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Старый ПК\Desktop\Бюджет 2025\УТОЧНЕННЫЙ БЮДЖЕТ 2025 - на 04.03.2025 № 122\Для опубликования в ЕИС - уточнение на 4 марта 25\"/>
    </mc:Choice>
  </mc:AlternateContent>
  <bookViews>
    <workbookView xWindow="0" yWindow="0" windowWidth="28800" windowHeight="11835" activeTab="1"/>
  </bookViews>
  <sheets>
    <sheet name="Прил. 30-Остаток" sheetId="3" r:id="rId1"/>
    <sheet name="Прил. 25- Бюджет 25" sheetId="1" r:id="rId2"/>
  </sheets>
  <definedNames>
    <definedName name="_xlnm.Print_Area" localSheetId="1">'Прил. 25- Бюджет 25'!$A$1:$J$1478</definedName>
    <definedName name="_xlnm.Print_Area" localSheetId="0">'Прил. 30-Остаток'!$A$1:$J$48</definedName>
  </definedNames>
  <calcPr calcId="152511"/>
</workbook>
</file>

<file path=xl/calcChain.xml><?xml version="1.0" encoding="utf-8"?>
<calcChain xmlns="http://schemas.openxmlformats.org/spreadsheetml/2006/main">
  <c r="I1204" i="1" l="1"/>
  <c r="H1204" i="1"/>
  <c r="I1203" i="1"/>
  <c r="H1203" i="1"/>
  <c r="I1222" i="1"/>
  <c r="H1222" i="1"/>
  <c r="J1226" i="1"/>
  <c r="J1225" i="1"/>
  <c r="I1244" i="1"/>
  <c r="H1244" i="1"/>
  <c r="J1248" i="1"/>
  <c r="J1247" i="1"/>
  <c r="I1266" i="1"/>
  <c r="H1266" i="1"/>
  <c r="J1270" i="1"/>
  <c r="J1269" i="1"/>
  <c r="I1348" i="1"/>
  <c r="H1348" i="1"/>
  <c r="J1352" i="1"/>
  <c r="J1204" i="1" s="1"/>
  <c r="J1351" i="1"/>
  <c r="J1203" i="1" l="1"/>
  <c r="I929" i="1"/>
  <c r="J894" i="1"/>
  <c r="J879" i="1"/>
  <c r="J48" i="3"/>
  <c r="J47" i="3" s="1"/>
  <c r="J45" i="3" s="1"/>
  <c r="J44" i="3" s="1"/>
  <c r="I47" i="3"/>
  <c r="I45" i="3" s="1"/>
  <c r="I44" i="3" s="1"/>
  <c r="H47" i="3"/>
  <c r="H45" i="3" s="1"/>
  <c r="H44" i="3" s="1"/>
  <c r="J42" i="3"/>
  <c r="J41" i="3" s="1"/>
  <c r="J40" i="3" s="1"/>
  <c r="J39" i="3" s="1"/>
  <c r="I41" i="3"/>
  <c r="I40" i="3" s="1"/>
  <c r="I39" i="3" s="1"/>
  <c r="H41" i="3"/>
  <c r="H40" i="3" s="1"/>
  <c r="H39" i="3" s="1"/>
  <c r="J38" i="3"/>
  <c r="J37" i="3"/>
  <c r="J36" i="3" s="1"/>
  <c r="J35" i="3" s="1"/>
  <c r="I37" i="3"/>
  <c r="I36" i="3" s="1"/>
  <c r="I35" i="3" s="1"/>
  <c r="H37" i="3"/>
  <c r="H36" i="3" s="1"/>
  <c r="H35" i="3" s="1"/>
  <c r="J34" i="3"/>
  <c r="J33" i="3"/>
  <c r="J32" i="3" s="1"/>
  <c r="I32" i="3"/>
  <c r="H32" i="3"/>
  <c r="I31" i="3"/>
  <c r="I30" i="3" s="1"/>
  <c r="H30" i="3"/>
  <c r="I29" i="3"/>
  <c r="J29" i="3" s="1"/>
  <c r="J28" i="3" s="1"/>
  <c r="I28" i="3"/>
  <c r="H28" i="3"/>
  <c r="J27" i="3"/>
  <c r="I26" i="3"/>
  <c r="J26" i="3" s="1"/>
  <c r="J25" i="3" s="1"/>
  <c r="I25" i="3"/>
  <c r="H25" i="3"/>
  <c r="J24" i="3"/>
  <c r="J23" i="3"/>
  <c r="J22" i="3"/>
  <c r="I22" i="3"/>
  <c r="H22" i="3"/>
  <c r="J21" i="3"/>
  <c r="J20" i="3"/>
  <c r="I20" i="3"/>
  <c r="H20" i="3"/>
  <c r="J19" i="3"/>
  <c r="J18" i="3"/>
  <c r="I18" i="3"/>
  <c r="H18" i="3"/>
  <c r="J17" i="3"/>
  <c r="J16" i="3"/>
  <c r="J15" i="3" s="1"/>
  <c r="I16" i="3"/>
  <c r="I15" i="3" s="1"/>
  <c r="H16" i="3"/>
  <c r="H15" i="3" s="1"/>
  <c r="H14" i="3" s="1"/>
  <c r="H13" i="3" s="1"/>
  <c r="I14" i="3" l="1"/>
  <c r="I13" i="3" s="1"/>
  <c r="J31" i="3"/>
  <c r="J30" i="3" s="1"/>
  <c r="J14" i="3" s="1"/>
  <c r="J13" i="3" s="1"/>
  <c r="I1459" i="1"/>
  <c r="I1461" i="1"/>
  <c r="I533" i="1"/>
  <c r="J563" i="1" l="1"/>
  <c r="J423" i="1"/>
  <c r="I930" i="1"/>
  <c r="I209" i="1"/>
  <c r="J210" i="1"/>
  <c r="J211" i="1"/>
  <c r="I201" i="1" l="1"/>
  <c r="H201" i="1"/>
  <c r="I1456" i="1"/>
  <c r="I788" i="1" l="1"/>
  <c r="I200" i="1"/>
  <c r="I684" i="1"/>
  <c r="J407" i="1"/>
  <c r="J373" i="1"/>
  <c r="J355" i="1"/>
  <c r="J322" i="1"/>
  <c r="J838" i="1"/>
  <c r="J634" i="1"/>
  <c r="I946" i="1"/>
  <c r="I944" i="1"/>
  <c r="J945" i="1"/>
  <c r="J1457" i="1" l="1"/>
  <c r="J583" i="1"/>
  <c r="J1464" i="1"/>
  <c r="I271" i="1" l="1"/>
  <c r="I270" i="1"/>
  <c r="I91" i="1"/>
  <c r="I92" i="1"/>
  <c r="I98" i="1" l="1"/>
  <c r="J1461" i="1"/>
  <c r="J1460" i="1" s="1"/>
  <c r="J1463" i="1"/>
  <c r="J1462" i="1" s="1"/>
  <c r="I1462" i="1"/>
  <c r="H1462" i="1"/>
  <c r="I1460" i="1"/>
  <c r="H1460" i="1"/>
  <c r="J1459" i="1"/>
  <c r="J1458" i="1" s="1"/>
  <c r="J1456" i="1"/>
  <c r="J1455" i="1" s="1"/>
  <c r="J1454" i="1"/>
  <c r="J1453" i="1"/>
  <c r="J1452" i="1" s="1"/>
  <c r="I737" i="1"/>
  <c r="I736" i="1"/>
  <c r="I681" i="1"/>
  <c r="I645" i="1"/>
  <c r="I549" i="1"/>
  <c r="I338" i="1"/>
  <c r="I321" i="1"/>
  <c r="I406" i="1"/>
  <c r="I927" i="1" l="1"/>
  <c r="I249" i="1"/>
  <c r="I247" i="1"/>
  <c r="I248" i="1"/>
  <c r="I691" i="1" l="1"/>
  <c r="I278" i="1" l="1"/>
  <c r="I275" i="1"/>
  <c r="J275" i="1" s="1"/>
  <c r="I1059" i="1" l="1"/>
  <c r="I1058" i="1" s="1"/>
  <c r="I1057" i="1" s="1"/>
  <c r="I1055" i="1"/>
  <c r="I1054" i="1" s="1"/>
  <c r="H1055" i="1"/>
  <c r="I1042" i="1"/>
  <c r="J1043" i="1"/>
  <c r="J1042" i="1" s="1"/>
  <c r="H1042" i="1"/>
  <c r="J1056" i="1"/>
  <c r="J1053" i="1"/>
  <c r="J1052" i="1" s="1"/>
  <c r="I1052" i="1"/>
  <c r="H1054" i="1"/>
  <c r="H1052" i="1"/>
  <c r="I1049" i="1"/>
  <c r="H1049" i="1"/>
  <c r="J1060" i="1"/>
  <c r="J1061" i="1"/>
  <c r="J1050" i="1"/>
  <c r="J1051" i="1"/>
  <c r="I95" i="1"/>
  <c r="I145" i="1"/>
  <c r="J245" i="1"/>
  <c r="J244" i="1"/>
  <c r="I243" i="1"/>
  <c r="H243" i="1"/>
  <c r="I192" i="1"/>
  <c r="J195" i="1"/>
  <c r="J718" i="1"/>
  <c r="J1447" i="1"/>
  <c r="J1446" i="1" s="1"/>
  <c r="I242" i="1"/>
  <c r="J1451" i="1"/>
  <c r="J1450" i="1" s="1"/>
  <c r="I925" i="1"/>
  <c r="J155" i="1"/>
  <c r="J1059" i="1" l="1"/>
  <c r="J1058" i="1" s="1"/>
  <c r="J1057" i="1" s="1"/>
  <c r="J243" i="1"/>
  <c r="J1055" i="1"/>
  <c r="J1054" i="1" s="1"/>
  <c r="I80" i="1" l="1"/>
  <c r="H15" i="1"/>
  <c r="J981" i="1"/>
  <c r="J982" i="1"/>
  <c r="J983" i="1"/>
  <c r="J984" i="1"/>
  <c r="I156" i="1"/>
  <c r="J156" i="1" s="1"/>
  <c r="J202" i="1" l="1"/>
  <c r="J201" i="1" s="1"/>
  <c r="I974" i="1" l="1"/>
  <c r="H974" i="1"/>
  <c r="H965" i="1" s="1"/>
  <c r="H16" i="1" s="1"/>
  <c r="I148" i="1"/>
  <c r="I144" i="1" s="1"/>
  <c r="H148" i="1"/>
  <c r="J149" i="1"/>
  <c r="J148" i="1" s="1"/>
  <c r="H20" i="1"/>
  <c r="I20" i="1"/>
  <c r="J176" i="1"/>
  <c r="I173" i="1"/>
  <c r="J183" i="1"/>
  <c r="J184" i="1"/>
  <c r="H76" i="1"/>
  <c r="I76" i="1"/>
  <c r="J79" i="1"/>
  <c r="J20" i="1" s="1"/>
  <c r="I965" i="1" l="1"/>
  <c r="I174" i="1"/>
  <c r="I172" i="1" s="1"/>
  <c r="I12" i="1" l="1"/>
  <c r="H12" i="1"/>
  <c r="J80" i="1"/>
  <c r="J12" i="1" s="1"/>
  <c r="J1449" i="1"/>
  <c r="J1448" i="1" s="1"/>
  <c r="J1445" i="1" s="1"/>
  <c r="J1444" i="1" s="1"/>
  <c r="J1472" i="1" l="1"/>
  <c r="J1471" i="1" s="1"/>
  <c r="J1470" i="1" s="1"/>
  <c r="J1469" i="1" s="1"/>
  <c r="I1471" i="1"/>
  <c r="I1470" i="1" s="1"/>
  <c r="I1469" i="1" s="1"/>
  <c r="H1471" i="1"/>
  <c r="H1470" i="1"/>
  <c r="H1469" i="1" s="1"/>
  <c r="J1478" i="1"/>
  <c r="I1477" i="1"/>
  <c r="I1475" i="1" s="1"/>
  <c r="J1477" i="1"/>
  <c r="J1475" i="1" s="1"/>
  <c r="H1477" i="1"/>
  <c r="H1475" i="1" s="1"/>
  <c r="J1468" i="1"/>
  <c r="J1467" i="1" s="1"/>
  <c r="J1466" i="1" s="1"/>
  <c r="J1465" i="1" s="1"/>
  <c r="J1443" i="1" s="1"/>
  <c r="J1425" i="1"/>
  <c r="J1424" i="1"/>
  <c r="J1421" i="1"/>
  <c r="J1420" i="1"/>
  <c r="J1419" i="1"/>
  <c r="J1414" i="1"/>
  <c r="J1413" i="1"/>
  <c r="J1410" i="1"/>
  <c r="J1409" i="1"/>
  <c r="J1408" i="1"/>
  <c r="J1403" i="1"/>
  <c r="J1402" i="1"/>
  <c r="J1399" i="1"/>
  <c r="J1398" i="1"/>
  <c r="J1397" i="1"/>
  <c r="J1392" i="1"/>
  <c r="J1391" i="1"/>
  <c r="J1388" i="1"/>
  <c r="J1387" i="1"/>
  <c r="J1386" i="1"/>
  <c r="J1385" i="1"/>
  <c r="J1380" i="1"/>
  <c r="J1379" i="1"/>
  <c r="J1376" i="1"/>
  <c r="J1375" i="1"/>
  <c r="J1374" i="1"/>
  <c r="J1373" i="1"/>
  <c r="J1368" i="1"/>
  <c r="J1367" i="1"/>
  <c r="J1364" i="1"/>
  <c r="J1363" i="1"/>
  <c r="J1362" i="1"/>
  <c r="J1361" i="1"/>
  <c r="J1356" i="1"/>
  <c r="J1355" i="1"/>
  <c r="J1350" i="1"/>
  <c r="J1349" i="1"/>
  <c r="J1346" i="1"/>
  <c r="J1345" i="1"/>
  <c r="J1342" i="1"/>
  <c r="J1341" i="1"/>
  <c r="J1340" i="1"/>
  <c r="J1339" i="1"/>
  <c r="J1334" i="1"/>
  <c r="J1333" i="1"/>
  <c r="J1330" i="1"/>
  <c r="J1329" i="1"/>
  <c r="J1328" i="1"/>
  <c r="J1327" i="1"/>
  <c r="J1322" i="1"/>
  <c r="J1321" i="1"/>
  <c r="J1318" i="1"/>
  <c r="J1317" i="1"/>
  <c r="J1316" i="1"/>
  <c r="J1315" i="1"/>
  <c r="J1310" i="1"/>
  <c r="J1309" i="1"/>
  <c r="J1306" i="1"/>
  <c r="J1305" i="1"/>
  <c r="J1304" i="1"/>
  <c r="J1303" i="1"/>
  <c r="J1298" i="1"/>
  <c r="J1297" i="1"/>
  <c r="J1294" i="1"/>
  <c r="J1293" i="1"/>
  <c r="J1292" i="1"/>
  <c r="J1291" i="1"/>
  <c r="J1286" i="1"/>
  <c r="J1285" i="1"/>
  <c r="J1282" i="1"/>
  <c r="J1281" i="1"/>
  <c r="J1280" i="1"/>
  <c r="J1279" i="1"/>
  <c r="J1260" i="1"/>
  <c r="J1259" i="1"/>
  <c r="J1274" i="1"/>
  <c r="J1273" i="1"/>
  <c r="J1268" i="1"/>
  <c r="J1267" i="1"/>
  <c r="J1264" i="1"/>
  <c r="J1263" i="1"/>
  <c r="J1258" i="1"/>
  <c r="J1257" i="1"/>
  <c r="J1237" i="1"/>
  <c r="J1238" i="1"/>
  <c r="J1252" i="1"/>
  <c r="J1251" i="1"/>
  <c r="J1246" i="1"/>
  <c r="J1245" i="1"/>
  <c r="J1244" i="1" s="1"/>
  <c r="J1242" i="1"/>
  <c r="J1241" i="1"/>
  <c r="J1236" i="1"/>
  <c r="J1235" i="1"/>
  <c r="J1230" i="1"/>
  <c r="J1229" i="1"/>
  <c r="J1224" i="1"/>
  <c r="J1223" i="1"/>
  <c r="J1222" i="1" s="1"/>
  <c r="J1220" i="1"/>
  <c r="J1219" i="1"/>
  <c r="J1215" i="1"/>
  <c r="J1216" i="1"/>
  <c r="J1214" i="1"/>
  <c r="J1213" i="1"/>
  <c r="J1187" i="1"/>
  <c r="J1186" i="1"/>
  <c r="J1183" i="1"/>
  <c r="J1182" i="1"/>
  <c r="J1179" i="1"/>
  <c r="J1178" i="1"/>
  <c r="J1175" i="1"/>
  <c r="J1174" i="1"/>
  <c r="J1171" i="1"/>
  <c r="J1170" i="1"/>
  <c r="J1167" i="1"/>
  <c r="J1166" i="1"/>
  <c r="J1165" i="1"/>
  <c r="J1162" i="1"/>
  <c r="J1161" i="1"/>
  <c r="J1160" i="1"/>
  <c r="J1157" i="1"/>
  <c r="J1156" i="1"/>
  <c r="J1153" i="1"/>
  <c r="J1152" i="1"/>
  <c r="J1149" i="1"/>
  <c r="J1148" i="1"/>
  <c r="J1145" i="1"/>
  <c r="J1144" i="1"/>
  <c r="J1141" i="1"/>
  <c r="J1140" i="1"/>
  <c r="J1137" i="1"/>
  <c r="J1136" i="1"/>
  <c r="J1135" i="1"/>
  <c r="J1131" i="1"/>
  <c r="J1132" i="1"/>
  <c r="J1130" i="1"/>
  <c r="J1102" i="1"/>
  <c r="J1120" i="1"/>
  <c r="J1119" i="1"/>
  <c r="J1117" i="1"/>
  <c r="J1116" i="1"/>
  <c r="J1115" i="1"/>
  <c r="J1113" i="1"/>
  <c r="J1112" i="1"/>
  <c r="J1111" i="1"/>
  <c r="J1110" i="1"/>
  <c r="J1106" i="1"/>
  <c r="J1105" i="1"/>
  <c r="J1104" i="1"/>
  <c r="J1101" i="1"/>
  <c r="J1100" i="1"/>
  <c r="J1099" i="1"/>
  <c r="J1095" i="1"/>
  <c r="J1094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73" i="1"/>
  <c r="J967" i="1"/>
  <c r="J968" i="1"/>
  <c r="J969" i="1"/>
  <c r="J970" i="1"/>
  <c r="J971" i="1"/>
  <c r="J972" i="1"/>
  <c r="J973" i="1"/>
  <c r="J975" i="1"/>
  <c r="J976" i="1"/>
  <c r="J977" i="1"/>
  <c r="J978" i="1"/>
  <c r="J979" i="1"/>
  <c r="J980" i="1"/>
  <c r="J966" i="1"/>
  <c r="J1049" i="1"/>
  <c r="J1048" i="1"/>
  <c r="J1047" i="1"/>
  <c r="J1041" i="1"/>
  <c r="J1039" i="1"/>
  <c r="J1036" i="1"/>
  <c r="J1035" i="1"/>
  <c r="J1029" i="1"/>
  <c r="J1026" i="1"/>
  <c r="J1024" i="1"/>
  <c r="J1022" i="1"/>
  <c r="J1020" i="1"/>
  <c r="J1017" i="1"/>
  <c r="J1015" i="1"/>
  <c r="J1013" i="1"/>
  <c r="J1009" i="1"/>
  <c r="J1007" i="1"/>
  <c r="J1005" i="1"/>
  <c r="J1003" i="1"/>
  <c r="J1001" i="1"/>
  <c r="J999" i="1"/>
  <c r="J997" i="1"/>
  <c r="J995" i="1"/>
  <c r="J993" i="1"/>
  <c r="J991" i="1"/>
  <c r="J989" i="1"/>
  <c r="J78" i="1"/>
  <c r="J77" i="1"/>
  <c r="J1348" i="1" l="1"/>
  <c r="J1266" i="1"/>
  <c r="J974" i="1"/>
  <c r="J965" i="1" s="1"/>
  <c r="J76" i="1"/>
  <c r="J1046" i="1"/>
  <c r="J1118" i="1"/>
  <c r="J1474" i="1"/>
  <c r="J1072" i="1"/>
  <c r="I956" i="1"/>
  <c r="J92" i="1"/>
  <c r="J93" i="1"/>
  <c r="J94" i="1"/>
  <c r="J97" i="1"/>
  <c r="J98" i="1"/>
  <c r="J99" i="1"/>
  <c r="J100" i="1"/>
  <c r="J101" i="1"/>
  <c r="J102" i="1"/>
  <c r="J106" i="1"/>
  <c r="J107" i="1"/>
  <c r="J111" i="1"/>
  <c r="J116" i="1"/>
  <c r="J120" i="1"/>
  <c r="J121" i="1"/>
  <c r="J122" i="1"/>
  <c r="J124" i="1"/>
  <c r="J125" i="1"/>
  <c r="J126" i="1"/>
  <c r="J131" i="1"/>
  <c r="J133" i="1"/>
  <c r="J138" i="1"/>
  <c r="J139" i="1"/>
  <c r="J141" i="1"/>
  <c r="J142" i="1"/>
  <c r="J145" i="1"/>
  <c r="J146" i="1"/>
  <c r="J147" i="1"/>
  <c r="J152" i="1"/>
  <c r="J153" i="1"/>
  <c r="J154" i="1"/>
  <c r="J158" i="1"/>
  <c r="J159" i="1"/>
  <c r="J160" i="1"/>
  <c r="J161" i="1"/>
  <c r="J162" i="1"/>
  <c r="J163" i="1"/>
  <c r="J164" i="1"/>
  <c r="J166" i="1"/>
  <c r="J167" i="1"/>
  <c r="J168" i="1"/>
  <c r="J169" i="1"/>
  <c r="J171" i="1"/>
  <c r="J170" i="1" s="1"/>
  <c r="J175" i="1"/>
  <c r="J177" i="1"/>
  <c r="J178" i="1"/>
  <c r="J179" i="1"/>
  <c r="J180" i="1"/>
  <c r="J181" i="1"/>
  <c r="J182" i="1"/>
  <c r="J186" i="1"/>
  <c r="J187" i="1"/>
  <c r="J189" i="1"/>
  <c r="J191" i="1"/>
  <c r="J193" i="1"/>
  <c r="J194" i="1"/>
  <c r="J196" i="1"/>
  <c r="J197" i="1"/>
  <c r="J198" i="1"/>
  <c r="J199" i="1"/>
  <c r="J200" i="1"/>
  <c r="J204" i="1"/>
  <c r="J206" i="1"/>
  <c r="J207" i="1"/>
  <c r="J208" i="1"/>
  <c r="J212" i="1"/>
  <c r="J213" i="1"/>
  <c r="J214" i="1"/>
  <c r="J216" i="1"/>
  <c r="J215" i="1" s="1"/>
  <c r="J217" i="1"/>
  <c r="J218" i="1"/>
  <c r="J221" i="1"/>
  <c r="J225" i="1"/>
  <c r="J224" i="1" s="1"/>
  <c r="J227" i="1"/>
  <c r="J226" i="1" s="1"/>
  <c r="J229" i="1"/>
  <c r="J230" i="1"/>
  <c r="J232" i="1"/>
  <c r="J233" i="1"/>
  <c r="J235" i="1"/>
  <c r="J234" i="1" s="1"/>
  <c r="J237" i="1"/>
  <c r="J236" i="1" s="1"/>
  <c r="J239" i="1"/>
  <c r="J247" i="1"/>
  <c r="J248" i="1"/>
  <c r="J249" i="1"/>
  <c r="J253" i="1"/>
  <c r="J252" i="1" s="1"/>
  <c r="J255" i="1"/>
  <c r="J256" i="1"/>
  <c r="J258" i="1"/>
  <c r="J259" i="1"/>
  <c r="J260" i="1"/>
  <c r="J263" i="1"/>
  <c r="J264" i="1"/>
  <c r="J266" i="1"/>
  <c r="J267" i="1"/>
  <c r="J270" i="1"/>
  <c r="J271" i="1"/>
  <c r="J272" i="1"/>
  <c r="J276" i="1"/>
  <c r="J277" i="1"/>
  <c r="J278" i="1"/>
  <c r="J279" i="1"/>
  <c r="J280" i="1"/>
  <c r="J283" i="1"/>
  <c r="J284" i="1"/>
  <c r="J285" i="1"/>
  <c r="J286" i="1"/>
  <c r="J287" i="1"/>
  <c r="J288" i="1"/>
  <c r="J291" i="1"/>
  <c r="J293" i="1"/>
  <c r="J294" i="1"/>
  <c r="J298" i="1"/>
  <c r="J299" i="1"/>
  <c r="J300" i="1"/>
  <c r="J302" i="1"/>
  <c r="J303" i="1"/>
  <c r="J305" i="1"/>
  <c r="J306" i="1"/>
  <c r="J307" i="1"/>
  <c r="J308" i="1"/>
  <c r="J310" i="1"/>
  <c r="J311" i="1"/>
  <c r="J312" i="1"/>
  <c r="J313" i="1"/>
  <c r="J314" i="1"/>
  <c r="J315" i="1"/>
  <c r="J318" i="1"/>
  <c r="J319" i="1"/>
  <c r="J320" i="1"/>
  <c r="J323" i="1"/>
  <c r="J325" i="1"/>
  <c r="J326" i="1"/>
  <c r="J327" i="1"/>
  <c r="J328" i="1"/>
  <c r="J330" i="1"/>
  <c r="J331" i="1"/>
  <c r="J332" i="1"/>
  <c r="J335" i="1"/>
  <c r="J336" i="1"/>
  <c r="J337" i="1"/>
  <c r="J339" i="1"/>
  <c r="J340" i="1"/>
  <c r="J342" i="1"/>
  <c r="J343" i="1"/>
  <c r="J344" i="1"/>
  <c r="J345" i="1"/>
  <c r="J347" i="1"/>
  <c r="J348" i="1"/>
  <c r="J351" i="1"/>
  <c r="J352" i="1"/>
  <c r="J353" i="1"/>
  <c r="J356" i="1"/>
  <c r="J358" i="1"/>
  <c r="J359" i="1"/>
  <c r="J360" i="1"/>
  <c r="J362" i="1"/>
  <c r="J363" i="1"/>
  <c r="J364" i="1"/>
  <c r="J365" i="1"/>
  <c r="J366" i="1"/>
  <c r="J369" i="1"/>
  <c r="J370" i="1"/>
  <c r="J371" i="1"/>
  <c r="J374" i="1"/>
  <c r="J376" i="1"/>
  <c r="J377" i="1"/>
  <c r="J378" i="1"/>
  <c r="J380" i="1"/>
  <c r="J381" i="1"/>
  <c r="J382" i="1"/>
  <c r="J383" i="1"/>
  <c r="J384" i="1"/>
  <c r="J387" i="1"/>
  <c r="J388" i="1"/>
  <c r="J389" i="1"/>
  <c r="J391" i="1"/>
  <c r="J393" i="1"/>
  <c r="J394" i="1"/>
  <c r="J395" i="1"/>
  <c r="J397" i="1"/>
  <c r="J398" i="1"/>
  <c r="J399" i="1"/>
  <c r="J400" i="1"/>
  <c r="J403" i="1"/>
  <c r="J404" i="1"/>
  <c r="J405" i="1"/>
  <c r="J408" i="1"/>
  <c r="J410" i="1"/>
  <c r="J411" i="1"/>
  <c r="J413" i="1"/>
  <c r="J414" i="1"/>
  <c r="J415" i="1"/>
  <c r="J416" i="1"/>
  <c r="J419" i="1"/>
  <c r="J420" i="1"/>
  <c r="J421" i="1"/>
  <c r="J424" i="1"/>
  <c r="J425" i="1"/>
  <c r="J426" i="1"/>
  <c r="J428" i="1"/>
  <c r="J429" i="1"/>
  <c r="J430" i="1"/>
  <c r="J431" i="1"/>
  <c r="J433" i="1"/>
  <c r="J434" i="1"/>
  <c r="J435" i="1"/>
  <c r="J440" i="1"/>
  <c r="J441" i="1"/>
  <c r="J442" i="1"/>
  <c r="J443" i="1"/>
  <c r="J445" i="1"/>
  <c r="J446" i="1"/>
  <c r="J447" i="1"/>
  <c r="J450" i="1"/>
  <c r="J451" i="1"/>
  <c r="J452" i="1"/>
  <c r="J454" i="1"/>
  <c r="J456" i="1"/>
  <c r="J457" i="1"/>
  <c r="J459" i="1"/>
  <c r="J460" i="1"/>
  <c r="J461" i="1"/>
  <c r="J462" i="1"/>
  <c r="J467" i="1"/>
  <c r="J469" i="1"/>
  <c r="J471" i="1"/>
  <c r="J472" i="1"/>
  <c r="J473" i="1"/>
  <c r="J475" i="1"/>
  <c r="J476" i="1"/>
  <c r="J477" i="1"/>
  <c r="J478" i="1"/>
  <c r="J479" i="1"/>
  <c r="J480" i="1"/>
  <c r="J483" i="1"/>
  <c r="J484" i="1"/>
  <c r="J485" i="1"/>
  <c r="J487" i="1"/>
  <c r="J488" i="1"/>
  <c r="J490" i="1"/>
  <c r="J491" i="1"/>
  <c r="J493" i="1"/>
  <c r="J494" i="1"/>
  <c r="J495" i="1"/>
  <c r="J496" i="1"/>
  <c r="J497" i="1"/>
  <c r="J500" i="1"/>
  <c r="J501" i="1"/>
  <c r="J502" i="1"/>
  <c r="J504" i="1"/>
  <c r="J506" i="1"/>
  <c r="J507" i="1"/>
  <c r="J510" i="1"/>
  <c r="J511" i="1"/>
  <c r="J512" i="1"/>
  <c r="J513" i="1"/>
  <c r="J514" i="1"/>
  <c r="J517" i="1"/>
  <c r="J518" i="1"/>
  <c r="J519" i="1"/>
  <c r="J521" i="1"/>
  <c r="J527" i="1"/>
  <c r="J531" i="1"/>
  <c r="J532" i="1"/>
  <c r="J534" i="1"/>
  <c r="J536" i="1"/>
  <c r="J537" i="1"/>
  <c r="J538" i="1"/>
  <c r="J539" i="1"/>
  <c r="J540" i="1"/>
  <c r="J541" i="1"/>
  <c r="J542" i="1"/>
  <c r="J543" i="1"/>
  <c r="J544" i="1"/>
  <c r="J547" i="1"/>
  <c r="J548" i="1"/>
  <c r="J552" i="1"/>
  <c r="J553" i="1"/>
  <c r="J554" i="1"/>
  <c r="J555" i="1"/>
  <c r="J556" i="1"/>
  <c r="J557" i="1"/>
  <c r="J560" i="1"/>
  <c r="J561" i="1"/>
  <c r="J564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80" i="1"/>
  <c r="J581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600" i="1"/>
  <c r="J601" i="1"/>
  <c r="J603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21" i="1"/>
  <c r="J622" i="1"/>
  <c r="J625" i="1"/>
  <c r="J627" i="1"/>
  <c r="J628" i="1"/>
  <c r="J629" i="1"/>
  <c r="J630" i="1"/>
  <c r="J631" i="1"/>
  <c r="J632" i="1"/>
  <c r="J633" i="1"/>
  <c r="J635" i="1"/>
  <c r="J636" i="1"/>
  <c r="J637" i="1"/>
  <c r="J638" i="1"/>
  <c r="J639" i="1"/>
  <c r="J640" i="1"/>
  <c r="J643" i="1"/>
  <c r="J644" i="1"/>
  <c r="J646" i="1"/>
  <c r="J647" i="1"/>
  <c r="J649" i="1"/>
  <c r="J650" i="1"/>
  <c r="J651" i="1"/>
  <c r="J652" i="1"/>
  <c r="J653" i="1"/>
  <c r="J654" i="1"/>
  <c r="J655" i="1"/>
  <c r="J656" i="1"/>
  <c r="J657" i="1"/>
  <c r="J660" i="1"/>
  <c r="J661" i="1"/>
  <c r="J663" i="1"/>
  <c r="J664" i="1"/>
  <c r="J666" i="1"/>
  <c r="J667" i="1"/>
  <c r="J668" i="1"/>
  <c r="J669" i="1"/>
  <c r="J670" i="1"/>
  <c r="J671" i="1"/>
  <c r="J672" i="1"/>
  <c r="J673" i="1"/>
  <c r="J674" i="1"/>
  <c r="J675" i="1"/>
  <c r="J678" i="1"/>
  <c r="J679" i="1"/>
  <c r="J680" i="1"/>
  <c r="J682" i="1"/>
  <c r="J683" i="1"/>
  <c r="J685" i="1"/>
  <c r="J686" i="1"/>
  <c r="J687" i="1"/>
  <c r="J688" i="1"/>
  <c r="J689" i="1"/>
  <c r="J690" i="1"/>
  <c r="J691" i="1"/>
  <c r="J692" i="1"/>
  <c r="J693" i="1"/>
  <c r="J697" i="1"/>
  <c r="J698" i="1"/>
  <c r="J700" i="1"/>
  <c r="J702" i="1"/>
  <c r="J703" i="1"/>
  <c r="J704" i="1"/>
  <c r="J705" i="1"/>
  <c r="J706" i="1"/>
  <c r="J707" i="1"/>
  <c r="J708" i="1"/>
  <c r="J709" i="1"/>
  <c r="J710" i="1"/>
  <c r="J711" i="1"/>
  <c r="J714" i="1"/>
  <c r="J715" i="1"/>
  <c r="J717" i="1"/>
  <c r="J719" i="1"/>
  <c r="J721" i="1"/>
  <c r="J722" i="1"/>
  <c r="J723" i="1"/>
  <c r="J724" i="1"/>
  <c r="J725" i="1"/>
  <c r="J726" i="1"/>
  <c r="J727" i="1"/>
  <c r="J728" i="1"/>
  <c r="J729" i="1"/>
  <c r="J730" i="1"/>
  <c r="J733" i="1"/>
  <c r="J734" i="1"/>
  <c r="J735" i="1"/>
  <c r="J736" i="1"/>
  <c r="J737" i="1"/>
  <c r="J739" i="1"/>
  <c r="J742" i="1"/>
  <c r="J743" i="1"/>
  <c r="J744" i="1"/>
  <c r="J745" i="1"/>
  <c r="J747" i="1"/>
  <c r="J748" i="1"/>
  <c r="J749" i="1"/>
  <c r="J750" i="1"/>
  <c r="J751" i="1"/>
  <c r="J754" i="1"/>
  <c r="J755" i="1"/>
  <c r="J757" i="1"/>
  <c r="J759" i="1"/>
  <c r="J760" i="1"/>
  <c r="J761" i="1"/>
  <c r="J762" i="1"/>
  <c r="J763" i="1"/>
  <c r="J764" i="1"/>
  <c r="J765" i="1"/>
  <c r="J766" i="1"/>
  <c r="J769" i="1"/>
  <c r="J770" i="1"/>
  <c r="J772" i="1"/>
  <c r="J774" i="1"/>
  <c r="J775" i="1"/>
  <c r="J776" i="1"/>
  <c r="J777" i="1"/>
  <c r="J778" i="1"/>
  <c r="J779" i="1"/>
  <c r="J780" i="1"/>
  <c r="J781" i="1"/>
  <c r="J784" i="1"/>
  <c r="J785" i="1"/>
  <c r="J787" i="1"/>
  <c r="J789" i="1"/>
  <c r="J790" i="1"/>
  <c r="J791" i="1"/>
  <c r="J792" i="1"/>
  <c r="J793" i="1"/>
  <c r="J794" i="1"/>
  <c r="J795" i="1"/>
  <c r="J796" i="1"/>
  <c r="J797" i="1"/>
  <c r="J802" i="1"/>
  <c r="J803" i="1"/>
  <c r="J805" i="1"/>
  <c r="J807" i="1"/>
  <c r="J808" i="1"/>
  <c r="J809" i="1"/>
  <c r="J810" i="1"/>
  <c r="J813" i="1"/>
  <c r="J814" i="1"/>
  <c r="J815" i="1"/>
  <c r="J816" i="1"/>
  <c r="J818" i="1"/>
  <c r="J819" i="1"/>
  <c r="J820" i="1"/>
  <c r="J821" i="1"/>
  <c r="J824" i="1"/>
  <c r="J825" i="1"/>
  <c r="J826" i="1"/>
  <c r="J827" i="1"/>
  <c r="J829" i="1"/>
  <c r="J830" i="1"/>
  <c r="J831" i="1"/>
  <c r="J832" i="1"/>
  <c r="J835" i="1"/>
  <c r="J836" i="1"/>
  <c r="J839" i="1"/>
  <c r="J841" i="1"/>
  <c r="J842" i="1"/>
  <c r="J843" i="1"/>
  <c r="J844" i="1"/>
  <c r="J847" i="1"/>
  <c r="J848" i="1"/>
  <c r="J849" i="1"/>
  <c r="J850" i="1"/>
  <c r="J851" i="1"/>
  <c r="J853" i="1"/>
  <c r="J854" i="1"/>
  <c r="J855" i="1"/>
  <c r="J856" i="1"/>
  <c r="J857" i="1"/>
  <c r="J858" i="1"/>
  <c r="J862" i="1"/>
  <c r="J863" i="1"/>
  <c r="J865" i="1"/>
  <c r="J867" i="1"/>
  <c r="J868" i="1"/>
  <c r="J869" i="1"/>
  <c r="J870" i="1"/>
  <c r="J871" i="1"/>
  <c r="J872" i="1"/>
  <c r="J873" i="1"/>
  <c r="J876" i="1"/>
  <c r="J877" i="1"/>
  <c r="J880" i="1"/>
  <c r="J882" i="1"/>
  <c r="J883" i="1"/>
  <c r="J884" i="1"/>
  <c r="J885" i="1"/>
  <c r="J886" i="1"/>
  <c r="J887" i="1"/>
  <c r="J888" i="1"/>
  <c r="J891" i="1"/>
  <c r="J892" i="1"/>
  <c r="J895" i="1"/>
  <c r="J897" i="1"/>
  <c r="J898" i="1"/>
  <c r="J899" i="1"/>
  <c r="J900" i="1"/>
  <c r="J903" i="1"/>
  <c r="J904" i="1"/>
  <c r="J905" i="1"/>
  <c r="J906" i="1"/>
  <c r="J908" i="1"/>
  <c r="J909" i="1"/>
  <c r="J910" i="1"/>
  <c r="J911" i="1"/>
  <c r="J913" i="1"/>
  <c r="J914" i="1"/>
  <c r="J916" i="1"/>
  <c r="J917" i="1"/>
  <c r="J920" i="1"/>
  <c r="J921" i="1"/>
  <c r="J922" i="1"/>
  <c r="J923" i="1"/>
  <c r="J924" i="1"/>
  <c r="J926" i="1"/>
  <c r="J927" i="1"/>
  <c r="J928" i="1"/>
  <c r="J929" i="1"/>
  <c r="J930" i="1"/>
  <c r="J935" i="1"/>
  <c r="J936" i="1"/>
  <c r="J937" i="1"/>
  <c r="J939" i="1"/>
  <c r="J940" i="1"/>
  <c r="J941" i="1"/>
  <c r="J942" i="1"/>
  <c r="J943" i="1"/>
  <c r="J950" i="1"/>
  <c r="J951" i="1"/>
  <c r="J954" i="1"/>
  <c r="J955" i="1"/>
  <c r="J957" i="1"/>
  <c r="J958" i="1"/>
  <c r="J959" i="1"/>
  <c r="I1474" i="1"/>
  <c r="I73" i="1" s="1"/>
  <c r="J73" i="1" s="1"/>
  <c r="I1467" i="1"/>
  <c r="I1466" i="1" s="1"/>
  <c r="I1458" i="1"/>
  <c r="I1455" i="1"/>
  <c r="I1452" i="1"/>
  <c r="I1450" i="1"/>
  <c r="I1448" i="1"/>
  <c r="I1446" i="1"/>
  <c r="I1436" i="1"/>
  <c r="I1435" i="1" s="1"/>
  <c r="I1431" i="1"/>
  <c r="I18" i="1" s="1"/>
  <c r="I1423" i="1"/>
  <c r="I1422" i="1" s="1"/>
  <c r="I1418" i="1"/>
  <c r="I1417" i="1" s="1"/>
  <c r="I1416" i="1" s="1"/>
  <c r="I1412" i="1"/>
  <c r="I1411" i="1" s="1"/>
  <c r="I1407" i="1"/>
  <c r="I1406" i="1" s="1"/>
  <c r="I1405" i="1" s="1"/>
  <c r="I1401" i="1"/>
  <c r="I1400" i="1" s="1"/>
  <c r="I1396" i="1"/>
  <c r="I1395" i="1" s="1"/>
  <c r="I1394" i="1" s="1"/>
  <c r="I1390" i="1"/>
  <c r="I1389" i="1" s="1"/>
  <c r="I1384" i="1"/>
  <c r="I1383" i="1" s="1"/>
  <c r="I1382" i="1" s="1"/>
  <c r="I1378" i="1"/>
  <c r="I1377" i="1" s="1"/>
  <c r="I1372" i="1"/>
  <c r="I1371" i="1" s="1"/>
  <c r="I1370" i="1" s="1"/>
  <c r="I1366" i="1"/>
  <c r="I1365" i="1" s="1"/>
  <c r="I1360" i="1"/>
  <c r="I1359" i="1" s="1"/>
  <c r="I1358" i="1" s="1"/>
  <c r="I1354" i="1"/>
  <c r="I1353" i="1" s="1"/>
  <c r="I1347" i="1"/>
  <c r="I1344" i="1"/>
  <c r="I1343" i="1" s="1"/>
  <c r="I1338" i="1"/>
  <c r="I1337" i="1" s="1"/>
  <c r="I1336" i="1" s="1"/>
  <c r="I1332" i="1"/>
  <c r="I1331" i="1" s="1"/>
  <c r="I1326" i="1"/>
  <c r="I1325" i="1" s="1"/>
  <c r="I1324" i="1" s="1"/>
  <c r="I1320" i="1"/>
  <c r="I1319" i="1" s="1"/>
  <c r="I1314" i="1"/>
  <c r="I1313" i="1" s="1"/>
  <c r="I1312" i="1" s="1"/>
  <c r="I1308" i="1"/>
  <c r="I1307" i="1" s="1"/>
  <c r="I1302" i="1"/>
  <c r="I1301" i="1" s="1"/>
  <c r="I1300" i="1" s="1"/>
  <c r="I1296" i="1"/>
  <c r="I1295" i="1" s="1"/>
  <c r="I1290" i="1"/>
  <c r="I1289" i="1" s="1"/>
  <c r="I1288" i="1" s="1"/>
  <c r="I1284" i="1"/>
  <c r="I1283" i="1" s="1"/>
  <c r="I1278" i="1"/>
  <c r="I1277" i="1" s="1"/>
  <c r="I1276" i="1" s="1"/>
  <c r="I1272" i="1"/>
  <c r="I1271" i="1" s="1"/>
  <c r="I1265" i="1"/>
  <c r="I1262" i="1"/>
  <c r="I1261" i="1" s="1"/>
  <c r="I1256" i="1"/>
  <c r="I1255" i="1" s="1"/>
  <c r="I1254" i="1" s="1"/>
  <c r="I1250" i="1"/>
  <c r="I1249" i="1" s="1"/>
  <c r="I1243" i="1"/>
  <c r="I1240" i="1"/>
  <c r="I1239" i="1" s="1"/>
  <c r="I1234" i="1"/>
  <c r="I1233" i="1" s="1"/>
  <c r="I1232" i="1" s="1"/>
  <c r="I1228" i="1"/>
  <c r="I1227" i="1" s="1"/>
  <c r="I1221" i="1"/>
  <c r="I1218" i="1"/>
  <c r="I1217" i="1" s="1"/>
  <c r="I1212" i="1"/>
  <c r="I1211" i="1" s="1"/>
  <c r="I1210" i="1" s="1"/>
  <c r="I1208" i="1"/>
  <c r="I1207" i="1"/>
  <c r="I1202" i="1"/>
  <c r="I1201" i="1"/>
  <c r="I1200" i="1" s="1"/>
  <c r="I1198" i="1"/>
  <c r="I1197" i="1"/>
  <c r="I1194" i="1"/>
  <c r="I1193" i="1"/>
  <c r="I1192" i="1"/>
  <c r="I1191" i="1"/>
  <c r="I1185" i="1"/>
  <c r="I1184" i="1" s="1"/>
  <c r="I1181" i="1"/>
  <c r="I1180" i="1" s="1"/>
  <c r="I1177" i="1"/>
  <c r="I1176" i="1" s="1"/>
  <c r="I1173" i="1"/>
  <c r="I1172" i="1"/>
  <c r="I1169" i="1"/>
  <c r="I1168" i="1" s="1"/>
  <c r="I1164" i="1"/>
  <c r="I1163" i="1"/>
  <c r="I1159" i="1"/>
  <c r="I1158" i="1"/>
  <c r="I1155" i="1"/>
  <c r="I1154" i="1" s="1"/>
  <c r="I1151" i="1"/>
  <c r="I1150" i="1" s="1"/>
  <c r="I1147" i="1"/>
  <c r="I1146" i="1" s="1"/>
  <c r="I1143" i="1"/>
  <c r="I1142" i="1" s="1"/>
  <c r="I1139" i="1"/>
  <c r="I1138" i="1" s="1"/>
  <c r="I1134" i="1"/>
  <c r="I1133" i="1" s="1"/>
  <c r="I1129" i="1"/>
  <c r="I1128" i="1" s="1"/>
  <c r="I1127" i="1"/>
  <c r="I1126" i="1"/>
  <c r="I1125" i="1"/>
  <c r="I1118" i="1"/>
  <c r="I1114" i="1"/>
  <c r="I1109" i="1"/>
  <c r="I1108" i="1" s="1"/>
  <c r="I1103" i="1"/>
  <c r="I1098" i="1"/>
  <c r="I1097" i="1" s="1"/>
  <c r="I1093" i="1"/>
  <c r="I1092" i="1" s="1"/>
  <c r="I1072" i="1"/>
  <c r="I1071" i="1" s="1"/>
  <c r="I17" i="1" s="1"/>
  <c r="I1046" i="1"/>
  <c r="I1044" i="1"/>
  <c r="I1040" i="1"/>
  <c r="I1038" i="1"/>
  <c r="I1034" i="1"/>
  <c r="I1033" i="1"/>
  <c r="I1032" i="1"/>
  <c r="I1028" i="1"/>
  <c r="I1027" i="1" s="1"/>
  <c r="I1025" i="1"/>
  <c r="I1023" i="1"/>
  <c r="I1021" i="1"/>
  <c r="I1019" i="1"/>
  <c r="I1016" i="1"/>
  <c r="I1014" i="1"/>
  <c r="I1012" i="1"/>
  <c r="I1011" i="1"/>
  <c r="I1010" i="1" s="1"/>
  <c r="I1008" i="1"/>
  <c r="I1006" i="1"/>
  <c r="I1004" i="1"/>
  <c r="I1002" i="1"/>
  <c r="I1000" i="1"/>
  <c r="I998" i="1"/>
  <c r="I996" i="1"/>
  <c r="I994" i="1"/>
  <c r="I992" i="1"/>
  <c r="I990" i="1"/>
  <c r="I988" i="1"/>
  <c r="I953" i="1"/>
  <c r="I952" i="1"/>
  <c r="I949" i="1"/>
  <c r="I948" i="1" s="1"/>
  <c r="I938" i="1"/>
  <c r="I934" i="1"/>
  <c r="I919" i="1"/>
  <c r="I918" i="1"/>
  <c r="I915" i="1"/>
  <c r="I907" i="1"/>
  <c r="I901" i="1" s="1"/>
  <c r="I68" i="1" s="1"/>
  <c r="I902" i="1"/>
  <c r="I896" i="1"/>
  <c r="I893" i="1"/>
  <c r="I889" i="1" s="1"/>
  <c r="I890" i="1"/>
  <c r="I881" i="1"/>
  <c r="I878" i="1"/>
  <c r="I875" i="1"/>
  <c r="I866" i="1"/>
  <c r="I864" i="1"/>
  <c r="I861" i="1"/>
  <c r="I852" i="1"/>
  <c r="I845" i="1" s="1"/>
  <c r="I64" i="1" s="1"/>
  <c r="I846" i="1"/>
  <c r="I840" i="1"/>
  <c r="I837" i="1"/>
  <c r="I834" i="1"/>
  <c r="I828" i="1"/>
  <c r="I822" i="1" s="1"/>
  <c r="I62" i="1" s="1"/>
  <c r="I823" i="1"/>
  <c r="I817" i="1"/>
  <c r="I811" i="1" s="1"/>
  <c r="I61" i="1" s="1"/>
  <c r="I812" i="1"/>
  <c r="I806" i="1"/>
  <c r="I804" i="1"/>
  <c r="I801" i="1"/>
  <c r="I786" i="1"/>
  <c r="I783" i="1"/>
  <c r="I773" i="1"/>
  <c r="I771" i="1"/>
  <c r="I768" i="1"/>
  <c r="I758" i="1"/>
  <c r="I756" i="1"/>
  <c r="I753" i="1"/>
  <c r="I746" i="1"/>
  <c r="I741" i="1"/>
  <c r="I740" i="1"/>
  <c r="I738" i="1"/>
  <c r="I732" i="1"/>
  <c r="I720" i="1"/>
  <c r="I716" i="1"/>
  <c r="I713" i="1"/>
  <c r="I701" i="1"/>
  <c r="I699" i="1"/>
  <c r="I696" i="1"/>
  <c r="I694" i="1"/>
  <c r="I677" i="1"/>
  <c r="I665" i="1"/>
  <c r="I662" i="1"/>
  <c r="I659" i="1"/>
  <c r="I648" i="1"/>
  <c r="I642" i="1"/>
  <c r="I626" i="1"/>
  <c r="I623" i="1"/>
  <c r="I620" i="1"/>
  <c r="I604" i="1"/>
  <c r="I602" i="1"/>
  <c r="I599" i="1"/>
  <c r="I597" i="1"/>
  <c r="I585" i="1"/>
  <c r="I582" i="1"/>
  <c r="I579" i="1"/>
  <c r="I565" i="1"/>
  <c r="I562" i="1"/>
  <c r="I559" i="1"/>
  <c r="I551" i="1"/>
  <c r="I550" i="1"/>
  <c r="I546" i="1"/>
  <c r="I535" i="1"/>
  <c r="I530" i="1"/>
  <c r="I526" i="1"/>
  <c r="I525" i="1"/>
  <c r="I524" i="1"/>
  <c r="I523" i="1"/>
  <c r="I522" i="1"/>
  <c r="I520" i="1"/>
  <c r="I516" i="1"/>
  <c r="I509" i="1"/>
  <c r="I508" i="1"/>
  <c r="I505" i="1"/>
  <c r="I503" i="1"/>
  <c r="I499" i="1"/>
  <c r="I492" i="1"/>
  <c r="I489" i="1"/>
  <c r="I486" i="1"/>
  <c r="I482" i="1"/>
  <c r="I474" i="1"/>
  <c r="I470" i="1"/>
  <c r="I468" i="1"/>
  <c r="I466" i="1"/>
  <c r="I465" i="1"/>
  <c r="I458" i="1"/>
  <c r="I455" i="1"/>
  <c r="I453" i="1"/>
  <c r="I449" i="1"/>
  <c r="I444" i="1"/>
  <c r="I439" i="1"/>
  <c r="I438" i="1"/>
  <c r="I432" i="1"/>
  <c r="I427" i="1"/>
  <c r="I422" i="1"/>
  <c r="I418" i="1"/>
  <c r="I412" i="1"/>
  <c r="I409" i="1"/>
  <c r="I401" i="1" s="1"/>
  <c r="I402" i="1"/>
  <c r="I396" i="1"/>
  <c r="I392" i="1"/>
  <c r="I390" i="1"/>
  <c r="I386" i="1"/>
  <c r="I379" i="1"/>
  <c r="I375" i="1"/>
  <c r="I372" i="1"/>
  <c r="I368" i="1"/>
  <c r="I361" i="1"/>
  <c r="I357" i="1"/>
  <c r="I354" i="1"/>
  <c r="I350" i="1"/>
  <c r="I346" i="1"/>
  <c r="I341" i="1"/>
  <c r="I334" i="1"/>
  <c r="I329" i="1"/>
  <c r="I324" i="1"/>
  <c r="I316" i="1" s="1"/>
  <c r="I317" i="1"/>
  <c r="I309" i="1"/>
  <c r="I304" i="1"/>
  <c r="I301" i="1"/>
  <c r="I297" i="1"/>
  <c r="I292" i="1"/>
  <c r="I290" i="1"/>
  <c r="I289" i="1"/>
  <c r="I282" i="1"/>
  <c r="I274" i="1"/>
  <c r="I273" i="1"/>
  <c r="I269" i="1"/>
  <c r="I265" i="1"/>
  <c r="I261" i="1" s="1"/>
  <c r="I27" i="1" s="1"/>
  <c r="I262" i="1"/>
  <c r="I257" i="1"/>
  <c r="I252" i="1"/>
  <c r="I251" i="1"/>
  <c r="I250" i="1" s="1"/>
  <c r="I246" i="1"/>
  <c r="I241" i="1"/>
  <c r="I240" i="1"/>
  <c r="I238" i="1" s="1"/>
  <c r="I236" i="1"/>
  <c r="I234" i="1"/>
  <c r="I231" i="1"/>
  <c r="I228" i="1"/>
  <c r="I226" i="1"/>
  <c r="I224" i="1"/>
  <c r="I223" i="1"/>
  <c r="I222" i="1" s="1"/>
  <c r="I220" i="1"/>
  <c r="I219" i="1" s="1"/>
  <c r="I215" i="1"/>
  <c r="I205" i="1"/>
  <c r="I203" i="1" s="1"/>
  <c r="I190" i="1"/>
  <c r="I188" i="1"/>
  <c r="I170" i="1"/>
  <c r="I165" i="1"/>
  <c r="I157" i="1"/>
  <c r="I151" i="1"/>
  <c r="I150" i="1" s="1"/>
  <c r="I140" i="1"/>
  <c r="I137" i="1"/>
  <c r="I136" i="1" s="1"/>
  <c r="I132" i="1"/>
  <c r="I130" i="1"/>
  <c r="I129" i="1" s="1"/>
  <c r="I123" i="1"/>
  <c r="I119" i="1"/>
  <c r="I118" i="1" s="1"/>
  <c r="I115" i="1"/>
  <c r="I113" i="1" s="1"/>
  <c r="I110" i="1"/>
  <c r="I105" i="1"/>
  <c r="I104" i="1" s="1"/>
  <c r="I103" i="1" s="1"/>
  <c r="I96" i="1"/>
  <c r="I90" i="1"/>
  <c r="I88" i="1"/>
  <c r="I87" i="1"/>
  <c r="I19" i="1"/>
  <c r="I16" i="1"/>
  <c r="I15" i="1"/>
  <c r="H806" i="1"/>
  <c r="I349" i="1" l="1"/>
  <c r="I367" i="1"/>
  <c r="I558" i="1"/>
  <c r="I833" i="1"/>
  <c r="I874" i="1"/>
  <c r="I1037" i="1"/>
  <c r="J144" i="1"/>
  <c r="I417" i="1"/>
  <c r="I38" i="1" s="1"/>
  <c r="J209" i="1"/>
  <c r="I712" i="1"/>
  <c r="I619" i="1"/>
  <c r="I933" i="1"/>
  <c r="I932" i="1"/>
  <c r="I578" i="1"/>
  <c r="I1445" i="1"/>
  <c r="I1444" i="1" s="1"/>
  <c r="I185" i="1"/>
  <c r="I14" i="1"/>
  <c r="I11" i="1" s="1"/>
  <c r="I128" i="1"/>
  <c r="I127" i="1" s="1"/>
  <c r="I24" i="1" s="1"/>
  <c r="I34" i="1"/>
  <c r="I1091" i="1"/>
  <c r="I1124" i="1"/>
  <c r="I1190" i="1"/>
  <c r="J559" i="1"/>
  <c r="J516" i="1"/>
  <c r="J449" i="1"/>
  <c r="J418" i="1"/>
  <c r="J402" i="1"/>
  <c r="J334" i="1"/>
  <c r="J297" i="1"/>
  <c r="J282" i="1"/>
  <c r="J231" i="1"/>
  <c r="J228" i="1"/>
  <c r="J546" i="1"/>
  <c r="J530" i="1"/>
  <c r="I89" i="1"/>
  <c r="I333" i="1"/>
  <c r="I33" i="1" s="1"/>
  <c r="I987" i="1"/>
  <c r="J642" i="1"/>
  <c r="J768" i="1"/>
  <c r="J713" i="1"/>
  <c r="J599" i="1"/>
  <c r="I464" i="1"/>
  <c r="I1189" i="1"/>
  <c r="J732" i="1"/>
  <c r="J579" i="1"/>
  <c r="I481" i="1"/>
  <c r="I42" i="1" s="1"/>
  <c r="I695" i="1"/>
  <c r="I731" i="1"/>
  <c r="I767" i="1"/>
  <c r="I800" i="1"/>
  <c r="I60" i="1" s="1"/>
  <c r="I66" i="1"/>
  <c r="I1199" i="1"/>
  <c r="I1206" i="1"/>
  <c r="I1205" i="1" s="1"/>
  <c r="J953" i="1"/>
  <c r="J915" i="1"/>
  <c r="J890" i="1"/>
  <c r="J875" i="1"/>
  <c r="J861" i="1"/>
  <c r="J834" i="1"/>
  <c r="J823" i="1"/>
  <c r="J812" i="1"/>
  <c r="J783" i="1"/>
  <c r="J753" i="1"/>
  <c r="J696" i="1"/>
  <c r="J677" i="1"/>
  <c r="J659" i="1"/>
  <c r="J620" i="1"/>
  <c r="J192" i="1"/>
  <c r="J157" i="1"/>
  <c r="J269" i="1"/>
  <c r="J262" i="1"/>
  <c r="J956" i="1"/>
  <c r="J919" i="1"/>
  <c r="J902" i="1"/>
  <c r="J846" i="1"/>
  <c r="J801" i="1"/>
  <c r="J499" i="1"/>
  <c r="J482" i="1"/>
  <c r="J386" i="1"/>
  <c r="J368" i="1"/>
  <c r="J350" i="1"/>
  <c r="J317" i="1"/>
  <c r="I268" i="1"/>
  <c r="I28" i="1" s="1"/>
  <c r="I37" i="1"/>
  <c r="I463" i="1"/>
  <c r="I41" i="1" s="1"/>
  <c r="I515" i="1"/>
  <c r="I44" i="1" s="1"/>
  <c r="I1196" i="1"/>
  <c r="I1195" i="1" s="1"/>
  <c r="J246" i="1"/>
  <c r="I86" i="1"/>
  <c r="I85" i="1"/>
  <c r="I109" i="1"/>
  <c r="I114" i="1"/>
  <c r="I117" i="1"/>
  <c r="I135" i="1"/>
  <c r="I254" i="1"/>
  <c r="I143" i="1" s="1"/>
  <c r="I281" i="1"/>
  <c r="I296" i="1"/>
  <c r="I31" i="1" s="1"/>
  <c r="I35" i="1"/>
  <c r="I385" i="1"/>
  <c r="I36" i="1" s="1"/>
  <c r="I437" i="1"/>
  <c r="I436" i="1"/>
  <c r="I448" i="1"/>
  <c r="I40" i="1" s="1"/>
  <c r="I498" i="1"/>
  <c r="I529" i="1"/>
  <c r="I545" i="1"/>
  <c r="I598" i="1"/>
  <c r="I641" i="1"/>
  <c r="I658" i="1"/>
  <c r="I676" i="1"/>
  <c r="I752" i="1"/>
  <c r="I782" i="1"/>
  <c r="I860" i="1"/>
  <c r="I65" i="1" s="1"/>
  <c r="I912" i="1"/>
  <c r="I947" i="1"/>
  <c r="I1018" i="1"/>
  <c r="I1031" i="1"/>
  <c r="I1030" i="1" s="1"/>
  <c r="I1123" i="1"/>
  <c r="I1122" i="1" s="1"/>
  <c r="J806" i="1"/>
  <c r="J952" i="1"/>
  <c r="I1465" i="1"/>
  <c r="I1209" i="1"/>
  <c r="I1231" i="1"/>
  <c r="I1253" i="1"/>
  <c r="I1275" i="1"/>
  <c r="I1287" i="1"/>
  <c r="I1299" i="1"/>
  <c r="I1311" i="1"/>
  <c r="I1323" i="1"/>
  <c r="I1335" i="1"/>
  <c r="I1357" i="1"/>
  <c r="I1369" i="1"/>
  <c r="I1381" i="1"/>
  <c r="I1393" i="1"/>
  <c r="I57" i="1" s="1"/>
  <c r="I1404" i="1"/>
  <c r="I1415" i="1"/>
  <c r="I46" i="1" l="1"/>
  <c r="I931" i="1"/>
  <c r="I45" i="1"/>
  <c r="I1443" i="1"/>
  <c r="I53" i="1"/>
  <c r="I51" i="1"/>
  <c r="I49" i="1"/>
  <c r="I52" i="1"/>
  <c r="I50" i="1"/>
  <c r="I48" i="1"/>
  <c r="I58" i="1"/>
  <c r="I54" i="1"/>
  <c r="I59" i="1"/>
  <c r="I55" i="1"/>
  <c r="I47" i="1"/>
  <c r="I859" i="1"/>
  <c r="I528" i="1"/>
  <c r="I799" i="1"/>
  <c r="I295" i="1"/>
  <c r="I56" i="1"/>
  <c r="I32" i="1"/>
  <c r="I30" i="1"/>
  <c r="I134" i="1"/>
  <c r="I108" i="1"/>
  <c r="I67" i="1"/>
  <c r="I63" i="1"/>
  <c r="I43" i="1"/>
  <c r="I39" i="1"/>
  <c r="I29" i="1"/>
  <c r="I112" i="1"/>
  <c r="I1090" i="1"/>
  <c r="I72" i="1" l="1"/>
  <c r="I71" i="1" s="1"/>
  <c r="I69" i="1"/>
  <c r="I986" i="1"/>
  <c r="I798" i="1"/>
  <c r="J72" i="1"/>
  <c r="I25" i="1"/>
  <c r="I84" i="1"/>
  <c r="I26" i="1"/>
  <c r="H274" i="1"/>
  <c r="J274" i="1" s="1"/>
  <c r="I23" i="1" l="1"/>
  <c r="I22" i="1" s="1"/>
  <c r="I70" i="1" s="1"/>
  <c r="I83" i="1"/>
  <c r="H681" i="1"/>
  <c r="J681" i="1" s="1"/>
  <c r="H645" i="1"/>
  <c r="J645" i="1" s="1"/>
  <c r="H474" i="1"/>
  <c r="J474" i="1" s="1"/>
  <c r="H205" i="1"/>
  <c r="J205" i="1" s="1"/>
  <c r="J203" i="1" s="1"/>
  <c r="I82" i="1" l="1"/>
  <c r="H301" i="1" l="1"/>
  <c r="J301" i="1" s="1"/>
  <c r="H439" i="1"/>
  <c r="J439" i="1" s="1"/>
  <c r="H438" i="1"/>
  <c r="H525" i="1"/>
  <c r="J525" i="1" s="1"/>
  <c r="H509" i="1"/>
  <c r="J509" i="1" s="1"/>
  <c r="H492" i="1"/>
  <c r="J492" i="1" s="1"/>
  <c r="H458" i="1"/>
  <c r="J458" i="1" s="1"/>
  <c r="H432" i="1"/>
  <c r="J432" i="1" s="1"/>
  <c r="H412" i="1"/>
  <c r="J412" i="1" s="1"/>
  <c r="H396" i="1"/>
  <c r="J396" i="1" s="1"/>
  <c r="H379" i="1"/>
  <c r="J379" i="1" s="1"/>
  <c r="H361" i="1"/>
  <c r="J361" i="1" s="1"/>
  <c r="H346" i="1"/>
  <c r="J346" i="1" s="1"/>
  <c r="H329" i="1"/>
  <c r="J329" i="1" s="1"/>
  <c r="H309" i="1"/>
  <c r="J309" i="1" s="1"/>
  <c r="H338" i="1"/>
  <c r="J338" i="1" s="1"/>
  <c r="H321" i="1"/>
  <c r="J321" i="1" s="1"/>
  <c r="H533" i="1"/>
  <c r="J533" i="1" s="1"/>
  <c r="H549" i="1"/>
  <c r="J549" i="1" s="1"/>
  <c r="H220" i="1"/>
  <c r="J220" i="1" s="1"/>
  <c r="J219" i="1" s="1"/>
  <c r="H949" i="1"/>
  <c r="J949" i="1" s="1"/>
  <c r="H934" i="1"/>
  <c r="J948" i="1" l="1"/>
  <c r="J947" i="1"/>
  <c r="J934" i="1"/>
  <c r="J438" i="1"/>
  <c r="H137" i="1"/>
  <c r="J137" i="1" s="1"/>
  <c r="H130" i="1"/>
  <c r="J130" i="1" s="1"/>
  <c r="J129" i="1" s="1"/>
  <c r="H119" i="1"/>
  <c r="J119" i="1" s="1"/>
  <c r="H115" i="1"/>
  <c r="J115" i="1" s="1"/>
  <c r="H110" i="1"/>
  <c r="J110" i="1" s="1"/>
  <c r="J109" i="1" s="1"/>
  <c r="J108" i="1" s="1"/>
  <c r="H105" i="1"/>
  <c r="J105" i="1" s="1"/>
  <c r="J104" i="1" s="1"/>
  <c r="J103" i="1" s="1"/>
  <c r="H91" i="1"/>
  <c r="J91" i="1" s="1"/>
  <c r="H88" i="1"/>
  <c r="J88" i="1" s="1"/>
  <c r="H87" i="1"/>
  <c r="H422" i="1"/>
  <c r="J422" i="1" s="1"/>
  <c r="H354" i="1"/>
  <c r="H372" i="1"/>
  <c r="J372" i="1" s="1"/>
  <c r="H390" i="1"/>
  <c r="J390" i="1" s="1"/>
  <c r="H406" i="1"/>
  <c r="J406" i="1" s="1"/>
  <c r="H453" i="1"/>
  <c r="J453" i="1" s="1"/>
  <c r="H468" i="1"/>
  <c r="J468" i="1" s="1"/>
  <c r="H486" i="1"/>
  <c r="J486" i="1" s="1"/>
  <c r="H503" i="1"/>
  <c r="J503" i="1" s="1"/>
  <c r="H520" i="1"/>
  <c r="J520" i="1" s="1"/>
  <c r="H562" i="1"/>
  <c r="J562" i="1" s="1"/>
  <c r="H582" i="1"/>
  <c r="J582" i="1" s="1"/>
  <c r="H602" i="1"/>
  <c r="J602" i="1" s="1"/>
  <c r="H623" i="1"/>
  <c r="J623" i="1" s="1"/>
  <c r="H662" i="1"/>
  <c r="J662" i="1" s="1"/>
  <c r="H716" i="1"/>
  <c r="J716" i="1" s="1"/>
  <c r="H756" i="1"/>
  <c r="J756" i="1" s="1"/>
  <c r="H771" i="1"/>
  <c r="J771" i="1" s="1"/>
  <c r="H786" i="1"/>
  <c r="J786" i="1" s="1"/>
  <c r="H804" i="1"/>
  <c r="J804" i="1" s="1"/>
  <c r="J800" i="1" s="1"/>
  <c r="J60" i="1" s="1"/>
  <c r="H837" i="1"/>
  <c r="J837" i="1" s="1"/>
  <c r="H864" i="1"/>
  <c r="J864" i="1" s="1"/>
  <c r="H878" i="1"/>
  <c r="J878" i="1" s="1"/>
  <c r="H893" i="1"/>
  <c r="J893" i="1" s="1"/>
  <c r="H938" i="1"/>
  <c r="J938" i="1" s="1"/>
  <c r="H946" i="1"/>
  <c r="J946" i="1" s="1"/>
  <c r="H746" i="1"/>
  <c r="H740" i="1"/>
  <c r="J740" i="1" s="1"/>
  <c r="H550" i="1"/>
  <c r="H95" i="1"/>
  <c r="J95" i="1" s="1"/>
  <c r="H96" i="1"/>
  <c r="J96" i="1" s="1"/>
  <c r="H151" i="1"/>
  <c r="H165" i="1"/>
  <c r="J165" i="1" s="1"/>
  <c r="H292" i="1"/>
  <c r="J292" i="1" s="1"/>
  <c r="H290" i="1"/>
  <c r="J290" i="1" s="1"/>
  <c r="J89" i="1" l="1"/>
  <c r="J151" i="1"/>
  <c r="J150" i="1" s="1"/>
  <c r="H150" i="1"/>
  <c r="J90" i="1"/>
  <c r="J118" i="1"/>
  <c r="J136" i="1"/>
  <c r="J113" i="1"/>
  <c r="J114" i="1"/>
  <c r="J437" i="1"/>
  <c r="J354" i="1"/>
  <c r="J87" i="1"/>
  <c r="J550" i="1"/>
  <c r="J746" i="1"/>
  <c r="J933" i="1"/>
  <c r="H508" i="1"/>
  <c r="J508" i="1" s="1"/>
  <c r="H523" i="1"/>
  <c r="H524" i="1"/>
  <c r="J524" i="1" s="1"/>
  <c r="H526" i="1"/>
  <c r="J526" i="1" s="1"/>
  <c r="J86" i="1" l="1"/>
  <c r="J85" i="1"/>
  <c r="J84" i="1" s="1"/>
  <c r="J523" i="1"/>
  <c r="H251" i="1" l="1"/>
  <c r="J251" i="1" s="1"/>
  <c r="J250" i="1" s="1"/>
  <c r="H915" i="1" l="1"/>
  <c r="J1032" i="1"/>
  <c r="J1033" i="1"/>
  <c r="H1033" i="1"/>
  <c r="H1032" i="1"/>
  <c r="J1034" i="1"/>
  <c r="H1034" i="1"/>
  <c r="H907" i="1"/>
  <c r="J907" i="1" s="1"/>
  <c r="J901" i="1" s="1"/>
  <c r="J68" i="1" s="1"/>
  <c r="H896" i="1"/>
  <c r="J896" i="1" s="1"/>
  <c r="H881" i="1"/>
  <c r="J881" i="1" s="1"/>
  <c r="H866" i="1"/>
  <c r="J866" i="1" s="1"/>
  <c r="J860" i="1" s="1"/>
  <c r="J65" i="1" s="1"/>
  <c r="H817" i="1"/>
  <c r="J817" i="1" s="1"/>
  <c r="J811" i="1" s="1"/>
  <c r="J61" i="1" s="1"/>
  <c r="H828" i="1"/>
  <c r="J828" i="1" s="1"/>
  <c r="J822" i="1" s="1"/>
  <c r="J62" i="1" s="1"/>
  <c r="H840" i="1"/>
  <c r="J840" i="1" s="1"/>
  <c r="H535" i="1"/>
  <c r="J535" i="1" s="1"/>
  <c r="J529" i="1" s="1"/>
  <c r="H522" i="1"/>
  <c r="J522" i="1" s="1"/>
  <c r="J515" i="1" s="1"/>
  <c r="H505" i="1"/>
  <c r="J505" i="1" s="1"/>
  <c r="J498" i="1" s="1"/>
  <c r="H489" i="1"/>
  <c r="J489" i="1" s="1"/>
  <c r="J481" i="1" s="1"/>
  <c r="H470" i="1"/>
  <c r="J470" i="1" s="1"/>
  <c r="H455" i="1"/>
  <c r="J455" i="1" s="1"/>
  <c r="J448" i="1" s="1"/>
  <c r="H444" i="1"/>
  <c r="J444" i="1" s="1"/>
  <c r="J436" i="1" s="1"/>
  <c r="H427" i="1"/>
  <c r="J427" i="1" s="1"/>
  <c r="J417" i="1" s="1"/>
  <c r="H409" i="1"/>
  <c r="J409" i="1" s="1"/>
  <c r="J401" i="1" s="1"/>
  <c r="H392" i="1"/>
  <c r="J392" i="1" s="1"/>
  <c r="J385" i="1" s="1"/>
  <c r="H375" i="1"/>
  <c r="J375" i="1" s="1"/>
  <c r="J367" i="1" s="1"/>
  <c r="H357" i="1"/>
  <c r="J357" i="1" s="1"/>
  <c r="J349" i="1" s="1"/>
  <c r="H341" i="1"/>
  <c r="J341" i="1" s="1"/>
  <c r="J333" i="1" s="1"/>
  <c r="H324" i="1"/>
  <c r="J324" i="1" s="1"/>
  <c r="J316" i="1" s="1"/>
  <c r="H304" i="1"/>
  <c r="J304" i="1" s="1"/>
  <c r="J296" i="1" s="1"/>
  <c r="J874" i="1" l="1"/>
  <c r="J66" i="1" s="1"/>
  <c r="J889" i="1"/>
  <c r="J67" i="1" s="1"/>
  <c r="J833" i="1"/>
  <c r="J63" i="1" s="1"/>
  <c r="J859" i="1" l="1"/>
  <c r="H236" i="1" l="1"/>
  <c r="H944" i="1" l="1"/>
  <c r="J944" i="1" s="1"/>
  <c r="J932" i="1" l="1"/>
  <c r="J931" i="1" s="1"/>
  <c r="J69" i="1" s="1"/>
  <c r="H694" i="1"/>
  <c r="J694" i="1" s="1"/>
  <c r="H684" i="1"/>
  <c r="J684" i="1" s="1"/>
  <c r="J676" i="1" l="1"/>
  <c r="H529" i="1"/>
  <c r="H565" i="1"/>
  <c r="J565" i="1" s="1"/>
  <c r="J558" i="1" s="1"/>
  <c r="H585" i="1" l="1"/>
  <c r="J585" i="1" s="1"/>
  <c r="H665" i="1" l="1"/>
  <c r="J665" i="1" s="1"/>
  <c r="J658" i="1" s="1"/>
  <c r="H720" i="1"/>
  <c r="J720" i="1" s="1"/>
  <c r="J712" i="1" s="1"/>
  <c r="H925" i="1"/>
  <c r="J925" i="1" s="1"/>
  <c r="J918" i="1" s="1"/>
  <c r="J912" i="1" s="1"/>
  <c r="J30" i="1" s="1"/>
  <c r="H852" i="1"/>
  <c r="J852" i="1" s="1"/>
  <c r="J845" i="1" s="1"/>
  <c r="J64" i="1" s="1"/>
  <c r="H788" i="1"/>
  <c r="J788" i="1" s="1"/>
  <c r="J782" i="1" s="1"/>
  <c r="H773" i="1"/>
  <c r="J773" i="1" s="1"/>
  <c r="J767" i="1" s="1"/>
  <c r="H758" i="1"/>
  <c r="J758" i="1" s="1"/>
  <c r="J752" i="1" s="1"/>
  <c r="H741" i="1"/>
  <c r="J741" i="1" s="1"/>
  <c r="H701" i="1"/>
  <c r="J701" i="1" s="1"/>
  <c r="H648" i="1"/>
  <c r="J648" i="1" s="1"/>
  <c r="J641" i="1" s="1"/>
  <c r="H626" i="1"/>
  <c r="J626" i="1" s="1"/>
  <c r="H604" i="1"/>
  <c r="J604" i="1" s="1"/>
  <c r="J598" i="1" s="1"/>
  <c r="H551" i="1"/>
  <c r="H265" i="1"/>
  <c r="J265" i="1" s="1"/>
  <c r="J261" i="1" s="1"/>
  <c r="J27" i="1" s="1"/>
  <c r="H289" i="1"/>
  <c r="J289" i="1" s="1"/>
  <c r="J281" i="1" s="1"/>
  <c r="J29" i="1" s="1"/>
  <c r="H273" i="1"/>
  <c r="J273" i="1" s="1"/>
  <c r="J268" i="1" s="1"/>
  <c r="J28" i="1" s="1"/>
  <c r="J799" i="1" l="1"/>
  <c r="J798" i="1" s="1"/>
  <c r="J619" i="1"/>
  <c r="J551" i="1"/>
  <c r="J545" i="1" s="1"/>
  <c r="H834" i="1"/>
  <c r="H833" i="1"/>
  <c r="H902" i="1"/>
  <c r="H901" i="1"/>
  <c r="H890" i="1"/>
  <c r="H889" i="1"/>
  <c r="H875" i="1"/>
  <c r="H874" i="1"/>
  <c r="H861" i="1"/>
  <c r="H860" i="1"/>
  <c r="H823" i="1"/>
  <c r="H822" i="1"/>
  <c r="H812" i="1"/>
  <c r="H811" i="1"/>
  <c r="H800" i="1"/>
  <c r="H801" i="1"/>
  <c r="H173" i="1"/>
  <c r="J173" i="1" s="1"/>
  <c r="H61" i="1" l="1"/>
  <c r="H65" i="1"/>
  <c r="H67" i="1"/>
  <c r="H63" i="1"/>
  <c r="H60" i="1"/>
  <c r="H62" i="1"/>
  <c r="H66" i="1"/>
  <c r="H68" i="1"/>
  <c r="H859" i="1"/>
  <c r="H140" i="1"/>
  <c r="J140" i="1" s="1"/>
  <c r="J135" i="1" s="1"/>
  <c r="J134" i="1" s="1"/>
  <c r="J26" i="1" s="1"/>
  <c r="H132" i="1"/>
  <c r="J132" i="1" s="1"/>
  <c r="J128" i="1" s="1"/>
  <c r="J127" i="1" s="1"/>
  <c r="J24" i="1" s="1"/>
  <c r="H123" i="1"/>
  <c r="J123" i="1" s="1"/>
  <c r="J117" i="1" s="1"/>
  <c r="J112" i="1" s="1"/>
  <c r="J25" i="1" s="1"/>
  <c r="H738" i="1"/>
  <c r="J83" i="1" l="1"/>
  <c r="J738" i="1"/>
  <c r="J731" i="1" s="1"/>
  <c r="H223" i="1"/>
  <c r="H222" i="1" l="1"/>
  <c r="J223" i="1"/>
  <c r="J222" i="1" s="1"/>
  <c r="H281" i="1"/>
  <c r="H333" i="1" l="1"/>
  <c r="J1207" i="1" l="1"/>
  <c r="J1208" i="1"/>
  <c r="H1208" i="1"/>
  <c r="H1207" i="1"/>
  <c r="J1354" i="1"/>
  <c r="J1353" i="1" s="1"/>
  <c r="H1354" i="1"/>
  <c r="H1353" i="1" s="1"/>
  <c r="J1272" i="1"/>
  <c r="J1271" i="1" s="1"/>
  <c r="H1272" i="1"/>
  <c r="H1271" i="1" s="1"/>
  <c r="J1250" i="1"/>
  <c r="J1249" i="1" s="1"/>
  <c r="H1250" i="1"/>
  <c r="H1249" i="1" s="1"/>
  <c r="H1228" i="1" l="1"/>
  <c r="H1227" i="1" s="1"/>
  <c r="J1228" i="1" l="1"/>
  <c r="J1227" i="1" s="1"/>
  <c r="J1038" i="1" l="1"/>
  <c r="J1028" i="1" l="1"/>
  <c r="J1027" i="1" s="1"/>
  <c r="H1028" i="1"/>
  <c r="H1027" i="1" s="1"/>
  <c r="J1025" i="1" l="1"/>
  <c r="J1023" i="1"/>
  <c r="J1021" i="1"/>
  <c r="J1019" i="1"/>
  <c r="J1016" i="1"/>
  <c r="J1014" i="1"/>
  <c r="J1012" i="1"/>
  <c r="J1008" i="1"/>
  <c r="J1006" i="1"/>
  <c r="J1004" i="1"/>
  <c r="J1002" i="1"/>
  <c r="J1000" i="1"/>
  <c r="J998" i="1"/>
  <c r="J996" i="1"/>
  <c r="J994" i="1"/>
  <c r="J992" i="1"/>
  <c r="J990" i="1"/>
  <c r="J988" i="1"/>
  <c r="J1018" i="1" l="1"/>
  <c r="H1011" i="1"/>
  <c r="J1011" i="1" s="1"/>
  <c r="J1010" i="1" s="1"/>
  <c r="J987" i="1" s="1"/>
  <c r="H1038" i="1" l="1"/>
  <c r="J1031" i="1" l="1"/>
  <c r="J1030" i="1" s="1"/>
  <c r="H1031" i="1" l="1"/>
  <c r="H1030" i="1" s="1"/>
  <c r="H417" i="1" l="1"/>
  <c r="H598" i="1" l="1"/>
  <c r="H597" i="1" l="1"/>
  <c r="J597" i="1" l="1"/>
  <c r="J578" i="1" s="1"/>
  <c r="H932" i="1"/>
  <c r="H918" i="1"/>
  <c r="H731" i="1"/>
  <c r="H912" i="1" l="1"/>
  <c r="H752" i="1"/>
  <c r="H767" i="1"/>
  <c r="H782" i="1" l="1"/>
  <c r="H845" i="1" l="1"/>
  <c r="H799" i="1" l="1"/>
  <c r="H261" i="1"/>
  <c r="H798" i="1" l="1"/>
  <c r="H712" i="1"/>
  <c r="H466" i="1" l="1"/>
  <c r="J466" i="1" s="1"/>
  <c r="H465" i="1"/>
  <c r="J71" i="1"/>
  <c r="J19" i="1"/>
  <c r="J18" i="1"/>
  <c r="J15" i="1"/>
  <c r="J465" i="1" l="1"/>
  <c r="H463" i="1"/>
  <c r="J463" i="1" l="1"/>
  <c r="J464" i="1"/>
  <c r="H699" i="1"/>
  <c r="J699" i="1" s="1"/>
  <c r="J16" i="1"/>
  <c r="J1040" i="1"/>
  <c r="J1037" i="1" s="1"/>
  <c r="J1418" i="1"/>
  <c r="J1417" i="1" s="1"/>
  <c r="J1416" i="1" s="1"/>
  <c r="J1407" i="1"/>
  <c r="J1406" i="1" s="1"/>
  <c r="J1405" i="1" s="1"/>
  <c r="J1396" i="1"/>
  <c r="J1395" i="1" s="1"/>
  <c r="J1394" i="1" s="1"/>
  <c r="J1384" i="1"/>
  <c r="J1383" i="1" s="1"/>
  <c r="J1382" i="1" s="1"/>
  <c r="J1372" i="1"/>
  <c r="J1371" i="1" s="1"/>
  <c r="J1370" i="1" s="1"/>
  <c r="J1360" i="1"/>
  <c r="J1359" i="1" s="1"/>
  <c r="J1358" i="1" s="1"/>
  <c r="J1338" i="1"/>
  <c r="J1337" i="1" s="1"/>
  <c r="J1336" i="1" s="1"/>
  <c r="J1326" i="1"/>
  <c r="J1325" i="1" s="1"/>
  <c r="J1324" i="1" s="1"/>
  <c r="J1314" i="1"/>
  <c r="J1313" i="1" s="1"/>
  <c r="J1312" i="1" s="1"/>
  <c r="J1302" i="1"/>
  <c r="J1301" i="1" s="1"/>
  <c r="J1300" i="1" s="1"/>
  <c r="J1290" i="1"/>
  <c r="J1289" i="1" s="1"/>
  <c r="J1288" i="1" s="1"/>
  <c r="J1278" i="1"/>
  <c r="J1277" i="1" s="1"/>
  <c r="J1276" i="1" s="1"/>
  <c r="J1256" i="1"/>
  <c r="J1255" i="1" s="1"/>
  <c r="J1254" i="1" s="1"/>
  <c r="J1234" i="1"/>
  <c r="J1233" i="1" s="1"/>
  <c r="J1232" i="1" s="1"/>
  <c r="J1212" i="1"/>
  <c r="J1211" i="1" s="1"/>
  <c r="J1210" i="1" s="1"/>
  <c r="J295" i="1" l="1"/>
  <c r="J695" i="1"/>
  <c r="J528" i="1" s="1"/>
  <c r="J1423" i="1" l="1"/>
  <c r="J1422" i="1" s="1"/>
  <c r="J1415" i="1" s="1"/>
  <c r="J59" i="1" s="1"/>
  <c r="J1412" i="1"/>
  <c r="J1411" i="1" s="1"/>
  <c r="J1404" i="1" s="1"/>
  <c r="J58" i="1" s="1"/>
  <c r="J1401" i="1"/>
  <c r="J1400" i="1" s="1"/>
  <c r="J1393" i="1" s="1"/>
  <c r="J57" i="1" s="1"/>
  <c r="J1390" i="1"/>
  <c r="J1389" i="1" s="1"/>
  <c r="J1381" i="1" s="1"/>
  <c r="J56" i="1" s="1"/>
  <c r="J1378" i="1"/>
  <c r="J1377" i="1" s="1"/>
  <c r="J1369" i="1" s="1"/>
  <c r="J55" i="1" s="1"/>
  <c r="J1366" i="1"/>
  <c r="J1365" i="1" s="1"/>
  <c r="J1357" i="1" s="1"/>
  <c r="J54" i="1" s="1"/>
  <c r="J1344" i="1"/>
  <c r="J1343" i="1" s="1"/>
  <c r="J1332" i="1"/>
  <c r="J1331" i="1" s="1"/>
  <c r="J1323" i="1" s="1"/>
  <c r="J52" i="1" s="1"/>
  <c r="J1320" i="1"/>
  <c r="J1319" i="1" s="1"/>
  <c r="J1311" i="1" s="1"/>
  <c r="J51" i="1" s="1"/>
  <c r="J1308" i="1"/>
  <c r="J1307" i="1" s="1"/>
  <c r="J1299" i="1" s="1"/>
  <c r="J50" i="1" s="1"/>
  <c r="J1296" i="1"/>
  <c r="J1295" i="1" s="1"/>
  <c r="J1287" i="1" s="1"/>
  <c r="J49" i="1" s="1"/>
  <c r="J1284" i="1"/>
  <c r="J1283" i="1" s="1"/>
  <c r="J1275" i="1" s="1"/>
  <c r="J48" i="1" s="1"/>
  <c r="J1262" i="1"/>
  <c r="J1261" i="1" s="1"/>
  <c r="J1240" i="1"/>
  <c r="J1239" i="1" s="1"/>
  <c r="J1218" i="1"/>
  <c r="J1217" i="1" s="1"/>
  <c r="J1185" i="1"/>
  <c r="J1184" i="1" s="1"/>
  <c r="J44" i="1" s="1"/>
  <c r="J1181" i="1"/>
  <c r="J1180" i="1" s="1"/>
  <c r="J43" i="1" s="1"/>
  <c r="J1177" i="1"/>
  <c r="J1176" i="1" s="1"/>
  <c r="J42" i="1" s="1"/>
  <c r="J1172" i="1"/>
  <c r="J41" i="1" s="1"/>
  <c r="J1173" i="1"/>
  <c r="J1169" i="1"/>
  <c r="J1168" i="1" s="1"/>
  <c r="J40" i="1" s="1"/>
  <c r="J1163" i="1"/>
  <c r="J39" i="1" s="1"/>
  <c r="J1164" i="1"/>
  <c r="J1158" i="1"/>
  <c r="J38" i="1" s="1"/>
  <c r="J1159" i="1"/>
  <c r="J1155" i="1"/>
  <c r="J1154" i="1" s="1"/>
  <c r="J37" i="1" s="1"/>
  <c r="J1151" i="1"/>
  <c r="J1150" i="1" s="1"/>
  <c r="J36" i="1" s="1"/>
  <c r="J1147" i="1"/>
  <c r="J1146" i="1" s="1"/>
  <c r="J35" i="1" s="1"/>
  <c r="J1143" i="1"/>
  <c r="J1142" i="1" s="1"/>
  <c r="J34" i="1" s="1"/>
  <c r="J1139" i="1"/>
  <c r="J1138" i="1" s="1"/>
  <c r="J33" i="1" s="1"/>
  <c r="J1134" i="1"/>
  <c r="J1133" i="1" s="1"/>
  <c r="J32" i="1" s="1"/>
  <c r="J1125" i="1"/>
  <c r="J1126" i="1"/>
  <c r="J1127" i="1"/>
  <c r="J1129" i="1"/>
  <c r="J1128" i="1" s="1"/>
  <c r="J31" i="1" s="1"/>
  <c r="J1191" i="1"/>
  <c r="J1192" i="1"/>
  <c r="J1193" i="1"/>
  <c r="J1194" i="1"/>
  <c r="J1197" i="1"/>
  <c r="J1198" i="1"/>
  <c r="J1201" i="1"/>
  <c r="J1202" i="1"/>
  <c r="J1347" i="1"/>
  <c r="J1265" i="1"/>
  <c r="J1243" i="1"/>
  <c r="J1221" i="1"/>
  <c r="J1114" i="1"/>
  <c r="J1109" i="1"/>
  <c r="J1108" i="1" s="1"/>
  <c r="J1103" i="1"/>
  <c r="J1098" i="1"/>
  <c r="J1097" i="1" s="1"/>
  <c r="J1093" i="1"/>
  <c r="J1092" i="1" s="1"/>
  <c r="J1071" i="1"/>
  <c r="J1200" i="1" l="1"/>
  <c r="J1209" i="1"/>
  <c r="J45" i="1" s="1"/>
  <c r="J1231" i="1"/>
  <c r="J46" i="1" s="1"/>
  <c r="J1253" i="1"/>
  <c r="J47" i="1" s="1"/>
  <c r="J1335" i="1"/>
  <c r="J53" i="1" s="1"/>
  <c r="J1189" i="1"/>
  <c r="J1091" i="1"/>
  <c r="J1196" i="1"/>
  <c r="J1195" i="1" s="1"/>
  <c r="J1123" i="1"/>
  <c r="J1122" i="1" s="1"/>
  <c r="J1124" i="1"/>
  <c r="J1199" i="1"/>
  <c r="J1190" i="1"/>
  <c r="J17" i="1" l="1"/>
  <c r="J1090" i="1"/>
  <c r="J14" i="1" l="1"/>
  <c r="J11" i="1" s="1"/>
  <c r="J1206" i="1"/>
  <c r="J1205" i="1" s="1"/>
  <c r="H242" i="1" l="1"/>
  <c r="H174" i="1"/>
  <c r="J174" i="1" s="1"/>
  <c r="J172" i="1" s="1"/>
  <c r="J242" i="1" l="1"/>
  <c r="J241" i="1" s="1"/>
  <c r="H1023" i="1"/>
  <c r="H1025" i="1"/>
  <c r="H136" i="1" l="1"/>
  <c r="H1159" i="1" l="1"/>
  <c r="H1446" i="1" l="1"/>
  <c r="H19" i="1" l="1"/>
  <c r="H1474" i="1" l="1"/>
  <c r="H1436" i="1"/>
  <c r="H1435" i="1" s="1"/>
  <c r="H1431" i="1"/>
  <c r="H18" i="1" s="1"/>
  <c r="H1114" i="1"/>
  <c r="H1046" i="1"/>
  <c r="H1044" i="1"/>
  <c r="H215" i="1" l="1"/>
  <c r="H192" i="1"/>
  <c r="H89" i="1" l="1"/>
  <c r="H117" i="1"/>
  <c r="H172" i="1" l="1"/>
  <c r="H170" i="1" l="1"/>
  <c r="H226" i="1" l="1"/>
  <c r="H209" i="1" l="1"/>
  <c r="H224" i="1"/>
  <c r="H268" i="1" l="1"/>
  <c r="H28" i="1" l="1"/>
  <c r="H1059" i="1" l="1"/>
  <c r="H1058" i="1" l="1"/>
  <c r="H1057" i="1" l="1"/>
  <c r="H641" i="1"/>
  <c r="H516" i="1" l="1"/>
  <c r="H515" i="1"/>
  <c r="H1126" i="1"/>
  <c r="H1125" i="1"/>
  <c r="H1185" i="1"/>
  <c r="H1184" i="1" s="1"/>
  <c r="J986" i="1" l="1"/>
  <c r="H44" i="1"/>
  <c r="H1006" i="1" l="1"/>
  <c r="H1448" i="1" l="1"/>
  <c r="H1455" i="1" l="1"/>
  <c r="H228" i="1" l="1"/>
  <c r="H530" i="1" l="1"/>
  <c r="H1467" i="1" l="1"/>
  <c r="H1466" i="1" s="1"/>
  <c r="H956" i="1" l="1"/>
  <c r="H257" i="1"/>
  <c r="J257" i="1" s="1"/>
  <c r="H254" i="1" l="1"/>
  <c r="J254" i="1" l="1"/>
  <c r="H1202" i="1"/>
  <c r="H1201" i="1"/>
  <c r="H1347" i="1"/>
  <c r="H1265" i="1"/>
  <c r="H1243" i="1"/>
  <c r="H1221" i="1"/>
  <c r="H1200" i="1" l="1"/>
  <c r="H1199" i="1"/>
  <c r="H246" i="1" l="1"/>
  <c r="H240" i="1"/>
  <c r="J240" i="1" s="1"/>
  <c r="J238" i="1" s="1"/>
  <c r="H188" i="1"/>
  <c r="J188" i="1" s="1"/>
  <c r="H545" i="1" l="1"/>
  <c r="H1040" i="1"/>
  <c r="H1037" i="1" s="1"/>
  <c r="H947" i="1"/>
  <c r="H30" i="1"/>
  <c r="H676" i="1"/>
  <c r="H658" i="1"/>
  <c r="H558" i="1"/>
  <c r="H695" i="1" l="1"/>
  <c r="H238" i="1"/>
  <c r="H619" i="1"/>
  <c r="H29" i="1" l="1"/>
  <c r="H190" i="1" l="1"/>
  <c r="J190" i="1" s="1"/>
  <c r="H231" i="1"/>
  <c r="J185" i="1" l="1"/>
  <c r="J143" i="1" s="1"/>
  <c r="J23" i="1" s="1"/>
  <c r="J22" i="1" s="1"/>
  <c r="J70" i="1" s="1"/>
  <c r="H185" i="1"/>
  <c r="H1021" i="1"/>
  <c r="J82" i="1" l="1"/>
  <c r="H241" i="1"/>
  <c r="H64" i="1" l="1"/>
  <c r="H1000" i="1" l="1"/>
  <c r="H1072" i="1" l="1"/>
  <c r="H1071" i="1" s="1"/>
  <c r="H86" i="1" l="1"/>
  <c r="H1458" i="1" l="1"/>
  <c r="H1118" i="1" l="1"/>
  <c r="H1134" i="1"/>
  <c r="H1133" i="1" s="1"/>
  <c r="H282" i="1"/>
  <c r="H118" i="1" l="1"/>
  <c r="H482" i="1" l="1"/>
  <c r="H203" i="1" l="1"/>
  <c r="H219" i="1" l="1"/>
  <c r="H113" i="1"/>
  <c r="H71" i="1"/>
  <c r="H1452" i="1" l="1"/>
  <c r="H316" i="1" l="1"/>
  <c r="H481" i="1"/>
  <c r="H296" i="1"/>
  <c r="H401" i="1"/>
  <c r="H1193" i="1"/>
  <c r="H32" i="1" l="1"/>
  <c r="H129" i="1" l="1"/>
  <c r="H578" i="1" l="1"/>
  <c r="H498" i="1"/>
  <c r="H385" i="1"/>
  <c r="H367" i="1"/>
  <c r="H1103" i="1" l="1"/>
  <c r="H1019" i="1"/>
  <c r="H1018" i="1" s="1"/>
  <c r="H112" i="1" l="1"/>
  <c r="H25" i="1" l="1"/>
  <c r="H1450" i="1"/>
  <c r="H1445" i="1" s="1"/>
  <c r="H1444" i="1" l="1"/>
  <c r="H144" i="1"/>
  <c r="H436" i="1" l="1"/>
  <c r="H349" i="1" l="1"/>
  <c r="H128" i="1" l="1"/>
  <c r="H448" i="1" l="1"/>
  <c r="H295" i="1" l="1"/>
  <c r="H234" i="1"/>
  <c r="H157" i="1" l="1"/>
  <c r="H135" i="1"/>
  <c r="H134" i="1" l="1"/>
  <c r="H26" i="1" l="1"/>
  <c r="H1198" i="1"/>
  <c r="H1197" i="1"/>
  <c r="H1192" i="1"/>
  <c r="H1194" i="1"/>
  <c r="H1418" i="1"/>
  <c r="H1407" i="1"/>
  <c r="H1396" i="1"/>
  <c r="H1384" i="1"/>
  <c r="H1372" i="1"/>
  <c r="H1360" i="1"/>
  <c r="H1338" i="1"/>
  <c r="H1326" i="1"/>
  <c r="H1314" i="1"/>
  <c r="H1302" i="1"/>
  <c r="H1290" i="1"/>
  <c r="H1278" i="1"/>
  <c r="H1256" i="1"/>
  <c r="H1234" i="1"/>
  <c r="H1395" i="1" l="1"/>
  <c r="H1417" i="1"/>
  <c r="H1406" i="1"/>
  <c r="H1405" i="1" s="1"/>
  <c r="H1301" i="1"/>
  <c r="H1325" i="1"/>
  <c r="H1337" i="1"/>
  <c r="H1255" i="1"/>
  <c r="H1371" i="1"/>
  <c r="H1313" i="1"/>
  <c r="H1233" i="1"/>
  <c r="H1383" i="1"/>
  <c r="H1359" i="1"/>
  <c r="H1277" i="1"/>
  <c r="H1289" i="1"/>
  <c r="H1423" i="1"/>
  <c r="H1412" i="1"/>
  <c r="H1411" i="1" s="1"/>
  <c r="H1401" i="1"/>
  <c r="H1390" i="1"/>
  <c r="H1378" i="1"/>
  <c r="H1366" i="1"/>
  <c r="H1344" i="1"/>
  <c r="H1332" i="1"/>
  <c r="H1320" i="1"/>
  <c r="H1308" i="1"/>
  <c r="H1296" i="1"/>
  <c r="H1284" i="1"/>
  <c r="H1262" i="1"/>
  <c r="H1240" i="1"/>
  <c r="XDX1215" i="1"/>
  <c r="XDX1214" i="1" s="1"/>
  <c r="XDP1215" i="1"/>
  <c r="XDP1214" i="1" s="1"/>
  <c r="XDH1215" i="1"/>
  <c r="XDH1214" i="1" s="1"/>
  <c r="XCZ1215" i="1"/>
  <c r="XCZ1214" i="1" s="1"/>
  <c r="XCR1215" i="1"/>
  <c r="XCR1214" i="1" s="1"/>
  <c r="XCJ1215" i="1"/>
  <c r="XCJ1214" i="1" s="1"/>
  <c r="XCB1215" i="1"/>
  <c r="XCB1214" i="1" s="1"/>
  <c r="XBT1215" i="1"/>
  <c r="XBT1214" i="1" s="1"/>
  <c r="XBL1215" i="1"/>
  <c r="XBL1214" i="1" s="1"/>
  <c r="XBD1215" i="1"/>
  <c r="XBD1214" i="1" s="1"/>
  <c r="XAV1215" i="1"/>
  <c r="XAV1214" i="1" s="1"/>
  <c r="XAN1215" i="1"/>
  <c r="XAN1214" i="1" s="1"/>
  <c r="XAF1215" i="1"/>
  <c r="XAF1214" i="1" s="1"/>
  <c r="WZX1215" i="1"/>
  <c r="WZX1214" i="1" s="1"/>
  <c r="WZP1215" i="1"/>
  <c r="WZP1214" i="1" s="1"/>
  <c r="WZH1215" i="1"/>
  <c r="WZH1214" i="1" s="1"/>
  <c r="WYZ1215" i="1"/>
  <c r="WYZ1214" i="1" s="1"/>
  <c r="WYR1215" i="1"/>
  <c r="WYR1214" i="1" s="1"/>
  <c r="WYJ1215" i="1"/>
  <c r="WYJ1214" i="1" s="1"/>
  <c r="WYB1215" i="1"/>
  <c r="WYB1214" i="1" s="1"/>
  <c r="WXT1215" i="1"/>
  <c r="WXT1214" i="1" s="1"/>
  <c r="WXL1215" i="1"/>
  <c r="WXL1214" i="1" s="1"/>
  <c r="WXD1215" i="1"/>
  <c r="WXD1214" i="1" s="1"/>
  <c r="WWV1215" i="1"/>
  <c r="WWV1214" i="1" s="1"/>
  <c r="WWN1215" i="1"/>
  <c r="WWN1214" i="1" s="1"/>
  <c r="WWF1215" i="1"/>
  <c r="WWF1214" i="1" s="1"/>
  <c r="WVX1215" i="1"/>
  <c r="WVX1214" i="1" s="1"/>
  <c r="WVP1215" i="1"/>
  <c r="WVP1214" i="1" s="1"/>
  <c r="WVH1215" i="1"/>
  <c r="WVH1214" i="1" s="1"/>
  <c r="WUZ1215" i="1"/>
  <c r="WUZ1214" i="1" s="1"/>
  <c r="WUR1215" i="1"/>
  <c r="WUR1214" i="1" s="1"/>
  <c r="WUJ1215" i="1"/>
  <c r="WUJ1214" i="1" s="1"/>
  <c r="WUB1215" i="1"/>
  <c r="WUB1214" i="1" s="1"/>
  <c r="WTT1215" i="1"/>
  <c r="WTT1214" i="1" s="1"/>
  <c r="WTL1215" i="1"/>
  <c r="WTL1214" i="1" s="1"/>
  <c r="WTD1215" i="1"/>
  <c r="WTD1214" i="1" s="1"/>
  <c r="WSV1215" i="1"/>
  <c r="WSV1214" i="1" s="1"/>
  <c r="WSN1215" i="1"/>
  <c r="WSN1214" i="1" s="1"/>
  <c r="WSF1215" i="1"/>
  <c r="WSF1214" i="1" s="1"/>
  <c r="WRX1215" i="1"/>
  <c r="WRX1214" i="1" s="1"/>
  <c r="WRP1215" i="1"/>
  <c r="WRP1214" i="1" s="1"/>
  <c r="WRH1215" i="1"/>
  <c r="WRH1214" i="1" s="1"/>
  <c r="WQZ1215" i="1"/>
  <c r="WQZ1214" i="1" s="1"/>
  <c r="WQR1215" i="1"/>
  <c r="WQR1214" i="1" s="1"/>
  <c r="WQJ1215" i="1"/>
  <c r="WQJ1214" i="1" s="1"/>
  <c r="WQB1215" i="1"/>
  <c r="WQB1214" i="1" s="1"/>
  <c r="WPT1215" i="1"/>
  <c r="WPT1214" i="1" s="1"/>
  <c r="WPL1215" i="1"/>
  <c r="WPL1214" i="1" s="1"/>
  <c r="WPD1215" i="1"/>
  <c r="WPD1214" i="1" s="1"/>
  <c r="WOV1215" i="1"/>
  <c r="WOV1214" i="1" s="1"/>
  <c r="WON1215" i="1"/>
  <c r="WON1214" i="1" s="1"/>
  <c r="WOF1215" i="1"/>
  <c r="WOF1214" i="1" s="1"/>
  <c r="WNX1215" i="1"/>
  <c r="WNX1214" i="1" s="1"/>
  <c r="WNP1215" i="1"/>
  <c r="WNP1214" i="1" s="1"/>
  <c r="WNH1215" i="1"/>
  <c r="WNH1214" i="1" s="1"/>
  <c r="WMZ1215" i="1"/>
  <c r="WMZ1214" i="1" s="1"/>
  <c r="WMR1215" i="1"/>
  <c r="WMR1214" i="1" s="1"/>
  <c r="WMJ1215" i="1"/>
  <c r="WMJ1214" i="1" s="1"/>
  <c r="WMB1215" i="1"/>
  <c r="WMB1214" i="1" s="1"/>
  <c r="WLT1215" i="1"/>
  <c r="WLT1214" i="1" s="1"/>
  <c r="WLL1215" i="1"/>
  <c r="WLL1214" i="1" s="1"/>
  <c r="WLD1215" i="1"/>
  <c r="WLD1214" i="1" s="1"/>
  <c r="WKV1215" i="1"/>
  <c r="WKV1214" i="1" s="1"/>
  <c r="WKN1215" i="1"/>
  <c r="WKN1214" i="1" s="1"/>
  <c r="WKF1215" i="1"/>
  <c r="WKF1214" i="1" s="1"/>
  <c r="WJX1215" i="1"/>
  <c r="WJX1214" i="1" s="1"/>
  <c r="WJP1215" i="1"/>
  <c r="WJP1214" i="1" s="1"/>
  <c r="WJH1215" i="1"/>
  <c r="WJH1214" i="1" s="1"/>
  <c r="WIZ1215" i="1"/>
  <c r="WIZ1214" i="1" s="1"/>
  <c r="WIR1215" i="1"/>
  <c r="WIR1214" i="1" s="1"/>
  <c r="WIJ1215" i="1"/>
  <c r="WIJ1214" i="1" s="1"/>
  <c r="WIB1215" i="1"/>
  <c r="WIB1214" i="1" s="1"/>
  <c r="WHT1215" i="1"/>
  <c r="WHT1214" i="1" s="1"/>
  <c r="WHL1215" i="1"/>
  <c r="WHL1214" i="1" s="1"/>
  <c r="WHD1215" i="1"/>
  <c r="WHD1214" i="1" s="1"/>
  <c r="WGV1215" i="1"/>
  <c r="WGV1214" i="1" s="1"/>
  <c r="WGN1215" i="1"/>
  <c r="WGN1214" i="1" s="1"/>
  <c r="WGF1215" i="1"/>
  <c r="WGF1214" i="1" s="1"/>
  <c r="WFX1215" i="1"/>
  <c r="WFX1214" i="1" s="1"/>
  <c r="WFP1215" i="1"/>
  <c r="WFP1214" i="1" s="1"/>
  <c r="WFH1215" i="1"/>
  <c r="WFH1214" i="1" s="1"/>
  <c r="WEZ1215" i="1"/>
  <c r="WEZ1214" i="1" s="1"/>
  <c r="WER1215" i="1"/>
  <c r="WER1214" i="1" s="1"/>
  <c r="WEJ1215" i="1"/>
  <c r="WEJ1214" i="1" s="1"/>
  <c r="WEB1215" i="1"/>
  <c r="WEB1214" i="1" s="1"/>
  <c r="WDT1215" i="1"/>
  <c r="WDT1214" i="1" s="1"/>
  <c r="WDL1215" i="1"/>
  <c r="WDL1214" i="1" s="1"/>
  <c r="WDD1215" i="1"/>
  <c r="WDD1214" i="1" s="1"/>
  <c r="WCV1215" i="1"/>
  <c r="WCV1214" i="1" s="1"/>
  <c r="WCN1215" i="1"/>
  <c r="WCN1214" i="1" s="1"/>
  <c r="WCF1215" i="1"/>
  <c r="WCF1214" i="1" s="1"/>
  <c r="WBX1215" i="1"/>
  <c r="WBX1214" i="1" s="1"/>
  <c r="WBP1215" i="1"/>
  <c r="WBP1214" i="1" s="1"/>
  <c r="WBH1215" i="1"/>
  <c r="WBH1214" i="1" s="1"/>
  <c r="WAZ1215" i="1"/>
  <c r="WAZ1214" i="1" s="1"/>
  <c r="WAR1215" i="1"/>
  <c r="WAR1214" i="1" s="1"/>
  <c r="WAJ1215" i="1"/>
  <c r="WAJ1214" i="1" s="1"/>
  <c r="WAB1215" i="1"/>
  <c r="WAB1214" i="1" s="1"/>
  <c r="VZT1215" i="1"/>
  <c r="VZT1214" i="1" s="1"/>
  <c r="VZL1215" i="1"/>
  <c r="VZL1214" i="1" s="1"/>
  <c r="VZD1215" i="1"/>
  <c r="VZD1214" i="1" s="1"/>
  <c r="VYV1215" i="1"/>
  <c r="VYV1214" i="1" s="1"/>
  <c r="VYN1215" i="1"/>
  <c r="VYN1214" i="1" s="1"/>
  <c r="VYF1215" i="1"/>
  <c r="VYF1214" i="1" s="1"/>
  <c r="VXX1215" i="1"/>
  <c r="VXX1214" i="1" s="1"/>
  <c r="VXP1215" i="1"/>
  <c r="VXP1214" i="1" s="1"/>
  <c r="VXH1215" i="1"/>
  <c r="VXH1214" i="1" s="1"/>
  <c r="VWZ1215" i="1"/>
  <c r="VWZ1214" i="1" s="1"/>
  <c r="VWR1215" i="1"/>
  <c r="VWR1214" i="1" s="1"/>
  <c r="VWJ1215" i="1"/>
  <c r="VWJ1214" i="1" s="1"/>
  <c r="VWB1215" i="1"/>
  <c r="VWB1214" i="1" s="1"/>
  <c r="VVT1215" i="1"/>
  <c r="VVT1214" i="1" s="1"/>
  <c r="VVL1215" i="1"/>
  <c r="VVL1214" i="1" s="1"/>
  <c r="VVD1215" i="1"/>
  <c r="VVD1214" i="1" s="1"/>
  <c r="VUV1215" i="1"/>
  <c r="VUV1214" i="1" s="1"/>
  <c r="VUN1215" i="1"/>
  <c r="VUN1214" i="1" s="1"/>
  <c r="VUF1215" i="1"/>
  <c r="VUF1214" i="1" s="1"/>
  <c r="VTX1215" i="1"/>
  <c r="VTX1214" i="1" s="1"/>
  <c r="VTP1215" i="1"/>
  <c r="VTP1214" i="1" s="1"/>
  <c r="VTH1215" i="1"/>
  <c r="VTH1214" i="1" s="1"/>
  <c r="VSZ1215" i="1"/>
  <c r="VSZ1214" i="1" s="1"/>
  <c r="VSR1215" i="1"/>
  <c r="VSR1214" i="1" s="1"/>
  <c r="VSJ1215" i="1"/>
  <c r="VSJ1214" i="1" s="1"/>
  <c r="VSB1215" i="1"/>
  <c r="VSB1214" i="1" s="1"/>
  <c r="VRT1215" i="1"/>
  <c r="VRT1214" i="1" s="1"/>
  <c r="VRL1215" i="1"/>
  <c r="VRL1214" i="1" s="1"/>
  <c r="VRD1215" i="1"/>
  <c r="VRD1214" i="1" s="1"/>
  <c r="VQV1215" i="1"/>
  <c r="VQV1214" i="1" s="1"/>
  <c r="VQN1215" i="1"/>
  <c r="VQN1214" i="1" s="1"/>
  <c r="VQF1215" i="1"/>
  <c r="VQF1214" i="1" s="1"/>
  <c r="VPX1215" i="1"/>
  <c r="VPX1214" i="1" s="1"/>
  <c r="VPP1215" i="1"/>
  <c r="VPP1214" i="1" s="1"/>
  <c r="VPH1215" i="1"/>
  <c r="VPH1214" i="1" s="1"/>
  <c r="VOZ1215" i="1"/>
  <c r="VOZ1214" i="1" s="1"/>
  <c r="VOR1215" i="1"/>
  <c r="VOR1214" i="1" s="1"/>
  <c r="VOJ1215" i="1"/>
  <c r="VOJ1214" i="1" s="1"/>
  <c r="VOB1215" i="1"/>
  <c r="VOB1214" i="1" s="1"/>
  <c r="VNT1215" i="1"/>
  <c r="VNT1214" i="1" s="1"/>
  <c r="VNL1215" i="1"/>
  <c r="VNL1214" i="1" s="1"/>
  <c r="VND1215" i="1"/>
  <c r="VND1214" i="1" s="1"/>
  <c r="VMV1215" i="1"/>
  <c r="VMV1214" i="1" s="1"/>
  <c r="VMN1215" i="1"/>
  <c r="VMN1214" i="1" s="1"/>
  <c r="VMF1215" i="1"/>
  <c r="VMF1214" i="1" s="1"/>
  <c r="VLX1215" i="1"/>
  <c r="VLX1214" i="1" s="1"/>
  <c r="VLP1215" i="1"/>
  <c r="VLP1214" i="1" s="1"/>
  <c r="VLH1215" i="1"/>
  <c r="VLH1214" i="1" s="1"/>
  <c r="VKZ1215" i="1"/>
  <c r="VKZ1214" i="1" s="1"/>
  <c r="VKR1215" i="1"/>
  <c r="VKR1214" i="1" s="1"/>
  <c r="VKJ1215" i="1"/>
  <c r="VKJ1214" i="1" s="1"/>
  <c r="VKB1215" i="1"/>
  <c r="VKB1214" i="1" s="1"/>
  <c r="VJT1215" i="1"/>
  <c r="VJT1214" i="1" s="1"/>
  <c r="VJL1215" i="1"/>
  <c r="VJL1214" i="1" s="1"/>
  <c r="VJD1215" i="1"/>
  <c r="VJD1214" i="1" s="1"/>
  <c r="VIV1215" i="1"/>
  <c r="VIV1214" i="1" s="1"/>
  <c r="VIN1215" i="1"/>
  <c r="VIN1214" i="1" s="1"/>
  <c r="VIF1215" i="1"/>
  <c r="VIF1214" i="1" s="1"/>
  <c r="VHX1215" i="1"/>
  <c r="VHX1214" i="1" s="1"/>
  <c r="VHP1215" i="1"/>
  <c r="VHP1214" i="1" s="1"/>
  <c r="VHH1215" i="1"/>
  <c r="VHH1214" i="1" s="1"/>
  <c r="VGZ1215" i="1"/>
  <c r="VGZ1214" i="1" s="1"/>
  <c r="VGR1215" i="1"/>
  <c r="VGR1214" i="1" s="1"/>
  <c r="VGJ1215" i="1"/>
  <c r="VGJ1214" i="1" s="1"/>
  <c r="VGB1215" i="1"/>
  <c r="VGB1214" i="1" s="1"/>
  <c r="VFT1215" i="1"/>
  <c r="VFT1214" i="1" s="1"/>
  <c r="VFL1215" i="1"/>
  <c r="VFL1214" i="1" s="1"/>
  <c r="VFD1215" i="1"/>
  <c r="VFD1214" i="1" s="1"/>
  <c r="VEV1215" i="1"/>
  <c r="VEV1214" i="1" s="1"/>
  <c r="VEN1215" i="1"/>
  <c r="VEN1214" i="1" s="1"/>
  <c r="VEF1215" i="1"/>
  <c r="VEF1214" i="1" s="1"/>
  <c r="VDX1215" i="1"/>
  <c r="VDX1214" i="1" s="1"/>
  <c r="VDP1215" i="1"/>
  <c r="VDP1214" i="1" s="1"/>
  <c r="VDH1215" i="1"/>
  <c r="VDH1214" i="1" s="1"/>
  <c r="VCZ1215" i="1"/>
  <c r="VCZ1214" i="1" s="1"/>
  <c r="VCR1215" i="1"/>
  <c r="VCR1214" i="1" s="1"/>
  <c r="VCJ1215" i="1"/>
  <c r="VCJ1214" i="1" s="1"/>
  <c r="VCB1215" i="1"/>
  <c r="VCB1214" i="1" s="1"/>
  <c r="VBT1215" i="1"/>
  <c r="VBT1214" i="1" s="1"/>
  <c r="VBL1215" i="1"/>
  <c r="VBL1214" i="1" s="1"/>
  <c r="VBD1215" i="1"/>
  <c r="VBD1214" i="1" s="1"/>
  <c r="VAV1215" i="1"/>
  <c r="VAV1214" i="1" s="1"/>
  <c r="VAN1215" i="1"/>
  <c r="VAN1214" i="1" s="1"/>
  <c r="VAF1215" i="1"/>
  <c r="VAF1214" i="1" s="1"/>
  <c r="UZX1215" i="1"/>
  <c r="UZX1214" i="1" s="1"/>
  <c r="UZP1215" i="1"/>
  <c r="UZP1214" i="1" s="1"/>
  <c r="UZH1215" i="1"/>
  <c r="UZH1214" i="1" s="1"/>
  <c r="UYZ1215" i="1"/>
  <c r="UYZ1214" i="1" s="1"/>
  <c r="UYR1215" i="1"/>
  <c r="UYR1214" i="1" s="1"/>
  <c r="UYJ1215" i="1"/>
  <c r="UYJ1214" i="1" s="1"/>
  <c r="UYB1215" i="1"/>
  <c r="UYB1214" i="1" s="1"/>
  <c r="UXT1215" i="1"/>
  <c r="UXT1214" i="1" s="1"/>
  <c r="UXL1215" i="1"/>
  <c r="UXL1214" i="1" s="1"/>
  <c r="UXD1215" i="1"/>
  <c r="UXD1214" i="1" s="1"/>
  <c r="UWV1215" i="1"/>
  <c r="UWV1214" i="1" s="1"/>
  <c r="UWN1215" i="1"/>
  <c r="UWN1214" i="1" s="1"/>
  <c r="UWF1215" i="1"/>
  <c r="UWF1214" i="1" s="1"/>
  <c r="UVX1215" i="1"/>
  <c r="UVX1214" i="1" s="1"/>
  <c r="UVP1215" i="1"/>
  <c r="UVP1214" i="1" s="1"/>
  <c r="UVH1215" i="1"/>
  <c r="UVH1214" i="1" s="1"/>
  <c r="UUZ1215" i="1"/>
  <c r="UUZ1214" i="1" s="1"/>
  <c r="UUR1215" i="1"/>
  <c r="UUR1214" i="1" s="1"/>
  <c r="UUJ1215" i="1"/>
  <c r="UUJ1214" i="1" s="1"/>
  <c r="UUB1215" i="1"/>
  <c r="UUB1214" i="1" s="1"/>
  <c r="UTT1215" i="1"/>
  <c r="UTT1214" i="1" s="1"/>
  <c r="UTL1215" i="1"/>
  <c r="UTL1214" i="1" s="1"/>
  <c r="UTD1215" i="1"/>
  <c r="UTD1214" i="1" s="1"/>
  <c r="USV1215" i="1"/>
  <c r="USV1214" i="1" s="1"/>
  <c r="USN1215" i="1"/>
  <c r="USN1214" i="1" s="1"/>
  <c r="USF1215" i="1"/>
  <c r="USF1214" i="1" s="1"/>
  <c r="URX1215" i="1"/>
  <c r="URX1214" i="1" s="1"/>
  <c r="URP1215" i="1"/>
  <c r="URP1214" i="1" s="1"/>
  <c r="URH1215" i="1"/>
  <c r="URH1214" i="1" s="1"/>
  <c r="UQZ1215" i="1"/>
  <c r="UQZ1214" i="1" s="1"/>
  <c r="UQR1215" i="1"/>
  <c r="UQR1214" i="1" s="1"/>
  <c r="UQJ1215" i="1"/>
  <c r="UQJ1214" i="1" s="1"/>
  <c r="UQB1215" i="1"/>
  <c r="UQB1214" i="1" s="1"/>
  <c r="UPT1215" i="1"/>
  <c r="UPT1214" i="1" s="1"/>
  <c r="UPL1215" i="1"/>
  <c r="UPL1214" i="1" s="1"/>
  <c r="UPD1215" i="1"/>
  <c r="UPD1214" i="1" s="1"/>
  <c r="UOV1215" i="1"/>
  <c r="UOV1214" i="1" s="1"/>
  <c r="UON1215" i="1"/>
  <c r="UON1214" i="1" s="1"/>
  <c r="UOF1215" i="1"/>
  <c r="UOF1214" i="1" s="1"/>
  <c r="UNX1215" i="1"/>
  <c r="UNX1214" i="1" s="1"/>
  <c r="UNP1215" i="1"/>
  <c r="UNP1214" i="1" s="1"/>
  <c r="UNH1215" i="1"/>
  <c r="UNH1214" i="1" s="1"/>
  <c r="UMZ1215" i="1"/>
  <c r="UMZ1214" i="1" s="1"/>
  <c r="UMR1215" i="1"/>
  <c r="UMR1214" i="1" s="1"/>
  <c r="UMJ1215" i="1"/>
  <c r="UMJ1214" i="1" s="1"/>
  <c r="UMB1215" i="1"/>
  <c r="UMB1214" i="1" s="1"/>
  <c r="ULT1215" i="1"/>
  <c r="ULT1214" i="1" s="1"/>
  <c r="ULL1215" i="1"/>
  <c r="ULL1214" i="1" s="1"/>
  <c r="ULD1215" i="1"/>
  <c r="ULD1214" i="1" s="1"/>
  <c r="UKV1215" i="1"/>
  <c r="UKV1214" i="1" s="1"/>
  <c r="UKN1215" i="1"/>
  <c r="UKN1214" i="1" s="1"/>
  <c r="UKF1215" i="1"/>
  <c r="UKF1214" i="1" s="1"/>
  <c r="UJX1215" i="1"/>
  <c r="UJX1214" i="1" s="1"/>
  <c r="UJP1215" i="1"/>
  <c r="UJP1214" i="1" s="1"/>
  <c r="UJH1215" i="1"/>
  <c r="UJH1214" i="1" s="1"/>
  <c r="UIZ1215" i="1"/>
  <c r="UIZ1214" i="1" s="1"/>
  <c r="UIR1215" i="1"/>
  <c r="UIR1214" i="1" s="1"/>
  <c r="UIJ1215" i="1"/>
  <c r="UIJ1214" i="1" s="1"/>
  <c r="UIB1215" i="1"/>
  <c r="UIB1214" i="1" s="1"/>
  <c r="UHT1215" i="1"/>
  <c r="UHT1214" i="1" s="1"/>
  <c r="UHL1215" i="1"/>
  <c r="UHL1214" i="1" s="1"/>
  <c r="UHD1215" i="1"/>
  <c r="UHD1214" i="1" s="1"/>
  <c r="UGV1215" i="1"/>
  <c r="UGV1214" i="1" s="1"/>
  <c r="UGN1215" i="1"/>
  <c r="UGN1214" i="1" s="1"/>
  <c r="UGF1215" i="1"/>
  <c r="UGF1214" i="1" s="1"/>
  <c r="UFX1215" i="1"/>
  <c r="UFX1214" i="1" s="1"/>
  <c r="UFP1215" i="1"/>
  <c r="UFP1214" i="1" s="1"/>
  <c r="UFH1215" i="1"/>
  <c r="UFH1214" i="1" s="1"/>
  <c r="UEZ1215" i="1"/>
  <c r="UEZ1214" i="1" s="1"/>
  <c r="UER1215" i="1"/>
  <c r="UER1214" i="1" s="1"/>
  <c r="UEJ1215" i="1"/>
  <c r="UEJ1214" i="1" s="1"/>
  <c r="UEB1215" i="1"/>
  <c r="UEB1214" i="1" s="1"/>
  <c r="UDT1215" i="1"/>
  <c r="UDT1214" i="1" s="1"/>
  <c r="UDL1215" i="1"/>
  <c r="UDL1214" i="1" s="1"/>
  <c r="UDD1215" i="1"/>
  <c r="UDD1214" i="1" s="1"/>
  <c r="UCV1215" i="1"/>
  <c r="UCV1214" i="1" s="1"/>
  <c r="UCN1215" i="1"/>
  <c r="UCN1214" i="1" s="1"/>
  <c r="UCF1215" i="1"/>
  <c r="UCF1214" i="1" s="1"/>
  <c r="UBX1215" i="1"/>
  <c r="UBX1214" i="1" s="1"/>
  <c r="UBP1215" i="1"/>
  <c r="UBP1214" i="1" s="1"/>
  <c r="UBH1215" i="1"/>
  <c r="UBH1214" i="1" s="1"/>
  <c r="UAZ1215" i="1"/>
  <c r="UAZ1214" i="1" s="1"/>
  <c r="UAR1215" i="1"/>
  <c r="UAR1214" i="1" s="1"/>
  <c r="UAJ1215" i="1"/>
  <c r="UAJ1214" i="1" s="1"/>
  <c r="UAB1215" i="1"/>
  <c r="UAB1214" i="1" s="1"/>
  <c r="TZT1215" i="1"/>
  <c r="TZT1214" i="1" s="1"/>
  <c r="TZL1215" i="1"/>
  <c r="TZL1214" i="1" s="1"/>
  <c r="TZD1215" i="1"/>
  <c r="TZD1214" i="1" s="1"/>
  <c r="TYV1215" i="1"/>
  <c r="TYV1214" i="1" s="1"/>
  <c r="TYN1215" i="1"/>
  <c r="TYN1214" i="1" s="1"/>
  <c r="TYF1215" i="1"/>
  <c r="TYF1214" i="1" s="1"/>
  <c r="TXX1215" i="1"/>
  <c r="TXX1214" i="1" s="1"/>
  <c r="TXP1215" i="1"/>
  <c r="TXP1214" i="1" s="1"/>
  <c r="TXH1215" i="1"/>
  <c r="TXH1214" i="1" s="1"/>
  <c r="TWZ1215" i="1"/>
  <c r="TWZ1214" i="1" s="1"/>
  <c r="TWR1215" i="1"/>
  <c r="TWR1214" i="1" s="1"/>
  <c r="TWJ1215" i="1"/>
  <c r="TWJ1214" i="1" s="1"/>
  <c r="TWB1215" i="1"/>
  <c r="TWB1214" i="1" s="1"/>
  <c r="TVT1215" i="1"/>
  <c r="TVT1214" i="1" s="1"/>
  <c r="TVL1215" i="1"/>
  <c r="TVL1214" i="1" s="1"/>
  <c r="TVD1215" i="1"/>
  <c r="TVD1214" i="1" s="1"/>
  <c r="TUV1215" i="1"/>
  <c r="TUV1214" i="1" s="1"/>
  <c r="TUN1215" i="1"/>
  <c r="TUN1214" i="1" s="1"/>
  <c r="TUF1215" i="1"/>
  <c r="TUF1214" i="1" s="1"/>
  <c r="TTX1215" i="1"/>
  <c r="TTX1214" i="1" s="1"/>
  <c r="TTP1215" i="1"/>
  <c r="TTP1214" i="1" s="1"/>
  <c r="TTH1215" i="1"/>
  <c r="TTH1214" i="1" s="1"/>
  <c r="TSZ1215" i="1"/>
  <c r="TSZ1214" i="1" s="1"/>
  <c r="TSR1215" i="1"/>
  <c r="TSR1214" i="1" s="1"/>
  <c r="TSJ1215" i="1"/>
  <c r="TSJ1214" i="1" s="1"/>
  <c r="TSB1215" i="1"/>
  <c r="TSB1214" i="1" s="1"/>
  <c r="TRT1215" i="1"/>
  <c r="TRT1214" i="1" s="1"/>
  <c r="TRL1215" i="1"/>
  <c r="TRL1214" i="1" s="1"/>
  <c r="TRD1215" i="1"/>
  <c r="TRD1214" i="1" s="1"/>
  <c r="TQV1215" i="1"/>
  <c r="TQV1214" i="1" s="1"/>
  <c r="TQN1215" i="1"/>
  <c r="TQN1214" i="1" s="1"/>
  <c r="TQF1215" i="1"/>
  <c r="TQF1214" i="1" s="1"/>
  <c r="TPX1215" i="1"/>
  <c r="TPX1214" i="1" s="1"/>
  <c r="TPP1215" i="1"/>
  <c r="TPP1214" i="1" s="1"/>
  <c r="TPH1215" i="1"/>
  <c r="TPH1214" i="1" s="1"/>
  <c r="TOZ1215" i="1"/>
  <c r="TOZ1214" i="1" s="1"/>
  <c r="TOR1215" i="1"/>
  <c r="TOR1214" i="1" s="1"/>
  <c r="TOJ1215" i="1"/>
  <c r="TOJ1214" i="1" s="1"/>
  <c r="TOB1215" i="1"/>
  <c r="TOB1214" i="1" s="1"/>
  <c r="TNT1215" i="1"/>
  <c r="TNT1214" i="1" s="1"/>
  <c r="TNL1215" i="1"/>
  <c r="TNL1214" i="1" s="1"/>
  <c r="TND1215" i="1"/>
  <c r="TND1214" i="1" s="1"/>
  <c r="TMV1215" i="1"/>
  <c r="TMV1214" i="1" s="1"/>
  <c r="TMN1215" i="1"/>
  <c r="TMN1214" i="1" s="1"/>
  <c r="TMF1215" i="1"/>
  <c r="TMF1214" i="1" s="1"/>
  <c r="TLX1215" i="1"/>
  <c r="TLX1214" i="1" s="1"/>
  <c r="TLP1215" i="1"/>
  <c r="TLP1214" i="1" s="1"/>
  <c r="TLH1215" i="1"/>
  <c r="TLH1214" i="1" s="1"/>
  <c r="TKZ1215" i="1"/>
  <c r="TKZ1214" i="1" s="1"/>
  <c r="TKR1215" i="1"/>
  <c r="TKR1214" i="1" s="1"/>
  <c r="TKJ1215" i="1"/>
  <c r="TKJ1214" i="1" s="1"/>
  <c r="TKB1215" i="1"/>
  <c r="TKB1214" i="1" s="1"/>
  <c r="TJT1215" i="1"/>
  <c r="TJT1214" i="1" s="1"/>
  <c r="TJL1215" i="1"/>
  <c r="TJL1214" i="1" s="1"/>
  <c r="TJD1215" i="1"/>
  <c r="TJD1214" i="1" s="1"/>
  <c r="TIV1215" i="1"/>
  <c r="TIV1214" i="1" s="1"/>
  <c r="TIN1215" i="1"/>
  <c r="TIN1214" i="1" s="1"/>
  <c r="TIF1215" i="1"/>
  <c r="TIF1214" i="1" s="1"/>
  <c r="THX1215" i="1"/>
  <c r="THX1214" i="1" s="1"/>
  <c r="THP1215" i="1"/>
  <c r="THP1214" i="1" s="1"/>
  <c r="THH1215" i="1"/>
  <c r="THH1214" i="1" s="1"/>
  <c r="TGZ1215" i="1"/>
  <c r="TGZ1214" i="1" s="1"/>
  <c r="TGR1215" i="1"/>
  <c r="TGR1214" i="1" s="1"/>
  <c r="TGJ1215" i="1"/>
  <c r="TGJ1214" i="1" s="1"/>
  <c r="TGB1215" i="1"/>
  <c r="TGB1214" i="1" s="1"/>
  <c r="TFT1215" i="1"/>
  <c r="TFT1214" i="1" s="1"/>
  <c r="TFL1215" i="1"/>
  <c r="TFL1214" i="1" s="1"/>
  <c r="TFD1215" i="1"/>
  <c r="TFD1214" i="1" s="1"/>
  <c r="TEV1215" i="1"/>
  <c r="TEV1214" i="1" s="1"/>
  <c r="TEN1215" i="1"/>
  <c r="TEN1214" i="1" s="1"/>
  <c r="TEF1215" i="1"/>
  <c r="TEF1214" i="1" s="1"/>
  <c r="TDX1215" i="1"/>
  <c r="TDX1214" i="1" s="1"/>
  <c r="TDP1215" i="1"/>
  <c r="TDP1214" i="1" s="1"/>
  <c r="TDH1215" i="1"/>
  <c r="TDH1214" i="1" s="1"/>
  <c r="TCZ1215" i="1"/>
  <c r="TCZ1214" i="1" s="1"/>
  <c r="TCR1215" i="1"/>
  <c r="TCR1214" i="1" s="1"/>
  <c r="TCJ1215" i="1"/>
  <c r="TCJ1214" i="1" s="1"/>
  <c r="TCB1215" i="1"/>
  <c r="TCB1214" i="1" s="1"/>
  <c r="TBT1215" i="1"/>
  <c r="TBT1214" i="1" s="1"/>
  <c r="TBL1215" i="1"/>
  <c r="TBL1214" i="1" s="1"/>
  <c r="TBD1215" i="1"/>
  <c r="TBD1214" i="1" s="1"/>
  <c r="TAV1215" i="1"/>
  <c r="TAV1214" i="1" s="1"/>
  <c r="TAN1215" i="1"/>
  <c r="TAN1214" i="1" s="1"/>
  <c r="TAF1215" i="1"/>
  <c r="TAF1214" i="1" s="1"/>
  <c r="SZX1215" i="1"/>
  <c r="SZX1214" i="1" s="1"/>
  <c r="SZP1215" i="1"/>
  <c r="SZP1214" i="1" s="1"/>
  <c r="SZH1215" i="1"/>
  <c r="SZH1214" i="1" s="1"/>
  <c r="SYZ1215" i="1"/>
  <c r="SYZ1214" i="1" s="1"/>
  <c r="SYR1215" i="1"/>
  <c r="SYR1214" i="1" s="1"/>
  <c r="SYJ1215" i="1"/>
  <c r="SYJ1214" i="1" s="1"/>
  <c r="SYB1215" i="1"/>
  <c r="SYB1214" i="1" s="1"/>
  <c r="SXT1215" i="1"/>
  <c r="SXT1214" i="1" s="1"/>
  <c r="SXL1215" i="1"/>
  <c r="SXL1214" i="1" s="1"/>
  <c r="SXD1215" i="1"/>
  <c r="SXD1214" i="1" s="1"/>
  <c r="SWV1215" i="1"/>
  <c r="SWV1214" i="1" s="1"/>
  <c r="SWN1215" i="1"/>
  <c r="SWN1214" i="1" s="1"/>
  <c r="SWF1215" i="1"/>
  <c r="SWF1214" i="1" s="1"/>
  <c r="SVX1215" i="1"/>
  <c r="SVX1214" i="1" s="1"/>
  <c r="SVP1215" i="1"/>
  <c r="SVP1214" i="1" s="1"/>
  <c r="SVH1215" i="1"/>
  <c r="SVH1214" i="1" s="1"/>
  <c r="SUZ1215" i="1"/>
  <c r="SUZ1214" i="1" s="1"/>
  <c r="SUR1215" i="1"/>
  <c r="SUR1214" i="1" s="1"/>
  <c r="SUJ1215" i="1"/>
  <c r="SUJ1214" i="1" s="1"/>
  <c r="SUB1215" i="1"/>
  <c r="SUB1214" i="1" s="1"/>
  <c r="STT1215" i="1"/>
  <c r="STT1214" i="1" s="1"/>
  <c r="STL1215" i="1"/>
  <c r="STL1214" i="1" s="1"/>
  <c r="STD1215" i="1"/>
  <c r="STD1214" i="1" s="1"/>
  <c r="SSV1215" i="1"/>
  <c r="SSV1214" i="1" s="1"/>
  <c r="SSN1215" i="1"/>
  <c r="SSN1214" i="1" s="1"/>
  <c r="SSF1215" i="1"/>
  <c r="SSF1214" i="1" s="1"/>
  <c r="SRX1215" i="1"/>
  <c r="SRX1214" i="1" s="1"/>
  <c r="SRP1215" i="1"/>
  <c r="SRP1214" i="1" s="1"/>
  <c r="SRH1215" i="1"/>
  <c r="SRH1214" i="1" s="1"/>
  <c r="SQZ1215" i="1"/>
  <c r="SQZ1214" i="1" s="1"/>
  <c r="SQR1215" i="1"/>
  <c r="SQR1214" i="1" s="1"/>
  <c r="SQJ1215" i="1"/>
  <c r="SQJ1214" i="1" s="1"/>
  <c r="SQB1215" i="1"/>
  <c r="SQB1214" i="1" s="1"/>
  <c r="SPT1215" i="1"/>
  <c r="SPT1214" i="1" s="1"/>
  <c r="SPL1215" i="1"/>
  <c r="SPL1214" i="1" s="1"/>
  <c r="SPD1215" i="1"/>
  <c r="SPD1214" i="1" s="1"/>
  <c r="SOV1215" i="1"/>
  <c r="SOV1214" i="1" s="1"/>
  <c r="SON1215" i="1"/>
  <c r="SON1214" i="1" s="1"/>
  <c r="SOF1215" i="1"/>
  <c r="SOF1214" i="1" s="1"/>
  <c r="SNX1215" i="1"/>
  <c r="SNX1214" i="1" s="1"/>
  <c r="SNP1215" i="1"/>
  <c r="SNP1214" i="1" s="1"/>
  <c r="SNH1215" i="1"/>
  <c r="SNH1214" i="1" s="1"/>
  <c r="SMZ1215" i="1"/>
  <c r="SMZ1214" i="1" s="1"/>
  <c r="SMR1215" i="1"/>
  <c r="SMR1214" i="1" s="1"/>
  <c r="SMJ1215" i="1"/>
  <c r="SMJ1214" i="1" s="1"/>
  <c r="SMB1215" i="1"/>
  <c r="SMB1214" i="1" s="1"/>
  <c r="SLT1215" i="1"/>
  <c r="SLT1214" i="1" s="1"/>
  <c r="SLL1215" i="1"/>
  <c r="SLL1214" i="1" s="1"/>
  <c r="SLD1215" i="1"/>
  <c r="SLD1214" i="1" s="1"/>
  <c r="SKV1215" i="1"/>
  <c r="SKV1214" i="1" s="1"/>
  <c r="SKN1215" i="1"/>
  <c r="SKN1214" i="1" s="1"/>
  <c r="SKF1215" i="1"/>
  <c r="SKF1214" i="1" s="1"/>
  <c r="SJX1215" i="1"/>
  <c r="SJX1214" i="1" s="1"/>
  <c r="SJP1215" i="1"/>
  <c r="SJP1214" i="1" s="1"/>
  <c r="SJH1215" i="1"/>
  <c r="SJH1214" i="1" s="1"/>
  <c r="SIZ1215" i="1"/>
  <c r="SIZ1214" i="1" s="1"/>
  <c r="SIR1215" i="1"/>
  <c r="SIR1214" i="1" s="1"/>
  <c r="SIJ1215" i="1"/>
  <c r="SIJ1214" i="1" s="1"/>
  <c r="SIB1215" i="1"/>
  <c r="SIB1214" i="1" s="1"/>
  <c r="SHT1215" i="1"/>
  <c r="SHT1214" i="1" s="1"/>
  <c r="SHL1215" i="1"/>
  <c r="SHL1214" i="1" s="1"/>
  <c r="SHD1215" i="1"/>
  <c r="SHD1214" i="1" s="1"/>
  <c r="SGV1215" i="1"/>
  <c r="SGV1214" i="1" s="1"/>
  <c r="SGN1215" i="1"/>
  <c r="SGN1214" i="1" s="1"/>
  <c r="SGF1215" i="1"/>
  <c r="SGF1214" i="1" s="1"/>
  <c r="SFX1215" i="1"/>
  <c r="SFX1214" i="1" s="1"/>
  <c r="SFP1215" i="1"/>
  <c r="SFP1214" i="1" s="1"/>
  <c r="SFH1215" i="1"/>
  <c r="SFH1214" i="1" s="1"/>
  <c r="SEZ1215" i="1"/>
  <c r="SEZ1214" i="1" s="1"/>
  <c r="SER1215" i="1"/>
  <c r="SER1214" i="1" s="1"/>
  <c r="SEJ1215" i="1"/>
  <c r="SEJ1214" i="1" s="1"/>
  <c r="SEB1215" i="1"/>
  <c r="SEB1214" i="1" s="1"/>
  <c r="SDT1215" i="1"/>
  <c r="SDT1214" i="1" s="1"/>
  <c r="SDL1215" i="1"/>
  <c r="SDL1214" i="1" s="1"/>
  <c r="SDD1215" i="1"/>
  <c r="SDD1214" i="1" s="1"/>
  <c r="SCV1215" i="1"/>
  <c r="SCV1214" i="1" s="1"/>
  <c r="SCN1215" i="1"/>
  <c r="SCN1214" i="1" s="1"/>
  <c r="SCF1215" i="1"/>
  <c r="SCF1214" i="1" s="1"/>
  <c r="SBX1215" i="1"/>
  <c r="SBX1214" i="1" s="1"/>
  <c r="SBP1215" i="1"/>
  <c r="SBP1214" i="1" s="1"/>
  <c r="SBH1215" i="1"/>
  <c r="SBH1214" i="1" s="1"/>
  <c r="SAZ1215" i="1"/>
  <c r="SAZ1214" i="1" s="1"/>
  <c r="SAR1215" i="1"/>
  <c r="SAR1214" i="1" s="1"/>
  <c r="SAJ1215" i="1"/>
  <c r="SAJ1214" i="1" s="1"/>
  <c r="SAB1215" i="1"/>
  <c r="SAB1214" i="1" s="1"/>
  <c r="RZT1215" i="1"/>
  <c r="RZT1214" i="1" s="1"/>
  <c r="RZL1215" i="1"/>
  <c r="RZL1214" i="1" s="1"/>
  <c r="RZD1215" i="1"/>
  <c r="RZD1214" i="1" s="1"/>
  <c r="RYV1215" i="1"/>
  <c r="RYV1214" i="1" s="1"/>
  <c r="RYN1215" i="1"/>
  <c r="RYN1214" i="1" s="1"/>
  <c r="RYF1215" i="1"/>
  <c r="RYF1214" i="1" s="1"/>
  <c r="RXX1215" i="1"/>
  <c r="RXX1214" i="1" s="1"/>
  <c r="RXP1215" i="1"/>
  <c r="RXP1214" i="1" s="1"/>
  <c r="RXH1215" i="1"/>
  <c r="RXH1214" i="1" s="1"/>
  <c r="RWZ1215" i="1"/>
  <c r="RWZ1214" i="1" s="1"/>
  <c r="RWR1215" i="1"/>
  <c r="RWR1214" i="1" s="1"/>
  <c r="RWJ1215" i="1"/>
  <c r="RWJ1214" i="1" s="1"/>
  <c r="RWB1215" i="1"/>
  <c r="RWB1214" i="1" s="1"/>
  <c r="RVT1215" i="1"/>
  <c r="RVT1214" i="1" s="1"/>
  <c r="RVL1215" i="1"/>
  <c r="RVL1214" i="1" s="1"/>
  <c r="RVD1215" i="1"/>
  <c r="RVD1214" i="1" s="1"/>
  <c r="RUV1215" i="1"/>
  <c r="RUV1214" i="1" s="1"/>
  <c r="RUN1215" i="1"/>
  <c r="RUN1214" i="1" s="1"/>
  <c r="RUF1215" i="1"/>
  <c r="RUF1214" i="1" s="1"/>
  <c r="RTX1215" i="1"/>
  <c r="RTX1214" i="1" s="1"/>
  <c r="RTP1215" i="1"/>
  <c r="RTP1214" i="1" s="1"/>
  <c r="RTH1215" i="1"/>
  <c r="RTH1214" i="1" s="1"/>
  <c r="RSZ1215" i="1"/>
  <c r="RSZ1214" i="1" s="1"/>
  <c r="RSR1215" i="1"/>
  <c r="RSR1214" i="1" s="1"/>
  <c r="RSJ1215" i="1"/>
  <c r="RSJ1214" i="1" s="1"/>
  <c r="RSB1215" i="1"/>
  <c r="RSB1214" i="1" s="1"/>
  <c r="RRT1215" i="1"/>
  <c r="RRT1214" i="1" s="1"/>
  <c r="RRL1215" i="1"/>
  <c r="RRL1214" i="1" s="1"/>
  <c r="RRD1215" i="1"/>
  <c r="RRD1214" i="1" s="1"/>
  <c r="RQV1215" i="1"/>
  <c r="RQV1214" i="1" s="1"/>
  <c r="RQN1215" i="1"/>
  <c r="RQN1214" i="1" s="1"/>
  <c r="RQF1215" i="1"/>
  <c r="RQF1214" i="1" s="1"/>
  <c r="RPX1215" i="1"/>
  <c r="RPX1214" i="1" s="1"/>
  <c r="RPP1215" i="1"/>
  <c r="RPP1214" i="1" s="1"/>
  <c r="RPH1215" i="1"/>
  <c r="RPH1214" i="1" s="1"/>
  <c r="ROZ1215" i="1"/>
  <c r="ROZ1214" i="1" s="1"/>
  <c r="ROR1215" i="1"/>
  <c r="ROR1214" i="1" s="1"/>
  <c r="ROJ1215" i="1"/>
  <c r="ROJ1214" i="1" s="1"/>
  <c r="ROB1215" i="1"/>
  <c r="ROB1214" i="1" s="1"/>
  <c r="RNT1215" i="1"/>
  <c r="RNT1214" i="1" s="1"/>
  <c r="RNL1215" i="1"/>
  <c r="RNL1214" i="1" s="1"/>
  <c r="RND1215" i="1"/>
  <c r="RND1214" i="1" s="1"/>
  <c r="RMV1215" i="1"/>
  <c r="RMV1214" i="1" s="1"/>
  <c r="RMN1215" i="1"/>
  <c r="RMN1214" i="1" s="1"/>
  <c r="RMF1215" i="1"/>
  <c r="RMF1214" i="1" s="1"/>
  <c r="RLX1215" i="1"/>
  <c r="RLX1214" i="1" s="1"/>
  <c r="RLP1215" i="1"/>
  <c r="RLP1214" i="1" s="1"/>
  <c r="RLH1215" i="1"/>
  <c r="RLH1214" i="1" s="1"/>
  <c r="RKZ1215" i="1"/>
  <c r="RKZ1214" i="1" s="1"/>
  <c r="RKR1215" i="1"/>
  <c r="RKR1214" i="1" s="1"/>
  <c r="RKJ1215" i="1"/>
  <c r="RKJ1214" i="1" s="1"/>
  <c r="RKB1215" i="1"/>
  <c r="RKB1214" i="1" s="1"/>
  <c r="RJT1215" i="1"/>
  <c r="RJT1214" i="1" s="1"/>
  <c r="RJL1215" i="1"/>
  <c r="RJL1214" i="1" s="1"/>
  <c r="RJD1215" i="1"/>
  <c r="RJD1214" i="1" s="1"/>
  <c r="RIV1215" i="1"/>
  <c r="RIV1214" i="1" s="1"/>
  <c r="RIN1215" i="1"/>
  <c r="RIN1214" i="1" s="1"/>
  <c r="RIF1215" i="1"/>
  <c r="RIF1214" i="1" s="1"/>
  <c r="RHX1215" i="1"/>
  <c r="RHX1214" i="1" s="1"/>
  <c r="RHP1215" i="1"/>
  <c r="RHP1214" i="1" s="1"/>
  <c r="RHH1215" i="1"/>
  <c r="RHH1214" i="1" s="1"/>
  <c r="RGZ1215" i="1"/>
  <c r="RGZ1214" i="1" s="1"/>
  <c r="RGR1215" i="1"/>
  <c r="RGR1214" i="1" s="1"/>
  <c r="RGJ1215" i="1"/>
  <c r="RGJ1214" i="1" s="1"/>
  <c r="RGB1215" i="1"/>
  <c r="RGB1214" i="1" s="1"/>
  <c r="RFT1215" i="1"/>
  <c r="RFT1214" i="1" s="1"/>
  <c r="RFL1215" i="1"/>
  <c r="RFL1214" i="1" s="1"/>
  <c r="RFD1215" i="1"/>
  <c r="RFD1214" i="1" s="1"/>
  <c r="REV1215" i="1"/>
  <c r="REV1214" i="1" s="1"/>
  <c r="REN1215" i="1"/>
  <c r="REN1214" i="1" s="1"/>
  <c r="REF1215" i="1"/>
  <c r="REF1214" i="1" s="1"/>
  <c r="RDX1215" i="1"/>
  <c r="RDX1214" i="1" s="1"/>
  <c r="RDP1215" i="1"/>
  <c r="RDP1214" i="1" s="1"/>
  <c r="RDH1215" i="1"/>
  <c r="RDH1214" i="1" s="1"/>
  <c r="RCZ1215" i="1"/>
  <c r="RCZ1214" i="1" s="1"/>
  <c r="RCR1215" i="1"/>
  <c r="RCR1214" i="1" s="1"/>
  <c r="RCJ1215" i="1"/>
  <c r="RCJ1214" i="1" s="1"/>
  <c r="RCB1215" i="1"/>
  <c r="RCB1214" i="1" s="1"/>
  <c r="RBT1215" i="1"/>
  <c r="RBT1214" i="1" s="1"/>
  <c r="RBL1215" i="1"/>
  <c r="RBL1214" i="1" s="1"/>
  <c r="RBD1215" i="1"/>
  <c r="RBD1214" i="1" s="1"/>
  <c r="RAV1215" i="1"/>
  <c r="RAV1214" i="1" s="1"/>
  <c r="RAN1215" i="1"/>
  <c r="RAN1214" i="1" s="1"/>
  <c r="RAF1215" i="1"/>
  <c r="RAF1214" i="1" s="1"/>
  <c r="QZX1215" i="1"/>
  <c r="QZX1214" i="1" s="1"/>
  <c r="QZP1215" i="1"/>
  <c r="QZP1214" i="1" s="1"/>
  <c r="QZH1215" i="1"/>
  <c r="QZH1214" i="1" s="1"/>
  <c r="QYZ1215" i="1"/>
  <c r="QYZ1214" i="1" s="1"/>
  <c r="QYR1215" i="1"/>
  <c r="QYR1214" i="1" s="1"/>
  <c r="QYJ1215" i="1"/>
  <c r="QYJ1214" i="1" s="1"/>
  <c r="QYB1215" i="1"/>
  <c r="QYB1214" i="1" s="1"/>
  <c r="QXT1215" i="1"/>
  <c r="QXT1214" i="1" s="1"/>
  <c r="QXL1215" i="1"/>
  <c r="QXL1214" i="1" s="1"/>
  <c r="QXD1215" i="1"/>
  <c r="QXD1214" i="1" s="1"/>
  <c r="QWV1215" i="1"/>
  <c r="QWV1214" i="1" s="1"/>
  <c r="QWN1215" i="1"/>
  <c r="QWN1214" i="1" s="1"/>
  <c r="QWF1215" i="1"/>
  <c r="QWF1214" i="1" s="1"/>
  <c r="QVX1215" i="1"/>
  <c r="QVX1214" i="1" s="1"/>
  <c r="QVP1215" i="1"/>
  <c r="QVP1214" i="1" s="1"/>
  <c r="QVH1215" i="1"/>
  <c r="QVH1214" i="1" s="1"/>
  <c r="QUZ1215" i="1"/>
  <c r="QUZ1214" i="1" s="1"/>
  <c r="QUR1215" i="1"/>
  <c r="QUR1214" i="1" s="1"/>
  <c r="QUJ1215" i="1"/>
  <c r="QUJ1214" i="1" s="1"/>
  <c r="QUB1215" i="1"/>
  <c r="QUB1214" i="1" s="1"/>
  <c r="QTT1215" i="1"/>
  <c r="QTT1214" i="1" s="1"/>
  <c r="QTL1215" i="1"/>
  <c r="QTL1214" i="1" s="1"/>
  <c r="QTD1215" i="1"/>
  <c r="QTD1214" i="1" s="1"/>
  <c r="QSV1215" i="1"/>
  <c r="QSV1214" i="1" s="1"/>
  <c r="QSN1215" i="1"/>
  <c r="QSN1214" i="1" s="1"/>
  <c r="QSF1215" i="1"/>
  <c r="QSF1214" i="1" s="1"/>
  <c r="QRX1215" i="1"/>
  <c r="QRX1214" i="1" s="1"/>
  <c r="QRP1215" i="1"/>
  <c r="QRP1214" i="1" s="1"/>
  <c r="QRH1215" i="1"/>
  <c r="QRH1214" i="1" s="1"/>
  <c r="QQZ1215" i="1"/>
  <c r="QQZ1214" i="1" s="1"/>
  <c r="QQR1215" i="1"/>
  <c r="QQR1214" i="1" s="1"/>
  <c r="QQJ1215" i="1"/>
  <c r="QQJ1214" i="1" s="1"/>
  <c r="QQB1215" i="1"/>
  <c r="QQB1214" i="1" s="1"/>
  <c r="QPT1215" i="1"/>
  <c r="QPT1214" i="1" s="1"/>
  <c r="QPL1215" i="1"/>
  <c r="QPL1214" i="1" s="1"/>
  <c r="QPD1215" i="1"/>
  <c r="QPD1214" i="1" s="1"/>
  <c r="QOV1215" i="1"/>
  <c r="QOV1214" i="1" s="1"/>
  <c r="QON1215" i="1"/>
  <c r="QON1214" i="1" s="1"/>
  <c r="QOF1215" i="1"/>
  <c r="QOF1214" i="1" s="1"/>
  <c r="QNX1215" i="1"/>
  <c r="QNX1214" i="1" s="1"/>
  <c r="QNP1215" i="1"/>
  <c r="QNP1214" i="1" s="1"/>
  <c r="QNH1215" i="1"/>
  <c r="QNH1214" i="1" s="1"/>
  <c r="QMZ1215" i="1"/>
  <c r="QMZ1214" i="1" s="1"/>
  <c r="QMR1215" i="1"/>
  <c r="QMR1214" i="1" s="1"/>
  <c r="QMJ1215" i="1"/>
  <c r="QMJ1214" i="1" s="1"/>
  <c r="QMB1215" i="1"/>
  <c r="QMB1214" i="1" s="1"/>
  <c r="QLT1215" i="1"/>
  <c r="QLT1214" i="1" s="1"/>
  <c r="QLL1215" i="1"/>
  <c r="QLL1214" i="1" s="1"/>
  <c r="QLD1215" i="1"/>
  <c r="QLD1214" i="1" s="1"/>
  <c r="QKV1215" i="1"/>
  <c r="QKV1214" i="1" s="1"/>
  <c r="QKN1215" i="1"/>
  <c r="QKN1214" i="1" s="1"/>
  <c r="QKF1215" i="1"/>
  <c r="QKF1214" i="1" s="1"/>
  <c r="QJX1215" i="1"/>
  <c r="QJX1214" i="1" s="1"/>
  <c r="QJP1215" i="1"/>
  <c r="QJP1214" i="1" s="1"/>
  <c r="QJH1215" i="1"/>
  <c r="QJH1214" i="1" s="1"/>
  <c r="QIZ1215" i="1"/>
  <c r="QIZ1214" i="1" s="1"/>
  <c r="QIR1215" i="1"/>
  <c r="QIR1214" i="1" s="1"/>
  <c r="QIJ1215" i="1"/>
  <c r="QIJ1214" i="1" s="1"/>
  <c r="QIB1215" i="1"/>
  <c r="QIB1214" i="1" s="1"/>
  <c r="QHT1215" i="1"/>
  <c r="QHT1214" i="1" s="1"/>
  <c r="QHL1215" i="1"/>
  <c r="QHL1214" i="1" s="1"/>
  <c r="QHD1215" i="1"/>
  <c r="QHD1214" i="1" s="1"/>
  <c r="QGV1215" i="1"/>
  <c r="QGV1214" i="1" s="1"/>
  <c r="QGN1215" i="1"/>
  <c r="QGN1214" i="1" s="1"/>
  <c r="QGF1215" i="1"/>
  <c r="QGF1214" i="1" s="1"/>
  <c r="QFX1215" i="1"/>
  <c r="QFX1214" i="1" s="1"/>
  <c r="QFP1215" i="1"/>
  <c r="QFP1214" i="1" s="1"/>
  <c r="QFH1215" i="1"/>
  <c r="QFH1214" i="1" s="1"/>
  <c r="QEZ1215" i="1"/>
  <c r="QEZ1214" i="1" s="1"/>
  <c r="QER1215" i="1"/>
  <c r="QER1214" i="1" s="1"/>
  <c r="QEJ1215" i="1"/>
  <c r="QEJ1214" i="1" s="1"/>
  <c r="QEB1215" i="1"/>
  <c r="QEB1214" i="1" s="1"/>
  <c r="QDT1215" i="1"/>
  <c r="QDT1214" i="1" s="1"/>
  <c r="QDL1215" i="1"/>
  <c r="QDL1214" i="1" s="1"/>
  <c r="QDD1215" i="1"/>
  <c r="QDD1214" i="1" s="1"/>
  <c r="QCV1215" i="1"/>
  <c r="QCV1214" i="1" s="1"/>
  <c r="QCN1215" i="1"/>
  <c r="QCN1214" i="1" s="1"/>
  <c r="QCF1215" i="1"/>
  <c r="QCF1214" i="1" s="1"/>
  <c r="QBX1215" i="1"/>
  <c r="QBX1214" i="1" s="1"/>
  <c r="QBP1215" i="1"/>
  <c r="QBP1214" i="1" s="1"/>
  <c r="QBH1215" i="1"/>
  <c r="QBH1214" i="1" s="1"/>
  <c r="QAZ1215" i="1"/>
  <c r="QAZ1214" i="1" s="1"/>
  <c r="QAR1215" i="1"/>
  <c r="QAR1214" i="1" s="1"/>
  <c r="QAJ1215" i="1"/>
  <c r="QAJ1214" i="1" s="1"/>
  <c r="QAB1215" i="1"/>
  <c r="QAB1214" i="1" s="1"/>
  <c r="PZT1215" i="1"/>
  <c r="PZT1214" i="1" s="1"/>
  <c r="PZL1215" i="1"/>
  <c r="PZL1214" i="1" s="1"/>
  <c r="PZD1215" i="1"/>
  <c r="PZD1214" i="1" s="1"/>
  <c r="PYV1215" i="1"/>
  <c r="PYV1214" i="1" s="1"/>
  <c r="PYN1215" i="1"/>
  <c r="PYN1214" i="1" s="1"/>
  <c r="PYF1215" i="1"/>
  <c r="PYF1214" i="1" s="1"/>
  <c r="PXX1215" i="1"/>
  <c r="PXX1214" i="1" s="1"/>
  <c r="PXP1215" i="1"/>
  <c r="PXP1214" i="1" s="1"/>
  <c r="PXH1215" i="1"/>
  <c r="PXH1214" i="1" s="1"/>
  <c r="PWZ1215" i="1"/>
  <c r="PWZ1214" i="1" s="1"/>
  <c r="PWR1215" i="1"/>
  <c r="PWR1214" i="1" s="1"/>
  <c r="PWJ1215" i="1"/>
  <c r="PWJ1214" i="1" s="1"/>
  <c r="PWB1215" i="1"/>
  <c r="PWB1214" i="1" s="1"/>
  <c r="PVT1215" i="1"/>
  <c r="PVT1214" i="1" s="1"/>
  <c r="PVL1215" i="1"/>
  <c r="PVL1214" i="1" s="1"/>
  <c r="PVD1215" i="1"/>
  <c r="PVD1214" i="1" s="1"/>
  <c r="PUV1215" i="1"/>
  <c r="PUV1214" i="1" s="1"/>
  <c r="PUN1215" i="1"/>
  <c r="PUN1214" i="1" s="1"/>
  <c r="PUF1215" i="1"/>
  <c r="PUF1214" i="1" s="1"/>
  <c r="PTX1215" i="1"/>
  <c r="PTX1214" i="1" s="1"/>
  <c r="PTP1215" i="1"/>
  <c r="PTP1214" i="1" s="1"/>
  <c r="PTH1215" i="1"/>
  <c r="PTH1214" i="1" s="1"/>
  <c r="PSZ1215" i="1"/>
  <c r="PSZ1214" i="1" s="1"/>
  <c r="PSR1215" i="1"/>
  <c r="PSR1214" i="1" s="1"/>
  <c r="PSJ1215" i="1"/>
  <c r="PSJ1214" i="1" s="1"/>
  <c r="PSB1215" i="1"/>
  <c r="PSB1214" i="1" s="1"/>
  <c r="PRT1215" i="1"/>
  <c r="PRT1214" i="1" s="1"/>
  <c r="PRL1215" i="1"/>
  <c r="PRL1214" i="1" s="1"/>
  <c r="PRD1215" i="1"/>
  <c r="PRD1214" i="1" s="1"/>
  <c r="PQV1215" i="1"/>
  <c r="PQV1214" i="1" s="1"/>
  <c r="PQN1215" i="1"/>
  <c r="PQN1214" i="1" s="1"/>
  <c r="PQF1215" i="1"/>
  <c r="PQF1214" i="1" s="1"/>
  <c r="PPX1215" i="1"/>
  <c r="PPX1214" i="1" s="1"/>
  <c r="PPP1215" i="1"/>
  <c r="PPP1214" i="1" s="1"/>
  <c r="PPH1215" i="1"/>
  <c r="PPH1214" i="1" s="1"/>
  <c r="POZ1215" i="1"/>
  <c r="POZ1214" i="1" s="1"/>
  <c r="POR1215" i="1"/>
  <c r="POR1214" i="1" s="1"/>
  <c r="POJ1215" i="1"/>
  <c r="POJ1214" i="1" s="1"/>
  <c r="POB1215" i="1"/>
  <c r="POB1214" i="1" s="1"/>
  <c r="PNT1215" i="1"/>
  <c r="PNT1214" i="1" s="1"/>
  <c r="PNL1215" i="1"/>
  <c r="PNL1214" i="1" s="1"/>
  <c r="PND1215" i="1"/>
  <c r="PND1214" i="1" s="1"/>
  <c r="PMV1215" i="1"/>
  <c r="PMV1214" i="1" s="1"/>
  <c r="PMN1215" i="1"/>
  <c r="PMN1214" i="1" s="1"/>
  <c r="PMF1215" i="1"/>
  <c r="PMF1214" i="1" s="1"/>
  <c r="PLX1215" i="1"/>
  <c r="PLX1214" i="1" s="1"/>
  <c r="PLP1215" i="1"/>
  <c r="PLP1214" i="1" s="1"/>
  <c r="PLH1215" i="1"/>
  <c r="PLH1214" i="1" s="1"/>
  <c r="PKZ1215" i="1"/>
  <c r="PKZ1214" i="1" s="1"/>
  <c r="PKR1215" i="1"/>
  <c r="PKR1214" i="1" s="1"/>
  <c r="PKJ1215" i="1"/>
  <c r="PKJ1214" i="1" s="1"/>
  <c r="PKB1215" i="1"/>
  <c r="PKB1214" i="1" s="1"/>
  <c r="PJT1215" i="1"/>
  <c r="PJT1214" i="1" s="1"/>
  <c r="PJL1215" i="1"/>
  <c r="PJL1214" i="1" s="1"/>
  <c r="PJD1215" i="1"/>
  <c r="PJD1214" i="1" s="1"/>
  <c r="PIV1215" i="1"/>
  <c r="PIV1214" i="1" s="1"/>
  <c r="PIN1215" i="1"/>
  <c r="PIN1214" i="1" s="1"/>
  <c r="PIF1215" i="1"/>
  <c r="PIF1214" i="1" s="1"/>
  <c r="PHX1215" i="1"/>
  <c r="PHX1214" i="1" s="1"/>
  <c r="PHP1215" i="1"/>
  <c r="PHP1214" i="1" s="1"/>
  <c r="PHH1215" i="1"/>
  <c r="PHH1214" i="1" s="1"/>
  <c r="PGZ1215" i="1"/>
  <c r="PGZ1214" i="1" s="1"/>
  <c r="PGR1215" i="1"/>
  <c r="PGR1214" i="1" s="1"/>
  <c r="PGJ1215" i="1"/>
  <c r="PGJ1214" i="1" s="1"/>
  <c r="PGB1215" i="1"/>
  <c r="PGB1214" i="1" s="1"/>
  <c r="PFT1215" i="1"/>
  <c r="PFT1214" i="1" s="1"/>
  <c r="PFL1215" i="1"/>
  <c r="PFL1214" i="1" s="1"/>
  <c r="PFD1215" i="1"/>
  <c r="PFD1214" i="1" s="1"/>
  <c r="PEV1215" i="1"/>
  <c r="PEV1214" i="1" s="1"/>
  <c r="PEN1215" i="1"/>
  <c r="PEN1214" i="1" s="1"/>
  <c r="PEF1215" i="1"/>
  <c r="PEF1214" i="1" s="1"/>
  <c r="PDX1215" i="1"/>
  <c r="PDX1214" i="1" s="1"/>
  <c r="PDP1215" i="1"/>
  <c r="PDP1214" i="1" s="1"/>
  <c r="PDH1215" i="1"/>
  <c r="PDH1214" i="1" s="1"/>
  <c r="PCZ1215" i="1"/>
  <c r="PCZ1214" i="1" s="1"/>
  <c r="PCR1215" i="1"/>
  <c r="PCR1214" i="1" s="1"/>
  <c r="PCJ1215" i="1"/>
  <c r="PCJ1214" i="1" s="1"/>
  <c r="PCB1215" i="1"/>
  <c r="PCB1214" i="1" s="1"/>
  <c r="PBT1215" i="1"/>
  <c r="PBT1214" i="1" s="1"/>
  <c r="PBL1215" i="1"/>
  <c r="PBL1214" i="1" s="1"/>
  <c r="PBD1215" i="1"/>
  <c r="PBD1214" i="1" s="1"/>
  <c r="PAV1215" i="1"/>
  <c r="PAV1214" i="1" s="1"/>
  <c r="PAN1215" i="1"/>
  <c r="PAN1214" i="1" s="1"/>
  <c r="PAF1215" i="1"/>
  <c r="PAF1214" i="1" s="1"/>
  <c r="OZX1215" i="1"/>
  <c r="OZX1214" i="1" s="1"/>
  <c r="OZP1215" i="1"/>
  <c r="OZP1214" i="1" s="1"/>
  <c r="OZH1215" i="1"/>
  <c r="OZH1214" i="1" s="1"/>
  <c r="OYZ1215" i="1"/>
  <c r="OYZ1214" i="1" s="1"/>
  <c r="OYR1215" i="1"/>
  <c r="OYR1214" i="1" s="1"/>
  <c r="OYJ1215" i="1"/>
  <c r="OYJ1214" i="1" s="1"/>
  <c r="OYB1215" i="1"/>
  <c r="OYB1214" i="1" s="1"/>
  <c r="OXT1215" i="1"/>
  <c r="OXT1214" i="1" s="1"/>
  <c r="OXL1215" i="1"/>
  <c r="OXL1214" i="1" s="1"/>
  <c r="OXD1215" i="1"/>
  <c r="OXD1214" i="1" s="1"/>
  <c r="OWV1215" i="1"/>
  <c r="OWV1214" i="1" s="1"/>
  <c r="OWN1215" i="1"/>
  <c r="OWN1214" i="1" s="1"/>
  <c r="OWF1215" i="1"/>
  <c r="OWF1214" i="1" s="1"/>
  <c r="OVX1215" i="1"/>
  <c r="OVX1214" i="1" s="1"/>
  <c r="OVP1215" i="1"/>
  <c r="OVP1214" i="1" s="1"/>
  <c r="OVH1215" i="1"/>
  <c r="OVH1214" i="1" s="1"/>
  <c r="OUZ1215" i="1"/>
  <c r="OUZ1214" i="1" s="1"/>
  <c r="OUR1215" i="1"/>
  <c r="OUR1214" i="1" s="1"/>
  <c r="OUJ1215" i="1"/>
  <c r="OUJ1214" i="1" s="1"/>
  <c r="OUB1215" i="1"/>
  <c r="OUB1214" i="1" s="1"/>
  <c r="OTT1215" i="1"/>
  <c r="OTT1214" i="1" s="1"/>
  <c r="OTL1215" i="1"/>
  <c r="OTL1214" i="1" s="1"/>
  <c r="OTD1215" i="1"/>
  <c r="OTD1214" i="1" s="1"/>
  <c r="OSV1215" i="1"/>
  <c r="OSV1214" i="1" s="1"/>
  <c r="OSN1215" i="1"/>
  <c r="OSN1214" i="1" s="1"/>
  <c r="OSF1215" i="1"/>
  <c r="OSF1214" i="1" s="1"/>
  <c r="ORX1215" i="1"/>
  <c r="ORX1214" i="1" s="1"/>
  <c r="ORP1215" i="1"/>
  <c r="ORP1214" i="1" s="1"/>
  <c r="ORH1215" i="1"/>
  <c r="ORH1214" i="1" s="1"/>
  <c r="OQZ1215" i="1"/>
  <c r="OQZ1214" i="1" s="1"/>
  <c r="OQR1215" i="1"/>
  <c r="OQR1214" i="1" s="1"/>
  <c r="OQJ1215" i="1"/>
  <c r="OQJ1214" i="1" s="1"/>
  <c r="OQB1215" i="1"/>
  <c r="OQB1214" i="1" s="1"/>
  <c r="OPT1215" i="1"/>
  <c r="OPT1214" i="1" s="1"/>
  <c r="OPL1215" i="1"/>
  <c r="OPL1214" i="1" s="1"/>
  <c r="OPD1215" i="1"/>
  <c r="OPD1214" i="1" s="1"/>
  <c r="OOV1215" i="1"/>
  <c r="OOV1214" i="1" s="1"/>
  <c r="OON1215" i="1"/>
  <c r="OON1214" i="1" s="1"/>
  <c r="OOF1215" i="1"/>
  <c r="OOF1214" i="1" s="1"/>
  <c r="ONX1215" i="1"/>
  <c r="ONX1214" i="1" s="1"/>
  <c r="ONP1215" i="1"/>
  <c r="ONP1214" i="1" s="1"/>
  <c r="ONH1215" i="1"/>
  <c r="ONH1214" i="1" s="1"/>
  <c r="OMZ1215" i="1"/>
  <c r="OMZ1214" i="1" s="1"/>
  <c r="OMR1215" i="1"/>
  <c r="OMR1214" i="1" s="1"/>
  <c r="OMJ1215" i="1"/>
  <c r="OMJ1214" i="1" s="1"/>
  <c r="OMB1215" i="1"/>
  <c r="OMB1214" i="1" s="1"/>
  <c r="OLT1215" i="1"/>
  <c r="OLT1214" i="1" s="1"/>
  <c r="OLL1215" i="1"/>
  <c r="OLL1214" i="1" s="1"/>
  <c r="OLD1215" i="1"/>
  <c r="OLD1214" i="1" s="1"/>
  <c r="OKV1215" i="1"/>
  <c r="OKV1214" i="1" s="1"/>
  <c r="OKN1215" i="1"/>
  <c r="OKN1214" i="1" s="1"/>
  <c r="OKF1215" i="1"/>
  <c r="OKF1214" i="1" s="1"/>
  <c r="OJX1215" i="1"/>
  <c r="OJX1214" i="1" s="1"/>
  <c r="OJP1215" i="1"/>
  <c r="OJP1214" i="1" s="1"/>
  <c r="OJH1215" i="1"/>
  <c r="OJH1214" i="1" s="1"/>
  <c r="OIZ1215" i="1"/>
  <c r="OIZ1214" i="1" s="1"/>
  <c r="OIR1215" i="1"/>
  <c r="OIR1214" i="1" s="1"/>
  <c r="OIJ1215" i="1"/>
  <c r="OIJ1214" i="1" s="1"/>
  <c r="OIB1215" i="1"/>
  <c r="OIB1214" i="1" s="1"/>
  <c r="OHT1215" i="1"/>
  <c r="OHT1214" i="1" s="1"/>
  <c r="OHL1215" i="1"/>
  <c r="OHL1214" i="1" s="1"/>
  <c r="OHD1215" i="1"/>
  <c r="OHD1214" i="1" s="1"/>
  <c r="OGV1215" i="1"/>
  <c r="OGV1214" i="1" s="1"/>
  <c r="OGN1215" i="1"/>
  <c r="OGN1214" i="1" s="1"/>
  <c r="OGF1215" i="1"/>
  <c r="OGF1214" i="1" s="1"/>
  <c r="OFX1215" i="1"/>
  <c r="OFX1214" i="1" s="1"/>
  <c r="OFP1215" i="1"/>
  <c r="OFP1214" i="1" s="1"/>
  <c r="OFH1215" i="1"/>
  <c r="OFH1214" i="1" s="1"/>
  <c r="OEZ1215" i="1"/>
  <c r="OEZ1214" i="1" s="1"/>
  <c r="OER1215" i="1"/>
  <c r="OER1214" i="1" s="1"/>
  <c r="OEJ1215" i="1"/>
  <c r="OEJ1214" i="1" s="1"/>
  <c r="OEB1215" i="1"/>
  <c r="OEB1214" i="1" s="1"/>
  <c r="ODT1215" i="1"/>
  <c r="ODT1214" i="1" s="1"/>
  <c r="ODL1215" i="1"/>
  <c r="ODL1214" i="1" s="1"/>
  <c r="ODD1215" i="1"/>
  <c r="ODD1214" i="1" s="1"/>
  <c r="OCV1215" i="1"/>
  <c r="OCV1214" i="1" s="1"/>
  <c r="OCN1215" i="1"/>
  <c r="OCN1214" i="1" s="1"/>
  <c r="OCF1215" i="1"/>
  <c r="OCF1214" i="1" s="1"/>
  <c r="OBX1215" i="1"/>
  <c r="OBX1214" i="1" s="1"/>
  <c r="OBP1215" i="1"/>
  <c r="OBP1214" i="1" s="1"/>
  <c r="OBH1215" i="1"/>
  <c r="OBH1214" i="1" s="1"/>
  <c r="OAZ1215" i="1"/>
  <c r="OAZ1214" i="1" s="1"/>
  <c r="OAR1215" i="1"/>
  <c r="OAR1214" i="1" s="1"/>
  <c r="OAJ1215" i="1"/>
  <c r="OAJ1214" i="1" s="1"/>
  <c r="OAB1215" i="1"/>
  <c r="OAB1214" i="1" s="1"/>
  <c r="NZT1215" i="1"/>
  <c r="NZT1214" i="1" s="1"/>
  <c r="NZL1215" i="1"/>
  <c r="NZL1214" i="1" s="1"/>
  <c r="NZD1215" i="1"/>
  <c r="NZD1214" i="1" s="1"/>
  <c r="NYV1215" i="1"/>
  <c r="NYV1214" i="1" s="1"/>
  <c r="NYN1215" i="1"/>
  <c r="NYN1214" i="1" s="1"/>
  <c r="NYF1215" i="1"/>
  <c r="NYF1214" i="1" s="1"/>
  <c r="NXX1215" i="1"/>
  <c r="NXX1214" i="1" s="1"/>
  <c r="NXP1215" i="1"/>
  <c r="NXP1214" i="1" s="1"/>
  <c r="NXH1215" i="1"/>
  <c r="NXH1214" i="1" s="1"/>
  <c r="NWZ1215" i="1"/>
  <c r="NWZ1214" i="1" s="1"/>
  <c r="NWR1215" i="1"/>
  <c r="NWR1214" i="1" s="1"/>
  <c r="NWJ1215" i="1"/>
  <c r="NWJ1214" i="1" s="1"/>
  <c r="NWB1215" i="1"/>
  <c r="NWB1214" i="1" s="1"/>
  <c r="NVT1215" i="1"/>
  <c r="NVT1214" i="1" s="1"/>
  <c r="NVL1215" i="1"/>
  <c r="NVL1214" i="1" s="1"/>
  <c r="NVD1215" i="1"/>
  <c r="NVD1214" i="1" s="1"/>
  <c r="NUV1215" i="1"/>
  <c r="NUV1214" i="1" s="1"/>
  <c r="NUN1215" i="1"/>
  <c r="NUN1214" i="1" s="1"/>
  <c r="NUF1215" i="1"/>
  <c r="NUF1214" i="1" s="1"/>
  <c r="NTX1215" i="1"/>
  <c r="NTX1214" i="1" s="1"/>
  <c r="NTP1215" i="1"/>
  <c r="NTP1214" i="1" s="1"/>
  <c r="NTH1215" i="1"/>
  <c r="NTH1214" i="1" s="1"/>
  <c r="NSZ1215" i="1"/>
  <c r="NSZ1214" i="1" s="1"/>
  <c r="NSR1215" i="1"/>
  <c r="NSR1214" i="1" s="1"/>
  <c r="NSJ1215" i="1"/>
  <c r="NSJ1214" i="1" s="1"/>
  <c r="NSB1215" i="1"/>
  <c r="NSB1214" i="1" s="1"/>
  <c r="NRT1215" i="1"/>
  <c r="NRT1214" i="1" s="1"/>
  <c r="NRL1215" i="1"/>
  <c r="NRL1214" i="1" s="1"/>
  <c r="NRD1215" i="1"/>
  <c r="NRD1214" i="1" s="1"/>
  <c r="NQV1215" i="1"/>
  <c r="NQV1214" i="1" s="1"/>
  <c r="NQN1215" i="1"/>
  <c r="NQN1214" i="1" s="1"/>
  <c r="NQF1215" i="1"/>
  <c r="NQF1214" i="1" s="1"/>
  <c r="NPX1215" i="1"/>
  <c r="NPX1214" i="1" s="1"/>
  <c r="NPP1215" i="1"/>
  <c r="NPP1214" i="1" s="1"/>
  <c r="NPH1215" i="1"/>
  <c r="NPH1214" i="1" s="1"/>
  <c r="NOZ1215" i="1"/>
  <c r="NOZ1214" i="1" s="1"/>
  <c r="NOR1215" i="1"/>
  <c r="NOR1214" i="1" s="1"/>
  <c r="NOJ1215" i="1"/>
  <c r="NOJ1214" i="1" s="1"/>
  <c r="NOB1215" i="1"/>
  <c r="NOB1214" i="1" s="1"/>
  <c r="NNT1215" i="1"/>
  <c r="NNT1214" i="1" s="1"/>
  <c r="NNL1215" i="1"/>
  <c r="NNL1214" i="1" s="1"/>
  <c r="NND1215" i="1"/>
  <c r="NND1214" i="1" s="1"/>
  <c r="NMV1215" i="1"/>
  <c r="NMV1214" i="1" s="1"/>
  <c r="NMN1215" i="1"/>
  <c r="NMN1214" i="1" s="1"/>
  <c r="NMF1215" i="1"/>
  <c r="NMF1214" i="1" s="1"/>
  <c r="NLX1215" i="1"/>
  <c r="NLX1214" i="1" s="1"/>
  <c r="NLP1215" i="1"/>
  <c r="NLP1214" i="1" s="1"/>
  <c r="NLH1215" i="1"/>
  <c r="NLH1214" i="1" s="1"/>
  <c r="NKZ1215" i="1"/>
  <c r="NKZ1214" i="1" s="1"/>
  <c r="NKR1215" i="1"/>
  <c r="NKR1214" i="1" s="1"/>
  <c r="NKJ1215" i="1"/>
  <c r="NKJ1214" i="1" s="1"/>
  <c r="NKB1215" i="1"/>
  <c r="NKB1214" i="1" s="1"/>
  <c r="NJT1215" i="1"/>
  <c r="NJT1214" i="1" s="1"/>
  <c r="NJL1215" i="1"/>
  <c r="NJL1214" i="1" s="1"/>
  <c r="NJD1215" i="1"/>
  <c r="NJD1214" i="1" s="1"/>
  <c r="NIV1215" i="1"/>
  <c r="NIV1214" i="1" s="1"/>
  <c r="NIN1215" i="1"/>
  <c r="NIN1214" i="1" s="1"/>
  <c r="NIF1215" i="1"/>
  <c r="NIF1214" i="1" s="1"/>
  <c r="NHX1215" i="1"/>
  <c r="NHX1214" i="1" s="1"/>
  <c r="NHP1215" i="1"/>
  <c r="NHP1214" i="1" s="1"/>
  <c r="NHH1215" i="1"/>
  <c r="NHH1214" i="1" s="1"/>
  <c r="NGZ1215" i="1"/>
  <c r="NGZ1214" i="1" s="1"/>
  <c r="NGR1215" i="1"/>
  <c r="NGR1214" i="1" s="1"/>
  <c r="NGJ1215" i="1"/>
  <c r="NGJ1214" i="1" s="1"/>
  <c r="NGB1215" i="1"/>
  <c r="NGB1214" i="1" s="1"/>
  <c r="NFT1215" i="1"/>
  <c r="NFT1214" i="1" s="1"/>
  <c r="NFL1215" i="1"/>
  <c r="NFL1214" i="1" s="1"/>
  <c r="NFD1215" i="1"/>
  <c r="NFD1214" i="1" s="1"/>
  <c r="NEV1215" i="1"/>
  <c r="NEV1214" i="1" s="1"/>
  <c r="NEN1215" i="1"/>
  <c r="NEN1214" i="1" s="1"/>
  <c r="NEF1215" i="1"/>
  <c r="NEF1214" i="1" s="1"/>
  <c r="NDX1215" i="1"/>
  <c r="NDX1214" i="1" s="1"/>
  <c r="NDP1215" i="1"/>
  <c r="NDP1214" i="1" s="1"/>
  <c r="NDH1215" i="1"/>
  <c r="NDH1214" i="1" s="1"/>
  <c r="NCZ1215" i="1"/>
  <c r="NCZ1214" i="1" s="1"/>
  <c r="NCR1215" i="1"/>
  <c r="NCR1214" i="1" s="1"/>
  <c r="NCJ1215" i="1"/>
  <c r="NCJ1214" i="1" s="1"/>
  <c r="NCB1215" i="1"/>
  <c r="NCB1214" i="1" s="1"/>
  <c r="NBT1215" i="1"/>
  <c r="NBT1214" i="1" s="1"/>
  <c r="NBL1215" i="1"/>
  <c r="NBL1214" i="1" s="1"/>
  <c r="NBD1215" i="1"/>
  <c r="NBD1214" i="1" s="1"/>
  <c r="NAV1215" i="1"/>
  <c r="NAV1214" i="1" s="1"/>
  <c r="NAN1215" i="1"/>
  <c r="NAN1214" i="1" s="1"/>
  <c r="NAF1215" i="1"/>
  <c r="NAF1214" i="1" s="1"/>
  <c r="MZX1215" i="1"/>
  <c r="MZX1214" i="1" s="1"/>
  <c r="MZP1215" i="1"/>
  <c r="MZP1214" i="1" s="1"/>
  <c r="MZH1215" i="1"/>
  <c r="MZH1214" i="1" s="1"/>
  <c r="MYZ1215" i="1"/>
  <c r="MYZ1214" i="1" s="1"/>
  <c r="MYR1215" i="1"/>
  <c r="MYR1214" i="1" s="1"/>
  <c r="MYJ1215" i="1"/>
  <c r="MYJ1214" i="1" s="1"/>
  <c r="MYB1215" i="1"/>
  <c r="MYB1214" i="1" s="1"/>
  <c r="MXT1215" i="1"/>
  <c r="MXT1214" i="1" s="1"/>
  <c r="MXL1215" i="1"/>
  <c r="MXL1214" i="1" s="1"/>
  <c r="MXD1215" i="1"/>
  <c r="MXD1214" i="1" s="1"/>
  <c r="MWV1215" i="1"/>
  <c r="MWV1214" i="1" s="1"/>
  <c r="MWN1215" i="1"/>
  <c r="MWN1214" i="1" s="1"/>
  <c r="MWF1215" i="1"/>
  <c r="MWF1214" i="1" s="1"/>
  <c r="MVX1215" i="1"/>
  <c r="MVX1214" i="1" s="1"/>
  <c r="MVP1215" i="1"/>
  <c r="MVP1214" i="1" s="1"/>
  <c r="MVH1215" i="1"/>
  <c r="MVH1214" i="1" s="1"/>
  <c r="MUZ1215" i="1"/>
  <c r="MUZ1214" i="1" s="1"/>
  <c r="MUR1215" i="1"/>
  <c r="MUR1214" i="1" s="1"/>
  <c r="MUJ1215" i="1"/>
  <c r="MUJ1214" i="1" s="1"/>
  <c r="MUB1215" i="1"/>
  <c r="MUB1214" i="1" s="1"/>
  <c r="MTT1215" i="1"/>
  <c r="MTT1214" i="1" s="1"/>
  <c r="MTL1215" i="1"/>
  <c r="MTL1214" i="1" s="1"/>
  <c r="MTD1215" i="1"/>
  <c r="MTD1214" i="1" s="1"/>
  <c r="MSV1215" i="1"/>
  <c r="MSV1214" i="1" s="1"/>
  <c r="MSN1215" i="1"/>
  <c r="MSN1214" i="1" s="1"/>
  <c r="MSF1215" i="1"/>
  <c r="MSF1214" i="1" s="1"/>
  <c r="MRX1215" i="1"/>
  <c r="MRX1214" i="1" s="1"/>
  <c r="MRP1215" i="1"/>
  <c r="MRP1214" i="1" s="1"/>
  <c r="MRH1215" i="1"/>
  <c r="MRH1214" i="1" s="1"/>
  <c r="MQZ1215" i="1"/>
  <c r="MQZ1214" i="1" s="1"/>
  <c r="MQR1215" i="1"/>
  <c r="MQR1214" i="1" s="1"/>
  <c r="MQJ1215" i="1"/>
  <c r="MQJ1214" i="1" s="1"/>
  <c r="MQB1215" i="1"/>
  <c r="MQB1214" i="1" s="1"/>
  <c r="MPT1215" i="1"/>
  <c r="MPT1214" i="1" s="1"/>
  <c r="MPL1215" i="1"/>
  <c r="MPL1214" i="1" s="1"/>
  <c r="MPD1215" i="1"/>
  <c r="MPD1214" i="1" s="1"/>
  <c r="MOV1215" i="1"/>
  <c r="MOV1214" i="1" s="1"/>
  <c r="MON1215" i="1"/>
  <c r="MON1214" i="1" s="1"/>
  <c r="MOF1215" i="1"/>
  <c r="MOF1214" i="1" s="1"/>
  <c r="MNX1215" i="1"/>
  <c r="MNX1214" i="1" s="1"/>
  <c r="MNP1215" i="1"/>
  <c r="MNP1214" i="1" s="1"/>
  <c r="MNH1215" i="1"/>
  <c r="MNH1214" i="1" s="1"/>
  <c r="MMZ1215" i="1"/>
  <c r="MMZ1214" i="1" s="1"/>
  <c r="MMR1215" i="1"/>
  <c r="MMR1214" i="1" s="1"/>
  <c r="MMJ1215" i="1"/>
  <c r="MMJ1214" i="1" s="1"/>
  <c r="MMB1215" i="1"/>
  <c r="MMB1214" i="1" s="1"/>
  <c r="MLT1215" i="1"/>
  <c r="MLT1214" i="1" s="1"/>
  <c r="MLL1215" i="1"/>
  <c r="MLL1214" i="1" s="1"/>
  <c r="MLD1215" i="1"/>
  <c r="MLD1214" i="1" s="1"/>
  <c r="MKV1215" i="1"/>
  <c r="MKV1214" i="1" s="1"/>
  <c r="MKN1215" i="1"/>
  <c r="MKN1214" i="1" s="1"/>
  <c r="MKF1215" i="1"/>
  <c r="MKF1214" i="1" s="1"/>
  <c r="MJX1215" i="1"/>
  <c r="MJX1214" i="1" s="1"/>
  <c r="MJP1215" i="1"/>
  <c r="MJP1214" i="1" s="1"/>
  <c r="MJH1215" i="1"/>
  <c r="MJH1214" i="1" s="1"/>
  <c r="MIZ1215" i="1"/>
  <c r="MIZ1214" i="1" s="1"/>
  <c r="MIR1215" i="1"/>
  <c r="MIR1214" i="1" s="1"/>
  <c r="MIJ1215" i="1"/>
  <c r="MIJ1214" i="1" s="1"/>
  <c r="MIB1215" i="1"/>
  <c r="MIB1214" i="1" s="1"/>
  <c r="MHT1215" i="1"/>
  <c r="MHT1214" i="1" s="1"/>
  <c r="MHL1215" i="1"/>
  <c r="MHL1214" i="1" s="1"/>
  <c r="MHD1215" i="1"/>
  <c r="MHD1214" i="1" s="1"/>
  <c r="MGV1215" i="1"/>
  <c r="MGV1214" i="1" s="1"/>
  <c r="MGN1215" i="1"/>
  <c r="MGN1214" i="1" s="1"/>
  <c r="MGF1215" i="1"/>
  <c r="MGF1214" i="1" s="1"/>
  <c r="MFX1215" i="1"/>
  <c r="MFX1214" i="1" s="1"/>
  <c r="MFP1215" i="1"/>
  <c r="MFP1214" i="1" s="1"/>
  <c r="MFH1215" i="1"/>
  <c r="MFH1214" i="1" s="1"/>
  <c r="MEZ1215" i="1"/>
  <c r="MEZ1214" i="1" s="1"/>
  <c r="MER1215" i="1"/>
  <c r="MER1214" i="1" s="1"/>
  <c r="MEJ1215" i="1"/>
  <c r="MEJ1214" i="1" s="1"/>
  <c r="MEB1215" i="1"/>
  <c r="MEB1214" i="1" s="1"/>
  <c r="MDT1215" i="1"/>
  <c r="MDT1214" i="1" s="1"/>
  <c r="MDL1215" i="1"/>
  <c r="MDL1214" i="1" s="1"/>
  <c r="MDD1215" i="1"/>
  <c r="MDD1214" i="1" s="1"/>
  <c r="MCV1215" i="1"/>
  <c r="MCV1214" i="1" s="1"/>
  <c r="MCN1215" i="1"/>
  <c r="MCN1214" i="1" s="1"/>
  <c r="MCF1215" i="1"/>
  <c r="MCF1214" i="1" s="1"/>
  <c r="MBX1215" i="1"/>
  <c r="MBX1214" i="1" s="1"/>
  <c r="MBP1215" i="1"/>
  <c r="MBP1214" i="1" s="1"/>
  <c r="MBH1215" i="1"/>
  <c r="MBH1214" i="1" s="1"/>
  <c r="MAZ1215" i="1"/>
  <c r="MAZ1214" i="1" s="1"/>
  <c r="MAR1215" i="1"/>
  <c r="MAR1214" i="1" s="1"/>
  <c r="MAJ1215" i="1"/>
  <c r="MAJ1214" i="1" s="1"/>
  <c r="MAB1215" i="1"/>
  <c r="MAB1214" i="1" s="1"/>
  <c r="LZT1215" i="1"/>
  <c r="LZT1214" i="1" s="1"/>
  <c r="LZL1215" i="1"/>
  <c r="LZL1214" i="1" s="1"/>
  <c r="LZD1215" i="1"/>
  <c r="LZD1214" i="1" s="1"/>
  <c r="LYV1215" i="1"/>
  <c r="LYV1214" i="1" s="1"/>
  <c r="LYN1215" i="1"/>
  <c r="LYN1214" i="1" s="1"/>
  <c r="LYF1215" i="1"/>
  <c r="LYF1214" i="1" s="1"/>
  <c r="LXX1215" i="1"/>
  <c r="LXX1214" i="1" s="1"/>
  <c r="LXP1215" i="1"/>
  <c r="LXP1214" i="1" s="1"/>
  <c r="LXH1215" i="1"/>
  <c r="LXH1214" i="1" s="1"/>
  <c r="LWZ1215" i="1"/>
  <c r="LWZ1214" i="1" s="1"/>
  <c r="LWR1215" i="1"/>
  <c r="LWR1214" i="1" s="1"/>
  <c r="LWJ1215" i="1"/>
  <c r="LWJ1214" i="1" s="1"/>
  <c r="LWB1215" i="1"/>
  <c r="LWB1214" i="1" s="1"/>
  <c r="LVT1215" i="1"/>
  <c r="LVT1214" i="1" s="1"/>
  <c r="LVL1215" i="1"/>
  <c r="LVL1214" i="1" s="1"/>
  <c r="LVD1215" i="1"/>
  <c r="LVD1214" i="1" s="1"/>
  <c r="LUV1215" i="1"/>
  <c r="LUV1214" i="1" s="1"/>
  <c r="LUN1215" i="1"/>
  <c r="LUN1214" i="1" s="1"/>
  <c r="LUF1215" i="1"/>
  <c r="LUF1214" i="1" s="1"/>
  <c r="LTX1215" i="1"/>
  <c r="LTX1214" i="1" s="1"/>
  <c r="LTP1215" i="1"/>
  <c r="LTP1214" i="1" s="1"/>
  <c r="LTH1215" i="1"/>
  <c r="LTH1214" i="1" s="1"/>
  <c r="LSZ1215" i="1"/>
  <c r="LSZ1214" i="1" s="1"/>
  <c r="LSR1215" i="1"/>
  <c r="LSR1214" i="1" s="1"/>
  <c r="LSJ1215" i="1"/>
  <c r="LSJ1214" i="1" s="1"/>
  <c r="LSB1215" i="1"/>
  <c r="LSB1214" i="1" s="1"/>
  <c r="LRT1215" i="1"/>
  <c r="LRT1214" i="1" s="1"/>
  <c r="LRL1215" i="1"/>
  <c r="LRL1214" i="1" s="1"/>
  <c r="LRD1215" i="1"/>
  <c r="LRD1214" i="1" s="1"/>
  <c r="LQV1215" i="1"/>
  <c r="LQV1214" i="1" s="1"/>
  <c r="LQN1215" i="1"/>
  <c r="LQN1214" i="1" s="1"/>
  <c r="LQF1215" i="1"/>
  <c r="LQF1214" i="1" s="1"/>
  <c r="LPX1215" i="1"/>
  <c r="LPX1214" i="1" s="1"/>
  <c r="LPP1215" i="1"/>
  <c r="LPP1214" i="1" s="1"/>
  <c r="LPH1215" i="1"/>
  <c r="LPH1214" i="1" s="1"/>
  <c r="LOZ1215" i="1"/>
  <c r="LOZ1214" i="1" s="1"/>
  <c r="LOR1215" i="1"/>
  <c r="LOR1214" i="1" s="1"/>
  <c r="LOJ1215" i="1"/>
  <c r="LOJ1214" i="1" s="1"/>
  <c r="LOB1215" i="1"/>
  <c r="LOB1214" i="1" s="1"/>
  <c r="LNT1215" i="1"/>
  <c r="LNT1214" i="1" s="1"/>
  <c r="LNL1215" i="1"/>
  <c r="LNL1214" i="1" s="1"/>
  <c r="LND1215" i="1"/>
  <c r="LND1214" i="1" s="1"/>
  <c r="LMV1215" i="1"/>
  <c r="LMV1214" i="1" s="1"/>
  <c r="LMN1215" i="1"/>
  <c r="LMN1214" i="1" s="1"/>
  <c r="LMF1215" i="1"/>
  <c r="LMF1214" i="1" s="1"/>
  <c r="LLX1215" i="1"/>
  <c r="LLX1214" i="1" s="1"/>
  <c r="LLP1215" i="1"/>
  <c r="LLP1214" i="1" s="1"/>
  <c r="LLH1215" i="1"/>
  <c r="LLH1214" i="1" s="1"/>
  <c r="LKZ1215" i="1"/>
  <c r="LKZ1214" i="1" s="1"/>
  <c r="LKR1215" i="1"/>
  <c r="LKR1214" i="1" s="1"/>
  <c r="LKJ1215" i="1"/>
  <c r="LKJ1214" i="1" s="1"/>
  <c r="LKB1215" i="1"/>
  <c r="LKB1214" i="1" s="1"/>
  <c r="LJT1215" i="1"/>
  <c r="LJT1214" i="1" s="1"/>
  <c r="LJL1215" i="1"/>
  <c r="LJL1214" i="1" s="1"/>
  <c r="LJD1215" i="1"/>
  <c r="LJD1214" i="1" s="1"/>
  <c r="LIV1215" i="1"/>
  <c r="LIV1214" i="1" s="1"/>
  <c r="LIN1215" i="1"/>
  <c r="LIN1214" i="1" s="1"/>
  <c r="LIF1215" i="1"/>
  <c r="LIF1214" i="1" s="1"/>
  <c r="LHX1215" i="1"/>
  <c r="LHX1214" i="1" s="1"/>
  <c r="LHP1215" i="1"/>
  <c r="LHP1214" i="1" s="1"/>
  <c r="LHH1215" i="1"/>
  <c r="LHH1214" i="1" s="1"/>
  <c r="LGZ1215" i="1"/>
  <c r="LGZ1214" i="1" s="1"/>
  <c r="LGR1215" i="1"/>
  <c r="LGR1214" i="1" s="1"/>
  <c r="LGJ1215" i="1"/>
  <c r="LGJ1214" i="1" s="1"/>
  <c r="LGB1215" i="1"/>
  <c r="LGB1214" i="1" s="1"/>
  <c r="LFT1215" i="1"/>
  <c r="LFT1214" i="1" s="1"/>
  <c r="LFL1215" i="1"/>
  <c r="LFL1214" i="1" s="1"/>
  <c r="LFD1215" i="1"/>
  <c r="LFD1214" i="1" s="1"/>
  <c r="LEV1215" i="1"/>
  <c r="LEV1214" i="1" s="1"/>
  <c r="LEN1215" i="1"/>
  <c r="LEN1214" i="1" s="1"/>
  <c r="LEF1215" i="1"/>
  <c r="LEF1214" i="1" s="1"/>
  <c r="LDX1215" i="1"/>
  <c r="LDX1214" i="1" s="1"/>
  <c r="LDP1215" i="1"/>
  <c r="LDP1214" i="1" s="1"/>
  <c r="LDH1215" i="1"/>
  <c r="LDH1214" i="1" s="1"/>
  <c r="LCZ1215" i="1"/>
  <c r="LCZ1214" i="1" s="1"/>
  <c r="LCR1215" i="1"/>
  <c r="LCR1214" i="1" s="1"/>
  <c r="LCJ1215" i="1"/>
  <c r="LCJ1214" i="1" s="1"/>
  <c r="LCB1215" i="1"/>
  <c r="LCB1214" i="1" s="1"/>
  <c r="LBT1215" i="1"/>
  <c r="LBT1214" i="1" s="1"/>
  <c r="LBL1215" i="1"/>
  <c r="LBL1214" i="1" s="1"/>
  <c r="LBD1215" i="1"/>
  <c r="LBD1214" i="1" s="1"/>
  <c r="LAV1215" i="1"/>
  <c r="LAV1214" i="1" s="1"/>
  <c r="LAN1215" i="1"/>
  <c r="LAN1214" i="1" s="1"/>
  <c r="LAF1215" i="1"/>
  <c r="LAF1214" i="1" s="1"/>
  <c r="KZX1215" i="1"/>
  <c r="KZX1214" i="1" s="1"/>
  <c r="KZP1215" i="1"/>
  <c r="KZP1214" i="1" s="1"/>
  <c r="KZH1215" i="1"/>
  <c r="KZH1214" i="1" s="1"/>
  <c r="KYZ1215" i="1"/>
  <c r="KYZ1214" i="1" s="1"/>
  <c r="KYR1215" i="1"/>
  <c r="KYR1214" i="1" s="1"/>
  <c r="KYJ1215" i="1"/>
  <c r="KYJ1214" i="1" s="1"/>
  <c r="KYB1215" i="1"/>
  <c r="KYB1214" i="1" s="1"/>
  <c r="KXT1215" i="1"/>
  <c r="KXT1214" i="1" s="1"/>
  <c r="KXL1215" i="1"/>
  <c r="KXL1214" i="1" s="1"/>
  <c r="KXD1215" i="1"/>
  <c r="KXD1214" i="1" s="1"/>
  <c r="KWV1215" i="1"/>
  <c r="KWV1214" i="1" s="1"/>
  <c r="KWN1215" i="1"/>
  <c r="KWN1214" i="1" s="1"/>
  <c r="KWF1215" i="1"/>
  <c r="KWF1214" i="1" s="1"/>
  <c r="KVX1215" i="1"/>
  <c r="KVX1214" i="1" s="1"/>
  <c r="KVP1215" i="1"/>
  <c r="KVP1214" i="1" s="1"/>
  <c r="KVH1215" i="1"/>
  <c r="KVH1214" i="1" s="1"/>
  <c r="KUZ1215" i="1"/>
  <c r="KUZ1214" i="1" s="1"/>
  <c r="KUR1215" i="1"/>
  <c r="KUR1214" i="1" s="1"/>
  <c r="KUJ1215" i="1"/>
  <c r="KUJ1214" i="1" s="1"/>
  <c r="KUB1215" i="1"/>
  <c r="KUB1214" i="1" s="1"/>
  <c r="KTT1215" i="1"/>
  <c r="KTT1214" i="1" s="1"/>
  <c r="KTL1215" i="1"/>
  <c r="KTL1214" i="1" s="1"/>
  <c r="KTD1215" i="1"/>
  <c r="KTD1214" i="1" s="1"/>
  <c r="KSV1215" i="1"/>
  <c r="KSV1214" i="1" s="1"/>
  <c r="KSN1215" i="1"/>
  <c r="KSN1214" i="1" s="1"/>
  <c r="KSF1215" i="1"/>
  <c r="KSF1214" i="1" s="1"/>
  <c r="KRX1215" i="1"/>
  <c r="KRX1214" i="1" s="1"/>
  <c r="KRP1215" i="1"/>
  <c r="KRP1214" i="1" s="1"/>
  <c r="KRH1215" i="1"/>
  <c r="KRH1214" i="1" s="1"/>
  <c r="KQZ1215" i="1"/>
  <c r="KQZ1214" i="1" s="1"/>
  <c r="KQR1215" i="1"/>
  <c r="KQR1214" i="1" s="1"/>
  <c r="KQJ1215" i="1"/>
  <c r="KQJ1214" i="1" s="1"/>
  <c r="KQB1215" i="1"/>
  <c r="KQB1214" i="1" s="1"/>
  <c r="KPT1215" i="1"/>
  <c r="KPT1214" i="1" s="1"/>
  <c r="KPL1215" i="1"/>
  <c r="KPL1214" i="1" s="1"/>
  <c r="KPD1215" i="1"/>
  <c r="KPD1214" i="1" s="1"/>
  <c r="KOV1215" i="1"/>
  <c r="KOV1214" i="1" s="1"/>
  <c r="KON1215" i="1"/>
  <c r="KON1214" i="1" s="1"/>
  <c r="KOF1215" i="1"/>
  <c r="KOF1214" i="1" s="1"/>
  <c r="KNX1215" i="1"/>
  <c r="KNX1214" i="1" s="1"/>
  <c r="KNP1215" i="1"/>
  <c r="KNP1214" i="1" s="1"/>
  <c r="KNH1215" i="1"/>
  <c r="KNH1214" i="1" s="1"/>
  <c r="KMZ1215" i="1"/>
  <c r="KMZ1214" i="1" s="1"/>
  <c r="KMR1215" i="1"/>
  <c r="KMR1214" i="1" s="1"/>
  <c r="KMJ1215" i="1"/>
  <c r="KMJ1214" i="1" s="1"/>
  <c r="KMB1215" i="1"/>
  <c r="KMB1214" i="1" s="1"/>
  <c r="KLT1215" i="1"/>
  <c r="KLT1214" i="1" s="1"/>
  <c r="KLL1215" i="1"/>
  <c r="KLL1214" i="1" s="1"/>
  <c r="KLD1215" i="1"/>
  <c r="KLD1214" i="1" s="1"/>
  <c r="KKV1215" i="1"/>
  <c r="KKV1214" i="1" s="1"/>
  <c r="KKN1215" i="1"/>
  <c r="KKN1214" i="1" s="1"/>
  <c r="KKF1215" i="1"/>
  <c r="KKF1214" i="1" s="1"/>
  <c r="KJX1215" i="1"/>
  <c r="KJX1214" i="1" s="1"/>
  <c r="KJP1215" i="1"/>
  <c r="KJP1214" i="1" s="1"/>
  <c r="KJH1215" i="1"/>
  <c r="KJH1214" i="1" s="1"/>
  <c r="KIZ1215" i="1"/>
  <c r="KIZ1214" i="1" s="1"/>
  <c r="KIR1215" i="1"/>
  <c r="KIR1214" i="1" s="1"/>
  <c r="KIJ1215" i="1"/>
  <c r="KIJ1214" i="1" s="1"/>
  <c r="KIB1215" i="1"/>
  <c r="KIB1214" i="1" s="1"/>
  <c r="KHT1215" i="1"/>
  <c r="KHT1214" i="1" s="1"/>
  <c r="KHL1215" i="1"/>
  <c r="KHL1214" i="1" s="1"/>
  <c r="KHD1215" i="1"/>
  <c r="KHD1214" i="1" s="1"/>
  <c r="KGV1215" i="1"/>
  <c r="KGV1214" i="1" s="1"/>
  <c r="KGN1215" i="1"/>
  <c r="KGN1214" i="1" s="1"/>
  <c r="KGF1215" i="1"/>
  <c r="KGF1214" i="1" s="1"/>
  <c r="KFX1215" i="1"/>
  <c r="KFX1214" i="1" s="1"/>
  <c r="KFP1215" i="1"/>
  <c r="KFP1214" i="1" s="1"/>
  <c r="KFH1215" i="1"/>
  <c r="KFH1214" i="1" s="1"/>
  <c r="KEZ1215" i="1"/>
  <c r="KEZ1214" i="1" s="1"/>
  <c r="KER1215" i="1"/>
  <c r="KER1214" i="1" s="1"/>
  <c r="KEJ1215" i="1"/>
  <c r="KEJ1214" i="1" s="1"/>
  <c r="KEB1215" i="1"/>
  <c r="KEB1214" i="1" s="1"/>
  <c r="KDT1215" i="1"/>
  <c r="KDT1214" i="1" s="1"/>
  <c r="KDL1215" i="1"/>
  <c r="KDL1214" i="1" s="1"/>
  <c r="KDD1215" i="1"/>
  <c r="KDD1214" i="1" s="1"/>
  <c r="KCV1215" i="1"/>
  <c r="KCV1214" i="1" s="1"/>
  <c r="KCN1215" i="1"/>
  <c r="KCN1214" i="1" s="1"/>
  <c r="KCF1215" i="1"/>
  <c r="KCF1214" i="1" s="1"/>
  <c r="KBX1215" i="1"/>
  <c r="KBX1214" i="1" s="1"/>
  <c r="KBP1215" i="1"/>
  <c r="KBP1214" i="1" s="1"/>
  <c r="KBH1215" i="1"/>
  <c r="KBH1214" i="1" s="1"/>
  <c r="KAZ1215" i="1"/>
  <c r="KAZ1214" i="1" s="1"/>
  <c r="KAR1215" i="1"/>
  <c r="KAR1214" i="1" s="1"/>
  <c r="KAJ1215" i="1"/>
  <c r="KAJ1214" i="1" s="1"/>
  <c r="KAB1215" i="1"/>
  <c r="KAB1214" i="1" s="1"/>
  <c r="JZT1215" i="1"/>
  <c r="JZT1214" i="1" s="1"/>
  <c r="JZL1215" i="1"/>
  <c r="JZL1214" i="1" s="1"/>
  <c r="JZD1215" i="1"/>
  <c r="JZD1214" i="1" s="1"/>
  <c r="JYV1215" i="1"/>
  <c r="JYV1214" i="1" s="1"/>
  <c r="JYN1215" i="1"/>
  <c r="JYN1214" i="1" s="1"/>
  <c r="JYF1215" i="1"/>
  <c r="JYF1214" i="1" s="1"/>
  <c r="JXX1215" i="1"/>
  <c r="JXX1214" i="1" s="1"/>
  <c r="JXP1215" i="1"/>
  <c r="JXP1214" i="1" s="1"/>
  <c r="JXH1215" i="1"/>
  <c r="JXH1214" i="1" s="1"/>
  <c r="JWZ1215" i="1"/>
  <c r="JWZ1214" i="1" s="1"/>
  <c r="JWR1215" i="1"/>
  <c r="JWR1214" i="1" s="1"/>
  <c r="JWJ1215" i="1"/>
  <c r="JWJ1214" i="1" s="1"/>
  <c r="JWB1215" i="1"/>
  <c r="JWB1214" i="1" s="1"/>
  <c r="JVT1215" i="1"/>
  <c r="JVT1214" i="1" s="1"/>
  <c r="JVL1215" i="1"/>
  <c r="JVL1214" i="1" s="1"/>
  <c r="JVD1215" i="1"/>
  <c r="JVD1214" i="1" s="1"/>
  <c r="JUV1215" i="1"/>
  <c r="JUV1214" i="1" s="1"/>
  <c r="JUN1215" i="1"/>
  <c r="JUN1214" i="1" s="1"/>
  <c r="JUF1215" i="1"/>
  <c r="JUF1214" i="1" s="1"/>
  <c r="JTX1215" i="1"/>
  <c r="JTX1214" i="1" s="1"/>
  <c r="JTP1215" i="1"/>
  <c r="JTP1214" i="1" s="1"/>
  <c r="JTH1215" i="1"/>
  <c r="JTH1214" i="1" s="1"/>
  <c r="JSZ1215" i="1"/>
  <c r="JSZ1214" i="1" s="1"/>
  <c r="JSR1215" i="1"/>
  <c r="JSR1214" i="1" s="1"/>
  <c r="JSJ1215" i="1"/>
  <c r="JSJ1214" i="1" s="1"/>
  <c r="JSB1215" i="1"/>
  <c r="JSB1214" i="1" s="1"/>
  <c r="JRT1215" i="1"/>
  <c r="JRT1214" i="1" s="1"/>
  <c r="JRL1215" i="1"/>
  <c r="JRL1214" i="1" s="1"/>
  <c r="JRD1215" i="1"/>
  <c r="JRD1214" i="1" s="1"/>
  <c r="JQV1215" i="1"/>
  <c r="JQV1214" i="1" s="1"/>
  <c r="JQN1215" i="1"/>
  <c r="JQN1214" i="1" s="1"/>
  <c r="JQF1215" i="1"/>
  <c r="JQF1214" i="1" s="1"/>
  <c r="JPX1215" i="1"/>
  <c r="JPX1214" i="1" s="1"/>
  <c r="JPP1215" i="1"/>
  <c r="JPP1214" i="1" s="1"/>
  <c r="JPH1215" i="1"/>
  <c r="JPH1214" i="1" s="1"/>
  <c r="JOZ1215" i="1"/>
  <c r="JOZ1214" i="1" s="1"/>
  <c r="JOR1215" i="1"/>
  <c r="JOR1214" i="1" s="1"/>
  <c r="JOJ1215" i="1"/>
  <c r="JOJ1214" i="1" s="1"/>
  <c r="JOB1215" i="1"/>
  <c r="JOB1214" i="1" s="1"/>
  <c r="JNT1215" i="1"/>
  <c r="JNT1214" i="1" s="1"/>
  <c r="JNL1215" i="1"/>
  <c r="JNL1214" i="1" s="1"/>
  <c r="JND1215" i="1"/>
  <c r="JND1214" i="1" s="1"/>
  <c r="JMV1215" i="1"/>
  <c r="JMV1214" i="1" s="1"/>
  <c r="JMN1215" i="1"/>
  <c r="JMN1214" i="1" s="1"/>
  <c r="JMF1215" i="1"/>
  <c r="JMF1214" i="1" s="1"/>
  <c r="JLX1215" i="1"/>
  <c r="JLX1214" i="1" s="1"/>
  <c r="JLP1215" i="1"/>
  <c r="JLP1214" i="1" s="1"/>
  <c r="JLH1215" i="1"/>
  <c r="JLH1214" i="1" s="1"/>
  <c r="JKZ1215" i="1"/>
  <c r="JKZ1214" i="1" s="1"/>
  <c r="JKR1215" i="1"/>
  <c r="JKR1214" i="1" s="1"/>
  <c r="JKJ1215" i="1"/>
  <c r="JKJ1214" i="1" s="1"/>
  <c r="JKB1215" i="1"/>
  <c r="JKB1214" i="1" s="1"/>
  <c r="JJT1215" i="1"/>
  <c r="JJT1214" i="1" s="1"/>
  <c r="JJL1215" i="1"/>
  <c r="JJL1214" i="1" s="1"/>
  <c r="JJD1215" i="1"/>
  <c r="JJD1214" i="1" s="1"/>
  <c r="JIV1215" i="1"/>
  <c r="JIV1214" i="1" s="1"/>
  <c r="JIN1215" i="1"/>
  <c r="JIN1214" i="1" s="1"/>
  <c r="JIF1215" i="1"/>
  <c r="JIF1214" i="1" s="1"/>
  <c r="JHX1215" i="1"/>
  <c r="JHX1214" i="1" s="1"/>
  <c r="JHP1215" i="1"/>
  <c r="JHP1214" i="1" s="1"/>
  <c r="JHH1215" i="1"/>
  <c r="JHH1214" i="1" s="1"/>
  <c r="JGZ1215" i="1"/>
  <c r="JGZ1214" i="1" s="1"/>
  <c r="JGR1215" i="1"/>
  <c r="JGR1214" i="1" s="1"/>
  <c r="JGJ1215" i="1"/>
  <c r="JGJ1214" i="1" s="1"/>
  <c r="JGB1215" i="1"/>
  <c r="JGB1214" i="1" s="1"/>
  <c r="JFT1215" i="1"/>
  <c r="JFT1214" i="1" s="1"/>
  <c r="JFL1215" i="1"/>
  <c r="JFL1214" i="1" s="1"/>
  <c r="JFD1215" i="1"/>
  <c r="JFD1214" i="1" s="1"/>
  <c r="JEV1215" i="1"/>
  <c r="JEV1214" i="1" s="1"/>
  <c r="JEN1215" i="1"/>
  <c r="JEN1214" i="1" s="1"/>
  <c r="JEF1215" i="1"/>
  <c r="JEF1214" i="1" s="1"/>
  <c r="JDX1215" i="1"/>
  <c r="JDX1214" i="1" s="1"/>
  <c r="JDP1215" i="1"/>
  <c r="JDP1214" i="1" s="1"/>
  <c r="JDH1215" i="1"/>
  <c r="JDH1214" i="1" s="1"/>
  <c r="JCZ1215" i="1"/>
  <c r="JCZ1214" i="1" s="1"/>
  <c r="JCR1215" i="1"/>
  <c r="JCR1214" i="1" s="1"/>
  <c r="JCJ1215" i="1"/>
  <c r="JCJ1214" i="1" s="1"/>
  <c r="JCB1215" i="1"/>
  <c r="JCB1214" i="1" s="1"/>
  <c r="JBT1215" i="1"/>
  <c r="JBT1214" i="1" s="1"/>
  <c r="JBL1215" i="1"/>
  <c r="JBL1214" i="1" s="1"/>
  <c r="JBD1215" i="1"/>
  <c r="JBD1214" i="1" s="1"/>
  <c r="JAV1215" i="1"/>
  <c r="JAV1214" i="1" s="1"/>
  <c r="JAN1215" i="1"/>
  <c r="JAN1214" i="1" s="1"/>
  <c r="JAF1215" i="1"/>
  <c r="JAF1214" i="1" s="1"/>
  <c r="IZX1215" i="1"/>
  <c r="IZX1214" i="1" s="1"/>
  <c r="IZP1215" i="1"/>
  <c r="IZP1214" i="1" s="1"/>
  <c r="IZH1215" i="1"/>
  <c r="IZH1214" i="1" s="1"/>
  <c r="IYZ1215" i="1"/>
  <c r="IYZ1214" i="1" s="1"/>
  <c r="IYR1215" i="1"/>
  <c r="IYR1214" i="1" s="1"/>
  <c r="IYJ1215" i="1"/>
  <c r="IYJ1214" i="1" s="1"/>
  <c r="IYB1215" i="1"/>
  <c r="IYB1214" i="1" s="1"/>
  <c r="IXT1215" i="1"/>
  <c r="IXT1214" i="1" s="1"/>
  <c r="IXL1215" i="1"/>
  <c r="IXL1214" i="1" s="1"/>
  <c r="IXD1215" i="1"/>
  <c r="IXD1214" i="1" s="1"/>
  <c r="IWV1215" i="1"/>
  <c r="IWV1214" i="1" s="1"/>
  <c r="IWN1215" i="1"/>
  <c r="IWN1214" i="1" s="1"/>
  <c r="IWF1215" i="1"/>
  <c r="IWF1214" i="1" s="1"/>
  <c r="IVX1215" i="1"/>
  <c r="IVX1214" i="1" s="1"/>
  <c r="IVP1215" i="1"/>
  <c r="IVP1214" i="1" s="1"/>
  <c r="IVH1215" i="1"/>
  <c r="IVH1214" i="1" s="1"/>
  <c r="IUZ1215" i="1"/>
  <c r="IUZ1214" i="1" s="1"/>
  <c r="IUR1215" i="1"/>
  <c r="IUR1214" i="1" s="1"/>
  <c r="IUJ1215" i="1"/>
  <c r="IUJ1214" i="1" s="1"/>
  <c r="IUB1215" i="1"/>
  <c r="IUB1214" i="1" s="1"/>
  <c r="ITT1215" i="1"/>
  <c r="ITT1214" i="1" s="1"/>
  <c r="ITL1215" i="1"/>
  <c r="ITL1214" i="1" s="1"/>
  <c r="ITD1215" i="1"/>
  <c r="ITD1214" i="1" s="1"/>
  <c r="ISV1215" i="1"/>
  <c r="ISV1214" i="1" s="1"/>
  <c r="ISN1215" i="1"/>
  <c r="ISN1214" i="1" s="1"/>
  <c r="ISF1215" i="1"/>
  <c r="ISF1214" i="1" s="1"/>
  <c r="IRX1215" i="1"/>
  <c r="IRX1214" i="1" s="1"/>
  <c r="IRP1215" i="1"/>
  <c r="IRP1214" i="1" s="1"/>
  <c r="IRH1215" i="1"/>
  <c r="IRH1214" i="1" s="1"/>
  <c r="IQZ1215" i="1"/>
  <c r="IQZ1214" i="1" s="1"/>
  <c r="IQR1215" i="1"/>
  <c r="IQR1214" i="1" s="1"/>
  <c r="IQJ1215" i="1"/>
  <c r="IQJ1214" i="1" s="1"/>
  <c r="IQB1215" i="1"/>
  <c r="IQB1214" i="1" s="1"/>
  <c r="IPT1215" i="1"/>
  <c r="IPT1214" i="1" s="1"/>
  <c r="IPL1215" i="1"/>
  <c r="IPL1214" i="1" s="1"/>
  <c r="IPD1215" i="1"/>
  <c r="IPD1214" i="1" s="1"/>
  <c r="IOV1215" i="1"/>
  <c r="IOV1214" i="1" s="1"/>
  <c r="ION1215" i="1"/>
  <c r="ION1214" i="1" s="1"/>
  <c r="IOF1215" i="1"/>
  <c r="IOF1214" i="1" s="1"/>
  <c r="INX1215" i="1"/>
  <c r="INX1214" i="1" s="1"/>
  <c r="INP1215" i="1"/>
  <c r="INP1214" i="1" s="1"/>
  <c r="INH1215" i="1"/>
  <c r="INH1214" i="1" s="1"/>
  <c r="IMZ1215" i="1"/>
  <c r="IMZ1214" i="1" s="1"/>
  <c r="IMR1215" i="1"/>
  <c r="IMR1214" i="1" s="1"/>
  <c r="IMJ1215" i="1"/>
  <c r="IMJ1214" i="1" s="1"/>
  <c r="IMB1215" i="1"/>
  <c r="IMB1214" i="1" s="1"/>
  <c r="ILT1215" i="1"/>
  <c r="ILT1214" i="1" s="1"/>
  <c r="ILL1215" i="1"/>
  <c r="ILL1214" i="1" s="1"/>
  <c r="ILD1215" i="1"/>
  <c r="ILD1214" i="1" s="1"/>
  <c r="IKV1215" i="1"/>
  <c r="IKV1214" i="1" s="1"/>
  <c r="IKN1215" i="1"/>
  <c r="IKN1214" i="1" s="1"/>
  <c r="IKF1215" i="1"/>
  <c r="IKF1214" i="1" s="1"/>
  <c r="IJX1215" i="1"/>
  <c r="IJX1214" i="1" s="1"/>
  <c r="IJP1215" i="1"/>
  <c r="IJP1214" i="1" s="1"/>
  <c r="IJH1215" i="1"/>
  <c r="IJH1214" i="1" s="1"/>
  <c r="IIZ1215" i="1"/>
  <c r="IIZ1214" i="1" s="1"/>
  <c r="IIR1215" i="1"/>
  <c r="IIR1214" i="1" s="1"/>
  <c r="IIJ1215" i="1"/>
  <c r="IIJ1214" i="1" s="1"/>
  <c r="IIB1215" i="1"/>
  <c r="IIB1214" i="1" s="1"/>
  <c r="IHT1215" i="1"/>
  <c r="IHT1214" i="1" s="1"/>
  <c r="IHL1215" i="1"/>
  <c r="IHL1214" i="1" s="1"/>
  <c r="IHD1215" i="1"/>
  <c r="IHD1214" i="1" s="1"/>
  <c r="IGV1215" i="1"/>
  <c r="IGV1214" i="1" s="1"/>
  <c r="IGN1215" i="1"/>
  <c r="IGN1214" i="1" s="1"/>
  <c r="IGF1215" i="1"/>
  <c r="IGF1214" i="1" s="1"/>
  <c r="IFX1215" i="1"/>
  <c r="IFX1214" i="1" s="1"/>
  <c r="IFP1215" i="1"/>
  <c r="IFP1214" i="1" s="1"/>
  <c r="IFH1215" i="1"/>
  <c r="IFH1214" i="1" s="1"/>
  <c r="IEZ1215" i="1"/>
  <c r="IEZ1214" i="1" s="1"/>
  <c r="IER1215" i="1"/>
  <c r="IER1214" i="1" s="1"/>
  <c r="IEJ1215" i="1"/>
  <c r="IEJ1214" i="1" s="1"/>
  <c r="IEB1215" i="1"/>
  <c r="IEB1214" i="1" s="1"/>
  <c r="IDT1215" i="1"/>
  <c r="IDT1214" i="1" s="1"/>
  <c r="IDL1215" i="1"/>
  <c r="IDL1214" i="1" s="1"/>
  <c r="IDD1215" i="1"/>
  <c r="IDD1214" i="1" s="1"/>
  <c r="ICV1215" i="1"/>
  <c r="ICV1214" i="1" s="1"/>
  <c r="ICN1215" i="1"/>
  <c r="ICN1214" i="1" s="1"/>
  <c r="ICF1215" i="1"/>
  <c r="ICF1214" i="1" s="1"/>
  <c r="IBX1215" i="1"/>
  <c r="IBX1214" i="1" s="1"/>
  <c r="IBP1215" i="1"/>
  <c r="IBP1214" i="1" s="1"/>
  <c r="IBH1215" i="1"/>
  <c r="IBH1214" i="1" s="1"/>
  <c r="IAZ1215" i="1"/>
  <c r="IAZ1214" i="1" s="1"/>
  <c r="IAR1215" i="1"/>
  <c r="IAR1214" i="1" s="1"/>
  <c r="IAJ1215" i="1"/>
  <c r="IAJ1214" i="1" s="1"/>
  <c r="IAB1215" i="1"/>
  <c r="IAB1214" i="1" s="1"/>
  <c r="HZT1215" i="1"/>
  <c r="HZT1214" i="1" s="1"/>
  <c r="HZL1215" i="1"/>
  <c r="HZL1214" i="1" s="1"/>
  <c r="HZD1215" i="1"/>
  <c r="HZD1214" i="1" s="1"/>
  <c r="HYV1215" i="1"/>
  <c r="HYV1214" i="1" s="1"/>
  <c r="HYN1215" i="1"/>
  <c r="HYN1214" i="1" s="1"/>
  <c r="HYF1215" i="1"/>
  <c r="HYF1214" i="1" s="1"/>
  <c r="HXX1215" i="1"/>
  <c r="HXX1214" i="1" s="1"/>
  <c r="HXP1215" i="1"/>
  <c r="HXP1214" i="1" s="1"/>
  <c r="HXH1215" i="1"/>
  <c r="HXH1214" i="1" s="1"/>
  <c r="HWZ1215" i="1"/>
  <c r="HWZ1214" i="1" s="1"/>
  <c r="HWR1215" i="1"/>
  <c r="HWR1214" i="1" s="1"/>
  <c r="HWJ1215" i="1"/>
  <c r="HWJ1214" i="1" s="1"/>
  <c r="HWB1215" i="1"/>
  <c r="HWB1214" i="1" s="1"/>
  <c r="HVT1215" i="1"/>
  <c r="HVT1214" i="1" s="1"/>
  <c r="HVL1215" i="1"/>
  <c r="HVL1214" i="1" s="1"/>
  <c r="HVD1215" i="1"/>
  <c r="HVD1214" i="1" s="1"/>
  <c r="HUV1215" i="1"/>
  <c r="HUV1214" i="1" s="1"/>
  <c r="HUN1215" i="1"/>
  <c r="HUN1214" i="1" s="1"/>
  <c r="HUF1215" i="1"/>
  <c r="HUF1214" i="1" s="1"/>
  <c r="HTX1215" i="1"/>
  <c r="HTX1214" i="1" s="1"/>
  <c r="HTP1215" i="1"/>
  <c r="HTP1214" i="1" s="1"/>
  <c r="HTH1215" i="1"/>
  <c r="HTH1214" i="1" s="1"/>
  <c r="HSZ1215" i="1"/>
  <c r="HSZ1214" i="1" s="1"/>
  <c r="HSR1215" i="1"/>
  <c r="HSR1214" i="1" s="1"/>
  <c r="HSJ1215" i="1"/>
  <c r="HSJ1214" i="1" s="1"/>
  <c r="HSB1215" i="1"/>
  <c r="HSB1214" i="1" s="1"/>
  <c r="HRT1215" i="1"/>
  <c r="HRT1214" i="1" s="1"/>
  <c r="HRL1215" i="1"/>
  <c r="HRL1214" i="1" s="1"/>
  <c r="HRD1215" i="1"/>
  <c r="HRD1214" i="1" s="1"/>
  <c r="HQV1215" i="1"/>
  <c r="HQV1214" i="1" s="1"/>
  <c r="HQN1215" i="1"/>
  <c r="HQN1214" i="1" s="1"/>
  <c r="HQF1215" i="1"/>
  <c r="HQF1214" i="1" s="1"/>
  <c r="HPX1215" i="1"/>
  <c r="HPX1214" i="1" s="1"/>
  <c r="HPP1215" i="1"/>
  <c r="HPP1214" i="1" s="1"/>
  <c r="HPH1215" i="1"/>
  <c r="HPH1214" i="1" s="1"/>
  <c r="HOZ1215" i="1"/>
  <c r="HOZ1214" i="1" s="1"/>
  <c r="HOR1215" i="1"/>
  <c r="HOR1214" i="1" s="1"/>
  <c r="HOJ1215" i="1"/>
  <c r="HOJ1214" i="1" s="1"/>
  <c r="HOB1215" i="1"/>
  <c r="HOB1214" i="1" s="1"/>
  <c r="HNT1215" i="1"/>
  <c r="HNT1214" i="1" s="1"/>
  <c r="HNL1215" i="1"/>
  <c r="HNL1214" i="1" s="1"/>
  <c r="HND1215" i="1"/>
  <c r="HND1214" i="1" s="1"/>
  <c r="HMV1215" i="1"/>
  <c r="HMV1214" i="1" s="1"/>
  <c r="HMN1215" i="1"/>
  <c r="HMN1214" i="1" s="1"/>
  <c r="HMF1215" i="1"/>
  <c r="HMF1214" i="1" s="1"/>
  <c r="HLX1215" i="1"/>
  <c r="HLX1214" i="1" s="1"/>
  <c r="HLP1215" i="1"/>
  <c r="HLP1214" i="1" s="1"/>
  <c r="HLH1215" i="1"/>
  <c r="HLH1214" i="1" s="1"/>
  <c r="HKZ1215" i="1"/>
  <c r="HKZ1214" i="1" s="1"/>
  <c r="HKR1215" i="1"/>
  <c r="HKR1214" i="1" s="1"/>
  <c r="HKJ1215" i="1"/>
  <c r="HKJ1214" i="1" s="1"/>
  <c r="HKB1215" i="1"/>
  <c r="HKB1214" i="1" s="1"/>
  <c r="HJT1215" i="1"/>
  <c r="HJT1214" i="1" s="1"/>
  <c r="HJL1215" i="1"/>
  <c r="HJL1214" i="1" s="1"/>
  <c r="HJD1215" i="1"/>
  <c r="HJD1214" i="1" s="1"/>
  <c r="HIV1215" i="1"/>
  <c r="HIV1214" i="1" s="1"/>
  <c r="HIN1215" i="1"/>
  <c r="HIN1214" i="1" s="1"/>
  <c r="HIF1215" i="1"/>
  <c r="HIF1214" i="1" s="1"/>
  <c r="HHX1215" i="1"/>
  <c r="HHX1214" i="1" s="1"/>
  <c r="HHP1215" i="1"/>
  <c r="HHP1214" i="1" s="1"/>
  <c r="HHH1215" i="1"/>
  <c r="HHH1214" i="1" s="1"/>
  <c r="HGZ1215" i="1"/>
  <c r="HGZ1214" i="1" s="1"/>
  <c r="HGR1215" i="1"/>
  <c r="HGR1214" i="1" s="1"/>
  <c r="HGJ1215" i="1"/>
  <c r="HGJ1214" i="1" s="1"/>
  <c r="HGB1215" i="1"/>
  <c r="HGB1214" i="1" s="1"/>
  <c r="HFT1215" i="1"/>
  <c r="HFT1214" i="1" s="1"/>
  <c r="HFL1215" i="1"/>
  <c r="HFL1214" i="1" s="1"/>
  <c r="HFD1215" i="1"/>
  <c r="HFD1214" i="1" s="1"/>
  <c r="HEV1215" i="1"/>
  <c r="HEV1214" i="1" s="1"/>
  <c r="HEN1215" i="1"/>
  <c r="HEN1214" i="1" s="1"/>
  <c r="HEF1215" i="1"/>
  <c r="HEF1214" i="1" s="1"/>
  <c r="HDX1215" i="1"/>
  <c r="HDX1214" i="1" s="1"/>
  <c r="HDP1215" i="1"/>
  <c r="HDP1214" i="1" s="1"/>
  <c r="HDH1215" i="1"/>
  <c r="HDH1214" i="1" s="1"/>
  <c r="HCZ1215" i="1"/>
  <c r="HCZ1214" i="1" s="1"/>
  <c r="HCR1215" i="1"/>
  <c r="HCR1214" i="1" s="1"/>
  <c r="HCJ1215" i="1"/>
  <c r="HCJ1214" i="1" s="1"/>
  <c r="HCB1215" i="1"/>
  <c r="HCB1214" i="1" s="1"/>
  <c r="HBT1215" i="1"/>
  <c r="HBT1214" i="1" s="1"/>
  <c r="HBL1215" i="1"/>
  <c r="HBL1214" i="1" s="1"/>
  <c r="HBD1215" i="1"/>
  <c r="HBD1214" i="1" s="1"/>
  <c r="HAV1215" i="1"/>
  <c r="HAV1214" i="1" s="1"/>
  <c r="HAN1215" i="1"/>
  <c r="HAN1214" i="1" s="1"/>
  <c r="HAF1215" i="1"/>
  <c r="HAF1214" i="1" s="1"/>
  <c r="GZX1215" i="1"/>
  <c r="GZX1214" i="1" s="1"/>
  <c r="GZP1215" i="1"/>
  <c r="GZP1214" i="1" s="1"/>
  <c r="GZH1215" i="1"/>
  <c r="GZH1214" i="1" s="1"/>
  <c r="GYZ1215" i="1"/>
  <c r="GYZ1214" i="1" s="1"/>
  <c r="GYR1215" i="1"/>
  <c r="GYR1214" i="1" s="1"/>
  <c r="GYJ1215" i="1"/>
  <c r="GYJ1214" i="1" s="1"/>
  <c r="GYB1215" i="1"/>
  <c r="GYB1214" i="1" s="1"/>
  <c r="GXT1215" i="1"/>
  <c r="GXT1214" i="1" s="1"/>
  <c r="GXL1215" i="1"/>
  <c r="GXL1214" i="1" s="1"/>
  <c r="GXD1215" i="1"/>
  <c r="GXD1214" i="1" s="1"/>
  <c r="GWV1215" i="1"/>
  <c r="GWV1214" i="1" s="1"/>
  <c r="GWN1215" i="1"/>
  <c r="GWN1214" i="1" s="1"/>
  <c r="GWF1215" i="1"/>
  <c r="GWF1214" i="1" s="1"/>
  <c r="GVX1215" i="1"/>
  <c r="GVX1214" i="1" s="1"/>
  <c r="GVP1215" i="1"/>
  <c r="GVP1214" i="1" s="1"/>
  <c r="GVH1215" i="1"/>
  <c r="GVH1214" i="1" s="1"/>
  <c r="GUZ1215" i="1"/>
  <c r="GUZ1214" i="1" s="1"/>
  <c r="GUR1215" i="1"/>
  <c r="GUR1214" i="1" s="1"/>
  <c r="GUJ1215" i="1"/>
  <c r="GUJ1214" i="1" s="1"/>
  <c r="GUB1215" i="1"/>
  <c r="GUB1214" i="1" s="1"/>
  <c r="GTT1215" i="1"/>
  <c r="GTT1214" i="1" s="1"/>
  <c r="GTL1215" i="1"/>
  <c r="GTL1214" i="1" s="1"/>
  <c r="GTD1215" i="1"/>
  <c r="GTD1214" i="1" s="1"/>
  <c r="GSV1215" i="1"/>
  <c r="GSV1214" i="1" s="1"/>
  <c r="GSN1215" i="1"/>
  <c r="GSN1214" i="1" s="1"/>
  <c r="GSF1215" i="1"/>
  <c r="GSF1214" i="1" s="1"/>
  <c r="GRX1215" i="1"/>
  <c r="GRX1214" i="1" s="1"/>
  <c r="GRP1215" i="1"/>
  <c r="GRP1214" i="1" s="1"/>
  <c r="GRH1215" i="1"/>
  <c r="GRH1214" i="1" s="1"/>
  <c r="GQZ1215" i="1"/>
  <c r="GQZ1214" i="1" s="1"/>
  <c r="GQR1215" i="1"/>
  <c r="GQR1214" i="1" s="1"/>
  <c r="GQJ1215" i="1"/>
  <c r="GQJ1214" i="1" s="1"/>
  <c r="GQB1215" i="1"/>
  <c r="GQB1214" i="1" s="1"/>
  <c r="GPT1215" i="1"/>
  <c r="GPT1214" i="1" s="1"/>
  <c r="GPL1215" i="1"/>
  <c r="GPL1214" i="1" s="1"/>
  <c r="GPD1215" i="1"/>
  <c r="GPD1214" i="1" s="1"/>
  <c r="GOV1215" i="1"/>
  <c r="GOV1214" i="1" s="1"/>
  <c r="GON1215" i="1"/>
  <c r="GON1214" i="1" s="1"/>
  <c r="GOF1215" i="1"/>
  <c r="GOF1214" i="1" s="1"/>
  <c r="GNX1215" i="1"/>
  <c r="GNX1214" i="1" s="1"/>
  <c r="GNP1215" i="1"/>
  <c r="GNP1214" i="1" s="1"/>
  <c r="GNH1215" i="1"/>
  <c r="GNH1214" i="1" s="1"/>
  <c r="GMZ1215" i="1"/>
  <c r="GMZ1214" i="1" s="1"/>
  <c r="GMR1215" i="1"/>
  <c r="GMR1214" i="1" s="1"/>
  <c r="GMJ1215" i="1"/>
  <c r="GMJ1214" i="1" s="1"/>
  <c r="GMB1215" i="1"/>
  <c r="GMB1214" i="1" s="1"/>
  <c r="GLT1215" i="1"/>
  <c r="GLT1214" i="1" s="1"/>
  <c r="GLL1215" i="1"/>
  <c r="GLL1214" i="1" s="1"/>
  <c r="GLD1215" i="1"/>
  <c r="GLD1214" i="1" s="1"/>
  <c r="GKV1215" i="1"/>
  <c r="GKV1214" i="1" s="1"/>
  <c r="GKN1215" i="1"/>
  <c r="GKN1214" i="1" s="1"/>
  <c r="GKF1215" i="1"/>
  <c r="GKF1214" i="1" s="1"/>
  <c r="GJX1215" i="1"/>
  <c r="GJX1214" i="1" s="1"/>
  <c r="GJP1215" i="1"/>
  <c r="GJP1214" i="1" s="1"/>
  <c r="GJH1215" i="1"/>
  <c r="GJH1214" i="1" s="1"/>
  <c r="GIZ1215" i="1"/>
  <c r="GIZ1214" i="1" s="1"/>
  <c r="GIR1215" i="1"/>
  <c r="GIR1214" i="1" s="1"/>
  <c r="GIJ1215" i="1"/>
  <c r="GIJ1214" i="1" s="1"/>
  <c r="GIB1215" i="1"/>
  <c r="GIB1214" i="1" s="1"/>
  <c r="GHT1215" i="1"/>
  <c r="GHT1214" i="1" s="1"/>
  <c r="GHL1215" i="1"/>
  <c r="GHL1214" i="1" s="1"/>
  <c r="GHD1215" i="1"/>
  <c r="GHD1214" i="1" s="1"/>
  <c r="GGV1215" i="1"/>
  <c r="GGV1214" i="1" s="1"/>
  <c r="GGN1215" i="1"/>
  <c r="GGN1214" i="1" s="1"/>
  <c r="GGF1215" i="1"/>
  <c r="GGF1214" i="1" s="1"/>
  <c r="GFX1215" i="1"/>
  <c r="GFX1214" i="1" s="1"/>
  <c r="GFP1215" i="1"/>
  <c r="GFP1214" i="1" s="1"/>
  <c r="GFH1215" i="1"/>
  <c r="GFH1214" i="1" s="1"/>
  <c r="GEZ1215" i="1"/>
  <c r="GEZ1214" i="1" s="1"/>
  <c r="GER1215" i="1"/>
  <c r="GER1214" i="1" s="1"/>
  <c r="GEJ1215" i="1"/>
  <c r="GEJ1214" i="1" s="1"/>
  <c r="GEB1215" i="1"/>
  <c r="GEB1214" i="1" s="1"/>
  <c r="GDT1215" i="1"/>
  <c r="GDT1214" i="1" s="1"/>
  <c r="GDL1215" i="1"/>
  <c r="GDL1214" i="1" s="1"/>
  <c r="GDD1215" i="1"/>
  <c r="GDD1214" i="1" s="1"/>
  <c r="GCV1215" i="1"/>
  <c r="GCV1214" i="1" s="1"/>
  <c r="GCN1215" i="1"/>
  <c r="GCN1214" i="1" s="1"/>
  <c r="GCF1215" i="1"/>
  <c r="GCF1214" i="1" s="1"/>
  <c r="GBX1215" i="1"/>
  <c r="GBX1214" i="1" s="1"/>
  <c r="GBP1215" i="1"/>
  <c r="GBP1214" i="1" s="1"/>
  <c r="GBH1215" i="1"/>
  <c r="GBH1214" i="1" s="1"/>
  <c r="GAZ1215" i="1"/>
  <c r="GAZ1214" i="1" s="1"/>
  <c r="GAR1215" i="1"/>
  <c r="GAR1214" i="1" s="1"/>
  <c r="GAJ1215" i="1"/>
  <c r="GAJ1214" i="1" s="1"/>
  <c r="GAB1215" i="1"/>
  <c r="GAB1214" i="1" s="1"/>
  <c r="FZT1215" i="1"/>
  <c r="FZT1214" i="1" s="1"/>
  <c r="FZL1215" i="1"/>
  <c r="FZL1214" i="1" s="1"/>
  <c r="FZD1215" i="1"/>
  <c r="FZD1214" i="1" s="1"/>
  <c r="FYV1215" i="1"/>
  <c r="FYV1214" i="1" s="1"/>
  <c r="FYN1215" i="1"/>
  <c r="FYN1214" i="1" s="1"/>
  <c r="FYF1215" i="1"/>
  <c r="FYF1214" i="1" s="1"/>
  <c r="FXX1215" i="1"/>
  <c r="FXX1214" i="1" s="1"/>
  <c r="FXP1215" i="1"/>
  <c r="FXP1214" i="1" s="1"/>
  <c r="FXH1215" i="1"/>
  <c r="FXH1214" i="1" s="1"/>
  <c r="FWZ1215" i="1"/>
  <c r="FWZ1214" i="1" s="1"/>
  <c r="FWR1215" i="1"/>
  <c r="FWR1214" i="1" s="1"/>
  <c r="FWJ1215" i="1"/>
  <c r="FWJ1214" i="1" s="1"/>
  <c r="FWB1215" i="1"/>
  <c r="FWB1214" i="1" s="1"/>
  <c r="FVT1215" i="1"/>
  <c r="FVT1214" i="1" s="1"/>
  <c r="FVL1215" i="1"/>
  <c r="FVL1214" i="1" s="1"/>
  <c r="FVD1215" i="1"/>
  <c r="FVD1214" i="1" s="1"/>
  <c r="FUV1215" i="1"/>
  <c r="FUV1214" i="1" s="1"/>
  <c r="FUN1215" i="1"/>
  <c r="FUN1214" i="1" s="1"/>
  <c r="FUF1215" i="1"/>
  <c r="FUF1214" i="1" s="1"/>
  <c r="FTX1215" i="1"/>
  <c r="FTX1214" i="1" s="1"/>
  <c r="FTP1215" i="1"/>
  <c r="FTP1214" i="1" s="1"/>
  <c r="FTH1215" i="1"/>
  <c r="FTH1214" i="1" s="1"/>
  <c r="FSZ1215" i="1"/>
  <c r="FSZ1214" i="1" s="1"/>
  <c r="FSR1215" i="1"/>
  <c r="FSR1214" i="1" s="1"/>
  <c r="FSJ1215" i="1"/>
  <c r="FSJ1214" i="1" s="1"/>
  <c r="FSB1215" i="1"/>
  <c r="FSB1214" i="1" s="1"/>
  <c r="FRT1215" i="1"/>
  <c r="FRT1214" i="1" s="1"/>
  <c r="FRL1215" i="1"/>
  <c r="FRL1214" i="1" s="1"/>
  <c r="FRD1215" i="1"/>
  <c r="FRD1214" i="1" s="1"/>
  <c r="FQV1215" i="1"/>
  <c r="FQV1214" i="1" s="1"/>
  <c r="FQN1215" i="1"/>
  <c r="FQN1214" i="1" s="1"/>
  <c r="FQF1215" i="1"/>
  <c r="FQF1214" i="1" s="1"/>
  <c r="FPX1215" i="1"/>
  <c r="FPX1214" i="1" s="1"/>
  <c r="FPP1215" i="1"/>
  <c r="FPP1214" i="1" s="1"/>
  <c r="FPH1215" i="1"/>
  <c r="FPH1214" i="1" s="1"/>
  <c r="FOZ1215" i="1"/>
  <c r="FOZ1214" i="1" s="1"/>
  <c r="FOR1215" i="1"/>
  <c r="FOR1214" i="1" s="1"/>
  <c r="FOJ1215" i="1"/>
  <c r="FOJ1214" i="1" s="1"/>
  <c r="FOB1215" i="1"/>
  <c r="FOB1214" i="1" s="1"/>
  <c r="FNT1215" i="1"/>
  <c r="FNT1214" i="1" s="1"/>
  <c r="FNL1215" i="1"/>
  <c r="FNL1214" i="1" s="1"/>
  <c r="FND1215" i="1"/>
  <c r="FND1214" i="1" s="1"/>
  <c r="FMV1215" i="1"/>
  <c r="FMV1214" i="1" s="1"/>
  <c r="FMN1215" i="1"/>
  <c r="FMN1214" i="1" s="1"/>
  <c r="FMF1215" i="1"/>
  <c r="FMF1214" i="1" s="1"/>
  <c r="FLX1215" i="1"/>
  <c r="FLX1214" i="1" s="1"/>
  <c r="FLP1215" i="1"/>
  <c r="FLP1214" i="1" s="1"/>
  <c r="FLH1215" i="1"/>
  <c r="FLH1214" i="1" s="1"/>
  <c r="FKZ1215" i="1"/>
  <c r="FKZ1214" i="1" s="1"/>
  <c r="FKR1215" i="1"/>
  <c r="FKR1214" i="1" s="1"/>
  <c r="FKJ1215" i="1"/>
  <c r="FKJ1214" i="1" s="1"/>
  <c r="FKB1215" i="1"/>
  <c r="FKB1214" i="1" s="1"/>
  <c r="FJT1215" i="1"/>
  <c r="FJT1214" i="1" s="1"/>
  <c r="FJL1215" i="1"/>
  <c r="FJL1214" i="1" s="1"/>
  <c r="FJD1215" i="1"/>
  <c r="FJD1214" i="1" s="1"/>
  <c r="FIV1215" i="1"/>
  <c r="FIV1214" i="1" s="1"/>
  <c r="FIN1215" i="1"/>
  <c r="FIN1214" i="1" s="1"/>
  <c r="FIF1215" i="1"/>
  <c r="FIF1214" i="1" s="1"/>
  <c r="FHX1215" i="1"/>
  <c r="FHX1214" i="1" s="1"/>
  <c r="FHP1215" i="1"/>
  <c r="FHP1214" i="1" s="1"/>
  <c r="FHH1215" i="1"/>
  <c r="FHH1214" i="1" s="1"/>
  <c r="FGZ1215" i="1"/>
  <c r="FGZ1214" i="1" s="1"/>
  <c r="FGR1215" i="1"/>
  <c r="FGR1214" i="1" s="1"/>
  <c r="FGJ1215" i="1"/>
  <c r="FGJ1214" i="1" s="1"/>
  <c r="FGB1215" i="1"/>
  <c r="FGB1214" i="1" s="1"/>
  <c r="FFT1215" i="1"/>
  <c r="FFT1214" i="1" s="1"/>
  <c r="FFL1215" i="1"/>
  <c r="FFL1214" i="1" s="1"/>
  <c r="FFD1215" i="1"/>
  <c r="FFD1214" i="1" s="1"/>
  <c r="FEV1215" i="1"/>
  <c r="FEV1214" i="1" s="1"/>
  <c r="FEN1215" i="1"/>
  <c r="FEN1214" i="1" s="1"/>
  <c r="FEF1215" i="1"/>
  <c r="FEF1214" i="1" s="1"/>
  <c r="FDX1215" i="1"/>
  <c r="FDX1214" i="1" s="1"/>
  <c r="FDP1215" i="1"/>
  <c r="FDP1214" i="1" s="1"/>
  <c r="FDH1215" i="1"/>
  <c r="FDH1214" i="1" s="1"/>
  <c r="FCZ1215" i="1"/>
  <c r="FCZ1214" i="1" s="1"/>
  <c r="FCR1215" i="1"/>
  <c r="FCR1214" i="1" s="1"/>
  <c r="FCJ1215" i="1"/>
  <c r="FCJ1214" i="1" s="1"/>
  <c r="FCB1215" i="1"/>
  <c r="FCB1214" i="1" s="1"/>
  <c r="FBT1215" i="1"/>
  <c r="FBT1214" i="1" s="1"/>
  <c r="FBL1215" i="1"/>
  <c r="FBL1214" i="1" s="1"/>
  <c r="FBD1215" i="1"/>
  <c r="FBD1214" i="1" s="1"/>
  <c r="FAV1215" i="1"/>
  <c r="FAV1214" i="1" s="1"/>
  <c r="FAN1215" i="1"/>
  <c r="FAN1214" i="1" s="1"/>
  <c r="FAF1215" i="1"/>
  <c r="FAF1214" i="1" s="1"/>
  <c r="EZX1215" i="1"/>
  <c r="EZX1214" i="1" s="1"/>
  <c r="EZP1215" i="1"/>
  <c r="EZP1214" i="1" s="1"/>
  <c r="EZH1215" i="1"/>
  <c r="EZH1214" i="1" s="1"/>
  <c r="EYZ1215" i="1"/>
  <c r="EYZ1214" i="1" s="1"/>
  <c r="EYR1215" i="1"/>
  <c r="EYR1214" i="1" s="1"/>
  <c r="EYJ1215" i="1"/>
  <c r="EYJ1214" i="1" s="1"/>
  <c r="EYB1215" i="1"/>
  <c r="EYB1214" i="1" s="1"/>
  <c r="EXT1215" i="1"/>
  <c r="EXT1214" i="1" s="1"/>
  <c r="EXL1215" i="1"/>
  <c r="EXL1214" i="1" s="1"/>
  <c r="EXD1215" i="1"/>
  <c r="EXD1214" i="1" s="1"/>
  <c r="EWV1215" i="1"/>
  <c r="EWV1214" i="1" s="1"/>
  <c r="EWN1215" i="1"/>
  <c r="EWN1214" i="1" s="1"/>
  <c r="EWF1215" i="1"/>
  <c r="EWF1214" i="1" s="1"/>
  <c r="EVX1215" i="1"/>
  <c r="EVX1214" i="1" s="1"/>
  <c r="EVP1215" i="1"/>
  <c r="EVP1214" i="1" s="1"/>
  <c r="EVH1215" i="1"/>
  <c r="EVH1214" i="1" s="1"/>
  <c r="EUZ1215" i="1"/>
  <c r="EUZ1214" i="1" s="1"/>
  <c r="EUR1215" i="1"/>
  <c r="EUR1214" i="1" s="1"/>
  <c r="EUJ1215" i="1"/>
  <c r="EUJ1214" i="1" s="1"/>
  <c r="EUB1215" i="1"/>
  <c r="EUB1214" i="1" s="1"/>
  <c r="ETT1215" i="1"/>
  <c r="ETT1214" i="1" s="1"/>
  <c r="ETL1215" i="1"/>
  <c r="ETL1214" i="1" s="1"/>
  <c r="ETD1215" i="1"/>
  <c r="ETD1214" i="1" s="1"/>
  <c r="ESV1215" i="1"/>
  <c r="ESV1214" i="1" s="1"/>
  <c r="ESN1215" i="1"/>
  <c r="ESN1214" i="1" s="1"/>
  <c r="ESF1215" i="1"/>
  <c r="ESF1214" i="1" s="1"/>
  <c r="ERX1215" i="1"/>
  <c r="ERX1214" i="1" s="1"/>
  <c r="ERP1215" i="1"/>
  <c r="ERP1214" i="1" s="1"/>
  <c r="ERH1215" i="1"/>
  <c r="ERH1214" i="1" s="1"/>
  <c r="EQZ1215" i="1"/>
  <c r="EQZ1214" i="1" s="1"/>
  <c r="EQR1215" i="1"/>
  <c r="EQR1214" i="1" s="1"/>
  <c r="EQJ1215" i="1"/>
  <c r="EQJ1214" i="1" s="1"/>
  <c r="EQB1215" i="1"/>
  <c r="EQB1214" i="1" s="1"/>
  <c r="EPT1215" i="1"/>
  <c r="EPT1214" i="1" s="1"/>
  <c r="EPL1215" i="1"/>
  <c r="EPL1214" i="1" s="1"/>
  <c r="EPD1215" i="1"/>
  <c r="EPD1214" i="1" s="1"/>
  <c r="EOV1215" i="1"/>
  <c r="EOV1214" i="1" s="1"/>
  <c r="EON1215" i="1"/>
  <c r="EON1214" i="1" s="1"/>
  <c r="EOF1215" i="1"/>
  <c r="EOF1214" i="1" s="1"/>
  <c r="ENX1215" i="1"/>
  <c r="ENX1214" i="1" s="1"/>
  <c r="ENP1215" i="1"/>
  <c r="ENP1214" i="1" s="1"/>
  <c r="ENH1215" i="1"/>
  <c r="ENH1214" i="1" s="1"/>
  <c r="EMZ1215" i="1"/>
  <c r="EMZ1214" i="1" s="1"/>
  <c r="EMR1215" i="1"/>
  <c r="EMR1214" i="1" s="1"/>
  <c r="EMJ1215" i="1"/>
  <c r="EMJ1214" i="1" s="1"/>
  <c r="EMB1215" i="1"/>
  <c r="EMB1214" i="1" s="1"/>
  <c r="ELT1215" i="1"/>
  <c r="ELT1214" i="1" s="1"/>
  <c r="ELL1215" i="1"/>
  <c r="ELL1214" i="1" s="1"/>
  <c r="ELD1215" i="1"/>
  <c r="ELD1214" i="1" s="1"/>
  <c r="EKV1215" i="1"/>
  <c r="EKV1214" i="1" s="1"/>
  <c r="EKN1215" i="1"/>
  <c r="EKN1214" i="1" s="1"/>
  <c r="EKF1215" i="1"/>
  <c r="EKF1214" i="1" s="1"/>
  <c r="EJX1215" i="1"/>
  <c r="EJX1214" i="1" s="1"/>
  <c r="EJP1215" i="1"/>
  <c r="EJP1214" i="1" s="1"/>
  <c r="EJH1215" i="1"/>
  <c r="EJH1214" i="1" s="1"/>
  <c r="EIZ1215" i="1"/>
  <c r="EIZ1214" i="1" s="1"/>
  <c r="EIR1215" i="1"/>
  <c r="EIR1214" i="1" s="1"/>
  <c r="EIJ1215" i="1"/>
  <c r="EIJ1214" i="1" s="1"/>
  <c r="EIB1215" i="1"/>
  <c r="EIB1214" i="1" s="1"/>
  <c r="EHT1215" i="1"/>
  <c r="EHT1214" i="1" s="1"/>
  <c r="EHL1215" i="1"/>
  <c r="EHL1214" i="1" s="1"/>
  <c r="EHD1215" i="1"/>
  <c r="EHD1214" i="1" s="1"/>
  <c r="EGV1215" i="1"/>
  <c r="EGV1214" i="1" s="1"/>
  <c r="EGN1215" i="1"/>
  <c r="EGN1214" i="1" s="1"/>
  <c r="EGF1215" i="1"/>
  <c r="EGF1214" i="1" s="1"/>
  <c r="EFX1215" i="1"/>
  <c r="EFX1214" i="1" s="1"/>
  <c r="EFP1215" i="1"/>
  <c r="EFP1214" i="1" s="1"/>
  <c r="EFH1215" i="1"/>
  <c r="EFH1214" i="1" s="1"/>
  <c r="EEZ1215" i="1"/>
  <c r="EEZ1214" i="1" s="1"/>
  <c r="EER1215" i="1"/>
  <c r="EER1214" i="1" s="1"/>
  <c r="EEJ1215" i="1"/>
  <c r="EEJ1214" i="1" s="1"/>
  <c r="EEB1215" i="1"/>
  <c r="EEB1214" i="1" s="1"/>
  <c r="EDT1215" i="1"/>
  <c r="EDT1214" i="1" s="1"/>
  <c r="EDL1215" i="1"/>
  <c r="EDL1214" i="1" s="1"/>
  <c r="EDD1215" i="1"/>
  <c r="EDD1214" i="1" s="1"/>
  <c r="ECV1215" i="1"/>
  <c r="ECV1214" i="1" s="1"/>
  <c r="ECN1215" i="1"/>
  <c r="ECN1214" i="1" s="1"/>
  <c r="ECF1215" i="1"/>
  <c r="ECF1214" i="1" s="1"/>
  <c r="EBX1215" i="1"/>
  <c r="EBX1214" i="1" s="1"/>
  <c r="EBP1215" i="1"/>
  <c r="EBP1214" i="1" s="1"/>
  <c r="EBH1215" i="1"/>
  <c r="EBH1214" i="1" s="1"/>
  <c r="EAZ1215" i="1"/>
  <c r="EAZ1214" i="1" s="1"/>
  <c r="EAR1215" i="1"/>
  <c r="EAR1214" i="1" s="1"/>
  <c r="EAJ1215" i="1"/>
  <c r="EAJ1214" i="1" s="1"/>
  <c r="EAB1215" i="1"/>
  <c r="EAB1214" i="1" s="1"/>
  <c r="DZT1215" i="1"/>
  <c r="DZT1214" i="1" s="1"/>
  <c r="DZL1215" i="1"/>
  <c r="DZL1214" i="1" s="1"/>
  <c r="DZD1215" i="1"/>
  <c r="DZD1214" i="1" s="1"/>
  <c r="DYV1215" i="1"/>
  <c r="DYV1214" i="1" s="1"/>
  <c r="DYN1215" i="1"/>
  <c r="DYN1214" i="1" s="1"/>
  <c r="DYF1215" i="1"/>
  <c r="DYF1214" i="1" s="1"/>
  <c r="DXX1215" i="1"/>
  <c r="DXX1214" i="1" s="1"/>
  <c r="DXP1215" i="1"/>
  <c r="DXP1214" i="1" s="1"/>
  <c r="DXH1215" i="1"/>
  <c r="DXH1214" i="1" s="1"/>
  <c r="DWZ1215" i="1"/>
  <c r="DWZ1214" i="1" s="1"/>
  <c r="DWR1215" i="1"/>
  <c r="DWR1214" i="1" s="1"/>
  <c r="DWJ1215" i="1"/>
  <c r="DWJ1214" i="1" s="1"/>
  <c r="DWB1215" i="1"/>
  <c r="DWB1214" i="1" s="1"/>
  <c r="DVT1215" i="1"/>
  <c r="DVT1214" i="1" s="1"/>
  <c r="DVL1215" i="1"/>
  <c r="DVL1214" i="1" s="1"/>
  <c r="DVD1215" i="1"/>
  <c r="DVD1214" i="1" s="1"/>
  <c r="DUV1215" i="1"/>
  <c r="DUV1214" i="1" s="1"/>
  <c r="DUN1215" i="1"/>
  <c r="DUN1214" i="1" s="1"/>
  <c r="DUF1215" i="1"/>
  <c r="DUF1214" i="1" s="1"/>
  <c r="DTX1215" i="1"/>
  <c r="DTX1214" i="1" s="1"/>
  <c r="DTP1215" i="1"/>
  <c r="DTP1214" i="1" s="1"/>
  <c r="DTH1215" i="1"/>
  <c r="DTH1214" i="1" s="1"/>
  <c r="DSZ1215" i="1"/>
  <c r="DSZ1214" i="1" s="1"/>
  <c r="DSR1215" i="1"/>
  <c r="DSR1214" i="1" s="1"/>
  <c r="DSJ1215" i="1"/>
  <c r="DSJ1214" i="1" s="1"/>
  <c r="DSB1215" i="1"/>
  <c r="DSB1214" i="1" s="1"/>
  <c r="DRT1215" i="1"/>
  <c r="DRT1214" i="1" s="1"/>
  <c r="DRL1215" i="1"/>
  <c r="DRL1214" i="1" s="1"/>
  <c r="DRD1215" i="1"/>
  <c r="DRD1214" i="1" s="1"/>
  <c r="DQV1215" i="1"/>
  <c r="DQV1214" i="1" s="1"/>
  <c r="DQN1215" i="1"/>
  <c r="DQN1214" i="1" s="1"/>
  <c r="DQF1215" i="1"/>
  <c r="DQF1214" i="1" s="1"/>
  <c r="DPX1215" i="1"/>
  <c r="DPX1214" i="1" s="1"/>
  <c r="DPP1215" i="1"/>
  <c r="DPP1214" i="1" s="1"/>
  <c r="DPH1215" i="1"/>
  <c r="DPH1214" i="1" s="1"/>
  <c r="DOZ1215" i="1"/>
  <c r="DOZ1214" i="1" s="1"/>
  <c r="DOR1215" i="1"/>
  <c r="DOR1214" i="1" s="1"/>
  <c r="DOJ1215" i="1"/>
  <c r="DOJ1214" i="1" s="1"/>
  <c r="DOB1215" i="1"/>
  <c r="DOB1214" i="1" s="1"/>
  <c r="DNT1215" i="1"/>
  <c r="DNT1214" i="1" s="1"/>
  <c r="DNL1215" i="1"/>
  <c r="DNL1214" i="1" s="1"/>
  <c r="DND1215" i="1"/>
  <c r="DND1214" i="1" s="1"/>
  <c r="DMV1215" i="1"/>
  <c r="DMV1214" i="1" s="1"/>
  <c r="DMN1215" i="1"/>
  <c r="DMN1214" i="1" s="1"/>
  <c r="DMF1215" i="1"/>
  <c r="DMF1214" i="1" s="1"/>
  <c r="DLX1215" i="1"/>
  <c r="DLX1214" i="1" s="1"/>
  <c r="DLP1215" i="1"/>
  <c r="DLP1214" i="1" s="1"/>
  <c r="DLH1215" i="1"/>
  <c r="DLH1214" i="1" s="1"/>
  <c r="DKZ1215" i="1"/>
  <c r="DKZ1214" i="1" s="1"/>
  <c r="DKR1215" i="1"/>
  <c r="DKR1214" i="1" s="1"/>
  <c r="DKJ1215" i="1"/>
  <c r="DKJ1214" i="1" s="1"/>
  <c r="H1218" i="1"/>
  <c r="H1196" i="1"/>
  <c r="XDX1195" i="1"/>
  <c r="XDP1195" i="1"/>
  <c r="XDH1195" i="1"/>
  <c r="XCZ1195" i="1"/>
  <c r="XCR1195" i="1"/>
  <c r="XCJ1195" i="1"/>
  <c r="XCB1195" i="1"/>
  <c r="XBT1195" i="1"/>
  <c r="XBL1195" i="1"/>
  <c r="XBD1195" i="1"/>
  <c r="XAV1195" i="1"/>
  <c r="XAN1195" i="1"/>
  <c r="XAF1195" i="1"/>
  <c r="WZX1195" i="1"/>
  <c r="WZP1195" i="1"/>
  <c r="WZH1195" i="1"/>
  <c r="WYZ1195" i="1"/>
  <c r="WYR1195" i="1"/>
  <c r="WYJ1195" i="1"/>
  <c r="WYB1195" i="1"/>
  <c r="WXT1195" i="1"/>
  <c r="WXL1195" i="1"/>
  <c r="WXD1195" i="1"/>
  <c r="WWV1195" i="1"/>
  <c r="WWN1195" i="1"/>
  <c r="WWF1195" i="1"/>
  <c r="WVX1195" i="1"/>
  <c r="WVP1195" i="1"/>
  <c r="WVH1195" i="1"/>
  <c r="WUZ1195" i="1"/>
  <c r="WUR1195" i="1"/>
  <c r="WUJ1195" i="1"/>
  <c r="WUB1195" i="1"/>
  <c r="WTT1195" i="1"/>
  <c r="WTL1195" i="1"/>
  <c r="WTD1195" i="1"/>
  <c r="WSV1195" i="1"/>
  <c r="WSN1195" i="1"/>
  <c r="WSF1195" i="1"/>
  <c r="WRX1195" i="1"/>
  <c r="WRP1195" i="1"/>
  <c r="WRH1195" i="1"/>
  <c r="WQZ1195" i="1"/>
  <c r="WQR1195" i="1"/>
  <c r="WQJ1195" i="1"/>
  <c r="WQB1195" i="1"/>
  <c r="WPT1195" i="1"/>
  <c r="WPL1195" i="1"/>
  <c r="WPD1195" i="1"/>
  <c r="WOV1195" i="1"/>
  <c r="WON1195" i="1"/>
  <c r="WOF1195" i="1"/>
  <c r="WNX1195" i="1"/>
  <c r="WNP1195" i="1"/>
  <c r="WNH1195" i="1"/>
  <c r="WMZ1195" i="1"/>
  <c r="WMR1195" i="1"/>
  <c r="WMJ1195" i="1"/>
  <c r="WMB1195" i="1"/>
  <c r="WLT1195" i="1"/>
  <c r="WLL1195" i="1"/>
  <c r="WLD1195" i="1"/>
  <c r="WKV1195" i="1"/>
  <c r="WKN1195" i="1"/>
  <c r="WKF1195" i="1"/>
  <c r="WJX1195" i="1"/>
  <c r="WJP1195" i="1"/>
  <c r="WJH1195" i="1"/>
  <c r="WIZ1195" i="1"/>
  <c r="WIR1195" i="1"/>
  <c r="WIJ1195" i="1"/>
  <c r="WIB1195" i="1"/>
  <c r="WHT1195" i="1"/>
  <c r="WHL1195" i="1"/>
  <c r="WHD1195" i="1"/>
  <c r="WGV1195" i="1"/>
  <c r="WGN1195" i="1"/>
  <c r="WGF1195" i="1"/>
  <c r="WFX1195" i="1"/>
  <c r="WFP1195" i="1"/>
  <c r="WFH1195" i="1"/>
  <c r="WEZ1195" i="1"/>
  <c r="WER1195" i="1"/>
  <c r="WEJ1195" i="1"/>
  <c r="WEB1195" i="1"/>
  <c r="WDT1195" i="1"/>
  <c r="WDL1195" i="1"/>
  <c r="WDD1195" i="1"/>
  <c r="WCV1195" i="1"/>
  <c r="WCN1195" i="1"/>
  <c r="WCF1195" i="1"/>
  <c r="WBX1195" i="1"/>
  <c r="WBP1195" i="1"/>
  <c r="WBH1195" i="1"/>
  <c r="WAZ1195" i="1"/>
  <c r="WAR1195" i="1"/>
  <c r="WAJ1195" i="1"/>
  <c r="WAB1195" i="1"/>
  <c r="VZT1195" i="1"/>
  <c r="VZL1195" i="1"/>
  <c r="VZD1195" i="1"/>
  <c r="VYV1195" i="1"/>
  <c r="VYN1195" i="1"/>
  <c r="VYF1195" i="1"/>
  <c r="VXX1195" i="1"/>
  <c r="VXP1195" i="1"/>
  <c r="VXH1195" i="1"/>
  <c r="VWZ1195" i="1"/>
  <c r="VWR1195" i="1"/>
  <c r="VWJ1195" i="1"/>
  <c r="VWB1195" i="1"/>
  <c r="VVT1195" i="1"/>
  <c r="VVL1195" i="1"/>
  <c r="VVD1195" i="1"/>
  <c r="VUV1195" i="1"/>
  <c r="VUN1195" i="1"/>
  <c r="VUF1195" i="1"/>
  <c r="VTX1195" i="1"/>
  <c r="VTP1195" i="1"/>
  <c r="VTH1195" i="1"/>
  <c r="VSZ1195" i="1"/>
  <c r="VSR1195" i="1"/>
  <c r="VSJ1195" i="1"/>
  <c r="VSB1195" i="1"/>
  <c r="VRT1195" i="1"/>
  <c r="VRL1195" i="1"/>
  <c r="VRD1195" i="1"/>
  <c r="VQV1195" i="1"/>
  <c r="VQN1195" i="1"/>
  <c r="VQF1195" i="1"/>
  <c r="VPX1195" i="1"/>
  <c r="VPP1195" i="1"/>
  <c r="VPH1195" i="1"/>
  <c r="VOZ1195" i="1"/>
  <c r="VOR1195" i="1"/>
  <c r="VOJ1195" i="1"/>
  <c r="VOB1195" i="1"/>
  <c r="VNT1195" i="1"/>
  <c r="VNL1195" i="1"/>
  <c r="VND1195" i="1"/>
  <c r="VMV1195" i="1"/>
  <c r="VMN1195" i="1"/>
  <c r="VMF1195" i="1"/>
  <c r="VLX1195" i="1"/>
  <c r="VLP1195" i="1"/>
  <c r="VLH1195" i="1"/>
  <c r="VKZ1195" i="1"/>
  <c r="VKR1195" i="1"/>
  <c r="VKJ1195" i="1"/>
  <c r="VKB1195" i="1"/>
  <c r="VJT1195" i="1"/>
  <c r="VJL1195" i="1"/>
  <c r="VJD1195" i="1"/>
  <c r="VIV1195" i="1"/>
  <c r="VIN1195" i="1"/>
  <c r="VIF1195" i="1"/>
  <c r="VHX1195" i="1"/>
  <c r="VHP1195" i="1"/>
  <c r="VHH1195" i="1"/>
  <c r="VGZ1195" i="1"/>
  <c r="VGR1195" i="1"/>
  <c r="VGJ1195" i="1"/>
  <c r="VGB1195" i="1"/>
  <c r="VFT1195" i="1"/>
  <c r="VFL1195" i="1"/>
  <c r="VFD1195" i="1"/>
  <c r="VEV1195" i="1"/>
  <c r="VEN1195" i="1"/>
  <c r="VEF1195" i="1"/>
  <c r="VDX1195" i="1"/>
  <c r="VDP1195" i="1"/>
  <c r="VDH1195" i="1"/>
  <c r="VCZ1195" i="1"/>
  <c r="VCR1195" i="1"/>
  <c r="VCJ1195" i="1"/>
  <c r="VCB1195" i="1"/>
  <c r="VBT1195" i="1"/>
  <c r="VBL1195" i="1"/>
  <c r="VBD1195" i="1"/>
  <c r="VAV1195" i="1"/>
  <c r="VAN1195" i="1"/>
  <c r="VAF1195" i="1"/>
  <c r="UZX1195" i="1"/>
  <c r="UZP1195" i="1"/>
  <c r="UZH1195" i="1"/>
  <c r="UYZ1195" i="1"/>
  <c r="UYR1195" i="1"/>
  <c r="UYJ1195" i="1"/>
  <c r="UYB1195" i="1"/>
  <c r="UXT1195" i="1"/>
  <c r="UXL1195" i="1"/>
  <c r="UXD1195" i="1"/>
  <c r="UWV1195" i="1"/>
  <c r="UWN1195" i="1"/>
  <c r="UWF1195" i="1"/>
  <c r="UVX1195" i="1"/>
  <c r="UVP1195" i="1"/>
  <c r="UVH1195" i="1"/>
  <c r="UUZ1195" i="1"/>
  <c r="UUR1195" i="1"/>
  <c r="UUJ1195" i="1"/>
  <c r="UUB1195" i="1"/>
  <c r="UTT1195" i="1"/>
  <c r="UTL1195" i="1"/>
  <c r="UTD1195" i="1"/>
  <c r="USV1195" i="1"/>
  <c r="USN1195" i="1"/>
  <c r="USF1195" i="1"/>
  <c r="URX1195" i="1"/>
  <c r="URP1195" i="1"/>
  <c r="URH1195" i="1"/>
  <c r="UQZ1195" i="1"/>
  <c r="UQR1195" i="1"/>
  <c r="UQJ1195" i="1"/>
  <c r="UQB1195" i="1"/>
  <c r="UPT1195" i="1"/>
  <c r="UPL1195" i="1"/>
  <c r="UPD1195" i="1"/>
  <c r="UOV1195" i="1"/>
  <c r="UON1195" i="1"/>
  <c r="UOF1195" i="1"/>
  <c r="UNX1195" i="1"/>
  <c r="UNP1195" i="1"/>
  <c r="UNH1195" i="1"/>
  <c r="UMZ1195" i="1"/>
  <c r="UMR1195" i="1"/>
  <c r="UMJ1195" i="1"/>
  <c r="UMB1195" i="1"/>
  <c r="ULT1195" i="1"/>
  <c r="ULL1195" i="1"/>
  <c r="ULD1195" i="1"/>
  <c r="UKV1195" i="1"/>
  <c r="UKN1195" i="1"/>
  <c r="UKF1195" i="1"/>
  <c r="UJX1195" i="1"/>
  <c r="UJP1195" i="1"/>
  <c r="UJH1195" i="1"/>
  <c r="UIZ1195" i="1"/>
  <c r="UIR1195" i="1"/>
  <c r="UIJ1195" i="1"/>
  <c r="UIB1195" i="1"/>
  <c r="UHT1195" i="1"/>
  <c r="UHL1195" i="1"/>
  <c r="UHD1195" i="1"/>
  <c r="UGV1195" i="1"/>
  <c r="UGN1195" i="1"/>
  <c r="UGF1195" i="1"/>
  <c r="UFX1195" i="1"/>
  <c r="UFP1195" i="1"/>
  <c r="UFH1195" i="1"/>
  <c r="UEZ1195" i="1"/>
  <c r="UER1195" i="1"/>
  <c r="UEJ1195" i="1"/>
  <c r="UEB1195" i="1"/>
  <c r="UDT1195" i="1"/>
  <c r="UDL1195" i="1"/>
  <c r="UDD1195" i="1"/>
  <c r="UCV1195" i="1"/>
  <c r="UCN1195" i="1"/>
  <c r="UCF1195" i="1"/>
  <c r="UBX1195" i="1"/>
  <c r="UBP1195" i="1"/>
  <c r="UBH1195" i="1"/>
  <c r="UAZ1195" i="1"/>
  <c r="UAR1195" i="1"/>
  <c r="UAJ1195" i="1"/>
  <c r="UAB1195" i="1"/>
  <c r="TZT1195" i="1"/>
  <c r="TZL1195" i="1"/>
  <c r="TZD1195" i="1"/>
  <c r="TYV1195" i="1"/>
  <c r="TYN1195" i="1"/>
  <c r="TYF1195" i="1"/>
  <c r="TXX1195" i="1"/>
  <c r="TXP1195" i="1"/>
  <c r="TXH1195" i="1"/>
  <c r="TWZ1195" i="1"/>
  <c r="TWR1195" i="1"/>
  <c r="TWJ1195" i="1"/>
  <c r="TWB1195" i="1"/>
  <c r="TVT1195" i="1"/>
  <c r="TVL1195" i="1"/>
  <c r="TVD1195" i="1"/>
  <c r="TUV1195" i="1"/>
  <c r="TUN1195" i="1"/>
  <c r="TUF1195" i="1"/>
  <c r="TTX1195" i="1"/>
  <c r="TTP1195" i="1"/>
  <c r="TTH1195" i="1"/>
  <c r="TSZ1195" i="1"/>
  <c r="TSR1195" i="1"/>
  <c r="TSJ1195" i="1"/>
  <c r="TSB1195" i="1"/>
  <c r="TRT1195" i="1"/>
  <c r="TRL1195" i="1"/>
  <c r="TRD1195" i="1"/>
  <c r="TQV1195" i="1"/>
  <c r="TQN1195" i="1"/>
  <c r="TQF1195" i="1"/>
  <c r="TPX1195" i="1"/>
  <c r="TPP1195" i="1"/>
  <c r="TPH1195" i="1"/>
  <c r="TOZ1195" i="1"/>
  <c r="TOR1195" i="1"/>
  <c r="TOJ1195" i="1"/>
  <c r="TOB1195" i="1"/>
  <c r="TNT1195" i="1"/>
  <c r="TNL1195" i="1"/>
  <c r="TND1195" i="1"/>
  <c r="TMV1195" i="1"/>
  <c r="TMN1195" i="1"/>
  <c r="TMF1195" i="1"/>
  <c r="TLX1195" i="1"/>
  <c r="TLP1195" i="1"/>
  <c r="TLH1195" i="1"/>
  <c r="TKZ1195" i="1"/>
  <c r="TKR1195" i="1"/>
  <c r="TKJ1195" i="1"/>
  <c r="TKB1195" i="1"/>
  <c r="TJT1195" i="1"/>
  <c r="TJL1195" i="1"/>
  <c r="TJD1195" i="1"/>
  <c r="TIV1195" i="1"/>
  <c r="TIN1195" i="1"/>
  <c r="TIF1195" i="1"/>
  <c r="THX1195" i="1"/>
  <c r="THP1195" i="1"/>
  <c r="THH1195" i="1"/>
  <c r="TGZ1195" i="1"/>
  <c r="TGR1195" i="1"/>
  <c r="TGJ1195" i="1"/>
  <c r="TGB1195" i="1"/>
  <c r="TFT1195" i="1"/>
  <c r="TFL1195" i="1"/>
  <c r="TFD1195" i="1"/>
  <c r="TEV1195" i="1"/>
  <c r="TEN1195" i="1"/>
  <c r="TEF1195" i="1"/>
  <c r="TDX1195" i="1"/>
  <c r="TDP1195" i="1"/>
  <c r="TDH1195" i="1"/>
  <c r="TCZ1195" i="1"/>
  <c r="TCR1195" i="1"/>
  <c r="TCJ1195" i="1"/>
  <c r="TCB1195" i="1"/>
  <c r="TBT1195" i="1"/>
  <c r="TBL1195" i="1"/>
  <c r="TBD1195" i="1"/>
  <c r="TAV1195" i="1"/>
  <c r="TAN1195" i="1"/>
  <c r="TAF1195" i="1"/>
  <c r="SZX1195" i="1"/>
  <c r="SZP1195" i="1"/>
  <c r="SZH1195" i="1"/>
  <c r="SYZ1195" i="1"/>
  <c r="SYR1195" i="1"/>
  <c r="SYJ1195" i="1"/>
  <c r="SYB1195" i="1"/>
  <c r="SXT1195" i="1"/>
  <c r="SXL1195" i="1"/>
  <c r="SXD1195" i="1"/>
  <c r="SWV1195" i="1"/>
  <c r="SWN1195" i="1"/>
  <c r="SWF1195" i="1"/>
  <c r="SVX1195" i="1"/>
  <c r="SVP1195" i="1"/>
  <c r="SVH1195" i="1"/>
  <c r="SUZ1195" i="1"/>
  <c r="SUR1195" i="1"/>
  <c r="SUJ1195" i="1"/>
  <c r="SUB1195" i="1"/>
  <c r="STT1195" i="1"/>
  <c r="STL1195" i="1"/>
  <c r="STD1195" i="1"/>
  <c r="SSV1195" i="1"/>
  <c r="SSN1195" i="1"/>
  <c r="SSF1195" i="1"/>
  <c r="SRX1195" i="1"/>
  <c r="SRP1195" i="1"/>
  <c r="SRH1195" i="1"/>
  <c r="SQZ1195" i="1"/>
  <c r="SQR1195" i="1"/>
  <c r="SQJ1195" i="1"/>
  <c r="SQB1195" i="1"/>
  <c r="SPT1195" i="1"/>
  <c r="SPL1195" i="1"/>
  <c r="SPD1195" i="1"/>
  <c r="SOV1195" i="1"/>
  <c r="SON1195" i="1"/>
  <c r="SOF1195" i="1"/>
  <c r="SNX1195" i="1"/>
  <c r="SNP1195" i="1"/>
  <c r="SNH1195" i="1"/>
  <c r="SMZ1195" i="1"/>
  <c r="SMR1195" i="1"/>
  <c r="SMJ1195" i="1"/>
  <c r="SMB1195" i="1"/>
  <c r="SLT1195" i="1"/>
  <c r="SLL1195" i="1"/>
  <c r="SLD1195" i="1"/>
  <c r="SKV1195" i="1"/>
  <c r="SKN1195" i="1"/>
  <c r="SKF1195" i="1"/>
  <c r="SJX1195" i="1"/>
  <c r="SJP1195" i="1"/>
  <c r="SJH1195" i="1"/>
  <c r="SIZ1195" i="1"/>
  <c r="SIR1195" i="1"/>
  <c r="SIJ1195" i="1"/>
  <c r="SIB1195" i="1"/>
  <c r="SHT1195" i="1"/>
  <c r="SHL1195" i="1"/>
  <c r="SHD1195" i="1"/>
  <c r="SGV1195" i="1"/>
  <c r="SGN1195" i="1"/>
  <c r="SGF1195" i="1"/>
  <c r="SFX1195" i="1"/>
  <c r="SFP1195" i="1"/>
  <c r="SFH1195" i="1"/>
  <c r="SEZ1195" i="1"/>
  <c r="SER1195" i="1"/>
  <c r="SEJ1195" i="1"/>
  <c r="SEB1195" i="1"/>
  <c r="SDT1195" i="1"/>
  <c r="SDL1195" i="1"/>
  <c r="SDD1195" i="1"/>
  <c r="SCV1195" i="1"/>
  <c r="SCN1195" i="1"/>
  <c r="SCF1195" i="1"/>
  <c r="SBX1195" i="1"/>
  <c r="SBP1195" i="1"/>
  <c r="SBH1195" i="1"/>
  <c r="SAZ1195" i="1"/>
  <c r="SAR1195" i="1"/>
  <c r="SAJ1195" i="1"/>
  <c r="SAB1195" i="1"/>
  <c r="RZT1195" i="1"/>
  <c r="RZL1195" i="1"/>
  <c r="RZD1195" i="1"/>
  <c r="RYV1195" i="1"/>
  <c r="RYN1195" i="1"/>
  <c r="RYF1195" i="1"/>
  <c r="RXX1195" i="1"/>
  <c r="RXP1195" i="1"/>
  <c r="RXH1195" i="1"/>
  <c r="RWZ1195" i="1"/>
  <c r="RWR1195" i="1"/>
  <c r="RWJ1195" i="1"/>
  <c r="RWB1195" i="1"/>
  <c r="RVT1195" i="1"/>
  <c r="RVL1195" i="1"/>
  <c r="RVD1195" i="1"/>
  <c r="RUV1195" i="1"/>
  <c r="RUN1195" i="1"/>
  <c r="RUF1195" i="1"/>
  <c r="RTX1195" i="1"/>
  <c r="RTP1195" i="1"/>
  <c r="RTH1195" i="1"/>
  <c r="RSZ1195" i="1"/>
  <c r="RSR1195" i="1"/>
  <c r="RSJ1195" i="1"/>
  <c r="RSB1195" i="1"/>
  <c r="RRT1195" i="1"/>
  <c r="RRL1195" i="1"/>
  <c r="RRD1195" i="1"/>
  <c r="RQV1195" i="1"/>
  <c r="RQN1195" i="1"/>
  <c r="RQF1195" i="1"/>
  <c r="RPX1195" i="1"/>
  <c r="RPP1195" i="1"/>
  <c r="RPH1195" i="1"/>
  <c r="ROZ1195" i="1"/>
  <c r="ROR1195" i="1"/>
  <c r="ROJ1195" i="1"/>
  <c r="ROB1195" i="1"/>
  <c r="RNT1195" i="1"/>
  <c r="RNL1195" i="1"/>
  <c r="RND1195" i="1"/>
  <c r="RMV1195" i="1"/>
  <c r="RMN1195" i="1"/>
  <c r="RMF1195" i="1"/>
  <c r="RLX1195" i="1"/>
  <c r="RLP1195" i="1"/>
  <c r="RLH1195" i="1"/>
  <c r="RKZ1195" i="1"/>
  <c r="RKR1195" i="1"/>
  <c r="RKJ1195" i="1"/>
  <c r="RKB1195" i="1"/>
  <c r="RJT1195" i="1"/>
  <c r="RJL1195" i="1"/>
  <c r="RJD1195" i="1"/>
  <c r="RIV1195" i="1"/>
  <c r="RIN1195" i="1"/>
  <c r="RIF1195" i="1"/>
  <c r="RHX1195" i="1"/>
  <c r="RHP1195" i="1"/>
  <c r="RHH1195" i="1"/>
  <c r="RGZ1195" i="1"/>
  <c r="RGR1195" i="1"/>
  <c r="RGJ1195" i="1"/>
  <c r="RGB1195" i="1"/>
  <c r="RFT1195" i="1"/>
  <c r="RFL1195" i="1"/>
  <c r="RFD1195" i="1"/>
  <c r="REV1195" i="1"/>
  <c r="REN1195" i="1"/>
  <c r="REF1195" i="1"/>
  <c r="RDX1195" i="1"/>
  <c r="RDP1195" i="1"/>
  <c r="RDH1195" i="1"/>
  <c r="RCZ1195" i="1"/>
  <c r="RCR1195" i="1"/>
  <c r="RCJ1195" i="1"/>
  <c r="RCB1195" i="1"/>
  <c r="RBT1195" i="1"/>
  <c r="RBL1195" i="1"/>
  <c r="RBD1195" i="1"/>
  <c r="RAV1195" i="1"/>
  <c r="RAN1195" i="1"/>
  <c r="RAF1195" i="1"/>
  <c r="QZX1195" i="1"/>
  <c r="QZP1195" i="1"/>
  <c r="QZH1195" i="1"/>
  <c r="QYZ1195" i="1"/>
  <c r="QYR1195" i="1"/>
  <c r="QYJ1195" i="1"/>
  <c r="QYB1195" i="1"/>
  <c r="QXT1195" i="1"/>
  <c r="QXL1195" i="1"/>
  <c r="QXD1195" i="1"/>
  <c r="QWV1195" i="1"/>
  <c r="QWN1195" i="1"/>
  <c r="QWF1195" i="1"/>
  <c r="QVX1195" i="1"/>
  <c r="QVP1195" i="1"/>
  <c r="QVH1195" i="1"/>
  <c r="QUZ1195" i="1"/>
  <c r="QUR1195" i="1"/>
  <c r="QUJ1195" i="1"/>
  <c r="QUB1195" i="1"/>
  <c r="QTT1195" i="1"/>
  <c r="QTL1195" i="1"/>
  <c r="QTD1195" i="1"/>
  <c r="QSV1195" i="1"/>
  <c r="QSN1195" i="1"/>
  <c r="QSF1195" i="1"/>
  <c r="QRX1195" i="1"/>
  <c r="QRP1195" i="1"/>
  <c r="QRH1195" i="1"/>
  <c r="QQZ1195" i="1"/>
  <c r="QQR1195" i="1"/>
  <c r="QQJ1195" i="1"/>
  <c r="QQB1195" i="1"/>
  <c r="QPT1195" i="1"/>
  <c r="QPL1195" i="1"/>
  <c r="QPD1195" i="1"/>
  <c r="QOV1195" i="1"/>
  <c r="QON1195" i="1"/>
  <c r="QOF1195" i="1"/>
  <c r="QNX1195" i="1"/>
  <c r="QNP1195" i="1"/>
  <c r="QNH1195" i="1"/>
  <c r="QMZ1195" i="1"/>
  <c r="QMR1195" i="1"/>
  <c r="QMJ1195" i="1"/>
  <c r="QMB1195" i="1"/>
  <c r="QLT1195" i="1"/>
  <c r="QLL1195" i="1"/>
  <c r="QLD1195" i="1"/>
  <c r="QKV1195" i="1"/>
  <c r="QKN1195" i="1"/>
  <c r="QKF1195" i="1"/>
  <c r="QJX1195" i="1"/>
  <c r="QJP1195" i="1"/>
  <c r="QJH1195" i="1"/>
  <c r="QIZ1195" i="1"/>
  <c r="QIR1195" i="1"/>
  <c r="QIJ1195" i="1"/>
  <c r="QIB1195" i="1"/>
  <c r="QHT1195" i="1"/>
  <c r="QHL1195" i="1"/>
  <c r="QHD1195" i="1"/>
  <c r="QGV1195" i="1"/>
  <c r="QGN1195" i="1"/>
  <c r="QGF1195" i="1"/>
  <c r="QFX1195" i="1"/>
  <c r="QFP1195" i="1"/>
  <c r="QFH1195" i="1"/>
  <c r="QEZ1195" i="1"/>
  <c r="QER1195" i="1"/>
  <c r="QEJ1195" i="1"/>
  <c r="QEB1195" i="1"/>
  <c r="QDT1195" i="1"/>
  <c r="QDL1195" i="1"/>
  <c r="QDD1195" i="1"/>
  <c r="QCV1195" i="1"/>
  <c r="QCN1195" i="1"/>
  <c r="QCF1195" i="1"/>
  <c r="QBX1195" i="1"/>
  <c r="QBP1195" i="1"/>
  <c r="QBH1195" i="1"/>
  <c r="QAZ1195" i="1"/>
  <c r="QAR1195" i="1"/>
  <c r="QAJ1195" i="1"/>
  <c r="QAB1195" i="1"/>
  <c r="PZT1195" i="1"/>
  <c r="PZL1195" i="1"/>
  <c r="PZD1195" i="1"/>
  <c r="PYV1195" i="1"/>
  <c r="PYN1195" i="1"/>
  <c r="PYF1195" i="1"/>
  <c r="PXX1195" i="1"/>
  <c r="PXP1195" i="1"/>
  <c r="PXH1195" i="1"/>
  <c r="PWZ1195" i="1"/>
  <c r="PWR1195" i="1"/>
  <c r="PWJ1195" i="1"/>
  <c r="PWB1195" i="1"/>
  <c r="PVT1195" i="1"/>
  <c r="PVL1195" i="1"/>
  <c r="PVD1195" i="1"/>
  <c r="PUV1195" i="1"/>
  <c r="PUN1195" i="1"/>
  <c r="PUF1195" i="1"/>
  <c r="PTX1195" i="1"/>
  <c r="PTP1195" i="1"/>
  <c r="PTH1195" i="1"/>
  <c r="PSZ1195" i="1"/>
  <c r="PSR1195" i="1"/>
  <c r="PSJ1195" i="1"/>
  <c r="PSB1195" i="1"/>
  <c r="PRT1195" i="1"/>
  <c r="PRL1195" i="1"/>
  <c r="PRD1195" i="1"/>
  <c r="PQV1195" i="1"/>
  <c r="PQN1195" i="1"/>
  <c r="PQF1195" i="1"/>
  <c r="PPX1195" i="1"/>
  <c r="PPP1195" i="1"/>
  <c r="PPH1195" i="1"/>
  <c r="POZ1195" i="1"/>
  <c r="POR1195" i="1"/>
  <c r="POJ1195" i="1"/>
  <c r="POB1195" i="1"/>
  <c r="PNT1195" i="1"/>
  <c r="PNL1195" i="1"/>
  <c r="PND1195" i="1"/>
  <c r="PMV1195" i="1"/>
  <c r="PMN1195" i="1"/>
  <c r="PMF1195" i="1"/>
  <c r="PLX1195" i="1"/>
  <c r="PLP1195" i="1"/>
  <c r="PLH1195" i="1"/>
  <c r="PKZ1195" i="1"/>
  <c r="PKR1195" i="1"/>
  <c r="PKJ1195" i="1"/>
  <c r="PKB1195" i="1"/>
  <c r="PJT1195" i="1"/>
  <c r="PJL1195" i="1"/>
  <c r="PJD1195" i="1"/>
  <c r="PIV1195" i="1"/>
  <c r="PIN1195" i="1"/>
  <c r="PIF1195" i="1"/>
  <c r="PHX1195" i="1"/>
  <c r="PHP1195" i="1"/>
  <c r="PHH1195" i="1"/>
  <c r="PGZ1195" i="1"/>
  <c r="PGR1195" i="1"/>
  <c r="PGJ1195" i="1"/>
  <c r="PGB1195" i="1"/>
  <c r="PFT1195" i="1"/>
  <c r="PFL1195" i="1"/>
  <c r="PFD1195" i="1"/>
  <c r="PEV1195" i="1"/>
  <c r="PEN1195" i="1"/>
  <c r="PEF1195" i="1"/>
  <c r="PDX1195" i="1"/>
  <c r="PDP1195" i="1"/>
  <c r="PDH1195" i="1"/>
  <c r="PCZ1195" i="1"/>
  <c r="PCR1195" i="1"/>
  <c r="PCJ1195" i="1"/>
  <c r="PCB1195" i="1"/>
  <c r="PBT1195" i="1"/>
  <c r="PBL1195" i="1"/>
  <c r="PBD1195" i="1"/>
  <c r="PAV1195" i="1"/>
  <c r="PAN1195" i="1"/>
  <c r="PAF1195" i="1"/>
  <c r="OZX1195" i="1"/>
  <c r="OZP1195" i="1"/>
  <c r="OZH1195" i="1"/>
  <c r="OYZ1195" i="1"/>
  <c r="OYR1195" i="1"/>
  <c r="OYJ1195" i="1"/>
  <c r="OYB1195" i="1"/>
  <c r="OXT1195" i="1"/>
  <c r="OXL1195" i="1"/>
  <c r="OXD1195" i="1"/>
  <c r="OWV1195" i="1"/>
  <c r="OWN1195" i="1"/>
  <c r="OWF1195" i="1"/>
  <c r="OVX1195" i="1"/>
  <c r="OVP1195" i="1"/>
  <c r="OVH1195" i="1"/>
  <c r="OUZ1195" i="1"/>
  <c r="OUR1195" i="1"/>
  <c r="OUJ1195" i="1"/>
  <c r="OUB1195" i="1"/>
  <c r="OTT1195" i="1"/>
  <c r="OTL1195" i="1"/>
  <c r="OTD1195" i="1"/>
  <c r="OSV1195" i="1"/>
  <c r="OSN1195" i="1"/>
  <c r="OSF1195" i="1"/>
  <c r="ORX1195" i="1"/>
  <c r="ORP1195" i="1"/>
  <c r="ORH1195" i="1"/>
  <c r="OQZ1195" i="1"/>
  <c r="OQR1195" i="1"/>
  <c r="OQJ1195" i="1"/>
  <c r="OQB1195" i="1"/>
  <c r="OPT1195" i="1"/>
  <c r="OPL1195" i="1"/>
  <c r="OPD1195" i="1"/>
  <c r="OOV1195" i="1"/>
  <c r="OON1195" i="1"/>
  <c r="OOF1195" i="1"/>
  <c r="ONX1195" i="1"/>
  <c r="ONP1195" i="1"/>
  <c r="ONH1195" i="1"/>
  <c r="OMZ1195" i="1"/>
  <c r="OMR1195" i="1"/>
  <c r="OMJ1195" i="1"/>
  <c r="OMB1195" i="1"/>
  <c r="OLT1195" i="1"/>
  <c r="OLL1195" i="1"/>
  <c r="OLD1195" i="1"/>
  <c r="OKV1195" i="1"/>
  <c r="OKN1195" i="1"/>
  <c r="OKF1195" i="1"/>
  <c r="OJX1195" i="1"/>
  <c r="OJP1195" i="1"/>
  <c r="OJH1195" i="1"/>
  <c r="OIZ1195" i="1"/>
  <c r="OIR1195" i="1"/>
  <c r="OIJ1195" i="1"/>
  <c r="OIB1195" i="1"/>
  <c r="OHT1195" i="1"/>
  <c r="OHL1195" i="1"/>
  <c r="OHD1195" i="1"/>
  <c r="OGV1195" i="1"/>
  <c r="OGN1195" i="1"/>
  <c r="OGF1195" i="1"/>
  <c r="OFX1195" i="1"/>
  <c r="OFP1195" i="1"/>
  <c r="OFH1195" i="1"/>
  <c r="OEZ1195" i="1"/>
  <c r="OER1195" i="1"/>
  <c r="OEJ1195" i="1"/>
  <c r="OEB1195" i="1"/>
  <c r="ODT1195" i="1"/>
  <c r="ODL1195" i="1"/>
  <c r="ODD1195" i="1"/>
  <c r="OCV1195" i="1"/>
  <c r="OCN1195" i="1"/>
  <c r="OCF1195" i="1"/>
  <c r="OBX1195" i="1"/>
  <c r="OBP1195" i="1"/>
  <c r="OBH1195" i="1"/>
  <c r="OAZ1195" i="1"/>
  <c r="OAR1195" i="1"/>
  <c r="OAJ1195" i="1"/>
  <c r="OAB1195" i="1"/>
  <c r="NZT1195" i="1"/>
  <c r="NZL1195" i="1"/>
  <c r="NZD1195" i="1"/>
  <c r="NYV1195" i="1"/>
  <c r="NYN1195" i="1"/>
  <c r="NYF1195" i="1"/>
  <c r="NXX1195" i="1"/>
  <c r="NXP1195" i="1"/>
  <c r="NXH1195" i="1"/>
  <c r="NWZ1195" i="1"/>
  <c r="NWR1195" i="1"/>
  <c r="NWJ1195" i="1"/>
  <c r="NWB1195" i="1"/>
  <c r="NVT1195" i="1"/>
  <c r="NVL1195" i="1"/>
  <c r="NVD1195" i="1"/>
  <c r="NUV1195" i="1"/>
  <c r="NUN1195" i="1"/>
  <c r="NUF1195" i="1"/>
  <c r="NTX1195" i="1"/>
  <c r="NTP1195" i="1"/>
  <c r="NTH1195" i="1"/>
  <c r="NSZ1195" i="1"/>
  <c r="NSR1195" i="1"/>
  <c r="NSJ1195" i="1"/>
  <c r="NSB1195" i="1"/>
  <c r="NRT1195" i="1"/>
  <c r="NRL1195" i="1"/>
  <c r="NRD1195" i="1"/>
  <c r="NQV1195" i="1"/>
  <c r="NQN1195" i="1"/>
  <c r="NQF1195" i="1"/>
  <c r="NPX1195" i="1"/>
  <c r="NPP1195" i="1"/>
  <c r="NPH1195" i="1"/>
  <c r="NOZ1195" i="1"/>
  <c r="NOR1195" i="1"/>
  <c r="NOJ1195" i="1"/>
  <c r="NOB1195" i="1"/>
  <c r="NNT1195" i="1"/>
  <c r="NNL1195" i="1"/>
  <c r="NND1195" i="1"/>
  <c r="NMV1195" i="1"/>
  <c r="NMN1195" i="1"/>
  <c r="NMF1195" i="1"/>
  <c r="NLX1195" i="1"/>
  <c r="NLP1195" i="1"/>
  <c r="NLH1195" i="1"/>
  <c r="NKZ1195" i="1"/>
  <c r="NKR1195" i="1"/>
  <c r="NKJ1195" i="1"/>
  <c r="NKB1195" i="1"/>
  <c r="NJT1195" i="1"/>
  <c r="NJL1195" i="1"/>
  <c r="NJD1195" i="1"/>
  <c r="NIV1195" i="1"/>
  <c r="NIN1195" i="1"/>
  <c r="NIF1195" i="1"/>
  <c r="NHX1195" i="1"/>
  <c r="NHP1195" i="1"/>
  <c r="NHH1195" i="1"/>
  <c r="NGZ1195" i="1"/>
  <c r="NGR1195" i="1"/>
  <c r="NGJ1195" i="1"/>
  <c r="NGB1195" i="1"/>
  <c r="NFT1195" i="1"/>
  <c r="NFL1195" i="1"/>
  <c r="NFD1195" i="1"/>
  <c r="NEV1195" i="1"/>
  <c r="NEN1195" i="1"/>
  <c r="NEF1195" i="1"/>
  <c r="NDX1195" i="1"/>
  <c r="NDP1195" i="1"/>
  <c r="NDH1195" i="1"/>
  <c r="NCZ1195" i="1"/>
  <c r="NCR1195" i="1"/>
  <c r="NCJ1195" i="1"/>
  <c r="NCB1195" i="1"/>
  <c r="NBT1195" i="1"/>
  <c r="NBL1195" i="1"/>
  <c r="NBD1195" i="1"/>
  <c r="NAV1195" i="1"/>
  <c r="NAN1195" i="1"/>
  <c r="NAF1195" i="1"/>
  <c r="MZX1195" i="1"/>
  <c r="MZP1195" i="1"/>
  <c r="MZH1195" i="1"/>
  <c r="MYZ1195" i="1"/>
  <c r="MYR1195" i="1"/>
  <c r="MYJ1195" i="1"/>
  <c r="MYB1195" i="1"/>
  <c r="MXT1195" i="1"/>
  <c r="MXL1195" i="1"/>
  <c r="MXD1195" i="1"/>
  <c r="MWV1195" i="1"/>
  <c r="MWN1195" i="1"/>
  <c r="MWF1195" i="1"/>
  <c r="MVX1195" i="1"/>
  <c r="MVP1195" i="1"/>
  <c r="MVH1195" i="1"/>
  <c r="MUZ1195" i="1"/>
  <c r="MUR1195" i="1"/>
  <c r="MUJ1195" i="1"/>
  <c r="MUB1195" i="1"/>
  <c r="MTT1195" i="1"/>
  <c r="MTL1195" i="1"/>
  <c r="MTD1195" i="1"/>
  <c r="MSV1195" i="1"/>
  <c r="MSN1195" i="1"/>
  <c r="MSF1195" i="1"/>
  <c r="MRX1195" i="1"/>
  <c r="MRP1195" i="1"/>
  <c r="MRH1195" i="1"/>
  <c r="MQZ1195" i="1"/>
  <c r="MQR1195" i="1"/>
  <c r="MQJ1195" i="1"/>
  <c r="MQB1195" i="1"/>
  <c r="MPT1195" i="1"/>
  <c r="MPL1195" i="1"/>
  <c r="MPD1195" i="1"/>
  <c r="MOV1195" i="1"/>
  <c r="MON1195" i="1"/>
  <c r="MOF1195" i="1"/>
  <c r="MNX1195" i="1"/>
  <c r="MNP1195" i="1"/>
  <c r="MNH1195" i="1"/>
  <c r="MMZ1195" i="1"/>
  <c r="MMR1195" i="1"/>
  <c r="MMJ1195" i="1"/>
  <c r="MMB1195" i="1"/>
  <c r="MLT1195" i="1"/>
  <c r="MLL1195" i="1"/>
  <c r="MLD1195" i="1"/>
  <c r="MKV1195" i="1"/>
  <c r="MKN1195" i="1"/>
  <c r="MKF1195" i="1"/>
  <c r="MJX1195" i="1"/>
  <c r="MJP1195" i="1"/>
  <c r="MJH1195" i="1"/>
  <c r="MIZ1195" i="1"/>
  <c r="MIR1195" i="1"/>
  <c r="MIJ1195" i="1"/>
  <c r="MIB1195" i="1"/>
  <c r="MHT1195" i="1"/>
  <c r="MHL1195" i="1"/>
  <c r="MHD1195" i="1"/>
  <c r="MGV1195" i="1"/>
  <c r="MGN1195" i="1"/>
  <c r="MGF1195" i="1"/>
  <c r="MFX1195" i="1"/>
  <c r="MFP1195" i="1"/>
  <c r="MFH1195" i="1"/>
  <c r="MEZ1195" i="1"/>
  <c r="MER1195" i="1"/>
  <c r="MEJ1195" i="1"/>
  <c r="MEB1195" i="1"/>
  <c r="MDT1195" i="1"/>
  <c r="MDL1195" i="1"/>
  <c r="MDD1195" i="1"/>
  <c r="MCV1195" i="1"/>
  <c r="MCN1195" i="1"/>
  <c r="MCF1195" i="1"/>
  <c r="MBX1195" i="1"/>
  <c r="MBP1195" i="1"/>
  <c r="MBH1195" i="1"/>
  <c r="MAZ1195" i="1"/>
  <c r="MAR1195" i="1"/>
  <c r="MAJ1195" i="1"/>
  <c r="MAB1195" i="1"/>
  <c r="LZT1195" i="1"/>
  <c r="LZL1195" i="1"/>
  <c r="LZD1195" i="1"/>
  <c r="LYV1195" i="1"/>
  <c r="LYN1195" i="1"/>
  <c r="LYF1195" i="1"/>
  <c r="LXX1195" i="1"/>
  <c r="LXP1195" i="1"/>
  <c r="LXH1195" i="1"/>
  <c r="LWZ1195" i="1"/>
  <c r="LWR1195" i="1"/>
  <c r="LWJ1195" i="1"/>
  <c r="LWB1195" i="1"/>
  <c r="LVT1195" i="1"/>
  <c r="LVL1195" i="1"/>
  <c r="LVD1195" i="1"/>
  <c r="LUV1195" i="1"/>
  <c r="LUN1195" i="1"/>
  <c r="LUF1195" i="1"/>
  <c r="LTX1195" i="1"/>
  <c r="LTP1195" i="1"/>
  <c r="LTH1195" i="1"/>
  <c r="LSZ1195" i="1"/>
  <c r="LSR1195" i="1"/>
  <c r="LSJ1195" i="1"/>
  <c r="LSB1195" i="1"/>
  <c r="LRT1195" i="1"/>
  <c r="LRL1195" i="1"/>
  <c r="LRD1195" i="1"/>
  <c r="LQV1195" i="1"/>
  <c r="LQN1195" i="1"/>
  <c r="LQF1195" i="1"/>
  <c r="LPX1195" i="1"/>
  <c r="LPP1195" i="1"/>
  <c r="LPH1195" i="1"/>
  <c r="LOZ1195" i="1"/>
  <c r="LOR1195" i="1"/>
  <c r="LOJ1195" i="1"/>
  <c r="LOB1195" i="1"/>
  <c r="LNT1195" i="1"/>
  <c r="LNL1195" i="1"/>
  <c r="LND1195" i="1"/>
  <c r="LMV1195" i="1"/>
  <c r="LMN1195" i="1"/>
  <c r="LMF1195" i="1"/>
  <c r="LLX1195" i="1"/>
  <c r="LLP1195" i="1"/>
  <c r="LLH1195" i="1"/>
  <c r="LKZ1195" i="1"/>
  <c r="LKR1195" i="1"/>
  <c r="LKJ1195" i="1"/>
  <c r="LKB1195" i="1"/>
  <c r="LJT1195" i="1"/>
  <c r="LJL1195" i="1"/>
  <c r="LJD1195" i="1"/>
  <c r="LIV1195" i="1"/>
  <c r="LIN1195" i="1"/>
  <c r="LIF1195" i="1"/>
  <c r="LHX1195" i="1"/>
  <c r="LHP1195" i="1"/>
  <c r="LHH1195" i="1"/>
  <c r="LGZ1195" i="1"/>
  <c r="LGR1195" i="1"/>
  <c r="LGJ1195" i="1"/>
  <c r="LGB1195" i="1"/>
  <c r="LFT1195" i="1"/>
  <c r="LFL1195" i="1"/>
  <c r="LFD1195" i="1"/>
  <c r="LEV1195" i="1"/>
  <c r="LEN1195" i="1"/>
  <c r="LEF1195" i="1"/>
  <c r="LDX1195" i="1"/>
  <c r="LDP1195" i="1"/>
  <c r="LDH1195" i="1"/>
  <c r="LCZ1195" i="1"/>
  <c r="LCR1195" i="1"/>
  <c r="LCJ1195" i="1"/>
  <c r="LCB1195" i="1"/>
  <c r="LBT1195" i="1"/>
  <c r="LBL1195" i="1"/>
  <c r="LBD1195" i="1"/>
  <c r="LAV1195" i="1"/>
  <c r="LAN1195" i="1"/>
  <c r="LAF1195" i="1"/>
  <c r="KZX1195" i="1"/>
  <c r="KZP1195" i="1"/>
  <c r="KZH1195" i="1"/>
  <c r="KYZ1195" i="1"/>
  <c r="KYR1195" i="1"/>
  <c r="KYJ1195" i="1"/>
  <c r="KYB1195" i="1"/>
  <c r="KXT1195" i="1"/>
  <c r="KXL1195" i="1"/>
  <c r="KXD1195" i="1"/>
  <c r="KWV1195" i="1"/>
  <c r="KWN1195" i="1"/>
  <c r="KWF1195" i="1"/>
  <c r="KVX1195" i="1"/>
  <c r="KVP1195" i="1"/>
  <c r="KVH1195" i="1"/>
  <c r="KUZ1195" i="1"/>
  <c r="KUR1195" i="1"/>
  <c r="KUJ1195" i="1"/>
  <c r="KUB1195" i="1"/>
  <c r="KTT1195" i="1"/>
  <c r="KTL1195" i="1"/>
  <c r="KTD1195" i="1"/>
  <c r="KSV1195" i="1"/>
  <c r="KSN1195" i="1"/>
  <c r="KSF1195" i="1"/>
  <c r="KRX1195" i="1"/>
  <c r="KRP1195" i="1"/>
  <c r="KRH1195" i="1"/>
  <c r="KQZ1195" i="1"/>
  <c r="KQR1195" i="1"/>
  <c r="KQJ1195" i="1"/>
  <c r="KQB1195" i="1"/>
  <c r="KPT1195" i="1"/>
  <c r="KPL1195" i="1"/>
  <c r="KPD1195" i="1"/>
  <c r="KOV1195" i="1"/>
  <c r="KON1195" i="1"/>
  <c r="KOF1195" i="1"/>
  <c r="KNX1195" i="1"/>
  <c r="KNP1195" i="1"/>
  <c r="KNH1195" i="1"/>
  <c r="KMZ1195" i="1"/>
  <c r="KMR1195" i="1"/>
  <c r="KMJ1195" i="1"/>
  <c r="KMB1195" i="1"/>
  <c r="KLT1195" i="1"/>
  <c r="KLL1195" i="1"/>
  <c r="KLD1195" i="1"/>
  <c r="KKV1195" i="1"/>
  <c r="KKN1195" i="1"/>
  <c r="KKF1195" i="1"/>
  <c r="KJX1195" i="1"/>
  <c r="KJP1195" i="1"/>
  <c r="KJH1195" i="1"/>
  <c r="KIZ1195" i="1"/>
  <c r="KIR1195" i="1"/>
  <c r="KIJ1195" i="1"/>
  <c r="KIB1195" i="1"/>
  <c r="KHT1195" i="1"/>
  <c r="KHL1195" i="1"/>
  <c r="KHD1195" i="1"/>
  <c r="KGV1195" i="1"/>
  <c r="KGN1195" i="1"/>
  <c r="KGF1195" i="1"/>
  <c r="KFX1195" i="1"/>
  <c r="KFP1195" i="1"/>
  <c r="KFH1195" i="1"/>
  <c r="KEZ1195" i="1"/>
  <c r="KER1195" i="1"/>
  <c r="KEJ1195" i="1"/>
  <c r="KEB1195" i="1"/>
  <c r="KDT1195" i="1"/>
  <c r="KDL1195" i="1"/>
  <c r="KDD1195" i="1"/>
  <c r="KCV1195" i="1"/>
  <c r="KCN1195" i="1"/>
  <c r="KCF1195" i="1"/>
  <c r="KBX1195" i="1"/>
  <c r="KBP1195" i="1"/>
  <c r="KBH1195" i="1"/>
  <c r="KAZ1195" i="1"/>
  <c r="KAR1195" i="1"/>
  <c r="KAJ1195" i="1"/>
  <c r="KAB1195" i="1"/>
  <c r="JZT1195" i="1"/>
  <c r="JZL1195" i="1"/>
  <c r="JZD1195" i="1"/>
  <c r="JYV1195" i="1"/>
  <c r="JYN1195" i="1"/>
  <c r="JYF1195" i="1"/>
  <c r="JXX1195" i="1"/>
  <c r="JXP1195" i="1"/>
  <c r="JXH1195" i="1"/>
  <c r="JWZ1195" i="1"/>
  <c r="JWR1195" i="1"/>
  <c r="JWJ1195" i="1"/>
  <c r="JWB1195" i="1"/>
  <c r="JVT1195" i="1"/>
  <c r="JVL1195" i="1"/>
  <c r="JVD1195" i="1"/>
  <c r="JUV1195" i="1"/>
  <c r="JUN1195" i="1"/>
  <c r="JUF1195" i="1"/>
  <c r="JTX1195" i="1"/>
  <c r="JTP1195" i="1"/>
  <c r="JTH1195" i="1"/>
  <c r="JSZ1195" i="1"/>
  <c r="JSR1195" i="1"/>
  <c r="JSJ1195" i="1"/>
  <c r="JSB1195" i="1"/>
  <c r="JRT1195" i="1"/>
  <c r="JRL1195" i="1"/>
  <c r="JRD1195" i="1"/>
  <c r="JQV1195" i="1"/>
  <c r="JQN1195" i="1"/>
  <c r="JQF1195" i="1"/>
  <c r="JPX1195" i="1"/>
  <c r="JPP1195" i="1"/>
  <c r="JPH1195" i="1"/>
  <c r="JOZ1195" i="1"/>
  <c r="JOR1195" i="1"/>
  <c r="JOJ1195" i="1"/>
  <c r="JOB1195" i="1"/>
  <c r="JNT1195" i="1"/>
  <c r="JNL1195" i="1"/>
  <c r="JND1195" i="1"/>
  <c r="JMV1195" i="1"/>
  <c r="JMN1195" i="1"/>
  <c r="JMF1195" i="1"/>
  <c r="JLX1195" i="1"/>
  <c r="JLP1195" i="1"/>
  <c r="JLH1195" i="1"/>
  <c r="JKZ1195" i="1"/>
  <c r="JKR1195" i="1"/>
  <c r="JKJ1195" i="1"/>
  <c r="JKB1195" i="1"/>
  <c r="JJT1195" i="1"/>
  <c r="JJL1195" i="1"/>
  <c r="JJD1195" i="1"/>
  <c r="JIV1195" i="1"/>
  <c r="JIN1195" i="1"/>
  <c r="JIF1195" i="1"/>
  <c r="JHX1195" i="1"/>
  <c r="JHP1195" i="1"/>
  <c r="JHH1195" i="1"/>
  <c r="JGZ1195" i="1"/>
  <c r="JGR1195" i="1"/>
  <c r="JGJ1195" i="1"/>
  <c r="JGB1195" i="1"/>
  <c r="JFT1195" i="1"/>
  <c r="JFL1195" i="1"/>
  <c r="JFD1195" i="1"/>
  <c r="JEV1195" i="1"/>
  <c r="JEN1195" i="1"/>
  <c r="JEF1195" i="1"/>
  <c r="JDX1195" i="1"/>
  <c r="JDP1195" i="1"/>
  <c r="JDH1195" i="1"/>
  <c r="JCZ1195" i="1"/>
  <c r="JCR1195" i="1"/>
  <c r="JCJ1195" i="1"/>
  <c r="JCB1195" i="1"/>
  <c r="JBT1195" i="1"/>
  <c r="JBL1195" i="1"/>
  <c r="JBD1195" i="1"/>
  <c r="JAV1195" i="1"/>
  <c r="JAN1195" i="1"/>
  <c r="JAF1195" i="1"/>
  <c r="IZX1195" i="1"/>
  <c r="IZP1195" i="1"/>
  <c r="IZH1195" i="1"/>
  <c r="IYZ1195" i="1"/>
  <c r="IYR1195" i="1"/>
  <c r="IYJ1195" i="1"/>
  <c r="IYB1195" i="1"/>
  <c r="IXT1195" i="1"/>
  <c r="IXL1195" i="1"/>
  <c r="IXD1195" i="1"/>
  <c r="IWV1195" i="1"/>
  <c r="IWN1195" i="1"/>
  <c r="IWF1195" i="1"/>
  <c r="IVX1195" i="1"/>
  <c r="IVP1195" i="1"/>
  <c r="IVH1195" i="1"/>
  <c r="IUZ1195" i="1"/>
  <c r="IUR1195" i="1"/>
  <c r="IUJ1195" i="1"/>
  <c r="IUB1195" i="1"/>
  <c r="ITT1195" i="1"/>
  <c r="ITL1195" i="1"/>
  <c r="ITD1195" i="1"/>
  <c r="ISV1195" i="1"/>
  <c r="ISN1195" i="1"/>
  <c r="ISF1195" i="1"/>
  <c r="IRX1195" i="1"/>
  <c r="IRP1195" i="1"/>
  <c r="IRH1195" i="1"/>
  <c r="IQZ1195" i="1"/>
  <c r="IQR1195" i="1"/>
  <c r="IQJ1195" i="1"/>
  <c r="IQB1195" i="1"/>
  <c r="IPT1195" i="1"/>
  <c r="IPL1195" i="1"/>
  <c r="IPD1195" i="1"/>
  <c r="IOV1195" i="1"/>
  <c r="ION1195" i="1"/>
  <c r="IOF1195" i="1"/>
  <c r="INX1195" i="1"/>
  <c r="INP1195" i="1"/>
  <c r="INH1195" i="1"/>
  <c r="IMZ1195" i="1"/>
  <c r="IMR1195" i="1"/>
  <c r="IMJ1195" i="1"/>
  <c r="IMB1195" i="1"/>
  <c r="ILT1195" i="1"/>
  <c r="ILL1195" i="1"/>
  <c r="ILD1195" i="1"/>
  <c r="IKV1195" i="1"/>
  <c r="IKN1195" i="1"/>
  <c r="IKF1195" i="1"/>
  <c r="IJX1195" i="1"/>
  <c r="IJP1195" i="1"/>
  <c r="IJH1195" i="1"/>
  <c r="IIZ1195" i="1"/>
  <c r="IIR1195" i="1"/>
  <c r="IIJ1195" i="1"/>
  <c r="IIB1195" i="1"/>
  <c r="IHT1195" i="1"/>
  <c r="IHL1195" i="1"/>
  <c r="IHD1195" i="1"/>
  <c r="IGV1195" i="1"/>
  <c r="IGN1195" i="1"/>
  <c r="IGF1195" i="1"/>
  <c r="IFX1195" i="1"/>
  <c r="IFP1195" i="1"/>
  <c r="IFH1195" i="1"/>
  <c r="IEZ1195" i="1"/>
  <c r="IER1195" i="1"/>
  <c r="IEJ1195" i="1"/>
  <c r="IEB1195" i="1"/>
  <c r="IDT1195" i="1"/>
  <c r="IDL1195" i="1"/>
  <c r="IDD1195" i="1"/>
  <c r="ICV1195" i="1"/>
  <c r="ICN1195" i="1"/>
  <c r="ICF1195" i="1"/>
  <c r="IBX1195" i="1"/>
  <c r="IBP1195" i="1"/>
  <c r="IBH1195" i="1"/>
  <c r="IAZ1195" i="1"/>
  <c r="IAR1195" i="1"/>
  <c r="IAJ1195" i="1"/>
  <c r="IAB1195" i="1"/>
  <c r="HZT1195" i="1"/>
  <c r="HZL1195" i="1"/>
  <c r="HZD1195" i="1"/>
  <c r="HYV1195" i="1"/>
  <c r="HYN1195" i="1"/>
  <c r="HYF1195" i="1"/>
  <c r="HXX1195" i="1"/>
  <c r="HXP1195" i="1"/>
  <c r="HXH1195" i="1"/>
  <c r="HWZ1195" i="1"/>
  <c r="HWR1195" i="1"/>
  <c r="HWJ1195" i="1"/>
  <c r="HWB1195" i="1"/>
  <c r="HVT1195" i="1"/>
  <c r="HVL1195" i="1"/>
  <c r="HVD1195" i="1"/>
  <c r="HUV1195" i="1"/>
  <c r="HUN1195" i="1"/>
  <c r="HUF1195" i="1"/>
  <c r="HTX1195" i="1"/>
  <c r="HTP1195" i="1"/>
  <c r="HTH1195" i="1"/>
  <c r="HSZ1195" i="1"/>
  <c r="HSR1195" i="1"/>
  <c r="HSJ1195" i="1"/>
  <c r="HSB1195" i="1"/>
  <c r="HRT1195" i="1"/>
  <c r="HRL1195" i="1"/>
  <c r="HRD1195" i="1"/>
  <c r="HQV1195" i="1"/>
  <c r="HQN1195" i="1"/>
  <c r="HQF1195" i="1"/>
  <c r="HPX1195" i="1"/>
  <c r="HPP1195" i="1"/>
  <c r="HPH1195" i="1"/>
  <c r="HOZ1195" i="1"/>
  <c r="HOR1195" i="1"/>
  <c r="HOJ1195" i="1"/>
  <c r="HOB1195" i="1"/>
  <c r="HNT1195" i="1"/>
  <c r="HNL1195" i="1"/>
  <c r="HND1195" i="1"/>
  <c r="HMV1195" i="1"/>
  <c r="HMN1195" i="1"/>
  <c r="HMF1195" i="1"/>
  <c r="HLX1195" i="1"/>
  <c r="HLP1195" i="1"/>
  <c r="HLH1195" i="1"/>
  <c r="HKZ1195" i="1"/>
  <c r="HKR1195" i="1"/>
  <c r="HKJ1195" i="1"/>
  <c r="HKB1195" i="1"/>
  <c r="HJT1195" i="1"/>
  <c r="HJL1195" i="1"/>
  <c r="HJD1195" i="1"/>
  <c r="HIV1195" i="1"/>
  <c r="HIN1195" i="1"/>
  <c r="HIF1195" i="1"/>
  <c r="HHX1195" i="1"/>
  <c r="HHP1195" i="1"/>
  <c r="HHH1195" i="1"/>
  <c r="HGZ1195" i="1"/>
  <c r="HGR1195" i="1"/>
  <c r="HGJ1195" i="1"/>
  <c r="HGB1195" i="1"/>
  <c r="HFT1195" i="1"/>
  <c r="HFL1195" i="1"/>
  <c r="HFD1195" i="1"/>
  <c r="HEV1195" i="1"/>
  <c r="HEN1195" i="1"/>
  <c r="HEF1195" i="1"/>
  <c r="HDX1195" i="1"/>
  <c r="HDP1195" i="1"/>
  <c r="HDH1195" i="1"/>
  <c r="HCZ1195" i="1"/>
  <c r="HCR1195" i="1"/>
  <c r="HCJ1195" i="1"/>
  <c r="HCB1195" i="1"/>
  <c r="HBT1195" i="1"/>
  <c r="HBL1195" i="1"/>
  <c r="HBD1195" i="1"/>
  <c r="HAV1195" i="1"/>
  <c r="HAN1195" i="1"/>
  <c r="HAF1195" i="1"/>
  <c r="GZX1195" i="1"/>
  <c r="GZP1195" i="1"/>
  <c r="GZH1195" i="1"/>
  <c r="GYZ1195" i="1"/>
  <c r="GYR1195" i="1"/>
  <c r="GYJ1195" i="1"/>
  <c r="GYB1195" i="1"/>
  <c r="GXT1195" i="1"/>
  <c r="GXL1195" i="1"/>
  <c r="GXD1195" i="1"/>
  <c r="GWV1195" i="1"/>
  <c r="GWN1195" i="1"/>
  <c r="GWF1195" i="1"/>
  <c r="GVX1195" i="1"/>
  <c r="GVP1195" i="1"/>
  <c r="GVH1195" i="1"/>
  <c r="GUZ1195" i="1"/>
  <c r="GUR1195" i="1"/>
  <c r="GUJ1195" i="1"/>
  <c r="GUB1195" i="1"/>
  <c r="GTT1195" i="1"/>
  <c r="GTL1195" i="1"/>
  <c r="GTD1195" i="1"/>
  <c r="GSV1195" i="1"/>
  <c r="GSN1195" i="1"/>
  <c r="GSF1195" i="1"/>
  <c r="GRX1195" i="1"/>
  <c r="GRP1195" i="1"/>
  <c r="GRH1195" i="1"/>
  <c r="GQZ1195" i="1"/>
  <c r="GQR1195" i="1"/>
  <c r="GQJ1195" i="1"/>
  <c r="GQB1195" i="1"/>
  <c r="GPT1195" i="1"/>
  <c r="GPL1195" i="1"/>
  <c r="GPD1195" i="1"/>
  <c r="GOV1195" i="1"/>
  <c r="GON1195" i="1"/>
  <c r="GOF1195" i="1"/>
  <c r="GNX1195" i="1"/>
  <c r="GNP1195" i="1"/>
  <c r="GNH1195" i="1"/>
  <c r="GMZ1195" i="1"/>
  <c r="GMR1195" i="1"/>
  <c r="GMJ1195" i="1"/>
  <c r="GMB1195" i="1"/>
  <c r="GLT1195" i="1"/>
  <c r="GLL1195" i="1"/>
  <c r="GLD1195" i="1"/>
  <c r="GKV1195" i="1"/>
  <c r="GKN1195" i="1"/>
  <c r="GKF1195" i="1"/>
  <c r="GJX1195" i="1"/>
  <c r="GJP1195" i="1"/>
  <c r="GJH1195" i="1"/>
  <c r="GIZ1195" i="1"/>
  <c r="GIR1195" i="1"/>
  <c r="GIJ1195" i="1"/>
  <c r="GIB1195" i="1"/>
  <c r="GHT1195" i="1"/>
  <c r="GHL1195" i="1"/>
  <c r="GHD1195" i="1"/>
  <c r="GGV1195" i="1"/>
  <c r="GGN1195" i="1"/>
  <c r="GGF1195" i="1"/>
  <c r="GFX1195" i="1"/>
  <c r="GFP1195" i="1"/>
  <c r="GFH1195" i="1"/>
  <c r="GEZ1195" i="1"/>
  <c r="GER1195" i="1"/>
  <c r="GEJ1195" i="1"/>
  <c r="GEB1195" i="1"/>
  <c r="GDT1195" i="1"/>
  <c r="GDL1195" i="1"/>
  <c r="GDD1195" i="1"/>
  <c r="GCV1195" i="1"/>
  <c r="GCN1195" i="1"/>
  <c r="GCF1195" i="1"/>
  <c r="GBX1195" i="1"/>
  <c r="GBP1195" i="1"/>
  <c r="GBH1195" i="1"/>
  <c r="GAZ1195" i="1"/>
  <c r="GAR1195" i="1"/>
  <c r="GAJ1195" i="1"/>
  <c r="GAB1195" i="1"/>
  <c r="FZT1195" i="1"/>
  <c r="FZL1195" i="1"/>
  <c r="FZD1195" i="1"/>
  <c r="FYV1195" i="1"/>
  <c r="FYN1195" i="1"/>
  <c r="FYF1195" i="1"/>
  <c r="FXX1195" i="1"/>
  <c r="FXP1195" i="1"/>
  <c r="FXH1195" i="1"/>
  <c r="FWZ1195" i="1"/>
  <c r="FWR1195" i="1"/>
  <c r="FWJ1195" i="1"/>
  <c r="FWB1195" i="1"/>
  <c r="FVT1195" i="1"/>
  <c r="FVL1195" i="1"/>
  <c r="FVD1195" i="1"/>
  <c r="FUV1195" i="1"/>
  <c r="FUN1195" i="1"/>
  <c r="FUF1195" i="1"/>
  <c r="FTX1195" i="1"/>
  <c r="FTP1195" i="1"/>
  <c r="FTH1195" i="1"/>
  <c r="FSZ1195" i="1"/>
  <c r="FSR1195" i="1"/>
  <c r="FSJ1195" i="1"/>
  <c r="FSB1195" i="1"/>
  <c r="FRT1195" i="1"/>
  <c r="FRL1195" i="1"/>
  <c r="FRD1195" i="1"/>
  <c r="FQV1195" i="1"/>
  <c r="FQN1195" i="1"/>
  <c r="FQF1195" i="1"/>
  <c r="FPX1195" i="1"/>
  <c r="FPP1195" i="1"/>
  <c r="FPH1195" i="1"/>
  <c r="FOZ1195" i="1"/>
  <c r="FOR1195" i="1"/>
  <c r="FOJ1195" i="1"/>
  <c r="FOB1195" i="1"/>
  <c r="FNT1195" i="1"/>
  <c r="FNL1195" i="1"/>
  <c r="FND1195" i="1"/>
  <c r="FMV1195" i="1"/>
  <c r="FMN1195" i="1"/>
  <c r="FMF1195" i="1"/>
  <c r="FLX1195" i="1"/>
  <c r="FLP1195" i="1"/>
  <c r="FLH1195" i="1"/>
  <c r="FKZ1195" i="1"/>
  <c r="FKR1195" i="1"/>
  <c r="FKJ1195" i="1"/>
  <c r="FKB1195" i="1"/>
  <c r="FJT1195" i="1"/>
  <c r="FJL1195" i="1"/>
  <c r="FJD1195" i="1"/>
  <c r="FIV1195" i="1"/>
  <c r="FIN1195" i="1"/>
  <c r="FIF1195" i="1"/>
  <c r="FHX1195" i="1"/>
  <c r="FHP1195" i="1"/>
  <c r="FHH1195" i="1"/>
  <c r="FGZ1195" i="1"/>
  <c r="FGR1195" i="1"/>
  <c r="FGJ1195" i="1"/>
  <c r="FGB1195" i="1"/>
  <c r="FFT1195" i="1"/>
  <c r="FFL1195" i="1"/>
  <c r="FFD1195" i="1"/>
  <c r="FEV1195" i="1"/>
  <c r="FEN1195" i="1"/>
  <c r="FEF1195" i="1"/>
  <c r="FDX1195" i="1"/>
  <c r="FDP1195" i="1"/>
  <c r="FDH1195" i="1"/>
  <c r="FCZ1195" i="1"/>
  <c r="FCR1195" i="1"/>
  <c r="FCJ1195" i="1"/>
  <c r="FCB1195" i="1"/>
  <c r="FBT1195" i="1"/>
  <c r="FBL1195" i="1"/>
  <c r="FBD1195" i="1"/>
  <c r="FAV1195" i="1"/>
  <c r="FAN1195" i="1"/>
  <c r="FAF1195" i="1"/>
  <c r="EZX1195" i="1"/>
  <c r="EZP1195" i="1"/>
  <c r="EZH1195" i="1"/>
  <c r="EYZ1195" i="1"/>
  <c r="EYR1195" i="1"/>
  <c r="EYJ1195" i="1"/>
  <c r="EYB1195" i="1"/>
  <c r="EXT1195" i="1"/>
  <c r="EXL1195" i="1"/>
  <c r="EXD1195" i="1"/>
  <c r="EWV1195" i="1"/>
  <c r="EWN1195" i="1"/>
  <c r="EWF1195" i="1"/>
  <c r="EVX1195" i="1"/>
  <c r="EVP1195" i="1"/>
  <c r="EVH1195" i="1"/>
  <c r="EUZ1195" i="1"/>
  <c r="EUR1195" i="1"/>
  <c r="EUJ1195" i="1"/>
  <c r="EUB1195" i="1"/>
  <c r="ETT1195" i="1"/>
  <c r="ETL1195" i="1"/>
  <c r="ETD1195" i="1"/>
  <c r="ESV1195" i="1"/>
  <c r="ESN1195" i="1"/>
  <c r="ESF1195" i="1"/>
  <c r="ERX1195" i="1"/>
  <c r="ERP1195" i="1"/>
  <c r="ERH1195" i="1"/>
  <c r="EQZ1195" i="1"/>
  <c r="EQR1195" i="1"/>
  <c r="EQJ1195" i="1"/>
  <c r="EQB1195" i="1"/>
  <c r="EPT1195" i="1"/>
  <c r="EPL1195" i="1"/>
  <c r="EPD1195" i="1"/>
  <c r="EOV1195" i="1"/>
  <c r="EON1195" i="1"/>
  <c r="EOF1195" i="1"/>
  <c r="ENX1195" i="1"/>
  <c r="ENP1195" i="1"/>
  <c r="ENH1195" i="1"/>
  <c r="EMZ1195" i="1"/>
  <c r="EMR1195" i="1"/>
  <c r="EMJ1195" i="1"/>
  <c r="EMB1195" i="1"/>
  <c r="ELT1195" i="1"/>
  <c r="ELL1195" i="1"/>
  <c r="ELD1195" i="1"/>
  <c r="EKV1195" i="1"/>
  <c r="EKN1195" i="1"/>
  <c r="EKF1195" i="1"/>
  <c r="EJX1195" i="1"/>
  <c r="EJP1195" i="1"/>
  <c r="EJH1195" i="1"/>
  <c r="EIZ1195" i="1"/>
  <c r="EIR1195" i="1"/>
  <c r="EIJ1195" i="1"/>
  <c r="EIB1195" i="1"/>
  <c r="EHT1195" i="1"/>
  <c r="EHL1195" i="1"/>
  <c r="EHD1195" i="1"/>
  <c r="EGV1195" i="1"/>
  <c r="EGN1195" i="1"/>
  <c r="EGF1195" i="1"/>
  <c r="EFX1195" i="1"/>
  <c r="EFP1195" i="1"/>
  <c r="EFH1195" i="1"/>
  <c r="EEZ1195" i="1"/>
  <c r="EER1195" i="1"/>
  <c r="EEJ1195" i="1"/>
  <c r="EEB1195" i="1"/>
  <c r="EDT1195" i="1"/>
  <c r="EDL1195" i="1"/>
  <c r="EDD1195" i="1"/>
  <c r="ECV1195" i="1"/>
  <c r="ECN1195" i="1"/>
  <c r="ECF1195" i="1"/>
  <c r="EBX1195" i="1"/>
  <c r="EBP1195" i="1"/>
  <c r="EBH1195" i="1"/>
  <c r="EAZ1195" i="1"/>
  <c r="EAR1195" i="1"/>
  <c r="EAJ1195" i="1"/>
  <c r="EAB1195" i="1"/>
  <c r="DZT1195" i="1"/>
  <c r="DZL1195" i="1"/>
  <c r="DZD1195" i="1"/>
  <c r="DYV1195" i="1"/>
  <c r="DYN1195" i="1"/>
  <c r="DYF1195" i="1"/>
  <c r="DXX1195" i="1"/>
  <c r="DXP1195" i="1"/>
  <c r="DXH1195" i="1"/>
  <c r="DWZ1195" i="1"/>
  <c r="DWR1195" i="1"/>
  <c r="DWJ1195" i="1"/>
  <c r="DWB1195" i="1"/>
  <c r="DVT1195" i="1"/>
  <c r="DVL1195" i="1"/>
  <c r="DVD1195" i="1"/>
  <c r="DUV1195" i="1"/>
  <c r="DUN1195" i="1"/>
  <c r="DUF1195" i="1"/>
  <c r="DTX1195" i="1"/>
  <c r="DTP1195" i="1"/>
  <c r="DTH1195" i="1"/>
  <c r="DSZ1195" i="1"/>
  <c r="DSR1195" i="1"/>
  <c r="DSJ1195" i="1"/>
  <c r="DSB1195" i="1"/>
  <c r="DRT1195" i="1"/>
  <c r="DRL1195" i="1"/>
  <c r="DRD1195" i="1"/>
  <c r="DQV1195" i="1"/>
  <c r="DQN1195" i="1"/>
  <c r="DQF1195" i="1"/>
  <c r="DPX1195" i="1"/>
  <c r="DPP1195" i="1"/>
  <c r="DPH1195" i="1"/>
  <c r="DOZ1195" i="1"/>
  <c r="DOR1195" i="1"/>
  <c r="DOJ1195" i="1"/>
  <c r="DOB1195" i="1"/>
  <c r="DNT1195" i="1"/>
  <c r="DNL1195" i="1"/>
  <c r="DND1195" i="1"/>
  <c r="DMV1195" i="1"/>
  <c r="DMN1195" i="1"/>
  <c r="DMF1195" i="1"/>
  <c r="DLX1195" i="1"/>
  <c r="DLP1195" i="1"/>
  <c r="DLH1195" i="1"/>
  <c r="DKZ1195" i="1"/>
  <c r="DKR1195" i="1"/>
  <c r="DKJ1195" i="1"/>
  <c r="XDX1194" i="1"/>
  <c r="XDP1194" i="1"/>
  <c r="XDH1194" i="1"/>
  <c r="XCZ1194" i="1"/>
  <c r="XCR1194" i="1"/>
  <c r="XCJ1194" i="1"/>
  <c r="XCB1194" i="1"/>
  <c r="XBT1194" i="1"/>
  <c r="XBL1194" i="1"/>
  <c r="XBD1194" i="1"/>
  <c r="XAV1194" i="1"/>
  <c r="XAN1194" i="1"/>
  <c r="XAF1194" i="1"/>
  <c r="WZX1194" i="1"/>
  <c r="WZP1194" i="1"/>
  <c r="WZH1194" i="1"/>
  <c r="WYZ1194" i="1"/>
  <c r="WYR1194" i="1"/>
  <c r="WYJ1194" i="1"/>
  <c r="WYB1194" i="1"/>
  <c r="WXT1194" i="1"/>
  <c r="WXL1194" i="1"/>
  <c r="WXD1194" i="1"/>
  <c r="WWV1194" i="1"/>
  <c r="WWN1194" i="1"/>
  <c r="WWF1194" i="1"/>
  <c r="WVX1194" i="1"/>
  <c r="WVP1194" i="1"/>
  <c r="WVH1194" i="1"/>
  <c r="WUZ1194" i="1"/>
  <c r="WUR1194" i="1"/>
  <c r="WUJ1194" i="1"/>
  <c r="WUB1194" i="1"/>
  <c r="WTT1194" i="1"/>
  <c r="WTL1194" i="1"/>
  <c r="WTD1194" i="1"/>
  <c r="WSV1194" i="1"/>
  <c r="WSN1194" i="1"/>
  <c r="WSF1194" i="1"/>
  <c r="WRX1194" i="1"/>
  <c r="WRP1194" i="1"/>
  <c r="WRH1194" i="1"/>
  <c r="WQZ1194" i="1"/>
  <c r="WQR1194" i="1"/>
  <c r="WQJ1194" i="1"/>
  <c r="WQB1194" i="1"/>
  <c r="WPT1194" i="1"/>
  <c r="WPL1194" i="1"/>
  <c r="WPD1194" i="1"/>
  <c r="WOV1194" i="1"/>
  <c r="WON1194" i="1"/>
  <c r="WOF1194" i="1"/>
  <c r="WNX1194" i="1"/>
  <c r="WNP1194" i="1"/>
  <c r="WNH1194" i="1"/>
  <c r="WMZ1194" i="1"/>
  <c r="WMR1194" i="1"/>
  <c r="WMJ1194" i="1"/>
  <c r="WMB1194" i="1"/>
  <c r="WLT1194" i="1"/>
  <c r="WLL1194" i="1"/>
  <c r="WLD1194" i="1"/>
  <c r="WKV1194" i="1"/>
  <c r="WKN1194" i="1"/>
  <c r="WKF1194" i="1"/>
  <c r="WJX1194" i="1"/>
  <c r="WJP1194" i="1"/>
  <c r="WJH1194" i="1"/>
  <c r="WIZ1194" i="1"/>
  <c r="WIR1194" i="1"/>
  <c r="WIJ1194" i="1"/>
  <c r="WIB1194" i="1"/>
  <c r="WHT1194" i="1"/>
  <c r="WHL1194" i="1"/>
  <c r="WHD1194" i="1"/>
  <c r="WGV1194" i="1"/>
  <c r="WGN1194" i="1"/>
  <c r="WGF1194" i="1"/>
  <c r="WFX1194" i="1"/>
  <c r="WFP1194" i="1"/>
  <c r="WFH1194" i="1"/>
  <c r="WEZ1194" i="1"/>
  <c r="WER1194" i="1"/>
  <c r="WEJ1194" i="1"/>
  <c r="WEB1194" i="1"/>
  <c r="WDT1194" i="1"/>
  <c r="WDL1194" i="1"/>
  <c r="WDD1194" i="1"/>
  <c r="WCV1194" i="1"/>
  <c r="WCN1194" i="1"/>
  <c r="WCF1194" i="1"/>
  <c r="WBX1194" i="1"/>
  <c r="WBP1194" i="1"/>
  <c r="WBH1194" i="1"/>
  <c r="WAZ1194" i="1"/>
  <c r="WAR1194" i="1"/>
  <c r="WAJ1194" i="1"/>
  <c r="WAB1194" i="1"/>
  <c r="VZT1194" i="1"/>
  <c r="VZL1194" i="1"/>
  <c r="VZD1194" i="1"/>
  <c r="VYV1194" i="1"/>
  <c r="VYN1194" i="1"/>
  <c r="VYF1194" i="1"/>
  <c r="VXX1194" i="1"/>
  <c r="VXP1194" i="1"/>
  <c r="VXH1194" i="1"/>
  <c r="VWZ1194" i="1"/>
  <c r="VWR1194" i="1"/>
  <c r="VWJ1194" i="1"/>
  <c r="VWB1194" i="1"/>
  <c r="VVT1194" i="1"/>
  <c r="VVL1194" i="1"/>
  <c r="VVD1194" i="1"/>
  <c r="VUV1194" i="1"/>
  <c r="VUN1194" i="1"/>
  <c r="VUF1194" i="1"/>
  <c r="VTX1194" i="1"/>
  <c r="VTP1194" i="1"/>
  <c r="VTH1194" i="1"/>
  <c r="VSZ1194" i="1"/>
  <c r="VSR1194" i="1"/>
  <c r="VSJ1194" i="1"/>
  <c r="VSB1194" i="1"/>
  <c r="VRT1194" i="1"/>
  <c r="VRL1194" i="1"/>
  <c r="VRD1194" i="1"/>
  <c r="VQV1194" i="1"/>
  <c r="VQN1194" i="1"/>
  <c r="VQF1194" i="1"/>
  <c r="VPX1194" i="1"/>
  <c r="VPP1194" i="1"/>
  <c r="VPH1194" i="1"/>
  <c r="VOZ1194" i="1"/>
  <c r="VOR1194" i="1"/>
  <c r="VOJ1194" i="1"/>
  <c r="VOB1194" i="1"/>
  <c r="VNT1194" i="1"/>
  <c r="VNL1194" i="1"/>
  <c r="VND1194" i="1"/>
  <c r="VMV1194" i="1"/>
  <c r="VMN1194" i="1"/>
  <c r="VMF1194" i="1"/>
  <c r="VLX1194" i="1"/>
  <c r="VLP1194" i="1"/>
  <c r="VLH1194" i="1"/>
  <c r="VKZ1194" i="1"/>
  <c r="VKR1194" i="1"/>
  <c r="VKJ1194" i="1"/>
  <c r="VKB1194" i="1"/>
  <c r="VJT1194" i="1"/>
  <c r="VJL1194" i="1"/>
  <c r="VJD1194" i="1"/>
  <c r="VIV1194" i="1"/>
  <c r="VIN1194" i="1"/>
  <c r="VIF1194" i="1"/>
  <c r="VHX1194" i="1"/>
  <c r="VHP1194" i="1"/>
  <c r="VHH1194" i="1"/>
  <c r="VGZ1194" i="1"/>
  <c r="VGR1194" i="1"/>
  <c r="VGJ1194" i="1"/>
  <c r="VGB1194" i="1"/>
  <c r="VFT1194" i="1"/>
  <c r="VFL1194" i="1"/>
  <c r="VFD1194" i="1"/>
  <c r="VEV1194" i="1"/>
  <c r="VEN1194" i="1"/>
  <c r="VEF1194" i="1"/>
  <c r="VDX1194" i="1"/>
  <c r="VDP1194" i="1"/>
  <c r="VDH1194" i="1"/>
  <c r="VCZ1194" i="1"/>
  <c r="VCR1194" i="1"/>
  <c r="VCJ1194" i="1"/>
  <c r="VCB1194" i="1"/>
  <c r="VBT1194" i="1"/>
  <c r="VBL1194" i="1"/>
  <c r="VBD1194" i="1"/>
  <c r="VAV1194" i="1"/>
  <c r="VAN1194" i="1"/>
  <c r="VAF1194" i="1"/>
  <c r="UZX1194" i="1"/>
  <c r="UZP1194" i="1"/>
  <c r="UZH1194" i="1"/>
  <c r="UYZ1194" i="1"/>
  <c r="UYR1194" i="1"/>
  <c r="UYJ1194" i="1"/>
  <c r="UYB1194" i="1"/>
  <c r="UXT1194" i="1"/>
  <c r="UXL1194" i="1"/>
  <c r="UXD1194" i="1"/>
  <c r="UWV1194" i="1"/>
  <c r="UWN1194" i="1"/>
  <c r="UWF1194" i="1"/>
  <c r="UVX1194" i="1"/>
  <c r="UVP1194" i="1"/>
  <c r="UVH1194" i="1"/>
  <c r="UUZ1194" i="1"/>
  <c r="UUR1194" i="1"/>
  <c r="UUJ1194" i="1"/>
  <c r="UUB1194" i="1"/>
  <c r="UTT1194" i="1"/>
  <c r="UTL1194" i="1"/>
  <c r="UTD1194" i="1"/>
  <c r="USV1194" i="1"/>
  <c r="USN1194" i="1"/>
  <c r="USF1194" i="1"/>
  <c r="URX1194" i="1"/>
  <c r="URP1194" i="1"/>
  <c r="URH1194" i="1"/>
  <c r="UQZ1194" i="1"/>
  <c r="UQR1194" i="1"/>
  <c r="UQJ1194" i="1"/>
  <c r="UQB1194" i="1"/>
  <c r="UPT1194" i="1"/>
  <c r="UPL1194" i="1"/>
  <c r="UPD1194" i="1"/>
  <c r="UOV1194" i="1"/>
  <c r="UON1194" i="1"/>
  <c r="UOF1194" i="1"/>
  <c r="UNX1194" i="1"/>
  <c r="UNP1194" i="1"/>
  <c r="UNH1194" i="1"/>
  <c r="UMZ1194" i="1"/>
  <c r="UMR1194" i="1"/>
  <c r="UMJ1194" i="1"/>
  <c r="UMB1194" i="1"/>
  <c r="ULT1194" i="1"/>
  <c r="ULL1194" i="1"/>
  <c r="ULD1194" i="1"/>
  <c r="UKV1194" i="1"/>
  <c r="UKN1194" i="1"/>
  <c r="UKF1194" i="1"/>
  <c r="UJX1194" i="1"/>
  <c r="UJP1194" i="1"/>
  <c r="UJH1194" i="1"/>
  <c r="UIZ1194" i="1"/>
  <c r="UIR1194" i="1"/>
  <c r="UIJ1194" i="1"/>
  <c r="UIB1194" i="1"/>
  <c r="UHT1194" i="1"/>
  <c r="UHL1194" i="1"/>
  <c r="UHD1194" i="1"/>
  <c r="UGV1194" i="1"/>
  <c r="UGN1194" i="1"/>
  <c r="UGF1194" i="1"/>
  <c r="UFX1194" i="1"/>
  <c r="UFP1194" i="1"/>
  <c r="UFH1194" i="1"/>
  <c r="UEZ1194" i="1"/>
  <c r="UER1194" i="1"/>
  <c r="UEJ1194" i="1"/>
  <c r="UEB1194" i="1"/>
  <c r="UDT1194" i="1"/>
  <c r="UDL1194" i="1"/>
  <c r="UDD1194" i="1"/>
  <c r="UCV1194" i="1"/>
  <c r="UCN1194" i="1"/>
  <c r="UCF1194" i="1"/>
  <c r="UBX1194" i="1"/>
  <c r="UBP1194" i="1"/>
  <c r="UBH1194" i="1"/>
  <c r="UAZ1194" i="1"/>
  <c r="UAR1194" i="1"/>
  <c r="UAJ1194" i="1"/>
  <c r="UAB1194" i="1"/>
  <c r="TZT1194" i="1"/>
  <c r="TZL1194" i="1"/>
  <c r="TZD1194" i="1"/>
  <c r="TYV1194" i="1"/>
  <c r="TYN1194" i="1"/>
  <c r="TYF1194" i="1"/>
  <c r="TXX1194" i="1"/>
  <c r="TXP1194" i="1"/>
  <c r="TXH1194" i="1"/>
  <c r="TWZ1194" i="1"/>
  <c r="TWR1194" i="1"/>
  <c r="TWJ1194" i="1"/>
  <c r="TWB1194" i="1"/>
  <c r="TVT1194" i="1"/>
  <c r="TVL1194" i="1"/>
  <c r="TVD1194" i="1"/>
  <c r="TUV1194" i="1"/>
  <c r="TUN1194" i="1"/>
  <c r="TUF1194" i="1"/>
  <c r="TTX1194" i="1"/>
  <c r="TTP1194" i="1"/>
  <c r="TTH1194" i="1"/>
  <c r="TSZ1194" i="1"/>
  <c r="TSR1194" i="1"/>
  <c r="TSJ1194" i="1"/>
  <c r="TSB1194" i="1"/>
  <c r="TRT1194" i="1"/>
  <c r="TRL1194" i="1"/>
  <c r="TRD1194" i="1"/>
  <c r="TQV1194" i="1"/>
  <c r="TQN1194" i="1"/>
  <c r="TQF1194" i="1"/>
  <c r="TPX1194" i="1"/>
  <c r="TPP1194" i="1"/>
  <c r="TPH1194" i="1"/>
  <c r="TOZ1194" i="1"/>
  <c r="TOR1194" i="1"/>
  <c r="TOJ1194" i="1"/>
  <c r="TOB1194" i="1"/>
  <c r="TNT1194" i="1"/>
  <c r="TNL1194" i="1"/>
  <c r="TND1194" i="1"/>
  <c r="TMV1194" i="1"/>
  <c r="TMN1194" i="1"/>
  <c r="TMF1194" i="1"/>
  <c r="TLX1194" i="1"/>
  <c r="TLP1194" i="1"/>
  <c r="TLH1194" i="1"/>
  <c r="TKZ1194" i="1"/>
  <c r="TKR1194" i="1"/>
  <c r="TKJ1194" i="1"/>
  <c r="TKB1194" i="1"/>
  <c r="TJT1194" i="1"/>
  <c r="TJL1194" i="1"/>
  <c r="TJD1194" i="1"/>
  <c r="TIV1194" i="1"/>
  <c r="TIN1194" i="1"/>
  <c r="TIF1194" i="1"/>
  <c r="THX1194" i="1"/>
  <c r="THP1194" i="1"/>
  <c r="THH1194" i="1"/>
  <c r="TGZ1194" i="1"/>
  <c r="TGR1194" i="1"/>
  <c r="TGJ1194" i="1"/>
  <c r="TGB1194" i="1"/>
  <c r="TFT1194" i="1"/>
  <c r="TFL1194" i="1"/>
  <c r="TFD1194" i="1"/>
  <c r="TEV1194" i="1"/>
  <c r="TEN1194" i="1"/>
  <c r="TEF1194" i="1"/>
  <c r="TDX1194" i="1"/>
  <c r="TDP1194" i="1"/>
  <c r="TDH1194" i="1"/>
  <c r="TCZ1194" i="1"/>
  <c r="TCR1194" i="1"/>
  <c r="TCJ1194" i="1"/>
  <c r="TCB1194" i="1"/>
  <c r="TBT1194" i="1"/>
  <c r="TBL1194" i="1"/>
  <c r="TBD1194" i="1"/>
  <c r="TAV1194" i="1"/>
  <c r="TAN1194" i="1"/>
  <c r="TAF1194" i="1"/>
  <c r="SZX1194" i="1"/>
  <c r="SZP1194" i="1"/>
  <c r="SZH1194" i="1"/>
  <c r="SYZ1194" i="1"/>
  <c r="SYR1194" i="1"/>
  <c r="SYJ1194" i="1"/>
  <c r="SYB1194" i="1"/>
  <c r="SXT1194" i="1"/>
  <c r="SXL1194" i="1"/>
  <c r="SXD1194" i="1"/>
  <c r="SWV1194" i="1"/>
  <c r="SWN1194" i="1"/>
  <c r="SWF1194" i="1"/>
  <c r="SVX1194" i="1"/>
  <c r="SVP1194" i="1"/>
  <c r="SVH1194" i="1"/>
  <c r="SUZ1194" i="1"/>
  <c r="SUR1194" i="1"/>
  <c r="SUJ1194" i="1"/>
  <c r="SUB1194" i="1"/>
  <c r="STT1194" i="1"/>
  <c r="STL1194" i="1"/>
  <c r="STD1194" i="1"/>
  <c r="SSV1194" i="1"/>
  <c r="SSN1194" i="1"/>
  <c r="SSF1194" i="1"/>
  <c r="SRX1194" i="1"/>
  <c r="SRP1194" i="1"/>
  <c r="SRH1194" i="1"/>
  <c r="SQZ1194" i="1"/>
  <c r="SQR1194" i="1"/>
  <c r="SQJ1194" i="1"/>
  <c r="SQB1194" i="1"/>
  <c r="SPT1194" i="1"/>
  <c r="SPL1194" i="1"/>
  <c r="SPD1194" i="1"/>
  <c r="SOV1194" i="1"/>
  <c r="SON1194" i="1"/>
  <c r="SOF1194" i="1"/>
  <c r="SNX1194" i="1"/>
  <c r="SNP1194" i="1"/>
  <c r="SNH1194" i="1"/>
  <c r="SMZ1194" i="1"/>
  <c r="SMR1194" i="1"/>
  <c r="SMJ1194" i="1"/>
  <c r="SMB1194" i="1"/>
  <c r="SLT1194" i="1"/>
  <c r="SLL1194" i="1"/>
  <c r="SLD1194" i="1"/>
  <c r="SKV1194" i="1"/>
  <c r="SKN1194" i="1"/>
  <c r="SKF1194" i="1"/>
  <c r="SJX1194" i="1"/>
  <c r="SJP1194" i="1"/>
  <c r="SJH1194" i="1"/>
  <c r="SIZ1194" i="1"/>
  <c r="SIR1194" i="1"/>
  <c r="SIJ1194" i="1"/>
  <c r="SIB1194" i="1"/>
  <c r="SHT1194" i="1"/>
  <c r="SHL1194" i="1"/>
  <c r="SHD1194" i="1"/>
  <c r="SGV1194" i="1"/>
  <c r="SGN1194" i="1"/>
  <c r="SGF1194" i="1"/>
  <c r="SFX1194" i="1"/>
  <c r="SFP1194" i="1"/>
  <c r="SFH1194" i="1"/>
  <c r="SEZ1194" i="1"/>
  <c r="SER1194" i="1"/>
  <c r="SEJ1194" i="1"/>
  <c r="SEB1194" i="1"/>
  <c r="SDT1194" i="1"/>
  <c r="SDL1194" i="1"/>
  <c r="SDD1194" i="1"/>
  <c r="SCV1194" i="1"/>
  <c r="SCN1194" i="1"/>
  <c r="SCF1194" i="1"/>
  <c r="SBX1194" i="1"/>
  <c r="SBP1194" i="1"/>
  <c r="SBH1194" i="1"/>
  <c r="SAZ1194" i="1"/>
  <c r="SAR1194" i="1"/>
  <c r="SAJ1194" i="1"/>
  <c r="SAB1194" i="1"/>
  <c r="RZT1194" i="1"/>
  <c r="RZL1194" i="1"/>
  <c r="RZD1194" i="1"/>
  <c r="RYV1194" i="1"/>
  <c r="RYN1194" i="1"/>
  <c r="RYF1194" i="1"/>
  <c r="RXX1194" i="1"/>
  <c r="RXP1194" i="1"/>
  <c r="RXH1194" i="1"/>
  <c r="RWZ1194" i="1"/>
  <c r="RWR1194" i="1"/>
  <c r="RWJ1194" i="1"/>
  <c r="RWB1194" i="1"/>
  <c r="RVT1194" i="1"/>
  <c r="RVL1194" i="1"/>
  <c r="RVD1194" i="1"/>
  <c r="RUV1194" i="1"/>
  <c r="RUN1194" i="1"/>
  <c r="RUF1194" i="1"/>
  <c r="RTX1194" i="1"/>
  <c r="RTP1194" i="1"/>
  <c r="RTH1194" i="1"/>
  <c r="RSZ1194" i="1"/>
  <c r="RSR1194" i="1"/>
  <c r="RSJ1194" i="1"/>
  <c r="RSB1194" i="1"/>
  <c r="RRT1194" i="1"/>
  <c r="RRL1194" i="1"/>
  <c r="RRD1194" i="1"/>
  <c r="RQV1194" i="1"/>
  <c r="RQN1194" i="1"/>
  <c r="RQF1194" i="1"/>
  <c r="RPX1194" i="1"/>
  <c r="RPP1194" i="1"/>
  <c r="RPH1194" i="1"/>
  <c r="ROZ1194" i="1"/>
  <c r="ROR1194" i="1"/>
  <c r="ROJ1194" i="1"/>
  <c r="ROB1194" i="1"/>
  <c r="RNT1194" i="1"/>
  <c r="RNL1194" i="1"/>
  <c r="RND1194" i="1"/>
  <c r="RMV1194" i="1"/>
  <c r="RMN1194" i="1"/>
  <c r="RMF1194" i="1"/>
  <c r="RLX1194" i="1"/>
  <c r="RLP1194" i="1"/>
  <c r="RLH1194" i="1"/>
  <c r="RKZ1194" i="1"/>
  <c r="RKR1194" i="1"/>
  <c r="RKJ1194" i="1"/>
  <c r="RKB1194" i="1"/>
  <c r="RJT1194" i="1"/>
  <c r="RJL1194" i="1"/>
  <c r="RJD1194" i="1"/>
  <c r="RIV1194" i="1"/>
  <c r="RIN1194" i="1"/>
  <c r="RIF1194" i="1"/>
  <c r="RHX1194" i="1"/>
  <c r="RHP1194" i="1"/>
  <c r="RHH1194" i="1"/>
  <c r="RGZ1194" i="1"/>
  <c r="RGR1194" i="1"/>
  <c r="RGJ1194" i="1"/>
  <c r="RGB1194" i="1"/>
  <c r="RFT1194" i="1"/>
  <c r="RFL1194" i="1"/>
  <c r="RFD1194" i="1"/>
  <c r="REV1194" i="1"/>
  <c r="REN1194" i="1"/>
  <c r="REF1194" i="1"/>
  <c r="RDX1194" i="1"/>
  <c r="RDP1194" i="1"/>
  <c r="RDH1194" i="1"/>
  <c r="RCZ1194" i="1"/>
  <c r="RCR1194" i="1"/>
  <c r="RCJ1194" i="1"/>
  <c r="RCB1194" i="1"/>
  <c r="RBT1194" i="1"/>
  <c r="RBL1194" i="1"/>
  <c r="RBD1194" i="1"/>
  <c r="RAV1194" i="1"/>
  <c r="RAN1194" i="1"/>
  <c r="RAF1194" i="1"/>
  <c r="QZX1194" i="1"/>
  <c r="QZP1194" i="1"/>
  <c r="QZH1194" i="1"/>
  <c r="QYZ1194" i="1"/>
  <c r="QYR1194" i="1"/>
  <c r="QYJ1194" i="1"/>
  <c r="QYB1194" i="1"/>
  <c r="QXT1194" i="1"/>
  <c r="QXL1194" i="1"/>
  <c r="QXD1194" i="1"/>
  <c r="QWV1194" i="1"/>
  <c r="QWN1194" i="1"/>
  <c r="QWF1194" i="1"/>
  <c r="QVX1194" i="1"/>
  <c r="QVP1194" i="1"/>
  <c r="QVH1194" i="1"/>
  <c r="QUZ1194" i="1"/>
  <c r="QUR1194" i="1"/>
  <c r="QUJ1194" i="1"/>
  <c r="QUB1194" i="1"/>
  <c r="QTT1194" i="1"/>
  <c r="QTL1194" i="1"/>
  <c r="QTD1194" i="1"/>
  <c r="QSV1194" i="1"/>
  <c r="QSN1194" i="1"/>
  <c r="QSF1194" i="1"/>
  <c r="QRX1194" i="1"/>
  <c r="QRP1194" i="1"/>
  <c r="QRH1194" i="1"/>
  <c r="QQZ1194" i="1"/>
  <c r="QQR1194" i="1"/>
  <c r="QQJ1194" i="1"/>
  <c r="QQB1194" i="1"/>
  <c r="QPT1194" i="1"/>
  <c r="QPL1194" i="1"/>
  <c r="QPD1194" i="1"/>
  <c r="QOV1194" i="1"/>
  <c r="QON1194" i="1"/>
  <c r="QOF1194" i="1"/>
  <c r="QNX1194" i="1"/>
  <c r="QNP1194" i="1"/>
  <c r="QNH1194" i="1"/>
  <c r="QMZ1194" i="1"/>
  <c r="QMR1194" i="1"/>
  <c r="QMJ1194" i="1"/>
  <c r="QMB1194" i="1"/>
  <c r="QLT1194" i="1"/>
  <c r="QLL1194" i="1"/>
  <c r="QLD1194" i="1"/>
  <c r="QKV1194" i="1"/>
  <c r="QKN1194" i="1"/>
  <c r="QKF1194" i="1"/>
  <c r="QJX1194" i="1"/>
  <c r="QJP1194" i="1"/>
  <c r="QJH1194" i="1"/>
  <c r="QIZ1194" i="1"/>
  <c r="QIR1194" i="1"/>
  <c r="QIJ1194" i="1"/>
  <c r="QIB1194" i="1"/>
  <c r="QHT1194" i="1"/>
  <c r="QHL1194" i="1"/>
  <c r="QHD1194" i="1"/>
  <c r="QGV1194" i="1"/>
  <c r="QGN1194" i="1"/>
  <c r="QGF1194" i="1"/>
  <c r="QFX1194" i="1"/>
  <c r="QFP1194" i="1"/>
  <c r="QFH1194" i="1"/>
  <c r="QEZ1194" i="1"/>
  <c r="QER1194" i="1"/>
  <c r="QEJ1194" i="1"/>
  <c r="QEB1194" i="1"/>
  <c r="QDT1194" i="1"/>
  <c r="QDL1194" i="1"/>
  <c r="QDD1194" i="1"/>
  <c r="QCV1194" i="1"/>
  <c r="QCN1194" i="1"/>
  <c r="QCF1194" i="1"/>
  <c r="QBX1194" i="1"/>
  <c r="QBP1194" i="1"/>
  <c r="QBH1194" i="1"/>
  <c r="QAZ1194" i="1"/>
  <c r="QAR1194" i="1"/>
  <c r="QAJ1194" i="1"/>
  <c r="QAB1194" i="1"/>
  <c r="PZT1194" i="1"/>
  <c r="PZL1194" i="1"/>
  <c r="PZD1194" i="1"/>
  <c r="PYV1194" i="1"/>
  <c r="PYN1194" i="1"/>
  <c r="PYF1194" i="1"/>
  <c r="PXX1194" i="1"/>
  <c r="PXP1194" i="1"/>
  <c r="PXH1194" i="1"/>
  <c r="PWZ1194" i="1"/>
  <c r="PWR1194" i="1"/>
  <c r="PWJ1194" i="1"/>
  <c r="PWB1194" i="1"/>
  <c r="PVT1194" i="1"/>
  <c r="PVL1194" i="1"/>
  <c r="PVD1194" i="1"/>
  <c r="PUV1194" i="1"/>
  <c r="PUN1194" i="1"/>
  <c r="PUF1194" i="1"/>
  <c r="PTX1194" i="1"/>
  <c r="PTP1194" i="1"/>
  <c r="PTH1194" i="1"/>
  <c r="PSZ1194" i="1"/>
  <c r="PSR1194" i="1"/>
  <c r="PSJ1194" i="1"/>
  <c r="PSB1194" i="1"/>
  <c r="PRT1194" i="1"/>
  <c r="PRL1194" i="1"/>
  <c r="PRD1194" i="1"/>
  <c r="PQV1194" i="1"/>
  <c r="PQN1194" i="1"/>
  <c r="PQF1194" i="1"/>
  <c r="PPX1194" i="1"/>
  <c r="PPP1194" i="1"/>
  <c r="PPH1194" i="1"/>
  <c r="POZ1194" i="1"/>
  <c r="POR1194" i="1"/>
  <c r="POJ1194" i="1"/>
  <c r="POB1194" i="1"/>
  <c r="PNT1194" i="1"/>
  <c r="PNL1194" i="1"/>
  <c r="PND1194" i="1"/>
  <c r="PMV1194" i="1"/>
  <c r="PMN1194" i="1"/>
  <c r="PMF1194" i="1"/>
  <c r="PLX1194" i="1"/>
  <c r="PLP1194" i="1"/>
  <c r="PLH1194" i="1"/>
  <c r="PKZ1194" i="1"/>
  <c r="PKR1194" i="1"/>
  <c r="PKJ1194" i="1"/>
  <c r="PKB1194" i="1"/>
  <c r="PJT1194" i="1"/>
  <c r="PJL1194" i="1"/>
  <c r="PJD1194" i="1"/>
  <c r="PIV1194" i="1"/>
  <c r="PIN1194" i="1"/>
  <c r="PIF1194" i="1"/>
  <c r="PHX1194" i="1"/>
  <c r="PHP1194" i="1"/>
  <c r="PHH1194" i="1"/>
  <c r="PGZ1194" i="1"/>
  <c r="PGR1194" i="1"/>
  <c r="PGJ1194" i="1"/>
  <c r="PGB1194" i="1"/>
  <c r="PFT1194" i="1"/>
  <c r="PFL1194" i="1"/>
  <c r="PFD1194" i="1"/>
  <c r="PEV1194" i="1"/>
  <c r="PEN1194" i="1"/>
  <c r="PEF1194" i="1"/>
  <c r="PDX1194" i="1"/>
  <c r="PDP1194" i="1"/>
  <c r="PDH1194" i="1"/>
  <c r="PCZ1194" i="1"/>
  <c r="PCR1194" i="1"/>
  <c r="PCJ1194" i="1"/>
  <c r="PCB1194" i="1"/>
  <c r="PBT1194" i="1"/>
  <c r="PBL1194" i="1"/>
  <c r="PBD1194" i="1"/>
  <c r="PAV1194" i="1"/>
  <c r="PAN1194" i="1"/>
  <c r="PAF1194" i="1"/>
  <c r="OZX1194" i="1"/>
  <c r="OZP1194" i="1"/>
  <c r="OZH1194" i="1"/>
  <c r="OYZ1194" i="1"/>
  <c r="OYR1194" i="1"/>
  <c r="OYJ1194" i="1"/>
  <c r="OYB1194" i="1"/>
  <c r="OXT1194" i="1"/>
  <c r="OXL1194" i="1"/>
  <c r="OXD1194" i="1"/>
  <c r="OWV1194" i="1"/>
  <c r="OWN1194" i="1"/>
  <c r="OWF1194" i="1"/>
  <c r="OVX1194" i="1"/>
  <c r="OVP1194" i="1"/>
  <c r="OVH1194" i="1"/>
  <c r="OUZ1194" i="1"/>
  <c r="OUR1194" i="1"/>
  <c r="OUJ1194" i="1"/>
  <c r="OUB1194" i="1"/>
  <c r="OTT1194" i="1"/>
  <c r="OTL1194" i="1"/>
  <c r="OTD1194" i="1"/>
  <c r="OSV1194" i="1"/>
  <c r="OSN1194" i="1"/>
  <c r="OSF1194" i="1"/>
  <c r="ORX1194" i="1"/>
  <c r="ORP1194" i="1"/>
  <c r="ORH1194" i="1"/>
  <c r="OQZ1194" i="1"/>
  <c r="OQR1194" i="1"/>
  <c r="OQJ1194" i="1"/>
  <c r="OQB1194" i="1"/>
  <c r="OPT1194" i="1"/>
  <c r="OPL1194" i="1"/>
  <c r="OPD1194" i="1"/>
  <c r="OOV1194" i="1"/>
  <c r="OON1194" i="1"/>
  <c r="OOF1194" i="1"/>
  <c r="ONX1194" i="1"/>
  <c r="ONP1194" i="1"/>
  <c r="ONH1194" i="1"/>
  <c r="OMZ1194" i="1"/>
  <c r="OMR1194" i="1"/>
  <c r="OMJ1194" i="1"/>
  <c r="OMB1194" i="1"/>
  <c r="OLT1194" i="1"/>
  <c r="OLL1194" i="1"/>
  <c r="OLD1194" i="1"/>
  <c r="OKV1194" i="1"/>
  <c r="OKN1194" i="1"/>
  <c r="OKF1194" i="1"/>
  <c r="OJX1194" i="1"/>
  <c r="OJP1194" i="1"/>
  <c r="OJH1194" i="1"/>
  <c r="OIZ1194" i="1"/>
  <c r="OIR1194" i="1"/>
  <c r="OIJ1194" i="1"/>
  <c r="OIB1194" i="1"/>
  <c r="OHT1194" i="1"/>
  <c r="OHL1194" i="1"/>
  <c r="OHD1194" i="1"/>
  <c r="OGV1194" i="1"/>
  <c r="OGN1194" i="1"/>
  <c r="OGF1194" i="1"/>
  <c r="OFX1194" i="1"/>
  <c r="OFP1194" i="1"/>
  <c r="OFH1194" i="1"/>
  <c r="OEZ1194" i="1"/>
  <c r="OER1194" i="1"/>
  <c r="OEJ1194" i="1"/>
  <c r="OEB1194" i="1"/>
  <c r="ODT1194" i="1"/>
  <c r="ODL1194" i="1"/>
  <c r="ODD1194" i="1"/>
  <c r="OCV1194" i="1"/>
  <c r="OCN1194" i="1"/>
  <c r="OCF1194" i="1"/>
  <c r="OBX1194" i="1"/>
  <c r="OBP1194" i="1"/>
  <c r="OBH1194" i="1"/>
  <c r="OAZ1194" i="1"/>
  <c r="OAR1194" i="1"/>
  <c r="OAJ1194" i="1"/>
  <c r="OAB1194" i="1"/>
  <c r="NZT1194" i="1"/>
  <c r="NZL1194" i="1"/>
  <c r="NZD1194" i="1"/>
  <c r="NYV1194" i="1"/>
  <c r="NYN1194" i="1"/>
  <c r="NYF1194" i="1"/>
  <c r="NXX1194" i="1"/>
  <c r="NXP1194" i="1"/>
  <c r="NXH1194" i="1"/>
  <c r="NWZ1194" i="1"/>
  <c r="NWR1194" i="1"/>
  <c r="NWJ1194" i="1"/>
  <c r="NWB1194" i="1"/>
  <c r="NVT1194" i="1"/>
  <c r="NVL1194" i="1"/>
  <c r="NVD1194" i="1"/>
  <c r="NUV1194" i="1"/>
  <c r="NUN1194" i="1"/>
  <c r="NUF1194" i="1"/>
  <c r="NTX1194" i="1"/>
  <c r="NTP1194" i="1"/>
  <c r="NTH1194" i="1"/>
  <c r="NSZ1194" i="1"/>
  <c r="NSR1194" i="1"/>
  <c r="NSJ1194" i="1"/>
  <c r="NSB1194" i="1"/>
  <c r="NRT1194" i="1"/>
  <c r="NRL1194" i="1"/>
  <c r="NRD1194" i="1"/>
  <c r="NQV1194" i="1"/>
  <c r="NQN1194" i="1"/>
  <c r="NQF1194" i="1"/>
  <c r="NPX1194" i="1"/>
  <c r="NPP1194" i="1"/>
  <c r="NPH1194" i="1"/>
  <c r="NOZ1194" i="1"/>
  <c r="NOR1194" i="1"/>
  <c r="NOJ1194" i="1"/>
  <c r="NOB1194" i="1"/>
  <c r="NNT1194" i="1"/>
  <c r="NNL1194" i="1"/>
  <c r="NND1194" i="1"/>
  <c r="NMV1194" i="1"/>
  <c r="NMN1194" i="1"/>
  <c r="NMF1194" i="1"/>
  <c r="NLX1194" i="1"/>
  <c r="NLP1194" i="1"/>
  <c r="NLH1194" i="1"/>
  <c r="NKZ1194" i="1"/>
  <c r="NKR1194" i="1"/>
  <c r="NKJ1194" i="1"/>
  <c r="NKB1194" i="1"/>
  <c r="NJT1194" i="1"/>
  <c r="NJL1194" i="1"/>
  <c r="NJD1194" i="1"/>
  <c r="NIV1194" i="1"/>
  <c r="NIN1194" i="1"/>
  <c r="NIF1194" i="1"/>
  <c r="NHX1194" i="1"/>
  <c r="NHP1194" i="1"/>
  <c r="NHH1194" i="1"/>
  <c r="NGZ1194" i="1"/>
  <c r="NGR1194" i="1"/>
  <c r="NGJ1194" i="1"/>
  <c r="NGB1194" i="1"/>
  <c r="NFT1194" i="1"/>
  <c r="NFL1194" i="1"/>
  <c r="NFD1194" i="1"/>
  <c r="NEV1194" i="1"/>
  <c r="NEN1194" i="1"/>
  <c r="NEF1194" i="1"/>
  <c r="NDX1194" i="1"/>
  <c r="NDP1194" i="1"/>
  <c r="NDH1194" i="1"/>
  <c r="NCZ1194" i="1"/>
  <c r="NCR1194" i="1"/>
  <c r="NCJ1194" i="1"/>
  <c r="NCB1194" i="1"/>
  <c r="NBT1194" i="1"/>
  <c r="NBL1194" i="1"/>
  <c r="NBD1194" i="1"/>
  <c r="NAV1194" i="1"/>
  <c r="NAN1194" i="1"/>
  <c r="NAF1194" i="1"/>
  <c r="MZX1194" i="1"/>
  <c r="MZP1194" i="1"/>
  <c r="MZH1194" i="1"/>
  <c r="MYZ1194" i="1"/>
  <c r="MYR1194" i="1"/>
  <c r="MYJ1194" i="1"/>
  <c r="MYB1194" i="1"/>
  <c r="MXT1194" i="1"/>
  <c r="MXL1194" i="1"/>
  <c r="MXD1194" i="1"/>
  <c r="MWV1194" i="1"/>
  <c r="MWN1194" i="1"/>
  <c r="MWF1194" i="1"/>
  <c r="MVX1194" i="1"/>
  <c r="MVP1194" i="1"/>
  <c r="MVH1194" i="1"/>
  <c r="MUZ1194" i="1"/>
  <c r="MUR1194" i="1"/>
  <c r="MUJ1194" i="1"/>
  <c r="MUB1194" i="1"/>
  <c r="MTT1194" i="1"/>
  <c r="MTL1194" i="1"/>
  <c r="MTD1194" i="1"/>
  <c r="MSV1194" i="1"/>
  <c r="MSN1194" i="1"/>
  <c r="MSF1194" i="1"/>
  <c r="MRX1194" i="1"/>
  <c r="MRP1194" i="1"/>
  <c r="MRH1194" i="1"/>
  <c r="MQZ1194" i="1"/>
  <c r="MQR1194" i="1"/>
  <c r="MQJ1194" i="1"/>
  <c r="MQB1194" i="1"/>
  <c r="MPT1194" i="1"/>
  <c r="MPL1194" i="1"/>
  <c r="MPD1194" i="1"/>
  <c r="MOV1194" i="1"/>
  <c r="MON1194" i="1"/>
  <c r="MOF1194" i="1"/>
  <c r="MNX1194" i="1"/>
  <c r="MNP1194" i="1"/>
  <c r="MNH1194" i="1"/>
  <c r="MMZ1194" i="1"/>
  <c r="MMR1194" i="1"/>
  <c r="MMJ1194" i="1"/>
  <c r="MMB1194" i="1"/>
  <c r="MLT1194" i="1"/>
  <c r="MLL1194" i="1"/>
  <c r="MLD1194" i="1"/>
  <c r="MKV1194" i="1"/>
  <c r="MKN1194" i="1"/>
  <c r="MKF1194" i="1"/>
  <c r="MJX1194" i="1"/>
  <c r="MJP1194" i="1"/>
  <c r="MJH1194" i="1"/>
  <c r="MIZ1194" i="1"/>
  <c r="MIR1194" i="1"/>
  <c r="MIJ1194" i="1"/>
  <c r="MIB1194" i="1"/>
  <c r="MHT1194" i="1"/>
  <c r="MHL1194" i="1"/>
  <c r="MHD1194" i="1"/>
  <c r="MGV1194" i="1"/>
  <c r="MGN1194" i="1"/>
  <c r="MGF1194" i="1"/>
  <c r="MFX1194" i="1"/>
  <c r="MFP1194" i="1"/>
  <c r="MFH1194" i="1"/>
  <c r="MEZ1194" i="1"/>
  <c r="MER1194" i="1"/>
  <c r="MEJ1194" i="1"/>
  <c r="MEB1194" i="1"/>
  <c r="MDT1194" i="1"/>
  <c r="MDL1194" i="1"/>
  <c r="MDD1194" i="1"/>
  <c r="MCV1194" i="1"/>
  <c r="MCN1194" i="1"/>
  <c r="MCF1194" i="1"/>
  <c r="MBX1194" i="1"/>
  <c r="MBP1194" i="1"/>
  <c r="MBH1194" i="1"/>
  <c r="MAZ1194" i="1"/>
  <c r="MAR1194" i="1"/>
  <c r="MAJ1194" i="1"/>
  <c r="MAB1194" i="1"/>
  <c r="LZT1194" i="1"/>
  <c r="LZL1194" i="1"/>
  <c r="LZD1194" i="1"/>
  <c r="LYV1194" i="1"/>
  <c r="LYN1194" i="1"/>
  <c r="LYF1194" i="1"/>
  <c r="LXX1194" i="1"/>
  <c r="LXP1194" i="1"/>
  <c r="LXH1194" i="1"/>
  <c r="LWZ1194" i="1"/>
  <c r="LWR1194" i="1"/>
  <c r="LWJ1194" i="1"/>
  <c r="LWB1194" i="1"/>
  <c r="LVT1194" i="1"/>
  <c r="LVL1194" i="1"/>
  <c r="LVD1194" i="1"/>
  <c r="LUV1194" i="1"/>
  <c r="LUN1194" i="1"/>
  <c r="LUF1194" i="1"/>
  <c r="LTX1194" i="1"/>
  <c r="LTP1194" i="1"/>
  <c r="LTH1194" i="1"/>
  <c r="LSZ1194" i="1"/>
  <c r="LSR1194" i="1"/>
  <c r="LSJ1194" i="1"/>
  <c r="LSB1194" i="1"/>
  <c r="LRT1194" i="1"/>
  <c r="LRL1194" i="1"/>
  <c r="LRD1194" i="1"/>
  <c r="LQV1194" i="1"/>
  <c r="LQN1194" i="1"/>
  <c r="LQF1194" i="1"/>
  <c r="LPX1194" i="1"/>
  <c r="LPP1194" i="1"/>
  <c r="LPH1194" i="1"/>
  <c r="LOZ1194" i="1"/>
  <c r="LOR1194" i="1"/>
  <c r="LOJ1194" i="1"/>
  <c r="LOB1194" i="1"/>
  <c r="LNT1194" i="1"/>
  <c r="LNL1194" i="1"/>
  <c r="LND1194" i="1"/>
  <c r="LMV1194" i="1"/>
  <c r="LMN1194" i="1"/>
  <c r="LMF1194" i="1"/>
  <c r="LLX1194" i="1"/>
  <c r="LLP1194" i="1"/>
  <c r="LLH1194" i="1"/>
  <c r="LKZ1194" i="1"/>
  <c r="LKR1194" i="1"/>
  <c r="LKJ1194" i="1"/>
  <c r="LKB1194" i="1"/>
  <c r="LJT1194" i="1"/>
  <c r="LJL1194" i="1"/>
  <c r="LJD1194" i="1"/>
  <c r="LIV1194" i="1"/>
  <c r="LIN1194" i="1"/>
  <c r="LIF1194" i="1"/>
  <c r="LHX1194" i="1"/>
  <c r="LHP1194" i="1"/>
  <c r="LHH1194" i="1"/>
  <c r="LGZ1194" i="1"/>
  <c r="LGR1194" i="1"/>
  <c r="LGJ1194" i="1"/>
  <c r="LGB1194" i="1"/>
  <c r="LFT1194" i="1"/>
  <c r="LFL1194" i="1"/>
  <c r="LFD1194" i="1"/>
  <c r="LEV1194" i="1"/>
  <c r="LEN1194" i="1"/>
  <c r="LEF1194" i="1"/>
  <c r="LDX1194" i="1"/>
  <c r="LDP1194" i="1"/>
  <c r="LDH1194" i="1"/>
  <c r="LCZ1194" i="1"/>
  <c r="LCR1194" i="1"/>
  <c r="LCJ1194" i="1"/>
  <c r="LCB1194" i="1"/>
  <c r="LBT1194" i="1"/>
  <c r="LBL1194" i="1"/>
  <c r="LBD1194" i="1"/>
  <c r="LAV1194" i="1"/>
  <c r="LAN1194" i="1"/>
  <c r="LAF1194" i="1"/>
  <c r="KZX1194" i="1"/>
  <c r="KZP1194" i="1"/>
  <c r="KZH1194" i="1"/>
  <c r="KYZ1194" i="1"/>
  <c r="KYR1194" i="1"/>
  <c r="KYJ1194" i="1"/>
  <c r="KYB1194" i="1"/>
  <c r="KXT1194" i="1"/>
  <c r="KXL1194" i="1"/>
  <c r="KXD1194" i="1"/>
  <c r="KWV1194" i="1"/>
  <c r="KWN1194" i="1"/>
  <c r="KWF1194" i="1"/>
  <c r="KVX1194" i="1"/>
  <c r="KVP1194" i="1"/>
  <c r="KVH1194" i="1"/>
  <c r="KUZ1194" i="1"/>
  <c r="KUR1194" i="1"/>
  <c r="KUJ1194" i="1"/>
  <c r="KUB1194" i="1"/>
  <c r="KTT1194" i="1"/>
  <c r="KTL1194" i="1"/>
  <c r="KTD1194" i="1"/>
  <c r="KSV1194" i="1"/>
  <c r="KSN1194" i="1"/>
  <c r="KSF1194" i="1"/>
  <c r="KRX1194" i="1"/>
  <c r="KRP1194" i="1"/>
  <c r="KRH1194" i="1"/>
  <c r="KQZ1194" i="1"/>
  <c r="KQR1194" i="1"/>
  <c r="KQJ1194" i="1"/>
  <c r="KQB1194" i="1"/>
  <c r="KPT1194" i="1"/>
  <c r="KPL1194" i="1"/>
  <c r="KPD1194" i="1"/>
  <c r="KOV1194" i="1"/>
  <c r="KON1194" i="1"/>
  <c r="KOF1194" i="1"/>
  <c r="KNX1194" i="1"/>
  <c r="KNP1194" i="1"/>
  <c r="KNH1194" i="1"/>
  <c r="KMZ1194" i="1"/>
  <c r="KMR1194" i="1"/>
  <c r="KMJ1194" i="1"/>
  <c r="KMB1194" i="1"/>
  <c r="KLT1194" i="1"/>
  <c r="KLL1194" i="1"/>
  <c r="KLD1194" i="1"/>
  <c r="KKV1194" i="1"/>
  <c r="KKN1194" i="1"/>
  <c r="KKF1194" i="1"/>
  <c r="KJX1194" i="1"/>
  <c r="KJP1194" i="1"/>
  <c r="KJH1194" i="1"/>
  <c r="KIZ1194" i="1"/>
  <c r="KIR1194" i="1"/>
  <c r="KIJ1194" i="1"/>
  <c r="KIB1194" i="1"/>
  <c r="KHT1194" i="1"/>
  <c r="KHL1194" i="1"/>
  <c r="KHD1194" i="1"/>
  <c r="KGV1194" i="1"/>
  <c r="KGN1194" i="1"/>
  <c r="KGF1194" i="1"/>
  <c r="KFX1194" i="1"/>
  <c r="KFP1194" i="1"/>
  <c r="KFH1194" i="1"/>
  <c r="KEZ1194" i="1"/>
  <c r="KER1194" i="1"/>
  <c r="KEJ1194" i="1"/>
  <c r="KEB1194" i="1"/>
  <c r="KDT1194" i="1"/>
  <c r="KDL1194" i="1"/>
  <c r="KDD1194" i="1"/>
  <c r="KCV1194" i="1"/>
  <c r="KCN1194" i="1"/>
  <c r="KCF1194" i="1"/>
  <c r="KBX1194" i="1"/>
  <c r="KBP1194" i="1"/>
  <c r="KBH1194" i="1"/>
  <c r="KAZ1194" i="1"/>
  <c r="KAR1194" i="1"/>
  <c r="KAJ1194" i="1"/>
  <c r="KAB1194" i="1"/>
  <c r="JZT1194" i="1"/>
  <c r="JZL1194" i="1"/>
  <c r="JZD1194" i="1"/>
  <c r="JYV1194" i="1"/>
  <c r="JYN1194" i="1"/>
  <c r="JYF1194" i="1"/>
  <c r="JXX1194" i="1"/>
  <c r="JXP1194" i="1"/>
  <c r="JXH1194" i="1"/>
  <c r="JWZ1194" i="1"/>
  <c r="JWR1194" i="1"/>
  <c r="JWJ1194" i="1"/>
  <c r="JWB1194" i="1"/>
  <c r="JVT1194" i="1"/>
  <c r="JVL1194" i="1"/>
  <c r="JVD1194" i="1"/>
  <c r="JUV1194" i="1"/>
  <c r="JUN1194" i="1"/>
  <c r="JUF1194" i="1"/>
  <c r="JTX1194" i="1"/>
  <c r="JTP1194" i="1"/>
  <c r="JTH1194" i="1"/>
  <c r="JSZ1194" i="1"/>
  <c r="JSR1194" i="1"/>
  <c r="JSJ1194" i="1"/>
  <c r="JSB1194" i="1"/>
  <c r="JRT1194" i="1"/>
  <c r="JRL1194" i="1"/>
  <c r="JRD1194" i="1"/>
  <c r="JQV1194" i="1"/>
  <c r="JQN1194" i="1"/>
  <c r="JQF1194" i="1"/>
  <c r="JPX1194" i="1"/>
  <c r="JPP1194" i="1"/>
  <c r="JPH1194" i="1"/>
  <c r="JOZ1194" i="1"/>
  <c r="JOR1194" i="1"/>
  <c r="JOJ1194" i="1"/>
  <c r="JOB1194" i="1"/>
  <c r="JNT1194" i="1"/>
  <c r="JNL1194" i="1"/>
  <c r="JND1194" i="1"/>
  <c r="JMV1194" i="1"/>
  <c r="JMN1194" i="1"/>
  <c r="JMF1194" i="1"/>
  <c r="JLX1194" i="1"/>
  <c r="JLP1194" i="1"/>
  <c r="JLH1194" i="1"/>
  <c r="JKZ1194" i="1"/>
  <c r="JKR1194" i="1"/>
  <c r="JKJ1194" i="1"/>
  <c r="JKB1194" i="1"/>
  <c r="JJT1194" i="1"/>
  <c r="JJL1194" i="1"/>
  <c r="JJD1194" i="1"/>
  <c r="JIV1194" i="1"/>
  <c r="JIN1194" i="1"/>
  <c r="JIF1194" i="1"/>
  <c r="JHX1194" i="1"/>
  <c r="JHP1194" i="1"/>
  <c r="JHH1194" i="1"/>
  <c r="JGZ1194" i="1"/>
  <c r="JGR1194" i="1"/>
  <c r="JGJ1194" i="1"/>
  <c r="JGB1194" i="1"/>
  <c r="JFT1194" i="1"/>
  <c r="JFL1194" i="1"/>
  <c r="JFD1194" i="1"/>
  <c r="JEV1194" i="1"/>
  <c r="JEN1194" i="1"/>
  <c r="JEF1194" i="1"/>
  <c r="JDX1194" i="1"/>
  <c r="JDP1194" i="1"/>
  <c r="JDH1194" i="1"/>
  <c r="JCZ1194" i="1"/>
  <c r="JCR1194" i="1"/>
  <c r="JCJ1194" i="1"/>
  <c r="JCB1194" i="1"/>
  <c r="JBT1194" i="1"/>
  <c r="JBL1194" i="1"/>
  <c r="JBD1194" i="1"/>
  <c r="JAV1194" i="1"/>
  <c r="JAN1194" i="1"/>
  <c r="JAF1194" i="1"/>
  <c r="IZX1194" i="1"/>
  <c r="IZP1194" i="1"/>
  <c r="IZH1194" i="1"/>
  <c r="IYZ1194" i="1"/>
  <c r="IYR1194" i="1"/>
  <c r="IYJ1194" i="1"/>
  <c r="IYB1194" i="1"/>
  <c r="IXT1194" i="1"/>
  <c r="IXL1194" i="1"/>
  <c r="IXD1194" i="1"/>
  <c r="IWV1194" i="1"/>
  <c r="IWN1194" i="1"/>
  <c r="IWF1194" i="1"/>
  <c r="IVX1194" i="1"/>
  <c r="IVP1194" i="1"/>
  <c r="IVH1194" i="1"/>
  <c r="IUZ1194" i="1"/>
  <c r="IUR1194" i="1"/>
  <c r="IUJ1194" i="1"/>
  <c r="IUB1194" i="1"/>
  <c r="ITT1194" i="1"/>
  <c r="ITL1194" i="1"/>
  <c r="ITD1194" i="1"/>
  <c r="ISV1194" i="1"/>
  <c r="ISN1194" i="1"/>
  <c r="ISF1194" i="1"/>
  <c r="IRX1194" i="1"/>
  <c r="IRP1194" i="1"/>
  <c r="IRH1194" i="1"/>
  <c r="IQZ1194" i="1"/>
  <c r="IQR1194" i="1"/>
  <c r="IQJ1194" i="1"/>
  <c r="IQB1194" i="1"/>
  <c r="IPT1194" i="1"/>
  <c r="IPL1194" i="1"/>
  <c r="IPD1194" i="1"/>
  <c r="IOV1194" i="1"/>
  <c r="ION1194" i="1"/>
  <c r="IOF1194" i="1"/>
  <c r="INX1194" i="1"/>
  <c r="INP1194" i="1"/>
  <c r="INH1194" i="1"/>
  <c r="IMZ1194" i="1"/>
  <c r="IMR1194" i="1"/>
  <c r="IMJ1194" i="1"/>
  <c r="IMB1194" i="1"/>
  <c r="ILT1194" i="1"/>
  <c r="ILL1194" i="1"/>
  <c r="ILD1194" i="1"/>
  <c r="IKV1194" i="1"/>
  <c r="IKN1194" i="1"/>
  <c r="IKF1194" i="1"/>
  <c r="IJX1194" i="1"/>
  <c r="IJP1194" i="1"/>
  <c r="IJH1194" i="1"/>
  <c r="IIZ1194" i="1"/>
  <c r="IIR1194" i="1"/>
  <c r="IIJ1194" i="1"/>
  <c r="IIB1194" i="1"/>
  <c r="IHT1194" i="1"/>
  <c r="IHL1194" i="1"/>
  <c r="IHD1194" i="1"/>
  <c r="IGV1194" i="1"/>
  <c r="IGN1194" i="1"/>
  <c r="IGF1194" i="1"/>
  <c r="IFX1194" i="1"/>
  <c r="IFP1194" i="1"/>
  <c r="IFH1194" i="1"/>
  <c r="IEZ1194" i="1"/>
  <c r="IER1194" i="1"/>
  <c r="IEJ1194" i="1"/>
  <c r="IEB1194" i="1"/>
  <c r="IDT1194" i="1"/>
  <c r="IDL1194" i="1"/>
  <c r="IDD1194" i="1"/>
  <c r="ICV1194" i="1"/>
  <c r="ICN1194" i="1"/>
  <c r="ICF1194" i="1"/>
  <c r="IBX1194" i="1"/>
  <c r="IBP1194" i="1"/>
  <c r="IBH1194" i="1"/>
  <c r="IAZ1194" i="1"/>
  <c r="IAR1194" i="1"/>
  <c r="IAJ1194" i="1"/>
  <c r="IAB1194" i="1"/>
  <c r="HZT1194" i="1"/>
  <c r="HZL1194" i="1"/>
  <c r="HZD1194" i="1"/>
  <c r="HYV1194" i="1"/>
  <c r="HYN1194" i="1"/>
  <c r="HYF1194" i="1"/>
  <c r="HXX1194" i="1"/>
  <c r="HXP1194" i="1"/>
  <c r="HXH1194" i="1"/>
  <c r="HWZ1194" i="1"/>
  <c r="HWR1194" i="1"/>
  <c r="HWJ1194" i="1"/>
  <c r="HWB1194" i="1"/>
  <c r="HVT1194" i="1"/>
  <c r="HVL1194" i="1"/>
  <c r="HVD1194" i="1"/>
  <c r="HUV1194" i="1"/>
  <c r="HUN1194" i="1"/>
  <c r="HUF1194" i="1"/>
  <c r="HTX1194" i="1"/>
  <c r="HTP1194" i="1"/>
  <c r="HTH1194" i="1"/>
  <c r="HSZ1194" i="1"/>
  <c r="HSR1194" i="1"/>
  <c r="HSJ1194" i="1"/>
  <c r="HSB1194" i="1"/>
  <c r="HRT1194" i="1"/>
  <c r="HRL1194" i="1"/>
  <c r="HRD1194" i="1"/>
  <c r="HQV1194" i="1"/>
  <c r="HQN1194" i="1"/>
  <c r="HQF1194" i="1"/>
  <c r="HPX1194" i="1"/>
  <c r="HPP1194" i="1"/>
  <c r="HPH1194" i="1"/>
  <c r="HOZ1194" i="1"/>
  <c r="HOR1194" i="1"/>
  <c r="HOJ1194" i="1"/>
  <c r="HOB1194" i="1"/>
  <c r="HNT1194" i="1"/>
  <c r="HNL1194" i="1"/>
  <c r="HND1194" i="1"/>
  <c r="HMV1194" i="1"/>
  <c r="HMN1194" i="1"/>
  <c r="HMF1194" i="1"/>
  <c r="HLX1194" i="1"/>
  <c r="HLP1194" i="1"/>
  <c r="HLH1194" i="1"/>
  <c r="HKZ1194" i="1"/>
  <c r="HKR1194" i="1"/>
  <c r="HKJ1194" i="1"/>
  <c r="HKB1194" i="1"/>
  <c r="HJT1194" i="1"/>
  <c r="HJL1194" i="1"/>
  <c r="HJD1194" i="1"/>
  <c r="HIV1194" i="1"/>
  <c r="HIN1194" i="1"/>
  <c r="HIF1194" i="1"/>
  <c r="HHX1194" i="1"/>
  <c r="HHP1194" i="1"/>
  <c r="HHH1194" i="1"/>
  <c r="HGZ1194" i="1"/>
  <c r="HGR1194" i="1"/>
  <c r="HGJ1194" i="1"/>
  <c r="HGB1194" i="1"/>
  <c r="HFT1194" i="1"/>
  <c r="HFL1194" i="1"/>
  <c r="HFD1194" i="1"/>
  <c r="HEV1194" i="1"/>
  <c r="HEN1194" i="1"/>
  <c r="HEF1194" i="1"/>
  <c r="HDX1194" i="1"/>
  <c r="HDP1194" i="1"/>
  <c r="HDH1194" i="1"/>
  <c r="HCZ1194" i="1"/>
  <c r="HCR1194" i="1"/>
  <c r="HCJ1194" i="1"/>
  <c r="HCB1194" i="1"/>
  <c r="HBT1194" i="1"/>
  <c r="HBL1194" i="1"/>
  <c r="HBD1194" i="1"/>
  <c r="HAV1194" i="1"/>
  <c r="HAN1194" i="1"/>
  <c r="HAF1194" i="1"/>
  <c r="GZX1194" i="1"/>
  <c r="GZP1194" i="1"/>
  <c r="GZH1194" i="1"/>
  <c r="GYZ1194" i="1"/>
  <c r="GYR1194" i="1"/>
  <c r="GYJ1194" i="1"/>
  <c r="GYB1194" i="1"/>
  <c r="GXT1194" i="1"/>
  <c r="GXL1194" i="1"/>
  <c r="GXD1194" i="1"/>
  <c r="GWV1194" i="1"/>
  <c r="GWN1194" i="1"/>
  <c r="GWF1194" i="1"/>
  <c r="GVX1194" i="1"/>
  <c r="GVP1194" i="1"/>
  <c r="GVH1194" i="1"/>
  <c r="GUZ1194" i="1"/>
  <c r="GUR1194" i="1"/>
  <c r="GUJ1194" i="1"/>
  <c r="GUB1194" i="1"/>
  <c r="GTT1194" i="1"/>
  <c r="GTL1194" i="1"/>
  <c r="GTD1194" i="1"/>
  <c r="GSV1194" i="1"/>
  <c r="GSN1194" i="1"/>
  <c r="GSF1194" i="1"/>
  <c r="GRX1194" i="1"/>
  <c r="GRP1194" i="1"/>
  <c r="GRH1194" i="1"/>
  <c r="GQZ1194" i="1"/>
  <c r="GQR1194" i="1"/>
  <c r="GQJ1194" i="1"/>
  <c r="GQB1194" i="1"/>
  <c r="GPT1194" i="1"/>
  <c r="GPL1194" i="1"/>
  <c r="GPD1194" i="1"/>
  <c r="GOV1194" i="1"/>
  <c r="GON1194" i="1"/>
  <c r="GOF1194" i="1"/>
  <c r="GNX1194" i="1"/>
  <c r="GNP1194" i="1"/>
  <c r="GNH1194" i="1"/>
  <c r="GMZ1194" i="1"/>
  <c r="GMR1194" i="1"/>
  <c r="GMJ1194" i="1"/>
  <c r="GMB1194" i="1"/>
  <c r="GLT1194" i="1"/>
  <c r="GLL1194" i="1"/>
  <c r="GLD1194" i="1"/>
  <c r="GKV1194" i="1"/>
  <c r="GKN1194" i="1"/>
  <c r="GKF1194" i="1"/>
  <c r="GJX1194" i="1"/>
  <c r="GJP1194" i="1"/>
  <c r="GJH1194" i="1"/>
  <c r="GIZ1194" i="1"/>
  <c r="GIR1194" i="1"/>
  <c r="GIJ1194" i="1"/>
  <c r="GIB1194" i="1"/>
  <c r="GHT1194" i="1"/>
  <c r="GHL1194" i="1"/>
  <c r="GHD1194" i="1"/>
  <c r="GGV1194" i="1"/>
  <c r="GGN1194" i="1"/>
  <c r="GGF1194" i="1"/>
  <c r="GFX1194" i="1"/>
  <c r="GFP1194" i="1"/>
  <c r="GFH1194" i="1"/>
  <c r="GEZ1194" i="1"/>
  <c r="GER1194" i="1"/>
  <c r="GEJ1194" i="1"/>
  <c r="GEB1194" i="1"/>
  <c r="GDT1194" i="1"/>
  <c r="GDL1194" i="1"/>
  <c r="GDD1194" i="1"/>
  <c r="GCV1194" i="1"/>
  <c r="GCN1194" i="1"/>
  <c r="GCF1194" i="1"/>
  <c r="GBX1194" i="1"/>
  <c r="GBP1194" i="1"/>
  <c r="GBH1194" i="1"/>
  <c r="GAZ1194" i="1"/>
  <c r="GAR1194" i="1"/>
  <c r="GAJ1194" i="1"/>
  <c r="GAB1194" i="1"/>
  <c r="FZT1194" i="1"/>
  <c r="FZL1194" i="1"/>
  <c r="FZD1194" i="1"/>
  <c r="FYV1194" i="1"/>
  <c r="FYN1194" i="1"/>
  <c r="FYF1194" i="1"/>
  <c r="FXX1194" i="1"/>
  <c r="FXP1194" i="1"/>
  <c r="FXH1194" i="1"/>
  <c r="FWZ1194" i="1"/>
  <c r="FWR1194" i="1"/>
  <c r="FWJ1194" i="1"/>
  <c r="FWB1194" i="1"/>
  <c r="FVT1194" i="1"/>
  <c r="FVL1194" i="1"/>
  <c r="FVD1194" i="1"/>
  <c r="FUV1194" i="1"/>
  <c r="FUN1194" i="1"/>
  <c r="FUF1194" i="1"/>
  <c r="FTX1194" i="1"/>
  <c r="FTP1194" i="1"/>
  <c r="FTH1194" i="1"/>
  <c r="FSZ1194" i="1"/>
  <c r="FSR1194" i="1"/>
  <c r="FSJ1194" i="1"/>
  <c r="FSB1194" i="1"/>
  <c r="FRT1194" i="1"/>
  <c r="FRL1194" i="1"/>
  <c r="FRD1194" i="1"/>
  <c r="FQV1194" i="1"/>
  <c r="FQN1194" i="1"/>
  <c r="FQF1194" i="1"/>
  <c r="FPX1194" i="1"/>
  <c r="FPP1194" i="1"/>
  <c r="FPH1194" i="1"/>
  <c r="FOZ1194" i="1"/>
  <c r="FOR1194" i="1"/>
  <c r="FOJ1194" i="1"/>
  <c r="FOB1194" i="1"/>
  <c r="FNT1194" i="1"/>
  <c r="FNL1194" i="1"/>
  <c r="FND1194" i="1"/>
  <c r="FMV1194" i="1"/>
  <c r="FMN1194" i="1"/>
  <c r="FMF1194" i="1"/>
  <c r="FLX1194" i="1"/>
  <c r="FLP1194" i="1"/>
  <c r="FLH1194" i="1"/>
  <c r="FKZ1194" i="1"/>
  <c r="FKR1194" i="1"/>
  <c r="FKJ1194" i="1"/>
  <c r="FKB1194" i="1"/>
  <c r="FJT1194" i="1"/>
  <c r="FJL1194" i="1"/>
  <c r="FJD1194" i="1"/>
  <c r="FIV1194" i="1"/>
  <c r="FIN1194" i="1"/>
  <c r="FIF1194" i="1"/>
  <c r="FHX1194" i="1"/>
  <c r="FHP1194" i="1"/>
  <c r="FHH1194" i="1"/>
  <c r="FGZ1194" i="1"/>
  <c r="FGR1194" i="1"/>
  <c r="FGJ1194" i="1"/>
  <c r="FGB1194" i="1"/>
  <c r="FFT1194" i="1"/>
  <c r="FFL1194" i="1"/>
  <c r="FFD1194" i="1"/>
  <c r="FEV1194" i="1"/>
  <c r="FEN1194" i="1"/>
  <c r="FEF1194" i="1"/>
  <c r="FDX1194" i="1"/>
  <c r="FDP1194" i="1"/>
  <c r="FDH1194" i="1"/>
  <c r="FCZ1194" i="1"/>
  <c r="FCR1194" i="1"/>
  <c r="FCJ1194" i="1"/>
  <c r="FCB1194" i="1"/>
  <c r="FBT1194" i="1"/>
  <c r="FBL1194" i="1"/>
  <c r="FBD1194" i="1"/>
  <c r="FAV1194" i="1"/>
  <c r="FAN1194" i="1"/>
  <c r="FAF1194" i="1"/>
  <c r="EZX1194" i="1"/>
  <c r="EZP1194" i="1"/>
  <c r="EZH1194" i="1"/>
  <c r="EYZ1194" i="1"/>
  <c r="EYR1194" i="1"/>
  <c r="EYJ1194" i="1"/>
  <c r="EYB1194" i="1"/>
  <c r="EXT1194" i="1"/>
  <c r="EXL1194" i="1"/>
  <c r="EXD1194" i="1"/>
  <c r="EWV1194" i="1"/>
  <c r="EWN1194" i="1"/>
  <c r="EWF1194" i="1"/>
  <c r="EVX1194" i="1"/>
  <c r="EVP1194" i="1"/>
  <c r="EVH1194" i="1"/>
  <c r="EUZ1194" i="1"/>
  <c r="EUR1194" i="1"/>
  <c r="EUJ1194" i="1"/>
  <c r="EUB1194" i="1"/>
  <c r="ETT1194" i="1"/>
  <c r="ETL1194" i="1"/>
  <c r="ETD1194" i="1"/>
  <c r="ESV1194" i="1"/>
  <c r="ESN1194" i="1"/>
  <c r="ESF1194" i="1"/>
  <c r="ERX1194" i="1"/>
  <c r="ERP1194" i="1"/>
  <c r="ERH1194" i="1"/>
  <c r="EQZ1194" i="1"/>
  <c r="EQR1194" i="1"/>
  <c r="EQJ1194" i="1"/>
  <c r="EQB1194" i="1"/>
  <c r="EPT1194" i="1"/>
  <c r="EPL1194" i="1"/>
  <c r="EPD1194" i="1"/>
  <c r="EOV1194" i="1"/>
  <c r="EON1194" i="1"/>
  <c r="EOF1194" i="1"/>
  <c r="ENX1194" i="1"/>
  <c r="ENP1194" i="1"/>
  <c r="ENH1194" i="1"/>
  <c r="EMZ1194" i="1"/>
  <c r="EMR1194" i="1"/>
  <c r="EMJ1194" i="1"/>
  <c r="EMB1194" i="1"/>
  <c r="ELT1194" i="1"/>
  <c r="ELL1194" i="1"/>
  <c r="ELD1194" i="1"/>
  <c r="EKV1194" i="1"/>
  <c r="EKN1194" i="1"/>
  <c r="EKF1194" i="1"/>
  <c r="EJX1194" i="1"/>
  <c r="EJP1194" i="1"/>
  <c r="EJH1194" i="1"/>
  <c r="EIZ1194" i="1"/>
  <c r="EIR1194" i="1"/>
  <c r="EIJ1194" i="1"/>
  <c r="EIB1194" i="1"/>
  <c r="EHT1194" i="1"/>
  <c r="EHL1194" i="1"/>
  <c r="EHD1194" i="1"/>
  <c r="EGV1194" i="1"/>
  <c r="EGN1194" i="1"/>
  <c r="EGF1194" i="1"/>
  <c r="EFX1194" i="1"/>
  <c r="EFP1194" i="1"/>
  <c r="EFH1194" i="1"/>
  <c r="EEZ1194" i="1"/>
  <c r="EER1194" i="1"/>
  <c r="EEJ1194" i="1"/>
  <c r="EEB1194" i="1"/>
  <c r="EDT1194" i="1"/>
  <c r="EDL1194" i="1"/>
  <c r="EDD1194" i="1"/>
  <c r="ECV1194" i="1"/>
  <c r="ECN1194" i="1"/>
  <c r="ECF1194" i="1"/>
  <c r="EBX1194" i="1"/>
  <c r="EBP1194" i="1"/>
  <c r="EBH1194" i="1"/>
  <c r="EAZ1194" i="1"/>
  <c r="EAR1194" i="1"/>
  <c r="EAJ1194" i="1"/>
  <c r="EAB1194" i="1"/>
  <c r="DZT1194" i="1"/>
  <c r="DZL1194" i="1"/>
  <c r="DZD1194" i="1"/>
  <c r="DYV1194" i="1"/>
  <c r="DYN1194" i="1"/>
  <c r="DYF1194" i="1"/>
  <c r="DXX1194" i="1"/>
  <c r="DXP1194" i="1"/>
  <c r="DXH1194" i="1"/>
  <c r="DWZ1194" i="1"/>
  <c r="DWR1194" i="1"/>
  <c r="DWJ1194" i="1"/>
  <c r="DWB1194" i="1"/>
  <c r="DVT1194" i="1"/>
  <c r="DVL1194" i="1"/>
  <c r="DVD1194" i="1"/>
  <c r="DUV1194" i="1"/>
  <c r="DUN1194" i="1"/>
  <c r="DUF1194" i="1"/>
  <c r="DTX1194" i="1"/>
  <c r="DTP1194" i="1"/>
  <c r="DTH1194" i="1"/>
  <c r="DSZ1194" i="1"/>
  <c r="DSR1194" i="1"/>
  <c r="DSJ1194" i="1"/>
  <c r="DSB1194" i="1"/>
  <c r="DRT1194" i="1"/>
  <c r="DRL1194" i="1"/>
  <c r="DRD1194" i="1"/>
  <c r="DQV1194" i="1"/>
  <c r="DQN1194" i="1"/>
  <c r="DQF1194" i="1"/>
  <c r="DPX1194" i="1"/>
  <c r="DPP1194" i="1"/>
  <c r="DPH1194" i="1"/>
  <c r="DOZ1194" i="1"/>
  <c r="DOR1194" i="1"/>
  <c r="DOJ1194" i="1"/>
  <c r="DOB1194" i="1"/>
  <c r="DNT1194" i="1"/>
  <c r="DNL1194" i="1"/>
  <c r="DND1194" i="1"/>
  <c r="DMV1194" i="1"/>
  <c r="DMN1194" i="1"/>
  <c r="DMF1194" i="1"/>
  <c r="DLX1194" i="1"/>
  <c r="DLP1194" i="1"/>
  <c r="DLH1194" i="1"/>
  <c r="DKZ1194" i="1"/>
  <c r="DKR1194" i="1"/>
  <c r="DKJ1194" i="1"/>
  <c r="H1394" i="1" l="1"/>
  <c r="H1416" i="1"/>
  <c r="H1239" i="1"/>
  <c r="H1283" i="1"/>
  <c r="H1307" i="1"/>
  <c r="H1331" i="1"/>
  <c r="H1365" i="1"/>
  <c r="H1389" i="1"/>
  <c r="H1404" i="1"/>
  <c r="H1276" i="1"/>
  <c r="H1382" i="1"/>
  <c r="H1312" i="1"/>
  <c r="H1370" i="1"/>
  <c r="H1336" i="1"/>
  <c r="H1217" i="1"/>
  <c r="H1261" i="1"/>
  <c r="H1295" i="1"/>
  <c r="H1319" i="1"/>
  <c r="H1343" i="1"/>
  <c r="H1377" i="1"/>
  <c r="H1400" i="1"/>
  <c r="H1422" i="1"/>
  <c r="H1288" i="1"/>
  <c r="H1287" i="1" s="1"/>
  <c r="H1358" i="1"/>
  <c r="H1232" i="1"/>
  <c r="H1254" i="1"/>
  <c r="H1324" i="1"/>
  <c r="H1300" i="1"/>
  <c r="PFL1193" i="1"/>
  <c r="PFL1192" i="1" s="1"/>
  <c r="DKJ1193" i="1"/>
  <c r="DKJ1192" i="1" s="1"/>
  <c r="DMV1193" i="1"/>
  <c r="DMV1192" i="1" s="1"/>
  <c r="DPH1193" i="1"/>
  <c r="DPH1192" i="1" s="1"/>
  <c r="DRT1193" i="1"/>
  <c r="DRT1192" i="1" s="1"/>
  <c r="DUF1193" i="1"/>
  <c r="DUF1192" i="1" s="1"/>
  <c r="DWR1193" i="1"/>
  <c r="DWR1192" i="1" s="1"/>
  <c r="DZD1193" i="1"/>
  <c r="DZD1192" i="1" s="1"/>
  <c r="EBP1193" i="1"/>
  <c r="EBP1192" i="1" s="1"/>
  <c r="EEB1193" i="1"/>
  <c r="EEB1192" i="1" s="1"/>
  <c r="EGN1193" i="1"/>
  <c r="EGN1192" i="1" s="1"/>
  <c r="EIZ1193" i="1"/>
  <c r="EIZ1192" i="1" s="1"/>
  <c r="ELL1193" i="1"/>
  <c r="ELL1192" i="1" s="1"/>
  <c r="ENX1193" i="1"/>
  <c r="ENX1192" i="1" s="1"/>
  <c r="EQJ1193" i="1"/>
  <c r="EQJ1192" i="1" s="1"/>
  <c r="ESV1193" i="1"/>
  <c r="ESV1192" i="1" s="1"/>
  <c r="EVH1193" i="1"/>
  <c r="EVH1192" i="1" s="1"/>
  <c r="EXT1193" i="1"/>
  <c r="EXT1192" i="1" s="1"/>
  <c r="FAF1193" i="1"/>
  <c r="FAF1192" i="1" s="1"/>
  <c r="FCR1193" i="1"/>
  <c r="FCR1192" i="1" s="1"/>
  <c r="FFD1193" i="1"/>
  <c r="FFD1192" i="1" s="1"/>
  <c r="FHP1193" i="1"/>
  <c r="FHP1192" i="1" s="1"/>
  <c r="FKB1193" i="1"/>
  <c r="FKB1192" i="1" s="1"/>
  <c r="FMN1193" i="1"/>
  <c r="FMN1192" i="1" s="1"/>
  <c r="FOZ1193" i="1"/>
  <c r="FOZ1192" i="1" s="1"/>
  <c r="FRL1193" i="1"/>
  <c r="FRL1192" i="1" s="1"/>
  <c r="FTX1193" i="1"/>
  <c r="FTX1192" i="1" s="1"/>
  <c r="FWJ1193" i="1"/>
  <c r="FWJ1192" i="1" s="1"/>
  <c r="FYV1193" i="1"/>
  <c r="FYV1192" i="1" s="1"/>
  <c r="GBH1193" i="1"/>
  <c r="GBH1192" i="1" s="1"/>
  <c r="GDT1193" i="1"/>
  <c r="GDT1192" i="1" s="1"/>
  <c r="GGF1193" i="1"/>
  <c r="GGF1192" i="1" s="1"/>
  <c r="GIR1193" i="1"/>
  <c r="GIR1192" i="1" s="1"/>
  <c r="GLD1193" i="1"/>
  <c r="GLD1192" i="1" s="1"/>
  <c r="GNP1193" i="1"/>
  <c r="GNP1192" i="1" s="1"/>
  <c r="GQB1193" i="1"/>
  <c r="GQB1192" i="1" s="1"/>
  <c r="GSN1193" i="1"/>
  <c r="GSN1192" i="1" s="1"/>
  <c r="GUZ1193" i="1"/>
  <c r="GUZ1192" i="1" s="1"/>
  <c r="GXL1193" i="1"/>
  <c r="GXL1192" i="1" s="1"/>
  <c r="GZX1193" i="1"/>
  <c r="GZX1192" i="1" s="1"/>
  <c r="HCJ1193" i="1"/>
  <c r="HCJ1192" i="1" s="1"/>
  <c r="HEV1193" i="1"/>
  <c r="HEV1192" i="1" s="1"/>
  <c r="HHH1193" i="1"/>
  <c r="HHH1192" i="1" s="1"/>
  <c r="HJT1193" i="1"/>
  <c r="HJT1192" i="1" s="1"/>
  <c r="HMF1193" i="1"/>
  <c r="HMF1192" i="1" s="1"/>
  <c r="HOR1193" i="1"/>
  <c r="HOR1192" i="1" s="1"/>
  <c r="HRD1193" i="1"/>
  <c r="HRD1192" i="1" s="1"/>
  <c r="HTP1193" i="1"/>
  <c r="HTP1192" i="1" s="1"/>
  <c r="HWB1193" i="1"/>
  <c r="HWB1192" i="1" s="1"/>
  <c r="HYN1193" i="1"/>
  <c r="HYN1192" i="1" s="1"/>
  <c r="IAZ1193" i="1"/>
  <c r="IAZ1192" i="1" s="1"/>
  <c r="IDL1193" i="1"/>
  <c r="IDL1192" i="1" s="1"/>
  <c r="IFX1193" i="1"/>
  <c r="IFX1192" i="1" s="1"/>
  <c r="IIJ1193" i="1"/>
  <c r="IIJ1192" i="1" s="1"/>
  <c r="IKV1193" i="1"/>
  <c r="IKV1192" i="1" s="1"/>
  <c r="INH1193" i="1"/>
  <c r="INH1192" i="1" s="1"/>
  <c r="IPT1193" i="1"/>
  <c r="IPT1192" i="1" s="1"/>
  <c r="ISF1193" i="1"/>
  <c r="ISF1192" i="1" s="1"/>
  <c r="IUR1193" i="1"/>
  <c r="IUR1192" i="1" s="1"/>
  <c r="IXD1193" i="1"/>
  <c r="IXD1192" i="1" s="1"/>
  <c r="IZP1193" i="1"/>
  <c r="IZP1192" i="1" s="1"/>
  <c r="JCB1193" i="1"/>
  <c r="JCB1192" i="1" s="1"/>
  <c r="JEN1193" i="1"/>
  <c r="JEN1192" i="1" s="1"/>
  <c r="JGZ1193" i="1"/>
  <c r="JGZ1192" i="1" s="1"/>
  <c r="JJL1193" i="1"/>
  <c r="JJL1192" i="1" s="1"/>
  <c r="JLX1193" i="1"/>
  <c r="JLX1192" i="1" s="1"/>
  <c r="JOJ1193" i="1"/>
  <c r="JOJ1192" i="1" s="1"/>
  <c r="JQV1193" i="1"/>
  <c r="JQV1192" i="1" s="1"/>
  <c r="MHD1193" i="1"/>
  <c r="MHD1192" i="1" s="1"/>
  <c r="NND1193" i="1"/>
  <c r="NND1192" i="1" s="1"/>
  <c r="RRL1193" i="1"/>
  <c r="RRL1192" i="1" s="1"/>
  <c r="USF1193" i="1"/>
  <c r="USF1192" i="1" s="1"/>
  <c r="VEN1193" i="1"/>
  <c r="VEN1192" i="1" s="1"/>
  <c r="WFP1193" i="1"/>
  <c r="WFP1192" i="1" s="1"/>
  <c r="WZP1193" i="1"/>
  <c r="WZP1192" i="1" s="1"/>
  <c r="DMN1193" i="1"/>
  <c r="DMN1192" i="1" s="1"/>
  <c r="DOZ1193" i="1"/>
  <c r="DOZ1192" i="1" s="1"/>
  <c r="DRL1193" i="1"/>
  <c r="DRL1192" i="1" s="1"/>
  <c r="DTX1193" i="1"/>
  <c r="DTX1192" i="1" s="1"/>
  <c r="DWJ1193" i="1"/>
  <c r="DWJ1192" i="1" s="1"/>
  <c r="DYV1193" i="1"/>
  <c r="DYV1192" i="1" s="1"/>
  <c r="EBH1193" i="1"/>
  <c r="EBH1192" i="1" s="1"/>
  <c r="EDT1193" i="1"/>
  <c r="EDT1192" i="1" s="1"/>
  <c r="EGF1193" i="1"/>
  <c r="EGF1192" i="1" s="1"/>
  <c r="EIR1193" i="1"/>
  <c r="EIR1192" i="1" s="1"/>
  <c r="ELD1193" i="1"/>
  <c r="ELD1192" i="1" s="1"/>
  <c r="ENP1193" i="1"/>
  <c r="ENP1192" i="1" s="1"/>
  <c r="EQB1193" i="1"/>
  <c r="EQB1192" i="1" s="1"/>
  <c r="ESN1193" i="1"/>
  <c r="ESN1192" i="1" s="1"/>
  <c r="EUZ1193" i="1"/>
  <c r="EUZ1192" i="1" s="1"/>
  <c r="EXL1193" i="1"/>
  <c r="EXL1192" i="1" s="1"/>
  <c r="EZX1193" i="1"/>
  <c r="EZX1192" i="1" s="1"/>
  <c r="FCJ1193" i="1"/>
  <c r="FCJ1192" i="1" s="1"/>
  <c r="FEV1193" i="1"/>
  <c r="FEV1192" i="1" s="1"/>
  <c r="FHH1193" i="1"/>
  <c r="FHH1192" i="1" s="1"/>
  <c r="FJT1193" i="1"/>
  <c r="FJT1192" i="1" s="1"/>
  <c r="FMF1193" i="1"/>
  <c r="FMF1192" i="1" s="1"/>
  <c r="FOR1193" i="1"/>
  <c r="FOR1192" i="1" s="1"/>
  <c r="FRD1193" i="1"/>
  <c r="FRD1192" i="1" s="1"/>
  <c r="FTP1193" i="1"/>
  <c r="FTP1192" i="1" s="1"/>
  <c r="FWB1193" i="1"/>
  <c r="FWB1192" i="1" s="1"/>
  <c r="FYN1193" i="1"/>
  <c r="FYN1192" i="1" s="1"/>
  <c r="GAZ1193" i="1"/>
  <c r="GAZ1192" i="1" s="1"/>
  <c r="GDL1193" i="1"/>
  <c r="GDL1192" i="1" s="1"/>
  <c r="GFX1193" i="1"/>
  <c r="GFX1192" i="1" s="1"/>
  <c r="GIJ1193" i="1"/>
  <c r="GIJ1192" i="1" s="1"/>
  <c r="GKV1193" i="1"/>
  <c r="GKV1192" i="1" s="1"/>
  <c r="GNH1193" i="1"/>
  <c r="GNH1192" i="1" s="1"/>
  <c r="GPT1193" i="1"/>
  <c r="GPT1192" i="1" s="1"/>
  <c r="GSF1193" i="1"/>
  <c r="GSF1192" i="1" s="1"/>
  <c r="GUR1193" i="1"/>
  <c r="GUR1192" i="1" s="1"/>
  <c r="GXD1193" i="1"/>
  <c r="GXD1192" i="1" s="1"/>
  <c r="GZP1193" i="1"/>
  <c r="GZP1192" i="1" s="1"/>
  <c r="HCB1193" i="1"/>
  <c r="HCB1192" i="1" s="1"/>
  <c r="HEN1193" i="1"/>
  <c r="HEN1192" i="1" s="1"/>
  <c r="HGZ1193" i="1"/>
  <c r="HGZ1192" i="1" s="1"/>
  <c r="HJL1193" i="1"/>
  <c r="HJL1192" i="1" s="1"/>
  <c r="HLX1193" i="1"/>
  <c r="HLX1192" i="1" s="1"/>
  <c r="HOJ1193" i="1"/>
  <c r="HOJ1192" i="1" s="1"/>
  <c r="HQV1193" i="1"/>
  <c r="HQV1192" i="1" s="1"/>
  <c r="HTH1193" i="1"/>
  <c r="HTH1192" i="1" s="1"/>
  <c r="HVT1193" i="1"/>
  <c r="HVT1192" i="1" s="1"/>
  <c r="HYF1193" i="1"/>
  <c r="HYF1192" i="1" s="1"/>
  <c r="IAR1193" i="1"/>
  <c r="IAR1192" i="1" s="1"/>
  <c r="IDD1193" i="1"/>
  <c r="IDD1192" i="1" s="1"/>
  <c r="IFP1193" i="1"/>
  <c r="IFP1192" i="1" s="1"/>
  <c r="IIB1193" i="1"/>
  <c r="IIB1192" i="1" s="1"/>
  <c r="IKN1193" i="1"/>
  <c r="IKN1192" i="1" s="1"/>
  <c r="IMZ1193" i="1"/>
  <c r="IMZ1192" i="1" s="1"/>
  <c r="IPL1193" i="1"/>
  <c r="IPL1192" i="1" s="1"/>
  <c r="IRX1193" i="1"/>
  <c r="IRX1192" i="1" s="1"/>
  <c r="IUJ1193" i="1"/>
  <c r="IUJ1192" i="1" s="1"/>
  <c r="IWV1193" i="1"/>
  <c r="IWV1192" i="1" s="1"/>
  <c r="IZH1193" i="1"/>
  <c r="IZH1192" i="1" s="1"/>
  <c r="JBT1193" i="1"/>
  <c r="JBT1192" i="1" s="1"/>
  <c r="JEF1193" i="1"/>
  <c r="JEF1192" i="1" s="1"/>
  <c r="JGR1193" i="1"/>
  <c r="JGR1192" i="1" s="1"/>
  <c r="JJD1193" i="1"/>
  <c r="JJD1192" i="1" s="1"/>
  <c r="JLP1193" i="1"/>
  <c r="JLP1192" i="1" s="1"/>
  <c r="JOB1193" i="1"/>
  <c r="JOB1192" i="1" s="1"/>
  <c r="JQN1193" i="1"/>
  <c r="JQN1192" i="1" s="1"/>
  <c r="JSZ1193" i="1"/>
  <c r="JSZ1192" i="1" s="1"/>
  <c r="JVL1193" i="1"/>
  <c r="JVL1192" i="1" s="1"/>
  <c r="JXX1193" i="1"/>
  <c r="JXX1192" i="1" s="1"/>
  <c r="KAJ1193" i="1"/>
  <c r="KAJ1192" i="1" s="1"/>
  <c r="KCV1193" i="1"/>
  <c r="KCV1192" i="1" s="1"/>
  <c r="KFH1193" i="1"/>
  <c r="KFH1192" i="1" s="1"/>
  <c r="KHT1193" i="1"/>
  <c r="KHT1192" i="1" s="1"/>
  <c r="KKF1193" i="1"/>
  <c r="KKF1192" i="1" s="1"/>
  <c r="KMR1193" i="1"/>
  <c r="KMR1192" i="1" s="1"/>
  <c r="GFP1193" i="1"/>
  <c r="GFP1192" i="1" s="1"/>
  <c r="GIB1193" i="1"/>
  <c r="GIB1192" i="1" s="1"/>
  <c r="HQN1193" i="1"/>
  <c r="HQN1192" i="1" s="1"/>
  <c r="JXP1193" i="1"/>
  <c r="JXP1192" i="1" s="1"/>
  <c r="KAB1193" i="1"/>
  <c r="KAB1192" i="1" s="1"/>
  <c r="KJX1193" i="1"/>
  <c r="KJX1192" i="1" s="1"/>
  <c r="KWF1193" i="1"/>
  <c r="KWF1192" i="1" s="1"/>
  <c r="LGB1193" i="1"/>
  <c r="LGB1192" i="1" s="1"/>
  <c r="LKZ1193" i="1"/>
  <c r="LKZ1192" i="1" s="1"/>
  <c r="OOF1193" i="1"/>
  <c r="OOF1192" i="1" s="1"/>
  <c r="SBH1193" i="1"/>
  <c r="SBH1192" i="1" s="1"/>
  <c r="TCJ1193" i="1"/>
  <c r="TCJ1192" i="1" s="1"/>
  <c r="TTP1193" i="1"/>
  <c r="TTP1192" i="1" s="1"/>
  <c r="UKV1193" i="1"/>
  <c r="UKV1192" i="1" s="1"/>
  <c r="UNH1193" i="1"/>
  <c r="UNH1192" i="1" s="1"/>
  <c r="VJL1193" i="1"/>
  <c r="VJL1192" i="1" s="1"/>
  <c r="WAR1193" i="1"/>
  <c r="WAR1192" i="1" s="1"/>
  <c r="DMF1193" i="1"/>
  <c r="DMF1192" i="1" s="1"/>
  <c r="EKV1193" i="1"/>
  <c r="EKV1192" i="1" s="1"/>
  <c r="FEN1193" i="1"/>
  <c r="FEN1192" i="1" s="1"/>
  <c r="ESF1193" i="1"/>
  <c r="ESF1192" i="1" s="1"/>
  <c r="RJT1193" i="1"/>
  <c r="RJT1192" i="1" s="1"/>
  <c r="KPD1193" i="1"/>
  <c r="KPD1192" i="1" s="1"/>
  <c r="KRP1193" i="1"/>
  <c r="KRP1192" i="1" s="1"/>
  <c r="KUB1193" i="1"/>
  <c r="KUB1192" i="1" s="1"/>
  <c r="KWN1193" i="1"/>
  <c r="KWN1192" i="1" s="1"/>
  <c r="KYZ1193" i="1"/>
  <c r="KYZ1192" i="1" s="1"/>
  <c r="LBL1193" i="1"/>
  <c r="LBL1192" i="1" s="1"/>
  <c r="LDX1193" i="1"/>
  <c r="LDX1192" i="1" s="1"/>
  <c r="LGJ1193" i="1"/>
  <c r="LGJ1192" i="1" s="1"/>
  <c r="LIV1193" i="1"/>
  <c r="LIV1192" i="1" s="1"/>
  <c r="LLH1193" i="1"/>
  <c r="LLH1192" i="1" s="1"/>
  <c r="LNT1193" i="1"/>
  <c r="LNT1192" i="1" s="1"/>
  <c r="LQF1193" i="1"/>
  <c r="LQF1192" i="1" s="1"/>
  <c r="LSR1193" i="1"/>
  <c r="LSR1192" i="1" s="1"/>
  <c r="MEZ1193" i="1"/>
  <c r="MEZ1192" i="1" s="1"/>
  <c r="NNL1193" i="1"/>
  <c r="NNL1192" i="1" s="1"/>
  <c r="OCF1193" i="1"/>
  <c r="OCF1192" i="1" s="1"/>
  <c r="OJP1193" i="1"/>
  <c r="OJP1192" i="1" s="1"/>
  <c r="OQZ1193" i="1"/>
  <c r="OQZ1192" i="1" s="1"/>
  <c r="OTL1193" i="1"/>
  <c r="OTL1192" i="1" s="1"/>
  <c r="PIF1193" i="1"/>
  <c r="PIF1192" i="1" s="1"/>
  <c r="PND1193" i="1"/>
  <c r="PND1192" i="1" s="1"/>
  <c r="PSB1193" i="1"/>
  <c r="PSB1192" i="1" s="1"/>
  <c r="QBX1193" i="1"/>
  <c r="QBX1192" i="1" s="1"/>
  <c r="QVP1193" i="1"/>
  <c r="QVP1192" i="1" s="1"/>
  <c r="RAN1193" i="1"/>
  <c r="RAN1192" i="1" s="1"/>
  <c r="RFL1193" i="1"/>
  <c r="RFL1192" i="1" s="1"/>
  <c r="SNX1193" i="1"/>
  <c r="SNX1192" i="1" s="1"/>
  <c r="SSV1193" i="1"/>
  <c r="SSV1192" i="1" s="1"/>
  <c r="SXT1193" i="1"/>
  <c r="SXT1192" i="1" s="1"/>
  <c r="THP1193" i="1"/>
  <c r="THP1192" i="1" s="1"/>
  <c r="TMN1193" i="1"/>
  <c r="TMN1192" i="1" s="1"/>
  <c r="TYV1193" i="1"/>
  <c r="TYV1192" i="1" s="1"/>
  <c r="UGF1193" i="1"/>
  <c r="UGF1192" i="1" s="1"/>
  <c r="ULD1193" i="1"/>
  <c r="ULD1192" i="1" s="1"/>
  <c r="UUZ1193" i="1"/>
  <c r="UUZ1192" i="1" s="1"/>
  <c r="UZX1193" i="1"/>
  <c r="UZX1192" i="1" s="1"/>
  <c r="VCJ1193" i="1"/>
  <c r="VCJ1192" i="1" s="1"/>
  <c r="VHH1193" i="1"/>
  <c r="VHH1192" i="1" s="1"/>
  <c r="VTP1193" i="1"/>
  <c r="VTP1192" i="1" s="1"/>
  <c r="VYN1193" i="1"/>
  <c r="VYN1192" i="1" s="1"/>
  <c r="WDL1193" i="1"/>
  <c r="WDL1192" i="1" s="1"/>
  <c r="WIJ1193" i="1"/>
  <c r="WIJ1192" i="1" s="1"/>
  <c r="WKV1193" i="1"/>
  <c r="WKV1192" i="1" s="1"/>
  <c r="WSF1193" i="1"/>
  <c r="WSF1192" i="1" s="1"/>
  <c r="JYF1193" i="1"/>
  <c r="JYF1192" i="1" s="1"/>
  <c r="KIB1193" i="1"/>
  <c r="KIB1192" i="1" s="1"/>
  <c r="KUJ1193" i="1"/>
  <c r="KUJ1192" i="1" s="1"/>
  <c r="LEF1193" i="1"/>
  <c r="LEF1192" i="1" s="1"/>
  <c r="LOB1193" i="1"/>
  <c r="LOB1192" i="1" s="1"/>
  <c r="MAJ1193" i="1"/>
  <c r="MAJ1192" i="1" s="1"/>
  <c r="MHT1193" i="1"/>
  <c r="MHT1192" i="1" s="1"/>
  <c r="MKF1193" i="1"/>
  <c r="MKF1192" i="1" s="1"/>
  <c r="MMR1193" i="1"/>
  <c r="MMR1192" i="1" s="1"/>
  <c r="MPD1193" i="1"/>
  <c r="MPD1192" i="1" s="1"/>
  <c r="MWN1193" i="1"/>
  <c r="MWN1192" i="1" s="1"/>
  <c r="MYZ1193" i="1"/>
  <c r="MYZ1192" i="1" s="1"/>
  <c r="NBL1193" i="1"/>
  <c r="NBL1192" i="1" s="1"/>
  <c r="NDX1193" i="1"/>
  <c r="NDX1192" i="1" s="1"/>
  <c r="NGJ1193" i="1"/>
  <c r="NGJ1192" i="1" s="1"/>
  <c r="NIV1193" i="1"/>
  <c r="NIV1192" i="1" s="1"/>
  <c r="NLH1193" i="1"/>
  <c r="NLH1192" i="1" s="1"/>
  <c r="NNT1193" i="1"/>
  <c r="NNT1192" i="1" s="1"/>
  <c r="NQF1193" i="1"/>
  <c r="NQF1192" i="1" s="1"/>
  <c r="NSR1193" i="1"/>
  <c r="NSR1192" i="1" s="1"/>
  <c r="NVD1193" i="1"/>
  <c r="NVD1192" i="1" s="1"/>
  <c r="NXP1193" i="1"/>
  <c r="NXP1192" i="1" s="1"/>
  <c r="OAB1193" i="1"/>
  <c r="OAB1192" i="1" s="1"/>
  <c r="OCN1193" i="1"/>
  <c r="OCN1192" i="1" s="1"/>
  <c r="OEZ1193" i="1"/>
  <c r="OEZ1192" i="1" s="1"/>
  <c r="OHL1193" i="1"/>
  <c r="OHL1192" i="1" s="1"/>
  <c r="OJX1193" i="1"/>
  <c r="OJX1192" i="1" s="1"/>
  <c r="OMJ1193" i="1"/>
  <c r="OMJ1192" i="1" s="1"/>
  <c r="OOV1193" i="1"/>
  <c r="OOV1192" i="1" s="1"/>
  <c r="ORH1193" i="1"/>
  <c r="ORH1192" i="1" s="1"/>
  <c r="OTT1193" i="1"/>
  <c r="OTT1192" i="1" s="1"/>
  <c r="OWF1193" i="1"/>
  <c r="OWF1192" i="1" s="1"/>
  <c r="OYR1193" i="1"/>
  <c r="OYR1192" i="1" s="1"/>
  <c r="PBD1193" i="1"/>
  <c r="PBD1192" i="1" s="1"/>
  <c r="PDP1193" i="1"/>
  <c r="PDP1192" i="1" s="1"/>
  <c r="PGB1193" i="1"/>
  <c r="PGB1192" i="1" s="1"/>
  <c r="PIN1193" i="1"/>
  <c r="PIN1192" i="1" s="1"/>
  <c r="PKZ1193" i="1"/>
  <c r="PKZ1192" i="1" s="1"/>
  <c r="PNL1193" i="1"/>
  <c r="PNL1192" i="1" s="1"/>
  <c r="PPX1193" i="1"/>
  <c r="PPX1192" i="1" s="1"/>
  <c r="PSJ1193" i="1"/>
  <c r="PSJ1192" i="1" s="1"/>
  <c r="PUV1193" i="1"/>
  <c r="PUV1192" i="1" s="1"/>
  <c r="PXH1193" i="1"/>
  <c r="PXH1192" i="1" s="1"/>
  <c r="PZT1193" i="1"/>
  <c r="PZT1192" i="1" s="1"/>
  <c r="QCF1193" i="1"/>
  <c r="QCF1192" i="1" s="1"/>
  <c r="QER1193" i="1"/>
  <c r="QER1192" i="1" s="1"/>
  <c r="QHD1193" i="1"/>
  <c r="QHD1192" i="1" s="1"/>
  <c r="QJP1193" i="1"/>
  <c r="QJP1192" i="1" s="1"/>
  <c r="QMB1193" i="1"/>
  <c r="QMB1192" i="1" s="1"/>
  <c r="QON1193" i="1"/>
  <c r="QON1192" i="1" s="1"/>
  <c r="QQZ1193" i="1"/>
  <c r="QQZ1192" i="1" s="1"/>
  <c r="QTL1193" i="1"/>
  <c r="QTL1192" i="1" s="1"/>
  <c r="QVX1193" i="1"/>
  <c r="QVX1192" i="1" s="1"/>
  <c r="QYJ1193" i="1"/>
  <c r="QYJ1192" i="1" s="1"/>
  <c r="RAV1193" i="1"/>
  <c r="RAV1192" i="1" s="1"/>
  <c r="RDH1193" i="1"/>
  <c r="RDH1192" i="1" s="1"/>
  <c r="RFT1193" i="1"/>
  <c r="RFT1192" i="1" s="1"/>
  <c r="RIF1193" i="1"/>
  <c r="RIF1192" i="1" s="1"/>
  <c r="RKR1193" i="1"/>
  <c r="RKR1192" i="1" s="1"/>
  <c r="RND1193" i="1"/>
  <c r="RND1192" i="1" s="1"/>
  <c r="RPP1193" i="1"/>
  <c r="RPP1192" i="1" s="1"/>
  <c r="RSB1193" i="1"/>
  <c r="RSB1192" i="1" s="1"/>
  <c r="RUN1193" i="1"/>
  <c r="RUN1192" i="1" s="1"/>
  <c r="RWZ1193" i="1"/>
  <c r="RWZ1192" i="1" s="1"/>
  <c r="RZL1193" i="1"/>
  <c r="RZL1192" i="1" s="1"/>
  <c r="SBX1193" i="1"/>
  <c r="SBX1192" i="1" s="1"/>
  <c r="SEJ1193" i="1"/>
  <c r="SEJ1192" i="1" s="1"/>
  <c r="SGV1193" i="1"/>
  <c r="SGV1192" i="1" s="1"/>
  <c r="SJH1193" i="1"/>
  <c r="SJH1192" i="1" s="1"/>
  <c r="SLT1193" i="1"/>
  <c r="SLT1192" i="1" s="1"/>
  <c r="SOF1193" i="1"/>
  <c r="SOF1192" i="1" s="1"/>
  <c r="SQR1193" i="1"/>
  <c r="SQR1192" i="1" s="1"/>
  <c r="STD1193" i="1"/>
  <c r="STD1192" i="1" s="1"/>
  <c r="SVP1193" i="1"/>
  <c r="SVP1192" i="1" s="1"/>
  <c r="SYB1193" i="1"/>
  <c r="SYB1192" i="1" s="1"/>
  <c r="TAN1193" i="1"/>
  <c r="TAN1192" i="1" s="1"/>
  <c r="TCZ1193" i="1"/>
  <c r="TCZ1192" i="1" s="1"/>
  <c r="TFL1193" i="1"/>
  <c r="TFL1192" i="1" s="1"/>
  <c r="THX1193" i="1"/>
  <c r="THX1192" i="1" s="1"/>
  <c r="TKJ1193" i="1"/>
  <c r="TKJ1192" i="1" s="1"/>
  <c r="TMV1193" i="1"/>
  <c r="TMV1192" i="1" s="1"/>
  <c r="TPH1193" i="1"/>
  <c r="TPH1192" i="1" s="1"/>
  <c r="TRT1193" i="1"/>
  <c r="TRT1192" i="1" s="1"/>
  <c r="JTH1193" i="1"/>
  <c r="JTH1192" i="1" s="1"/>
  <c r="KAR1193" i="1"/>
  <c r="KAR1192" i="1" s="1"/>
  <c r="KFP1193" i="1"/>
  <c r="KFP1192" i="1" s="1"/>
  <c r="KMZ1193" i="1"/>
  <c r="KMZ1192" i="1" s="1"/>
  <c r="KRX1193" i="1"/>
  <c r="KRX1192" i="1" s="1"/>
  <c r="KZH1193" i="1"/>
  <c r="KZH1192" i="1" s="1"/>
  <c r="LGR1193" i="1"/>
  <c r="LGR1192" i="1" s="1"/>
  <c r="LLP1193" i="1"/>
  <c r="LLP1192" i="1" s="1"/>
  <c r="LSZ1193" i="1"/>
  <c r="LSZ1192" i="1" s="1"/>
  <c r="LVL1193" i="1"/>
  <c r="LVL1192" i="1" s="1"/>
  <c r="MCV1193" i="1"/>
  <c r="MCV1192" i="1" s="1"/>
  <c r="MUB1193" i="1"/>
  <c r="MUB1192" i="1" s="1"/>
  <c r="JVT1193" i="1"/>
  <c r="JVT1192" i="1" s="1"/>
  <c r="KDD1193" i="1"/>
  <c r="KDD1192" i="1" s="1"/>
  <c r="KKN1193" i="1"/>
  <c r="KKN1192" i="1" s="1"/>
  <c r="KPL1193" i="1"/>
  <c r="KPL1192" i="1" s="1"/>
  <c r="KWV1193" i="1"/>
  <c r="KWV1192" i="1" s="1"/>
  <c r="LBT1193" i="1"/>
  <c r="LBT1192" i="1" s="1"/>
  <c r="LJD1193" i="1"/>
  <c r="LJD1192" i="1" s="1"/>
  <c r="LQN1193" i="1"/>
  <c r="LQN1192" i="1" s="1"/>
  <c r="LXX1193" i="1"/>
  <c r="LXX1192" i="1" s="1"/>
  <c r="MFH1193" i="1"/>
  <c r="MFH1192" i="1" s="1"/>
  <c r="MRP1193" i="1"/>
  <c r="MRP1192" i="1" s="1"/>
  <c r="OEB1193" i="1"/>
  <c r="OEB1192" i="1" s="1"/>
  <c r="PYV1193" i="1"/>
  <c r="PYV1192" i="1" s="1"/>
  <c r="QUZ1193" i="1"/>
  <c r="QUZ1192" i="1" s="1"/>
  <c r="RTP1193" i="1"/>
  <c r="RTP1192" i="1" s="1"/>
  <c r="TQV1193" i="1"/>
  <c r="TQV1192" i="1" s="1"/>
  <c r="TTH1193" i="1"/>
  <c r="TTH1192" i="1" s="1"/>
  <c r="TVT1193" i="1"/>
  <c r="TVT1192" i="1" s="1"/>
  <c r="TYF1193" i="1"/>
  <c r="TYF1192" i="1" s="1"/>
  <c r="UAR1193" i="1"/>
  <c r="UAR1192" i="1" s="1"/>
  <c r="UDD1193" i="1"/>
  <c r="UDD1192" i="1" s="1"/>
  <c r="UFP1193" i="1"/>
  <c r="UFP1192" i="1" s="1"/>
  <c r="UKN1193" i="1"/>
  <c r="UKN1192" i="1" s="1"/>
  <c r="UMZ1193" i="1"/>
  <c r="UMZ1192" i="1" s="1"/>
  <c r="UPL1193" i="1"/>
  <c r="UPL1192" i="1" s="1"/>
  <c r="URX1193" i="1"/>
  <c r="URX1192" i="1" s="1"/>
  <c r="UUJ1193" i="1"/>
  <c r="UUJ1192" i="1" s="1"/>
  <c r="UWV1193" i="1"/>
  <c r="UWV1192" i="1" s="1"/>
  <c r="UZH1193" i="1"/>
  <c r="UZH1192" i="1" s="1"/>
  <c r="VBT1193" i="1"/>
  <c r="VBT1192" i="1" s="1"/>
  <c r="VGR1193" i="1"/>
  <c r="VGR1192" i="1" s="1"/>
  <c r="VJD1193" i="1"/>
  <c r="VJD1192" i="1" s="1"/>
  <c r="VLP1193" i="1"/>
  <c r="VLP1192" i="1" s="1"/>
  <c r="VOB1193" i="1"/>
  <c r="VOB1192" i="1" s="1"/>
  <c r="VQN1193" i="1"/>
  <c r="VQN1192" i="1" s="1"/>
  <c r="VSZ1193" i="1"/>
  <c r="VSZ1192" i="1" s="1"/>
  <c r="VVL1193" i="1"/>
  <c r="VVL1192" i="1" s="1"/>
  <c r="VXX1193" i="1"/>
  <c r="VXX1192" i="1" s="1"/>
  <c r="WAJ1193" i="1"/>
  <c r="WAJ1192" i="1" s="1"/>
  <c r="WCV1193" i="1"/>
  <c r="WCV1192" i="1" s="1"/>
  <c r="WFH1193" i="1"/>
  <c r="WFH1192" i="1" s="1"/>
  <c r="WHT1193" i="1"/>
  <c r="WHT1192" i="1" s="1"/>
  <c r="WKF1193" i="1"/>
  <c r="WKF1192" i="1" s="1"/>
  <c r="WMR1193" i="1"/>
  <c r="WMR1192" i="1" s="1"/>
  <c r="WPD1193" i="1"/>
  <c r="WPD1192" i="1" s="1"/>
  <c r="WRP1193" i="1"/>
  <c r="WRP1192" i="1" s="1"/>
  <c r="WUB1193" i="1"/>
  <c r="WUB1192" i="1" s="1"/>
  <c r="TUF1193" i="1"/>
  <c r="TUF1192" i="1" s="1"/>
  <c r="TWR1193" i="1"/>
  <c r="TWR1192" i="1" s="1"/>
  <c r="TZD1193" i="1"/>
  <c r="TZD1192" i="1" s="1"/>
  <c r="UBP1193" i="1"/>
  <c r="UBP1192" i="1" s="1"/>
  <c r="UEB1193" i="1"/>
  <c r="UEB1192" i="1" s="1"/>
  <c r="UGN1193" i="1"/>
  <c r="UGN1192" i="1" s="1"/>
  <c r="UIZ1193" i="1"/>
  <c r="UIZ1192" i="1" s="1"/>
  <c r="ULL1193" i="1"/>
  <c r="ULL1192" i="1" s="1"/>
  <c r="UNX1193" i="1"/>
  <c r="UNX1192" i="1" s="1"/>
  <c r="UQJ1193" i="1"/>
  <c r="UQJ1192" i="1" s="1"/>
  <c r="USV1193" i="1"/>
  <c r="USV1192" i="1" s="1"/>
  <c r="UVH1193" i="1"/>
  <c r="UVH1192" i="1" s="1"/>
  <c r="UXT1193" i="1"/>
  <c r="UXT1192" i="1" s="1"/>
  <c r="VAF1193" i="1"/>
  <c r="VAF1192" i="1" s="1"/>
  <c r="VCR1193" i="1"/>
  <c r="VCR1192" i="1" s="1"/>
  <c r="VFD1193" i="1"/>
  <c r="VFD1192" i="1" s="1"/>
  <c r="VHP1193" i="1"/>
  <c r="VHP1192" i="1" s="1"/>
  <c r="VKB1193" i="1"/>
  <c r="VKB1192" i="1" s="1"/>
  <c r="VMN1193" i="1"/>
  <c r="VMN1192" i="1" s="1"/>
  <c r="VOZ1193" i="1"/>
  <c r="VOZ1192" i="1" s="1"/>
  <c r="VRL1193" i="1"/>
  <c r="VRL1192" i="1" s="1"/>
  <c r="VTX1193" i="1"/>
  <c r="VTX1192" i="1" s="1"/>
  <c r="VWJ1193" i="1"/>
  <c r="VWJ1192" i="1" s="1"/>
  <c r="VYV1193" i="1"/>
  <c r="VYV1192" i="1" s="1"/>
  <c r="WBH1193" i="1"/>
  <c r="WBH1192" i="1" s="1"/>
  <c r="WDT1193" i="1"/>
  <c r="WDT1192" i="1" s="1"/>
  <c r="WGF1193" i="1"/>
  <c r="WGF1192" i="1" s="1"/>
  <c r="WIR1193" i="1"/>
  <c r="WIR1192" i="1" s="1"/>
  <c r="WLD1193" i="1"/>
  <c r="WLD1192" i="1" s="1"/>
  <c r="WNP1193" i="1"/>
  <c r="WNP1192" i="1" s="1"/>
  <c r="WQB1193" i="1"/>
  <c r="WQB1192" i="1" s="1"/>
  <c r="WSN1193" i="1"/>
  <c r="WSN1192" i="1" s="1"/>
  <c r="WUZ1193" i="1"/>
  <c r="WUZ1192" i="1" s="1"/>
  <c r="WXL1193" i="1"/>
  <c r="WXL1192" i="1" s="1"/>
  <c r="WZX1193" i="1"/>
  <c r="WZX1192" i="1" s="1"/>
  <c r="XCJ1193" i="1"/>
  <c r="XCJ1192" i="1" s="1"/>
  <c r="DOR1193" i="1"/>
  <c r="DOR1192" i="1" s="1"/>
  <c r="DRD1193" i="1"/>
  <c r="DRD1192" i="1" s="1"/>
  <c r="DTP1193" i="1"/>
  <c r="DTP1192" i="1" s="1"/>
  <c r="DWB1193" i="1"/>
  <c r="DWB1192" i="1" s="1"/>
  <c r="EAZ1193" i="1"/>
  <c r="EAZ1192" i="1" s="1"/>
  <c r="EDL1193" i="1"/>
  <c r="EDL1192" i="1" s="1"/>
  <c r="EFX1193" i="1"/>
  <c r="EFX1192" i="1" s="1"/>
  <c r="EIJ1193" i="1"/>
  <c r="EIJ1192" i="1" s="1"/>
  <c r="ENH1193" i="1"/>
  <c r="ENH1192" i="1" s="1"/>
  <c r="EPT1193" i="1"/>
  <c r="EPT1192" i="1" s="1"/>
  <c r="EUR1193" i="1"/>
  <c r="EUR1192" i="1" s="1"/>
  <c r="EXD1193" i="1"/>
  <c r="EXD1192" i="1" s="1"/>
  <c r="EZP1193" i="1"/>
  <c r="EZP1192" i="1" s="1"/>
  <c r="FCB1193" i="1"/>
  <c r="FCB1192" i="1" s="1"/>
  <c r="FJL1193" i="1"/>
  <c r="FJL1192" i="1" s="1"/>
  <c r="FLX1193" i="1"/>
  <c r="FLX1192" i="1" s="1"/>
  <c r="FOJ1193" i="1"/>
  <c r="FOJ1192" i="1" s="1"/>
  <c r="FQV1193" i="1"/>
  <c r="FQV1192" i="1" s="1"/>
  <c r="FVT1193" i="1"/>
  <c r="FVT1192" i="1" s="1"/>
  <c r="FYF1193" i="1"/>
  <c r="FYF1192" i="1" s="1"/>
  <c r="GAR1193" i="1"/>
  <c r="GAR1192" i="1" s="1"/>
  <c r="GDD1193" i="1"/>
  <c r="GDD1192" i="1" s="1"/>
  <c r="GKN1193" i="1"/>
  <c r="GKN1192" i="1" s="1"/>
  <c r="GMZ1193" i="1"/>
  <c r="GMZ1192" i="1" s="1"/>
  <c r="GPL1193" i="1"/>
  <c r="GPL1192" i="1" s="1"/>
  <c r="GRX1193" i="1"/>
  <c r="GRX1192" i="1" s="1"/>
  <c r="GUJ1193" i="1"/>
  <c r="GUJ1192" i="1" s="1"/>
  <c r="GWV1193" i="1"/>
  <c r="GWV1192" i="1" s="1"/>
  <c r="HBT1193" i="1"/>
  <c r="HBT1192" i="1" s="1"/>
  <c r="HEF1193" i="1"/>
  <c r="HEF1192" i="1" s="1"/>
  <c r="HGR1193" i="1"/>
  <c r="HGR1192" i="1" s="1"/>
  <c r="HJD1193" i="1"/>
  <c r="HJD1192" i="1" s="1"/>
  <c r="HLP1193" i="1"/>
  <c r="HLP1192" i="1" s="1"/>
  <c r="HOB1193" i="1"/>
  <c r="HOB1192" i="1" s="1"/>
  <c r="HSZ1193" i="1"/>
  <c r="HSZ1192" i="1" s="1"/>
  <c r="HVL1193" i="1"/>
  <c r="HVL1192" i="1" s="1"/>
  <c r="HXX1193" i="1"/>
  <c r="HXX1192" i="1" s="1"/>
  <c r="IAJ1193" i="1"/>
  <c r="IAJ1192" i="1" s="1"/>
  <c r="ICV1193" i="1"/>
  <c r="ICV1192" i="1" s="1"/>
  <c r="IFH1193" i="1"/>
  <c r="IFH1192" i="1" s="1"/>
  <c r="IKF1193" i="1"/>
  <c r="IKF1192" i="1" s="1"/>
  <c r="IMR1193" i="1"/>
  <c r="IMR1192" i="1" s="1"/>
  <c r="IPD1193" i="1"/>
  <c r="IPD1192" i="1" s="1"/>
  <c r="IUB1193" i="1"/>
  <c r="IUB1192" i="1" s="1"/>
  <c r="IWN1193" i="1"/>
  <c r="IWN1192" i="1" s="1"/>
  <c r="IYZ1193" i="1"/>
  <c r="IYZ1192" i="1" s="1"/>
  <c r="JBL1193" i="1"/>
  <c r="JBL1192" i="1" s="1"/>
  <c r="JDX1193" i="1"/>
  <c r="JDX1192" i="1" s="1"/>
  <c r="JGJ1193" i="1"/>
  <c r="JGJ1192" i="1" s="1"/>
  <c r="JIV1193" i="1"/>
  <c r="JIV1192" i="1" s="1"/>
  <c r="JNT1193" i="1"/>
  <c r="JNT1192" i="1" s="1"/>
  <c r="JSR1193" i="1"/>
  <c r="JSR1192" i="1" s="1"/>
  <c r="JVD1193" i="1"/>
  <c r="JVD1192" i="1" s="1"/>
  <c r="KCN1193" i="1"/>
  <c r="KCN1192" i="1" s="1"/>
  <c r="KEZ1193" i="1"/>
  <c r="KEZ1192" i="1" s="1"/>
  <c r="KHL1193" i="1"/>
  <c r="KHL1192" i="1" s="1"/>
  <c r="KOV1193" i="1"/>
  <c r="KOV1192" i="1" s="1"/>
  <c r="KRH1193" i="1"/>
  <c r="KRH1192" i="1" s="1"/>
  <c r="KYR1193" i="1"/>
  <c r="KYR1192" i="1" s="1"/>
  <c r="LBD1193" i="1"/>
  <c r="LBD1192" i="1" s="1"/>
  <c r="LDP1193" i="1"/>
  <c r="LDP1192" i="1" s="1"/>
  <c r="LIN1193" i="1"/>
  <c r="LIN1192" i="1" s="1"/>
  <c r="LPX1193" i="1"/>
  <c r="LPX1192" i="1" s="1"/>
  <c r="LSJ1193" i="1"/>
  <c r="LSJ1192" i="1" s="1"/>
  <c r="LUV1193" i="1"/>
  <c r="LUV1192" i="1" s="1"/>
  <c r="LXH1193" i="1"/>
  <c r="LXH1192" i="1" s="1"/>
  <c r="LZT1193" i="1"/>
  <c r="LZT1192" i="1" s="1"/>
  <c r="MCF1193" i="1"/>
  <c r="MCF1192" i="1" s="1"/>
  <c r="MER1193" i="1"/>
  <c r="MER1192" i="1" s="1"/>
  <c r="MJP1193" i="1"/>
  <c r="MJP1192" i="1" s="1"/>
  <c r="MMB1193" i="1"/>
  <c r="MMB1192" i="1" s="1"/>
  <c r="MON1193" i="1"/>
  <c r="MON1192" i="1" s="1"/>
  <c r="MTL1193" i="1"/>
  <c r="MTL1192" i="1" s="1"/>
  <c r="MVX1193" i="1"/>
  <c r="MVX1192" i="1" s="1"/>
  <c r="MYJ1193" i="1"/>
  <c r="MYJ1192" i="1" s="1"/>
  <c r="NAV1193" i="1"/>
  <c r="NAV1192" i="1" s="1"/>
  <c r="NZT1193" i="1"/>
  <c r="NZT1192" i="1" s="1"/>
  <c r="NDH1193" i="1"/>
  <c r="NDH1192" i="1" s="1"/>
  <c r="NFT1193" i="1"/>
  <c r="NFT1192" i="1" s="1"/>
  <c r="NIF1193" i="1"/>
  <c r="NIF1192" i="1" s="1"/>
  <c r="NKR1193" i="1"/>
  <c r="NKR1192" i="1" s="1"/>
  <c r="NPP1193" i="1"/>
  <c r="NPP1192" i="1" s="1"/>
  <c r="NSB1193" i="1"/>
  <c r="NSB1192" i="1" s="1"/>
  <c r="NUN1193" i="1"/>
  <c r="NUN1192" i="1" s="1"/>
  <c r="NZL1193" i="1"/>
  <c r="NZL1192" i="1" s="1"/>
  <c r="OBX1193" i="1"/>
  <c r="OBX1192" i="1" s="1"/>
  <c r="OEJ1193" i="1"/>
  <c r="OEJ1192" i="1" s="1"/>
  <c r="OGV1193" i="1"/>
  <c r="OGV1192" i="1" s="1"/>
  <c r="OJH1193" i="1"/>
  <c r="OJH1192" i="1" s="1"/>
  <c r="OLT1193" i="1"/>
  <c r="OLT1192" i="1" s="1"/>
  <c r="OQR1193" i="1"/>
  <c r="OQR1192" i="1" s="1"/>
  <c r="OTD1193" i="1"/>
  <c r="OTD1192" i="1" s="1"/>
  <c r="OVP1193" i="1"/>
  <c r="OVP1192" i="1" s="1"/>
  <c r="OYB1193" i="1"/>
  <c r="OYB1192" i="1" s="1"/>
  <c r="PAN1193" i="1"/>
  <c r="PAN1192" i="1" s="1"/>
  <c r="PCZ1193" i="1"/>
  <c r="PCZ1192" i="1" s="1"/>
  <c r="PHX1193" i="1"/>
  <c r="PHX1192" i="1" s="1"/>
  <c r="PKJ1193" i="1"/>
  <c r="PKJ1192" i="1" s="1"/>
  <c r="PMV1193" i="1"/>
  <c r="PMV1192" i="1" s="1"/>
  <c r="PPH1193" i="1"/>
  <c r="PPH1192" i="1" s="1"/>
  <c r="PRT1193" i="1"/>
  <c r="PRT1192" i="1" s="1"/>
  <c r="PUF1193" i="1"/>
  <c r="PUF1192" i="1" s="1"/>
  <c r="PWR1193" i="1"/>
  <c r="PWR1192" i="1" s="1"/>
  <c r="PZD1193" i="1"/>
  <c r="PZD1192" i="1" s="1"/>
  <c r="QBP1193" i="1"/>
  <c r="QBP1192" i="1" s="1"/>
  <c r="QEB1193" i="1"/>
  <c r="QEB1192" i="1" s="1"/>
  <c r="QGN1193" i="1"/>
  <c r="QGN1192" i="1" s="1"/>
  <c r="QLL1193" i="1"/>
  <c r="QLL1192" i="1" s="1"/>
  <c r="QQJ1193" i="1"/>
  <c r="QQJ1192" i="1" s="1"/>
  <c r="QSV1193" i="1"/>
  <c r="QSV1192" i="1" s="1"/>
  <c r="QVH1193" i="1"/>
  <c r="QVH1192" i="1" s="1"/>
  <c r="QXT1193" i="1"/>
  <c r="QXT1192" i="1" s="1"/>
  <c r="RAF1193" i="1"/>
  <c r="RAF1192" i="1" s="1"/>
  <c r="RCR1193" i="1"/>
  <c r="RCR1192" i="1" s="1"/>
  <c r="RFD1193" i="1"/>
  <c r="RFD1192" i="1" s="1"/>
  <c r="RHP1193" i="1"/>
  <c r="RHP1192" i="1" s="1"/>
  <c r="RKB1193" i="1"/>
  <c r="RKB1192" i="1" s="1"/>
  <c r="RMN1193" i="1"/>
  <c r="RMN1192" i="1" s="1"/>
  <c r="ROZ1193" i="1"/>
  <c r="ROZ1192" i="1" s="1"/>
  <c r="RTX1193" i="1"/>
  <c r="RTX1192" i="1" s="1"/>
  <c r="RWJ1193" i="1"/>
  <c r="RWJ1192" i="1" s="1"/>
  <c r="RYV1193" i="1"/>
  <c r="RYV1192" i="1" s="1"/>
  <c r="SDT1193" i="1"/>
  <c r="SDT1192" i="1" s="1"/>
  <c r="SGF1193" i="1"/>
  <c r="SGF1192" i="1" s="1"/>
  <c r="SIR1193" i="1"/>
  <c r="SIR1192" i="1" s="1"/>
  <c r="SLD1193" i="1"/>
  <c r="SLD1192" i="1" s="1"/>
  <c r="SNP1193" i="1"/>
  <c r="SNP1192" i="1" s="1"/>
  <c r="SQB1193" i="1"/>
  <c r="SQB1192" i="1" s="1"/>
  <c r="SSN1193" i="1"/>
  <c r="SSN1192" i="1" s="1"/>
  <c r="SUZ1193" i="1"/>
  <c r="SUZ1192" i="1" s="1"/>
  <c r="SXL1193" i="1"/>
  <c r="SXL1192" i="1" s="1"/>
  <c r="SZX1193" i="1"/>
  <c r="SZX1192" i="1" s="1"/>
  <c r="THH1193" i="1"/>
  <c r="THH1192" i="1" s="1"/>
  <c r="TJT1193" i="1"/>
  <c r="TJT1192" i="1" s="1"/>
  <c r="TOR1193" i="1"/>
  <c r="TOR1192" i="1" s="1"/>
  <c r="TRD1193" i="1"/>
  <c r="TRD1192" i="1" s="1"/>
  <c r="TWB1193" i="1"/>
  <c r="TWB1192" i="1" s="1"/>
  <c r="TYN1193" i="1"/>
  <c r="TYN1192" i="1" s="1"/>
  <c r="UDL1193" i="1"/>
  <c r="UDL1192" i="1" s="1"/>
  <c r="UFX1193" i="1"/>
  <c r="UFX1192" i="1" s="1"/>
  <c r="UIJ1193" i="1"/>
  <c r="UIJ1192" i="1" s="1"/>
  <c r="UPT1193" i="1"/>
  <c r="UPT1192" i="1" s="1"/>
  <c r="UUR1193" i="1"/>
  <c r="UUR1192" i="1" s="1"/>
  <c r="UXD1193" i="1"/>
  <c r="UXD1192" i="1" s="1"/>
  <c r="UZP1193" i="1"/>
  <c r="UZP1192" i="1" s="1"/>
  <c r="VCB1193" i="1"/>
  <c r="VCB1192" i="1" s="1"/>
  <c r="VGZ1193" i="1"/>
  <c r="VGZ1192" i="1" s="1"/>
  <c r="VLX1193" i="1"/>
  <c r="VLX1192" i="1" s="1"/>
  <c r="VOJ1193" i="1"/>
  <c r="VOJ1192" i="1" s="1"/>
  <c r="VQV1193" i="1"/>
  <c r="VQV1192" i="1" s="1"/>
  <c r="VVT1193" i="1"/>
  <c r="VVT1192" i="1" s="1"/>
  <c r="VYF1193" i="1"/>
  <c r="VYF1192" i="1" s="1"/>
  <c r="WDD1193" i="1"/>
  <c r="WDD1192" i="1" s="1"/>
  <c r="WIB1193" i="1"/>
  <c r="WIB1192" i="1" s="1"/>
  <c r="WKN1193" i="1"/>
  <c r="WKN1192" i="1" s="1"/>
  <c r="WMZ1193" i="1"/>
  <c r="WMZ1192" i="1" s="1"/>
  <c r="WPL1193" i="1"/>
  <c r="WPL1192" i="1" s="1"/>
  <c r="WRX1193" i="1"/>
  <c r="WRX1192" i="1" s="1"/>
  <c r="WUJ1193" i="1"/>
  <c r="WUJ1192" i="1" s="1"/>
  <c r="WWV1193" i="1"/>
  <c r="WWV1192" i="1" s="1"/>
  <c r="WZH1193" i="1"/>
  <c r="WZH1192" i="1" s="1"/>
  <c r="XBT1193" i="1"/>
  <c r="XBT1192" i="1" s="1"/>
  <c r="DYN1193" i="1"/>
  <c r="DYN1192" i="1" s="1"/>
  <c r="FGZ1193" i="1"/>
  <c r="FGZ1192" i="1" s="1"/>
  <c r="FTH1193" i="1"/>
  <c r="FTH1192" i="1" s="1"/>
  <c r="GZH1193" i="1"/>
  <c r="GZH1192" i="1" s="1"/>
  <c r="IHT1193" i="1"/>
  <c r="IHT1192" i="1" s="1"/>
  <c r="IRP1193" i="1"/>
  <c r="IRP1192" i="1" s="1"/>
  <c r="JLH1193" i="1"/>
  <c r="JLH1192" i="1" s="1"/>
  <c r="JQF1193" i="1"/>
  <c r="JQF1192" i="1" s="1"/>
  <c r="KMJ1193" i="1"/>
  <c r="KMJ1192" i="1" s="1"/>
  <c r="KTT1193" i="1"/>
  <c r="KTT1192" i="1" s="1"/>
  <c r="LNL1193" i="1"/>
  <c r="LNL1192" i="1" s="1"/>
  <c r="MQZ1193" i="1"/>
  <c r="MQZ1192" i="1" s="1"/>
  <c r="NWZ1193" i="1"/>
  <c r="NWZ1192" i="1" s="1"/>
  <c r="LWZ1193" i="1"/>
  <c r="LWZ1192" i="1" s="1"/>
  <c r="NCZ1193" i="1"/>
  <c r="NCZ1192" i="1" s="1"/>
  <c r="QDT1193" i="1"/>
  <c r="QDT1192" i="1" s="1"/>
  <c r="QLD1193" i="1"/>
  <c r="QLD1192" i="1" s="1"/>
  <c r="RCJ1193" i="1"/>
  <c r="RCJ1192" i="1" s="1"/>
  <c r="SDL1193" i="1"/>
  <c r="SDL1192" i="1" s="1"/>
  <c r="SNH1193" i="1"/>
  <c r="SNH1192" i="1" s="1"/>
  <c r="LVD1193" i="1"/>
  <c r="LVD1192" i="1" s="1"/>
  <c r="LXP1193" i="1"/>
  <c r="LXP1192" i="1" s="1"/>
  <c r="MAB1193" i="1"/>
  <c r="MAB1192" i="1" s="1"/>
  <c r="MCN1193" i="1"/>
  <c r="MCN1192" i="1" s="1"/>
  <c r="MHL1193" i="1"/>
  <c r="MHL1192" i="1" s="1"/>
  <c r="MJX1193" i="1"/>
  <c r="MJX1192" i="1" s="1"/>
  <c r="MMJ1193" i="1"/>
  <c r="MMJ1192" i="1" s="1"/>
  <c r="MOV1193" i="1"/>
  <c r="MOV1192" i="1" s="1"/>
  <c r="MRH1193" i="1"/>
  <c r="MRH1192" i="1" s="1"/>
  <c r="MTT1193" i="1"/>
  <c r="MTT1192" i="1" s="1"/>
  <c r="MWF1193" i="1"/>
  <c r="MWF1192" i="1" s="1"/>
  <c r="MYR1193" i="1"/>
  <c r="MYR1192" i="1" s="1"/>
  <c r="NBD1193" i="1"/>
  <c r="NBD1192" i="1" s="1"/>
  <c r="NDP1193" i="1"/>
  <c r="NDP1192" i="1" s="1"/>
  <c r="NGB1193" i="1"/>
  <c r="NGB1192" i="1" s="1"/>
  <c r="NIN1193" i="1"/>
  <c r="NIN1192" i="1" s="1"/>
  <c r="NKZ1193" i="1"/>
  <c r="NKZ1192" i="1" s="1"/>
  <c r="NPX1193" i="1"/>
  <c r="NPX1192" i="1" s="1"/>
  <c r="NSJ1193" i="1"/>
  <c r="NSJ1192" i="1" s="1"/>
  <c r="NUV1193" i="1"/>
  <c r="NUV1192" i="1" s="1"/>
  <c r="NXH1193" i="1"/>
  <c r="NXH1192" i="1" s="1"/>
  <c r="OER1193" i="1"/>
  <c r="OER1192" i="1" s="1"/>
  <c r="OHD1193" i="1"/>
  <c r="OHD1192" i="1" s="1"/>
  <c r="OMB1193" i="1"/>
  <c r="OMB1192" i="1" s="1"/>
  <c r="OON1193" i="1"/>
  <c r="OON1192" i="1" s="1"/>
  <c r="OVX1193" i="1"/>
  <c r="OVX1192" i="1" s="1"/>
  <c r="OYJ1193" i="1"/>
  <c r="OYJ1192" i="1" s="1"/>
  <c r="PAV1193" i="1"/>
  <c r="PAV1192" i="1" s="1"/>
  <c r="PDH1193" i="1"/>
  <c r="PDH1192" i="1" s="1"/>
  <c r="PFT1193" i="1"/>
  <c r="PFT1192" i="1" s="1"/>
  <c r="PKR1193" i="1"/>
  <c r="PKR1192" i="1" s="1"/>
  <c r="PPP1193" i="1"/>
  <c r="PPP1192" i="1" s="1"/>
  <c r="PUN1193" i="1"/>
  <c r="PUN1192" i="1" s="1"/>
  <c r="PWZ1193" i="1"/>
  <c r="PWZ1192" i="1" s="1"/>
  <c r="PZL1193" i="1"/>
  <c r="PZL1192" i="1" s="1"/>
  <c r="QEJ1193" i="1"/>
  <c r="QEJ1192" i="1" s="1"/>
  <c r="QGV1193" i="1"/>
  <c r="QGV1192" i="1" s="1"/>
  <c r="QJH1193" i="1"/>
  <c r="QJH1192" i="1" s="1"/>
  <c r="QLT1193" i="1"/>
  <c r="QLT1192" i="1" s="1"/>
  <c r="QOF1193" i="1"/>
  <c r="QOF1192" i="1" s="1"/>
  <c r="QQR1193" i="1"/>
  <c r="QQR1192" i="1" s="1"/>
  <c r="QTD1193" i="1"/>
  <c r="QTD1192" i="1" s="1"/>
  <c r="QYB1193" i="1"/>
  <c r="QYB1192" i="1" s="1"/>
  <c r="RCZ1193" i="1"/>
  <c r="RCZ1192" i="1" s="1"/>
  <c r="RHX1193" i="1"/>
  <c r="RHX1192" i="1" s="1"/>
  <c r="RKJ1193" i="1"/>
  <c r="RKJ1192" i="1" s="1"/>
  <c r="RMV1193" i="1"/>
  <c r="RMV1192" i="1" s="1"/>
  <c r="RPH1193" i="1"/>
  <c r="RPH1192" i="1" s="1"/>
  <c r="RRT1193" i="1"/>
  <c r="RRT1192" i="1" s="1"/>
  <c r="RUF1193" i="1"/>
  <c r="RUF1192" i="1" s="1"/>
  <c r="RWR1193" i="1"/>
  <c r="RWR1192" i="1" s="1"/>
  <c r="RZD1193" i="1"/>
  <c r="RZD1192" i="1" s="1"/>
  <c r="SBP1193" i="1"/>
  <c r="SBP1192" i="1" s="1"/>
  <c r="SEB1193" i="1"/>
  <c r="SEB1192" i="1" s="1"/>
  <c r="SGN1193" i="1"/>
  <c r="SGN1192" i="1" s="1"/>
  <c r="SIZ1193" i="1"/>
  <c r="SIZ1192" i="1" s="1"/>
  <c r="QIZ1193" i="1"/>
  <c r="QIZ1192" i="1" s="1"/>
  <c r="QNX1193" i="1"/>
  <c r="QNX1192" i="1" s="1"/>
  <c r="TEV1193" i="1"/>
  <c r="TEV1192" i="1" s="1"/>
  <c r="TMF1193" i="1"/>
  <c r="TMF1192" i="1" s="1"/>
  <c r="UAZ1193" i="1"/>
  <c r="UAZ1192" i="1" s="1"/>
  <c r="VTH1193" i="1"/>
  <c r="VTH1192" i="1" s="1"/>
  <c r="SLL1193" i="1"/>
  <c r="SLL1192" i="1" s="1"/>
  <c r="SQJ1193" i="1"/>
  <c r="SQJ1192" i="1" s="1"/>
  <c r="SVH1193" i="1"/>
  <c r="SVH1192" i="1" s="1"/>
  <c r="TAF1193" i="1"/>
  <c r="TAF1192" i="1" s="1"/>
  <c r="TCR1193" i="1"/>
  <c r="TCR1192" i="1" s="1"/>
  <c r="TFD1193" i="1"/>
  <c r="TFD1192" i="1" s="1"/>
  <c r="TKB1193" i="1"/>
  <c r="TKB1192" i="1" s="1"/>
  <c r="TOZ1193" i="1"/>
  <c r="TOZ1192" i="1" s="1"/>
  <c r="TRL1193" i="1"/>
  <c r="TRL1192" i="1" s="1"/>
  <c r="TTX1193" i="1"/>
  <c r="TTX1192" i="1" s="1"/>
  <c r="TWJ1193" i="1"/>
  <c r="TWJ1192" i="1" s="1"/>
  <c r="UBH1193" i="1"/>
  <c r="UBH1192" i="1" s="1"/>
  <c r="UDT1193" i="1"/>
  <c r="UDT1192" i="1" s="1"/>
  <c r="UIR1193" i="1"/>
  <c r="UIR1192" i="1" s="1"/>
  <c r="UNP1193" i="1"/>
  <c r="UNP1192" i="1" s="1"/>
  <c r="UQB1193" i="1"/>
  <c r="UQB1192" i="1" s="1"/>
  <c r="USN1193" i="1"/>
  <c r="USN1192" i="1" s="1"/>
  <c r="UXL1193" i="1"/>
  <c r="UXL1192" i="1" s="1"/>
  <c r="VEV1193" i="1"/>
  <c r="VEV1192" i="1" s="1"/>
  <c r="VJT1193" i="1"/>
  <c r="VJT1192" i="1" s="1"/>
  <c r="VMF1193" i="1"/>
  <c r="VMF1192" i="1" s="1"/>
  <c r="VOR1193" i="1"/>
  <c r="VOR1192" i="1" s="1"/>
  <c r="VRD1193" i="1"/>
  <c r="VRD1192" i="1" s="1"/>
  <c r="VWB1193" i="1"/>
  <c r="VWB1192" i="1" s="1"/>
  <c r="WAZ1193" i="1"/>
  <c r="WAZ1192" i="1" s="1"/>
  <c r="WFX1193" i="1"/>
  <c r="WFX1192" i="1" s="1"/>
  <c r="WNH1193" i="1"/>
  <c r="WNH1192" i="1" s="1"/>
  <c r="WPT1193" i="1"/>
  <c r="WPT1192" i="1" s="1"/>
  <c r="WUR1193" i="1"/>
  <c r="WUR1192" i="1" s="1"/>
  <c r="WXD1193" i="1"/>
  <c r="WXD1192" i="1" s="1"/>
  <c r="XCB1193" i="1"/>
  <c r="XCB1192" i="1" s="1"/>
  <c r="EOV1193" i="1"/>
  <c r="EOV1192" i="1" s="1"/>
  <c r="GCF1193" i="1"/>
  <c r="GCF1192" i="1" s="1"/>
  <c r="GQZ1193" i="1"/>
  <c r="GQZ1192" i="1" s="1"/>
  <c r="HPP1193" i="1"/>
  <c r="HPP1192" i="1" s="1"/>
  <c r="JCZ1193" i="1"/>
  <c r="JCZ1192" i="1" s="1"/>
  <c r="NWB1193" i="1"/>
  <c r="NWB1192" i="1" s="1"/>
  <c r="DSZ1193" i="1"/>
  <c r="DSZ1192" i="1" s="1"/>
  <c r="DLX1193" i="1"/>
  <c r="DLX1192" i="1" s="1"/>
  <c r="DOJ1193" i="1"/>
  <c r="DOJ1192" i="1" s="1"/>
  <c r="DTH1193" i="1"/>
  <c r="DTH1192" i="1" s="1"/>
  <c r="DYF1193" i="1"/>
  <c r="DYF1192" i="1" s="1"/>
  <c r="EDD1193" i="1"/>
  <c r="EDD1192" i="1" s="1"/>
  <c r="EIB1193" i="1"/>
  <c r="EIB1192" i="1" s="1"/>
  <c r="FGR1193" i="1"/>
  <c r="FGR1192" i="1" s="1"/>
  <c r="FLP1193" i="1"/>
  <c r="FLP1192" i="1" s="1"/>
  <c r="FOB1193" i="1"/>
  <c r="FOB1192" i="1" s="1"/>
  <c r="FVL1193" i="1"/>
  <c r="FVL1192" i="1" s="1"/>
  <c r="GAJ1193" i="1"/>
  <c r="GAJ1192" i="1" s="1"/>
  <c r="GKF1193" i="1"/>
  <c r="GKF1192" i="1" s="1"/>
  <c r="GMR1193" i="1"/>
  <c r="GMR1192" i="1" s="1"/>
  <c r="GWN1193" i="1"/>
  <c r="GWN1192" i="1" s="1"/>
  <c r="HBL1193" i="1"/>
  <c r="HBL1192" i="1" s="1"/>
  <c r="HLH1193" i="1"/>
  <c r="HLH1192" i="1" s="1"/>
  <c r="IEZ1193" i="1"/>
  <c r="IEZ1192" i="1" s="1"/>
  <c r="IOV1193" i="1"/>
  <c r="IOV1192" i="1" s="1"/>
  <c r="JIN1193" i="1"/>
  <c r="JIN1192" i="1" s="1"/>
  <c r="JKZ1193" i="1"/>
  <c r="JKZ1192" i="1" s="1"/>
  <c r="JNL1193" i="1"/>
  <c r="JNL1192" i="1" s="1"/>
  <c r="JUV1193" i="1"/>
  <c r="JUV1192" i="1" s="1"/>
  <c r="JZT1193" i="1"/>
  <c r="JZT1192" i="1" s="1"/>
  <c r="KCF1193" i="1"/>
  <c r="KCF1192" i="1" s="1"/>
  <c r="KER1193" i="1"/>
  <c r="KER1192" i="1" s="1"/>
  <c r="KHD1193" i="1"/>
  <c r="KHD1192" i="1" s="1"/>
  <c r="KMB1193" i="1"/>
  <c r="KMB1192" i="1" s="1"/>
  <c r="KTL1193" i="1"/>
  <c r="KTL1192" i="1" s="1"/>
  <c r="KVX1193" i="1"/>
  <c r="KVX1192" i="1" s="1"/>
  <c r="KYJ1193" i="1"/>
  <c r="KYJ1192" i="1" s="1"/>
  <c r="LAV1193" i="1"/>
  <c r="LAV1192" i="1" s="1"/>
  <c r="LIF1193" i="1"/>
  <c r="LIF1192" i="1" s="1"/>
  <c r="LND1193" i="1"/>
  <c r="LND1192" i="1" s="1"/>
  <c r="LSB1193" i="1"/>
  <c r="LSB1192" i="1" s="1"/>
  <c r="MBX1193" i="1"/>
  <c r="MBX1192" i="1" s="1"/>
  <c r="MGV1193" i="1"/>
  <c r="MGV1192" i="1" s="1"/>
  <c r="MLT1193" i="1"/>
  <c r="MLT1192" i="1" s="1"/>
  <c r="MOF1193" i="1"/>
  <c r="MOF1192" i="1" s="1"/>
  <c r="MTD1193" i="1"/>
  <c r="MTD1192" i="1" s="1"/>
  <c r="MVP1193" i="1"/>
  <c r="MVP1192" i="1" s="1"/>
  <c r="NHX1193" i="1"/>
  <c r="NHX1192" i="1" s="1"/>
  <c r="NMV1193" i="1"/>
  <c r="NMV1192" i="1" s="1"/>
  <c r="NPH1193" i="1"/>
  <c r="NPH1192" i="1" s="1"/>
  <c r="NUF1193" i="1"/>
  <c r="NUF1192" i="1" s="1"/>
  <c r="OVH1193" i="1"/>
  <c r="OVH1192" i="1" s="1"/>
  <c r="PAF1193" i="1"/>
  <c r="PAF1192" i="1" s="1"/>
  <c r="PCR1193" i="1"/>
  <c r="PCR1192" i="1" s="1"/>
  <c r="PHP1193" i="1"/>
  <c r="PHP1192" i="1" s="1"/>
  <c r="PMN1193" i="1"/>
  <c r="PMN1192" i="1" s="1"/>
  <c r="POZ1193" i="1"/>
  <c r="POZ1192" i="1" s="1"/>
  <c r="PRL1193" i="1"/>
  <c r="PRL1192" i="1" s="1"/>
  <c r="PTX1193" i="1"/>
  <c r="PTX1192" i="1" s="1"/>
  <c r="QGF1193" i="1"/>
  <c r="QGF1192" i="1" s="1"/>
  <c r="QIR1193" i="1"/>
  <c r="QIR1192" i="1" s="1"/>
  <c r="QNP1193" i="1"/>
  <c r="QNP1192" i="1" s="1"/>
  <c r="QQB1193" i="1"/>
  <c r="QQB1192" i="1" s="1"/>
  <c r="QSN1193" i="1"/>
  <c r="QSN1192" i="1" s="1"/>
  <c r="QXL1193" i="1"/>
  <c r="QXL1192" i="1" s="1"/>
  <c r="QZX1193" i="1"/>
  <c r="QZX1192" i="1" s="1"/>
  <c r="REV1193" i="1"/>
  <c r="REV1192" i="1" s="1"/>
  <c r="RHH1193" i="1"/>
  <c r="RHH1192" i="1" s="1"/>
  <c r="RMF1193" i="1"/>
  <c r="RMF1192" i="1" s="1"/>
  <c r="ROR1193" i="1"/>
  <c r="ROR1192" i="1" s="1"/>
  <c r="RRD1193" i="1"/>
  <c r="RRD1192" i="1" s="1"/>
  <c r="RWB1193" i="1"/>
  <c r="RWB1192" i="1" s="1"/>
  <c r="RYN1193" i="1"/>
  <c r="RYN1192" i="1" s="1"/>
  <c r="SAZ1193" i="1"/>
  <c r="SAZ1192" i="1" s="1"/>
  <c r="SFX1193" i="1"/>
  <c r="SFX1192" i="1" s="1"/>
  <c r="SIJ1193" i="1"/>
  <c r="SIJ1192" i="1" s="1"/>
  <c r="SKV1193" i="1"/>
  <c r="SKV1192" i="1" s="1"/>
  <c r="SPT1193" i="1"/>
  <c r="SPT1192" i="1" s="1"/>
  <c r="SSF1193" i="1"/>
  <c r="SSF1192" i="1" s="1"/>
  <c r="SXD1193" i="1"/>
  <c r="SXD1192" i="1" s="1"/>
  <c r="TCB1193" i="1"/>
  <c r="TCB1192" i="1" s="1"/>
  <c r="FGJ1193" i="1"/>
  <c r="FGJ1192" i="1" s="1"/>
  <c r="WWN1193" i="1"/>
  <c r="WWN1192" i="1" s="1"/>
  <c r="WYZ1193" i="1"/>
  <c r="WYZ1192" i="1" s="1"/>
  <c r="XBL1193" i="1"/>
  <c r="XBL1192" i="1" s="1"/>
  <c r="XDX1193" i="1"/>
  <c r="XDX1192" i="1" s="1"/>
  <c r="XCZ1193" i="1"/>
  <c r="XCZ1192" i="1" s="1"/>
  <c r="DKZ1193" i="1"/>
  <c r="DKZ1192" i="1" s="1"/>
  <c r="ECF1193" i="1"/>
  <c r="ECF1192" i="1" s="1"/>
  <c r="EQZ1193" i="1"/>
  <c r="EQZ1192" i="1" s="1"/>
  <c r="FFT1193" i="1"/>
  <c r="FFT1192" i="1" s="1"/>
  <c r="FSB1193" i="1"/>
  <c r="FSB1192" i="1" s="1"/>
  <c r="GGV1193" i="1"/>
  <c r="GGV1192" i="1" s="1"/>
  <c r="GVP1193" i="1"/>
  <c r="GVP1192" i="1" s="1"/>
  <c r="HMV1193" i="1"/>
  <c r="HMV1192" i="1" s="1"/>
  <c r="IBP1193" i="1"/>
  <c r="IBP1192" i="1" s="1"/>
  <c r="IQJ1193" i="1"/>
  <c r="IQJ1192" i="1" s="1"/>
  <c r="JFD1193" i="1"/>
  <c r="JFD1192" i="1" s="1"/>
  <c r="JOZ1193" i="1"/>
  <c r="JOZ1192" i="1" s="1"/>
  <c r="KGF1193" i="1"/>
  <c r="KGF1192" i="1" s="1"/>
  <c r="KSN1193" i="1"/>
  <c r="KSN1192" i="1" s="1"/>
  <c r="LHH1193" i="1"/>
  <c r="LHH1192" i="1" s="1"/>
  <c r="LTP1193" i="1"/>
  <c r="LTP1192" i="1" s="1"/>
  <c r="MIJ1193" i="1"/>
  <c r="MIJ1192" i="1" s="1"/>
  <c r="MXD1193" i="1"/>
  <c r="MXD1192" i="1" s="1"/>
  <c r="NLX1193" i="1"/>
  <c r="NLX1192" i="1" s="1"/>
  <c r="OAR1193" i="1"/>
  <c r="OAR1192" i="1" s="1"/>
  <c r="OPL1193" i="1"/>
  <c r="OPL1192" i="1" s="1"/>
  <c r="PBT1193" i="1"/>
  <c r="PBT1192" i="1" s="1"/>
  <c r="POB1193" i="1"/>
  <c r="POB1192" i="1" s="1"/>
  <c r="QFH1193" i="1"/>
  <c r="QFH1192" i="1" s="1"/>
  <c r="QUB1193" i="1"/>
  <c r="QUB1192" i="1" s="1"/>
  <c r="RGJ1193" i="1"/>
  <c r="RGJ1192" i="1" s="1"/>
  <c r="RQF1193" i="1"/>
  <c r="RQF1192" i="1" s="1"/>
  <c r="SEZ1193" i="1"/>
  <c r="SEZ1192" i="1" s="1"/>
  <c r="SRH1193" i="1"/>
  <c r="SRH1192" i="1" s="1"/>
  <c r="TGB1193" i="1"/>
  <c r="TGB1192" i="1" s="1"/>
  <c r="TUV1193" i="1"/>
  <c r="TUV1192" i="1" s="1"/>
  <c r="UHD1193" i="1"/>
  <c r="UHD1192" i="1" s="1"/>
  <c r="UVX1193" i="1"/>
  <c r="UVX1192" i="1" s="1"/>
  <c r="VIF1193" i="1"/>
  <c r="VIF1192" i="1" s="1"/>
  <c r="VWZ1193" i="1"/>
  <c r="VWZ1192" i="1" s="1"/>
  <c r="WLT1193" i="1"/>
  <c r="WLT1192" i="1" s="1"/>
  <c r="WTD1193" i="1"/>
  <c r="WTD1192" i="1" s="1"/>
  <c r="DPX1193" i="1"/>
  <c r="DPX1192" i="1" s="1"/>
  <c r="DZT1193" i="1"/>
  <c r="DZT1192" i="1" s="1"/>
  <c r="EON1193" i="1"/>
  <c r="EON1192" i="1" s="1"/>
  <c r="FAV1193" i="1"/>
  <c r="FAV1192" i="1" s="1"/>
  <c r="FPP1193" i="1"/>
  <c r="FPP1192" i="1" s="1"/>
  <c r="GEJ1193" i="1"/>
  <c r="GEJ1192" i="1" s="1"/>
  <c r="GQR1193" i="1"/>
  <c r="GQR1192" i="1" s="1"/>
  <c r="HFL1193" i="1"/>
  <c r="HFL1192" i="1" s="1"/>
  <c r="HUF1193" i="1"/>
  <c r="HUF1192" i="1" s="1"/>
  <c r="IIZ1193" i="1"/>
  <c r="IIZ1192" i="1" s="1"/>
  <c r="IXT1193" i="1"/>
  <c r="IXT1192" i="1" s="1"/>
  <c r="JMN1193" i="1"/>
  <c r="JMN1192" i="1" s="1"/>
  <c r="JYV1193" i="1"/>
  <c r="JYV1192" i="1" s="1"/>
  <c r="KNP1193" i="1"/>
  <c r="KNP1192" i="1" s="1"/>
  <c r="KZX1193" i="1"/>
  <c r="KZX1192" i="1" s="1"/>
  <c r="LOR1193" i="1"/>
  <c r="LOR1192" i="1" s="1"/>
  <c r="LYN1193" i="1"/>
  <c r="LYN1192" i="1" s="1"/>
  <c r="MNH1193" i="1"/>
  <c r="MNH1192" i="1" s="1"/>
  <c r="NEN1193" i="1"/>
  <c r="NEN1192" i="1" s="1"/>
  <c r="NTH1193" i="1"/>
  <c r="NTH1192" i="1" s="1"/>
  <c r="OIB1193" i="1"/>
  <c r="OIB1192" i="1" s="1"/>
  <c r="OUJ1193" i="1"/>
  <c r="OUJ1192" i="1" s="1"/>
  <c r="PJD1193" i="1"/>
  <c r="PJD1192" i="1" s="1"/>
  <c r="PVL1193" i="1"/>
  <c r="PVL1192" i="1" s="1"/>
  <c r="QKF1193" i="1"/>
  <c r="QKF1192" i="1" s="1"/>
  <c r="QWN1193" i="1"/>
  <c r="QWN1192" i="1" s="1"/>
  <c r="RLH1193" i="1"/>
  <c r="RLH1192" i="1" s="1"/>
  <c r="SAB1193" i="1"/>
  <c r="SAB1192" i="1" s="1"/>
  <c r="SMJ1193" i="1"/>
  <c r="SMJ1192" i="1" s="1"/>
  <c r="SWF1193" i="1"/>
  <c r="SWF1192" i="1" s="1"/>
  <c r="TKZ1193" i="1"/>
  <c r="TKZ1192" i="1" s="1"/>
  <c r="TXH1193" i="1"/>
  <c r="TXH1192" i="1" s="1"/>
  <c r="UMB1193" i="1"/>
  <c r="UMB1192" i="1" s="1"/>
  <c r="UYJ1193" i="1"/>
  <c r="UYJ1192" i="1" s="1"/>
  <c r="VND1193" i="1"/>
  <c r="VND1192" i="1" s="1"/>
  <c r="WBX1193" i="1"/>
  <c r="WBX1192" i="1" s="1"/>
  <c r="WQR1193" i="1"/>
  <c r="WQR1192" i="1" s="1"/>
  <c r="DNL1193" i="1"/>
  <c r="DNL1192" i="1" s="1"/>
  <c r="DXH1193" i="1"/>
  <c r="DXH1192" i="1" s="1"/>
  <c r="EMB1193" i="1"/>
  <c r="EMB1192" i="1" s="1"/>
  <c r="EYJ1193" i="1"/>
  <c r="EYJ1192" i="1" s="1"/>
  <c r="FND1193" i="1"/>
  <c r="FND1192" i="1" s="1"/>
  <c r="GBX1193" i="1"/>
  <c r="GBX1192" i="1" s="1"/>
  <c r="GOF1193" i="1"/>
  <c r="GOF1192" i="1" s="1"/>
  <c r="HCZ1193" i="1"/>
  <c r="HCZ1192" i="1" s="1"/>
  <c r="HRT1193" i="1"/>
  <c r="HRT1192" i="1" s="1"/>
  <c r="IGN1193" i="1"/>
  <c r="IGN1192" i="1" s="1"/>
  <c r="ISV1193" i="1"/>
  <c r="ISV1192" i="1" s="1"/>
  <c r="JHP1193" i="1"/>
  <c r="JHP1192" i="1" s="1"/>
  <c r="JWJ1193" i="1"/>
  <c r="JWJ1192" i="1" s="1"/>
  <c r="KIR1193" i="1"/>
  <c r="KIR1192" i="1" s="1"/>
  <c r="KXL1193" i="1"/>
  <c r="KXL1192" i="1" s="1"/>
  <c r="LMF1193" i="1"/>
  <c r="LMF1192" i="1" s="1"/>
  <c r="MDL1193" i="1"/>
  <c r="MDL1192" i="1" s="1"/>
  <c r="MPT1193" i="1"/>
  <c r="MPT1192" i="1" s="1"/>
  <c r="NCB1193" i="1"/>
  <c r="NCB1192" i="1" s="1"/>
  <c r="NQV1193" i="1"/>
  <c r="NQV1192" i="1" s="1"/>
  <c r="OFP1193" i="1"/>
  <c r="OFP1192" i="1" s="1"/>
  <c r="ORX1193" i="1"/>
  <c r="ORX1192" i="1" s="1"/>
  <c r="PGR1193" i="1"/>
  <c r="PGR1192" i="1" s="1"/>
  <c r="PXX1193" i="1"/>
  <c r="PXX1192" i="1" s="1"/>
  <c r="QPD1193" i="1"/>
  <c r="QPD1192" i="1" s="1"/>
  <c r="RDX1193" i="1"/>
  <c r="RDX1192" i="1" s="1"/>
  <c r="RSR1193" i="1"/>
  <c r="RSR1192" i="1" s="1"/>
  <c r="SHL1193" i="1"/>
  <c r="SHL1192" i="1" s="1"/>
  <c r="TBD1193" i="1"/>
  <c r="TBD1192" i="1" s="1"/>
  <c r="TNL1193" i="1"/>
  <c r="TNL1192" i="1" s="1"/>
  <c r="UCF1193" i="1"/>
  <c r="UCF1192" i="1" s="1"/>
  <c r="UON1193" i="1"/>
  <c r="UON1192" i="1" s="1"/>
  <c r="VFT1193" i="1"/>
  <c r="VFT1192" i="1" s="1"/>
  <c r="VUN1193" i="1"/>
  <c r="VUN1192" i="1" s="1"/>
  <c r="WJH1193" i="1"/>
  <c r="WJH1192" i="1" s="1"/>
  <c r="WYB1193" i="1"/>
  <c r="WYB1192" i="1" s="1"/>
  <c r="DUV1193" i="1"/>
  <c r="DUV1192" i="1" s="1"/>
  <c r="EHD1193" i="1"/>
  <c r="EHD1192" i="1" s="1"/>
  <c r="ETL1193" i="1"/>
  <c r="ETL1192" i="1" s="1"/>
  <c r="FIF1193" i="1"/>
  <c r="FIF1192" i="1" s="1"/>
  <c r="FWZ1193" i="1"/>
  <c r="FWZ1192" i="1" s="1"/>
  <c r="GJH1193" i="1"/>
  <c r="GJH1192" i="1" s="1"/>
  <c r="GYB1193" i="1"/>
  <c r="GYB1192" i="1" s="1"/>
  <c r="HKJ1193" i="1"/>
  <c r="HKJ1192" i="1" s="1"/>
  <c r="HZD1193" i="1"/>
  <c r="HZD1192" i="1" s="1"/>
  <c r="ILL1193" i="1"/>
  <c r="ILL1192" i="1" s="1"/>
  <c r="JAF1193" i="1"/>
  <c r="JAF1192" i="1" s="1"/>
  <c r="JRL1193" i="1"/>
  <c r="JRL1192" i="1" s="1"/>
  <c r="KDT1193" i="1"/>
  <c r="KDT1192" i="1" s="1"/>
  <c r="KQB1193" i="1"/>
  <c r="KQB1192" i="1" s="1"/>
  <c r="LEV1193" i="1"/>
  <c r="LEV1192" i="1" s="1"/>
  <c r="LWB1193" i="1"/>
  <c r="LWB1192" i="1" s="1"/>
  <c r="MFX1193" i="1"/>
  <c r="MFX1192" i="1" s="1"/>
  <c r="MUR1193" i="1"/>
  <c r="MUR1192" i="1" s="1"/>
  <c r="NJL1193" i="1"/>
  <c r="NJL1192" i="1" s="1"/>
  <c r="NVT1193" i="1"/>
  <c r="NVT1192" i="1" s="1"/>
  <c r="OKN1193" i="1"/>
  <c r="OKN1192" i="1" s="1"/>
  <c r="OZH1193" i="1"/>
  <c r="OZH1192" i="1" s="1"/>
  <c r="PQN1193" i="1"/>
  <c r="PQN1192" i="1" s="1"/>
  <c r="QCV1193" i="1"/>
  <c r="QCV1192" i="1" s="1"/>
  <c r="QMR1193" i="1"/>
  <c r="QMR1192" i="1" s="1"/>
  <c r="RBL1193" i="1"/>
  <c r="RBL1192" i="1" s="1"/>
  <c r="RVD1193" i="1"/>
  <c r="RVD1192" i="1" s="1"/>
  <c r="SJX1193" i="1"/>
  <c r="SJX1192" i="1" s="1"/>
  <c r="SYR1193" i="1"/>
  <c r="SYR1192" i="1" s="1"/>
  <c r="TPX1193" i="1"/>
  <c r="TPX1192" i="1" s="1"/>
  <c r="UER1193" i="1"/>
  <c r="UER1192" i="1" s="1"/>
  <c r="UQZ1193" i="1"/>
  <c r="UQZ1192" i="1" s="1"/>
  <c r="VDH1193" i="1"/>
  <c r="VDH1192" i="1" s="1"/>
  <c r="VSB1193" i="1"/>
  <c r="VSB1192" i="1" s="1"/>
  <c r="WGV1193" i="1"/>
  <c r="WGV1192" i="1" s="1"/>
  <c r="WVP1193" i="1"/>
  <c r="WVP1192" i="1" s="1"/>
  <c r="DSJ1193" i="1"/>
  <c r="DSJ1192" i="1" s="1"/>
  <c r="EER1193" i="1"/>
  <c r="EER1192" i="1" s="1"/>
  <c r="EJP1193" i="1"/>
  <c r="EJP1192" i="1" s="1"/>
  <c r="EVX1193" i="1"/>
  <c r="EVX1192" i="1" s="1"/>
  <c r="FDH1193" i="1"/>
  <c r="FDH1192" i="1" s="1"/>
  <c r="FKR1193" i="1"/>
  <c r="FKR1192" i="1" s="1"/>
  <c r="FUN1193" i="1"/>
  <c r="FUN1192" i="1" s="1"/>
  <c r="FZL1193" i="1"/>
  <c r="FZL1192" i="1" s="1"/>
  <c r="GLT1193" i="1"/>
  <c r="GLT1192" i="1" s="1"/>
  <c r="GTD1193" i="1"/>
  <c r="GTD1192" i="1" s="1"/>
  <c r="HAN1193" i="1"/>
  <c r="HAN1192" i="1" s="1"/>
  <c r="HHX1193" i="1"/>
  <c r="HHX1192" i="1" s="1"/>
  <c r="HPH1193" i="1"/>
  <c r="HPH1192" i="1" s="1"/>
  <c r="HWR1193" i="1"/>
  <c r="HWR1192" i="1" s="1"/>
  <c r="IEB1193" i="1"/>
  <c r="IEB1192" i="1" s="1"/>
  <c r="INX1193" i="1"/>
  <c r="INX1192" i="1" s="1"/>
  <c r="IVH1193" i="1"/>
  <c r="IVH1192" i="1" s="1"/>
  <c r="JCR1193" i="1"/>
  <c r="JCR1192" i="1" s="1"/>
  <c r="JKB1193" i="1"/>
  <c r="JKB1192" i="1" s="1"/>
  <c r="JTX1193" i="1"/>
  <c r="JTX1192" i="1" s="1"/>
  <c r="KBH1193" i="1"/>
  <c r="KBH1192" i="1" s="1"/>
  <c r="KLD1193" i="1"/>
  <c r="KLD1192" i="1" s="1"/>
  <c r="KUZ1193" i="1"/>
  <c r="KUZ1192" i="1" s="1"/>
  <c r="LCJ1193" i="1"/>
  <c r="LCJ1192" i="1" s="1"/>
  <c r="LJT1193" i="1"/>
  <c r="LJT1192" i="1" s="1"/>
  <c r="LRD1193" i="1"/>
  <c r="LRD1192" i="1" s="1"/>
  <c r="MAZ1193" i="1"/>
  <c r="MAZ1192" i="1" s="1"/>
  <c r="MKV1193" i="1"/>
  <c r="MKV1192" i="1" s="1"/>
  <c r="MSF1193" i="1"/>
  <c r="MSF1192" i="1" s="1"/>
  <c r="MZP1193" i="1"/>
  <c r="MZP1192" i="1" s="1"/>
  <c r="NGZ1193" i="1"/>
  <c r="NGZ1192" i="1" s="1"/>
  <c r="NOJ1193" i="1"/>
  <c r="NOJ1192" i="1" s="1"/>
  <c r="NYF1193" i="1"/>
  <c r="NYF1192" i="1" s="1"/>
  <c r="ODD1193" i="1"/>
  <c r="ODD1192" i="1" s="1"/>
  <c r="OMZ1193" i="1"/>
  <c r="OMZ1192" i="1" s="1"/>
  <c r="OWV1193" i="1"/>
  <c r="OWV1192" i="1" s="1"/>
  <c r="PEF1193" i="1"/>
  <c r="PEF1192" i="1" s="1"/>
  <c r="PLP1193" i="1"/>
  <c r="PLP1192" i="1" s="1"/>
  <c r="PSZ1193" i="1"/>
  <c r="PSZ1192" i="1" s="1"/>
  <c r="QAJ1193" i="1"/>
  <c r="QAJ1192" i="1" s="1"/>
  <c r="QHT1193" i="1"/>
  <c r="QHT1192" i="1" s="1"/>
  <c r="QRP1193" i="1"/>
  <c r="QRP1192" i="1" s="1"/>
  <c r="QYZ1193" i="1"/>
  <c r="QYZ1192" i="1" s="1"/>
  <c r="RIV1193" i="1"/>
  <c r="RIV1192" i="1" s="1"/>
  <c r="RNT1193" i="1"/>
  <c r="RNT1192" i="1" s="1"/>
  <c r="RXP1193" i="1"/>
  <c r="RXP1192" i="1" s="1"/>
  <c r="SCN1193" i="1"/>
  <c r="SCN1192" i="1" s="1"/>
  <c r="SOV1193" i="1"/>
  <c r="SOV1192" i="1" s="1"/>
  <c r="STT1193" i="1"/>
  <c r="STT1192" i="1" s="1"/>
  <c r="TDP1193" i="1"/>
  <c r="TDP1192" i="1" s="1"/>
  <c r="TIN1193" i="1"/>
  <c r="TIN1192" i="1" s="1"/>
  <c r="TSJ1193" i="1"/>
  <c r="TSJ1192" i="1" s="1"/>
  <c r="TZT1193" i="1"/>
  <c r="TZT1192" i="1" s="1"/>
  <c r="UJP1193" i="1"/>
  <c r="UJP1192" i="1" s="1"/>
  <c r="UTL1193" i="1"/>
  <c r="UTL1192" i="1" s="1"/>
  <c r="VAV1193" i="1"/>
  <c r="VAV1192" i="1" s="1"/>
  <c r="VKR1193" i="1"/>
  <c r="VKR1192" i="1" s="1"/>
  <c r="VPP1193" i="1"/>
  <c r="VPP1192" i="1" s="1"/>
  <c r="VZL1193" i="1"/>
  <c r="VZL1192" i="1" s="1"/>
  <c r="WEJ1193" i="1"/>
  <c r="WEJ1192" i="1" s="1"/>
  <c r="WOF1193" i="1"/>
  <c r="WOF1192" i="1" s="1"/>
  <c r="XAN1193" i="1"/>
  <c r="XAN1192" i="1" s="1"/>
  <c r="DQV1193" i="1"/>
  <c r="DQV1192" i="1" s="1"/>
  <c r="DVT1193" i="1"/>
  <c r="DVT1192" i="1" s="1"/>
  <c r="EAR1193" i="1"/>
  <c r="EAR1192" i="1" s="1"/>
  <c r="EFP1193" i="1"/>
  <c r="EFP1192" i="1" s="1"/>
  <c r="EKN1193" i="1"/>
  <c r="EKN1192" i="1" s="1"/>
  <c r="EMZ1193" i="1"/>
  <c r="EMZ1192" i="1" s="1"/>
  <c r="EPL1193" i="1"/>
  <c r="EPL1192" i="1" s="1"/>
  <c r="ERX1193" i="1"/>
  <c r="ERX1192" i="1" s="1"/>
  <c r="EUJ1193" i="1"/>
  <c r="EUJ1192" i="1" s="1"/>
  <c r="EWV1193" i="1"/>
  <c r="EWV1192" i="1" s="1"/>
  <c r="EZH1193" i="1"/>
  <c r="EZH1192" i="1" s="1"/>
  <c r="FBT1193" i="1"/>
  <c r="FBT1192" i="1" s="1"/>
  <c r="FEF1193" i="1"/>
  <c r="FEF1192" i="1" s="1"/>
  <c r="FJD1193" i="1"/>
  <c r="FJD1192" i="1" s="1"/>
  <c r="FQN1193" i="1"/>
  <c r="FQN1192" i="1" s="1"/>
  <c r="FSZ1193" i="1"/>
  <c r="FSZ1192" i="1" s="1"/>
  <c r="FXX1193" i="1"/>
  <c r="FXX1192" i="1" s="1"/>
  <c r="GCV1193" i="1"/>
  <c r="GCV1192" i="1" s="1"/>
  <c r="GFH1193" i="1"/>
  <c r="GFH1192" i="1" s="1"/>
  <c r="GHT1193" i="1"/>
  <c r="GHT1192" i="1" s="1"/>
  <c r="GPD1193" i="1"/>
  <c r="GPD1192" i="1" s="1"/>
  <c r="GRP1193" i="1"/>
  <c r="GRP1192" i="1" s="1"/>
  <c r="GUB1193" i="1"/>
  <c r="GUB1192" i="1" s="1"/>
  <c r="GYZ1193" i="1"/>
  <c r="GYZ1192" i="1" s="1"/>
  <c r="HDX1193" i="1"/>
  <c r="HDX1192" i="1" s="1"/>
  <c r="HGJ1193" i="1"/>
  <c r="HGJ1192" i="1" s="1"/>
  <c r="HIV1193" i="1"/>
  <c r="HIV1192" i="1" s="1"/>
  <c r="HNT1193" i="1"/>
  <c r="HNT1192" i="1" s="1"/>
  <c r="HQF1193" i="1"/>
  <c r="HQF1192" i="1" s="1"/>
  <c r="HSR1193" i="1"/>
  <c r="HSR1192" i="1" s="1"/>
  <c r="HVD1193" i="1"/>
  <c r="HVD1192" i="1" s="1"/>
  <c r="HXP1193" i="1"/>
  <c r="HXP1192" i="1" s="1"/>
  <c r="IAB1193" i="1"/>
  <c r="IAB1192" i="1" s="1"/>
  <c r="ICN1193" i="1"/>
  <c r="ICN1192" i="1" s="1"/>
  <c r="IHL1193" i="1"/>
  <c r="IHL1192" i="1" s="1"/>
  <c r="IJX1193" i="1"/>
  <c r="IJX1192" i="1" s="1"/>
  <c r="IMJ1193" i="1"/>
  <c r="IMJ1192" i="1" s="1"/>
  <c r="IRH1193" i="1"/>
  <c r="IRH1192" i="1" s="1"/>
  <c r="ITT1193" i="1"/>
  <c r="ITT1192" i="1" s="1"/>
  <c r="IWF1193" i="1"/>
  <c r="IWF1192" i="1" s="1"/>
  <c r="IYR1193" i="1"/>
  <c r="IYR1192" i="1" s="1"/>
  <c r="JBD1193" i="1"/>
  <c r="JBD1192" i="1" s="1"/>
  <c r="JDP1193" i="1"/>
  <c r="JDP1192" i="1" s="1"/>
  <c r="JGB1193" i="1"/>
  <c r="JGB1192" i="1" s="1"/>
  <c r="JPX1193" i="1"/>
  <c r="JPX1192" i="1" s="1"/>
  <c r="JSJ1193" i="1"/>
  <c r="JSJ1192" i="1" s="1"/>
  <c r="JXH1193" i="1"/>
  <c r="JXH1192" i="1" s="1"/>
  <c r="KJP1193" i="1"/>
  <c r="KJP1192" i="1" s="1"/>
  <c r="KON1193" i="1"/>
  <c r="KON1192" i="1" s="1"/>
  <c r="KQZ1193" i="1"/>
  <c r="KQZ1192" i="1" s="1"/>
  <c r="LDH1193" i="1"/>
  <c r="LDH1192" i="1" s="1"/>
  <c r="LFT1193" i="1"/>
  <c r="LFT1192" i="1" s="1"/>
  <c r="LKR1193" i="1"/>
  <c r="LKR1192" i="1" s="1"/>
  <c r="LPP1193" i="1"/>
  <c r="LPP1192" i="1" s="1"/>
  <c r="LUN1193" i="1"/>
  <c r="LUN1192" i="1" s="1"/>
  <c r="LZL1193" i="1"/>
  <c r="LZL1192" i="1" s="1"/>
  <c r="MEJ1193" i="1"/>
  <c r="MEJ1192" i="1" s="1"/>
  <c r="MJH1193" i="1"/>
  <c r="MJH1192" i="1" s="1"/>
  <c r="MQR1193" i="1"/>
  <c r="MQR1192" i="1" s="1"/>
  <c r="MYB1193" i="1"/>
  <c r="MYB1192" i="1" s="1"/>
  <c r="NAN1193" i="1"/>
  <c r="NAN1192" i="1" s="1"/>
  <c r="NFL1193" i="1"/>
  <c r="NFL1192" i="1" s="1"/>
  <c r="NKJ1193" i="1"/>
  <c r="NKJ1192" i="1" s="1"/>
  <c r="NRT1193" i="1"/>
  <c r="NRT1192" i="1" s="1"/>
  <c r="NWR1193" i="1"/>
  <c r="NWR1192" i="1" s="1"/>
  <c r="NZD1193" i="1"/>
  <c r="NZD1192" i="1" s="1"/>
  <c r="OBP1193" i="1"/>
  <c r="OBP1192" i="1" s="1"/>
  <c r="OGN1193" i="1"/>
  <c r="OGN1192" i="1" s="1"/>
  <c r="OIZ1193" i="1"/>
  <c r="OIZ1192" i="1" s="1"/>
  <c r="OLL1193" i="1"/>
  <c r="OLL1192" i="1" s="1"/>
  <c r="ONX1193" i="1"/>
  <c r="ONX1192" i="1" s="1"/>
  <c r="OQJ1193" i="1"/>
  <c r="OQJ1192" i="1" s="1"/>
  <c r="OSV1193" i="1"/>
  <c r="OSV1192" i="1" s="1"/>
  <c r="OXT1193" i="1"/>
  <c r="OXT1192" i="1" s="1"/>
  <c r="PFD1193" i="1"/>
  <c r="PFD1192" i="1" s="1"/>
  <c r="PKB1193" i="1"/>
  <c r="PKB1192" i="1" s="1"/>
  <c r="PWJ1193" i="1"/>
  <c r="PWJ1192" i="1" s="1"/>
  <c r="QBH1193" i="1"/>
  <c r="QBH1192" i="1" s="1"/>
  <c r="SUR1193" i="1"/>
  <c r="SUR1192" i="1" s="1"/>
  <c r="SZP1193" i="1"/>
  <c r="SZP1192" i="1" s="1"/>
  <c r="TEN1193" i="1"/>
  <c r="TEN1192" i="1" s="1"/>
  <c r="TGZ1193" i="1"/>
  <c r="TGZ1192" i="1" s="1"/>
  <c r="TJL1193" i="1"/>
  <c r="TJL1192" i="1" s="1"/>
  <c r="TLX1193" i="1"/>
  <c r="TLX1192" i="1" s="1"/>
  <c r="TOJ1193" i="1"/>
  <c r="TOJ1192" i="1" s="1"/>
  <c r="UIB1193" i="1"/>
  <c r="UIB1192" i="1" s="1"/>
  <c r="VEF1193" i="1"/>
  <c r="VEF1192" i="1" s="1"/>
  <c r="STL1193" i="1"/>
  <c r="STL1192" i="1" s="1"/>
  <c r="DLP1193" i="1"/>
  <c r="DLP1192" i="1" s="1"/>
  <c r="DOB1193" i="1"/>
  <c r="DOB1192" i="1" s="1"/>
  <c r="DQN1193" i="1"/>
  <c r="DQN1192" i="1" s="1"/>
  <c r="DXX1193" i="1"/>
  <c r="DXX1192" i="1" s="1"/>
  <c r="ECV1193" i="1"/>
  <c r="ECV1192" i="1" s="1"/>
  <c r="EFH1193" i="1"/>
  <c r="EFH1192" i="1" s="1"/>
  <c r="EHT1193" i="1"/>
  <c r="EHT1192" i="1" s="1"/>
  <c r="EKF1193" i="1"/>
  <c r="EKF1192" i="1" s="1"/>
  <c r="EMR1193" i="1"/>
  <c r="EMR1192" i="1" s="1"/>
  <c r="EPD1193" i="1"/>
  <c r="EPD1192" i="1" s="1"/>
  <c r="EUB1193" i="1"/>
  <c r="EUB1192" i="1" s="1"/>
  <c r="EWN1193" i="1"/>
  <c r="EWN1192" i="1" s="1"/>
  <c r="EYZ1193" i="1"/>
  <c r="EYZ1192" i="1" s="1"/>
  <c r="FBL1193" i="1"/>
  <c r="FBL1192" i="1" s="1"/>
  <c r="FDX1193" i="1"/>
  <c r="FDX1192" i="1" s="1"/>
  <c r="FLH1193" i="1"/>
  <c r="FLH1192" i="1" s="1"/>
  <c r="FQF1193" i="1"/>
  <c r="FQF1192" i="1" s="1"/>
  <c r="FSR1193" i="1"/>
  <c r="FSR1192" i="1" s="1"/>
  <c r="FVD1193" i="1"/>
  <c r="FVD1192" i="1" s="1"/>
  <c r="FXP1193" i="1"/>
  <c r="FXP1192" i="1" s="1"/>
  <c r="GAB1193" i="1"/>
  <c r="GAB1192" i="1" s="1"/>
  <c r="GCN1193" i="1"/>
  <c r="GCN1192" i="1" s="1"/>
  <c r="GHL1193" i="1"/>
  <c r="GHL1192" i="1" s="1"/>
  <c r="GJX1193" i="1"/>
  <c r="GJX1192" i="1" s="1"/>
  <c r="GMJ1193" i="1"/>
  <c r="GMJ1192" i="1" s="1"/>
  <c r="GOV1193" i="1"/>
  <c r="GOV1192" i="1" s="1"/>
  <c r="GRH1193" i="1"/>
  <c r="GRH1192" i="1" s="1"/>
  <c r="GWF1193" i="1"/>
  <c r="GWF1192" i="1" s="1"/>
  <c r="GYR1193" i="1"/>
  <c r="GYR1192" i="1" s="1"/>
  <c r="HDP1193" i="1"/>
  <c r="HDP1192" i="1" s="1"/>
  <c r="HGB1193" i="1"/>
  <c r="HGB1192" i="1" s="1"/>
  <c r="HIN1193" i="1"/>
  <c r="HIN1192" i="1" s="1"/>
  <c r="HKZ1193" i="1"/>
  <c r="HKZ1192" i="1" s="1"/>
  <c r="HPX1193" i="1"/>
  <c r="HPX1192" i="1" s="1"/>
  <c r="HUV1193" i="1"/>
  <c r="HUV1192" i="1" s="1"/>
  <c r="HXH1193" i="1"/>
  <c r="HXH1192" i="1" s="1"/>
  <c r="HZT1193" i="1"/>
  <c r="HZT1192" i="1" s="1"/>
  <c r="ICF1193" i="1"/>
  <c r="ICF1192" i="1" s="1"/>
  <c r="IER1193" i="1"/>
  <c r="IER1192" i="1" s="1"/>
  <c r="IJP1193" i="1"/>
  <c r="IJP1192" i="1" s="1"/>
  <c r="IMB1193" i="1"/>
  <c r="IMB1192" i="1" s="1"/>
  <c r="IQZ1193" i="1"/>
  <c r="IQZ1192" i="1" s="1"/>
  <c r="ITL1193" i="1"/>
  <c r="ITL1192" i="1" s="1"/>
  <c r="IVX1193" i="1"/>
  <c r="IVX1192" i="1" s="1"/>
  <c r="IYJ1193" i="1"/>
  <c r="IYJ1192" i="1" s="1"/>
  <c r="JDH1193" i="1"/>
  <c r="JDH1192" i="1" s="1"/>
  <c r="JFT1193" i="1"/>
  <c r="JFT1192" i="1" s="1"/>
  <c r="JIF1193" i="1"/>
  <c r="JIF1192" i="1" s="1"/>
  <c r="JKR1193" i="1"/>
  <c r="JKR1192" i="1" s="1"/>
  <c r="JND1193" i="1"/>
  <c r="JND1192" i="1" s="1"/>
  <c r="JPP1193" i="1"/>
  <c r="JPP1192" i="1" s="1"/>
  <c r="JSB1193" i="1"/>
  <c r="JSB1192" i="1" s="1"/>
  <c r="JUN1193" i="1"/>
  <c r="JUN1192" i="1" s="1"/>
  <c r="JWZ1193" i="1"/>
  <c r="JWZ1192" i="1" s="1"/>
  <c r="JZL1193" i="1"/>
  <c r="JZL1192" i="1" s="1"/>
  <c r="KBX1193" i="1"/>
  <c r="KBX1192" i="1" s="1"/>
  <c r="KEJ1193" i="1"/>
  <c r="KEJ1192" i="1" s="1"/>
  <c r="KGV1193" i="1"/>
  <c r="KGV1192" i="1" s="1"/>
  <c r="KJH1193" i="1"/>
  <c r="KJH1192" i="1" s="1"/>
  <c r="KLT1193" i="1"/>
  <c r="KLT1192" i="1" s="1"/>
  <c r="KOF1193" i="1"/>
  <c r="KOF1192" i="1" s="1"/>
  <c r="KQR1193" i="1"/>
  <c r="KQR1192" i="1" s="1"/>
  <c r="KTD1193" i="1"/>
  <c r="KTD1192" i="1" s="1"/>
  <c r="KVP1193" i="1"/>
  <c r="KVP1192" i="1" s="1"/>
  <c r="KYB1193" i="1"/>
  <c r="KYB1192" i="1" s="1"/>
  <c r="LAN1193" i="1"/>
  <c r="LAN1192" i="1" s="1"/>
  <c r="LCZ1193" i="1"/>
  <c r="LCZ1192" i="1" s="1"/>
  <c r="LFL1193" i="1"/>
  <c r="LFL1192" i="1" s="1"/>
  <c r="LHX1193" i="1"/>
  <c r="LHX1192" i="1" s="1"/>
  <c r="LKJ1193" i="1"/>
  <c r="LKJ1192" i="1" s="1"/>
  <c r="LMV1193" i="1"/>
  <c r="LMV1192" i="1" s="1"/>
  <c r="LPH1193" i="1"/>
  <c r="LPH1192" i="1" s="1"/>
  <c r="LRT1193" i="1"/>
  <c r="LRT1192" i="1" s="1"/>
  <c r="LUF1193" i="1"/>
  <c r="LUF1192" i="1" s="1"/>
  <c r="LWR1193" i="1"/>
  <c r="LWR1192" i="1" s="1"/>
  <c r="LZD1193" i="1"/>
  <c r="LZD1192" i="1" s="1"/>
  <c r="MBP1193" i="1"/>
  <c r="MBP1192" i="1" s="1"/>
  <c r="MEB1193" i="1"/>
  <c r="MEB1192" i="1" s="1"/>
  <c r="MGN1193" i="1"/>
  <c r="MGN1192" i="1" s="1"/>
  <c r="MIZ1193" i="1"/>
  <c r="MIZ1192" i="1" s="1"/>
  <c r="MLL1193" i="1"/>
  <c r="MLL1192" i="1" s="1"/>
  <c r="MNX1193" i="1"/>
  <c r="MNX1192" i="1" s="1"/>
  <c r="MQJ1193" i="1"/>
  <c r="MQJ1192" i="1" s="1"/>
  <c r="MSV1193" i="1"/>
  <c r="MSV1192" i="1" s="1"/>
  <c r="MVH1193" i="1"/>
  <c r="MVH1192" i="1" s="1"/>
  <c r="MXT1193" i="1"/>
  <c r="MXT1192" i="1" s="1"/>
  <c r="NAF1193" i="1"/>
  <c r="NAF1192" i="1" s="1"/>
  <c r="NCR1193" i="1"/>
  <c r="NCR1192" i="1" s="1"/>
  <c r="NFD1193" i="1"/>
  <c r="NFD1192" i="1" s="1"/>
  <c r="NHP1193" i="1"/>
  <c r="NHP1192" i="1" s="1"/>
  <c r="NKB1193" i="1"/>
  <c r="NKB1192" i="1" s="1"/>
  <c r="NMN1193" i="1"/>
  <c r="NMN1192" i="1" s="1"/>
  <c r="NOZ1193" i="1"/>
  <c r="NOZ1192" i="1" s="1"/>
  <c r="NRL1193" i="1"/>
  <c r="NRL1192" i="1" s="1"/>
  <c r="NTX1193" i="1"/>
  <c r="NTX1192" i="1" s="1"/>
  <c r="NWJ1193" i="1"/>
  <c r="NWJ1192" i="1" s="1"/>
  <c r="NYV1193" i="1"/>
  <c r="NYV1192" i="1" s="1"/>
  <c r="OBH1193" i="1"/>
  <c r="OBH1192" i="1" s="1"/>
  <c r="ODT1193" i="1"/>
  <c r="ODT1192" i="1" s="1"/>
  <c r="OGF1193" i="1"/>
  <c r="OGF1192" i="1" s="1"/>
  <c r="OIR1193" i="1"/>
  <c r="OIR1192" i="1" s="1"/>
  <c r="OLD1193" i="1"/>
  <c r="OLD1192" i="1" s="1"/>
  <c r="ONP1193" i="1"/>
  <c r="ONP1192" i="1" s="1"/>
  <c r="OQB1193" i="1"/>
  <c r="OQB1192" i="1" s="1"/>
  <c r="OSN1193" i="1"/>
  <c r="OSN1192" i="1" s="1"/>
  <c r="OUZ1193" i="1"/>
  <c r="OUZ1192" i="1" s="1"/>
  <c r="OXL1193" i="1"/>
  <c r="OXL1192" i="1" s="1"/>
  <c r="OZX1193" i="1"/>
  <c r="OZX1192" i="1" s="1"/>
  <c r="PCJ1193" i="1"/>
  <c r="PCJ1192" i="1" s="1"/>
  <c r="PHH1193" i="1"/>
  <c r="PHH1192" i="1" s="1"/>
  <c r="PJT1193" i="1"/>
  <c r="PJT1192" i="1" s="1"/>
  <c r="PMF1193" i="1"/>
  <c r="PMF1192" i="1" s="1"/>
  <c r="POR1193" i="1"/>
  <c r="POR1192" i="1" s="1"/>
  <c r="PRD1193" i="1"/>
  <c r="PRD1192" i="1" s="1"/>
  <c r="PTP1193" i="1"/>
  <c r="PTP1192" i="1" s="1"/>
  <c r="PWB1193" i="1"/>
  <c r="PWB1192" i="1" s="1"/>
  <c r="PYN1193" i="1"/>
  <c r="PYN1192" i="1" s="1"/>
  <c r="QAZ1193" i="1"/>
  <c r="QAZ1192" i="1" s="1"/>
  <c r="QDL1193" i="1"/>
  <c r="QDL1192" i="1" s="1"/>
  <c r="QFX1193" i="1"/>
  <c r="QFX1192" i="1" s="1"/>
  <c r="QIJ1193" i="1"/>
  <c r="QIJ1192" i="1" s="1"/>
  <c r="QKV1193" i="1"/>
  <c r="QKV1192" i="1" s="1"/>
  <c r="QNH1193" i="1"/>
  <c r="QNH1192" i="1" s="1"/>
  <c r="QPT1193" i="1"/>
  <c r="QPT1192" i="1" s="1"/>
  <c r="QSF1193" i="1"/>
  <c r="QSF1192" i="1" s="1"/>
  <c r="QUR1193" i="1"/>
  <c r="QUR1192" i="1" s="1"/>
  <c r="QXD1193" i="1"/>
  <c r="QXD1192" i="1" s="1"/>
  <c r="QZP1193" i="1"/>
  <c r="QZP1192" i="1" s="1"/>
  <c r="RCB1193" i="1"/>
  <c r="RCB1192" i="1" s="1"/>
  <c r="REN1193" i="1"/>
  <c r="REN1192" i="1" s="1"/>
  <c r="RGZ1193" i="1"/>
  <c r="RGZ1192" i="1" s="1"/>
  <c r="RJL1193" i="1"/>
  <c r="RJL1192" i="1" s="1"/>
  <c r="RLX1193" i="1"/>
  <c r="RLX1192" i="1" s="1"/>
  <c r="ROJ1193" i="1"/>
  <c r="ROJ1192" i="1" s="1"/>
  <c r="RQV1193" i="1"/>
  <c r="RQV1192" i="1" s="1"/>
  <c r="RTH1193" i="1"/>
  <c r="RTH1192" i="1" s="1"/>
  <c r="RVT1193" i="1"/>
  <c r="RVT1192" i="1" s="1"/>
  <c r="RYF1193" i="1"/>
  <c r="RYF1192" i="1" s="1"/>
  <c r="SAR1193" i="1"/>
  <c r="SAR1192" i="1" s="1"/>
  <c r="SDD1193" i="1"/>
  <c r="SDD1192" i="1" s="1"/>
  <c r="SFP1193" i="1"/>
  <c r="SFP1192" i="1" s="1"/>
  <c r="SIB1193" i="1"/>
  <c r="SIB1192" i="1" s="1"/>
  <c r="SKN1193" i="1"/>
  <c r="SKN1192" i="1" s="1"/>
  <c r="SMZ1193" i="1"/>
  <c r="SMZ1192" i="1" s="1"/>
  <c r="SPL1193" i="1"/>
  <c r="SPL1192" i="1" s="1"/>
  <c r="SRX1193" i="1"/>
  <c r="SRX1192" i="1" s="1"/>
  <c r="SUJ1193" i="1"/>
  <c r="SUJ1192" i="1" s="1"/>
  <c r="SWV1193" i="1"/>
  <c r="SWV1192" i="1" s="1"/>
  <c r="SZH1193" i="1"/>
  <c r="SZH1192" i="1" s="1"/>
  <c r="TBT1193" i="1"/>
  <c r="TBT1192" i="1" s="1"/>
  <c r="TEF1193" i="1"/>
  <c r="TEF1192" i="1" s="1"/>
  <c r="TGR1193" i="1"/>
  <c r="TGR1192" i="1" s="1"/>
  <c r="TJD1193" i="1"/>
  <c r="TJD1192" i="1" s="1"/>
  <c r="TLP1193" i="1"/>
  <c r="TLP1192" i="1" s="1"/>
  <c r="TOB1193" i="1"/>
  <c r="TOB1192" i="1" s="1"/>
  <c r="TQN1193" i="1"/>
  <c r="TQN1192" i="1" s="1"/>
  <c r="TSZ1193" i="1"/>
  <c r="TSZ1192" i="1" s="1"/>
  <c r="TVL1193" i="1"/>
  <c r="TVL1192" i="1" s="1"/>
  <c r="TXX1193" i="1"/>
  <c r="TXX1192" i="1" s="1"/>
  <c r="UAJ1193" i="1"/>
  <c r="UAJ1192" i="1" s="1"/>
  <c r="UCV1193" i="1"/>
  <c r="UCV1192" i="1" s="1"/>
  <c r="UFH1193" i="1"/>
  <c r="UFH1192" i="1" s="1"/>
  <c r="UHT1193" i="1"/>
  <c r="UHT1192" i="1" s="1"/>
  <c r="UKF1193" i="1"/>
  <c r="UKF1192" i="1" s="1"/>
  <c r="UMR1193" i="1"/>
  <c r="UMR1192" i="1" s="1"/>
  <c r="UPD1193" i="1"/>
  <c r="UPD1192" i="1" s="1"/>
  <c r="URP1193" i="1"/>
  <c r="URP1192" i="1" s="1"/>
  <c r="UUB1193" i="1"/>
  <c r="UUB1192" i="1" s="1"/>
  <c r="UWN1193" i="1"/>
  <c r="UWN1192" i="1" s="1"/>
  <c r="UYZ1193" i="1"/>
  <c r="UYZ1192" i="1" s="1"/>
  <c r="VBL1193" i="1"/>
  <c r="VBL1192" i="1" s="1"/>
  <c r="VDX1193" i="1"/>
  <c r="VDX1192" i="1" s="1"/>
  <c r="VGJ1193" i="1"/>
  <c r="VGJ1192" i="1" s="1"/>
  <c r="VIV1193" i="1"/>
  <c r="VIV1192" i="1" s="1"/>
  <c r="VLH1193" i="1"/>
  <c r="VLH1192" i="1" s="1"/>
  <c r="VNT1193" i="1"/>
  <c r="VNT1192" i="1" s="1"/>
  <c r="VQF1193" i="1"/>
  <c r="VQF1192" i="1" s="1"/>
  <c r="VSR1193" i="1"/>
  <c r="VSR1192" i="1" s="1"/>
  <c r="VVD1193" i="1"/>
  <c r="VVD1192" i="1" s="1"/>
  <c r="VXP1193" i="1"/>
  <c r="VXP1192" i="1" s="1"/>
  <c r="WAB1193" i="1"/>
  <c r="WAB1192" i="1" s="1"/>
  <c r="WCN1193" i="1"/>
  <c r="WCN1192" i="1" s="1"/>
  <c r="WEZ1193" i="1"/>
  <c r="WEZ1192" i="1" s="1"/>
  <c r="WHL1193" i="1"/>
  <c r="WHL1192" i="1" s="1"/>
  <c r="WJX1193" i="1"/>
  <c r="WJX1192" i="1" s="1"/>
  <c r="WMJ1193" i="1"/>
  <c r="WMJ1192" i="1" s="1"/>
  <c r="WOV1193" i="1"/>
  <c r="WOV1192" i="1" s="1"/>
  <c r="WRH1193" i="1"/>
  <c r="WRH1192" i="1" s="1"/>
  <c r="WTT1193" i="1"/>
  <c r="WTT1192" i="1" s="1"/>
  <c r="WWF1193" i="1"/>
  <c r="WWF1192" i="1" s="1"/>
  <c r="WYR1193" i="1"/>
  <c r="WYR1192" i="1" s="1"/>
  <c r="XBD1193" i="1"/>
  <c r="XBD1192" i="1" s="1"/>
  <c r="XDP1193" i="1"/>
  <c r="XDP1192" i="1" s="1"/>
  <c r="DVD1193" i="1"/>
  <c r="DVD1192" i="1" s="1"/>
  <c r="EMJ1193" i="1"/>
  <c r="EMJ1192" i="1" s="1"/>
  <c r="FGB1193" i="1"/>
  <c r="FGB1192" i="1" s="1"/>
  <c r="GER1193" i="1"/>
  <c r="GER1192" i="1" s="1"/>
  <c r="GYJ1193" i="1"/>
  <c r="GYJ1192" i="1" s="1"/>
  <c r="HKR1193" i="1"/>
  <c r="HKR1192" i="1" s="1"/>
  <c r="HSB1193" i="1"/>
  <c r="HSB1192" i="1" s="1"/>
  <c r="IJH1193" i="1"/>
  <c r="IJH1192" i="1" s="1"/>
  <c r="IYB1193" i="1"/>
  <c r="IYB1192" i="1" s="1"/>
  <c r="JZD1193" i="1"/>
  <c r="JZD1192" i="1" s="1"/>
  <c r="MFP1193" i="1"/>
  <c r="MFP1192" i="1" s="1"/>
  <c r="DSR1193" i="1"/>
  <c r="DSR1192" i="1" s="1"/>
  <c r="FKZ1193" i="1"/>
  <c r="FKZ1192" i="1" s="1"/>
  <c r="FZT1193" i="1"/>
  <c r="FZT1192" i="1" s="1"/>
  <c r="GTL1193" i="1"/>
  <c r="GTL1192" i="1" s="1"/>
  <c r="IGV1193" i="1"/>
  <c r="IGV1192" i="1" s="1"/>
  <c r="KSV1193" i="1"/>
  <c r="KSV1192" i="1" s="1"/>
  <c r="MBH1193" i="1"/>
  <c r="MBH1192" i="1" s="1"/>
  <c r="DQF1193" i="1"/>
  <c r="DQF1192" i="1" s="1"/>
  <c r="DXP1193" i="1"/>
  <c r="DXP1192" i="1" s="1"/>
  <c r="EJX1193" i="1"/>
  <c r="EJX1192" i="1" s="1"/>
  <c r="ERH1193" i="1"/>
  <c r="ERH1192" i="1" s="1"/>
  <c r="FDP1193" i="1"/>
  <c r="FDP1192" i="1" s="1"/>
  <c r="FIN1193" i="1"/>
  <c r="FIN1192" i="1" s="1"/>
  <c r="FXH1193" i="1"/>
  <c r="FXH1192" i="1" s="1"/>
  <c r="GVX1193" i="1"/>
  <c r="GVX1192" i="1" s="1"/>
  <c r="HND1193" i="1"/>
  <c r="HND1192" i="1" s="1"/>
  <c r="IEJ1193" i="1"/>
  <c r="IEJ1192" i="1" s="1"/>
  <c r="ILT1193" i="1"/>
  <c r="ILT1192" i="1" s="1"/>
  <c r="JAN1193" i="1"/>
  <c r="JAN1192" i="1" s="1"/>
  <c r="KNX1193" i="1"/>
  <c r="KNX1192" i="1" s="1"/>
  <c r="DKR1193" i="1"/>
  <c r="DKR1192" i="1" s="1"/>
  <c r="DND1193" i="1"/>
  <c r="DND1192" i="1" s="1"/>
  <c r="DPP1193" i="1"/>
  <c r="DPP1192" i="1" s="1"/>
  <c r="DSB1193" i="1"/>
  <c r="DSB1192" i="1" s="1"/>
  <c r="DUN1193" i="1"/>
  <c r="DUN1192" i="1" s="1"/>
  <c r="DWZ1193" i="1"/>
  <c r="DWZ1192" i="1" s="1"/>
  <c r="DZL1193" i="1"/>
  <c r="DZL1192" i="1" s="1"/>
  <c r="EBX1193" i="1"/>
  <c r="EBX1192" i="1" s="1"/>
  <c r="EEJ1193" i="1"/>
  <c r="EEJ1192" i="1" s="1"/>
  <c r="EGV1193" i="1"/>
  <c r="EGV1192" i="1" s="1"/>
  <c r="EJH1193" i="1"/>
  <c r="EJH1192" i="1" s="1"/>
  <c r="ELT1193" i="1"/>
  <c r="ELT1192" i="1" s="1"/>
  <c r="EOF1193" i="1"/>
  <c r="EOF1192" i="1" s="1"/>
  <c r="EQR1193" i="1"/>
  <c r="EQR1192" i="1" s="1"/>
  <c r="ETD1193" i="1"/>
  <c r="ETD1192" i="1" s="1"/>
  <c r="EVP1193" i="1"/>
  <c r="EVP1192" i="1" s="1"/>
  <c r="EYB1193" i="1"/>
  <c r="EYB1192" i="1" s="1"/>
  <c r="FAN1193" i="1"/>
  <c r="FAN1192" i="1" s="1"/>
  <c r="FCZ1193" i="1"/>
  <c r="FCZ1192" i="1" s="1"/>
  <c r="FFL1193" i="1"/>
  <c r="FFL1192" i="1" s="1"/>
  <c r="FHX1193" i="1"/>
  <c r="FHX1192" i="1" s="1"/>
  <c r="FKJ1193" i="1"/>
  <c r="FKJ1192" i="1" s="1"/>
  <c r="FMV1193" i="1"/>
  <c r="FMV1192" i="1" s="1"/>
  <c r="FPH1193" i="1"/>
  <c r="FPH1192" i="1" s="1"/>
  <c r="FRT1193" i="1"/>
  <c r="FRT1192" i="1" s="1"/>
  <c r="FUF1193" i="1"/>
  <c r="FUF1192" i="1" s="1"/>
  <c r="FWR1193" i="1"/>
  <c r="FWR1192" i="1" s="1"/>
  <c r="FZD1193" i="1"/>
  <c r="FZD1192" i="1" s="1"/>
  <c r="GBP1193" i="1"/>
  <c r="GBP1192" i="1" s="1"/>
  <c r="GEB1193" i="1"/>
  <c r="GEB1192" i="1" s="1"/>
  <c r="GGN1193" i="1"/>
  <c r="GGN1192" i="1" s="1"/>
  <c r="GIZ1193" i="1"/>
  <c r="GIZ1192" i="1" s="1"/>
  <c r="GLL1193" i="1"/>
  <c r="GLL1192" i="1" s="1"/>
  <c r="GNX1193" i="1"/>
  <c r="GNX1192" i="1" s="1"/>
  <c r="GQJ1193" i="1"/>
  <c r="GQJ1192" i="1" s="1"/>
  <c r="GSV1193" i="1"/>
  <c r="GSV1192" i="1" s="1"/>
  <c r="GVH1193" i="1"/>
  <c r="GVH1192" i="1" s="1"/>
  <c r="GXT1193" i="1"/>
  <c r="GXT1192" i="1" s="1"/>
  <c r="HAF1193" i="1"/>
  <c r="HAF1192" i="1" s="1"/>
  <c r="HCR1193" i="1"/>
  <c r="HCR1192" i="1" s="1"/>
  <c r="HFD1193" i="1"/>
  <c r="HFD1192" i="1" s="1"/>
  <c r="HHP1193" i="1"/>
  <c r="HHP1192" i="1" s="1"/>
  <c r="HKB1193" i="1"/>
  <c r="HKB1192" i="1" s="1"/>
  <c r="HMN1193" i="1"/>
  <c r="HMN1192" i="1" s="1"/>
  <c r="HOZ1193" i="1"/>
  <c r="HOZ1192" i="1" s="1"/>
  <c r="HRL1193" i="1"/>
  <c r="HRL1192" i="1" s="1"/>
  <c r="HTX1193" i="1"/>
  <c r="HTX1192" i="1" s="1"/>
  <c r="HWJ1193" i="1"/>
  <c r="HWJ1192" i="1" s="1"/>
  <c r="HYV1193" i="1"/>
  <c r="HYV1192" i="1" s="1"/>
  <c r="IBH1193" i="1"/>
  <c r="IBH1192" i="1" s="1"/>
  <c r="IDT1193" i="1"/>
  <c r="IDT1192" i="1" s="1"/>
  <c r="IGF1193" i="1"/>
  <c r="IGF1192" i="1" s="1"/>
  <c r="IIR1193" i="1"/>
  <c r="IIR1192" i="1" s="1"/>
  <c r="ILD1193" i="1"/>
  <c r="ILD1192" i="1" s="1"/>
  <c r="INP1193" i="1"/>
  <c r="INP1192" i="1" s="1"/>
  <c r="IQB1193" i="1"/>
  <c r="IQB1192" i="1" s="1"/>
  <c r="ISN1193" i="1"/>
  <c r="ISN1192" i="1" s="1"/>
  <c r="IUZ1193" i="1"/>
  <c r="IUZ1192" i="1" s="1"/>
  <c r="IXL1193" i="1"/>
  <c r="IXL1192" i="1" s="1"/>
  <c r="IZX1193" i="1"/>
  <c r="IZX1192" i="1" s="1"/>
  <c r="JCJ1193" i="1"/>
  <c r="JCJ1192" i="1" s="1"/>
  <c r="JEV1193" i="1"/>
  <c r="JEV1192" i="1" s="1"/>
  <c r="JHH1193" i="1"/>
  <c r="JHH1192" i="1" s="1"/>
  <c r="JJT1193" i="1"/>
  <c r="JJT1192" i="1" s="1"/>
  <c r="JMF1193" i="1"/>
  <c r="JMF1192" i="1" s="1"/>
  <c r="JOR1193" i="1"/>
  <c r="JOR1192" i="1" s="1"/>
  <c r="JRD1193" i="1"/>
  <c r="JRD1192" i="1" s="1"/>
  <c r="JTP1193" i="1"/>
  <c r="JTP1192" i="1" s="1"/>
  <c r="JWB1193" i="1"/>
  <c r="JWB1192" i="1" s="1"/>
  <c r="JYN1193" i="1"/>
  <c r="JYN1192" i="1" s="1"/>
  <c r="KAZ1193" i="1"/>
  <c r="KAZ1192" i="1" s="1"/>
  <c r="KDL1193" i="1"/>
  <c r="KDL1192" i="1" s="1"/>
  <c r="KFX1193" i="1"/>
  <c r="KFX1192" i="1" s="1"/>
  <c r="KIJ1193" i="1"/>
  <c r="KIJ1192" i="1" s="1"/>
  <c r="KKV1193" i="1"/>
  <c r="KKV1192" i="1" s="1"/>
  <c r="KNH1193" i="1"/>
  <c r="KNH1192" i="1" s="1"/>
  <c r="KPT1193" i="1"/>
  <c r="KPT1192" i="1" s="1"/>
  <c r="KSF1193" i="1"/>
  <c r="KSF1192" i="1" s="1"/>
  <c r="KUR1193" i="1"/>
  <c r="KUR1192" i="1" s="1"/>
  <c r="KXD1193" i="1"/>
  <c r="KXD1192" i="1" s="1"/>
  <c r="KZP1193" i="1"/>
  <c r="KZP1192" i="1" s="1"/>
  <c r="LCB1193" i="1"/>
  <c r="LCB1192" i="1" s="1"/>
  <c r="LEN1193" i="1"/>
  <c r="LEN1192" i="1" s="1"/>
  <c r="LGZ1193" i="1"/>
  <c r="LGZ1192" i="1" s="1"/>
  <c r="LJL1193" i="1"/>
  <c r="LJL1192" i="1" s="1"/>
  <c r="LLX1193" i="1"/>
  <c r="LLX1192" i="1" s="1"/>
  <c r="LOJ1193" i="1"/>
  <c r="LOJ1192" i="1" s="1"/>
  <c r="LQV1193" i="1"/>
  <c r="LQV1192" i="1" s="1"/>
  <c r="LTH1193" i="1"/>
  <c r="LTH1192" i="1" s="1"/>
  <c r="LVT1193" i="1"/>
  <c r="LVT1192" i="1" s="1"/>
  <c r="LYF1193" i="1"/>
  <c r="LYF1192" i="1" s="1"/>
  <c r="MAR1193" i="1"/>
  <c r="MAR1192" i="1" s="1"/>
  <c r="MDD1193" i="1"/>
  <c r="MDD1192" i="1" s="1"/>
  <c r="MIB1193" i="1"/>
  <c r="MIB1192" i="1" s="1"/>
  <c r="MKN1193" i="1"/>
  <c r="MKN1192" i="1" s="1"/>
  <c r="MMZ1193" i="1"/>
  <c r="MMZ1192" i="1" s="1"/>
  <c r="MPL1193" i="1"/>
  <c r="MPL1192" i="1" s="1"/>
  <c r="MRX1193" i="1"/>
  <c r="MRX1192" i="1" s="1"/>
  <c r="MUJ1193" i="1"/>
  <c r="MUJ1192" i="1" s="1"/>
  <c r="MWV1193" i="1"/>
  <c r="MWV1192" i="1" s="1"/>
  <c r="MZH1193" i="1"/>
  <c r="MZH1192" i="1" s="1"/>
  <c r="NBT1193" i="1"/>
  <c r="NBT1192" i="1" s="1"/>
  <c r="NEF1193" i="1"/>
  <c r="NEF1192" i="1" s="1"/>
  <c r="NGR1193" i="1"/>
  <c r="NGR1192" i="1" s="1"/>
  <c r="NJD1193" i="1"/>
  <c r="NJD1192" i="1" s="1"/>
  <c r="NLP1193" i="1"/>
  <c r="NLP1192" i="1" s="1"/>
  <c r="NOB1193" i="1"/>
  <c r="NOB1192" i="1" s="1"/>
  <c r="NQN1193" i="1"/>
  <c r="NQN1192" i="1" s="1"/>
  <c r="NSZ1193" i="1"/>
  <c r="NSZ1192" i="1" s="1"/>
  <c r="NVL1193" i="1"/>
  <c r="NVL1192" i="1" s="1"/>
  <c r="NXX1193" i="1"/>
  <c r="NXX1192" i="1" s="1"/>
  <c r="OAJ1193" i="1"/>
  <c r="OAJ1192" i="1" s="1"/>
  <c r="OCV1193" i="1"/>
  <c r="OCV1192" i="1" s="1"/>
  <c r="OFH1193" i="1"/>
  <c r="OFH1192" i="1" s="1"/>
  <c r="OHT1193" i="1"/>
  <c r="OHT1192" i="1" s="1"/>
  <c r="OKF1193" i="1"/>
  <c r="OKF1192" i="1" s="1"/>
  <c r="OMR1193" i="1"/>
  <c r="OMR1192" i="1" s="1"/>
  <c r="OPD1193" i="1"/>
  <c r="OPD1192" i="1" s="1"/>
  <c r="ORP1193" i="1"/>
  <c r="ORP1192" i="1" s="1"/>
  <c r="OUB1193" i="1"/>
  <c r="OUB1192" i="1" s="1"/>
  <c r="OWN1193" i="1"/>
  <c r="OWN1192" i="1" s="1"/>
  <c r="OYZ1193" i="1"/>
  <c r="OYZ1192" i="1" s="1"/>
  <c r="GEZ1193" i="1"/>
  <c r="GEZ1192" i="1" s="1"/>
  <c r="HBD1193" i="1"/>
  <c r="HBD1192" i="1" s="1"/>
  <c r="IHD1193" i="1"/>
  <c r="IHD1192" i="1" s="1"/>
  <c r="ION1193" i="1"/>
  <c r="ION1192" i="1" s="1"/>
  <c r="PBL1193" i="1"/>
  <c r="PBL1192" i="1" s="1"/>
  <c r="PDX1193" i="1"/>
  <c r="PDX1192" i="1" s="1"/>
  <c r="PGJ1193" i="1"/>
  <c r="PGJ1192" i="1" s="1"/>
  <c r="PIV1193" i="1"/>
  <c r="PIV1192" i="1" s="1"/>
  <c r="PLH1193" i="1"/>
  <c r="PLH1192" i="1" s="1"/>
  <c r="PNT1193" i="1"/>
  <c r="PNT1192" i="1" s="1"/>
  <c r="PQF1193" i="1"/>
  <c r="PQF1192" i="1" s="1"/>
  <c r="PSR1193" i="1"/>
  <c r="PSR1192" i="1" s="1"/>
  <c r="PVD1193" i="1"/>
  <c r="PVD1192" i="1" s="1"/>
  <c r="PXP1193" i="1"/>
  <c r="PXP1192" i="1" s="1"/>
  <c r="QAB1193" i="1"/>
  <c r="QAB1192" i="1" s="1"/>
  <c r="QCN1193" i="1"/>
  <c r="QCN1192" i="1" s="1"/>
  <c r="QEZ1193" i="1"/>
  <c r="QEZ1192" i="1" s="1"/>
  <c r="QHL1193" i="1"/>
  <c r="QHL1192" i="1" s="1"/>
  <c r="QJX1193" i="1"/>
  <c r="QJX1192" i="1" s="1"/>
  <c r="QMJ1193" i="1"/>
  <c r="QMJ1192" i="1" s="1"/>
  <c r="QOV1193" i="1"/>
  <c r="QOV1192" i="1" s="1"/>
  <c r="QRH1193" i="1"/>
  <c r="QRH1192" i="1" s="1"/>
  <c r="QTT1193" i="1"/>
  <c r="QTT1192" i="1" s="1"/>
  <c r="QWF1193" i="1"/>
  <c r="QWF1192" i="1" s="1"/>
  <c r="QYR1193" i="1"/>
  <c r="QYR1192" i="1" s="1"/>
  <c r="RBD1193" i="1"/>
  <c r="RBD1192" i="1" s="1"/>
  <c r="RDP1193" i="1"/>
  <c r="RDP1192" i="1" s="1"/>
  <c r="RGB1193" i="1"/>
  <c r="RGB1192" i="1" s="1"/>
  <c r="RIN1193" i="1"/>
  <c r="RIN1192" i="1" s="1"/>
  <c r="RKZ1193" i="1"/>
  <c r="RKZ1192" i="1" s="1"/>
  <c r="RNL1193" i="1"/>
  <c r="RNL1192" i="1" s="1"/>
  <c r="RPX1193" i="1"/>
  <c r="RPX1192" i="1" s="1"/>
  <c r="RSJ1193" i="1"/>
  <c r="RSJ1192" i="1" s="1"/>
  <c r="RUV1193" i="1"/>
  <c r="RUV1192" i="1" s="1"/>
  <c r="RXH1193" i="1"/>
  <c r="RXH1192" i="1" s="1"/>
  <c r="RZT1193" i="1"/>
  <c r="RZT1192" i="1" s="1"/>
  <c r="SCF1193" i="1"/>
  <c r="SCF1192" i="1" s="1"/>
  <c r="SER1193" i="1"/>
  <c r="SER1192" i="1" s="1"/>
  <c r="SHD1193" i="1"/>
  <c r="SHD1192" i="1" s="1"/>
  <c r="SJP1193" i="1"/>
  <c r="SJP1192" i="1" s="1"/>
  <c r="SMB1193" i="1"/>
  <c r="SMB1192" i="1" s="1"/>
  <c r="SON1193" i="1"/>
  <c r="SON1192" i="1" s="1"/>
  <c r="SQZ1193" i="1"/>
  <c r="SQZ1192" i="1" s="1"/>
  <c r="SVX1193" i="1"/>
  <c r="SVX1192" i="1" s="1"/>
  <c r="SYJ1193" i="1"/>
  <c r="SYJ1192" i="1" s="1"/>
  <c r="TAV1193" i="1"/>
  <c r="TAV1192" i="1" s="1"/>
  <c r="TDH1193" i="1"/>
  <c r="TDH1192" i="1" s="1"/>
  <c r="TFT1193" i="1"/>
  <c r="TFT1192" i="1" s="1"/>
  <c r="TIF1193" i="1"/>
  <c r="TIF1192" i="1" s="1"/>
  <c r="TKR1193" i="1"/>
  <c r="TKR1192" i="1" s="1"/>
  <c r="TND1193" i="1"/>
  <c r="TND1192" i="1" s="1"/>
  <c r="TPP1193" i="1"/>
  <c r="TPP1192" i="1" s="1"/>
  <c r="TSB1193" i="1"/>
  <c r="TSB1192" i="1" s="1"/>
  <c r="TUN1193" i="1"/>
  <c r="TUN1192" i="1" s="1"/>
  <c r="TWZ1193" i="1"/>
  <c r="TWZ1192" i="1" s="1"/>
  <c r="TZL1193" i="1"/>
  <c r="TZL1192" i="1" s="1"/>
  <c r="UBX1193" i="1"/>
  <c r="UBX1192" i="1" s="1"/>
  <c r="UEJ1193" i="1"/>
  <c r="UEJ1192" i="1" s="1"/>
  <c r="UGV1193" i="1"/>
  <c r="UGV1192" i="1" s="1"/>
  <c r="UJH1193" i="1"/>
  <c r="UJH1192" i="1" s="1"/>
  <c r="ULT1193" i="1"/>
  <c r="ULT1192" i="1" s="1"/>
  <c r="UOF1193" i="1"/>
  <c r="UOF1192" i="1" s="1"/>
  <c r="UQR1193" i="1"/>
  <c r="UQR1192" i="1" s="1"/>
  <c r="UTD1193" i="1"/>
  <c r="UTD1192" i="1" s="1"/>
  <c r="UVP1193" i="1"/>
  <c r="UVP1192" i="1" s="1"/>
  <c r="UYB1193" i="1"/>
  <c r="UYB1192" i="1" s="1"/>
  <c r="VAN1193" i="1"/>
  <c r="VAN1192" i="1" s="1"/>
  <c r="VCZ1193" i="1"/>
  <c r="VCZ1192" i="1" s="1"/>
  <c r="VFL1193" i="1"/>
  <c r="VFL1192" i="1" s="1"/>
  <c r="VHX1193" i="1"/>
  <c r="VHX1192" i="1" s="1"/>
  <c r="VKJ1193" i="1"/>
  <c r="VKJ1192" i="1" s="1"/>
  <c r="VMV1193" i="1"/>
  <c r="VMV1192" i="1" s="1"/>
  <c r="VPH1193" i="1"/>
  <c r="VPH1192" i="1" s="1"/>
  <c r="VRT1193" i="1"/>
  <c r="VRT1192" i="1" s="1"/>
  <c r="VUF1193" i="1"/>
  <c r="VUF1192" i="1" s="1"/>
  <c r="VWR1193" i="1"/>
  <c r="VWR1192" i="1" s="1"/>
  <c r="VZD1193" i="1"/>
  <c r="VZD1192" i="1" s="1"/>
  <c r="WBP1193" i="1"/>
  <c r="WBP1192" i="1" s="1"/>
  <c r="WEB1193" i="1"/>
  <c r="WEB1192" i="1" s="1"/>
  <c r="WGN1193" i="1"/>
  <c r="WGN1192" i="1" s="1"/>
  <c r="WIZ1193" i="1"/>
  <c r="WIZ1192" i="1" s="1"/>
  <c r="WLL1193" i="1"/>
  <c r="WLL1192" i="1" s="1"/>
  <c r="WNX1193" i="1"/>
  <c r="WNX1192" i="1" s="1"/>
  <c r="WQJ1193" i="1"/>
  <c r="WQJ1192" i="1" s="1"/>
  <c r="WSV1193" i="1"/>
  <c r="WSV1192" i="1" s="1"/>
  <c r="WVH1193" i="1"/>
  <c r="WVH1192" i="1" s="1"/>
  <c r="WXT1193" i="1"/>
  <c r="WXT1192" i="1" s="1"/>
  <c r="XAF1193" i="1"/>
  <c r="XAF1192" i="1" s="1"/>
  <c r="XCR1193" i="1"/>
  <c r="XCR1192" i="1" s="1"/>
  <c r="HNL1193" i="1"/>
  <c r="HNL1192" i="1" s="1"/>
  <c r="JAV1193" i="1"/>
  <c r="JAV1192" i="1" s="1"/>
  <c r="PEV1193" i="1"/>
  <c r="PEV1192" i="1" s="1"/>
  <c r="DVL1193" i="1"/>
  <c r="DVL1192" i="1" s="1"/>
  <c r="EAJ1193" i="1"/>
  <c r="EAJ1192" i="1" s="1"/>
  <c r="ERP1193" i="1"/>
  <c r="ERP1192" i="1" s="1"/>
  <c r="FIV1193" i="1"/>
  <c r="FIV1192" i="1" s="1"/>
  <c r="FNT1193" i="1"/>
  <c r="FNT1192" i="1" s="1"/>
  <c r="GTT1193" i="1"/>
  <c r="GTT1192" i="1" s="1"/>
  <c r="HSJ1193" i="1"/>
  <c r="HSJ1192" i="1" s="1"/>
  <c r="EYR1193" i="1"/>
  <c r="EYR1192" i="1" s="1"/>
  <c r="FPX1193" i="1"/>
  <c r="FPX1192" i="1" s="1"/>
  <c r="GON1193" i="1"/>
  <c r="GON1192" i="1" s="1"/>
  <c r="HAV1193" i="1"/>
  <c r="HAV1192" i="1" s="1"/>
  <c r="IBX1193" i="1"/>
  <c r="IBX1192" i="1" s="1"/>
  <c r="IOF1193" i="1"/>
  <c r="IOF1192" i="1" s="1"/>
  <c r="JFL1193" i="1"/>
  <c r="JFL1192" i="1" s="1"/>
  <c r="JUF1193" i="1"/>
  <c r="JUF1192" i="1" s="1"/>
  <c r="KGN1193" i="1"/>
  <c r="KGN1192" i="1" s="1"/>
  <c r="KVH1193" i="1"/>
  <c r="KVH1192" i="1" s="1"/>
  <c r="LKB1193" i="1"/>
  <c r="LKB1192" i="1" s="1"/>
  <c r="LTX1193" i="1"/>
  <c r="LTX1192" i="1" s="1"/>
  <c r="MIR1193" i="1"/>
  <c r="MIR1192" i="1" s="1"/>
  <c r="MXL1193" i="1"/>
  <c r="MXL1192" i="1" s="1"/>
  <c r="NJT1193" i="1"/>
  <c r="NJT1192" i="1" s="1"/>
  <c r="OIJ1193" i="1"/>
  <c r="OIJ1192" i="1" s="1"/>
  <c r="OZP1193" i="1"/>
  <c r="OZP1192" i="1" s="1"/>
  <c r="PLX1193" i="1"/>
  <c r="PLX1192" i="1" s="1"/>
  <c r="QDD1193" i="1"/>
  <c r="QDD1192" i="1" s="1"/>
  <c r="QPL1193" i="1"/>
  <c r="QPL1192" i="1" s="1"/>
  <c r="RBT1193" i="1"/>
  <c r="RBT1192" i="1" s="1"/>
  <c r="RSZ1193" i="1"/>
  <c r="RSZ1192" i="1" s="1"/>
  <c r="SFH1193" i="1"/>
  <c r="SFH1192" i="1" s="1"/>
  <c r="SRP1193" i="1"/>
  <c r="SRP1192" i="1" s="1"/>
  <c r="TDX1193" i="1"/>
  <c r="TDX1192" i="1" s="1"/>
  <c r="TVD1193" i="1"/>
  <c r="TVD1192" i="1" s="1"/>
  <c r="UJX1193" i="1"/>
  <c r="UJX1192" i="1" s="1"/>
  <c r="UYR1193" i="1"/>
  <c r="UYR1192" i="1" s="1"/>
  <c r="VNL1193" i="1"/>
  <c r="VNL1192" i="1" s="1"/>
  <c r="VXH1193" i="1"/>
  <c r="VXH1192" i="1" s="1"/>
  <c r="WMB1193" i="1"/>
  <c r="WMB1192" i="1" s="1"/>
  <c r="XDH1193" i="1"/>
  <c r="XDH1192" i="1" s="1"/>
  <c r="EWF1193" i="1"/>
  <c r="EWF1192" i="1" s="1"/>
  <c r="FNL1193" i="1"/>
  <c r="FNL1192" i="1" s="1"/>
  <c r="GMB1193" i="1"/>
  <c r="GMB1192" i="1" s="1"/>
  <c r="HFT1193" i="1"/>
  <c r="HFT1192" i="1" s="1"/>
  <c r="ITD1193" i="1"/>
  <c r="ITD1192" i="1" s="1"/>
  <c r="JMV1193" i="1"/>
  <c r="JMV1192" i="1" s="1"/>
  <c r="KBP1193" i="1"/>
  <c r="KBP1192" i="1" s="1"/>
  <c r="LCR1193" i="1"/>
  <c r="LCR1192" i="1" s="1"/>
  <c r="LRL1193" i="1"/>
  <c r="LRL1192" i="1" s="1"/>
  <c r="MDT1193" i="1"/>
  <c r="MDT1192" i="1" s="1"/>
  <c r="MSN1193" i="1"/>
  <c r="MSN1192" i="1" s="1"/>
  <c r="NHH1193" i="1"/>
  <c r="NHH1192" i="1" s="1"/>
  <c r="NTP1193" i="1"/>
  <c r="NTP1192" i="1" s="1"/>
  <c r="OKV1193" i="1"/>
  <c r="OKV1192" i="1" s="1"/>
  <c r="OXD1193" i="1"/>
  <c r="OXD1192" i="1" s="1"/>
  <c r="PJL1193" i="1"/>
  <c r="PJL1192" i="1" s="1"/>
  <c r="PVT1193" i="1"/>
  <c r="PVT1192" i="1" s="1"/>
  <c r="QMZ1193" i="1"/>
  <c r="QMZ1192" i="1" s="1"/>
  <c r="QZH1193" i="1"/>
  <c r="QZH1192" i="1" s="1"/>
  <c r="RQN1193" i="1"/>
  <c r="RQN1192" i="1" s="1"/>
  <c r="SCV1193" i="1"/>
  <c r="SCV1192" i="1" s="1"/>
  <c r="SPD1193" i="1"/>
  <c r="SPD1192" i="1" s="1"/>
  <c r="TBL1193" i="1"/>
  <c r="TBL1192" i="1" s="1"/>
  <c r="TQF1193" i="1"/>
  <c r="TQF1192" i="1" s="1"/>
  <c r="UEZ1193" i="1"/>
  <c r="UEZ1192" i="1" s="1"/>
  <c r="URH1193" i="1"/>
  <c r="URH1192" i="1" s="1"/>
  <c r="VKZ1193" i="1"/>
  <c r="VKZ1192" i="1" s="1"/>
  <c r="VZT1193" i="1"/>
  <c r="VZT1192" i="1" s="1"/>
  <c r="WJP1193" i="1"/>
  <c r="WJP1192" i="1" s="1"/>
  <c r="XAV1193" i="1"/>
  <c r="XAV1192" i="1" s="1"/>
  <c r="ECN1193" i="1"/>
  <c r="ECN1192" i="1" s="1"/>
  <c r="ETT1193" i="1"/>
  <c r="ETT1192" i="1" s="1"/>
  <c r="FSJ1193" i="1"/>
  <c r="FSJ1192" i="1" s="1"/>
  <c r="GHD1193" i="1"/>
  <c r="GHD1192" i="1" s="1"/>
  <c r="HIF1193" i="1"/>
  <c r="HIF1192" i="1" s="1"/>
  <c r="HZL1193" i="1"/>
  <c r="HZL1192" i="1" s="1"/>
  <c r="JRT1193" i="1"/>
  <c r="JRT1192" i="1" s="1"/>
  <c r="KEB1193" i="1"/>
  <c r="KEB1192" i="1" s="1"/>
  <c r="LHP1193" i="1"/>
  <c r="LHP1192" i="1" s="1"/>
  <c r="LYV1193" i="1"/>
  <c r="LYV1192" i="1" s="1"/>
  <c r="MNP1193" i="1"/>
  <c r="MNP1192" i="1" s="1"/>
  <c r="MZX1193" i="1"/>
  <c r="MZX1192" i="1" s="1"/>
  <c r="NMF1193" i="1"/>
  <c r="NMF1192" i="1" s="1"/>
  <c r="OAZ1193" i="1"/>
  <c r="OAZ1192" i="1" s="1"/>
  <c r="OPT1193" i="1"/>
  <c r="OPT1192" i="1" s="1"/>
  <c r="PCB1193" i="1"/>
  <c r="PCB1192" i="1" s="1"/>
  <c r="PTH1193" i="1"/>
  <c r="PTH1192" i="1" s="1"/>
  <c r="QFP1193" i="1"/>
  <c r="QFP1192" i="1" s="1"/>
  <c r="QRX1193" i="1"/>
  <c r="QRX1192" i="1" s="1"/>
  <c r="REF1193" i="1"/>
  <c r="REF1192" i="1" s="1"/>
  <c r="RVL1193" i="1"/>
  <c r="RVL1192" i="1" s="1"/>
  <c r="SHT1193" i="1"/>
  <c r="SHT1192" i="1" s="1"/>
  <c r="SUB1193" i="1"/>
  <c r="SUB1192" i="1" s="1"/>
  <c r="TLH1193" i="1"/>
  <c r="TLH1192" i="1" s="1"/>
  <c r="TXP1193" i="1"/>
  <c r="TXP1192" i="1" s="1"/>
  <c r="UHL1193" i="1"/>
  <c r="UHL1192" i="1" s="1"/>
  <c r="UTT1193" i="1"/>
  <c r="UTT1192" i="1" s="1"/>
  <c r="VIN1193" i="1"/>
  <c r="VIN1192" i="1" s="1"/>
  <c r="VUV1193" i="1"/>
  <c r="VUV1192" i="1" s="1"/>
  <c r="WHD1193" i="1"/>
  <c r="WHD1192" i="1" s="1"/>
  <c r="WTL1193" i="1"/>
  <c r="WTL1192" i="1" s="1"/>
  <c r="DLH1193" i="1"/>
  <c r="DLH1192" i="1" s="1"/>
  <c r="EEZ1193" i="1"/>
  <c r="EEZ1192" i="1" s="1"/>
  <c r="FUV1193" i="1"/>
  <c r="FUV1192" i="1" s="1"/>
  <c r="HUN1193" i="1"/>
  <c r="HUN1192" i="1" s="1"/>
  <c r="IQR1193" i="1"/>
  <c r="IQR1192" i="1" s="1"/>
  <c r="JKJ1193" i="1"/>
  <c r="JKJ1192" i="1" s="1"/>
  <c r="JWR1193" i="1"/>
  <c r="JWR1192" i="1" s="1"/>
  <c r="KIZ1193" i="1"/>
  <c r="KIZ1192" i="1" s="1"/>
  <c r="KQJ1193" i="1"/>
  <c r="KQJ1192" i="1" s="1"/>
  <c r="LAF1193" i="1"/>
  <c r="LAF1192" i="1" s="1"/>
  <c r="LMN1193" i="1"/>
  <c r="LMN1192" i="1" s="1"/>
  <c r="LWJ1193" i="1"/>
  <c r="LWJ1192" i="1" s="1"/>
  <c r="MGF1193" i="1"/>
  <c r="MGF1192" i="1" s="1"/>
  <c r="MQB1193" i="1"/>
  <c r="MQB1192" i="1" s="1"/>
  <c r="NCJ1193" i="1"/>
  <c r="NCJ1192" i="1" s="1"/>
  <c r="NOR1193" i="1"/>
  <c r="NOR1192" i="1" s="1"/>
  <c r="NYN1193" i="1"/>
  <c r="NYN1192" i="1" s="1"/>
  <c r="OFX1193" i="1"/>
  <c r="OFX1192" i="1" s="1"/>
  <c r="OSF1193" i="1"/>
  <c r="OSF1192" i="1" s="1"/>
  <c r="PEN1193" i="1"/>
  <c r="PEN1192" i="1" s="1"/>
  <c r="POJ1193" i="1"/>
  <c r="POJ1192" i="1" s="1"/>
  <c r="PYF1193" i="1"/>
  <c r="PYF1192" i="1" s="1"/>
  <c r="QIB1193" i="1"/>
  <c r="QIB1192" i="1" s="1"/>
  <c r="QUJ1193" i="1"/>
  <c r="QUJ1192" i="1" s="1"/>
  <c r="RJD1193" i="1"/>
  <c r="RJD1192" i="1" s="1"/>
  <c r="ROB1193" i="1"/>
  <c r="ROB1192" i="1" s="1"/>
  <c r="SAJ1193" i="1"/>
  <c r="SAJ1192" i="1" s="1"/>
  <c r="SMR1193" i="1"/>
  <c r="SMR1192" i="1" s="1"/>
  <c r="SYZ1193" i="1"/>
  <c r="SYZ1192" i="1" s="1"/>
  <c r="TIV1193" i="1"/>
  <c r="TIV1192" i="1" s="1"/>
  <c r="TSR1193" i="1"/>
  <c r="TSR1192" i="1" s="1"/>
  <c r="UCN1193" i="1"/>
  <c r="UCN1192" i="1" s="1"/>
  <c r="UOV1193" i="1"/>
  <c r="UOV1192" i="1" s="1"/>
  <c r="VBD1193" i="1"/>
  <c r="VBD1192" i="1" s="1"/>
  <c r="VGB1193" i="1"/>
  <c r="VGB1192" i="1" s="1"/>
  <c r="VPX1193" i="1"/>
  <c r="VPX1192" i="1" s="1"/>
  <c r="WCF1193" i="1"/>
  <c r="WCF1192" i="1" s="1"/>
  <c r="WON1193" i="1"/>
  <c r="WON1192" i="1" s="1"/>
  <c r="WVX1193" i="1"/>
  <c r="WVX1192" i="1" s="1"/>
  <c r="DNT1193" i="1"/>
  <c r="DNT1192" i="1" s="1"/>
  <c r="EAB1193" i="1"/>
  <c r="EAB1192" i="1" s="1"/>
  <c r="EHL1193" i="1"/>
  <c r="EHL1192" i="1" s="1"/>
  <c r="FBD1193" i="1"/>
  <c r="FBD1192" i="1" s="1"/>
  <c r="GJP1193" i="1"/>
  <c r="GJP1192" i="1" s="1"/>
  <c r="HDH1193" i="1"/>
  <c r="HDH1192" i="1" s="1"/>
  <c r="HWZ1193" i="1"/>
  <c r="HWZ1192" i="1" s="1"/>
  <c r="IVP1193" i="1"/>
  <c r="IVP1192" i="1" s="1"/>
  <c r="JHX1193" i="1"/>
  <c r="JHX1192" i="1" s="1"/>
  <c r="JPH1193" i="1"/>
  <c r="JPH1192" i="1" s="1"/>
  <c r="KLL1193" i="1"/>
  <c r="KLL1192" i="1" s="1"/>
  <c r="KXT1193" i="1"/>
  <c r="KXT1192" i="1" s="1"/>
  <c r="LFD1193" i="1"/>
  <c r="LFD1192" i="1" s="1"/>
  <c r="LOZ1193" i="1"/>
  <c r="LOZ1192" i="1" s="1"/>
  <c r="MLD1193" i="1"/>
  <c r="MLD1192" i="1" s="1"/>
  <c r="MUZ1193" i="1"/>
  <c r="MUZ1192" i="1" s="1"/>
  <c r="NEV1193" i="1"/>
  <c r="NEV1192" i="1" s="1"/>
  <c r="NRD1193" i="1"/>
  <c r="NRD1192" i="1" s="1"/>
  <c r="ODL1193" i="1"/>
  <c r="ODL1192" i="1" s="1"/>
  <c r="ONH1193" i="1"/>
  <c r="ONH1192" i="1" s="1"/>
  <c r="OUR1193" i="1"/>
  <c r="OUR1192" i="1" s="1"/>
  <c r="PGZ1193" i="1"/>
  <c r="PGZ1192" i="1" s="1"/>
  <c r="PQV1193" i="1"/>
  <c r="PQV1192" i="1" s="1"/>
  <c r="QAR1193" i="1"/>
  <c r="QAR1192" i="1" s="1"/>
  <c r="QKN1193" i="1"/>
  <c r="QKN1192" i="1" s="1"/>
  <c r="QWV1193" i="1"/>
  <c r="QWV1192" i="1" s="1"/>
  <c r="RGR1193" i="1"/>
  <c r="RGR1192" i="1" s="1"/>
  <c r="RLP1193" i="1"/>
  <c r="RLP1192" i="1" s="1"/>
  <c r="RXX1193" i="1"/>
  <c r="RXX1192" i="1" s="1"/>
  <c r="SKF1193" i="1"/>
  <c r="SKF1192" i="1" s="1"/>
  <c r="SWN1193" i="1"/>
  <c r="SWN1192" i="1" s="1"/>
  <c r="TGJ1193" i="1"/>
  <c r="TGJ1192" i="1" s="1"/>
  <c r="TNT1193" i="1"/>
  <c r="TNT1192" i="1" s="1"/>
  <c r="UAB1193" i="1"/>
  <c r="UAB1192" i="1" s="1"/>
  <c r="UMJ1193" i="1"/>
  <c r="UMJ1192" i="1" s="1"/>
  <c r="UWF1193" i="1"/>
  <c r="UWF1192" i="1" s="1"/>
  <c r="VDP1193" i="1"/>
  <c r="VDP1192" i="1" s="1"/>
  <c r="VSJ1193" i="1"/>
  <c r="VSJ1192" i="1" s="1"/>
  <c r="WER1193" i="1"/>
  <c r="WER1192" i="1" s="1"/>
  <c r="WQZ1193" i="1"/>
  <c r="WQZ1192" i="1" s="1"/>
  <c r="WYJ1193" i="1"/>
  <c r="WYJ1192" i="1" s="1"/>
  <c r="H1253" i="1" l="1"/>
  <c r="H1231" i="1"/>
  <c r="H1335" i="1"/>
  <c r="H1369" i="1"/>
  <c r="H1393" i="1"/>
  <c r="H1357" i="1"/>
  <c r="H54" i="1" s="1"/>
  <c r="H1299" i="1"/>
  <c r="H1275" i="1"/>
  <c r="H1381" i="1"/>
  <c r="H1311" i="1"/>
  <c r="H51" i="1" s="1"/>
  <c r="H1323" i="1"/>
  <c r="H1465" i="1"/>
  <c r="H1443" i="1" s="1"/>
  <c r="H1415" i="1"/>
  <c r="H846" i="1"/>
  <c r="H998" i="1" l="1"/>
  <c r="H50" i="1" s="1"/>
  <c r="H1014" i="1" l="1"/>
  <c r="H58" i="1" s="1"/>
  <c r="H1012" i="1"/>
  <c r="H57" i="1" s="1"/>
  <c r="H1010" i="1"/>
  <c r="H56" i="1" s="1"/>
  <c r="H1008" i="1"/>
  <c r="H55" i="1" s="1"/>
  <c r="H1004" i="1"/>
  <c r="H53" i="1" s="1"/>
  <c r="H994" i="1"/>
  <c r="H48" i="1" s="1"/>
  <c r="H992" i="1"/>
  <c r="H47" i="1" s="1"/>
  <c r="H996" i="1"/>
  <c r="H49" i="1" s="1"/>
  <c r="H1002" i="1"/>
  <c r="H52" i="1" s="1"/>
  <c r="H1016" i="1"/>
  <c r="H59" i="1" s="1"/>
  <c r="H114" i="1"/>
  <c r="H783" i="1"/>
  <c r="H768" i="1"/>
  <c r="H753" i="1"/>
  <c r="H732" i="1"/>
  <c r="H713" i="1"/>
  <c r="H696" i="1"/>
  <c r="H677" i="1"/>
  <c r="H659" i="1"/>
  <c r="H642" i="1"/>
  <c r="H620" i="1"/>
  <c r="H599" i="1"/>
  <c r="H579" i="1"/>
  <c r="H546" i="1"/>
  <c r="H1127" i="1"/>
  <c r="H1172" i="1"/>
  <c r="H41" i="1" s="1"/>
  <c r="H953" i="1"/>
  <c r="H952" i="1"/>
  <c r="H931" i="1" s="1"/>
  <c r="H69" i="1" s="1"/>
  <c r="H269" i="1"/>
  <c r="H252" i="1"/>
  <c r="H1212" i="1"/>
  <c r="H1181" i="1"/>
  <c r="H1177" i="1"/>
  <c r="H1173" i="1"/>
  <c r="H1169" i="1"/>
  <c r="H1164" i="1"/>
  <c r="H1158" i="1"/>
  <c r="H38" i="1" s="1"/>
  <c r="H1155" i="1"/>
  <c r="H1151" i="1"/>
  <c r="H1147" i="1"/>
  <c r="H1143" i="1"/>
  <c r="H1139" i="1"/>
  <c r="H1138" i="1" s="1"/>
  <c r="H33" i="1" s="1"/>
  <c r="H1129" i="1"/>
  <c r="H1128" i="1" s="1"/>
  <c r="H31" i="1" s="1"/>
  <c r="H1109" i="1"/>
  <c r="H1108" i="1" s="1"/>
  <c r="H1098" i="1"/>
  <c r="H1093" i="1"/>
  <c r="H990" i="1"/>
  <c r="H46" i="1" s="1"/>
  <c r="H988" i="1"/>
  <c r="H948" i="1"/>
  <c r="H933" i="1"/>
  <c r="H919" i="1"/>
  <c r="H499" i="1"/>
  <c r="H464" i="1"/>
  <c r="H449" i="1"/>
  <c r="H437" i="1"/>
  <c r="H418" i="1"/>
  <c r="H402" i="1"/>
  <c r="H386" i="1"/>
  <c r="H350" i="1"/>
  <c r="H334" i="1"/>
  <c r="H317" i="1"/>
  <c r="H297" i="1"/>
  <c r="H262" i="1"/>
  <c r="H250" i="1"/>
  <c r="H143" i="1" s="1"/>
  <c r="H127" i="1"/>
  <c r="H109" i="1"/>
  <c r="H104" i="1"/>
  <c r="H90" i="1"/>
  <c r="H85" i="1"/>
  <c r="H1163" i="1"/>
  <c r="H39" i="1" s="1"/>
  <c r="H103" i="1" l="1"/>
  <c r="H24" i="1"/>
  <c r="H27" i="1"/>
  <c r="H108" i="1"/>
  <c r="H1123" i="1"/>
  <c r="H1122" i="1" s="1"/>
  <c r="H1124" i="1"/>
  <c r="H1146" i="1"/>
  <c r="H35" i="1" s="1"/>
  <c r="H1154" i="1"/>
  <c r="H37" i="1" s="1"/>
  <c r="H1168" i="1"/>
  <c r="H40" i="1" s="1"/>
  <c r="H1176" i="1"/>
  <c r="H42" i="1" s="1"/>
  <c r="H1092" i="1"/>
  <c r="H1097" i="1"/>
  <c r="H1142" i="1"/>
  <c r="H34" i="1" s="1"/>
  <c r="H1150" i="1"/>
  <c r="H36" i="1" s="1"/>
  <c r="H1180" i="1"/>
  <c r="H43" i="1" s="1"/>
  <c r="H1211" i="1"/>
  <c r="H368" i="1"/>
  <c r="H559" i="1"/>
  <c r="H987" i="1"/>
  <c r="H986" i="1" s="1"/>
  <c r="H1191" i="1"/>
  <c r="H1189" i="1" s="1"/>
  <c r="H84" i="1" l="1"/>
  <c r="H1091" i="1"/>
  <c r="H1190" i="1"/>
  <c r="H17" i="1"/>
  <c r="H1210" i="1"/>
  <c r="H1209" i="1" s="1"/>
  <c r="H45" i="1" s="1"/>
  <c r="H528" i="1"/>
  <c r="H23" i="1" l="1"/>
  <c r="H1090" i="1"/>
  <c r="H83" i="1"/>
  <c r="H1195" i="1"/>
  <c r="H82" i="1" l="1"/>
  <c r="H22" i="1"/>
  <c r="H1206" i="1"/>
  <c r="H1205" i="1" s="1"/>
  <c r="H14" i="1" l="1"/>
  <c r="H11" i="1" s="1"/>
  <c r="H70" i="1" l="1"/>
</calcChain>
</file>

<file path=xl/sharedStrings.xml><?xml version="1.0" encoding="utf-8"?>
<sst xmlns="http://schemas.openxmlformats.org/spreadsheetml/2006/main" count="43592" uniqueCount="569">
  <si>
    <t>РАСПРЕДЕЛЕНИЕ</t>
  </si>
  <si>
    <t>Наименование показателя</t>
  </si>
  <si>
    <t>Вед</t>
  </si>
  <si>
    <t>Рз</t>
  </si>
  <si>
    <t>ПР</t>
  </si>
  <si>
    <t>ЦСР</t>
  </si>
  <si>
    <t>ВР</t>
  </si>
  <si>
    <t>ЭКР</t>
  </si>
  <si>
    <t>План первоначальный</t>
  </si>
  <si>
    <t>1. СОБСТВЕННЫЕ ДОХОДЫ РАЙОНА:</t>
  </si>
  <si>
    <t>000 1 00 00000 00 0000 000</t>
  </si>
  <si>
    <t xml:space="preserve">2. БЕЗВОЗМ. ПОСТУПЛЕНИЯ: </t>
  </si>
  <si>
    <t>000 2 00 00000 00 0000 000</t>
  </si>
  <si>
    <t xml:space="preserve"> - дотации</t>
  </si>
  <si>
    <t xml:space="preserve"> - субсидии</t>
  </si>
  <si>
    <t xml:space="preserve"> - субвенции</t>
  </si>
  <si>
    <t xml:space="preserve">1.Райадминистрация </t>
  </si>
  <si>
    <t>2.Контрольно - счетная палата</t>
  </si>
  <si>
    <t xml:space="preserve">3.Собрание депутатов </t>
  </si>
  <si>
    <t>в том числе:</t>
  </si>
  <si>
    <t>ДОХОДЫ ВСЕГО:</t>
  </si>
  <si>
    <t>РФФПМР - ДОТАЦИЯ</t>
  </si>
  <si>
    <t>СОБСТВЕННЫЕ ДОХОДЫ</t>
  </si>
  <si>
    <t>РАСХОДЫ ПО УЧРЕЖДЕНИЯМ:</t>
  </si>
  <si>
    <t>СОДЕРЖАНИЕ ОРГАНОВ МЕСТНОГО САМОУПРАВЛЕНИЯ</t>
  </si>
  <si>
    <t>1. АДМИНИСТРАЦИЯ МО "УНЦУКУЛЬСКИЙ РАЙОН"</t>
  </si>
  <si>
    <t>001</t>
  </si>
  <si>
    <t>Функционирование высшего должностного лица органа местного самоуправления</t>
  </si>
  <si>
    <t>0000000000</t>
  </si>
  <si>
    <t>Оплата труда, в том числе:</t>
  </si>
  <si>
    <t>Заработная плата</t>
  </si>
  <si>
    <t>Начисления на зарплату</t>
  </si>
  <si>
    <t>Функционирование Правительства РФ, высших органов исполн. власти субъектов РФ, местных администраций</t>
  </si>
  <si>
    <t>Оплата услуг связи</t>
  </si>
  <si>
    <t>Оплата потребления электроэнергии</t>
  </si>
  <si>
    <t>Оплата воды</t>
  </si>
  <si>
    <t>Текущий ремонт</t>
  </si>
  <si>
    <t>Налог на имущество</t>
  </si>
  <si>
    <t>Оплата ГСМ</t>
  </si>
  <si>
    <t>Начисления на заработную плату</t>
  </si>
  <si>
    <t>Сельское хозяйство и рыболовство</t>
  </si>
  <si>
    <t>Увеличение стоимости осн.средств</t>
  </si>
  <si>
    <t>2.Собрание депутатов</t>
  </si>
  <si>
    <t>Функционирование законодательных (представительных) органов гос. власти и местного самоуправления</t>
  </si>
  <si>
    <t>Функционирование законодательных (представительных) органов гос. власти и местного самоуправления (Аппарат)</t>
  </si>
  <si>
    <t>Прочие работы и услуги</t>
  </si>
  <si>
    <t>Увеличение стоимости основных средств</t>
  </si>
  <si>
    <t xml:space="preserve">3.Контрольно - счетная палата </t>
  </si>
  <si>
    <t>Обеспечение деятельности финансовых, налоговых и таможенных органов и органов надзора</t>
  </si>
  <si>
    <t>992</t>
  </si>
  <si>
    <t>На оплату услуг связи</t>
  </si>
  <si>
    <t>01</t>
  </si>
  <si>
    <t>06</t>
  </si>
  <si>
    <t>221</t>
  </si>
  <si>
    <t>Резервный фонд</t>
  </si>
  <si>
    <t>11</t>
  </si>
  <si>
    <t>000</t>
  </si>
  <si>
    <t xml:space="preserve">Резервный фонд главы </t>
  </si>
  <si>
    <t>Мероприятия по АТК</t>
  </si>
  <si>
    <t>Начисление на зарплату</t>
  </si>
  <si>
    <t>Ликвидация последствий ЧС</t>
  </si>
  <si>
    <t>Мероприятия по противодействию наркотикам</t>
  </si>
  <si>
    <t>Антикоррупционные мероприятия</t>
  </si>
  <si>
    <t>Профилактика правонарушений</t>
  </si>
  <si>
    <t>Дорожный фонд</t>
  </si>
  <si>
    <t>Ремонт и содержание автодорог</t>
  </si>
  <si>
    <t>Молодежная политика и оздоровление детей</t>
  </si>
  <si>
    <t>Проведение мероприятий для детей и молодежи</t>
  </si>
  <si>
    <t>Пенсионное обеспечение</t>
  </si>
  <si>
    <t>Доплата к пенсиям мун. служащих</t>
  </si>
  <si>
    <t xml:space="preserve">Физическая культура и спорт </t>
  </si>
  <si>
    <t>Периодические издания, учр.органами зак. и исп. власти</t>
  </si>
  <si>
    <t>ДЕТСКИЕ ДОШКОЛЬНЫЕ УЧРЕЖДЕНИЯ</t>
  </si>
  <si>
    <t>Земельный налог</t>
  </si>
  <si>
    <t>Питание ДОУ</t>
  </si>
  <si>
    <t>ОБЩЕОБРАЗОВАТЕЛЬНЫЕ УЧРЕЖДЕНИЯ</t>
  </si>
  <si>
    <t>Транспортный налог</t>
  </si>
  <si>
    <t>Дворцы и дома культуры</t>
  </si>
  <si>
    <t xml:space="preserve">Библиотеки </t>
  </si>
  <si>
    <t>Подписка</t>
  </si>
  <si>
    <t>РАСХОДЫ ЗА СЧЕТ ФОНДА СОФИНАНСИРОВАНИЯ СОЦ. РАСХОДОВ - СУБСИДИИ</t>
  </si>
  <si>
    <t>РАСХОДЫ ВСЕГО:</t>
  </si>
  <si>
    <t>1. МКОУ "УСОШ №1" с.Унцукуль</t>
  </si>
  <si>
    <t>2. МКОУ "УСОШ №2" с.Унцукуль</t>
  </si>
  <si>
    <t>3. МКОУ "ЗСОШ " с.Зирани</t>
  </si>
  <si>
    <t>4. МКОУ "АСОШ " с.Ашильта</t>
  </si>
  <si>
    <t>5. МКОУ "КСОШ " с.Кахабросо</t>
  </si>
  <si>
    <t>6. МКОУ "БСОШ " с.Балахани</t>
  </si>
  <si>
    <t>7. МКОУ "ГСОШ " с.Гимры</t>
  </si>
  <si>
    <t>8. МКОУ "ЦСОШ " с.Цатаних</t>
  </si>
  <si>
    <t>9. МКОУ "ИСОШ " с.Ирганай</t>
  </si>
  <si>
    <t>10. МКОУ "АСОШ " с.Аракани</t>
  </si>
  <si>
    <t>11. МКОУ "ГПСОШ " п.Гимры</t>
  </si>
  <si>
    <t>12. МКОУ "ШСОШ " п.Шамилькала</t>
  </si>
  <si>
    <t>13. МКОУ "ХСОШ " с.Харачи</t>
  </si>
  <si>
    <t>14. МКОУ "МСОШ " с.Моксох</t>
  </si>
  <si>
    <t>15. МКОУ "ИСОШ " с.Иштибури</t>
  </si>
  <si>
    <t>ФОНДА КОМПЕНСАЦИИ - СУБВЕНЦИИ</t>
  </si>
  <si>
    <t xml:space="preserve"> -  на выполнение передаваемых полномочий субъектов РФ всего:</t>
  </si>
  <si>
    <t xml:space="preserve"> - на реализацию основных общеобразовательных программ (госстандарт образования)</t>
  </si>
  <si>
    <t xml:space="preserve"> -  на организацию и осуществление деятельности по опеке и попечительству</t>
  </si>
  <si>
    <t xml:space="preserve"> -  на выполнение полномочий по образованию  и организации  деятельности административных комиссий по делам несовершеннолетних</t>
  </si>
  <si>
    <t xml:space="preserve"> -  на исполнение полномочий по расчету и распределению дотаций поселениям, входящим в состав мун.района</t>
  </si>
  <si>
    <t>На содержание ребенка в семье опекуна и приемной семье, а также на оплату труда приемному родителю</t>
  </si>
  <si>
    <t>Административная комиссия:</t>
  </si>
  <si>
    <t>Архив</t>
  </si>
  <si>
    <t>Организация деятельности по опеке и попечительству</t>
  </si>
  <si>
    <t>Социальное обеспечение населения</t>
  </si>
  <si>
    <t>ИТОГО по ДОУ</t>
  </si>
  <si>
    <t>В ТОМ ЧИСЛЕ: ГОССТАНДАРТ ПО ДОУ</t>
  </si>
  <si>
    <t>Начисление на заработную плату</t>
  </si>
  <si>
    <t>На компенсацию части родительской платы за содержание детей в ДОУ</t>
  </si>
  <si>
    <t>2.МКОУ ДОУ №1 "Ромашка" с.Унцукуль</t>
  </si>
  <si>
    <t>3.МКОУ ДОУ №2 "Ласточка" с.Унцукуль</t>
  </si>
  <si>
    <t>4.МКОУ ДОУ №3 "Фиалка" с.Ирганай</t>
  </si>
  <si>
    <t>5.МКОУ ДОУ №4 "Теремок" с.Гимры</t>
  </si>
  <si>
    <t>6.МКОУ ДОУ №5 "Соколенок" с.Майданск</t>
  </si>
  <si>
    <t>7.МКОУ ДОУ №6 "Звездочка" с.Балахани</t>
  </si>
  <si>
    <t>8.МКОУ ДОУ №7 "Улыбка" с.Аракани</t>
  </si>
  <si>
    <t>9.МКОУ ДОУ №8 "Солнышко" п.Шамилькала</t>
  </si>
  <si>
    <t>10.МКОУ ДОУ №9 "Сказка" п.Шамилькала</t>
  </si>
  <si>
    <t>11.МКОУ ДОУ №10 "Снежинка" с.Кахабросо</t>
  </si>
  <si>
    <t>12.МКОУ ДОУ №11 "Сосна" с.Ашильта</t>
  </si>
  <si>
    <t>13.МКОУ ДОУ №12 "Чебурашка" с.Цатаних</t>
  </si>
  <si>
    <t>14.МКОУ ДОУ №13 "Колобок" п.Гимры</t>
  </si>
  <si>
    <t>15. МКОУ "УСОШ №1" с.Унцукуль</t>
  </si>
  <si>
    <t>Школы</t>
  </si>
  <si>
    <t>16. МКОУ "УСОШ №2" с.Унцукуль</t>
  </si>
  <si>
    <t>17. МКОУ "ЗСОШ " с.Зирани</t>
  </si>
  <si>
    <t>18. МКОУ "АСОШ " с.Ашильта</t>
  </si>
  <si>
    <t>19. МКОУ "КСОШ " с.Кахабросо</t>
  </si>
  <si>
    <t>20. МКОУ "БСОШ " с.Балахани</t>
  </si>
  <si>
    <t>21. МКОУ "ГСОШ " с.Гимры</t>
  </si>
  <si>
    <t>22. МКОУ "ЦСОШ " с.Цатаних</t>
  </si>
  <si>
    <t>23. МКОУ "ИСОШ " с.Ирганай</t>
  </si>
  <si>
    <t>24. МКОУ "АСОШ " с.Аракани</t>
  </si>
  <si>
    <t>25. МКОУ "ГПСОШ " п.Гимры</t>
  </si>
  <si>
    <t>26. МКОУ "ШСОШ " п.Шамилькала</t>
  </si>
  <si>
    <t>27. МКОУ "ХСОШ " с.Харачи</t>
  </si>
  <si>
    <t>28. МКОУ "МСОШ " с.Моксох</t>
  </si>
  <si>
    <t>29. МКОУ "ИСОШ " с.Иштибури</t>
  </si>
  <si>
    <t>4. ОТДЕЛ ФИНАНСОВ УНЦУКУЛЬСКОГО РАЙОНА:</t>
  </si>
  <si>
    <t xml:space="preserve">Командировочные </t>
  </si>
  <si>
    <t xml:space="preserve">4.Отдел финансов </t>
  </si>
  <si>
    <t>Оплата котельно-печного топлива (уголь)</t>
  </si>
  <si>
    <t>Оплата котельно-печного топлива (дрова)</t>
  </si>
  <si>
    <t>Комиссия по делам несовершеннолетних:</t>
  </si>
  <si>
    <t>в том числе задолженность</t>
  </si>
  <si>
    <t>Физкультура и спорт</t>
  </si>
  <si>
    <t>Увеличение стоимости прочих материалов</t>
  </si>
  <si>
    <t>346</t>
  </si>
  <si>
    <t>000 2 02 29999 05 0000 150</t>
  </si>
  <si>
    <t>000 2 02 35118 05 0000 150</t>
  </si>
  <si>
    <t>000 2 02 30024 05 0000 150</t>
  </si>
  <si>
    <t>000 2 02 30027 05 0000 150</t>
  </si>
  <si>
    <t>000 2 02 30029 05 0000 150</t>
  </si>
  <si>
    <t>000 2 02 35082 05 0000 150</t>
  </si>
  <si>
    <t>000 2 02 35120 05 0000 150</t>
  </si>
  <si>
    <t xml:space="preserve"> - на реализацию основных общеобразовательных программ (госстандарт дошкольного образов.)</t>
  </si>
  <si>
    <t>Увеличение стоимости прочих мат.запасов</t>
  </si>
  <si>
    <t>Аппарат отдела образования</t>
  </si>
  <si>
    <t>9. МКДОУ №1 "Ромашка" с.Унцукуль:</t>
  </si>
  <si>
    <t>10. МКДОУ №2 "Ласточка" с.Унцукуль:</t>
  </si>
  <si>
    <t>11. МКДОУ №3 "Фиалка" с.Ирганай:</t>
  </si>
  <si>
    <t>12. МКДОУ №4 "Теремок" с.Гимры:</t>
  </si>
  <si>
    <t>13. МКДОУ №5 "Соколенок" с.Майданск:</t>
  </si>
  <si>
    <t>14. МКДОУ №6 "Звездочка" с.Балахани:</t>
  </si>
  <si>
    <t>15. МКДОУ №7 "Улыбка" с.Аракани:</t>
  </si>
  <si>
    <t>16. МКДОУ №8 "Солнышко" п.Шамилькала:</t>
  </si>
  <si>
    <t>17. МКДОУ №9 "Сказка" п.Шамилькала:</t>
  </si>
  <si>
    <t>18. МКДОУ №10 "Снежинка" с.Кахабросо:</t>
  </si>
  <si>
    <t>19. МКДОУ №11 "Сосна" с.Ашильта:</t>
  </si>
  <si>
    <t>20. МКДОУ №12 "Чебурашка" с.Цатаних:</t>
  </si>
  <si>
    <t>21. МКДОУ №13 "Колобок" пос.Гимры</t>
  </si>
  <si>
    <t>22. МКОУ "УСОШ №1" с.Унцукуль</t>
  </si>
  <si>
    <t>23. МКОУ "УСОШ №2" с.Унцукуль</t>
  </si>
  <si>
    <t>24. МКОУ "ЗСОШ " с.Зирани</t>
  </si>
  <si>
    <t>25. МКОУ "АСОШ " с.Ашильта</t>
  </si>
  <si>
    <t>26. МКОУ "КСОШ " с.Кахабросо</t>
  </si>
  <si>
    <t>27. МКОУ "БСОШ " с.Балахани</t>
  </si>
  <si>
    <t>28. МКОУ "ГСОШ " с.Гимры</t>
  </si>
  <si>
    <t>29. МКОУ "ЦСОШ " с.Цатаних</t>
  </si>
  <si>
    <t>30. МКОУ "ИСОШ " с.Ирганай</t>
  </si>
  <si>
    <t>31. МКОУ "АСОШ " с.Аракани</t>
  </si>
  <si>
    <t>32. МКОУ "ГПСОШ " п.Гимры</t>
  </si>
  <si>
    <t>33. МКОУ "ШСОШ " п.Шамилькала</t>
  </si>
  <si>
    <t>Межбюджетные трансферты поселениям всего:</t>
  </si>
  <si>
    <t>Командировочные</t>
  </si>
  <si>
    <t>Увеличение стоимости стройматериалов</t>
  </si>
  <si>
    <t>МЕЖБЮДЖЕТНЫЕ ТРАНСФЕРТЫ:</t>
  </si>
  <si>
    <t xml:space="preserve"> - субсидия</t>
  </si>
  <si>
    <t>000 2 02 02000 00 0000 150</t>
  </si>
  <si>
    <t>000 2 02 03000 00 0000 150</t>
  </si>
  <si>
    <t>000 2 02 15001 05 0000 150</t>
  </si>
  <si>
    <t>000 2 02 01000 00 0000 150</t>
  </si>
  <si>
    <t>Командировочные ДОУ</t>
  </si>
  <si>
    <t>Командировочные школ</t>
  </si>
  <si>
    <t xml:space="preserve"> - Государственная программа "Формирование современной городской среды"</t>
  </si>
  <si>
    <t>05</t>
  </si>
  <si>
    <t>03</t>
  </si>
  <si>
    <t xml:space="preserve"> На проведение молодежного форума (ден.премии)</t>
  </si>
  <si>
    <t xml:space="preserve">Премии по итогам физкультурных мероприятий </t>
  </si>
  <si>
    <t>Мероприятия по ФиС (грамоты и медали)</t>
  </si>
  <si>
    <t>Процентные платежи за обслуживание государственного (муниципального) долга</t>
  </si>
  <si>
    <t>2610227880</t>
  </si>
  <si>
    <t xml:space="preserve">Начальник </t>
  </si>
  <si>
    <t>000 2 02 25519 05 0000 150</t>
  </si>
  <si>
    <t>00</t>
  </si>
  <si>
    <t>04</t>
  </si>
  <si>
    <t>09</t>
  </si>
  <si>
    <t>07</t>
  </si>
  <si>
    <t>02</t>
  </si>
  <si>
    <r>
      <t xml:space="preserve"> - Государственная программа "Формирование современной городской среды", </t>
    </r>
    <r>
      <rPr>
        <i/>
        <sz val="11"/>
        <rFont val="Times New Roman"/>
        <family val="1"/>
        <charset val="204"/>
      </rPr>
      <t>в т.ч.</t>
    </r>
  </si>
  <si>
    <t xml:space="preserve"> - на выполнение полномочий по образованию  и организации  деят-ти административных комиссий</t>
  </si>
  <si>
    <t xml:space="preserve"> - на выполнение государственных полномочий Республики Дагестан по хранению, комплектованию, учету и использованию Архивного фонда РД</t>
  </si>
  <si>
    <t>Ликвидация последствий ЧС (ГСМ)</t>
  </si>
  <si>
    <t>Ликвидация последствий ЧС (питание)</t>
  </si>
  <si>
    <t>Ликвидация последствий ЧС (стройматериалы)</t>
  </si>
  <si>
    <t>Ликвидация последствий ЧС (медикаменты)</t>
  </si>
  <si>
    <t>Ликвидация последствий ЧС (мягкий инвентарь)</t>
  </si>
  <si>
    <t>Ликвидация последствий ЧС (мат.помощь ф/л)</t>
  </si>
  <si>
    <t>Туризм и туристическая деятельность</t>
  </si>
  <si>
    <t>Арендная плата</t>
  </si>
  <si>
    <t>Топосъемка земельных участков МО "С/с Араканский" и МО "С/с Унцукульский"</t>
  </si>
  <si>
    <t>Ген.планы, ПЗЗ и карт (планов) для границ поселений</t>
  </si>
  <si>
    <t>На капитальный ремонт школ</t>
  </si>
  <si>
    <t>Расходы по программе "100 школ" (местный)</t>
  </si>
  <si>
    <t xml:space="preserve">Общеобразовательных учреждений </t>
  </si>
  <si>
    <t>Дошкольных образовательных учреждений</t>
  </si>
  <si>
    <t>Другие вопросы в области национальной экономики</t>
  </si>
  <si>
    <t>000 2 19 00000 00 0000 150</t>
  </si>
  <si>
    <t>36. МКОУ "ИООШ " с.Иштибури</t>
  </si>
  <si>
    <t>35. МКОУ "МООШ " с.Моксох</t>
  </si>
  <si>
    <t>34. МКОУ "ХООШ " с.Харачи</t>
  </si>
  <si>
    <t>000 2 02 25304 05 0000 150</t>
  </si>
  <si>
    <t>000 2 02 35303 05 0000 150</t>
  </si>
  <si>
    <r>
      <t xml:space="preserve">Оплата за КЛАССНОЕ РУКОВОДСТВО - школы                                </t>
    </r>
    <r>
      <rPr>
        <b/>
        <sz val="11"/>
        <color indexed="10"/>
        <rFont val="Times New Roman"/>
        <family val="1"/>
        <charset val="204"/>
      </rPr>
      <t>(20-53030-00000-00000)</t>
    </r>
  </si>
  <si>
    <t>19202R3030</t>
  </si>
  <si>
    <t>ГОССТАНДАРТ ОБРАЗОВАНИЯ ПО ШКОЛАМ</t>
  </si>
  <si>
    <r>
      <t xml:space="preserve">Оплата за КЛ. РУКОВОДСТВО                                </t>
    </r>
    <r>
      <rPr>
        <b/>
        <sz val="11"/>
        <color indexed="10"/>
        <rFont val="Times New Roman"/>
        <family val="1"/>
        <charset val="204"/>
      </rPr>
      <t>(20-53030-00000-00000)</t>
    </r>
  </si>
  <si>
    <t>Общее образование-ГСО</t>
  </si>
  <si>
    <t>ВОЗВРАТ ОСТАТКОВ СУБСИДИЙ, СУБВЕНЦИЙ И ИМТ, ИМЕЮЩИХ ЦЕЛЕВОЕ НАЗНАЧЕНИЕ ПРОШЛЫХ ЛЕТ ИЗ БЮДЖЕТОВ МУНИЦИПАЛЬНЫХ РАЙОНОВ</t>
  </si>
  <si>
    <t>9994239900</t>
  </si>
  <si>
    <t>9999990059</t>
  </si>
  <si>
    <t>Субсидии МБУ на иные цели</t>
  </si>
  <si>
    <t xml:space="preserve">Субсидии МБУ на фин. обеспечение муниципального задания на оказание муниц. услуг (выполнение работ) </t>
  </si>
  <si>
    <t xml:space="preserve"> - СУБСИДИИ МБУ "Управление строительства, единого заказчика и ЖКХ"</t>
  </si>
  <si>
    <t>Аттестация рабочих мест</t>
  </si>
  <si>
    <t>Субсидии МБУ "ЕИС" (на выполнение муниц. задания)</t>
  </si>
  <si>
    <t>Прочие работы и услуги по ФиС</t>
  </si>
  <si>
    <t>Капитальный ремонт автодорог</t>
  </si>
  <si>
    <t>Фонд всеобуча</t>
  </si>
  <si>
    <t>ФС-СУБСИДИИ</t>
  </si>
  <si>
    <t xml:space="preserve">На поддержку отрасли культуры  за счет местного бюджета                       </t>
  </si>
  <si>
    <t>Оповещение населения о ЧС</t>
  </si>
  <si>
    <t xml:space="preserve">Другие общегосударственные вопросы </t>
  </si>
  <si>
    <t>На обесп. питанием детей с ОВЗ, в т.ч. детей-инвал. на дому</t>
  </si>
  <si>
    <t>Уплата иных платежей</t>
  </si>
  <si>
    <t>Больничные за счет работодателя</t>
  </si>
  <si>
    <t>Соц.помощь населению</t>
  </si>
  <si>
    <t>Пожарная безопасность образовательных учреждений</t>
  </si>
  <si>
    <t>Процентные платежи за обслуживание мун. долга</t>
  </si>
  <si>
    <t xml:space="preserve"> - Государственная программа "Развитие культуры в РД"</t>
  </si>
  <si>
    <t>Командировочные - суточные</t>
  </si>
  <si>
    <t>Командировочные - проживание</t>
  </si>
  <si>
    <t>Антитеррористические мероприятия</t>
  </si>
  <si>
    <t>Пожарная безопасность</t>
  </si>
  <si>
    <t>Уплата иных платежей (штрафы, пени)</t>
  </si>
  <si>
    <t>На проведение мероприятий</t>
  </si>
  <si>
    <t>РФФП Поселений - перечисления бюджетам поселений дотаций на выравнивание уровня бюджетной обеспеченности</t>
  </si>
  <si>
    <t>5. МКУ "Служба земельно - кадастровых и имущественных отношений"</t>
  </si>
  <si>
    <t>6. МКУ "Центр обслуживания муниципальных учреждений"</t>
  </si>
  <si>
    <t>7. МКУ "Отдел по ГОиЧС, ПБ и ЕДДС"</t>
  </si>
  <si>
    <t xml:space="preserve">Поступления от денежных пожертвований, предоставляемые негосударственными организациями получателям средств бюджетов мун.районов (от меценатов) </t>
  </si>
  <si>
    <t>000 2 04 05020 05 0000 150</t>
  </si>
  <si>
    <t xml:space="preserve"> -поступления от денежных пожертвований, предоставляемые негосударственными организациями получателям средств бюджетов мун.районов (от меценатов) </t>
  </si>
  <si>
    <t>000 2 04 05000 00 0000 150</t>
  </si>
  <si>
    <t>На профессион. переподготовку и повышение квалификации муниципальных служащих</t>
  </si>
  <si>
    <t>000 2 02 25467 05 0000 150</t>
  </si>
  <si>
    <t xml:space="preserve"> - Субсидии на поддержку дорожной деятельности</t>
  </si>
  <si>
    <t xml:space="preserve"> -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</t>
  </si>
  <si>
    <t>000 2 02 20041 05 0000 150</t>
  </si>
  <si>
    <t>000 2 02 25555 05 0000 150</t>
  </si>
  <si>
    <t>Питание детей с ОВЗ</t>
  </si>
  <si>
    <t xml:space="preserve"> - Прочие субсидии на обеспечение бесплатным двухразовым питанием обучающихся с ОВЗ, в т.ч. детей-инвалидов, осваивающих основные общеобразовательные программы на дому</t>
  </si>
  <si>
    <t>Членские взносы Ассоциации "совет муниципальных образований"</t>
  </si>
  <si>
    <t>На устранение нарушений в области безопасности дорожного движения</t>
  </si>
  <si>
    <t>000 2 02 25179 05 0000 150</t>
  </si>
  <si>
    <t>20209L4670</t>
  </si>
  <si>
    <t>Приобретение формы для специалистов</t>
  </si>
  <si>
    <r>
      <rPr>
        <b/>
        <u/>
        <sz val="11"/>
        <rFont val="Times New Roman"/>
        <family val="1"/>
        <charset val="204"/>
      </rPr>
      <t>Иные Межбюджетные трансферты</t>
    </r>
    <r>
      <rPr>
        <b/>
        <sz val="11"/>
        <rFont val="Times New Roman"/>
        <family val="1"/>
        <charset val="204"/>
      </rPr>
      <t xml:space="preserve"> бюджетам городских и сельских поселений на осуществление части полномочий в соответствии с заключенным соглашениями (дорожный фонд на ПКРТИ и ремонт и содержание автом.дорог об.пользования)</t>
    </r>
  </si>
  <si>
    <t xml:space="preserve"> - 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</si>
  <si>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000 2 02 35179 05 0000 150</t>
  </si>
  <si>
    <t>202A255191</t>
  </si>
  <si>
    <t>202A255192</t>
  </si>
  <si>
    <t>39. ОТДЕЛ КУЛЬТУРЫ:</t>
  </si>
  <si>
    <t>Господдержка лучших сельских учреждений культуры (Унцукульская Межпос.районная библиотека при МКУ Отдел культуры Адм.МО «Унцукульский район) (2355190Х100230000000)</t>
  </si>
  <si>
    <t xml:space="preserve"> Гос. поддержка лучших работников сельских учр. культуры (Магомедалиева Патимат-Заграт Гамзатовна –методист межпос. центр.библиотеки при МКУ ОК)(2355190Х100250000000)</t>
  </si>
  <si>
    <t>12</t>
  </si>
  <si>
    <t>28. АДМИНИСТРАЦИЯ МО "УНЦУКУЛЬСКИЙ РАЙОН"</t>
  </si>
  <si>
    <t>Оплата ПСД кап.ремонта дорог (Минтранс)</t>
  </si>
  <si>
    <t xml:space="preserve">Страхование </t>
  </si>
  <si>
    <t>Оплата штрафа в области безопасности дорожного движения</t>
  </si>
  <si>
    <t>Психиатрическое освидетельствование педработников образовательных учреждений</t>
  </si>
  <si>
    <t>9994209900</t>
  </si>
  <si>
    <t>9994219900</t>
  </si>
  <si>
    <t>2. МКОУ "Шамилькалинская СОШ"</t>
  </si>
  <si>
    <t>3. МКОУ "Ирганайская СОШ"</t>
  </si>
  <si>
    <t>4. МКОУ "Гимринская СОШ"</t>
  </si>
  <si>
    <t>15.МКОУ ДОУ №14 "Малютка" с.Унцукуль</t>
  </si>
  <si>
    <t>21. МКДОУ №14 "Малютка" с. Унцукуль:</t>
  </si>
  <si>
    <t>22. МКДОУ №14 "Малютка" с. Унцукуль</t>
  </si>
  <si>
    <t>23. МКОУ "УСОШ №1" с.Унцукуль</t>
  </si>
  <si>
    <t>24. МКОУ "УСОШ №2" с.Унцукуль</t>
  </si>
  <si>
    <t>25. МКОУ "ЗСОШ " с.Зирани</t>
  </si>
  <si>
    <t>26. МКОУ "АСОШ " с.Ашильта</t>
  </si>
  <si>
    <t>27. МКОУ "КСОШ " с.Кахабросо</t>
  </si>
  <si>
    <t>28. МКОУ "БСОШ " с.Балахани</t>
  </si>
  <si>
    <t>29. МКОУ "ГСОШ " с.Гимры</t>
  </si>
  <si>
    <t>30. МКОУ "ЦСОШ " с.Цатаних</t>
  </si>
  <si>
    <t>31. МКОУ "ИСОШ " с.Ирганай</t>
  </si>
  <si>
    <t>32. МКОУ "АСОШ " с.Аракани</t>
  </si>
  <si>
    <t>33. МКОУ "ГПСОШ " п.Гимры</t>
  </si>
  <si>
    <t>34. МКОУ "ШСОШ " п.Шамилькала</t>
  </si>
  <si>
    <t>35. МКОУ "ХСОШ " с.Харачи</t>
  </si>
  <si>
    <t>36. МКОУ "МСОШ " с.Моксох</t>
  </si>
  <si>
    <t>37. МКОУ "ИООШ " с.Иштибури</t>
  </si>
  <si>
    <t xml:space="preserve"> - Госпрограмма "Развитие культуры в РД":</t>
  </si>
  <si>
    <t>На обеспечение резервирующим источником питания (генераторами)</t>
  </si>
  <si>
    <t>На реализацию проектов местных инициатив за счет местного бюджета</t>
  </si>
  <si>
    <t>На пополнение библиотечных фондов книгами дагестанских авторов</t>
  </si>
  <si>
    <t>Оплата воды и водоотведения</t>
  </si>
  <si>
    <t>Оплата вывоза мусора</t>
  </si>
  <si>
    <t xml:space="preserve"> - Исполнение требований законодательства в сфере водоснабжения и водоотведения</t>
  </si>
  <si>
    <t>Возврат неиспользованных целевых бюджетных средств в респ.бюджет</t>
  </si>
  <si>
    <t>Аренда транспорта</t>
  </si>
  <si>
    <t>19402L3040</t>
  </si>
  <si>
    <t>194028185И</t>
  </si>
  <si>
    <t>20204R5194</t>
  </si>
  <si>
    <t>16203R0820</t>
  </si>
  <si>
    <t>194012201Г</t>
  </si>
  <si>
    <t>194022202Г</t>
  </si>
  <si>
    <t>Учебные пособия, средства обучения</t>
  </si>
  <si>
    <t>Соц.помощь населению с рез.фонда</t>
  </si>
  <si>
    <t xml:space="preserve">ПСД ремонта автодорог </t>
  </si>
  <si>
    <t>Строительство и реконструкция автодорог</t>
  </si>
  <si>
    <t>Дорожное хозяйство</t>
  </si>
  <si>
    <t>Коммунальное хозяйство</t>
  </si>
  <si>
    <t>162054522R</t>
  </si>
  <si>
    <t>Жилижно-коммунальное хозяйство</t>
  </si>
  <si>
    <t>На проверку ПСД по благ-ву сквера в п.Шамилькала</t>
  </si>
  <si>
    <t>Уплата иных платежей  МКДОУ № 1, 2, 3, 5, 7, 8, 11, 12</t>
  </si>
  <si>
    <t>На исполнение судебного решения (основной долг по программе "100 школ")</t>
  </si>
  <si>
    <t>На исполнение судебного решения (пеня и госпошлина)</t>
  </si>
  <si>
    <t>000 2 02 27112 05 0000 150</t>
  </si>
  <si>
    <t>Расходы на дорожный фонд (Минтранс РД)</t>
  </si>
  <si>
    <t>На проведение работ по описанию границ населенных пунктов, тер.зон, занесение в ЕГРН сведений о них</t>
  </si>
  <si>
    <t>Расходы на генпланы и ИЗЗ</t>
  </si>
  <si>
    <t>РАСХОДЫ ЗА СЧЕТ ИНЫХ МЕЖБЮДЖЕТНЫХ ТРАНСФЕРТОВ НА 2024 ГОД</t>
  </si>
  <si>
    <t>Прочие  межбюджетные трансферты</t>
  </si>
  <si>
    <t>000 2 02 49999 05 0000 150</t>
  </si>
  <si>
    <t>Капитальный ремонт здания Администрации в п.Шамилькала</t>
  </si>
  <si>
    <t>в том числе задолженность на 01.01.2024г.</t>
  </si>
  <si>
    <t>000 2 02 04000 00 0000 150</t>
  </si>
  <si>
    <t xml:space="preserve"> - иные межбюджетные трансферты</t>
  </si>
  <si>
    <t>Увеличение стоимости мягкого инвентаря</t>
  </si>
  <si>
    <t>ПМИ - на реконструкцию водопровода с. Гимры (м/б)</t>
  </si>
  <si>
    <t>ПМИ - на реконструкцию водопровода с. Гимры (меценат)</t>
  </si>
  <si>
    <t>На благоустройство парка в п. Шамилькала</t>
  </si>
  <si>
    <t>Приобретение генератора</t>
  </si>
  <si>
    <t xml:space="preserve"> - Исполнение постановлений по исп.пр-ву по поселениям в сфере водоснабжения и водоотведения</t>
  </si>
  <si>
    <t>На проведение работ по описанию границ населенных пунктов, тер.зон, занесение в ЕГРН сведений о них (софин-е м/б)</t>
  </si>
  <si>
    <t>310</t>
  </si>
  <si>
    <t xml:space="preserve"> </t>
  </si>
  <si>
    <t>III. ДЕФИЦИТ БЮДЖЕТА:</t>
  </si>
  <si>
    <t>ИСТОЧНИКИ ПОКРЫТИЯ ДЕФИЦИТА БЮДЖЕТА:</t>
  </si>
  <si>
    <t xml:space="preserve">Прочие субвенции - на организацию проведения мероприятий по отлову и содержанию безнадзорных животных </t>
  </si>
  <si>
    <t>000 2 02 39999 05 0000 150</t>
  </si>
  <si>
    <t xml:space="preserve">На работы по отлову и содержанию безнадзорных животных </t>
  </si>
  <si>
    <t>Остаток средств на счете районного бюджета на 01.01.2025 года</t>
  </si>
  <si>
    <t>На двухразовое питание в лагерях с дневным пребыванием детей</t>
  </si>
  <si>
    <t xml:space="preserve"> - Прочие субсидии на организацию двухразового питания в лагерях с дневным пребыванием детей</t>
  </si>
  <si>
    <t>На проведение аккарицидных обработок в эпидсезон</t>
  </si>
  <si>
    <t>Оплата водоотведения и вывоз мусора</t>
  </si>
  <si>
    <t xml:space="preserve"> - Прочие субсидии на выплату компенсации педработникам, привлекаемым к проведению ГИА</t>
  </si>
  <si>
    <t xml:space="preserve"> - Прочие субсидии на реализацию госпрограммы "Развитие государственной гражданской службы в РД"</t>
  </si>
  <si>
    <t>Компенсация педработникам</t>
  </si>
  <si>
    <t>Страховые взносы на компенсацию</t>
  </si>
  <si>
    <t>194022207А</t>
  </si>
  <si>
    <t>1. МКОУ "ШСОШ " п.Шамилькала</t>
  </si>
  <si>
    <t>2. МКОУ "ГСОШ " с.Гимры</t>
  </si>
  <si>
    <t>3. МКОУ "АСОШ " с.Аракани</t>
  </si>
  <si>
    <t>4. МКОУ "ГПСОШ " п.Гимры</t>
  </si>
  <si>
    <t>На профессион. переподготовку и повышение квалификации муниципальных служащих (софин-е м/б)</t>
  </si>
  <si>
    <t>0140179130</t>
  </si>
  <si>
    <t>На реализацию ГП "Развитие гос.гражданской службы в РД, господдержка развития мун.службы в РД"</t>
  </si>
  <si>
    <t>13</t>
  </si>
  <si>
    <t>00000000000</t>
  </si>
  <si>
    <t>Питание двухразовое в лагерях с дневным пребыванием детей</t>
  </si>
  <si>
    <t>1. МКОУ "КСОШ " с.Кахабросо</t>
  </si>
  <si>
    <t>На двухразовое питание в лагерях с дневным пребыванием детей (софин-е из м/б)</t>
  </si>
  <si>
    <t xml:space="preserve">Заработная плата </t>
  </si>
  <si>
    <t xml:space="preserve">Начисления на заработную плату </t>
  </si>
  <si>
    <t>194072209Л</t>
  </si>
  <si>
    <t>На реализацию мероприятий по модернизации школьных систем образования:</t>
  </si>
  <si>
    <t>На выплату компенсаций педработникам, привлекаемым к проведению ГИА</t>
  </si>
  <si>
    <t>Оплата ГСМ (для генератора)</t>
  </si>
  <si>
    <t>На ПСД ДОУ:</t>
  </si>
  <si>
    <t xml:space="preserve"> - На приобретение контейнеров</t>
  </si>
  <si>
    <t xml:space="preserve"> - На создание контейнерных площадок</t>
  </si>
  <si>
    <t>УЧРЕЖДЕНИЯ ДОПОЛНИТЕЛЬНОГО ОБРАЗОВАНИЯ ДЕТЕЙ:</t>
  </si>
  <si>
    <t>37. МКУДО "Унцукульский РЦДОД"</t>
  </si>
  <si>
    <t>38. МКУДО "Гимринский ДДТ"</t>
  </si>
  <si>
    <t>39. МКУДО "ДДТ п. Шамилькала"</t>
  </si>
  <si>
    <t>ДЮСШ всего:</t>
  </si>
  <si>
    <t>ДДТ+СЮТ+ШИ:</t>
  </si>
  <si>
    <t>40. МКУДО "СДЮТЭ с. Унцукуль""</t>
  </si>
  <si>
    <t>41. Школа искусств</t>
  </si>
  <si>
    <t>42. МКУДО "ДЮСШ с. Гимры"</t>
  </si>
  <si>
    <t>43. МКУДО "ДЮСШ с. Балахани"</t>
  </si>
  <si>
    <t>44. МКУДО "ДЮСШ с. Унцукуль"</t>
  </si>
  <si>
    <t>45. МКУДО "ДЮСШ пос. Шамилькала"</t>
  </si>
  <si>
    <t>38. МКУДО "Унцукульский РЦДОД"</t>
  </si>
  <si>
    <t>39. МКУДО "ДДТ с. Гимры"</t>
  </si>
  <si>
    <t>40. МКУДО "ДДТ пос. Шамилькала"</t>
  </si>
  <si>
    <t>41. МКУДО "СДЮТЭ с. Унцукуль"</t>
  </si>
  <si>
    <t>42. МКУ "Школа искусств"</t>
  </si>
  <si>
    <t>43. МКУДО "ДЮСШ с. Гимры"</t>
  </si>
  <si>
    <t>44. МКУДО "ДЮСШ с. Балахани"</t>
  </si>
  <si>
    <t>45. МКУДО "ДЮСШ с. Унцукуль</t>
  </si>
  <si>
    <t>46. МКУДО "ДЮСШ пос. Шамилькала"</t>
  </si>
  <si>
    <t>47. МКУ "Отдел культуры"</t>
  </si>
  <si>
    <t>ПРОЧИЕ РАСХОДЫ АДМИНИСТРАЦИИ МО "УНЦУКУЛЬСКИЙ РАЙОН"</t>
  </si>
  <si>
    <t>5. МКУ "Служба земельно - кадастровых и имущественных отношений":</t>
  </si>
  <si>
    <t>6. МКУ "Центр обслуживания муниципальных учреждений":</t>
  </si>
  <si>
    <t>7. МКУ "Отдел ГОиЧС, ПБ и ЕДДС":</t>
  </si>
  <si>
    <t>8. МКДОУ №1 "Ромашка" с.Унцукуль:</t>
  </si>
  <si>
    <t>9. МКДОУ №2 "Ласточка" с.Унцукуль:</t>
  </si>
  <si>
    <t>10. МКДОУ №3 "Фиалка" с.Ирганай:</t>
  </si>
  <si>
    <t>11. МКДОУ №4 "Теремок" с.Гимры:</t>
  </si>
  <si>
    <t>12. МКДОУ №5 "Соколенок" с.Майданск:</t>
  </si>
  <si>
    <t>13. МКДОУ №6 "Звездочка" с.Балахани:</t>
  </si>
  <si>
    <t>14. МКДОУ №7 "Улыбка" с.Аракани:</t>
  </si>
  <si>
    <t>15. МКДОУ №8 "Солнышко" п.Шамилькала:</t>
  </si>
  <si>
    <t>16. МКДОУ №9 "Сказка" п.Шамилькала:</t>
  </si>
  <si>
    <t>17. МКДОУ №10 "Снежинка" с.Кахабросо:</t>
  </si>
  <si>
    <t>18. МКДОУ №11 "Сосна" с.Ашильта:</t>
  </si>
  <si>
    <t>19. МКДОУ №12 "Чебурашка" с.Цатаних:</t>
  </si>
  <si>
    <t>20. МКДОУ №13 "Колобок" п.Гимры:</t>
  </si>
  <si>
    <t xml:space="preserve">На оплату ПСД кап.ремонта МКДОУ </t>
  </si>
  <si>
    <t>В рамках проведения ОГЭ и ЕГЭ</t>
  </si>
  <si>
    <t>19201R7500</t>
  </si>
  <si>
    <t>На капитальный ремонт школ (м/б софин-е)</t>
  </si>
  <si>
    <t>На проведение кадастровых работ (оформление прав на бесхозные объекты)</t>
  </si>
  <si>
    <t>46. МКУ "Отдел образования"</t>
  </si>
  <si>
    <t>47. МКУ "ОТДЕЛ КУЛЬТУРЫ":</t>
  </si>
  <si>
    <t>1. МКУ "Отдел образования"</t>
  </si>
  <si>
    <t>8. МКУ "Отдел образования"</t>
  </si>
  <si>
    <t>На выплату компенсаций педработникам, привлекаемым к проведению ГИА (софин-е из м/б)</t>
  </si>
  <si>
    <t xml:space="preserve">к Решению Собрания депутатов Унцукульского района </t>
  </si>
  <si>
    <t>"О  бюджете МО "Унцукульский район" на 2025г. и плановый период 2026-2027гг."</t>
  </si>
  <si>
    <t>На проведение мероприятий (ЕГЭ и ОГЭ)</t>
  </si>
  <si>
    <t>РИЦ - подводящий водопровод к с. Унцукуль (R2020228265344000067) (софин-е из м/б)</t>
  </si>
  <si>
    <t>РИЦ - реконструкция водопроводных сетей п.Шамилькала (R2020228265315500068) (софин-е из м/б)</t>
  </si>
  <si>
    <t>Местный бюджет (2555550Х121310000000)</t>
  </si>
  <si>
    <r>
      <t>Перечисления бюджетам поселений МО "С/с Майданский"</t>
    </r>
    <r>
      <rPr>
        <u/>
        <sz val="11"/>
        <rFont val="Times New Roman"/>
        <family val="1"/>
        <charset val="204"/>
      </rPr>
      <t>субсидий</t>
    </r>
    <r>
      <rPr>
        <sz val="11"/>
        <rFont val="Times New Roman"/>
        <family val="1"/>
        <charset val="204"/>
      </rPr>
      <t xml:space="preserve"> на обесп. МТБ ДК в сельской местн.     (23-54670-00000-00001)                                   </t>
    </r>
  </si>
  <si>
    <r>
      <t>Перечисления бюджетам поселений средств софин-ния</t>
    </r>
    <r>
      <rPr>
        <u/>
        <sz val="11"/>
        <rFont val="Times New Roman"/>
        <family val="1"/>
        <charset val="204"/>
      </rPr>
      <t>субсидии</t>
    </r>
    <r>
      <rPr>
        <sz val="11"/>
        <rFont val="Times New Roman"/>
        <family val="1"/>
        <charset val="204"/>
      </rPr>
      <t xml:space="preserve"> на государственную поддержку лучших сельских учр. культуры (МКУ «ЦКД Администрации МО «село Цатаних) (2355190Х100230000000)</t>
    </r>
  </si>
  <si>
    <t>Перечисления бюджетам поселений средств софин-ния субсидии на гос. поддержку лучших работников сельских учр. культуры (Джамалудинова Хатимат Магомедовна - директор МКУ "ЦКД адм.МО "село Цатаних") (2355190Х100250000000)</t>
  </si>
  <si>
    <t>Оплата котельно-печного топлива (дизель)</t>
  </si>
  <si>
    <t>Питание 1-4 классов (25-53040-00000-00002)</t>
  </si>
  <si>
    <t>Комплектование книжных фондов библиотек муниципальных образований (2555190Х232780000001)</t>
  </si>
  <si>
    <t xml:space="preserve"> - Субсидии на организацию горячего питания в муниц. общеобразовательных учрежд. (25-53040-00000-00001)</t>
  </si>
  <si>
    <t xml:space="preserve"> - Субсидии на поддержку отрасли Культуры - лучший работник культуры (23-55190-00000-01001)</t>
  </si>
  <si>
    <t xml:space="preserve"> - Субсидии на поддержку отрасли Культуры - лучшее учреждение культуры (23-55190-00000-01002)</t>
  </si>
  <si>
    <t xml:space="preserve"> - Субсидии на софинансирование капитальных вложений в объекты муниципальной собственности - на подводящий водопровод к с.Унцукуль (R2020228265344000067)</t>
  </si>
  <si>
    <t xml:space="preserve"> - Субсидии на софинансирование капитальных вложений в объекты муниципальной собственности - на реконструкцию водопроводных сетей пос. Шамилькала (R2020228265315500068)</t>
  </si>
  <si>
    <t xml:space="preserve"> - Субсидии на капит.ремонт МКУ ДО "ДШИ" с. Унцукуль (К3;С3;М3-М5197-03001-00000)</t>
  </si>
  <si>
    <t>Питание 1-4 классов (фед.) (25-53040-00000-00002)</t>
  </si>
  <si>
    <t>Подводящий водопровод к с.Унцукуль (R2020228265344000067)</t>
  </si>
  <si>
    <t>На обеспечение жилыми помещ. детей-сирот (фед. и респ.) (2550820Х256420000000)</t>
  </si>
  <si>
    <t>На осуществление первичного воинского учета на территориях, где отсутствуют военные комиссариаты                  (25-51180-00000-00000)</t>
  </si>
  <si>
    <t>На осуществление полномочий по составлению (изменению) списков кандидатов в присяжные засед. фед.судов общ.юрисд. РФ (25-51200-00000-00000)</t>
  </si>
  <si>
    <t>На проведение мероприятий по обеспечению деятельности советников директора по воспитанию и взаимодействию с детскими общественными объединениями (25-51790-00000-00001)</t>
  </si>
  <si>
    <t>Составление (измен.) списков кандид в прис.засед.фед.судов общей юрисд. РФ                                           (25-51200-00000-00000)</t>
  </si>
  <si>
    <t>Перечисления бюджетам поселений субвенций на осуществление полномочий по первичному воинскому учету (ВУС) (25-51180-00000-00000)</t>
  </si>
  <si>
    <t>Обеспечение деятельности советников директора (25-51790-00000-00001) (фед.)</t>
  </si>
  <si>
    <t>Заработная плата (25-51790-00000-00001)</t>
  </si>
  <si>
    <t>Начисления на заработную плату (25-51790-00000-00001)</t>
  </si>
  <si>
    <t>Оплата СОВЕТНИКАМ ДИРЕКТОРА (25-51790-00000-00001)</t>
  </si>
  <si>
    <t>Приложение 25</t>
  </si>
  <si>
    <t>Отклонение</t>
  </si>
  <si>
    <t>План уточненный</t>
  </si>
  <si>
    <t>РАСХОДЫ ЗА СЧЕТ СРЕДСТВ ПЕРЕХОДЯЩЕГО ОСТАТКА 2024 ГОДА</t>
  </si>
  <si>
    <t xml:space="preserve"> - Республиканская инвестиционная программа</t>
  </si>
  <si>
    <t>Прочие субсиди - питание детей с ВВЗ</t>
  </si>
  <si>
    <t>000 2 19 60010 05 0000150</t>
  </si>
  <si>
    <t>ИНЫЕ МЕЖБЮДЖЕТНЫЕ ТРАНСФЕРТЫ</t>
  </si>
  <si>
    <t xml:space="preserve"> - Прочие межбюджетные трансферты</t>
  </si>
  <si>
    <t>РАСХОДЫ ЗА СЧЕТ ОСТАТКА ВСЕГО:</t>
  </si>
  <si>
    <t>I. ВСЕГО ДОХОДЫ 2025 года:</t>
  </si>
  <si>
    <t>II. ВСЕГО РАСХОДЫ 2025 года:</t>
  </si>
  <si>
    <t xml:space="preserve">БЮДЖЕТНЫХ АССИГНОВАНИЙ ПО ВИДАМ ДОХОДОВ И ПО ПОЛУЧАТЕЛЯМ СРЕДСТВ РАЙОННОГО БЮДЖЕТА МО"УНЦУКУЛЬСКИЙ РАЙОН" НА 2025г. </t>
  </si>
  <si>
    <t>Безвозмездные поступления от физ. и юр. лиц на фин. обеспеч. дорожной деятельности, в том числе добров. пожер-й, в отношении автомоб. дорог общего пользования м/знач. муницип. районов (от меценатов)</t>
  </si>
  <si>
    <t>ПМИ -на капит. ремонт автомоб. дороги с. Аракани  - софинанс. (м/б)</t>
  </si>
  <si>
    <t>ПМИ - на кап.ремонт автом. дороги с. Аракани (меценат)</t>
  </si>
  <si>
    <t>в т.ч. задолженность 24г.</t>
  </si>
  <si>
    <t xml:space="preserve"> - поступления от физ. и юр. лиц на обеспеч. дорожной деят. в отнош. автом. дорог общ. польз. муницип. районов и с/поселений (меценатов)</t>
  </si>
  <si>
    <t>000 2 07 05000 00 0000 150</t>
  </si>
  <si>
    <t>Перечисления бюджетам поселений ИМТ на решение вопросов местного значения</t>
  </si>
  <si>
    <t xml:space="preserve"> - Субсидии на поддержку отрасли Культуры - на модернизацию библиотек в части комплектования книжных фондов (2555190Х232780000000)</t>
  </si>
  <si>
    <t xml:space="preserve"> - Субсидии на софинансирование капитальных вложений, в т.ч.:</t>
  </si>
  <si>
    <r>
      <t xml:space="preserve"> </t>
    </r>
    <r>
      <rPr>
        <sz val="12"/>
        <rFont val="Times New Roman"/>
        <family val="1"/>
        <charset val="204"/>
      </rPr>
      <t xml:space="preserve">- Прочие субсидии на </t>
    </r>
    <r>
      <rPr>
        <b/>
        <sz val="12"/>
        <rFont val="Times New Roman"/>
        <family val="1"/>
        <charset val="204"/>
      </rPr>
      <t xml:space="preserve">ПМИ </t>
    </r>
    <r>
      <rPr>
        <sz val="12"/>
        <rFont val="Times New Roman"/>
        <family val="1"/>
        <charset val="204"/>
      </rPr>
      <t>(Капитальный ремонт автомобильной дороги в с. Аракани  )</t>
    </r>
  </si>
  <si>
    <r>
      <t xml:space="preserve"> </t>
    </r>
    <r>
      <rPr>
        <sz val="12"/>
        <rFont val="Times New Roman"/>
        <family val="1"/>
        <charset val="204"/>
      </rPr>
      <t xml:space="preserve">- Прочие субсидии на </t>
    </r>
    <r>
      <rPr>
        <b/>
        <sz val="12"/>
        <rFont val="Times New Roman"/>
        <family val="1"/>
        <charset val="204"/>
      </rPr>
      <t>ПМИ</t>
    </r>
    <r>
      <rPr>
        <sz val="12"/>
        <rFont val="Times New Roman"/>
        <family val="1"/>
        <charset val="204"/>
      </rPr>
      <t xml:space="preserve"> (Капитальный ремонт крытой спортивной площадки в с. Гимры   )</t>
    </r>
  </si>
  <si>
    <r>
      <t xml:space="preserve"> </t>
    </r>
    <r>
      <rPr>
        <sz val="12"/>
        <rFont val="Times New Roman"/>
        <family val="1"/>
        <charset val="204"/>
      </rPr>
      <t xml:space="preserve">- Прочие субсидии на </t>
    </r>
    <r>
      <rPr>
        <b/>
        <sz val="12"/>
        <rFont val="Times New Roman"/>
        <family val="1"/>
        <charset val="204"/>
      </rPr>
      <t>ПМИ -С/ПОСЕЛ</t>
    </r>
    <r>
      <rPr>
        <sz val="12"/>
        <rFont val="Times New Roman"/>
        <family val="1"/>
        <charset val="204"/>
      </rPr>
      <t xml:space="preserve"> (Капитальный ремонт ул.Магомеда Айгнова в с. Гимры   )</t>
    </r>
  </si>
  <si>
    <t>Капитальный ремонт автодорог с. Унцукуль</t>
  </si>
  <si>
    <t>461И455550</t>
  </si>
  <si>
    <t>На уплату госпошлины в суд по ликв.учреждениям</t>
  </si>
  <si>
    <t>9999980019</t>
  </si>
  <si>
    <t>На публикацию информации по ликв.учреждениям</t>
  </si>
  <si>
    <t>БЛАГОУСТРОЙСТВО</t>
  </si>
  <si>
    <t>На благоустройство сквера в п. Шамилькала</t>
  </si>
  <si>
    <t>Аренда помещений</t>
  </si>
  <si>
    <t>Транспортный налог и госпошлина</t>
  </si>
  <si>
    <t>Программа комплексного развития трансп.инфраструктуры</t>
  </si>
  <si>
    <t xml:space="preserve"> - На обустройство контейнерных площадок</t>
  </si>
  <si>
    <t>ПМИ -на капит. ремонт крытой спорт.площадки с. Гимры (м/б)</t>
  </si>
  <si>
    <t>ПМИ -на капит. ремонт крытой спорт.площадки с. Гимры (меценат)</t>
  </si>
  <si>
    <t xml:space="preserve"> - ПМИ (местный)</t>
  </si>
  <si>
    <t>Межбюджетные трансферты поселениям из резервного фонда всего:</t>
  </si>
  <si>
    <t>Перечисления бюджетам поселений ИМТ на решение вопросов местного значения (МО "с/с Унцукульский")</t>
  </si>
  <si>
    <r>
      <t xml:space="preserve"> Подводящий водопровод к с. Унцукуль </t>
    </r>
    <r>
      <rPr>
        <i/>
        <sz val="11"/>
        <color rgb="FFFF0000"/>
        <rFont val="Times New Roman"/>
        <family val="1"/>
        <charset val="204"/>
      </rPr>
      <t>(R2020228265344000067)</t>
    </r>
  </si>
  <si>
    <r>
      <t xml:space="preserve">Реконструкция водопров. сетей пос. Шамилькала </t>
    </r>
    <r>
      <rPr>
        <i/>
        <sz val="11"/>
        <color rgb="FFFF0000"/>
        <rFont val="Times New Roman"/>
        <family val="1"/>
        <charset val="204"/>
      </rPr>
      <t>(R2020228265315500068)</t>
    </r>
  </si>
  <si>
    <r>
      <t xml:space="preserve">Федеральная часть </t>
    </r>
    <r>
      <rPr>
        <i/>
        <sz val="11"/>
        <color indexed="10"/>
        <rFont val="Times New Roman"/>
        <family val="1"/>
        <charset val="204"/>
      </rPr>
      <t>(2555550X205460000000)</t>
    </r>
  </si>
  <si>
    <r>
      <t xml:space="preserve">Республиканская часть </t>
    </r>
    <r>
      <rPr>
        <i/>
        <sz val="11"/>
        <color indexed="10"/>
        <rFont val="Times New Roman"/>
        <family val="1"/>
        <charset val="204"/>
      </rPr>
      <t>(2555550X205460000000)</t>
    </r>
  </si>
  <si>
    <t>Расходы по РИП</t>
  </si>
  <si>
    <t xml:space="preserve"> - Расходы на ПМИ</t>
  </si>
  <si>
    <t xml:space="preserve">Капитальный ремонт крытой спортивной площадки в с. Гимры </t>
  </si>
  <si>
    <t>СУБСИДИЯ ПОСЕЛЕНИЯМ, в том числе:</t>
  </si>
  <si>
    <t xml:space="preserve"> - ПРОЕКТЫ МЕСТНЫХ ИНИЦИАТИВ</t>
  </si>
  <si>
    <r>
      <t xml:space="preserve">Перечисления бюджетам поселений </t>
    </r>
    <r>
      <rPr>
        <b/>
        <i/>
        <u/>
        <sz val="11"/>
        <rFont val="Times New Roman"/>
        <family val="1"/>
        <charset val="204"/>
      </rPr>
      <t xml:space="preserve">субсидий </t>
    </r>
    <r>
      <rPr>
        <i/>
        <sz val="11"/>
        <rFont val="Times New Roman"/>
        <family val="1"/>
        <charset val="204"/>
      </rPr>
      <t xml:space="preserve">на капитальный ремонт ул. Магомеда Айгунова протяженностью 0,72 км в </t>
    </r>
    <r>
      <rPr>
        <b/>
        <i/>
        <sz val="11"/>
        <rFont val="Times New Roman"/>
        <family val="1"/>
        <charset val="204"/>
      </rPr>
      <t xml:space="preserve">с. Гимры  </t>
    </r>
  </si>
  <si>
    <t xml:space="preserve">Капитальный ремонт автомобильной дороги в с. Аракани </t>
  </si>
  <si>
    <r>
      <t>Федеральная часть</t>
    </r>
    <r>
      <rPr>
        <i/>
        <sz val="11"/>
        <color indexed="10"/>
        <rFont val="Times New Roman"/>
        <family val="1"/>
        <charset val="204"/>
      </rPr>
      <t>(2555190X232780000000)</t>
    </r>
  </si>
  <si>
    <r>
      <t xml:space="preserve">Республиканская часть </t>
    </r>
    <r>
      <rPr>
        <i/>
        <sz val="11"/>
        <color rgb="FFFF0000"/>
        <rFont val="Times New Roman"/>
        <family val="1"/>
        <charset val="204"/>
      </rPr>
      <t>(2555190X232780000000)</t>
    </r>
  </si>
  <si>
    <t>На ежемесячное денеж.вознаграждение за классное руководство педаг.раб.школ (2553030X298570000001)</t>
  </si>
  <si>
    <t xml:space="preserve">Капитальный ремонт внутрисельской автомобильной с. Гимры МО "Унцукульский район" </t>
  </si>
  <si>
    <t>"Мои дороги"- софин-ние кап.ремонта автодорог с. Гимры (Минтранс- софин-е из м/б)</t>
  </si>
  <si>
    <t>На обеспечение жилыми помещениями детей - сирот фед.(2550820Х256420000000)</t>
  </si>
  <si>
    <t>На обеспечение жилыми помещениями детей - сирот респ.(2550820Х256420000000)</t>
  </si>
  <si>
    <t>Оплата за КЛАССНОЕ РУКОВОДСТВО - школы                                (2553030X298570000001)</t>
  </si>
  <si>
    <t>191Ю653030</t>
  </si>
  <si>
    <t>191Ю651790</t>
  </si>
  <si>
    <t xml:space="preserve">На обеспечение выплат ежемесячного вознаграждения советникам директоров по воспитанию (2550500X298320000001) </t>
  </si>
  <si>
    <t>191Ю650500</t>
  </si>
  <si>
    <t xml:space="preserve">Заработная плата  (2550500X298320000001) </t>
  </si>
  <si>
    <t xml:space="preserve">Начисления на зарплату  (2550500X298320000001) </t>
  </si>
  <si>
    <t>Оплата за КЛ. РУКОВОДСТВО (2553030X298570000001)</t>
  </si>
  <si>
    <t xml:space="preserve">ЕЖЕМЕСЯЧНОЕ ВОЗНАГРАЖДЕНИЕ СОВЕТНИКАМ ДИРЕКТОРА (2550500X298320000001) </t>
  </si>
  <si>
    <r>
      <t xml:space="preserve">Комплектование книжных фондов библиотек муниципальных образов. </t>
    </r>
    <r>
      <rPr>
        <sz val="11"/>
        <color rgb="FFFF0000"/>
        <rFont val="Times New Roman"/>
        <family val="1"/>
        <charset val="204"/>
      </rPr>
      <t>(2555190X232780000000)</t>
    </r>
  </si>
  <si>
    <t>000 2 07 05010 05 0000 150</t>
  </si>
  <si>
    <t>№ 122 от 04 марта 2025г.</t>
  </si>
  <si>
    <t xml:space="preserve">"О внесении изменений в Решение № 107 от 25.12.2025г." </t>
  </si>
  <si>
    <t xml:space="preserve">ПЕРЕХОДЯЩЕГО ОСТАТКА 2024 ГОДА ПО ВИДАМ ДОХОДОВ И ПО ПОЛУЧАТЕЛЯМ СРЕДСТВ РАЙОННОГО БЮДЖЕТА МО"УНЦУКУЛЬСКИЙ РАЙОН" НА 2025г. </t>
  </si>
  <si>
    <t>Приложение 30</t>
  </si>
  <si>
    <t>5. МКОУ "Унцукульская СОШ № 1"</t>
  </si>
  <si>
    <t>6. МКОУ "Унцукульская СОШ № 2"</t>
  </si>
  <si>
    <t xml:space="preserve"> ЗА СЧЕТ НАЛОГОВЫХ И НЕНАЛОГОВЫХ ДОХОДОВ</t>
  </si>
  <si>
    <t xml:space="preserve"> - Субсидии на поддержку муниципальных программ формирования современной городской среды  (2555550X205460000000)</t>
  </si>
  <si>
    <t>На обеспечение выплат ежемесячного вознаграждения советникам директора по воспитанию и взаимодействию с детскими общественными объединениями (2550500X298320000001)</t>
  </si>
  <si>
    <t>191ЕВ51790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</si>
</sst>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000"/>
    <numFmt numFmtId="167" formatCode="00"/>
    <numFmt numFmtId="168" formatCode="000"/>
    <numFmt numFmtId="170" formatCode="0000000"/>
    <numFmt numFmtId="171" formatCode="000.000"/>
    <numFmt numFmtId="172" formatCode="0000000000"/>
    <numFmt numFmtId="177" formatCode="#,##0.00000"/>
  </numFmts>
  <fonts count="61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color indexed="10"/>
      <name val="Arial"/>
      <family val="2"/>
      <charset val="204"/>
    </font>
    <font>
      <i/>
      <sz val="12"/>
      <name val="Times New Roman"/>
      <family val="1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10"/>
      <color indexed="10"/>
      <name val="Times New Roman"/>
      <family val="1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0"/>
      <name val="Arial"/>
      <family val="2"/>
      <charset val="204"/>
    </font>
    <font>
      <b/>
      <i/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rgb="FF0070C0"/>
      <name val="Times New Roman"/>
      <family val="1"/>
      <charset val="204"/>
    </font>
    <font>
      <i/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8"/>
      <color rgb="FF7030A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8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</fills>
  <borders count="1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0" fontId="27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7" fillId="0" borderId="0"/>
    <xf numFmtId="0" fontId="36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357">
    <xf numFmtId="0" fontId="0" fillId="0" borderId="0" xfId="0"/>
    <xf numFmtId="0" fontId="2" fillId="0" borderId="0" xfId="5" applyFont="1"/>
    <xf numFmtId="0" fontId="2" fillId="0" borderId="0" xfId="5" applyFont="1" applyAlignment="1">
      <alignment horizontal="center"/>
    </xf>
    <xf numFmtId="0" fontId="1" fillId="0" borderId="0" xfId="5"/>
    <xf numFmtId="0" fontId="2" fillId="0" borderId="0" xfId="5" applyFont="1" applyAlignment="1"/>
    <xf numFmtId="0" fontId="4" fillId="0" borderId="1" xfId="5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center" vertical="center" wrapText="1"/>
    </xf>
    <xf numFmtId="0" fontId="7" fillId="0" borderId="5" xfId="16" applyFont="1" applyFill="1" applyBorder="1" applyAlignment="1">
      <alignment wrapText="1"/>
    </xf>
    <xf numFmtId="0" fontId="8" fillId="0" borderId="5" xfId="16" applyFont="1" applyFill="1" applyBorder="1" applyAlignment="1">
      <alignment wrapText="1"/>
    </xf>
    <xf numFmtId="0" fontId="6" fillId="0" borderId="3" xfId="5" applyFont="1" applyBorder="1" applyAlignment="1">
      <alignment horizontal="center"/>
    </xf>
    <xf numFmtId="0" fontId="7" fillId="0" borderId="5" xfId="5" applyFont="1" applyBorder="1"/>
    <xf numFmtId="0" fontId="10" fillId="0" borderId="0" xfId="5" applyFont="1"/>
    <xf numFmtId="49" fontId="11" fillId="2" borderId="11" xfId="11" applyNumberFormat="1" applyFont="1" applyFill="1" applyBorder="1" applyAlignment="1" applyProtection="1">
      <alignment horizontal="left" wrapText="1"/>
      <protection hidden="1"/>
    </xf>
    <xf numFmtId="49" fontId="11" fillId="2" borderId="12" xfId="11" applyNumberFormat="1" applyFont="1" applyFill="1" applyBorder="1" applyAlignment="1" applyProtection="1">
      <alignment horizontal="center"/>
      <protection hidden="1"/>
    </xf>
    <xf numFmtId="3" fontId="11" fillId="2" borderId="12" xfId="11" applyNumberFormat="1" applyFont="1" applyFill="1" applyBorder="1" applyAlignment="1" applyProtection="1">
      <alignment horizontal="right"/>
      <protection hidden="1"/>
    </xf>
    <xf numFmtId="0" fontId="12" fillId="0" borderId="0" xfId="5" applyFont="1"/>
    <xf numFmtId="49" fontId="11" fillId="2" borderId="1" xfId="11" applyNumberFormat="1" applyFont="1" applyFill="1" applyBorder="1" applyAlignment="1" applyProtection="1">
      <alignment horizontal="left" wrapText="1"/>
      <protection hidden="1"/>
    </xf>
    <xf numFmtId="49" fontId="11" fillId="2" borderId="2" xfId="11" applyNumberFormat="1" applyFont="1" applyFill="1" applyBorder="1" applyAlignment="1" applyProtection="1">
      <alignment horizontal="center"/>
      <protection hidden="1"/>
    </xf>
    <xf numFmtId="3" fontId="11" fillId="2" borderId="2" xfId="11" applyNumberFormat="1" applyFont="1" applyFill="1" applyBorder="1" applyAlignment="1" applyProtection="1">
      <alignment horizontal="right"/>
      <protection hidden="1"/>
    </xf>
    <xf numFmtId="166" fontId="11" fillId="0" borderId="3" xfId="14" applyNumberFormat="1" applyFont="1" applyFill="1" applyBorder="1" applyAlignment="1" applyProtection="1">
      <alignment wrapText="1"/>
      <protection hidden="1"/>
    </xf>
    <xf numFmtId="49" fontId="11" fillId="0" borderId="4" xfId="11" applyNumberFormat="1" applyFont="1" applyFill="1" applyBorder="1" applyAlignment="1" applyProtection="1">
      <alignment horizontal="center"/>
      <protection hidden="1"/>
    </xf>
    <xf numFmtId="167" fontId="11" fillId="0" borderId="4" xfId="14" applyNumberFormat="1" applyFont="1" applyFill="1" applyBorder="1" applyAlignment="1" applyProtection="1">
      <alignment horizontal="center"/>
      <protection hidden="1"/>
    </xf>
    <xf numFmtId="168" fontId="11" fillId="0" borderId="4" xfId="14" applyNumberFormat="1" applyFont="1" applyFill="1" applyBorder="1" applyAlignment="1" applyProtection="1">
      <alignment horizontal="center"/>
      <protection hidden="1"/>
    </xf>
    <xf numFmtId="166" fontId="13" fillId="0" borderId="5" xfId="11" applyNumberFormat="1" applyFont="1" applyFill="1" applyBorder="1" applyAlignment="1" applyProtection="1">
      <alignment wrapText="1"/>
      <protection hidden="1"/>
    </xf>
    <xf numFmtId="49" fontId="13" fillId="0" borderId="6" xfId="11" applyNumberFormat="1" applyFont="1" applyFill="1" applyBorder="1" applyAlignment="1" applyProtection="1">
      <alignment horizontal="center"/>
      <protection hidden="1"/>
    </xf>
    <xf numFmtId="167" fontId="13" fillId="0" borderId="6" xfId="11" applyNumberFormat="1" applyFont="1" applyFill="1" applyBorder="1" applyAlignment="1" applyProtection="1">
      <alignment horizontal="center"/>
      <protection hidden="1"/>
    </xf>
    <xf numFmtId="170" fontId="13" fillId="0" borderId="6" xfId="11" applyNumberFormat="1" applyFont="1" applyFill="1" applyBorder="1" applyAlignment="1" applyProtection="1">
      <alignment horizontal="center"/>
      <protection hidden="1"/>
    </xf>
    <xf numFmtId="168" fontId="13" fillId="0" borderId="6" xfId="11" applyNumberFormat="1" applyFont="1" applyFill="1" applyBorder="1" applyAlignment="1" applyProtection="1">
      <alignment horizontal="center"/>
      <protection hidden="1"/>
    </xf>
    <xf numFmtId="0" fontId="14" fillId="0" borderId="5" xfId="5" applyFont="1" applyBorder="1"/>
    <xf numFmtId="49" fontId="14" fillId="0" borderId="6" xfId="11" applyNumberFormat="1" applyFont="1" applyFill="1" applyBorder="1" applyAlignment="1" applyProtection="1">
      <alignment horizontal="center"/>
      <protection hidden="1"/>
    </xf>
    <xf numFmtId="167" fontId="14" fillId="0" borderId="6" xfId="11" applyNumberFormat="1" applyFont="1" applyFill="1" applyBorder="1" applyAlignment="1" applyProtection="1">
      <alignment horizontal="center"/>
      <protection hidden="1"/>
    </xf>
    <xf numFmtId="170" fontId="14" fillId="0" borderId="6" xfId="11" applyNumberFormat="1" applyFont="1" applyFill="1" applyBorder="1" applyAlignment="1" applyProtection="1">
      <alignment horizontal="center"/>
      <protection hidden="1"/>
    </xf>
    <xf numFmtId="168" fontId="14" fillId="0" borderId="6" xfId="11" applyNumberFormat="1" applyFont="1" applyFill="1" applyBorder="1" applyAlignment="1" applyProtection="1">
      <alignment horizontal="center"/>
      <protection hidden="1"/>
    </xf>
    <xf numFmtId="166" fontId="14" fillId="0" borderId="5" xfId="11" applyNumberFormat="1" applyFont="1" applyFill="1" applyBorder="1" applyAlignment="1" applyProtection="1">
      <alignment wrapText="1"/>
      <protection hidden="1"/>
    </xf>
    <xf numFmtId="166" fontId="11" fillId="0" borderId="5" xfId="14" applyNumberFormat="1" applyFont="1" applyFill="1" applyBorder="1" applyAlignment="1" applyProtection="1">
      <alignment wrapText="1"/>
      <protection hidden="1"/>
    </xf>
    <xf numFmtId="49" fontId="11" fillId="0" borderId="6" xfId="11" applyNumberFormat="1" applyFont="1" applyFill="1" applyBorder="1" applyAlignment="1" applyProtection="1">
      <alignment horizontal="center"/>
      <protection hidden="1"/>
    </xf>
    <xf numFmtId="167" fontId="11" fillId="0" borderId="6" xfId="14" applyNumberFormat="1" applyFont="1" applyFill="1" applyBorder="1" applyAlignment="1" applyProtection="1">
      <alignment horizontal="center"/>
      <protection hidden="1"/>
    </xf>
    <xf numFmtId="168" fontId="11" fillId="0" borderId="6" xfId="14" applyNumberFormat="1" applyFont="1" applyFill="1" applyBorder="1" applyAlignment="1" applyProtection="1">
      <alignment horizontal="center"/>
      <protection hidden="1"/>
    </xf>
    <xf numFmtId="0" fontId="14" fillId="0" borderId="6" xfId="5" applyFont="1" applyBorder="1" applyAlignment="1">
      <alignment horizontal="center"/>
    </xf>
    <xf numFmtId="0" fontId="14" fillId="0" borderId="5" xfId="5" applyFont="1" applyFill="1" applyBorder="1"/>
    <xf numFmtId="167" fontId="11" fillId="0" borderId="6" xfId="11" applyNumberFormat="1" applyFont="1" applyFill="1" applyBorder="1" applyAlignment="1" applyProtection="1">
      <alignment horizontal="center"/>
      <protection hidden="1"/>
    </xf>
    <xf numFmtId="170" fontId="11" fillId="0" borderId="6" xfId="11" applyNumberFormat="1" applyFont="1" applyFill="1" applyBorder="1" applyAlignment="1" applyProtection="1">
      <alignment horizontal="center"/>
      <protection hidden="1"/>
    </xf>
    <xf numFmtId="168" fontId="11" fillId="0" borderId="6" xfId="11" applyNumberFormat="1" applyFont="1" applyFill="1" applyBorder="1" applyAlignment="1" applyProtection="1">
      <alignment horizontal="center"/>
      <protection hidden="1"/>
    </xf>
    <xf numFmtId="0" fontId="15" fillId="0" borderId="0" xfId="5" applyFont="1"/>
    <xf numFmtId="166" fontId="11" fillId="0" borderId="5" xfId="11" applyNumberFormat="1" applyFont="1" applyFill="1" applyBorder="1" applyAlignment="1" applyProtection="1">
      <alignment wrapText="1"/>
      <protection hidden="1"/>
    </xf>
    <xf numFmtId="49" fontId="11" fillId="0" borderId="6" xfId="11" applyNumberFormat="1" applyFont="1" applyFill="1" applyBorder="1" applyAlignment="1" applyProtection="1">
      <alignment horizontal="center" wrapText="1"/>
      <protection hidden="1"/>
    </xf>
    <xf numFmtId="49" fontId="13" fillId="0" borderId="6" xfId="11" applyNumberFormat="1" applyFont="1" applyFill="1" applyBorder="1" applyAlignment="1" applyProtection="1">
      <alignment horizontal="center" wrapText="1"/>
      <protection hidden="1"/>
    </xf>
    <xf numFmtId="49" fontId="14" fillId="0" borderId="6" xfId="5" applyNumberFormat="1" applyFont="1" applyBorder="1" applyAlignment="1">
      <alignment horizontal="center"/>
    </xf>
    <xf numFmtId="0" fontId="16" fillId="0" borderId="0" xfId="5" applyFont="1"/>
    <xf numFmtId="0" fontId="17" fillId="0" borderId="5" xfId="5" applyFont="1" applyBorder="1" applyAlignment="1">
      <alignment wrapText="1"/>
    </xf>
    <xf numFmtId="49" fontId="17" fillId="0" borderId="6" xfId="5" applyNumberFormat="1" applyFont="1" applyBorder="1" applyAlignment="1">
      <alignment horizontal="center"/>
    </xf>
    <xf numFmtId="167" fontId="17" fillId="0" borderId="6" xfId="11" applyNumberFormat="1" applyFont="1" applyFill="1" applyBorder="1" applyAlignment="1" applyProtection="1">
      <alignment horizontal="center"/>
      <protection hidden="1"/>
    </xf>
    <xf numFmtId="168" fontId="17" fillId="0" borderId="6" xfId="11" applyNumberFormat="1" applyFont="1" applyFill="1" applyBorder="1" applyAlignment="1" applyProtection="1">
      <alignment horizontal="center"/>
      <protection hidden="1"/>
    </xf>
    <xf numFmtId="0" fontId="18" fillId="0" borderId="0" xfId="5" applyFont="1"/>
    <xf numFmtId="49" fontId="14" fillId="0" borderId="6" xfId="16" applyNumberFormat="1" applyFont="1" applyBorder="1" applyAlignment="1">
      <alignment horizontal="center"/>
    </xf>
    <xf numFmtId="167" fontId="14" fillId="0" borderId="14" xfId="11" applyNumberFormat="1" applyFont="1" applyFill="1" applyBorder="1" applyAlignment="1" applyProtection="1">
      <alignment horizontal="center"/>
      <protection hidden="1"/>
    </xf>
    <xf numFmtId="168" fontId="14" fillId="0" borderId="14" xfId="11" applyNumberFormat="1" applyFont="1" applyFill="1" applyBorder="1" applyAlignment="1" applyProtection="1">
      <alignment horizontal="center"/>
      <protection hidden="1"/>
    </xf>
    <xf numFmtId="49" fontId="11" fillId="4" borderId="4" xfId="11" applyNumberFormat="1" applyFont="1" applyFill="1" applyBorder="1" applyAlignment="1" applyProtection="1">
      <alignment horizontal="center"/>
      <protection hidden="1"/>
    </xf>
    <xf numFmtId="167" fontId="11" fillId="4" borderId="4" xfId="11" applyNumberFormat="1" applyFont="1" applyFill="1" applyBorder="1" applyAlignment="1" applyProtection="1">
      <alignment horizontal="center"/>
      <protection hidden="1"/>
    </xf>
    <xf numFmtId="170" fontId="11" fillId="4" borderId="4" xfId="11" applyNumberFormat="1" applyFont="1" applyFill="1" applyBorder="1" applyAlignment="1" applyProtection="1">
      <alignment horizontal="center"/>
      <protection hidden="1"/>
    </xf>
    <xf numFmtId="168" fontId="11" fillId="4" borderId="4" xfId="11" applyNumberFormat="1" applyFont="1" applyFill="1" applyBorder="1" applyAlignment="1" applyProtection="1">
      <alignment horizontal="center"/>
      <protection hidden="1"/>
    </xf>
    <xf numFmtId="49" fontId="13" fillId="4" borderId="6" xfId="11" applyNumberFormat="1" applyFont="1" applyFill="1" applyBorder="1" applyAlignment="1" applyProtection="1">
      <alignment horizontal="center"/>
      <protection hidden="1"/>
    </xf>
    <xf numFmtId="167" fontId="13" fillId="4" borderId="6" xfId="11" applyNumberFormat="1" applyFont="1" applyFill="1" applyBorder="1" applyAlignment="1" applyProtection="1">
      <alignment horizontal="center"/>
      <protection hidden="1"/>
    </xf>
    <xf numFmtId="170" fontId="13" fillId="4" borderId="6" xfId="11" applyNumberFormat="1" applyFont="1" applyFill="1" applyBorder="1" applyAlignment="1" applyProtection="1">
      <alignment horizontal="center"/>
      <protection hidden="1"/>
    </xf>
    <xf numFmtId="168" fontId="13" fillId="4" borderId="6" xfId="11" applyNumberFormat="1" applyFont="1" applyFill="1" applyBorder="1" applyAlignment="1" applyProtection="1">
      <alignment horizontal="center"/>
      <protection hidden="1"/>
    </xf>
    <xf numFmtId="49" fontId="14" fillId="4" borderId="6" xfId="11" applyNumberFormat="1" applyFont="1" applyFill="1" applyBorder="1" applyAlignment="1" applyProtection="1">
      <alignment horizontal="center"/>
      <protection hidden="1"/>
    </xf>
    <xf numFmtId="167" fontId="14" fillId="4" borderId="6" xfId="11" applyNumberFormat="1" applyFont="1" applyFill="1" applyBorder="1" applyAlignment="1" applyProtection="1">
      <alignment horizontal="center"/>
      <protection hidden="1"/>
    </xf>
    <xf numFmtId="170" fontId="14" fillId="4" borderId="6" xfId="11" applyNumberFormat="1" applyFont="1" applyFill="1" applyBorder="1" applyAlignment="1" applyProtection="1">
      <alignment horizontal="center"/>
      <protection hidden="1"/>
    </xf>
    <xf numFmtId="168" fontId="14" fillId="4" borderId="6" xfId="11" applyNumberFormat="1" applyFont="1" applyFill="1" applyBorder="1" applyAlignment="1" applyProtection="1">
      <alignment horizontal="center"/>
      <protection hidden="1"/>
    </xf>
    <xf numFmtId="0" fontId="19" fillId="0" borderId="0" xfId="5" applyFont="1"/>
    <xf numFmtId="49" fontId="11" fillId="2" borderId="10" xfId="11" applyNumberFormat="1" applyFont="1" applyFill="1" applyBorder="1" applyAlignment="1" applyProtection="1">
      <alignment horizontal="center"/>
      <protection hidden="1"/>
    </xf>
    <xf numFmtId="170" fontId="11" fillId="2" borderId="10" xfId="11" applyNumberFormat="1" applyFont="1" applyFill="1" applyBorder="1" applyAlignment="1" applyProtection="1">
      <alignment horizontal="center"/>
      <protection hidden="1"/>
    </xf>
    <xf numFmtId="166" fontId="11" fillId="0" borderId="3" xfId="11" applyNumberFormat="1" applyFont="1" applyFill="1" applyBorder="1" applyAlignment="1" applyProtection="1">
      <alignment wrapText="1"/>
      <protection hidden="1"/>
    </xf>
    <xf numFmtId="167" fontId="11" fillId="0" borderId="4" xfId="11" applyNumberFormat="1" applyFont="1" applyFill="1" applyBorder="1" applyAlignment="1" applyProtection="1">
      <alignment horizontal="center"/>
      <protection hidden="1"/>
    </xf>
    <xf numFmtId="168" fontId="11" fillId="0" borderId="4" xfId="11" applyNumberFormat="1" applyFont="1" applyFill="1" applyBorder="1" applyAlignment="1" applyProtection="1">
      <alignment horizontal="center"/>
      <protection hidden="1"/>
    </xf>
    <xf numFmtId="165" fontId="13" fillId="0" borderId="6" xfId="11" applyNumberFormat="1" applyFont="1" applyFill="1" applyBorder="1" applyAlignment="1" applyProtection="1">
      <alignment horizontal="right"/>
      <protection hidden="1"/>
    </xf>
    <xf numFmtId="49" fontId="14" fillId="0" borderId="6" xfId="11" applyNumberFormat="1" applyFont="1" applyFill="1" applyBorder="1" applyAlignment="1" applyProtection="1">
      <alignment horizontal="center" wrapText="1"/>
      <protection hidden="1"/>
    </xf>
    <xf numFmtId="166" fontId="13" fillId="0" borderId="5" xfId="12" applyNumberFormat="1" applyFont="1" applyFill="1" applyBorder="1" applyAlignment="1" applyProtection="1">
      <alignment wrapText="1"/>
      <protection hidden="1"/>
    </xf>
    <xf numFmtId="49" fontId="13" fillId="0" borderId="6" xfId="12" applyNumberFormat="1" applyFont="1" applyFill="1" applyBorder="1" applyAlignment="1" applyProtection="1">
      <alignment horizontal="center"/>
      <protection hidden="1"/>
    </xf>
    <xf numFmtId="167" fontId="13" fillId="0" borderId="6" xfId="12" applyNumberFormat="1" applyFont="1" applyFill="1" applyBorder="1" applyAlignment="1" applyProtection="1">
      <alignment horizontal="center"/>
      <protection hidden="1"/>
    </xf>
    <xf numFmtId="168" fontId="13" fillId="0" borderId="6" xfId="12" applyNumberFormat="1" applyFont="1" applyFill="1" applyBorder="1" applyAlignment="1" applyProtection="1">
      <alignment horizontal="center"/>
      <protection hidden="1"/>
    </xf>
    <xf numFmtId="166" fontId="11" fillId="0" borderId="5" xfId="12" applyNumberFormat="1" applyFont="1" applyFill="1" applyBorder="1" applyAlignment="1" applyProtection="1">
      <alignment wrapText="1"/>
      <protection hidden="1"/>
    </xf>
    <xf numFmtId="49" fontId="11" fillId="0" borderId="6" xfId="12" applyNumberFormat="1" applyFont="1" applyFill="1" applyBorder="1" applyAlignment="1" applyProtection="1">
      <alignment horizontal="center"/>
      <protection hidden="1"/>
    </xf>
    <xf numFmtId="167" fontId="11" fillId="0" borderId="6" xfId="12" applyNumberFormat="1" applyFont="1" applyFill="1" applyBorder="1" applyAlignment="1" applyProtection="1">
      <alignment horizontal="center"/>
      <protection hidden="1"/>
    </xf>
    <xf numFmtId="168" fontId="11" fillId="0" borderId="6" xfId="12" applyNumberFormat="1" applyFont="1" applyFill="1" applyBorder="1" applyAlignment="1" applyProtection="1">
      <alignment horizontal="center"/>
      <protection hidden="1"/>
    </xf>
    <xf numFmtId="168" fontId="13" fillId="0" borderId="5" xfId="9" applyNumberFormat="1" applyFont="1" applyFill="1" applyBorder="1" applyAlignment="1" applyProtection="1">
      <alignment wrapText="1"/>
      <protection hidden="1"/>
    </xf>
    <xf numFmtId="0" fontId="20" fillId="0" borderId="0" xfId="5" applyFont="1"/>
    <xf numFmtId="0" fontId="11" fillId="0" borderId="5" xfId="5" applyFont="1" applyBorder="1"/>
    <xf numFmtId="49" fontId="11" fillId="0" borderId="6" xfId="5" applyNumberFormat="1" applyFont="1" applyBorder="1" applyAlignment="1">
      <alignment horizontal="center"/>
    </xf>
    <xf numFmtId="0" fontId="1" fillId="0" borderId="0" xfId="11" applyFill="1"/>
    <xf numFmtId="0" fontId="11" fillId="0" borderId="16" xfId="5" applyFont="1" applyFill="1" applyBorder="1" applyAlignment="1">
      <alignment horizontal="left" vertical="top" wrapText="1"/>
    </xf>
    <xf numFmtId="49" fontId="17" fillId="0" borderId="14" xfId="16" applyNumberFormat="1" applyFont="1" applyBorder="1" applyAlignment="1">
      <alignment horizontal="center"/>
    </xf>
    <xf numFmtId="167" fontId="17" fillId="0" borderId="14" xfId="14" applyNumberFormat="1" applyFont="1" applyFill="1" applyBorder="1" applyAlignment="1" applyProtection="1">
      <alignment horizontal="center"/>
      <protection hidden="1"/>
    </xf>
    <xf numFmtId="172" fontId="17" fillId="0" borderId="14" xfId="14" applyNumberFormat="1" applyFont="1" applyFill="1" applyBorder="1" applyAlignment="1" applyProtection="1">
      <alignment horizontal="center" wrapText="1"/>
      <protection hidden="1"/>
    </xf>
    <xf numFmtId="168" fontId="17" fillId="0" borderId="14" xfId="14" applyNumberFormat="1" applyFont="1" applyFill="1" applyBorder="1" applyAlignment="1" applyProtection="1">
      <alignment horizontal="center"/>
      <protection hidden="1"/>
    </xf>
    <xf numFmtId="0" fontId="21" fillId="0" borderId="0" xfId="5" applyFont="1"/>
    <xf numFmtId="166" fontId="13" fillId="0" borderId="3" xfId="11" applyNumberFormat="1" applyFont="1" applyFill="1" applyBorder="1" applyAlignment="1" applyProtection="1">
      <alignment wrapText="1"/>
      <protection hidden="1"/>
    </xf>
    <xf numFmtId="49" fontId="13" fillId="0" borderId="4" xfId="9" applyNumberFormat="1" applyFont="1" applyFill="1" applyBorder="1" applyAlignment="1" applyProtection="1">
      <alignment horizontal="center" wrapText="1"/>
      <protection hidden="1"/>
    </xf>
    <xf numFmtId="167" fontId="13" fillId="0" borderId="4" xfId="11" applyNumberFormat="1" applyFont="1" applyFill="1" applyBorder="1" applyAlignment="1" applyProtection="1">
      <alignment horizontal="center"/>
      <protection hidden="1"/>
    </xf>
    <xf numFmtId="168" fontId="13" fillId="0" borderId="4" xfId="11" applyNumberFormat="1" applyFont="1" applyFill="1" applyBorder="1" applyAlignment="1" applyProtection="1">
      <alignment horizontal="center"/>
      <protection hidden="1"/>
    </xf>
    <xf numFmtId="0" fontId="22" fillId="0" borderId="0" xfId="5" applyFont="1"/>
    <xf numFmtId="167" fontId="14" fillId="0" borderId="15" xfId="11" applyNumberFormat="1" applyFont="1" applyFill="1" applyBorder="1" applyAlignment="1" applyProtection="1">
      <alignment horizontal="center"/>
      <protection hidden="1"/>
    </xf>
    <xf numFmtId="168" fontId="14" fillId="0" borderId="5" xfId="9" applyNumberFormat="1" applyFont="1" applyFill="1" applyBorder="1" applyAlignment="1" applyProtection="1">
      <alignment wrapText="1"/>
      <protection hidden="1"/>
    </xf>
    <xf numFmtId="170" fontId="13" fillId="0" borderId="4" xfId="11" applyNumberFormat="1" applyFont="1" applyFill="1" applyBorder="1" applyAlignment="1" applyProtection="1">
      <alignment horizontal="center"/>
      <protection hidden="1"/>
    </xf>
    <xf numFmtId="49" fontId="11" fillId="2" borderId="12" xfId="11" applyNumberFormat="1" applyFont="1" applyFill="1" applyBorder="1" applyAlignment="1" applyProtection="1">
      <alignment horizontal="center" wrapText="1"/>
      <protection hidden="1"/>
    </xf>
    <xf numFmtId="167" fontId="11" fillId="2" borderId="12" xfId="11" applyNumberFormat="1" applyFont="1" applyFill="1" applyBorder="1" applyAlignment="1" applyProtection="1">
      <alignment horizontal="center"/>
      <protection hidden="1"/>
    </xf>
    <xf numFmtId="170" fontId="11" fillId="2" borderId="12" xfId="11" applyNumberFormat="1" applyFont="1" applyFill="1" applyBorder="1" applyAlignment="1" applyProtection="1">
      <alignment horizontal="center"/>
      <protection hidden="1"/>
    </xf>
    <xf numFmtId="168" fontId="11" fillId="2" borderId="12" xfId="11" applyNumberFormat="1" applyFont="1" applyFill="1" applyBorder="1" applyAlignment="1" applyProtection="1">
      <alignment horizontal="center"/>
      <protection hidden="1"/>
    </xf>
    <xf numFmtId="0" fontId="23" fillId="0" borderId="0" xfId="5" applyFont="1"/>
    <xf numFmtId="0" fontId="14" fillId="0" borderId="5" xfId="16" applyFont="1" applyBorder="1"/>
    <xf numFmtId="0" fontId="14" fillId="0" borderId="6" xfId="16" applyFont="1" applyBorder="1" applyAlignment="1">
      <alignment horizontal="center"/>
    </xf>
    <xf numFmtId="0" fontId="14" fillId="0" borderId="14" xfId="16" applyFont="1" applyBorder="1" applyAlignment="1">
      <alignment horizontal="center"/>
    </xf>
    <xf numFmtId="49" fontId="13" fillId="0" borderId="4" xfId="11" applyNumberFormat="1" applyFont="1" applyFill="1" applyBorder="1" applyAlignment="1" applyProtection="1">
      <alignment horizontal="center" wrapText="1"/>
      <protection hidden="1"/>
    </xf>
    <xf numFmtId="49" fontId="14" fillId="0" borderId="6" xfId="16" applyNumberFormat="1" applyFont="1" applyFill="1" applyBorder="1" applyAlignment="1">
      <alignment horizontal="center"/>
    </xf>
    <xf numFmtId="49" fontId="11" fillId="0" borderId="4" xfId="16" applyNumberFormat="1" applyFont="1" applyBorder="1" applyAlignment="1">
      <alignment horizontal="center"/>
    </xf>
    <xf numFmtId="170" fontId="11" fillId="0" borderId="4" xfId="11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49" fontId="13" fillId="0" borderId="6" xfId="16" applyNumberFormat="1" applyFont="1" applyBorder="1" applyAlignment="1">
      <alignment horizontal="center"/>
    </xf>
    <xf numFmtId="0" fontId="6" fillId="0" borderId="1" xfId="5" applyFont="1" applyBorder="1" applyAlignment="1">
      <alignment horizontal="center"/>
    </xf>
    <xf numFmtId="0" fontId="2" fillId="0" borderId="0" xfId="5" applyFont="1" applyBorder="1" applyAlignment="1">
      <alignment horizontal="center"/>
    </xf>
    <xf numFmtId="49" fontId="11" fillId="0" borderId="4" xfId="11" applyNumberFormat="1" applyFont="1" applyFill="1" applyBorder="1" applyAlignment="1" applyProtection="1">
      <alignment horizontal="center" wrapText="1"/>
      <protection hidden="1"/>
    </xf>
    <xf numFmtId="172" fontId="11" fillId="0" borderId="4" xfId="11" applyNumberFormat="1" applyFont="1" applyFill="1" applyBorder="1" applyAlignment="1" applyProtection="1">
      <alignment horizontal="center"/>
      <protection hidden="1"/>
    </xf>
    <xf numFmtId="172" fontId="14" fillId="0" borderId="6" xfId="11" applyNumberFormat="1" applyFont="1" applyFill="1" applyBorder="1" applyAlignment="1" applyProtection="1">
      <alignment horizontal="center"/>
      <protection hidden="1"/>
    </xf>
    <xf numFmtId="172" fontId="11" fillId="0" borderId="6" xfId="11" applyNumberFormat="1" applyFont="1" applyFill="1" applyBorder="1" applyAlignment="1" applyProtection="1">
      <alignment horizontal="center"/>
      <protection hidden="1"/>
    </xf>
    <xf numFmtId="0" fontId="1" fillId="0" borderId="0" xfId="5" applyFont="1"/>
    <xf numFmtId="0" fontId="25" fillId="0" borderId="0" xfId="5" applyFont="1"/>
    <xf numFmtId="0" fontId="26" fillId="0" borderId="5" xfId="0" applyFont="1" applyFill="1" applyBorder="1" applyAlignment="1">
      <alignment wrapText="1"/>
    </xf>
    <xf numFmtId="0" fontId="11" fillId="0" borderId="5" xfId="5" applyFont="1" applyFill="1" applyBorder="1" applyAlignment="1">
      <alignment wrapText="1"/>
    </xf>
    <xf numFmtId="172" fontId="13" fillId="0" borderId="6" xfId="11" applyNumberFormat="1" applyFont="1" applyFill="1" applyBorder="1" applyAlignment="1" applyProtection="1">
      <alignment horizontal="center"/>
      <protection hidden="1"/>
    </xf>
    <xf numFmtId="0" fontId="11" fillId="0" borderId="5" xfId="5" applyFont="1" applyFill="1" applyBorder="1" applyAlignment="1">
      <alignment horizontal="left" vertical="top" wrapText="1"/>
    </xf>
    <xf numFmtId="49" fontId="17" fillId="0" borderId="6" xfId="16" applyNumberFormat="1" applyFont="1" applyBorder="1" applyAlignment="1">
      <alignment horizontal="center"/>
    </xf>
    <xf numFmtId="167" fontId="17" fillId="0" borderId="6" xfId="14" applyNumberFormat="1" applyFont="1" applyFill="1" applyBorder="1" applyAlignment="1" applyProtection="1">
      <alignment horizontal="center"/>
      <protection hidden="1"/>
    </xf>
    <xf numFmtId="172" fontId="17" fillId="0" borderId="6" xfId="14" applyNumberFormat="1" applyFont="1" applyFill="1" applyBorder="1" applyAlignment="1" applyProtection="1">
      <alignment horizontal="center" wrapText="1"/>
      <protection hidden="1"/>
    </xf>
    <xf numFmtId="168" fontId="17" fillId="0" borderId="6" xfId="14" applyNumberFormat="1" applyFont="1" applyFill="1" applyBorder="1" applyAlignment="1" applyProtection="1">
      <alignment horizontal="center"/>
      <protection hidden="1"/>
    </xf>
    <xf numFmtId="0" fontId="11" fillId="3" borderId="3" xfId="5" applyFont="1" applyFill="1" applyBorder="1" applyAlignment="1">
      <alignment horizontal="center" vertical="top" wrapText="1"/>
    </xf>
    <xf numFmtId="0" fontId="11" fillId="3" borderId="4" xfId="5" applyFont="1" applyFill="1" applyBorder="1" applyAlignment="1">
      <alignment horizontal="center" vertical="top" wrapText="1"/>
    </xf>
    <xf numFmtId="172" fontId="11" fillId="3" borderId="4" xfId="5" applyNumberFormat="1" applyFont="1" applyFill="1" applyBorder="1" applyAlignment="1">
      <alignment horizontal="center" vertical="top" wrapText="1"/>
    </xf>
    <xf numFmtId="0" fontId="1" fillId="3" borderId="0" xfId="5" applyFill="1"/>
    <xf numFmtId="0" fontId="11" fillId="0" borderId="6" xfId="5" applyFont="1" applyBorder="1" applyAlignment="1">
      <alignment horizontal="center"/>
    </xf>
    <xf numFmtId="0" fontId="13" fillId="0" borderId="4" xfId="5" applyFont="1" applyBorder="1" applyAlignment="1">
      <alignment horizontal="center"/>
    </xf>
    <xf numFmtId="0" fontId="13" fillId="0" borderId="5" xfId="5" applyFont="1" applyBorder="1" applyAlignment="1">
      <alignment horizontal="left"/>
    </xf>
    <xf numFmtId="0" fontId="13" fillId="0" borderId="6" xfId="5" applyFont="1" applyBorder="1" applyAlignment="1">
      <alignment horizontal="center"/>
    </xf>
    <xf numFmtId="49" fontId="13" fillId="0" borderId="14" xfId="11" applyNumberFormat="1" applyFont="1" applyFill="1" applyBorder="1" applyAlignment="1" applyProtection="1">
      <alignment horizontal="center" wrapText="1"/>
      <protection hidden="1"/>
    </xf>
    <xf numFmtId="167" fontId="13" fillId="0" borderId="14" xfId="11" applyNumberFormat="1" applyFont="1" applyFill="1" applyBorder="1" applyAlignment="1" applyProtection="1">
      <alignment horizontal="center"/>
      <protection hidden="1"/>
    </xf>
    <xf numFmtId="172" fontId="13" fillId="0" borderId="14" xfId="11" applyNumberFormat="1" applyFont="1" applyFill="1" applyBorder="1" applyAlignment="1" applyProtection="1">
      <alignment horizontal="center"/>
      <protection hidden="1"/>
    </xf>
    <xf numFmtId="168" fontId="13" fillId="0" borderId="14" xfId="11" applyNumberFormat="1" applyFont="1" applyFill="1" applyBorder="1" applyAlignment="1" applyProtection="1">
      <alignment horizontal="center"/>
      <protection hidden="1"/>
    </xf>
    <xf numFmtId="0" fontId="13" fillId="0" borderId="14" xfId="5" applyFont="1" applyBorder="1" applyAlignment="1">
      <alignment horizontal="center"/>
    </xf>
    <xf numFmtId="165" fontId="14" fillId="0" borderId="6" xfId="11" applyNumberFormat="1" applyFont="1" applyFill="1" applyBorder="1" applyAlignment="1" applyProtection="1">
      <alignment horizontal="right" indent="1"/>
      <protection hidden="1"/>
    </xf>
    <xf numFmtId="49" fontId="14" fillId="0" borderId="0" xfId="16" applyNumberFormat="1" applyFont="1" applyBorder="1" applyAlignment="1">
      <alignment horizontal="center"/>
    </xf>
    <xf numFmtId="0" fontId="14" fillId="0" borderId="0" xfId="16" applyFont="1" applyBorder="1" applyAlignment="1">
      <alignment horizontal="center"/>
    </xf>
    <xf numFmtId="0" fontId="30" fillId="0" borderId="0" xfId="5" applyFont="1"/>
    <xf numFmtId="166" fontId="11" fillId="0" borderId="22" xfId="11" applyNumberFormat="1" applyFont="1" applyFill="1" applyBorder="1" applyAlignment="1" applyProtection="1">
      <alignment wrapText="1"/>
      <protection hidden="1"/>
    </xf>
    <xf numFmtId="49" fontId="11" fillId="0" borderId="23" xfId="11" applyNumberFormat="1" applyFont="1" applyFill="1" applyBorder="1" applyAlignment="1" applyProtection="1">
      <alignment horizontal="center" wrapText="1"/>
      <protection hidden="1"/>
    </xf>
    <xf numFmtId="167" fontId="11" fillId="0" borderId="23" xfId="11" applyNumberFormat="1" applyFont="1" applyFill="1" applyBorder="1" applyAlignment="1" applyProtection="1">
      <alignment horizontal="center"/>
      <protection hidden="1"/>
    </xf>
    <xf numFmtId="172" fontId="11" fillId="0" borderId="23" xfId="11" applyNumberFormat="1" applyFont="1" applyFill="1" applyBorder="1" applyAlignment="1" applyProtection="1">
      <alignment horizontal="center"/>
      <protection hidden="1"/>
    </xf>
    <xf numFmtId="168" fontId="11" fillId="0" borderId="23" xfId="11" applyNumberFormat="1" applyFont="1" applyFill="1" applyBorder="1" applyAlignment="1" applyProtection="1">
      <alignment horizontal="center"/>
      <protection hidden="1"/>
    </xf>
    <xf numFmtId="0" fontId="11" fillId="0" borderId="5" xfId="0" applyFont="1" applyFill="1" applyBorder="1" applyAlignment="1">
      <alignment wrapText="1"/>
    </xf>
    <xf numFmtId="0" fontId="31" fillId="0" borderId="0" xfId="5" applyFont="1"/>
    <xf numFmtId="0" fontId="13" fillId="0" borderId="0" xfId="5" applyFont="1"/>
    <xf numFmtId="167" fontId="13" fillId="0" borderId="23" xfId="11" applyNumberFormat="1" applyFont="1" applyFill="1" applyBorder="1" applyAlignment="1" applyProtection="1">
      <alignment horizontal="center"/>
      <protection hidden="1"/>
    </xf>
    <xf numFmtId="168" fontId="13" fillId="0" borderId="23" xfId="11" applyNumberFormat="1" applyFont="1" applyFill="1" applyBorder="1" applyAlignment="1" applyProtection="1">
      <alignment horizontal="center"/>
      <protection hidden="1"/>
    </xf>
    <xf numFmtId="170" fontId="13" fillId="0" borderId="14" xfId="11" applyNumberFormat="1" applyFont="1" applyFill="1" applyBorder="1" applyAlignment="1" applyProtection="1">
      <alignment horizontal="center"/>
      <protection hidden="1"/>
    </xf>
    <xf numFmtId="170" fontId="13" fillId="0" borderId="23" xfId="11" applyNumberFormat="1" applyFont="1" applyFill="1" applyBorder="1" applyAlignment="1" applyProtection="1">
      <alignment horizontal="center"/>
      <protection hidden="1"/>
    </xf>
    <xf numFmtId="0" fontId="14" fillId="0" borderId="16" xfId="16" applyFont="1" applyBorder="1"/>
    <xf numFmtId="0" fontId="32" fillId="0" borderId="0" xfId="5" applyFont="1"/>
    <xf numFmtId="0" fontId="4" fillId="0" borderId="18" xfId="5" applyFont="1" applyFill="1" applyBorder="1" applyAlignment="1">
      <alignment horizontal="center" vertical="center" wrapText="1"/>
    </xf>
    <xf numFmtId="0" fontId="4" fillId="0" borderId="19" xfId="5" applyFont="1" applyFill="1" applyBorder="1" applyAlignment="1">
      <alignment horizontal="center" vertical="center" wrapText="1"/>
    </xf>
    <xf numFmtId="0" fontId="13" fillId="0" borderId="5" xfId="5" applyFont="1" applyBorder="1"/>
    <xf numFmtId="0" fontId="13" fillId="0" borderId="5" xfId="5" applyFont="1" applyFill="1" applyBorder="1"/>
    <xf numFmtId="0" fontId="13" fillId="0" borderId="16" xfId="5" applyFont="1" applyBorder="1"/>
    <xf numFmtId="49" fontId="13" fillId="0" borderId="14" xfId="11" applyNumberFormat="1" applyFont="1" applyFill="1" applyBorder="1" applyAlignment="1" applyProtection="1">
      <alignment horizontal="center"/>
      <protection hidden="1"/>
    </xf>
    <xf numFmtId="49" fontId="13" fillId="0" borderId="14" xfId="16" applyNumberFormat="1" applyFont="1" applyBorder="1" applyAlignment="1">
      <alignment horizontal="center"/>
    </xf>
    <xf numFmtId="0" fontId="13" fillId="0" borderId="14" xfId="16" applyFont="1" applyBorder="1" applyAlignment="1">
      <alignment horizontal="center"/>
    </xf>
    <xf numFmtId="0" fontId="13" fillId="0" borderId="3" xfId="0" applyFont="1" applyBorder="1"/>
    <xf numFmtId="49" fontId="13" fillId="0" borderId="4" xfId="16" applyNumberFormat="1" applyFont="1" applyBorder="1" applyAlignment="1">
      <alignment horizontal="center"/>
    </xf>
    <xf numFmtId="168" fontId="13" fillId="4" borderId="4" xfId="11" applyNumberFormat="1" applyFont="1" applyFill="1" applyBorder="1" applyAlignment="1" applyProtection="1">
      <alignment horizontal="center"/>
      <protection hidden="1"/>
    </xf>
    <xf numFmtId="0" fontId="13" fillId="0" borderId="5" xfId="16" applyFont="1" applyBorder="1"/>
    <xf numFmtId="0" fontId="13" fillId="0" borderId="5" xfId="0" applyFont="1" applyBorder="1"/>
    <xf numFmtId="49" fontId="33" fillId="0" borderId="6" xfId="16" applyNumberFormat="1" applyFont="1" applyBorder="1" applyAlignment="1">
      <alignment horizontal="center"/>
    </xf>
    <xf numFmtId="167" fontId="33" fillId="0" borderId="6" xfId="11" applyNumberFormat="1" applyFont="1" applyFill="1" applyBorder="1" applyAlignment="1" applyProtection="1">
      <alignment horizontal="center"/>
      <protection hidden="1"/>
    </xf>
    <xf numFmtId="170" fontId="33" fillId="0" borderId="6" xfId="11" applyNumberFormat="1" applyFont="1" applyFill="1" applyBorder="1" applyAlignment="1" applyProtection="1">
      <alignment horizontal="center"/>
      <protection hidden="1"/>
    </xf>
    <xf numFmtId="168" fontId="33" fillId="0" borderId="6" xfId="11" applyNumberFormat="1" applyFont="1" applyFill="1" applyBorder="1" applyAlignment="1" applyProtection="1">
      <alignment horizontal="center"/>
      <protection hidden="1"/>
    </xf>
    <xf numFmtId="0" fontId="33" fillId="0" borderId="6" xfId="16" applyFont="1" applyBorder="1" applyAlignment="1">
      <alignment horizontal="center"/>
    </xf>
    <xf numFmtId="0" fontId="34" fillId="0" borderId="0" xfId="5" applyFont="1"/>
    <xf numFmtId="0" fontId="33" fillId="0" borderId="5" xfId="0" applyFont="1" applyBorder="1"/>
    <xf numFmtId="0" fontId="13" fillId="0" borderId="5" xfId="16" applyFont="1" applyFill="1" applyBorder="1"/>
    <xf numFmtId="49" fontId="13" fillId="0" borderId="6" xfId="16" applyNumberFormat="1" applyFont="1" applyFill="1" applyBorder="1" applyAlignment="1">
      <alignment horizontal="center"/>
    </xf>
    <xf numFmtId="0" fontId="29" fillId="0" borderId="0" xfId="5" applyFont="1"/>
    <xf numFmtId="0" fontId="13" fillId="0" borderId="16" xfId="5" applyFont="1" applyBorder="1" applyAlignment="1">
      <alignment horizontal="left"/>
    </xf>
    <xf numFmtId="49" fontId="11" fillId="0" borderId="23" xfId="16" applyNumberFormat="1" applyFont="1" applyBorder="1" applyAlignment="1">
      <alignment horizontal="center"/>
    </xf>
    <xf numFmtId="167" fontId="11" fillId="0" borderId="14" xfId="11" applyNumberFormat="1" applyFont="1" applyFill="1" applyBorder="1" applyAlignment="1" applyProtection="1">
      <alignment horizontal="center"/>
      <protection hidden="1"/>
    </xf>
    <xf numFmtId="168" fontId="11" fillId="0" borderId="14" xfId="11" applyNumberFormat="1" applyFont="1" applyFill="1" applyBorder="1" applyAlignment="1" applyProtection="1">
      <alignment horizontal="center"/>
      <protection hidden="1"/>
    </xf>
    <xf numFmtId="0" fontId="11" fillId="0" borderId="14" xfId="5" applyFont="1" applyBorder="1" applyAlignment="1">
      <alignment horizontal="center"/>
    </xf>
    <xf numFmtId="0" fontId="1" fillId="0" borderId="0" xfId="18" applyFont="1"/>
    <xf numFmtId="0" fontId="13" fillId="0" borderId="5" xfId="16" applyFont="1" applyFill="1" applyBorder="1" applyAlignment="1">
      <alignment wrapText="1"/>
    </xf>
    <xf numFmtId="0" fontId="15" fillId="0" borderId="0" xfId="5" applyFont="1" applyAlignment="1"/>
    <xf numFmtId="167" fontId="14" fillId="0" borderId="14" xfId="15" applyNumberFormat="1" applyFont="1" applyFill="1" applyBorder="1" applyAlignment="1" applyProtection="1">
      <alignment horizontal="center"/>
      <protection hidden="1"/>
    </xf>
    <xf numFmtId="167" fontId="11" fillId="0" borderId="23" xfId="10" applyNumberFormat="1" applyFont="1" applyFill="1" applyBorder="1" applyAlignment="1" applyProtection="1">
      <alignment horizontal="center"/>
      <protection hidden="1"/>
    </xf>
    <xf numFmtId="170" fontId="11" fillId="0" borderId="23" xfId="10" applyNumberFormat="1" applyFont="1" applyFill="1" applyBorder="1" applyAlignment="1" applyProtection="1">
      <alignment horizontal="center"/>
      <protection hidden="1"/>
    </xf>
    <xf numFmtId="168" fontId="11" fillId="0" borderId="23" xfId="10" applyNumberFormat="1" applyFont="1" applyFill="1" applyBorder="1" applyAlignment="1" applyProtection="1">
      <alignment horizontal="center"/>
      <protection hidden="1"/>
    </xf>
    <xf numFmtId="166" fontId="13" fillId="0" borderId="22" xfId="10" applyNumberFormat="1" applyFont="1" applyFill="1" applyBorder="1" applyAlignment="1" applyProtection="1">
      <alignment wrapText="1"/>
      <protection hidden="1"/>
    </xf>
    <xf numFmtId="167" fontId="13" fillId="0" borderId="6" xfId="10" applyNumberFormat="1" applyFont="1" applyFill="1" applyBorder="1" applyAlignment="1" applyProtection="1">
      <alignment horizontal="center"/>
      <protection hidden="1"/>
    </xf>
    <xf numFmtId="170" fontId="13" fillId="0" borderId="6" xfId="10" applyNumberFormat="1" applyFont="1" applyFill="1" applyBorder="1" applyAlignment="1" applyProtection="1">
      <alignment horizontal="center"/>
      <protection hidden="1"/>
    </xf>
    <xf numFmtId="168" fontId="13" fillId="0" borderId="6" xfId="10" applyNumberFormat="1" applyFont="1" applyFill="1" applyBorder="1" applyAlignment="1" applyProtection="1">
      <alignment horizontal="center"/>
      <protection hidden="1"/>
    </xf>
    <xf numFmtId="167" fontId="14" fillId="0" borderId="6" xfId="10" applyNumberFormat="1" applyFont="1" applyFill="1" applyBorder="1" applyAlignment="1" applyProtection="1">
      <alignment horizontal="center"/>
      <protection hidden="1"/>
    </xf>
    <xf numFmtId="170" fontId="14" fillId="0" borderId="6" xfId="10" applyNumberFormat="1" applyFont="1" applyFill="1" applyBorder="1" applyAlignment="1" applyProtection="1">
      <alignment horizontal="center"/>
      <protection hidden="1"/>
    </xf>
    <xf numFmtId="168" fontId="14" fillId="0" borderId="6" xfId="10" applyNumberFormat="1" applyFont="1" applyFill="1" applyBorder="1" applyAlignment="1" applyProtection="1">
      <alignment horizontal="center"/>
      <protection hidden="1"/>
    </xf>
    <xf numFmtId="0" fontId="13" fillId="0" borderId="5" xfId="0" applyFont="1" applyFill="1" applyBorder="1" applyAlignment="1">
      <alignment wrapText="1"/>
    </xf>
    <xf numFmtId="0" fontId="14" fillId="0" borderId="5" xfId="16" applyFont="1" applyFill="1" applyBorder="1" applyAlignment="1">
      <alignment wrapText="1"/>
    </xf>
    <xf numFmtId="166" fontId="11" fillId="2" borderId="1" xfId="11" applyNumberFormat="1" applyFont="1" applyFill="1" applyBorder="1" applyAlignment="1" applyProtection="1">
      <alignment wrapText="1"/>
      <protection hidden="1"/>
    </xf>
    <xf numFmtId="49" fontId="11" fillId="2" borderId="2" xfId="11" applyNumberFormat="1" applyFont="1" applyFill="1" applyBorder="1" applyAlignment="1" applyProtection="1">
      <alignment horizontal="center" wrapText="1"/>
      <protection hidden="1"/>
    </xf>
    <xf numFmtId="167" fontId="11" fillId="2" borderId="2" xfId="11" applyNumberFormat="1" applyFont="1" applyFill="1" applyBorder="1" applyAlignment="1" applyProtection="1">
      <alignment horizontal="center"/>
      <protection hidden="1"/>
    </xf>
    <xf numFmtId="168" fontId="11" fillId="2" borderId="2" xfId="11" applyNumberFormat="1" applyFont="1" applyFill="1" applyBorder="1" applyAlignment="1" applyProtection="1">
      <alignment horizontal="center"/>
      <protection hidden="1"/>
    </xf>
    <xf numFmtId="166" fontId="11" fillId="2" borderId="9" xfId="11" applyNumberFormat="1" applyFont="1" applyFill="1" applyBorder="1" applyAlignment="1" applyProtection="1">
      <alignment wrapText="1"/>
      <protection hidden="1"/>
    </xf>
    <xf numFmtId="49" fontId="11" fillId="2" borderId="10" xfId="11" applyNumberFormat="1" applyFont="1" applyFill="1" applyBorder="1" applyAlignment="1" applyProtection="1">
      <alignment horizontal="center" wrapText="1"/>
      <protection hidden="1"/>
    </xf>
    <xf numFmtId="167" fontId="11" fillId="2" borderId="10" xfId="11" applyNumberFormat="1" applyFont="1" applyFill="1" applyBorder="1" applyAlignment="1" applyProtection="1">
      <alignment horizontal="center"/>
      <protection hidden="1"/>
    </xf>
    <xf numFmtId="168" fontId="11" fillId="2" borderId="10" xfId="11" applyNumberFormat="1" applyFont="1" applyFill="1" applyBorder="1" applyAlignment="1" applyProtection="1">
      <alignment horizontal="center"/>
      <protection hidden="1"/>
    </xf>
    <xf numFmtId="0" fontId="14" fillId="0" borderId="16" xfId="5" applyFont="1" applyBorder="1"/>
    <xf numFmtId="0" fontId="11" fillId="4" borderId="22" xfId="7" applyFont="1" applyFill="1" applyBorder="1" applyAlignment="1">
      <alignment horizontal="left" wrapText="1"/>
    </xf>
    <xf numFmtId="49" fontId="11" fillId="6" borderId="36" xfId="12" applyNumberFormat="1" applyFont="1" applyFill="1" applyBorder="1" applyAlignment="1" applyProtection="1">
      <alignment horizontal="center"/>
      <protection hidden="1"/>
    </xf>
    <xf numFmtId="49" fontId="11" fillId="5" borderId="30" xfId="12" applyNumberFormat="1" applyFont="1" applyFill="1" applyBorder="1" applyAlignment="1" applyProtection="1">
      <alignment horizontal="left" wrapText="1"/>
      <protection hidden="1"/>
    </xf>
    <xf numFmtId="49" fontId="11" fillId="5" borderId="28" xfId="12" applyNumberFormat="1" applyFont="1" applyFill="1" applyBorder="1" applyAlignment="1" applyProtection="1">
      <alignment horizontal="center" wrapText="1"/>
      <protection hidden="1"/>
    </xf>
    <xf numFmtId="167" fontId="11" fillId="5" borderId="28" xfId="12" applyNumberFormat="1" applyFont="1" applyFill="1" applyBorder="1" applyAlignment="1" applyProtection="1">
      <alignment horizontal="center"/>
      <protection hidden="1"/>
    </xf>
    <xf numFmtId="170" fontId="11" fillId="5" borderId="28" xfId="12" applyNumberFormat="1" applyFont="1" applyFill="1" applyBorder="1" applyAlignment="1" applyProtection="1">
      <alignment horizontal="center"/>
      <protection hidden="1"/>
    </xf>
    <xf numFmtId="168" fontId="11" fillId="5" borderId="28" xfId="12" applyNumberFormat="1" applyFont="1" applyFill="1" applyBorder="1" applyAlignment="1" applyProtection="1">
      <alignment horizontal="center"/>
      <protection hidden="1"/>
    </xf>
    <xf numFmtId="0" fontId="11" fillId="0" borderId="5" xfId="6" applyFont="1" applyFill="1" applyBorder="1" applyAlignment="1">
      <alignment wrapText="1"/>
    </xf>
    <xf numFmtId="0" fontId="14" fillId="0" borderId="9" xfId="16" applyFont="1" applyBorder="1" applyAlignment="1">
      <alignment wrapText="1"/>
    </xf>
    <xf numFmtId="0" fontId="13" fillId="0" borderId="5" xfId="16" applyFont="1" applyBorder="1" applyAlignment="1">
      <alignment wrapText="1"/>
    </xf>
    <xf numFmtId="0" fontId="13" fillId="6" borderId="5" xfId="0" applyFont="1" applyFill="1" applyBorder="1" applyAlignment="1">
      <alignment wrapText="1"/>
    </xf>
    <xf numFmtId="166" fontId="11" fillId="9" borderId="5" xfId="10" applyNumberFormat="1" applyFont="1" applyFill="1" applyBorder="1" applyAlignment="1" applyProtection="1">
      <alignment wrapText="1"/>
      <protection hidden="1"/>
    </xf>
    <xf numFmtId="49" fontId="11" fillId="9" borderId="6" xfId="10" applyNumberFormat="1" applyFont="1" applyFill="1" applyBorder="1" applyAlignment="1" applyProtection="1">
      <alignment horizontal="center" wrapText="1"/>
      <protection hidden="1"/>
    </xf>
    <xf numFmtId="167" fontId="11" fillId="10" borderId="38" xfId="12" applyNumberFormat="1" applyFont="1" applyFill="1" applyBorder="1" applyAlignment="1" applyProtection="1">
      <alignment horizontal="center"/>
      <protection hidden="1"/>
    </xf>
    <xf numFmtId="170" fontId="11" fillId="10" borderId="38" xfId="12" applyNumberFormat="1" applyFont="1" applyFill="1" applyBorder="1" applyAlignment="1" applyProtection="1">
      <alignment horizontal="center"/>
      <protection hidden="1"/>
    </xf>
    <xf numFmtId="168" fontId="11" fillId="10" borderId="38" xfId="12" applyNumberFormat="1" applyFont="1" applyFill="1" applyBorder="1" applyAlignment="1" applyProtection="1">
      <alignment horizontal="center"/>
      <protection hidden="1"/>
    </xf>
    <xf numFmtId="168" fontId="11" fillId="10" borderId="54" xfId="12" applyNumberFormat="1" applyFont="1" applyFill="1" applyBorder="1" applyAlignment="1" applyProtection="1">
      <alignment horizontal="center"/>
      <protection hidden="1"/>
    </xf>
    <xf numFmtId="165" fontId="11" fillId="0" borderId="23" xfId="5" applyNumberFormat="1" applyFont="1" applyFill="1" applyBorder="1" applyAlignment="1">
      <alignment horizontal="right" wrapText="1"/>
    </xf>
    <xf numFmtId="166" fontId="11" fillId="9" borderId="22" xfId="10" applyNumberFormat="1" applyFont="1" applyFill="1" applyBorder="1" applyAlignment="1" applyProtection="1">
      <alignment wrapText="1"/>
      <protection hidden="1"/>
    </xf>
    <xf numFmtId="49" fontId="11" fillId="9" borderId="26" xfId="10" applyNumberFormat="1" applyFont="1" applyFill="1" applyBorder="1" applyAlignment="1" applyProtection="1">
      <alignment horizontal="center" wrapText="1"/>
      <protection hidden="1"/>
    </xf>
    <xf numFmtId="167" fontId="11" fillId="9" borderId="23" xfId="10" applyNumberFormat="1" applyFont="1" applyFill="1" applyBorder="1" applyAlignment="1" applyProtection="1">
      <alignment horizontal="center"/>
      <protection hidden="1"/>
    </xf>
    <xf numFmtId="170" fontId="11" fillId="9" borderId="23" xfId="10" applyNumberFormat="1" applyFont="1" applyFill="1" applyBorder="1" applyAlignment="1" applyProtection="1">
      <alignment horizontal="center"/>
      <protection hidden="1"/>
    </xf>
    <xf numFmtId="168" fontId="11" fillId="9" borderId="23" xfId="10" applyNumberFormat="1" applyFont="1" applyFill="1" applyBorder="1" applyAlignment="1" applyProtection="1">
      <alignment horizontal="center"/>
      <protection hidden="1"/>
    </xf>
    <xf numFmtId="0" fontId="17" fillId="9" borderId="5" xfId="16" applyFont="1" applyFill="1" applyBorder="1"/>
    <xf numFmtId="49" fontId="17" fillId="9" borderId="47" xfId="16" applyNumberFormat="1" applyFont="1" applyFill="1" applyBorder="1" applyAlignment="1">
      <alignment horizontal="center"/>
    </xf>
    <xf numFmtId="167" fontId="17" fillId="9" borderId="6" xfId="10" applyNumberFormat="1" applyFont="1" applyFill="1" applyBorder="1" applyAlignment="1" applyProtection="1">
      <alignment horizontal="center"/>
      <protection hidden="1"/>
    </xf>
    <xf numFmtId="170" fontId="17" fillId="9" borderId="6" xfId="10" applyNumberFormat="1" applyFont="1" applyFill="1" applyBorder="1" applyAlignment="1" applyProtection="1">
      <alignment horizontal="center"/>
      <protection hidden="1"/>
    </xf>
    <xf numFmtId="168" fontId="17" fillId="9" borderId="6" xfId="10" applyNumberFormat="1" applyFont="1" applyFill="1" applyBorder="1" applyAlignment="1" applyProtection="1">
      <alignment horizontal="center"/>
      <protection hidden="1"/>
    </xf>
    <xf numFmtId="0" fontId="17" fillId="9" borderId="6" xfId="16" applyFont="1" applyFill="1" applyBorder="1" applyAlignment="1">
      <alignment horizontal="center"/>
    </xf>
    <xf numFmtId="165" fontId="17" fillId="0" borderId="23" xfId="5" applyNumberFormat="1" applyFont="1" applyFill="1" applyBorder="1" applyAlignment="1">
      <alignment horizontal="right" vertical="top" wrapText="1"/>
    </xf>
    <xf numFmtId="49" fontId="17" fillId="9" borderId="58" xfId="16" applyNumberFormat="1" applyFont="1" applyFill="1" applyBorder="1" applyAlignment="1">
      <alignment horizontal="center"/>
    </xf>
    <xf numFmtId="167" fontId="17" fillId="9" borderId="14" xfId="10" applyNumberFormat="1" applyFont="1" applyFill="1" applyBorder="1" applyAlignment="1" applyProtection="1">
      <alignment horizontal="center"/>
      <protection hidden="1"/>
    </xf>
    <xf numFmtId="168" fontId="17" fillId="9" borderId="14" xfId="10" applyNumberFormat="1" applyFont="1" applyFill="1" applyBorder="1" applyAlignment="1" applyProtection="1">
      <alignment horizontal="center"/>
      <protection hidden="1"/>
    </xf>
    <xf numFmtId="0" fontId="17" fillId="9" borderId="14" xfId="16" applyFont="1" applyFill="1" applyBorder="1" applyAlignment="1">
      <alignment horizontal="center"/>
    </xf>
    <xf numFmtId="0" fontId="17" fillId="9" borderId="16" xfId="16" applyFont="1" applyFill="1" applyBorder="1"/>
    <xf numFmtId="49" fontId="11" fillId="0" borderId="26" xfId="10" applyNumberFormat="1" applyFont="1" applyFill="1" applyBorder="1" applyAlignment="1" applyProtection="1">
      <alignment horizontal="center" wrapText="1"/>
      <protection hidden="1"/>
    </xf>
    <xf numFmtId="165" fontId="11" fillId="0" borderId="23" xfId="11" applyNumberFormat="1" applyFont="1" applyFill="1" applyBorder="1" applyAlignment="1" applyProtection="1">
      <alignment horizontal="right"/>
      <protection hidden="1"/>
    </xf>
    <xf numFmtId="49" fontId="13" fillId="0" borderId="47" xfId="10" applyNumberFormat="1" applyFont="1" applyFill="1" applyBorder="1" applyAlignment="1" applyProtection="1">
      <alignment horizontal="center" wrapText="1"/>
      <protection hidden="1"/>
    </xf>
    <xf numFmtId="49" fontId="14" fillId="0" borderId="47" xfId="16" applyNumberFormat="1" applyFont="1" applyBorder="1" applyAlignment="1">
      <alignment horizontal="center"/>
    </xf>
    <xf numFmtId="49" fontId="11" fillId="0" borderId="14" xfId="11" applyNumberFormat="1" applyFont="1" applyFill="1" applyBorder="1" applyAlignment="1" applyProtection="1">
      <alignment horizontal="center" wrapText="1"/>
      <protection hidden="1"/>
    </xf>
    <xf numFmtId="172" fontId="11" fillId="0" borderId="14" xfId="11" applyNumberFormat="1" applyFont="1" applyFill="1" applyBorder="1" applyAlignment="1" applyProtection="1">
      <alignment horizontal="center"/>
      <protection hidden="1"/>
    </xf>
    <xf numFmtId="0" fontId="11" fillId="3" borderId="5" xfId="5" applyFont="1" applyFill="1" applyBorder="1" applyAlignment="1">
      <alignment horizontal="center" vertical="top" wrapText="1"/>
    </xf>
    <xf numFmtId="0" fontId="11" fillId="3" borderId="6" xfId="5" applyFont="1" applyFill="1" applyBorder="1" applyAlignment="1">
      <alignment horizontal="center" vertical="top" wrapText="1"/>
    </xf>
    <xf numFmtId="172" fontId="11" fillId="3" borderId="6" xfId="5" applyNumberFormat="1" applyFont="1" applyFill="1" applyBorder="1" applyAlignment="1">
      <alignment horizontal="center" vertical="top" wrapText="1"/>
    </xf>
    <xf numFmtId="0" fontId="17" fillId="0" borderId="22" xfId="5" applyFont="1" applyBorder="1" applyAlignment="1">
      <alignment horizontal="left"/>
    </xf>
    <xf numFmtId="49" fontId="17" fillId="0" borderId="23" xfId="11" applyNumberFormat="1" applyFont="1" applyFill="1" applyBorder="1" applyAlignment="1" applyProtection="1">
      <alignment horizontal="center" wrapText="1"/>
      <protection hidden="1"/>
    </xf>
    <xf numFmtId="167" fontId="17" fillId="0" borderId="23" xfId="11" applyNumberFormat="1" applyFont="1" applyFill="1" applyBorder="1" applyAlignment="1" applyProtection="1">
      <alignment horizontal="center"/>
      <protection hidden="1"/>
    </xf>
    <xf numFmtId="172" fontId="17" fillId="0" borderId="23" xfId="11" applyNumberFormat="1" applyFont="1" applyFill="1" applyBorder="1" applyAlignment="1" applyProtection="1">
      <alignment horizontal="center"/>
      <protection hidden="1"/>
    </xf>
    <xf numFmtId="168" fontId="17" fillId="0" borderId="23" xfId="11" applyNumberFormat="1" applyFont="1" applyFill="1" applyBorder="1" applyAlignment="1" applyProtection="1">
      <alignment horizontal="center"/>
      <protection hidden="1"/>
    </xf>
    <xf numFmtId="0" fontId="17" fillId="0" borderId="23" xfId="5" applyFont="1" applyFill="1" applyBorder="1" applyAlignment="1">
      <alignment horizontal="center" vertical="top" wrapText="1"/>
    </xf>
    <xf numFmtId="0" fontId="17" fillId="0" borderId="5" xfId="5" applyFont="1" applyBorder="1" applyAlignment="1">
      <alignment horizontal="left"/>
    </xf>
    <xf numFmtId="49" fontId="17" fillId="0" borderId="6" xfId="11" applyNumberFormat="1" applyFont="1" applyFill="1" applyBorder="1" applyAlignment="1" applyProtection="1">
      <alignment horizontal="center" wrapText="1"/>
      <protection hidden="1"/>
    </xf>
    <xf numFmtId="172" fontId="17" fillId="0" borderId="6" xfId="11" applyNumberFormat="1" applyFont="1" applyFill="1" applyBorder="1" applyAlignment="1" applyProtection="1">
      <alignment horizontal="center"/>
      <protection hidden="1"/>
    </xf>
    <xf numFmtId="0" fontId="17" fillId="0" borderId="6" xfId="5" applyFont="1" applyFill="1" applyBorder="1" applyAlignment="1">
      <alignment horizontal="center" vertical="top" wrapText="1"/>
    </xf>
    <xf numFmtId="167" fontId="14" fillId="9" borderId="6" xfId="10" applyNumberFormat="1" applyFont="1" applyFill="1" applyBorder="1" applyAlignment="1" applyProtection="1">
      <alignment horizontal="center"/>
      <protection hidden="1"/>
    </xf>
    <xf numFmtId="168" fontId="14" fillId="9" borderId="6" xfId="10" applyNumberFormat="1" applyFont="1" applyFill="1" applyBorder="1" applyAlignment="1" applyProtection="1">
      <alignment horizontal="center"/>
      <protection hidden="1"/>
    </xf>
    <xf numFmtId="0" fontId="14" fillId="9" borderId="6" xfId="16" applyFont="1" applyFill="1" applyBorder="1" applyAlignment="1">
      <alignment horizontal="center"/>
    </xf>
    <xf numFmtId="167" fontId="14" fillId="0" borderId="14" xfId="10" applyNumberFormat="1" applyFont="1" applyFill="1" applyBorder="1" applyAlignment="1" applyProtection="1">
      <alignment horizontal="center"/>
      <protection hidden="1"/>
    </xf>
    <xf numFmtId="170" fontId="14" fillId="0" borderId="14" xfId="10" applyNumberFormat="1" applyFont="1" applyFill="1" applyBorder="1" applyAlignment="1" applyProtection="1">
      <alignment horizontal="center"/>
      <protection hidden="1"/>
    </xf>
    <xf numFmtId="168" fontId="14" fillId="0" borderId="14" xfId="10" applyNumberFormat="1" applyFont="1" applyFill="1" applyBorder="1" applyAlignment="1" applyProtection="1">
      <alignment horizontal="center"/>
      <protection hidden="1"/>
    </xf>
    <xf numFmtId="167" fontId="13" fillId="9" borderId="6" xfId="10" applyNumberFormat="1" applyFont="1" applyFill="1" applyBorder="1" applyAlignment="1" applyProtection="1">
      <alignment horizontal="center"/>
      <protection hidden="1"/>
    </xf>
    <xf numFmtId="168" fontId="13" fillId="9" borderId="6" xfId="10" applyNumberFormat="1" applyFont="1" applyFill="1" applyBorder="1" applyAlignment="1" applyProtection="1">
      <alignment horizontal="center"/>
      <protection hidden="1"/>
    </xf>
    <xf numFmtId="0" fontId="13" fillId="9" borderId="6" xfId="16" applyFont="1" applyFill="1" applyBorder="1" applyAlignment="1">
      <alignment horizontal="center"/>
    </xf>
    <xf numFmtId="167" fontId="14" fillId="4" borderId="6" xfId="13" applyNumberFormat="1" applyFont="1" applyFill="1" applyBorder="1" applyAlignment="1" applyProtection="1">
      <alignment horizontal="center"/>
      <protection hidden="1"/>
    </xf>
    <xf numFmtId="49" fontId="14" fillId="4" borderId="6" xfId="13" applyNumberFormat="1" applyFont="1" applyFill="1" applyBorder="1" applyAlignment="1" applyProtection="1">
      <alignment horizontal="center"/>
      <protection hidden="1"/>
    </xf>
    <xf numFmtId="167" fontId="11" fillId="11" borderId="6" xfId="11" applyNumberFormat="1" applyFont="1" applyFill="1" applyBorder="1" applyAlignment="1" applyProtection="1">
      <alignment horizontal="center"/>
      <protection hidden="1"/>
    </xf>
    <xf numFmtId="49" fontId="11" fillId="11" borderId="6" xfId="11" applyNumberFormat="1" applyFont="1" applyFill="1" applyBorder="1" applyAlignment="1" applyProtection="1">
      <alignment horizontal="center"/>
      <protection hidden="1"/>
    </xf>
    <xf numFmtId="168" fontId="11" fillId="11" borderId="6" xfId="11" applyNumberFormat="1" applyFont="1" applyFill="1" applyBorder="1" applyAlignment="1" applyProtection="1">
      <alignment horizontal="center"/>
      <protection hidden="1"/>
    </xf>
    <xf numFmtId="166" fontId="11" fillId="11" borderId="5" xfId="14" applyNumberFormat="1" applyFont="1" applyFill="1" applyBorder="1" applyAlignment="1" applyProtection="1">
      <alignment wrapText="1"/>
      <protection hidden="1"/>
    </xf>
    <xf numFmtId="167" fontId="11" fillId="11" borderId="6" xfId="14" applyNumberFormat="1" applyFont="1" applyFill="1" applyBorder="1" applyAlignment="1" applyProtection="1">
      <alignment horizontal="center"/>
      <protection hidden="1"/>
    </xf>
    <xf numFmtId="168" fontId="11" fillId="11" borderId="6" xfId="14" applyNumberFormat="1" applyFont="1" applyFill="1" applyBorder="1" applyAlignment="1" applyProtection="1">
      <alignment horizontal="center"/>
      <protection hidden="1"/>
    </xf>
    <xf numFmtId="4" fontId="11" fillId="11" borderId="6" xfId="11" applyNumberFormat="1" applyFont="1" applyFill="1" applyBorder="1" applyAlignment="1" applyProtection="1">
      <alignment horizontal="center"/>
      <protection hidden="1"/>
    </xf>
    <xf numFmtId="166" fontId="11" fillId="11" borderId="5" xfId="11" applyNumberFormat="1" applyFont="1" applyFill="1" applyBorder="1" applyAlignment="1" applyProtection="1">
      <alignment wrapText="1"/>
      <protection hidden="1"/>
    </xf>
    <xf numFmtId="170" fontId="11" fillId="11" borderId="6" xfId="11" applyNumberFormat="1" applyFont="1" applyFill="1" applyBorder="1" applyAlignment="1" applyProtection="1">
      <alignment horizontal="center"/>
      <protection hidden="1"/>
    </xf>
    <xf numFmtId="0" fontId="11" fillId="11" borderId="22" xfId="7" applyFont="1" applyFill="1" applyBorder="1" applyAlignment="1">
      <alignment wrapText="1"/>
    </xf>
    <xf numFmtId="49" fontId="11" fillId="11" borderId="23" xfId="5" applyNumberFormat="1" applyFont="1" applyFill="1" applyBorder="1" applyAlignment="1">
      <alignment horizontal="center"/>
    </xf>
    <xf numFmtId="167" fontId="11" fillId="11" borderId="23" xfId="11" applyNumberFormat="1" applyFont="1" applyFill="1" applyBorder="1" applyAlignment="1" applyProtection="1">
      <alignment horizontal="center"/>
      <protection hidden="1"/>
    </xf>
    <xf numFmtId="49" fontId="11" fillId="11" borderId="23" xfId="11" applyNumberFormat="1" applyFont="1" applyFill="1" applyBorder="1" applyAlignment="1" applyProtection="1">
      <alignment horizontal="center"/>
      <protection hidden="1"/>
    </xf>
    <xf numFmtId="168" fontId="11" fillId="11" borderId="23" xfId="11" applyNumberFormat="1" applyFont="1" applyFill="1" applyBorder="1" applyAlignment="1" applyProtection="1">
      <alignment horizontal="center"/>
      <protection hidden="1"/>
    </xf>
    <xf numFmtId="0" fontId="11" fillId="11" borderId="23" xfId="5" applyFont="1" applyFill="1" applyBorder="1" applyAlignment="1">
      <alignment horizontal="center"/>
    </xf>
    <xf numFmtId="168" fontId="14" fillId="0" borderId="14" xfId="15" applyNumberFormat="1" applyFont="1" applyFill="1" applyBorder="1" applyAlignment="1" applyProtection="1">
      <alignment horizontal="center"/>
      <protection hidden="1"/>
    </xf>
    <xf numFmtId="0" fontId="11" fillId="11" borderId="22" xfId="5" applyFont="1" applyFill="1" applyBorder="1"/>
    <xf numFmtId="0" fontId="11" fillId="11" borderId="5" xfId="7" applyFont="1" applyFill="1" applyBorder="1" applyAlignment="1">
      <alignment wrapText="1"/>
    </xf>
    <xf numFmtId="170" fontId="14" fillId="0" borderId="6" xfId="15" applyNumberFormat="1" applyFont="1" applyFill="1" applyBorder="1" applyAlignment="1" applyProtection="1">
      <alignment horizontal="center"/>
      <protection hidden="1"/>
    </xf>
    <xf numFmtId="49" fontId="11" fillId="11" borderId="10" xfId="7" applyNumberFormat="1" applyFont="1" applyFill="1" applyBorder="1" applyAlignment="1">
      <alignment horizontal="center"/>
    </xf>
    <xf numFmtId="167" fontId="11" fillId="11" borderId="10" xfId="13" applyNumberFormat="1" applyFont="1" applyFill="1" applyBorder="1" applyAlignment="1" applyProtection="1">
      <alignment horizontal="center"/>
      <protection hidden="1"/>
    </xf>
    <xf numFmtId="168" fontId="11" fillId="11" borderId="10" xfId="13" applyNumberFormat="1" applyFont="1" applyFill="1" applyBorder="1" applyAlignment="1" applyProtection="1">
      <alignment horizontal="center"/>
      <protection hidden="1"/>
    </xf>
    <xf numFmtId="0" fontId="14" fillId="11" borderId="10" xfId="7" applyFont="1" applyFill="1" applyBorder="1" applyAlignment="1">
      <alignment horizontal="center"/>
    </xf>
    <xf numFmtId="0" fontId="11" fillId="2" borderId="35" xfId="6" applyFont="1" applyFill="1" applyBorder="1" applyAlignment="1">
      <alignment wrapText="1"/>
    </xf>
    <xf numFmtId="0" fontId="11" fillId="4" borderId="3" xfId="7" applyFont="1" applyFill="1" applyBorder="1" applyAlignment="1">
      <alignment horizontal="left" wrapText="1"/>
    </xf>
    <xf numFmtId="166" fontId="11" fillId="2" borderId="18" xfId="10" applyNumberFormat="1" applyFont="1" applyFill="1" applyBorder="1" applyAlignment="1" applyProtection="1">
      <alignment wrapText="1"/>
      <protection hidden="1"/>
    </xf>
    <xf numFmtId="49" fontId="11" fillId="2" borderId="19" xfId="13" applyNumberFormat="1" applyFont="1" applyFill="1" applyBorder="1" applyAlignment="1" applyProtection="1">
      <alignment horizontal="center"/>
      <protection hidden="1"/>
    </xf>
    <xf numFmtId="167" fontId="11" fillId="2" borderId="19" xfId="13" applyNumberFormat="1" applyFont="1" applyFill="1" applyBorder="1" applyAlignment="1" applyProtection="1">
      <alignment horizontal="center"/>
      <protection hidden="1"/>
    </xf>
    <xf numFmtId="170" fontId="11" fillId="2" borderId="19" xfId="13" applyNumberFormat="1" applyFont="1" applyFill="1" applyBorder="1" applyAlignment="1" applyProtection="1">
      <alignment horizontal="center"/>
      <protection hidden="1"/>
    </xf>
    <xf numFmtId="168" fontId="11" fillId="2" borderId="19" xfId="13" applyNumberFormat="1" applyFont="1" applyFill="1" applyBorder="1" applyAlignment="1" applyProtection="1">
      <alignment horizontal="center"/>
      <protection hidden="1"/>
    </xf>
    <xf numFmtId="167" fontId="13" fillId="0" borderId="15" xfId="11" applyNumberFormat="1" applyFont="1" applyFill="1" applyBorder="1" applyAlignment="1" applyProtection="1">
      <alignment horizontal="center"/>
      <protection hidden="1"/>
    </xf>
    <xf numFmtId="170" fontId="13" fillId="0" borderId="15" xfId="11" applyNumberFormat="1" applyFont="1" applyFill="1" applyBorder="1" applyAlignment="1" applyProtection="1">
      <alignment horizontal="center"/>
      <protection hidden="1"/>
    </xf>
    <xf numFmtId="168" fontId="13" fillId="0" borderId="15" xfId="11" applyNumberFormat="1" applyFont="1" applyFill="1" applyBorder="1" applyAlignment="1" applyProtection="1">
      <alignment horizontal="center"/>
      <protection hidden="1"/>
    </xf>
    <xf numFmtId="0" fontId="13" fillId="0" borderId="6" xfId="16" applyFont="1" applyBorder="1" applyAlignment="1">
      <alignment horizontal="center"/>
    </xf>
    <xf numFmtId="0" fontId="4" fillId="0" borderId="19" xfId="11" applyNumberFormat="1" applyFont="1" applyFill="1" applyBorder="1" applyAlignment="1" applyProtection="1">
      <alignment horizontal="center"/>
      <protection hidden="1"/>
    </xf>
    <xf numFmtId="168" fontId="14" fillId="0" borderId="15" xfId="11" applyNumberFormat="1" applyFont="1" applyFill="1" applyBorder="1" applyAlignment="1" applyProtection="1">
      <alignment horizontal="center"/>
      <protection hidden="1"/>
    </xf>
    <xf numFmtId="0" fontId="14" fillId="0" borderId="15" xfId="5" applyFont="1" applyBorder="1" applyAlignment="1">
      <alignment horizontal="center"/>
    </xf>
    <xf numFmtId="49" fontId="13" fillId="0" borderId="6" xfId="9" applyNumberFormat="1" applyFont="1" applyFill="1" applyBorder="1" applyAlignment="1" applyProtection="1">
      <alignment horizontal="center" wrapText="1"/>
      <protection hidden="1"/>
    </xf>
    <xf numFmtId="170" fontId="11" fillId="2" borderId="2" xfId="11" applyNumberFormat="1" applyFont="1" applyFill="1" applyBorder="1" applyAlignment="1" applyProtection="1">
      <alignment horizontal="center"/>
      <protection hidden="1"/>
    </xf>
    <xf numFmtId="49" fontId="13" fillId="0" borderId="15" xfId="16" applyNumberFormat="1" applyFont="1" applyBorder="1" applyAlignment="1">
      <alignment horizontal="center"/>
    </xf>
    <xf numFmtId="0" fontId="13" fillId="0" borderId="15" xfId="16" applyFont="1" applyBorder="1" applyAlignment="1">
      <alignment horizontal="center"/>
    </xf>
    <xf numFmtId="0" fontId="13" fillId="0" borderId="17" xfId="5" applyFont="1" applyBorder="1"/>
    <xf numFmtId="166" fontId="13" fillId="0" borderId="22" xfId="11" applyNumberFormat="1" applyFont="1" applyFill="1" applyBorder="1" applyAlignment="1" applyProtection="1">
      <alignment wrapText="1"/>
      <protection hidden="1"/>
    </xf>
    <xf numFmtId="49" fontId="11" fillId="11" borderId="6" xfId="13" applyNumberFormat="1" applyFont="1" applyFill="1" applyBorder="1" applyAlignment="1" applyProtection="1">
      <alignment horizontal="center"/>
      <protection hidden="1"/>
    </xf>
    <xf numFmtId="167" fontId="11" fillId="11" borderId="6" xfId="13" applyNumberFormat="1" applyFont="1" applyFill="1" applyBorder="1" applyAlignment="1" applyProtection="1">
      <alignment horizontal="center"/>
      <protection hidden="1"/>
    </xf>
    <xf numFmtId="49" fontId="11" fillId="12" borderId="6" xfId="12" applyNumberFormat="1" applyFont="1" applyFill="1" applyBorder="1" applyAlignment="1" applyProtection="1">
      <alignment horizontal="center"/>
      <protection hidden="1"/>
    </xf>
    <xf numFmtId="168" fontId="11" fillId="11" borderId="6" xfId="13" applyNumberFormat="1" applyFont="1" applyFill="1" applyBorder="1" applyAlignment="1" applyProtection="1">
      <alignment horizontal="center"/>
      <protection hidden="1"/>
    </xf>
    <xf numFmtId="168" fontId="11" fillId="2" borderId="9" xfId="9" applyNumberFormat="1" applyFont="1" applyFill="1" applyBorder="1" applyAlignment="1" applyProtection="1">
      <alignment wrapText="1"/>
      <protection hidden="1"/>
    </xf>
    <xf numFmtId="0" fontId="11" fillId="11" borderId="27" xfId="5" applyFont="1" applyFill="1" applyBorder="1" applyAlignment="1">
      <alignment horizontal="center"/>
    </xf>
    <xf numFmtId="168" fontId="13" fillId="0" borderId="24" xfId="12" applyNumberFormat="1" applyFont="1" applyFill="1" applyBorder="1" applyAlignment="1" applyProtection="1">
      <alignment horizontal="center"/>
      <protection hidden="1"/>
    </xf>
    <xf numFmtId="0" fontId="33" fillId="0" borderId="0" xfId="5" applyFont="1"/>
    <xf numFmtId="0" fontId="13" fillId="0" borderId="5" xfId="0" applyFont="1" applyFill="1" applyBorder="1"/>
    <xf numFmtId="49" fontId="11" fillId="0" borderId="6" xfId="16" applyNumberFormat="1" applyFont="1" applyBorder="1" applyAlignment="1">
      <alignment horizontal="center"/>
    </xf>
    <xf numFmtId="0" fontId="11" fillId="0" borderId="6" xfId="16" applyFont="1" applyBorder="1" applyAlignment="1">
      <alignment horizontal="center"/>
    </xf>
    <xf numFmtId="0" fontId="11" fillId="0" borderId="5" xfId="0" applyFont="1" applyBorder="1"/>
    <xf numFmtId="166" fontId="13" fillId="0" borderId="5" xfId="10" applyNumberFormat="1" applyFont="1" applyFill="1" applyBorder="1" applyAlignment="1" applyProtection="1">
      <alignment wrapText="1"/>
      <protection hidden="1"/>
    </xf>
    <xf numFmtId="49" fontId="14" fillId="0" borderId="14" xfId="16" applyNumberFormat="1" applyFont="1" applyBorder="1" applyAlignment="1">
      <alignment horizontal="center"/>
    </xf>
    <xf numFmtId="0" fontId="11" fillId="0" borderId="17" xfId="5" applyFont="1" applyFill="1" applyBorder="1" applyAlignment="1">
      <alignment horizontal="left" vertical="top" wrapText="1"/>
    </xf>
    <xf numFmtId="167" fontId="14" fillId="0" borderId="0" xfId="10" applyNumberFormat="1" applyFont="1" applyFill="1" applyBorder="1" applyAlignment="1" applyProtection="1">
      <alignment horizontal="center"/>
      <protection hidden="1"/>
    </xf>
    <xf numFmtId="170" fontId="14" fillId="0" borderId="0" xfId="10" applyNumberFormat="1" applyFont="1" applyFill="1" applyBorder="1" applyAlignment="1" applyProtection="1">
      <alignment horizontal="center"/>
      <protection hidden="1"/>
    </xf>
    <xf numFmtId="168" fontId="14" fillId="0" borderId="0" xfId="10" applyNumberFormat="1" applyFont="1" applyFill="1" applyBorder="1" applyAlignment="1" applyProtection="1">
      <alignment horizontal="center"/>
      <protection hidden="1"/>
    </xf>
    <xf numFmtId="0" fontId="26" fillId="0" borderId="17" xfId="0" applyFont="1" applyFill="1" applyBorder="1" applyAlignment="1">
      <alignment wrapText="1"/>
    </xf>
    <xf numFmtId="49" fontId="14" fillId="0" borderId="15" xfId="11" applyNumberFormat="1" applyFont="1" applyFill="1" applyBorder="1" applyAlignment="1" applyProtection="1">
      <alignment horizontal="center"/>
      <protection hidden="1"/>
    </xf>
    <xf numFmtId="172" fontId="14" fillId="0" borderId="15" xfId="11" applyNumberFormat="1" applyFont="1" applyFill="1" applyBorder="1" applyAlignment="1" applyProtection="1">
      <alignment horizontal="center"/>
      <protection hidden="1"/>
    </xf>
    <xf numFmtId="0" fontId="7" fillId="0" borderId="3" xfId="0" applyFont="1" applyFill="1" applyBorder="1" applyAlignment="1">
      <alignment wrapText="1"/>
    </xf>
    <xf numFmtId="0" fontId="11" fillId="0" borderId="4" xfId="5" applyFont="1" applyBorder="1" applyAlignment="1">
      <alignment horizontal="center"/>
    </xf>
    <xf numFmtId="0" fontId="6" fillId="0" borderId="18" xfId="5" applyFont="1" applyBorder="1" applyAlignment="1">
      <alignment horizontal="center"/>
    </xf>
    <xf numFmtId="0" fontId="7" fillId="0" borderId="5" xfId="5" applyFont="1" applyBorder="1" applyAlignment="1">
      <alignment wrapText="1"/>
    </xf>
    <xf numFmtId="0" fontId="20" fillId="0" borderId="0" xfId="5" applyFont="1" applyAlignment="1"/>
    <xf numFmtId="49" fontId="13" fillId="0" borderId="6" xfId="10" applyNumberFormat="1" applyFont="1" applyFill="1" applyBorder="1" applyAlignment="1" applyProtection="1">
      <alignment horizontal="center" wrapText="1"/>
      <protection hidden="1"/>
    </xf>
    <xf numFmtId="0" fontId="13" fillId="0" borderId="72" xfId="6" applyFont="1" applyBorder="1" applyAlignment="1">
      <alignment wrapText="1"/>
    </xf>
    <xf numFmtId="170" fontId="14" fillId="0" borderId="15" xfId="10" applyNumberFormat="1" applyFont="1" applyFill="1" applyBorder="1" applyAlignment="1" applyProtection="1">
      <alignment horizontal="center"/>
      <protection hidden="1"/>
    </xf>
    <xf numFmtId="0" fontId="14" fillId="0" borderId="15" xfId="16" applyFont="1" applyFill="1" applyBorder="1" applyAlignment="1">
      <alignment horizontal="center"/>
    </xf>
    <xf numFmtId="0" fontId="42" fillId="0" borderId="0" xfId="5" applyFont="1"/>
    <xf numFmtId="49" fontId="14" fillId="0" borderId="15" xfId="5" applyNumberFormat="1" applyFont="1" applyBorder="1" applyAlignment="1">
      <alignment horizontal="center"/>
    </xf>
    <xf numFmtId="0" fontId="14" fillId="0" borderId="17" xfId="5" applyFont="1" applyBorder="1"/>
    <xf numFmtId="49" fontId="13" fillId="0" borderId="23" xfId="11" applyNumberFormat="1" applyFont="1" applyFill="1" applyBorder="1" applyAlignment="1" applyProtection="1">
      <alignment horizontal="center"/>
      <protection hidden="1"/>
    </xf>
    <xf numFmtId="0" fontId="8" fillId="0" borderId="5" xfId="16" applyFont="1" applyFill="1" applyBorder="1" applyAlignment="1">
      <alignment horizontal="justify" vertical="top" wrapText="1"/>
    </xf>
    <xf numFmtId="0" fontId="11" fillId="0" borderId="22" xfId="6" applyFont="1" applyFill="1" applyBorder="1" applyAlignment="1">
      <alignment horizontal="left" vertical="top" wrapText="1"/>
    </xf>
    <xf numFmtId="49" fontId="11" fillId="0" borderId="23" xfId="18" applyNumberFormat="1" applyFont="1" applyBorder="1" applyAlignment="1">
      <alignment horizontal="center"/>
    </xf>
    <xf numFmtId="167" fontId="11" fillId="0" borderId="23" xfId="15" applyNumberFormat="1" applyFont="1" applyFill="1" applyBorder="1" applyAlignment="1" applyProtection="1">
      <alignment horizontal="center"/>
      <protection hidden="1"/>
    </xf>
    <xf numFmtId="170" fontId="11" fillId="0" borderId="23" xfId="15" applyNumberFormat="1" applyFont="1" applyFill="1" applyBorder="1" applyAlignment="1" applyProtection="1">
      <alignment horizontal="center"/>
      <protection hidden="1"/>
    </xf>
    <xf numFmtId="168" fontId="11" fillId="0" borderId="23" xfId="15" applyNumberFormat="1" applyFont="1" applyFill="1" applyBorder="1" applyAlignment="1" applyProtection="1">
      <alignment horizontal="center"/>
      <protection hidden="1"/>
    </xf>
    <xf numFmtId="166" fontId="11" fillId="2" borderId="11" xfId="11" applyNumberFormat="1" applyFont="1" applyFill="1" applyBorder="1" applyAlignment="1" applyProtection="1">
      <alignment wrapText="1"/>
      <protection hidden="1"/>
    </xf>
    <xf numFmtId="0" fontId="11" fillId="3" borderId="9" xfId="5" applyFont="1" applyFill="1" applyBorder="1"/>
    <xf numFmtId="49" fontId="11" fillId="3" borderId="10" xfId="11" applyNumberFormat="1" applyFont="1" applyFill="1" applyBorder="1" applyAlignment="1" applyProtection="1">
      <alignment horizontal="center"/>
      <protection hidden="1"/>
    </xf>
    <xf numFmtId="167" fontId="11" fillId="3" borderId="10" xfId="11" applyNumberFormat="1" applyFont="1" applyFill="1" applyBorder="1" applyAlignment="1" applyProtection="1">
      <alignment horizontal="center"/>
      <protection hidden="1"/>
    </xf>
    <xf numFmtId="170" fontId="11" fillId="3" borderId="10" xfId="11" applyNumberFormat="1" applyFont="1" applyFill="1" applyBorder="1" applyAlignment="1" applyProtection="1">
      <alignment horizontal="center"/>
      <protection hidden="1"/>
    </xf>
    <xf numFmtId="168" fontId="11" fillId="3" borderId="10" xfId="11" applyNumberFormat="1" applyFont="1" applyFill="1" applyBorder="1" applyAlignment="1" applyProtection="1">
      <alignment horizontal="center"/>
      <protection hidden="1"/>
    </xf>
    <xf numFmtId="49" fontId="14" fillId="0" borderId="14" xfId="11" applyNumberFormat="1" applyFont="1" applyFill="1" applyBorder="1" applyAlignment="1" applyProtection="1">
      <alignment horizontal="center"/>
      <protection hidden="1"/>
    </xf>
    <xf numFmtId="170" fontId="14" fillId="0" borderId="14" xfId="11" applyNumberFormat="1" applyFont="1" applyFill="1" applyBorder="1" applyAlignment="1" applyProtection="1">
      <alignment horizontal="center"/>
      <protection hidden="1"/>
    </xf>
    <xf numFmtId="49" fontId="11" fillId="2" borderId="9" xfId="11" applyNumberFormat="1" applyFont="1" applyFill="1" applyBorder="1" applyAlignment="1" applyProtection="1">
      <alignment horizontal="left" wrapText="1"/>
      <protection hidden="1"/>
    </xf>
    <xf numFmtId="3" fontId="11" fillId="2" borderId="10" xfId="11" applyNumberFormat="1" applyFont="1" applyFill="1" applyBorder="1" applyAlignment="1" applyProtection="1">
      <alignment horizontal="right"/>
      <protection hidden="1"/>
    </xf>
    <xf numFmtId="49" fontId="11" fillId="0" borderId="3" xfId="11" applyNumberFormat="1" applyFont="1" applyFill="1" applyBorder="1" applyAlignment="1" applyProtection="1">
      <alignment horizontal="left" wrapText="1"/>
      <protection hidden="1"/>
    </xf>
    <xf numFmtId="3" fontId="11" fillId="0" borderId="4" xfId="11" applyNumberFormat="1" applyFont="1" applyFill="1" applyBorder="1" applyAlignment="1" applyProtection="1">
      <alignment horizontal="right"/>
      <protection hidden="1"/>
    </xf>
    <xf numFmtId="0" fontId="14" fillId="0" borderId="5" xfId="6" applyFont="1" applyBorder="1" applyAlignment="1">
      <alignment wrapText="1"/>
    </xf>
    <xf numFmtId="49" fontId="11" fillId="11" borderId="10" xfId="11" applyNumberFormat="1" applyFont="1" applyFill="1" applyBorder="1" applyAlignment="1" applyProtection="1">
      <alignment horizontal="center"/>
      <protection hidden="1"/>
    </xf>
    <xf numFmtId="49" fontId="13" fillId="9" borderId="6" xfId="5" applyNumberFormat="1" applyFont="1" applyFill="1" applyBorder="1" applyAlignment="1">
      <alignment horizontal="center"/>
    </xf>
    <xf numFmtId="167" fontId="13" fillId="9" borderId="6" xfId="11" applyNumberFormat="1" applyFont="1" applyFill="1" applyBorder="1" applyAlignment="1" applyProtection="1">
      <alignment horizontal="center"/>
      <protection hidden="1"/>
    </xf>
    <xf numFmtId="49" fontId="13" fillId="9" borderId="6" xfId="11" applyNumberFormat="1" applyFont="1" applyFill="1" applyBorder="1" applyAlignment="1" applyProtection="1">
      <alignment horizontal="center"/>
      <protection hidden="1"/>
    </xf>
    <xf numFmtId="168" fontId="13" fillId="9" borderId="6" xfId="11" applyNumberFormat="1" applyFont="1" applyFill="1" applyBorder="1" applyAlignment="1" applyProtection="1">
      <alignment horizontal="center"/>
      <protection hidden="1"/>
    </xf>
    <xf numFmtId="0" fontId="11" fillId="11" borderId="9" xfId="5" applyFont="1" applyFill="1" applyBorder="1" applyAlignment="1">
      <alignment horizontal="left" wrapText="1"/>
    </xf>
    <xf numFmtId="0" fontId="13" fillId="9" borderId="5" xfId="5" applyFont="1" applyFill="1" applyBorder="1"/>
    <xf numFmtId="170" fontId="14" fillId="0" borderId="15" xfId="15" applyNumberFormat="1" applyFont="1" applyFill="1" applyBorder="1" applyAlignment="1" applyProtection="1">
      <alignment horizontal="center"/>
      <protection hidden="1"/>
    </xf>
    <xf numFmtId="167" fontId="14" fillId="0" borderId="6" xfId="15" applyNumberFormat="1" applyFont="1" applyFill="1" applyBorder="1" applyAlignment="1" applyProtection="1">
      <alignment horizontal="center"/>
      <protection hidden="1"/>
    </xf>
    <xf numFmtId="168" fontId="14" fillId="0" borderId="6" xfId="15" applyNumberFormat="1" applyFont="1" applyFill="1" applyBorder="1" applyAlignment="1" applyProtection="1">
      <alignment horizontal="center"/>
      <protection hidden="1"/>
    </xf>
    <xf numFmtId="49" fontId="11" fillId="0" borderId="4" xfId="12" applyNumberFormat="1" applyFont="1" applyFill="1" applyBorder="1" applyAlignment="1" applyProtection="1">
      <alignment horizontal="center"/>
      <protection hidden="1"/>
    </xf>
    <xf numFmtId="0" fontId="11" fillId="11" borderId="9" xfId="7" applyFont="1" applyFill="1" applyBorder="1" applyAlignment="1">
      <alignment horizontal="left" wrapText="1"/>
    </xf>
    <xf numFmtId="49" fontId="11" fillId="12" borderId="73" xfId="12" applyNumberFormat="1" applyFont="1" applyFill="1" applyBorder="1" applyAlignment="1" applyProtection="1">
      <alignment horizontal="center"/>
      <protection hidden="1"/>
    </xf>
    <xf numFmtId="49" fontId="13" fillId="0" borderId="10" xfId="7" applyNumberFormat="1" applyFont="1" applyBorder="1" applyAlignment="1">
      <alignment horizontal="center"/>
    </xf>
    <xf numFmtId="167" fontId="13" fillId="0" borderId="10" xfId="13" applyNumberFormat="1" applyFont="1" applyFill="1" applyBorder="1" applyAlignment="1" applyProtection="1">
      <alignment horizontal="center"/>
      <protection hidden="1"/>
    </xf>
    <xf numFmtId="170" fontId="13" fillId="0" borderId="10" xfId="13" applyNumberFormat="1" applyFont="1" applyFill="1" applyBorder="1" applyAlignment="1" applyProtection="1">
      <alignment horizontal="center"/>
      <protection hidden="1"/>
    </xf>
    <xf numFmtId="168" fontId="13" fillId="0" borderId="10" xfId="13" applyNumberFormat="1" applyFont="1" applyFill="1" applyBorder="1" applyAlignment="1" applyProtection="1">
      <alignment horizontal="center"/>
      <protection hidden="1"/>
    </xf>
    <xf numFmtId="0" fontId="13" fillId="0" borderId="10" xfId="7" applyFont="1" applyBorder="1" applyAlignment="1">
      <alignment horizontal="center"/>
    </xf>
    <xf numFmtId="168" fontId="11" fillId="2" borderId="1" xfId="9" applyNumberFormat="1" applyFont="1" applyFill="1" applyBorder="1" applyAlignment="1" applyProtection="1">
      <alignment wrapText="1"/>
      <protection hidden="1"/>
    </xf>
    <xf numFmtId="49" fontId="13" fillId="9" borderId="6" xfId="10" applyNumberFormat="1" applyFont="1" applyFill="1" applyBorder="1" applyAlignment="1" applyProtection="1">
      <alignment horizontal="center" wrapText="1"/>
      <protection hidden="1"/>
    </xf>
    <xf numFmtId="166" fontId="13" fillId="9" borderId="5" xfId="10" applyNumberFormat="1" applyFont="1" applyFill="1" applyBorder="1" applyAlignment="1" applyProtection="1">
      <alignment wrapText="1"/>
      <protection hidden="1"/>
    </xf>
    <xf numFmtId="166" fontId="12" fillId="9" borderId="5" xfId="10" applyNumberFormat="1" applyFont="1" applyFill="1" applyBorder="1" applyAlignment="1" applyProtection="1">
      <alignment wrapText="1"/>
      <protection hidden="1"/>
    </xf>
    <xf numFmtId="0" fontId="13" fillId="0" borderId="4" xfId="16" applyFont="1" applyBorder="1" applyAlignment="1">
      <alignment horizontal="center"/>
    </xf>
    <xf numFmtId="167" fontId="11" fillId="0" borderId="6" xfId="10" applyNumberFormat="1" applyFont="1" applyFill="1" applyBorder="1" applyAlignment="1" applyProtection="1">
      <alignment horizontal="center"/>
      <protection hidden="1"/>
    </xf>
    <xf numFmtId="170" fontId="11" fillId="0" borderId="6" xfId="10" applyNumberFormat="1" applyFont="1" applyFill="1" applyBorder="1" applyAlignment="1" applyProtection="1">
      <alignment horizontal="center"/>
      <protection hidden="1"/>
    </xf>
    <xf numFmtId="168" fontId="11" fillId="0" borderId="6" xfId="10" applyNumberFormat="1" applyFont="1" applyFill="1" applyBorder="1" applyAlignment="1" applyProtection="1">
      <alignment horizontal="center"/>
      <protection hidden="1"/>
    </xf>
    <xf numFmtId="166" fontId="11" fillId="0" borderId="22" xfId="10" applyNumberFormat="1" applyFont="1" applyFill="1" applyBorder="1" applyAlignment="1" applyProtection="1">
      <alignment wrapText="1"/>
      <protection hidden="1"/>
    </xf>
    <xf numFmtId="0" fontId="13" fillId="0" borderId="16" xfId="16" applyFont="1" applyBorder="1"/>
    <xf numFmtId="0" fontId="14" fillId="0" borderId="17" xfId="16" applyFont="1" applyBorder="1"/>
    <xf numFmtId="49" fontId="14" fillId="0" borderId="15" xfId="16" applyNumberFormat="1" applyFont="1" applyBorder="1" applyAlignment="1">
      <alignment horizontal="center"/>
    </xf>
    <xf numFmtId="167" fontId="14" fillId="0" borderId="15" xfId="10" applyNumberFormat="1" applyFont="1" applyFill="1" applyBorder="1" applyAlignment="1" applyProtection="1">
      <alignment horizontal="center"/>
      <protection hidden="1"/>
    </xf>
    <xf numFmtId="168" fontId="14" fillId="0" borderId="15" xfId="10" applyNumberFormat="1" applyFont="1" applyFill="1" applyBorder="1" applyAlignment="1" applyProtection="1">
      <alignment horizontal="center"/>
      <protection hidden="1"/>
    </xf>
    <xf numFmtId="0" fontId="14" fillId="0" borderId="15" xfId="16" applyFont="1" applyBorder="1" applyAlignment="1">
      <alignment horizontal="center"/>
    </xf>
    <xf numFmtId="0" fontId="4" fillId="0" borderId="1" xfId="11" applyNumberFormat="1" applyFont="1" applyFill="1" applyBorder="1" applyAlignment="1" applyProtection="1">
      <alignment horizontal="centerContinuous"/>
      <protection hidden="1"/>
    </xf>
    <xf numFmtId="0" fontId="4" fillId="0" borderId="2" xfId="11" applyNumberFormat="1" applyFont="1" applyFill="1" applyBorder="1" applyAlignment="1" applyProtection="1">
      <alignment horizontal="center"/>
      <protection hidden="1"/>
    </xf>
    <xf numFmtId="0" fontId="13" fillId="0" borderId="5" xfId="6" applyFont="1" applyBorder="1" applyAlignment="1">
      <alignment wrapText="1"/>
    </xf>
    <xf numFmtId="0" fontId="13" fillId="6" borderId="5" xfId="18" applyFont="1" applyFill="1" applyBorder="1" applyAlignment="1">
      <alignment wrapText="1"/>
    </xf>
    <xf numFmtId="0" fontId="13" fillId="6" borderId="17" xfId="18" applyFont="1" applyFill="1" applyBorder="1" applyAlignment="1">
      <alignment wrapText="1"/>
    </xf>
    <xf numFmtId="49" fontId="11" fillId="6" borderId="4" xfId="12" applyNumberFormat="1" applyFont="1" applyFill="1" applyBorder="1" applyAlignment="1" applyProtection="1">
      <alignment horizontal="center"/>
      <protection hidden="1"/>
    </xf>
    <xf numFmtId="0" fontId="2" fillId="2" borderId="2" xfId="5" applyFont="1" applyFill="1" applyBorder="1" applyAlignment="1">
      <alignment horizontal="center"/>
    </xf>
    <xf numFmtId="0" fontId="2" fillId="2" borderId="10" xfId="5" applyFont="1" applyFill="1" applyBorder="1" applyAlignment="1">
      <alignment horizontal="center"/>
    </xf>
    <xf numFmtId="0" fontId="14" fillId="0" borderId="16" xfId="5" applyFont="1" applyFill="1" applyBorder="1" applyAlignment="1">
      <alignment horizontal="left" vertical="top" wrapText="1"/>
    </xf>
    <xf numFmtId="49" fontId="13" fillId="9" borderId="6" xfId="16" applyNumberFormat="1" applyFont="1" applyFill="1" applyBorder="1" applyAlignment="1">
      <alignment horizontal="center"/>
    </xf>
    <xf numFmtId="49" fontId="11" fillId="0" borderId="6" xfId="10" applyNumberFormat="1" applyFont="1" applyFill="1" applyBorder="1" applyAlignment="1" applyProtection="1">
      <alignment horizontal="center" wrapText="1"/>
      <protection hidden="1"/>
    </xf>
    <xf numFmtId="49" fontId="14" fillId="9" borderId="6" xfId="16" applyNumberFormat="1" applyFont="1" applyFill="1" applyBorder="1" applyAlignment="1">
      <alignment horizontal="center"/>
    </xf>
    <xf numFmtId="0" fontId="8" fillId="0" borderId="17" xfId="5" applyFont="1" applyBorder="1" applyAlignment="1">
      <alignment wrapText="1"/>
    </xf>
    <xf numFmtId="0" fontId="7" fillId="0" borderId="22" xfId="16" applyFont="1" applyFill="1" applyBorder="1" applyAlignment="1">
      <alignment horizontal="left" wrapText="1"/>
    </xf>
    <xf numFmtId="0" fontId="11" fillId="15" borderId="18" xfId="5" applyFont="1" applyFill="1" applyBorder="1" applyAlignment="1">
      <alignment horizontal="left" wrapText="1"/>
    </xf>
    <xf numFmtId="0" fontId="11" fillId="15" borderId="19" xfId="5" applyFont="1" applyFill="1" applyBorder="1" applyAlignment="1">
      <alignment horizontal="center" vertical="top" wrapText="1"/>
    </xf>
    <xf numFmtId="172" fontId="11" fillId="15" borderId="19" xfId="5" applyNumberFormat="1" applyFont="1" applyFill="1" applyBorder="1" applyAlignment="1">
      <alignment horizontal="center" vertical="top" wrapText="1"/>
    </xf>
    <xf numFmtId="166" fontId="11" fillId="2" borderId="18" xfId="11" applyNumberFormat="1" applyFont="1" applyFill="1" applyBorder="1" applyAlignment="1" applyProtection="1">
      <alignment wrapText="1"/>
      <protection hidden="1"/>
    </xf>
    <xf numFmtId="49" fontId="11" fillId="2" borderId="19" xfId="11" applyNumberFormat="1" applyFont="1" applyFill="1" applyBorder="1" applyAlignment="1" applyProtection="1">
      <alignment horizontal="center" wrapText="1"/>
      <protection hidden="1"/>
    </xf>
    <xf numFmtId="167" fontId="11" fillId="2" borderId="19" xfId="11" applyNumberFormat="1" applyFont="1" applyFill="1" applyBorder="1" applyAlignment="1" applyProtection="1">
      <alignment horizontal="center"/>
      <protection hidden="1"/>
    </xf>
    <xf numFmtId="172" fontId="11" fillId="2" borderId="19" xfId="11" applyNumberFormat="1" applyFont="1" applyFill="1" applyBorder="1" applyAlignment="1" applyProtection="1">
      <alignment horizontal="center"/>
      <protection hidden="1"/>
    </xf>
    <xf numFmtId="168" fontId="11" fillId="2" borderId="19" xfId="11" applyNumberFormat="1" applyFont="1" applyFill="1" applyBorder="1" applyAlignment="1" applyProtection="1">
      <alignment horizontal="center"/>
      <protection hidden="1"/>
    </xf>
    <xf numFmtId="166" fontId="11" fillId="15" borderId="18" xfId="10" applyNumberFormat="1" applyFont="1" applyFill="1" applyBorder="1" applyAlignment="1" applyProtection="1">
      <alignment wrapText="1"/>
      <protection hidden="1"/>
    </xf>
    <xf numFmtId="49" fontId="11" fillId="15" borderId="19" xfId="10" applyNumberFormat="1" applyFont="1" applyFill="1" applyBorder="1" applyAlignment="1" applyProtection="1">
      <alignment horizontal="center" wrapText="1"/>
      <protection hidden="1"/>
    </xf>
    <xf numFmtId="167" fontId="11" fillId="16" borderId="37" xfId="12" applyNumberFormat="1" applyFont="1" applyFill="1" applyBorder="1" applyAlignment="1" applyProtection="1">
      <alignment horizontal="center"/>
      <protection hidden="1"/>
    </xf>
    <xf numFmtId="170" fontId="11" fillId="16" borderId="37" xfId="12" applyNumberFormat="1" applyFont="1" applyFill="1" applyBorder="1" applyAlignment="1" applyProtection="1">
      <alignment horizontal="center"/>
      <protection hidden="1"/>
    </xf>
    <xf numFmtId="168" fontId="11" fillId="16" borderId="37" xfId="12" applyNumberFormat="1" applyFont="1" applyFill="1" applyBorder="1" applyAlignment="1" applyProtection="1">
      <alignment horizontal="center"/>
      <protection hidden="1"/>
    </xf>
    <xf numFmtId="168" fontId="11" fillId="16" borderId="39" xfId="12" applyNumberFormat="1" applyFont="1" applyFill="1" applyBorder="1" applyAlignment="1" applyProtection="1">
      <alignment horizontal="center"/>
      <protection hidden="1"/>
    </xf>
    <xf numFmtId="49" fontId="14" fillId="0" borderId="6" xfId="10" applyNumberFormat="1" applyFont="1" applyFill="1" applyBorder="1" applyAlignment="1" applyProtection="1">
      <alignment horizontal="center" wrapText="1"/>
      <protection hidden="1"/>
    </xf>
    <xf numFmtId="166" fontId="11" fillId="0" borderId="3" xfId="10" applyNumberFormat="1" applyFont="1" applyFill="1" applyBorder="1" applyAlignment="1" applyProtection="1">
      <alignment wrapText="1"/>
      <protection hidden="1"/>
    </xf>
    <xf numFmtId="49" fontId="11" fillId="0" borderId="4" xfId="10" applyNumberFormat="1" applyFont="1" applyFill="1" applyBorder="1" applyAlignment="1" applyProtection="1">
      <alignment horizontal="center" wrapText="1"/>
      <protection hidden="1"/>
    </xf>
    <xf numFmtId="167" fontId="11" fillId="0" borderId="4" xfId="10" applyNumberFormat="1" applyFont="1" applyFill="1" applyBorder="1" applyAlignment="1" applyProtection="1">
      <alignment horizontal="center"/>
      <protection hidden="1"/>
    </xf>
    <xf numFmtId="168" fontId="11" fillId="0" borderId="4" xfId="10" applyNumberFormat="1" applyFont="1" applyFill="1" applyBorder="1" applyAlignment="1" applyProtection="1">
      <alignment horizontal="center"/>
      <protection hidden="1"/>
    </xf>
    <xf numFmtId="166" fontId="16" fillId="0" borderId="5" xfId="10" applyNumberFormat="1" applyFont="1" applyFill="1" applyBorder="1" applyAlignment="1" applyProtection="1">
      <alignment wrapText="1"/>
      <protection hidden="1"/>
    </xf>
    <xf numFmtId="167" fontId="13" fillId="0" borderId="6" xfId="13" applyNumberFormat="1" applyFont="1" applyFill="1" applyBorder="1" applyAlignment="1" applyProtection="1">
      <alignment horizontal="center"/>
      <protection hidden="1"/>
    </xf>
    <xf numFmtId="170" fontId="13" fillId="0" borderId="6" xfId="13" applyNumberFormat="1" applyFont="1" applyFill="1" applyBorder="1" applyAlignment="1" applyProtection="1">
      <alignment horizontal="center"/>
      <protection hidden="1"/>
    </xf>
    <xf numFmtId="168" fontId="13" fillId="0" borderId="6" xfId="13" applyNumberFormat="1" applyFont="1" applyFill="1" applyBorder="1" applyAlignment="1" applyProtection="1">
      <alignment horizontal="center"/>
      <protection hidden="1"/>
    </xf>
    <xf numFmtId="0" fontId="13" fillId="0" borderId="35" xfId="6" applyFont="1" applyBorder="1" applyAlignment="1">
      <alignment wrapText="1"/>
    </xf>
    <xf numFmtId="49" fontId="13" fillId="0" borderId="23" xfId="7" applyNumberFormat="1" applyFont="1" applyBorder="1" applyAlignment="1">
      <alignment horizontal="center"/>
    </xf>
    <xf numFmtId="167" fontId="13" fillId="0" borderId="23" xfId="13" applyNumberFormat="1" applyFont="1" applyFill="1" applyBorder="1" applyAlignment="1" applyProtection="1">
      <alignment horizontal="center"/>
      <protection hidden="1"/>
    </xf>
    <xf numFmtId="49" fontId="13" fillId="0" borderId="23" xfId="13" applyNumberFormat="1" applyFont="1" applyFill="1" applyBorder="1" applyAlignment="1" applyProtection="1">
      <alignment horizontal="center"/>
      <protection hidden="1"/>
    </xf>
    <xf numFmtId="168" fontId="13" fillId="0" borderId="23" xfId="13" applyNumberFormat="1" applyFont="1" applyFill="1" applyBorder="1" applyAlignment="1" applyProtection="1">
      <alignment horizontal="center"/>
      <protection hidden="1"/>
    </xf>
    <xf numFmtId="0" fontId="13" fillId="0" borderId="23" xfId="7" applyFont="1" applyBorder="1" applyAlignment="1">
      <alignment horizontal="center"/>
    </xf>
    <xf numFmtId="0" fontId="13" fillId="6" borderId="35" xfId="2" applyFont="1" applyFill="1" applyBorder="1" applyAlignment="1">
      <alignment wrapText="1"/>
    </xf>
    <xf numFmtId="49" fontId="13" fillId="0" borderId="23" xfId="2" applyNumberFormat="1" applyFont="1" applyBorder="1" applyAlignment="1">
      <alignment horizontal="center"/>
    </xf>
    <xf numFmtId="170" fontId="13" fillId="0" borderId="23" xfId="13" applyNumberFormat="1" applyFont="1" applyFill="1" applyBorder="1" applyAlignment="1" applyProtection="1">
      <alignment horizontal="center"/>
      <protection hidden="1"/>
    </xf>
    <xf numFmtId="0" fontId="13" fillId="0" borderId="9" xfId="5" applyFont="1" applyBorder="1"/>
    <xf numFmtId="49" fontId="13" fillId="0" borderId="10" xfId="16" applyNumberFormat="1" applyFont="1" applyBorder="1" applyAlignment="1">
      <alignment horizontal="center"/>
    </xf>
    <xf numFmtId="167" fontId="13" fillId="0" borderId="10" xfId="11" applyNumberFormat="1" applyFont="1" applyFill="1" applyBorder="1" applyAlignment="1" applyProtection="1">
      <alignment horizontal="center"/>
      <protection hidden="1"/>
    </xf>
    <xf numFmtId="170" fontId="13" fillId="0" borderId="10" xfId="11" applyNumberFormat="1" applyFont="1" applyFill="1" applyBorder="1" applyAlignment="1" applyProtection="1">
      <alignment horizontal="center"/>
      <protection hidden="1"/>
    </xf>
    <xf numFmtId="168" fontId="13" fillId="0" borderId="10" xfId="11" applyNumberFormat="1" applyFont="1" applyFill="1" applyBorder="1" applyAlignment="1" applyProtection="1">
      <alignment horizontal="center"/>
      <protection hidden="1"/>
    </xf>
    <xf numFmtId="0" fontId="13" fillId="0" borderId="10" xfId="16" applyFont="1" applyBorder="1" applyAlignment="1">
      <alignment horizontal="center"/>
    </xf>
    <xf numFmtId="170" fontId="11" fillId="2" borderId="19" xfId="11" applyNumberFormat="1" applyFont="1" applyFill="1" applyBorder="1" applyAlignment="1" applyProtection="1">
      <alignment horizontal="center"/>
      <protection hidden="1"/>
    </xf>
    <xf numFmtId="0" fontId="11" fillId="2" borderId="18" xfId="16" applyFont="1" applyFill="1" applyBorder="1"/>
    <xf numFmtId="49" fontId="11" fillId="2" borderId="19" xfId="16" applyNumberFormat="1" applyFont="1" applyFill="1" applyBorder="1" applyAlignment="1">
      <alignment horizontal="center"/>
    </xf>
    <xf numFmtId="0" fontId="11" fillId="2" borderId="19" xfId="16" applyFont="1" applyFill="1" applyBorder="1" applyAlignment="1">
      <alignment horizontal="center"/>
    </xf>
    <xf numFmtId="166" fontId="13" fillId="0" borderId="22" xfId="12" applyNumberFormat="1" applyFont="1" applyFill="1" applyBorder="1" applyAlignment="1" applyProtection="1">
      <alignment wrapText="1"/>
      <protection hidden="1"/>
    </xf>
    <xf numFmtId="49" fontId="13" fillId="0" borderId="23" xfId="12" applyNumberFormat="1" applyFont="1" applyFill="1" applyBorder="1" applyAlignment="1" applyProtection="1">
      <alignment horizontal="center"/>
      <protection hidden="1"/>
    </xf>
    <xf numFmtId="167" fontId="13" fillId="0" borderId="23" xfId="12" applyNumberFormat="1" applyFont="1" applyFill="1" applyBorder="1" applyAlignment="1" applyProtection="1">
      <alignment horizontal="center"/>
      <protection hidden="1"/>
    </xf>
    <xf numFmtId="168" fontId="13" fillId="0" borderId="23" xfId="12" applyNumberFormat="1" applyFont="1" applyFill="1" applyBorder="1" applyAlignment="1" applyProtection="1">
      <alignment horizontal="center"/>
      <protection hidden="1"/>
    </xf>
    <xf numFmtId="49" fontId="13" fillId="0" borderId="6" xfId="5" applyNumberFormat="1" applyFont="1" applyBorder="1" applyAlignment="1">
      <alignment horizontal="center"/>
    </xf>
    <xf numFmtId="49" fontId="13" fillId="0" borderId="6" xfId="13" applyNumberFormat="1" applyFont="1" applyFill="1" applyBorder="1" applyAlignment="1" applyProtection="1">
      <alignment horizontal="center"/>
      <protection hidden="1"/>
    </xf>
    <xf numFmtId="0" fontId="13" fillId="0" borderId="17" xfId="16" applyFont="1" applyBorder="1"/>
    <xf numFmtId="0" fontId="13" fillId="0" borderId="16" xfId="16" applyFont="1" applyBorder="1" applyAlignment="1">
      <alignment wrapText="1"/>
    </xf>
    <xf numFmtId="0" fontId="11" fillId="11" borderId="18" xfId="7" applyFont="1" applyFill="1" applyBorder="1" applyAlignment="1">
      <alignment horizontal="left" wrapText="1"/>
    </xf>
    <xf numFmtId="49" fontId="11" fillId="12" borderId="37" xfId="12" applyNumberFormat="1" applyFont="1" applyFill="1" applyBorder="1" applyAlignment="1" applyProtection="1">
      <alignment horizontal="center"/>
      <protection hidden="1"/>
    </xf>
    <xf numFmtId="0" fontId="6" fillId="13" borderId="60" xfId="6" applyFont="1" applyFill="1" applyBorder="1" applyAlignment="1">
      <alignment horizontal="center" wrapText="1"/>
    </xf>
    <xf numFmtId="0" fontId="13" fillId="0" borderId="11" xfId="5" applyFont="1" applyBorder="1"/>
    <xf numFmtId="167" fontId="13" fillId="0" borderId="12" xfId="11" applyNumberFormat="1" applyFont="1" applyFill="1" applyBorder="1" applyAlignment="1" applyProtection="1">
      <alignment horizontal="center"/>
      <protection hidden="1"/>
    </xf>
    <xf numFmtId="170" fontId="13" fillId="0" borderId="12" xfId="11" applyNumberFormat="1" applyFont="1" applyFill="1" applyBorder="1" applyAlignment="1" applyProtection="1">
      <alignment horizontal="center"/>
      <protection hidden="1"/>
    </xf>
    <xf numFmtId="168" fontId="13" fillId="0" borderId="12" xfId="11" applyNumberFormat="1" applyFont="1" applyFill="1" applyBorder="1" applyAlignment="1" applyProtection="1">
      <alignment horizontal="center"/>
      <protection hidden="1"/>
    </xf>
    <xf numFmtId="0" fontId="11" fillId="0" borderId="17" xfId="5" applyFont="1" applyBorder="1"/>
    <xf numFmtId="49" fontId="11" fillId="0" borderId="15" xfId="5" applyNumberFormat="1" applyFont="1" applyBorder="1" applyAlignment="1">
      <alignment horizontal="center"/>
    </xf>
    <xf numFmtId="167" fontId="11" fillId="0" borderId="15" xfId="11" applyNumberFormat="1" applyFont="1" applyFill="1" applyBorder="1" applyAlignment="1" applyProtection="1">
      <alignment horizontal="center"/>
      <protection hidden="1"/>
    </xf>
    <xf numFmtId="170" fontId="11" fillId="0" borderId="15" xfId="11" applyNumberFormat="1" applyFont="1" applyFill="1" applyBorder="1" applyAlignment="1" applyProtection="1">
      <alignment horizontal="center"/>
      <protection hidden="1"/>
    </xf>
    <xf numFmtId="168" fontId="11" fillId="0" borderId="15" xfId="11" applyNumberFormat="1" applyFont="1" applyFill="1" applyBorder="1" applyAlignment="1" applyProtection="1">
      <alignment horizontal="center"/>
      <protection hidden="1"/>
    </xf>
    <xf numFmtId="0" fontId="11" fillId="0" borderId="15" xfId="5" applyFont="1" applyBorder="1" applyAlignment="1">
      <alignment horizontal="center"/>
    </xf>
    <xf numFmtId="49" fontId="13" fillId="0" borderId="12" xfId="5" applyNumberFormat="1" applyFont="1" applyBorder="1" applyAlignment="1">
      <alignment horizontal="center"/>
    </xf>
    <xf numFmtId="166" fontId="11" fillId="11" borderId="18" xfId="11" applyNumberFormat="1" applyFont="1" applyFill="1" applyBorder="1" applyAlignment="1" applyProtection="1">
      <alignment wrapText="1"/>
      <protection hidden="1"/>
    </xf>
    <xf numFmtId="49" fontId="11" fillId="11" borderId="19" xfId="11" applyNumberFormat="1" applyFont="1" applyFill="1" applyBorder="1" applyAlignment="1" applyProtection="1">
      <alignment horizontal="center" wrapText="1"/>
      <protection hidden="1"/>
    </xf>
    <xf numFmtId="167" fontId="11" fillId="11" borderId="19" xfId="11" applyNumberFormat="1" applyFont="1" applyFill="1" applyBorder="1" applyAlignment="1" applyProtection="1">
      <alignment horizontal="center"/>
      <protection hidden="1"/>
    </xf>
    <xf numFmtId="49" fontId="11" fillId="11" borderId="19" xfId="11" applyNumberFormat="1" applyFont="1" applyFill="1" applyBorder="1" applyAlignment="1" applyProtection="1">
      <alignment horizontal="center"/>
      <protection hidden="1"/>
    </xf>
    <xf numFmtId="168" fontId="11" fillId="11" borderId="19" xfId="11" applyNumberFormat="1" applyFont="1" applyFill="1" applyBorder="1" applyAlignment="1" applyProtection="1">
      <alignment horizontal="center"/>
      <protection hidden="1"/>
    </xf>
    <xf numFmtId="177" fontId="13" fillId="0" borderId="6" xfId="8" applyNumberFormat="1" applyFont="1" applyFill="1" applyBorder="1" applyAlignment="1" applyProtection="1">
      <alignment horizontal="right"/>
      <protection hidden="1"/>
    </xf>
    <xf numFmtId="177" fontId="6" fillId="0" borderId="4" xfId="5" applyNumberFormat="1" applyFont="1" applyBorder="1" applyAlignment="1">
      <alignment horizontal="center"/>
    </xf>
    <xf numFmtId="0" fontId="11" fillId="6" borderId="5" xfId="0" applyFont="1" applyFill="1" applyBorder="1" applyAlignment="1">
      <alignment wrapText="1"/>
    </xf>
    <xf numFmtId="49" fontId="11" fillId="0" borderId="6" xfId="0" applyNumberFormat="1" applyFont="1" applyBorder="1" applyAlignment="1">
      <alignment horizontal="center"/>
    </xf>
    <xf numFmtId="167" fontId="11" fillId="0" borderId="6" xfId="13" applyNumberFormat="1" applyFont="1" applyFill="1" applyBorder="1" applyAlignment="1" applyProtection="1">
      <alignment horizontal="center"/>
      <protection hidden="1"/>
    </xf>
    <xf numFmtId="170" fontId="11" fillId="0" borderId="6" xfId="13" applyNumberFormat="1" applyFont="1" applyFill="1" applyBorder="1" applyAlignment="1" applyProtection="1">
      <alignment horizontal="center"/>
      <protection hidden="1"/>
    </xf>
    <xf numFmtId="168" fontId="11" fillId="0" borderId="6" xfId="13" applyNumberFormat="1" applyFont="1" applyFill="1" applyBorder="1" applyAlignment="1" applyProtection="1">
      <alignment horizontal="center"/>
      <protection hidden="1"/>
    </xf>
    <xf numFmtId="0" fontId="11" fillId="18" borderId="18" xfId="7" applyFont="1" applyFill="1" applyBorder="1" applyAlignment="1">
      <alignment horizontal="left" wrapText="1"/>
    </xf>
    <xf numFmtId="49" fontId="11" fillId="19" borderId="37" xfId="12" applyNumberFormat="1" applyFont="1" applyFill="1" applyBorder="1" applyAlignment="1" applyProtection="1">
      <alignment horizontal="center"/>
      <protection hidden="1"/>
    </xf>
    <xf numFmtId="166" fontId="11" fillId="0" borderId="5" xfId="20" applyNumberFormat="1" applyFont="1" applyFill="1" applyBorder="1" applyAlignment="1" applyProtection="1">
      <alignment wrapText="1"/>
      <protection hidden="1"/>
    </xf>
    <xf numFmtId="168" fontId="11" fillId="0" borderId="6" xfId="20" applyNumberFormat="1" applyFont="1" applyFill="1" applyBorder="1" applyAlignment="1" applyProtection="1">
      <alignment horizontal="center"/>
      <protection hidden="1"/>
    </xf>
    <xf numFmtId="0" fontId="13" fillId="6" borderId="22" xfId="0" applyFont="1" applyFill="1" applyBorder="1" applyAlignment="1">
      <alignment wrapText="1"/>
    </xf>
    <xf numFmtId="0" fontId="13" fillId="6" borderId="17" xfId="2" applyFont="1" applyFill="1" applyBorder="1" applyAlignment="1">
      <alignment wrapText="1"/>
    </xf>
    <xf numFmtId="49" fontId="13" fillId="0" borderId="15" xfId="2" applyNumberFormat="1" applyFont="1" applyBorder="1" applyAlignment="1">
      <alignment horizontal="center"/>
    </xf>
    <xf numFmtId="167" fontId="13" fillId="0" borderId="15" xfId="13" applyNumberFormat="1" applyFont="1" applyFill="1" applyBorder="1" applyAlignment="1" applyProtection="1">
      <alignment horizontal="center"/>
      <protection hidden="1"/>
    </xf>
    <xf numFmtId="170" fontId="13" fillId="0" borderId="15" xfId="13" applyNumberFormat="1" applyFont="1" applyFill="1" applyBorder="1" applyAlignment="1" applyProtection="1">
      <alignment horizontal="center"/>
      <protection hidden="1"/>
    </xf>
    <xf numFmtId="168" fontId="13" fillId="0" borderId="15" xfId="13" applyNumberFormat="1" applyFont="1" applyFill="1" applyBorder="1" applyAlignment="1" applyProtection="1">
      <alignment horizontal="center"/>
      <protection hidden="1"/>
    </xf>
    <xf numFmtId="177" fontId="15" fillId="0" borderId="0" xfId="5" applyNumberFormat="1" applyFont="1" applyAlignment="1">
      <alignment horizontal="right"/>
    </xf>
    <xf numFmtId="177" fontId="2" fillId="0" borderId="0" xfId="5" applyNumberFormat="1" applyFont="1"/>
    <xf numFmtId="177" fontId="11" fillId="0" borderId="2" xfId="5" applyNumberFormat="1" applyFont="1" applyFill="1" applyBorder="1" applyAlignment="1">
      <alignment horizontal="center" vertical="center" wrapText="1"/>
    </xf>
    <xf numFmtId="177" fontId="2" fillId="0" borderId="0" xfId="5" applyNumberFormat="1" applyFont="1" applyBorder="1"/>
    <xf numFmtId="177" fontId="13" fillId="0" borderId="15" xfId="12" applyNumberFormat="1" applyFont="1" applyFill="1" applyBorder="1" applyAlignment="1" applyProtection="1">
      <alignment horizontal="right"/>
      <protection hidden="1"/>
    </xf>
    <xf numFmtId="177" fontId="24" fillId="0" borderId="0" xfId="5" applyNumberFormat="1" applyFont="1" applyBorder="1" applyAlignment="1">
      <alignment horizontal="center" wrapText="1"/>
    </xf>
    <xf numFmtId="177" fontId="14" fillId="0" borderId="0" xfId="11" applyNumberFormat="1" applyFont="1" applyFill="1" applyBorder="1" applyAlignment="1" applyProtection="1">
      <alignment horizontal="right" indent="1"/>
      <protection hidden="1"/>
    </xf>
    <xf numFmtId="177" fontId="11" fillId="0" borderId="2" xfId="11" applyNumberFormat="1" applyFont="1" applyFill="1" applyBorder="1" applyAlignment="1" applyProtection="1">
      <alignment horizontal="right"/>
      <protection hidden="1"/>
    </xf>
    <xf numFmtId="177" fontId="16" fillId="0" borderId="0" xfId="23" applyNumberFormat="1" applyFont="1" applyAlignment="1">
      <alignment horizontal="right"/>
    </xf>
    <xf numFmtId="172" fontId="13" fillId="0" borderId="6" xfId="0" applyNumberFormat="1" applyFont="1" applyBorder="1" applyAlignment="1" applyProtection="1">
      <alignment horizontal="center"/>
      <protection hidden="1"/>
    </xf>
    <xf numFmtId="172" fontId="14" fillId="0" borderId="6" xfId="0" applyNumberFormat="1" applyFont="1" applyBorder="1" applyAlignment="1" applyProtection="1">
      <alignment horizontal="center"/>
      <protection hidden="1"/>
    </xf>
    <xf numFmtId="172" fontId="11" fillId="0" borderId="6" xfId="0" applyNumberFormat="1" applyFont="1" applyBorder="1" applyAlignment="1" applyProtection="1">
      <alignment horizontal="center"/>
      <protection hidden="1"/>
    </xf>
    <xf numFmtId="172" fontId="11" fillId="0" borderId="6" xfId="20" applyNumberFormat="1" applyFont="1" applyFill="1" applyBorder="1" applyAlignment="1" applyProtection="1">
      <alignment horizontal="center"/>
      <protection hidden="1"/>
    </xf>
    <xf numFmtId="172" fontId="17" fillId="0" borderId="6" xfId="20" applyNumberFormat="1" applyFont="1" applyFill="1" applyBorder="1" applyAlignment="1" applyProtection="1">
      <alignment horizontal="center"/>
      <protection hidden="1"/>
    </xf>
    <xf numFmtId="172" fontId="13" fillId="0" borderId="23" xfId="20" applyNumberFormat="1" applyFont="1" applyFill="1" applyBorder="1" applyAlignment="1" applyProtection="1">
      <alignment horizontal="center"/>
      <protection hidden="1"/>
    </xf>
    <xf numFmtId="172" fontId="13" fillId="0" borderId="6" xfId="20" applyNumberFormat="1" applyFont="1" applyFill="1" applyBorder="1" applyAlignment="1" applyProtection="1">
      <alignment horizontal="center"/>
      <protection hidden="1"/>
    </xf>
    <xf numFmtId="0" fontId="17" fillId="0" borderId="5" xfId="16" applyFont="1" applyBorder="1"/>
    <xf numFmtId="0" fontId="17" fillId="0" borderId="6" xfId="16" applyFont="1" applyBorder="1" applyAlignment="1">
      <alignment horizontal="center"/>
    </xf>
    <xf numFmtId="0" fontId="17" fillId="0" borderId="17" xfId="16" applyFont="1" applyBorder="1"/>
    <xf numFmtId="49" fontId="17" fillId="0" borderId="15" xfId="16" applyNumberFormat="1" applyFont="1" applyBorder="1" applyAlignment="1">
      <alignment horizontal="center"/>
    </xf>
    <xf numFmtId="167" fontId="17" fillId="0" borderId="15" xfId="11" applyNumberFormat="1" applyFont="1" applyFill="1" applyBorder="1" applyAlignment="1" applyProtection="1">
      <alignment horizontal="center"/>
      <protection hidden="1"/>
    </xf>
    <xf numFmtId="168" fontId="17" fillId="0" borderId="15" xfId="11" applyNumberFormat="1" applyFont="1" applyFill="1" applyBorder="1" applyAlignment="1" applyProtection="1">
      <alignment horizontal="center"/>
      <protection hidden="1"/>
    </xf>
    <xf numFmtId="0" fontId="17" fillId="0" borderId="15" xfId="16" applyFont="1" applyBorder="1" applyAlignment="1">
      <alignment horizontal="center"/>
    </xf>
    <xf numFmtId="172" fontId="11" fillId="0" borderId="2" xfId="11" applyNumberFormat="1" applyFont="1" applyFill="1" applyBorder="1" applyAlignment="1" applyProtection="1">
      <alignment horizontal="center"/>
      <protection hidden="1"/>
    </xf>
    <xf numFmtId="0" fontId="17" fillId="0" borderId="22" xfId="16" applyFont="1" applyBorder="1"/>
    <xf numFmtId="0" fontId="47" fillId="0" borderId="0" xfId="5" applyFont="1"/>
    <xf numFmtId="49" fontId="17" fillId="9" borderId="66" xfId="16" applyNumberFormat="1" applyFont="1" applyFill="1" applyBorder="1" applyAlignment="1">
      <alignment horizontal="center"/>
    </xf>
    <xf numFmtId="167" fontId="17" fillId="9" borderId="15" xfId="10" applyNumberFormat="1" applyFont="1" applyFill="1" applyBorder="1" applyAlignment="1" applyProtection="1">
      <alignment horizontal="center"/>
      <protection hidden="1"/>
    </xf>
    <xf numFmtId="168" fontId="17" fillId="9" borderId="15" xfId="10" applyNumberFormat="1" applyFont="1" applyFill="1" applyBorder="1" applyAlignment="1" applyProtection="1">
      <alignment horizontal="center"/>
      <protection hidden="1"/>
    </xf>
    <xf numFmtId="0" fontId="17" fillId="9" borderId="15" xfId="16" applyFont="1" applyFill="1" applyBorder="1" applyAlignment="1">
      <alignment horizontal="center"/>
    </xf>
    <xf numFmtId="170" fontId="14" fillId="0" borderId="14" xfId="13" applyNumberFormat="1" applyFont="1" applyFill="1" applyBorder="1" applyAlignment="1" applyProtection="1">
      <alignment horizontal="center"/>
      <protection hidden="1"/>
    </xf>
    <xf numFmtId="0" fontId="7" fillId="0" borderId="16" xfId="5" applyFont="1" applyBorder="1"/>
    <xf numFmtId="0" fontId="11" fillId="11" borderId="1" xfId="7" applyFont="1" applyFill="1" applyBorder="1" applyAlignment="1">
      <alignment wrapText="1"/>
    </xf>
    <xf numFmtId="49" fontId="11" fillId="11" borderId="2" xfId="5" applyNumberFormat="1" applyFont="1" applyFill="1" applyBorder="1" applyAlignment="1">
      <alignment horizontal="center"/>
    </xf>
    <xf numFmtId="167" fontId="11" fillId="11" borderId="2" xfId="11" applyNumberFormat="1" applyFont="1" applyFill="1" applyBorder="1" applyAlignment="1" applyProtection="1">
      <alignment horizontal="center"/>
      <protection hidden="1"/>
    </xf>
    <xf numFmtId="49" fontId="11" fillId="11" borderId="2" xfId="11" applyNumberFormat="1" applyFont="1" applyFill="1" applyBorder="1" applyAlignment="1" applyProtection="1">
      <alignment horizontal="center"/>
      <protection hidden="1"/>
    </xf>
    <xf numFmtId="168" fontId="11" fillId="11" borderId="2" xfId="11" applyNumberFormat="1" applyFont="1" applyFill="1" applyBorder="1" applyAlignment="1" applyProtection="1">
      <alignment horizontal="center"/>
      <protection hidden="1"/>
    </xf>
    <xf numFmtId="0" fontId="11" fillId="11" borderId="2" xfId="5" applyFont="1" applyFill="1" applyBorder="1" applyAlignment="1">
      <alignment horizontal="center"/>
    </xf>
    <xf numFmtId="0" fontId="13" fillId="0" borderId="0" xfId="5" applyFont="1" applyFill="1"/>
    <xf numFmtId="0" fontId="11" fillId="11" borderId="1" xfId="7" applyFont="1" applyFill="1" applyBorder="1" applyAlignment="1">
      <alignment horizontal="left" wrapText="1"/>
    </xf>
    <xf numFmtId="49" fontId="11" fillId="11" borderId="2" xfId="12" applyNumberFormat="1" applyFont="1" applyFill="1" applyBorder="1" applyAlignment="1" applyProtection="1">
      <alignment horizontal="center"/>
      <protection hidden="1"/>
    </xf>
    <xf numFmtId="170" fontId="13" fillId="0" borderId="6" xfId="12" applyNumberFormat="1" applyFont="1" applyFill="1" applyBorder="1" applyAlignment="1" applyProtection="1">
      <alignment horizontal="center"/>
      <protection hidden="1"/>
    </xf>
    <xf numFmtId="0" fontId="13" fillId="0" borderId="3" xfId="7" applyFont="1" applyFill="1" applyBorder="1" applyAlignment="1">
      <alignment horizontal="left" wrapText="1"/>
    </xf>
    <xf numFmtId="49" fontId="13" fillId="0" borderId="4" xfId="12" applyNumberFormat="1" applyFont="1" applyFill="1" applyBorder="1" applyAlignment="1" applyProtection="1">
      <alignment horizontal="center"/>
      <protection hidden="1"/>
    </xf>
    <xf numFmtId="170" fontId="13" fillId="0" borderId="4" xfId="12" applyNumberFormat="1" applyFont="1" applyFill="1" applyBorder="1" applyAlignment="1" applyProtection="1">
      <alignment horizontal="center"/>
      <protection hidden="1"/>
    </xf>
    <xf numFmtId="168" fontId="13" fillId="0" borderId="4" xfId="12" applyNumberFormat="1" applyFont="1" applyFill="1" applyBorder="1" applyAlignment="1" applyProtection="1">
      <alignment horizontal="center"/>
      <protection hidden="1"/>
    </xf>
    <xf numFmtId="0" fontId="13" fillId="0" borderId="5" xfId="7" applyFont="1" applyFill="1" applyBorder="1" applyAlignment="1">
      <alignment horizontal="left" wrapText="1"/>
    </xf>
    <xf numFmtId="0" fontId="13" fillId="0" borderId="16" xfId="7" applyFont="1" applyFill="1" applyBorder="1" applyAlignment="1">
      <alignment horizontal="left" wrapText="1"/>
    </xf>
    <xf numFmtId="168" fontId="13" fillId="0" borderId="27" xfId="12" applyNumberFormat="1" applyFont="1" applyFill="1" applyBorder="1" applyAlignment="1" applyProtection="1">
      <alignment horizontal="center"/>
      <protection hidden="1"/>
    </xf>
    <xf numFmtId="49" fontId="13" fillId="0" borderId="23" xfId="18" applyNumberFormat="1" applyFont="1" applyBorder="1" applyAlignment="1">
      <alignment horizontal="center"/>
    </xf>
    <xf numFmtId="167" fontId="13" fillId="0" borderId="23" xfId="15" applyNumberFormat="1" applyFont="1" applyFill="1" applyBorder="1" applyAlignment="1" applyProtection="1">
      <alignment horizontal="center"/>
      <protection hidden="1"/>
    </xf>
    <xf numFmtId="170" fontId="13" fillId="0" borderId="23" xfId="15" applyNumberFormat="1" applyFont="1" applyFill="1" applyBorder="1" applyAlignment="1" applyProtection="1">
      <alignment horizontal="center"/>
      <protection hidden="1"/>
    </xf>
    <xf numFmtId="168" fontId="13" fillId="0" borderId="23" xfId="15" applyNumberFormat="1" applyFont="1" applyFill="1" applyBorder="1" applyAlignment="1" applyProtection="1">
      <alignment horizontal="center"/>
      <protection hidden="1"/>
    </xf>
    <xf numFmtId="49" fontId="13" fillId="0" borderId="15" xfId="5" applyNumberFormat="1" applyFont="1" applyBorder="1" applyAlignment="1">
      <alignment horizontal="center"/>
    </xf>
    <xf numFmtId="166" fontId="13" fillId="0" borderId="25" xfId="12" applyNumberFormat="1" applyFont="1" applyFill="1" applyBorder="1" applyAlignment="1" applyProtection="1">
      <alignment wrapText="1"/>
      <protection hidden="1"/>
    </xf>
    <xf numFmtId="49" fontId="13" fillId="0" borderId="34" xfId="12" applyNumberFormat="1" applyFont="1" applyFill="1" applyBorder="1" applyAlignment="1" applyProtection="1">
      <alignment horizontal="center"/>
      <protection hidden="1"/>
    </xf>
    <xf numFmtId="167" fontId="13" fillId="0" borderId="34" xfId="12" applyNumberFormat="1" applyFont="1" applyFill="1" applyBorder="1" applyAlignment="1" applyProtection="1">
      <alignment horizontal="center"/>
      <protection hidden="1"/>
    </xf>
    <xf numFmtId="170" fontId="13" fillId="0" borderId="34" xfId="12" applyNumberFormat="1" applyFont="1" applyFill="1" applyBorder="1" applyAlignment="1" applyProtection="1">
      <alignment horizontal="center"/>
      <protection hidden="1"/>
    </xf>
    <xf numFmtId="168" fontId="13" fillId="0" borderId="34" xfId="12" applyNumberFormat="1" applyFont="1" applyFill="1" applyBorder="1" applyAlignment="1" applyProtection="1">
      <alignment horizontal="center"/>
      <protection hidden="1"/>
    </xf>
    <xf numFmtId="166" fontId="13" fillId="0" borderId="71" xfId="12" applyNumberFormat="1" applyFont="1" applyFill="1" applyBorder="1" applyAlignment="1" applyProtection="1">
      <alignment wrapText="1"/>
      <protection hidden="1"/>
    </xf>
    <xf numFmtId="49" fontId="13" fillId="0" borderId="63" xfId="12" applyNumberFormat="1" applyFont="1" applyFill="1" applyBorder="1" applyAlignment="1" applyProtection="1">
      <alignment horizontal="center"/>
      <protection hidden="1"/>
    </xf>
    <xf numFmtId="167" fontId="13" fillId="0" borderId="63" xfId="12" applyNumberFormat="1" applyFont="1" applyFill="1" applyBorder="1" applyAlignment="1" applyProtection="1">
      <alignment horizontal="center"/>
      <protection hidden="1"/>
    </xf>
    <xf numFmtId="170" fontId="13" fillId="0" borderId="63" xfId="12" applyNumberFormat="1" applyFont="1" applyFill="1" applyBorder="1" applyAlignment="1" applyProtection="1">
      <alignment horizontal="center"/>
      <protection hidden="1"/>
    </xf>
    <xf numFmtId="168" fontId="13" fillId="0" borderId="63" xfId="12" applyNumberFormat="1" applyFont="1" applyFill="1" applyBorder="1" applyAlignment="1" applyProtection="1">
      <alignment horizontal="center"/>
      <protection hidden="1"/>
    </xf>
    <xf numFmtId="0" fontId="13" fillId="0" borderId="5" xfId="7" applyFont="1" applyBorder="1" applyAlignment="1">
      <alignment wrapText="1"/>
    </xf>
    <xf numFmtId="49" fontId="13" fillId="0" borderId="6" xfId="7" applyNumberFormat="1" applyFont="1" applyBorder="1" applyAlignment="1">
      <alignment horizontal="center"/>
    </xf>
    <xf numFmtId="0" fontId="13" fillId="0" borderId="6" xfId="7" applyFont="1" applyBorder="1" applyAlignment="1">
      <alignment horizontal="center"/>
    </xf>
    <xf numFmtId="0" fontId="13" fillId="4" borderId="3" xfId="7" applyFont="1" applyFill="1" applyBorder="1" applyAlignment="1">
      <alignment wrapText="1"/>
    </xf>
    <xf numFmtId="49" fontId="13" fillId="4" borderId="4" xfId="7" applyNumberFormat="1" applyFont="1" applyFill="1" applyBorder="1" applyAlignment="1">
      <alignment horizontal="center"/>
    </xf>
    <xf numFmtId="167" fontId="13" fillId="4" borderId="4" xfId="13" applyNumberFormat="1" applyFont="1" applyFill="1" applyBorder="1" applyAlignment="1" applyProtection="1">
      <alignment horizontal="center"/>
      <protection hidden="1"/>
    </xf>
    <xf numFmtId="49" fontId="13" fillId="4" borderId="4" xfId="13" applyNumberFormat="1" applyFont="1" applyFill="1" applyBorder="1" applyAlignment="1" applyProtection="1">
      <alignment horizontal="center"/>
      <protection hidden="1"/>
    </xf>
    <xf numFmtId="168" fontId="13" fillId="4" borderId="4" xfId="13" applyNumberFormat="1" applyFont="1" applyFill="1" applyBorder="1" applyAlignment="1" applyProtection="1">
      <alignment horizontal="center"/>
      <protection hidden="1"/>
    </xf>
    <xf numFmtId="0" fontId="13" fillId="4" borderId="4" xfId="7" applyFont="1" applyFill="1" applyBorder="1" applyAlignment="1">
      <alignment horizontal="center"/>
    </xf>
    <xf numFmtId="0" fontId="13" fillId="4" borderId="5" xfId="7" applyFont="1" applyFill="1" applyBorder="1" applyAlignment="1">
      <alignment wrapText="1"/>
    </xf>
    <xf numFmtId="49" fontId="13" fillId="4" borderId="6" xfId="7" applyNumberFormat="1" applyFont="1" applyFill="1" applyBorder="1" applyAlignment="1">
      <alignment horizontal="center"/>
    </xf>
    <xf numFmtId="167" fontId="13" fillId="4" borderId="6" xfId="13" applyNumberFormat="1" applyFont="1" applyFill="1" applyBorder="1" applyAlignment="1" applyProtection="1">
      <alignment horizontal="center"/>
      <protection hidden="1"/>
    </xf>
    <xf numFmtId="49" fontId="13" fillId="4" borderId="6" xfId="13" applyNumberFormat="1" applyFont="1" applyFill="1" applyBorder="1" applyAlignment="1" applyProtection="1">
      <alignment horizontal="center"/>
      <protection hidden="1"/>
    </xf>
    <xf numFmtId="168" fontId="13" fillId="4" borderId="6" xfId="13" applyNumberFormat="1" applyFont="1" applyFill="1" applyBorder="1" applyAlignment="1" applyProtection="1">
      <alignment horizontal="center"/>
      <protection hidden="1"/>
    </xf>
    <xf numFmtId="0" fontId="13" fillId="4" borderId="6" xfId="7" applyFont="1" applyFill="1" applyBorder="1" applyAlignment="1">
      <alignment horizontal="center"/>
    </xf>
    <xf numFmtId="0" fontId="13" fillId="4" borderId="22" xfId="7" applyFont="1" applyFill="1" applyBorder="1" applyAlignment="1">
      <alignment wrapText="1"/>
    </xf>
    <xf numFmtId="49" fontId="13" fillId="4" borderId="23" xfId="7" applyNumberFormat="1" applyFont="1" applyFill="1" applyBorder="1" applyAlignment="1">
      <alignment horizontal="center"/>
    </xf>
    <xf numFmtId="167" fontId="13" fillId="4" borderId="23" xfId="13" applyNumberFormat="1" applyFont="1" applyFill="1" applyBorder="1" applyAlignment="1" applyProtection="1">
      <alignment horizontal="center"/>
      <protection hidden="1"/>
    </xf>
    <xf numFmtId="49" fontId="13" fillId="4" borderId="23" xfId="13" applyNumberFormat="1" applyFont="1" applyFill="1" applyBorder="1" applyAlignment="1" applyProtection="1">
      <alignment horizontal="center"/>
      <protection hidden="1"/>
    </xf>
    <xf numFmtId="168" fontId="13" fillId="4" borderId="23" xfId="13" applyNumberFormat="1" applyFont="1" applyFill="1" applyBorder="1" applyAlignment="1" applyProtection="1">
      <alignment horizontal="center"/>
      <protection hidden="1"/>
    </xf>
    <xf numFmtId="0" fontId="13" fillId="4" borderId="23" xfId="7" applyFont="1" applyFill="1" applyBorder="1" applyAlignment="1">
      <alignment horizontal="center"/>
    </xf>
    <xf numFmtId="0" fontId="13" fillId="4" borderId="16" xfId="7" applyFont="1" applyFill="1" applyBorder="1" applyAlignment="1">
      <alignment wrapText="1"/>
    </xf>
    <xf numFmtId="49" fontId="13" fillId="4" borderId="14" xfId="7" applyNumberFormat="1" applyFont="1" applyFill="1" applyBorder="1" applyAlignment="1">
      <alignment horizontal="center"/>
    </xf>
    <xf numFmtId="167" fontId="13" fillId="4" borderId="14" xfId="13" applyNumberFormat="1" applyFont="1" applyFill="1" applyBorder="1" applyAlignment="1" applyProtection="1">
      <alignment horizontal="center"/>
      <protection hidden="1"/>
    </xf>
    <xf numFmtId="49" fontId="13" fillId="4" borderId="14" xfId="13" applyNumberFormat="1" applyFont="1" applyFill="1" applyBorder="1" applyAlignment="1" applyProtection="1">
      <alignment horizontal="center"/>
      <protection hidden="1"/>
    </xf>
    <xf numFmtId="168" fontId="13" fillId="4" borderId="14" xfId="13" applyNumberFormat="1" applyFont="1" applyFill="1" applyBorder="1" applyAlignment="1" applyProtection="1">
      <alignment horizontal="center"/>
      <protection hidden="1"/>
    </xf>
    <xf numFmtId="0" fontId="13" fillId="4" borderId="14" xfId="7" applyFont="1" applyFill="1" applyBorder="1" applyAlignment="1">
      <alignment horizontal="center"/>
    </xf>
    <xf numFmtId="0" fontId="13" fillId="0" borderId="3" xfId="5" applyFont="1" applyBorder="1"/>
    <xf numFmtId="49" fontId="13" fillId="0" borderId="4" xfId="5" applyNumberFormat="1" applyFont="1" applyBorder="1" applyAlignment="1">
      <alignment horizontal="center"/>
    </xf>
    <xf numFmtId="0" fontId="13" fillId="0" borderId="15" xfId="5" applyFont="1" applyBorder="1" applyAlignment="1">
      <alignment horizontal="center"/>
    </xf>
    <xf numFmtId="166" fontId="13" fillId="0" borderId="5" xfId="20" applyNumberFormat="1" applyFont="1" applyFill="1" applyBorder="1" applyAlignment="1" applyProtection="1">
      <alignment wrapText="1"/>
      <protection hidden="1"/>
    </xf>
    <xf numFmtId="168" fontId="13" fillId="0" borderId="6" xfId="20" applyNumberFormat="1" applyFont="1" applyFill="1" applyBorder="1" applyAlignment="1" applyProtection="1">
      <alignment horizontal="center"/>
      <protection hidden="1"/>
    </xf>
    <xf numFmtId="0" fontId="14" fillId="0" borderId="5" xfId="16" applyFont="1" applyBorder="1" applyAlignment="1">
      <alignment wrapText="1"/>
    </xf>
    <xf numFmtId="0" fontId="4" fillId="0" borderId="18" xfId="11" applyNumberFormat="1" applyFont="1" applyFill="1" applyBorder="1" applyAlignment="1" applyProtection="1">
      <alignment horizontal="center"/>
      <protection hidden="1"/>
    </xf>
    <xf numFmtId="0" fontId="16" fillId="0" borderId="0" xfId="5" applyFont="1" applyAlignment="1">
      <alignment horizontal="center"/>
    </xf>
    <xf numFmtId="0" fontId="14" fillId="0" borderId="16" xfId="5" applyFont="1" applyBorder="1" applyAlignment="1">
      <alignment horizontal="left"/>
    </xf>
    <xf numFmtId="49" fontId="14" fillId="0" borderId="14" xfId="11" applyNumberFormat="1" applyFont="1" applyBorder="1" applyAlignment="1" applyProtection="1">
      <alignment horizontal="center"/>
      <protection hidden="1"/>
    </xf>
    <xf numFmtId="167" fontId="14" fillId="0" borderId="14" xfId="11" applyNumberFormat="1" applyFont="1" applyBorder="1" applyAlignment="1" applyProtection="1">
      <alignment horizontal="center"/>
      <protection hidden="1"/>
    </xf>
    <xf numFmtId="168" fontId="14" fillId="0" borderId="14" xfId="11" applyNumberFormat="1" applyFont="1" applyBorder="1" applyAlignment="1" applyProtection="1">
      <alignment horizontal="center"/>
      <protection hidden="1"/>
    </xf>
    <xf numFmtId="0" fontId="14" fillId="0" borderId="14" xfId="5" applyFont="1" applyBorder="1" applyAlignment="1">
      <alignment horizontal="center"/>
    </xf>
    <xf numFmtId="177" fontId="14" fillId="0" borderId="14" xfId="5" applyNumberFormat="1" applyFont="1" applyBorder="1" applyAlignment="1">
      <alignment horizontal="center"/>
    </xf>
    <xf numFmtId="49" fontId="13" fillId="0" borderId="12" xfId="16" applyNumberFormat="1" applyFont="1" applyFill="1" applyBorder="1" applyAlignment="1">
      <alignment horizontal="center"/>
    </xf>
    <xf numFmtId="0" fontId="13" fillId="0" borderId="12" xfId="16" applyFont="1" applyFill="1" applyBorder="1" applyAlignment="1">
      <alignment horizontal="center"/>
    </xf>
    <xf numFmtId="0" fontId="13" fillId="0" borderId="20" xfId="6" applyFont="1" applyBorder="1" applyAlignment="1">
      <alignment wrapText="1"/>
    </xf>
    <xf numFmtId="49" fontId="13" fillId="0" borderId="12" xfId="16" applyNumberFormat="1" applyFont="1" applyBorder="1" applyAlignment="1">
      <alignment horizontal="center"/>
    </xf>
    <xf numFmtId="0" fontId="13" fillId="0" borderId="12" xfId="16" applyFont="1" applyBorder="1" applyAlignment="1">
      <alignment horizontal="center"/>
    </xf>
    <xf numFmtId="166" fontId="13" fillId="0" borderId="9" xfId="11" applyNumberFormat="1" applyFont="1" applyFill="1" applyBorder="1" applyAlignment="1" applyProtection="1">
      <alignment wrapText="1"/>
      <protection hidden="1"/>
    </xf>
    <xf numFmtId="49" fontId="13" fillId="0" borderId="10" xfId="11" applyNumberFormat="1" applyFont="1" applyFill="1" applyBorder="1" applyAlignment="1" applyProtection="1">
      <alignment horizontal="center"/>
      <protection hidden="1"/>
    </xf>
    <xf numFmtId="0" fontId="14" fillId="0" borderId="0" xfId="16" applyFont="1" applyBorder="1"/>
    <xf numFmtId="49" fontId="11" fillId="5" borderId="82" xfId="12" applyNumberFormat="1" applyFont="1" applyFill="1" applyBorder="1" applyAlignment="1" applyProtection="1">
      <alignment horizontal="left" wrapText="1"/>
      <protection hidden="1"/>
    </xf>
    <xf numFmtId="49" fontId="11" fillId="5" borderId="83" xfId="12" applyNumberFormat="1" applyFont="1" applyFill="1" applyBorder="1" applyAlignment="1" applyProtection="1">
      <alignment horizontal="center" wrapText="1"/>
      <protection hidden="1"/>
    </xf>
    <xf numFmtId="167" fontId="11" fillId="5" borderId="83" xfId="12" applyNumberFormat="1" applyFont="1" applyFill="1" applyBorder="1" applyAlignment="1" applyProtection="1">
      <alignment horizontal="center"/>
      <protection hidden="1"/>
    </xf>
    <xf numFmtId="170" fontId="11" fillId="5" borderId="83" xfId="12" applyNumberFormat="1" applyFont="1" applyFill="1" applyBorder="1" applyAlignment="1" applyProtection="1">
      <alignment horizontal="center"/>
      <protection hidden="1"/>
    </xf>
    <xf numFmtId="168" fontId="11" fillId="5" borderId="83" xfId="12" applyNumberFormat="1" applyFont="1" applyFill="1" applyBorder="1" applyAlignment="1" applyProtection="1">
      <alignment horizontal="center"/>
      <protection hidden="1"/>
    </xf>
    <xf numFmtId="177" fontId="11" fillId="5" borderId="84" xfId="12" applyNumberFormat="1" applyFont="1" applyFill="1" applyBorder="1" applyAlignment="1" applyProtection="1">
      <alignment horizontal="right"/>
      <protection hidden="1"/>
    </xf>
    <xf numFmtId="49" fontId="13" fillId="0" borderId="4" xfId="11" applyNumberFormat="1" applyFont="1" applyBorder="1" applyAlignment="1" applyProtection="1">
      <alignment horizontal="center"/>
      <protection hidden="1"/>
    </xf>
    <xf numFmtId="167" fontId="13" fillId="0" borderId="4" xfId="11" applyNumberFormat="1" applyFont="1" applyBorder="1" applyAlignment="1" applyProtection="1">
      <alignment horizontal="center"/>
      <protection hidden="1"/>
    </xf>
    <xf numFmtId="168" fontId="13" fillId="0" borderId="4" xfId="11" applyNumberFormat="1" applyFont="1" applyBorder="1" applyAlignment="1" applyProtection="1">
      <alignment horizontal="center"/>
      <protection hidden="1"/>
    </xf>
    <xf numFmtId="177" fontId="13" fillId="0" borderId="4" xfId="5" applyNumberFormat="1" applyFont="1" applyBorder="1"/>
    <xf numFmtId="177" fontId="11" fillId="0" borderId="19" xfId="5" applyNumberFormat="1" applyFont="1" applyFill="1" applyBorder="1" applyAlignment="1">
      <alignment horizontal="center" vertical="center" wrapText="1"/>
    </xf>
    <xf numFmtId="172" fontId="13" fillId="0" borderId="14" xfId="20" applyNumberFormat="1" applyFont="1" applyFill="1" applyBorder="1" applyAlignment="1" applyProtection="1">
      <alignment horizontal="center"/>
      <protection hidden="1"/>
    </xf>
    <xf numFmtId="167" fontId="13" fillId="0" borderId="6" xfId="15" applyNumberFormat="1" applyFont="1" applyFill="1" applyBorder="1" applyAlignment="1" applyProtection="1">
      <alignment horizontal="center"/>
      <protection hidden="1"/>
    </xf>
    <xf numFmtId="168" fontId="13" fillId="0" borderId="6" xfId="15" applyNumberFormat="1" applyFont="1" applyFill="1" applyBorder="1" applyAlignment="1" applyProtection="1">
      <alignment horizontal="center"/>
      <protection hidden="1"/>
    </xf>
    <xf numFmtId="49" fontId="14" fillId="0" borderId="0" xfId="18" applyNumberFormat="1" applyFont="1" applyBorder="1" applyAlignment="1">
      <alignment horizontal="center"/>
    </xf>
    <xf numFmtId="167" fontId="14" fillId="0" borderId="0" xfId="15" applyNumberFormat="1" applyFont="1" applyFill="1" applyBorder="1" applyAlignment="1" applyProtection="1">
      <alignment horizontal="center"/>
      <protection hidden="1"/>
    </xf>
    <xf numFmtId="168" fontId="14" fillId="0" borderId="0" xfId="15" applyNumberFormat="1" applyFont="1" applyFill="1" applyBorder="1" applyAlignment="1" applyProtection="1">
      <alignment horizontal="center"/>
      <protection hidden="1"/>
    </xf>
    <xf numFmtId="177" fontId="14" fillId="0" borderId="0" xfId="8" applyNumberFormat="1" applyFont="1" applyFill="1" applyBorder="1" applyAlignment="1" applyProtection="1">
      <alignment horizontal="right"/>
      <protection hidden="1"/>
    </xf>
    <xf numFmtId="170" fontId="14" fillId="0" borderId="0" xfId="13" applyNumberFormat="1" applyFont="1" applyFill="1" applyBorder="1" applyAlignment="1" applyProtection="1">
      <alignment horizontal="center"/>
      <protection hidden="1"/>
    </xf>
    <xf numFmtId="166" fontId="16" fillId="0" borderId="17" xfId="10" applyNumberFormat="1" applyFont="1" applyFill="1" applyBorder="1" applyAlignment="1" applyProtection="1">
      <alignment wrapText="1"/>
      <protection hidden="1"/>
    </xf>
    <xf numFmtId="49" fontId="14" fillId="0" borderId="15" xfId="10" applyNumberFormat="1" applyFont="1" applyFill="1" applyBorder="1" applyAlignment="1" applyProtection="1">
      <alignment horizontal="center" wrapText="1"/>
      <protection hidden="1"/>
    </xf>
    <xf numFmtId="172" fontId="14" fillId="0" borderId="15" xfId="0" applyNumberFormat="1" applyFont="1" applyBorder="1" applyAlignment="1" applyProtection="1">
      <alignment horizontal="center"/>
      <protection hidden="1"/>
    </xf>
    <xf numFmtId="49" fontId="13" fillId="0" borderId="0" xfId="2" applyNumberFormat="1" applyFont="1" applyBorder="1" applyAlignment="1">
      <alignment horizontal="center"/>
    </xf>
    <xf numFmtId="167" fontId="13" fillId="0" borderId="0" xfId="13" applyNumberFormat="1" applyFont="1" applyFill="1" applyBorder="1" applyAlignment="1" applyProtection="1">
      <alignment horizontal="center"/>
      <protection hidden="1"/>
    </xf>
    <xf numFmtId="170" fontId="13" fillId="0" borderId="0" xfId="13" applyNumberFormat="1" applyFont="1" applyFill="1" applyBorder="1" applyAlignment="1" applyProtection="1">
      <alignment horizontal="center"/>
      <protection hidden="1"/>
    </xf>
    <xf numFmtId="168" fontId="13" fillId="0" borderId="0" xfId="13" applyNumberFormat="1" applyFont="1" applyFill="1" applyBorder="1" applyAlignment="1" applyProtection="1">
      <alignment horizontal="center"/>
      <protection hidden="1"/>
    </xf>
    <xf numFmtId="177" fontId="13" fillId="0" borderId="0" xfId="12" applyNumberFormat="1" applyFont="1" applyFill="1" applyBorder="1" applyAlignment="1" applyProtection="1">
      <alignment horizontal="right"/>
      <protection hidden="1"/>
    </xf>
    <xf numFmtId="0" fontId="49" fillId="0" borderId="0" xfId="5" applyFont="1"/>
    <xf numFmtId="0" fontId="13" fillId="0" borderId="20" xfId="0" applyFont="1" applyBorder="1" applyAlignment="1">
      <alignment wrapText="1"/>
    </xf>
    <xf numFmtId="0" fontId="16" fillId="0" borderId="5" xfId="16" applyFont="1" applyBorder="1"/>
    <xf numFmtId="49" fontId="16" fillId="0" borderId="6" xfId="16" applyNumberFormat="1" applyFont="1" applyBorder="1" applyAlignment="1">
      <alignment horizontal="center"/>
    </xf>
    <xf numFmtId="167" fontId="16" fillId="0" borderId="6" xfId="11" applyNumberFormat="1" applyFont="1" applyFill="1" applyBorder="1" applyAlignment="1" applyProtection="1">
      <alignment horizontal="center"/>
      <protection hidden="1"/>
    </xf>
    <xf numFmtId="170" fontId="16" fillId="0" borderId="6" xfId="11" applyNumberFormat="1" applyFont="1" applyFill="1" applyBorder="1" applyAlignment="1" applyProtection="1">
      <alignment horizontal="center"/>
      <protection hidden="1"/>
    </xf>
    <xf numFmtId="168" fontId="16" fillId="0" borderId="6" xfId="11" applyNumberFormat="1" applyFont="1" applyFill="1" applyBorder="1" applyAlignment="1" applyProtection="1">
      <alignment horizontal="center"/>
      <protection hidden="1"/>
    </xf>
    <xf numFmtId="0" fontId="16" fillId="0" borderId="6" xfId="16" applyFont="1" applyBorder="1" applyAlignment="1">
      <alignment horizontal="center"/>
    </xf>
    <xf numFmtId="0" fontId="13" fillId="6" borderId="25" xfId="18" applyFont="1" applyFill="1" applyBorder="1" applyAlignment="1">
      <alignment wrapText="1"/>
    </xf>
    <xf numFmtId="0" fontId="13" fillId="0" borderId="88" xfId="6" applyFont="1" applyBorder="1" applyAlignment="1">
      <alignment wrapText="1"/>
    </xf>
    <xf numFmtId="49" fontId="11" fillId="21" borderId="4" xfId="11" applyNumberFormat="1" applyFont="1" applyFill="1" applyBorder="1" applyAlignment="1" applyProtection="1">
      <alignment horizontal="center" wrapText="1"/>
      <protection hidden="1"/>
    </xf>
    <xf numFmtId="167" fontId="11" fillId="21" borderId="4" xfId="11" applyNumberFormat="1" applyFont="1" applyFill="1" applyBorder="1" applyAlignment="1" applyProtection="1">
      <alignment horizontal="center"/>
      <protection hidden="1"/>
    </xf>
    <xf numFmtId="172" fontId="11" fillId="21" borderId="4" xfId="11" applyNumberFormat="1" applyFont="1" applyFill="1" applyBorder="1" applyAlignment="1" applyProtection="1">
      <alignment horizontal="center"/>
      <protection hidden="1"/>
    </xf>
    <xf numFmtId="168" fontId="11" fillId="21" borderId="4" xfId="11" applyNumberFormat="1" applyFont="1" applyFill="1" applyBorder="1" applyAlignment="1" applyProtection="1">
      <alignment horizontal="center"/>
      <protection hidden="1"/>
    </xf>
    <xf numFmtId="49" fontId="13" fillId="0" borderId="23" xfId="11" applyNumberFormat="1" applyFont="1" applyFill="1" applyBorder="1" applyAlignment="1" applyProtection="1">
      <alignment horizontal="center" wrapText="1"/>
      <protection hidden="1"/>
    </xf>
    <xf numFmtId="172" fontId="13" fillId="0" borderId="23" xfId="11" applyNumberFormat="1" applyFont="1" applyFill="1" applyBorder="1" applyAlignment="1" applyProtection="1">
      <alignment horizontal="center"/>
      <protection hidden="1"/>
    </xf>
    <xf numFmtId="49" fontId="13" fillId="0" borderId="12" xfId="11" applyNumberFormat="1" applyFont="1" applyFill="1" applyBorder="1" applyAlignment="1" applyProtection="1">
      <alignment horizontal="center" wrapText="1"/>
      <protection hidden="1"/>
    </xf>
    <xf numFmtId="172" fontId="13" fillId="0" borderId="12" xfId="11" applyNumberFormat="1" applyFont="1" applyFill="1" applyBorder="1" applyAlignment="1" applyProtection="1">
      <alignment horizontal="center"/>
      <protection hidden="1"/>
    </xf>
    <xf numFmtId="0" fontId="11" fillId="8" borderId="89" xfId="6" applyFont="1" applyFill="1" applyBorder="1" applyAlignment="1">
      <alignment horizontal="left"/>
    </xf>
    <xf numFmtId="0" fontId="13" fillId="0" borderId="59" xfId="6" applyFont="1" applyFill="1" applyBorder="1" applyAlignment="1">
      <alignment horizontal="left"/>
    </xf>
    <xf numFmtId="0" fontId="13" fillId="0" borderId="26" xfId="6" applyFont="1" applyFill="1" applyBorder="1" applyAlignment="1">
      <alignment horizontal="center"/>
    </xf>
    <xf numFmtId="177" fontId="13" fillId="0" borderId="23" xfId="12" applyNumberFormat="1" applyFont="1" applyFill="1" applyBorder="1" applyAlignment="1" applyProtection="1">
      <alignment horizontal="right"/>
      <protection hidden="1"/>
    </xf>
    <xf numFmtId="0" fontId="32" fillId="0" borderId="0" xfId="5" applyFont="1" applyFill="1"/>
    <xf numFmtId="0" fontId="13" fillId="0" borderId="60" xfId="6" applyFont="1" applyFill="1" applyBorder="1" applyAlignment="1">
      <alignment horizontal="left"/>
    </xf>
    <xf numFmtId="0" fontId="13" fillId="0" borderId="57" xfId="6" applyFont="1" applyFill="1" applyBorder="1" applyAlignment="1">
      <alignment horizontal="center"/>
    </xf>
    <xf numFmtId="0" fontId="17" fillId="8" borderId="59" xfId="6" applyFont="1" applyFill="1" applyBorder="1" applyAlignment="1">
      <alignment horizontal="left"/>
    </xf>
    <xf numFmtId="49" fontId="17" fillId="21" borderId="23" xfId="11" applyNumberFormat="1" applyFont="1" applyFill="1" applyBorder="1" applyAlignment="1" applyProtection="1">
      <alignment horizontal="center" wrapText="1"/>
      <protection hidden="1"/>
    </xf>
    <xf numFmtId="167" fontId="17" fillId="21" borderId="23" xfId="11" applyNumberFormat="1" applyFont="1" applyFill="1" applyBorder="1" applyAlignment="1" applyProtection="1">
      <alignment horizontal="center"/>
      <protection hidden="1"/>
    </xf>
    <xf numFmtId="172" fontId="17" fillId="21" borderId="23" xfId="11" applyNumberFormat="1" applyFont="1" applyFill="1" applyBorder="1" applyAlignment="1" applyProtection="1">
      <alignment horizontal="center"/>
      <protection hidden="1"/>
    </xf>
    <xf numFmtId="0" fontId="17" fillId="21" borderId="26" xfId="6" applyFont="1" applyFill="1" applyBorder="1" applyAlignment="1">
      <alignment horizontal="center"/>
    </xf>
    <xf numFmtId="0" fontId="51" fillId="0" borderId="0" xfId="5" applyFont="1"/>
    <xf numFmtId="0" fontId="17" fillId="8" borderId="60" xfId="6" applyFont="1" applyFill="1" applyBorder="1" applyAlignment="1">
      <alignment horizontal="left"/>
    </xf>
    <xf numFmtId="49" fontId="17" fillId="21" borderId="12" xfId="11" applyNumberFormat="1" applyFont="1" applyFill="1" applyBorder="1" applyAlignment="1" applyProtection="1">
      <alignment horizontal="center" wrapText="1"/>
      <protection hidden="1"/>
    </xf>
    <xf numFmtId="167" fontId="17" fillId="21" borderId="12" xfId="11" applyNumberFormat="1" applyFont="1" applyFill="1" applyBorder="1" applyAlignment="1" applyProtection="1">
      <alignment horizontal="center"/>
      <protection hidden="1"/>
    </xf>
    <xf numFmtId="172" fontId="17" fillId="21" borderId="12" xfId="11" applyNumberFormat="1" applyFont="1" applyFill="1" applyBorder="1" applyAlignment="1" applyProtection="1">
      <alignment horizontal="center"/>
      <protection hidden="1"/>
    </xf>
    <xf numFmtId="0" fontId="17" fillId="21" borderId="57" xfId="6" applyFont="1" applyFill="1" applyBorder="1" applyAlignment="1">
      <alignment horizontal="center"/>
    </xf>
    <xf numFmtId="168" fontId="11" fillId="21" borderId="42" xfId="11" applyNumberFormat="1" applyFont="1" applyFill="1" applyBorder="1" applyAlignment="1" applyProtection="1">
      <alignment horizontal="center"/>
      <protection hidden="1"/>
    </xf>
    <xf numFmtId="0" fontId="17" fillId="21" borderId="23" xfId="6" applyFont="1" applyFill="1" applyBorder="1" applyAlignment="1">
      <alignment horizontal="center"/>
    </xf>
    <xf numFmtId="0" fontId="17" fillId="21" borderId="12" xfId="6" applyFont="1" applyFill="1" applyBorder="1" applyAlignment="1">
      <alignment horizontal="center"/>
    </xf>
    <xf numFmtId="0" fontId="13" fillId="0" borderId="23" xfId="6" applyFont="1" applyFill="1" applyBorder="1" applyAlignment="1">
      <alignment horizontal="center"/>
    </xf>
    <xf numFmtId="0" fontId="13" fillId="0" borderId="12" xfId="6" applyFont="1" applyFill="1" applyBorder="1" applyAlignment="1">
      <alignment horizontal="center"/>
    </xf>
    <xf numFmtId="49" fontId="13" fillId="0" borderId="6" xfId="18" applyNumberFormat="1" applyFont="1" applyFill="1" applyBorder="1" applyAlignment="1">
      <alignment horizontal="center"/>
    </xf>
    <xf numFmtId="49" fontId="11" fillId="0" borderId="23" xfId="10" applyNumberFormat="1" applyFont="1" applyFill="1" applyBorder="1" applyAlignment="1" applyProtection="1">
      <alignment horizontal="center" wrapText="1"/>
      <protection hidden="1"/>
    </xf>
    <xf numFmtId="49" fontId="11" fillId="0" borderId="23" xfId="12" applyNumberFormat="1" applyFont="1" applyFill="1" applyBorder="1" applyAlignment="1" applyProtection="1">
      <alignment horizontal="center"/>
      <protection hidden="1"/>
    </xf>
    <xf numFmtId="49" fontId="11" fillId="7" borderId="82" xfId="12" applyNumberFormat="1" applyFont="1" applyFill="1" applyBorder="1" applyAlignment="1" applyProtection="1">
      <alignment horizontal="left" wrapText="1"/>
      <protection hidden="1"/>
    </xf>
    <xf numFmtId="49" fontId="11" fillId="7" borderId="90" xfId="12" applyNumberFormat="1" applyFont="1" applyFill="1" applyBorder="1" applyAlignment="1" applyProtection="1">
      <alignment horizontal="center"/>
      <protection hidden="1"/>
    </xf>
    <xf numFmtId="0" fontId="13" fillId="0" borderId="22" xfId="6" applyFont="1" applyBorder="1" applyAlignment="1">
      <alignment wrapText="1"/>
    </xf>
    <xf numFmtId="49" fontId="13" fillId="0" borderId="23" xfId="21" applyNumberFormat="1" applyFont="1" applyBorder="1" applyAlignment="1">
      <alignment horizontal="center"/>
    </xf>
    <xf numFmtId="167" fontId="13" fillId="0" borderId="23" xfId="22" applyNumberFormat="1" applyFont="1" applyFill="1" applyBorder="1" applyAlignment="1" applyProtection="1">
      <alignment horizontal="center"/>
      <protection hidden="1"/>
    </xf>
    <xf numFmtId="49" fontId="13" fillId="0" borderId="23" xfId="22" applyNumberFormat="1" applyFont="1" applyFill="1" applyBorder="1" applyAlignment="1" applyProtection="1">
      <alignment horizontal="center"/>
      <protection hidden="1"/>
    </xf>
    <xf numFmtId="168" fontId="13" fillId="0" borderId="23" xfId="22" applyNumberFormat="1" applyFont="1" applyFill="1" applyBorder="1" applyAlignment="1" applyProtection="1">
      <alignment horizontal="center"/>
      <protection hidden="1"/>
    </xf>
    <xf numFmtId="0" fontId="13" fillId="0" borderId="23" xfId="21" applyFont="1" applyBorder="1" applyAlignment="1">
      <alignment horizontal="center"/>
    </xf>
    <xf numFmtId="49" fontId="11" fillId="7" borderId="18" xfId="12" applyNumberFormat="1" applyFont="1" applyFill="1" applyBorder="1" applyAlignment="1" applyProtection="1">
      <alignment horizontal="left" wrapText="1"/>
      <protection hidden="1"/>
    </xf>
    <xf numFmtId="49" fontId="11" fillId="7" borderId="19" xfId="12" applyNumberFormat="1" applyFont="1" applyFill="1" applyBorder="1" applyAlignment="1" applyProtection="1">
      <alignment horizontal="center"/>
      <protection hidden="1"/>
    </xf>
    <xf numFmtId="0" fontId="7" fillId="15" borderId="41" xfId="6" applyFont="1" applyFill="1" applyBorder="1" applyAlignment="1">
      <alignment wrapText="1"/>
    </xf>
    <xf numFmtId="49" fontId="14" fillId="0" borderId="23" xfId="16" applyNumberFormat="1" applyFont="1" applyBorder="1" applyAlignment="1">
      <alignment horizontal="center"/>
    </xf>
    <xf numFmtId="167" fontId="14" fillId="0" borderId="23" xfId="11" applyNumberFormat="1" applyFont="1" applyFill="1" applyBorder="1" applyAlignment="1" applyProtection="1">
      <alignment horizontal="center"/>
      <protection hidden="1"/>
    </xf>
    <xf numFmtId="168" fontId="14" fillId="0" borderId="23" xfId="11" applyNumberFormat="1" applyFont="1" applyFill="1" applyBorder="1" applyAlignment="1" applyProtection="1">
      <alignment horizontal="center"/>
      <protection hidden="1"/>
    </xf>
    <xf numFmtId="0" fontId="14" fillId="0" borderId="23" xfId="16" applyFont="1" applyBorder="1" applyAlignment="1">
      <alignment horizontal="center"/>
    </xf>
    <xf numFmtId="49" fontId="13" fillId="0" borderId="12" xfId="9" applyNumberFormat="1" applyFont="1" applyFill="1" applyBorder="1" applyAlignment="1" applyProtection="1">
      <alignment horizontal="center" wrapText="1"/>
      <protection hidden="1"/>
    </xf>
    <xf numFmtId="0" fontId="13" fillId="0" borderId="22" xfId="0" applyFont="1" applyBorder="1"/>
    <xf numFmtId="49" fontId="13" fillId="0" borderId="23" xfId="16" applyNumberFormat="1" applyFont="1" applyBorder="1" applyAlignment="1">
      <alignment horizontal="center"/>
    </xf>
    <xf numFmtId="167" fontId="14" fillId="4" borderId="10" xfId="13" applyNumberFormat="1" applyFont="1" applyFill="1" applyBorder="1" applyAlignment="1" applyProtection="1">
      <alignment horizontal="center"/>
      <protection hidden="1"/>
    </xf>
    <xf numFmtId="49" fontId="14" fillId="4" borderId="10" xfId="13" applyNumberFormat="1" applyFont="1" applyFill="1" applyBorder="1" applyAlignment="1" applyProtection="1">
      <alignment horizontal="center"/>
      <protection hidden="1"/>
    </xf>
    <xf numFmtId="168" fontId="13" fillId="4" borderId="23" xfId="11" applyNumberFormat="1" applyFont="1" applyFill="1" applyBorder="1" applyAlignment="1" applyProtection="1">
      <alignment horizontal="center"/>
      <protection hidden="1"/>
    </xf>
    <xf numFmtId="167" fontId="33" fillId="4" borderId="6" xfId="13" applyNumberFormat="1" applyFont="1" applyFill="1" applyBorder="1" applyAlignment="1" applyProtection="1">
      <alignment horizontal="center"/>
      <protection hidden="1"/>
    </xf>
    <xf numFmtId="49" fontId="33" fillId="4" borderId="6" xfId="13" applyNumberFormat="1" applyFont="1" applyFill="1" applyBorder="1" applyAlignment="1" applyProtection="1">
      <alignment horizontal="center"/>
      <protection hidden="1"/>
    </xf>
    <xf numFmtId="0" fontId="11" fillId="17" borderId="11" xfId="7" applyFont="1" applyFill="1" applyBorder="1" applyAlignment="1">
      <alignment wrapText="1"/>
    </xf>
    <xf numFmtId="49" fontId="11" fillId="17" borderId="12" xfId="7" applyNumberFormat="1" applyFont="1" applyFill="1" applyBorder="1" applyAlignment="1">
      <alignment horizontal="center"/>
    </xf>
    <xf numFmtId="167" fontId="11" fillId="17" borderId="12" xfId="13" applyNumberFormat="1" applyFont="1" applyFill="1" applyBorder="1" applyAlignment="1" applyProtection="1">
      <alignment horizontal="center"/>
      <protection hidden="1"/>
    </xf>
    <xf numFmtId="49" fontId="11" fillId="17" borderId="12" xfId="13" applyNumberFormat="1" applyFont="1" applyFill="1" applyBorder="1" applyAlignment="1" applyProtection="1">
      <alignment horizontal="center"/>
      <protection hidden="1"/>
    </xf>
    <xf numFmtId="168" fontId="11" fillId="17" borderId="12" xfId="13" applyNumberFormat="1" applyFont="1" applyFill="1" applyBorder="1" applyAlignment="1" applyProtection="1">
      <alignment horizontal="center"/>
      <protection hidden="1"/>
    </xf>
    <xf numFmtId="0" fontId="11" fillId="17" borderId="12" xfId="7" applyFont="1" applyFill="1" applyBorder="1" applyAlignment="1">
      <alignment horizontal="center"/>
    </xf>
    <xf numFmtId="167" fontId="13" fillId="4" borderId="15" xfId="13" applyNumberFormat="1" applyFont="1" applyFill="1" applyBorder="1" applyAlignment="1" applyProtection="1">
      <alignment horizontal="center"/>
      <protection hidden="1"/>
    </xf>
    <xf numFmtId="49" fontId="13" fillId="4" borderId="15" xfId="13" applyNumberFormat="1" applyFont="1" applyFill="1" applyBorder="1" applyAlignment="1" applyProtection="1">
      <alignment horizontal="center"/>
      <protection hidden="1"/>
    </xf>
    <xf numFmtId="168" fontId="11" fillId="0" borderId="42" xfId="11" applyNumberFormat="1" applyFont="1" applyFill="1" applyBorder="1" applyAlignment="1" applyProtection="1">
      <alignment horizontal="center"/>
      <protection hidden="1"/>
    </xf>
    <xf numFmtId="0" fontId="26" fillId="0" borderId="0" xfId="23" applyFont="1" applyAlignment="1">
      <alignment horizontal="right"/>
    </xf>
    <xf numFmtId="0" fontId="16" fillId="0" borderId="0" xfId="23" applyFont="1" applyAlignment="1">
      <alignment horizontal="right"/>
    </xf>
    <xf numFmtId="0" fontId="24" fillId="0" borderId="0" xfId="5" applyFont="1" applyBorder="1" applyAlignment="1">
      <alignment horizontal="center" wrapText="1"/>
    </xf>
    <xf numFmtId="177" fontId="11" fillId="0" borderId="81" xfId="5" applyNumberFormat="1" applyFont="1" applyFill="1" applyBorder="1" applyAlignment="1">
      <alignment horizontal="center" vertical="center" wrapText="1"/>
    </xf>
    <xf numFmtId="177" fontId="13" fillId="0" borderId="93" xfId="5" applyNumberFormat="1" applyFont="1" applyBorder="1"/>
    <xf numFmtId="49" fontId="13" fillId="0" borderId="6" xfId="21" applyNumberFormat="1" applyFont="1" applyBorder="1" applyAlignment="1">
      <alignment horizontal="center"/>
    </xf>
    <xf numFmtId="167" fontId="13" fillId="0" borderId="6" xfId="22" applyNumberFormat="1" applyFont="1" applyFill="1" applyBorder="1" applyAlignment="1" applyProtection="1">
      <alignment horizontal="center"/>
      <protection hidden="1"/>
    </xf>
    <xf numFmtId="49" fontId="13" fillId="0" borderId="6" xfId="22" applyNumberFormat="1" applyFont="1" applyFill="1" applyBorder="1" applyAlignment="1" applyProtection="1">
      <alignment horizontal="center"/>
      <protection hidden="1"/>
    </xf>
    <xf numFmtId="168" fontId="13" fillId="0" borderId="6" xfId="22" applyNumberFormat="1" applyFont="1" applyFill="1" applyBorder="1" applyAlignment="1" applyProtection="1">
      <alignment horizontal="center"/>
      <protection hidden="1"/>
    </xf>
    <xf numFmtId="0" fontId="13" fillId="0" borderId="6" xfId="21" applyFont="1" applyBorder="1" applyAlignment="1">
      <alignment horizontal="center"/>
    </xf>
    <xf numFmtId="0" fontId="13" fillId="0" borderId="12" xfId="5" applyFont="1" applyBorder="1" applyAlignment="1">
      <alignment horizontal="center"/>
    </xf>
    <xf numFmtId="0" fontId="13" fillId="0" borderId="22" xfId="7" applyFont="1" applyFill="1" applyBorder="1" applyAlignment="1">
      <alignment horizontal="left" wrapText="1"/>
    </xf>
    <xf numFmtId="170" fontId="13" fillId="0" borderId="23" xfId="12" applyNumberFormat="1" applyFont="1" applyFill="1" applyBorder="1" applyAlignment="1" applyProtection="1">
      <alignment horizontal="center"/>
      <protection hidden="1"/>
    </xf>
    <xf numFmtId="49" fontId="13" fillId="0" borderId="14" xfId="12" applyNumberFormat="1" applyFont="1" applyFill="1" applyBorder="1" applyAlignment="1" applyProtection="1">
      <alignment horizontal="center"/>
      <protection hidden="1"/>
    </xf>
    <xf numFmtId="170" fontId="13" fillId="0" borderId="14" xfId="12" applyNumberFormat="1" applyFont="1" applyFill="1" applyBorder="1" applyAlignment="1" applyProtection="1">
      <alignment horizontal="center"/>
      <protection hidden="1"/>
    </xf>
    <xf numFmtId="168" fontId="13" fillId="0" borderId="14" xfId="12" applyNumberFormat="1" applyFont="1" applyFill="1" applyBorder="1" applyAlignment="1" applyProtection="1">
      <alignment horizontal="center"/>
      <protection hidden="1"/>
    </xf>
    <xf numFmtId="170" fontId="14" fillId="0" borderId="14" xfId="15" applyNumberFormat="1" applyFont="1" applyFill="1" applyBorder="1" applyAlignment="1" applyProtection="1">
      <alignment horizontal="center"/>
      <protection hidden="1"/>
    </xf>
    <xf numFmtId="168" fontId="13" fillId="0" borderId="40" xfId="15" applyNumberFormat="1" applyFont="1" applyFill="1" applyBorder="1" applyAlignment="1" applyProtection="1">
      <alignment horizontal="center"/>
      <protection hidden="1"/>
    </xf>
    <xf numFmtId="168" fontId="13" fillId="0" borderId="79" xfId="15" applyNumberFormat="1" applyFont="1" applyFill="1" applyBorder="1" applyAlignment="1" applyProtection="1">
      <alignment horizontal="center"/>
      <protection hidden="1"/>
    </xf>
    <xf numFmtId="170" fontId="13" fillId="0" borderId="6" xfId="0" applyNumberFormat="1" applyFont="1" applyBorder="1" applyAlignment="1" applyProtection="1">
      <alignment horizontal="center"/>
      <protection hidden="1"/>
    </xf>
    <xf numFmtId="166" fontId="13" fillId="20" borderId="9" xfId="0" applyNumberFormat="1" applyFont="1" applyFill="1" applyBorder="1" applyAlignment="1" applyProtection="1">
      <alignment wrapText="1"/>
      <protection hidden="1"/>
    </xf>
    <xf numFmtId="170" fontId="13" fillId="0" borderId="6" xfId="15" applyNumberFormat="1" applyFont="1" applyFill="1" applyBorder="1" applyAlignment="1" applyProtection="1">
      <alignment horizontal="center"/>
      <protection hidden="1"/>
    </xf>
    <xf numFmtId="177" fontId="13" fillId="0" borderId="92" xfId="5" applyNumberFormat="1" applyFont="1" applyBorder="1"/>
    <xf numFmtId="0" fontId="13" fillId="0" borderId="30" xfId="6" applyFont="1" applyBorder="1" applyAlignment="1">
      <alignment wrapText="1"/>
    </xf>
    <xf numFmtId="49" fontId="13" fillId="0" borderId="19" xfId="7" applyNumberFormat="1" applyFont="1" applyBorder="1" applyAlignment="1">
      <alignment horizontal="center"/>
    </xf>
    <xf numFmtId="167" fontId="13" fillId="0" borderId="19" xfId="13" applyNumberFormat="1" applyFont="1" applyFill="1" applyBorder="1" applyAlignment="1" applyProtection="1">
      <alignment horizontal="center"/>
      <protection hidden="1"/>
    </xf>
    <xf numFmtId="170" fontId="13" fillId="0" borderId="19" xfId="13" applyNumberFormat="1" applyFont="1" applyFill="1" applyBorder="1" applyAlignment="1" applyProtection="1">
      <alignment horizontal="center"/>
      <protection hidden="1"/>
    </xf>
    <xf numFmtId="168" fontId="13" fillId="0" borderId="19" xfId="13" applyNumberFormat="1" applyFont="1" applyFill="1" applyBorder="1" applyAlignment="1" applyProtection="1">
      <alignment horizontal="center"/>
      <protection hidden="1"/>
    </xf>
    <xf numFmtId="0" fontId="13" fillId="0" borderId="19" xfId="7" applyFont="1" applyBorder="1" applyAlignment="1">
      <alignment horizontal="center"/>
    </xf>
    <xf numFmtId="0" fontId="6" fillId="0" borderId="9" xfId="5" applyFont="1" applyBorder="1" applyAlignment="1">
      <alignment horizontal="center"/>
    </xf>
    <xf numFmtId="0" fontId="13" fillId="0" borderId="18" xfId="5" applyFont="1" applyBorder="1"/>
    <xf numFmtId="49" fontId="13" fillId="0" borderId="19" xfId="11" applyNumberFormat="1" applyFont="1" applyBorder="1" applyAlignment="1" applyProtection="1">
      <alignment horizontal="center"/>
      <protection hidden="1"/>
    </xf>
    <xf numFmtId="167" fontId="13" fillId="0" borderId="19" xfId="11" applyNumberFormat="1" applyFont="1" applyBorder="1" applyAlignment="1" applyProtection="1">
      <alignment horizontal="center"/>
      <protection hidden="1"/>
    </xf>
    <xf numFmtId="170" fontId="13" fillId="0" borderId="19" xfId="11" applyNumberFormat="1" applyFont="1" applyFill="1" applyBorder="1" applyAlignment="1" applyProtection="1">
      <alignment horizontal="center"/>
      <protection hidden="1"/>
    </xf>
    <xf numFmtId="168" fontId="13" fillId="0" borderId="19" xfId="11" applyNumberFormat="1" applyFont="1" applyBorder="1" applyAlignment="1" applyProtection="1">
      <alignment horizontal="center"/>
      <protection hidden="1"/>
    </xf>
    <xf numFmtId="0" fontId="13" fillId="0" borderId="19" xfId="5" applyFont="1" applyBorder="1" applyAlignment="1">
      <alignment horizontal="center"/>
    </xf>
    <xf numFmtId="177" fontId="14" fillId="0" borderId="62" xfId="8" applyNumberFormat="1" applyFont="1" applyFill="1" applyBorder="1" applyAlignment="1" applyProtection="1">
      <alignment horizontal="right"/>
      <protection hidden="1"/>
    </xf>
    <xf numFmtId="0" fontId="52" fillId="0" borderId="88" xfId="18" applyFont="1" applyFill="1" applyBorder="1" applyAlignment="1">
      <alignment horizontal="justify" vertical="top" wrapText="1"/>
    </xf>
    <xf numFmtId="0" fontId="54" fillId="0" borderId="103" xfId="7" applyFont="1" applyBorder="1" applyAlignment="1">
      <alignment wrapText="1"/>
    </xf>
    <xf numFmtId="49" fontId="54" fillId="0" borderId="104" xfId="13" applyNumberFormat="1" applyFont="1" applyFill="1" applyBorder="1" applyAlignment="1" applyProtection="1">
      <alignment horizontal="center" wrapText="1"/>
      <protection hidden="1"/>
    </xf>
    <xf numFmtId="167" fontId="54" fillId="0" borderId="104" xfId="13" applyNumberFormat="1" applyFont="1" applyFill="1" applyBorder="1" applyAlignment="1" applyProtection="1">
      <alignment horizontal="center"/>
      <protection hidden="1"/>
    </xf>
    <xf numFmtId="170" fontId="54" fillId="0" borderId="104" xfId="13" applyNumberFormat="1" applyFont="1" applyFill="1" applyBorder="1" applyAlignment="1" applyProtection="1">
      <alignment horizontal="center"/>
      <protection hidden="1"/>
    </xf>
    <xf numFmtId="168" fontId="54" fillId="0" borderId="104" xfId="13" applyNumberFormat="1" applyFont="1" applyFill="1" applyBorder="1" applyAlignment="1" applyProtection="1">
      <alignment horizontal="center"/>
      <protection hidden="1"/>
    </xf>
    <xf numFmtId="166" fontId="8" fillId="0" borderId="5" xfId="12" applyNumberFormat="1" applyFont="1" applyFill="1" applyBorder="1" applyAlignment="1" applyProtection="1">
      <alignment wrapText="1"/>
      <protection hidden="1"/>
    </xf>
    <xf numFmtId="49" fontId="8" fillId="0" borderId="6" xfId="12" applyNumberFormat="1" applyFont="1" applyFill="1" applyBorder="1" applyAlignment="1" applyProtection="1">
      <alignment horizontal="center"/>
      <protection hidden="1"/>
    </xf>
    <xf numFmtId="167" fontId="8" fillId="0" borderId="6" xfId="12" applyNumberFormat="1" applyFont="1" applyFill="1" applyBorder="1" applyAlignment="1" applyProtection="1">
      <alignment horizontal="center"/>
      <protection hidden="1"/>
    </xf>
    <xf numFmtId="170" fontId="8" fillId="0" borderId="6" xfId="11" applyNumberFormat="1" applyFont="1" applyFill="1" applyBorder="1" applyAlignment="1" applyProtection="1">
      <alignment horizontal="center"/>
      <protection hidden="1"/>
    </xf>
    <xf numFmtId="168" fontId="8" fillId="0" borderId="6" xfId="12" applyNumberFormat="1" applyFont="1" applyFill="1" applyBorder="1" applyAlignment="1" applyProtection="1">
      <alignment horizontal="center"/>
      <protection hidden="1"/>
    </xf>
    <xf numFmtId="0" fontId="53" fillId="14" borderId="18" xfId="7" applyFont="1" applyFill="1" applyBorder="1" applyAlignment="1">
      <alignment wrapText="1"/>
    </xf>
    <xf numFmtId="49" fontId="53" fillId="14" borderId="19" xfId="13" applyNumberFormat="1" applyFont="1" applyFill="1" applyBorder="1" applyAlignment="1" applyProtection="1">
      <alignment horizontal="center" wrapText="1"/>
      <protection hidden="1"/>
    </xf>
    <xf numFmtId="167" fontId="53" fillId="14" borderId="19" xfId="13" applyNumberFormat="1" applyFont="1" applyFill="1" applyBorder="1" applyAlignment="1" applyProtection="1">
      <alignment horizontal="center"/>
      <protection hidden="1"/>
    </xf>
    <xf numFmtId="170" fontId="53" fillId="14" borderId="19" xfId="13" applyNumberFormat="1" applyFont="1" applyFill="1" applyBorder="1" applyAlignment="1" applyProtection="1">
      <alignment horizontal="center"/>
      <protection hidden="1"/>
    </xf>
    <xf numFmtId="168" fontId="53" fillId="14" borderId="19" xfId="13" applyNumberFormat="1" applyFont="1" applyFill="1" applyBorder="1" applyAlignment="1" applyProtection="1">
      <alignment horizontal="center"/>
      <protection hidden="1"/>
    </xf>
    <xf numFmtId="0" fontId="8" fillId="0" borderId="25" xfId="16" applyFont="1" applyFill="1" applyBorder="1" applyAlignment="1">
      <alignment wrapText="1"/>
    </xf>
    <xf numFmtId="0" fontId="13" fillId="0" borderId="22" xfId="6" applyFont="1" applyFill="1" applyBorder="1" applyAlignment="1">
      <alignment horizontal="left" vertical="top" wrapText="1"/>
    </xf>
    <xf numFmtId="0" fontId="55" fillId="6" borderId="25" xfId="18" applyFont="1" applyFill="1" applyBorder="1" applyAlignment="1">
      <alignment wrapText="1"/>
    </xf>
    <xf numFmtId="0" fontId="13" fillId="0" borderId="5" xfId="5" applyFont="1" applyBorder="1" applyAlignment="1">
      <alignment wrapText="1"/>
    </xf>
    <xf numFmtId="0" fontId="56" fillId="0" borderId="9" xfId="7" applyFont="1" applyBorder="1" applyAlignment="1">
      <alignment wrapText="1"/>
    </xf>
    <xf numFmtId="49" fontId="56" fillId="0" borderId="10" xfId="13" applyNumberFormat="1" applyFont="1" applyFill="1" applyBorder="1" applyAlignment="1" applyProtection="1">
      <alignment horizontal="center" wrapText="1"/>
      <protection hidden="1"/>
    </xf>
    <xf numFmtId="167" fontId="56" fillId="0" borderId="10" xfId="13" applyNumberFormat="1" applyFont="1" applyFill="1" applyBorder="1" applyAlignment="1" applyProtection="1">
      <alignment horizontal="center"/>
      <protection hidden="1"/>
    </xf>
    <xf numFmtId="170" fontId="56" fillId="0" borderId="10" xfId="13" applyNumberFormat="1" applyFont="1" applyFill="1" applyBorder="1" applyAlignment="1" applyProtection="1">
      <alignment horizontal="center"/>
      <protection hidden="1"/>
    </xf>
    <xf numFmtId="168" fontId="56" fillId="0" borderId="10" xfId="13" applyNumberFormat="1" applyFont="1" applyFill="1" applyBorder="1" applyAlignment="1" applyProtection="1">
      <alignment horizontal="center"/>
      <protection hidden="1"/>
    </xf>
    <xf numFmtId="168" fontId="13" fillId="0" borderId="108" xfId="15" applyNumberFormat="1" applyFont="1" applyFill="1" applyBorder="1" applyAlignment="1" applyProtection="1">
      <alignment horizontal="center"/>
      <protection hidden="1"/>
    </xf>
    <xf numFmtId="0" fontId="39" fillId="0" borderId="5" xfId="5" applyFont="1" applyBorder="1"/>
    <xf numFmtId="0" fontId="11" fillId="14" borderId="22" xfId="7" applyFont="1" applyFill="1" applyBorder="1" applyAlignment="1">
      <alignment horizontal="left" wrapText="1"/>
    </xf>
    <xf numFmtId="49" fontId="11" fillId="14" borderId="36" xfId="12" applyNumberFormat="1" applyFont="1" applyFill="1" applyBorder="1" applyAlignment="1" applyProtection="1">
      <alignment horizontal="center"/>
      <protection hidden="1"/>
    </xf>
    <xf numFmtId="166" fontId="11" fillId="11" borderId="22" xfId="11" applyNumberFormat="1" applyFont="1" applyFill="1" applyBorder="1" applyAlignment="1" applyProtection="1">
      <alignment wrapText="1"/>
      <protection hidden="1"/>
    </xf>
    <xf numFmtId="170" fontId="13" fillId="0" borderId="23" xfId="10" applyNumberFormat="1" applyFont="1" applyFill="1" applyBorder="1" applyAlignment="1" applyProtection="1">
      <alignment horizontal="center"/>
      <protection hidden="1"/>
    </xf>
    <xf numFmtId="167" fontId="14" fillId="0" borderId="4" xfId="10" applyNumberFormat="1" applyFont="1" applyFill="1" applyBorder="1" applyAlignment="1" applyProtection="1">
      <alignment horizontal="center"/>
      <protection hidden="1"/>
    </xf>
    <xf numFmtId="170" fontId="14" fillId="0" borderId="4" xfId="10" applyNumberFormat="1" applyFont="1" applyFill="1" applyBorder="1" applyAlignment="1" applyProtection="1">
      <alignment horizontal="center"/>
      <protection hidden="1"/>
    </xf>
    <xf numFmtId="168" fontId="14" fillId="0" borderId="4" xfId="10" applyNumberFormat="1" applyFont="1" applyFill="1" applyBorder="1" applyAlignment="1" applyProtection="1">
      <alignment horizontal="center"/>
      <protection hidden="1"/>
    </xf>
    <xf numFmtId="167" fontId="14" fillId="0" borderId="23" xfId="10" applyNumberFormat="1" applyFont="1" applyFill="1" applyBorder="1" applyAlignment="1" applyProtection="1">
      <alignment horizontal="center"/>
      <protection hidden="1"/>
    </xf>
    <xf numFmtId="170" fontId="14" fillId="0" borderId="23" xfId="10" applyNumberFormat="1" applyFont="1" applyFill="1" applyBorder="1" applyAlignment="1" applyProtection="1">
      <alignment horizontal="center"/>
      <protection hidden="1"/>
    </xf>
    <xf numFmtId="168" fontId="14" fillId="0" borderId="23" xfId="10" applyNumberFormat="1" applyFont="1" applyFill="1" applyBorder="1" applyAlignment="1" applyProtection="1">
      <alignment horizontal="center"/>
      <protection hidden="1"/>
    </xf>
    <xf numFmtId="0" fontId="11" fillId="0" borderId="18" xfId="7" applyFont="1" applyFill="1" applyBorder="1" applyAlignment="1">
      <alignment horizontal="left" wrapText="1"/>
    </xf>
    <xf numFmtId="49" fontId="11" fillId="0" borderId="37" xfId="12" applyNumberFormat="1" applyFont="1" applyFill="1" applyBorder="1" applyAlignment="1" applyProtection="1">
      <alignment horizontal="center"/>
      <protection hidden="1"/>
    </xf>
    <xf numFmtId="49" fontId="14" fillId="0" borderId="4" xfId="16" applyNumberFormat="1" applyFont="1" applyFill="1" applyBorder="1" applyAlignment="1">
      <alignment horizontal="center"/>
    </xf>
    <xf numFmtId="0" fontId="14" fillId="0" borderId="4" xfId="16" applyFont="1" applyFill="1" applyBorder="1" applyAlignment="1">
      <alignment horizontal="center"/>
    </xf>
    <xf numFmtId="0" fontId="11" fillId="0" borderId="3" xfId="7" applyFont="1" applyFill="1" applyBorder="1" applyAlignment="1">
      <alignment horizontal="left" wrapText="1"/>
    </xf>
    <xf numFmtId="0" fontId="14" fillId="0" borderId="5" xfId="18" applyFont="1" applyFill="1" applyBorder="1" applyAlignment="1">
      <alignment wrapText="1"/>
    </xf>
    <xf numFmtId="49" fontId="14" fillId="0" borderId="23" xfId="16" applyNumberFormat="1" applyFont="1" applyFill="1" applyBorder="1" applyAlignment="1">
      <alignment horizontal="center"/>
    </xf>
    <xf numFmtId="0" fontId="14" fillId="0" borderId="23" xfId="16" applyFont="1" applyFill="1" applyBorder="1" applyAlignment="1">
      <alignment horizontal="center"/>
    </xf>
    <xf numFmtId="0" fontId="14" fillId="0" borderId="17" xfId="16" applyFont="1" applyFill="1" applyBorder="1" applyAlignment="1">
      <alignment wrapText="1"/>
    </xf>
    <xf numFmtId="49" fontId="14" fillId="0" borderId="15" xfId="16" applyNumberFormat="1" applyFont="1" applyFill="1" applyBorder="1" applyAlignment="1">
      <alignment horizontal="center"/>
    </xf>
    <xf numFmtId="0" fontId="14" fillId="0" borderId="5" xfId="6" applyFont="1" applyFill="1" applyBorder="1" applyAlignment="1">
      <alignment wrapText="1"/>
    </xf>
    <xf numFmtId="49" fontId="14" fillId="0" borderId="6" xfId="18" applyNumberFormat="1" applyFont="1" applyFill="1" applyBorder="1" applyAlignment="1">
      <alignment horizontal="center"/>
    </xf>
    <xf numFmtId="0" fontId="14" fillId="0" borderId="16" xfId="6" applyFont="1" applyFill="1" applyBorder="1" applyAlignment="1">
      <alignment wrapText="1"/>
    </xf>
    <xf numFmtId="49" fontId="14" fillId="0" borderId="14" xfId="18" applyNumberFormat="1" applyFont="1" applyFill="1" applyBorder="1" applyAlignment="1">
      <alignment horizontal="center"/>
    </xf>
    <xf numFmtId="49" fontId="11" fillId="0" borderId="33" xfId="12" applyNumberFormat="1" applyFont="1" applyFill="1" applyBorder="1" applyAlignment="1" applyProtection="1">
      <alignment horizontal="center"/>
      <protection hidden="1"/>
    </xf>
    <xf numFmtId="0" fontId="14" fillId="0" borderId="22" xfId="16" applyFont="1" applyFill="1" applyBorder="1" applyAlignment="1">
      <alignment wrapText="1"/>
    </xf>
    <xf numFmtId="0" fontId="11" fillId="0" borderId="3" xfId="5" applyFont="1" applyFill="1" applyBorder="1" applyAlignment="1">
      <alignment horizontal="left" vertical="top" wrapText="1"/>
    </xf>
    <xf numFmtId="49" fontId="11" fillId="0" borderId="4" xfId="16" applyNumberFormat="1" applyFont="1" applyFill="1" applyBorder="1" applyAlignment="1">
      <alignment horizontal="center"/>
    </xf>
    <xf numFmtId="172" fontId="11" fillId="0" borderId="4" xfId="14" applyNumberFormat="1" applyFont="1" applyFill="1" applyBorder="1" applyAlignment="1" applyProtection="1">
      <alignment horizontal="center" wrapText="1"/>
      <protection hidden="1"/>
    </xf>
    <xf numFmtId="0" fontId="14" fillId="6" borderId="35" xfId="2" applyFont="1" applyFill="1" applyBorder="1" applyAlignment="1">
      <alignment wrapText="1"/>
    </xf>
    <xf numFmtId="49" fontId="14" fillId="0" borderId="23" xfId="2" applyNumberFormat="1" applyFont="1" applyBorder="1" applyAlignment="1">
      <alignment horizontal="center"/>
    </xf>
    <xf numFmtId="167" fontId="14" fillId="0" borderId="23" xfId="13" applyNumberFormat="1" applyFont="1" applyFill="1" applyBorder="1" applyAlignment="1" applyProtection="1">
      <alignment horizontal="center"/>
      <protection hidden="1"/>
    </xf>
    <xf numFmtId="170" fontId="14" fillId="0" borderId="23" xfId="13" applyNumberFormat="1" applyFont="1" applyFill="1" applyBorder="1" applyAlignment="1" applyProtection="1">
      <alignment horizontal="center"/>
      <protection hidden="1"/>
    </xf>
    <xf numFmtId="168" fontId="14" fillId="0" borderId="23" xfId="13" applyNumberFormat="1" applyFont="1" applyFill="1" applyBorder="1" applyAlignment="1" applyProtection="1">
      <alignment horizontal="center"/>
      <protection hidden="1"/>
    </xf>
    <xf numFmtId="0" fontId="14" fillId="6" borderId="113" xfId="2" applyFont="1" applyFill="1" applyBorder="1" applyAlignment="1">
      <alignment wrapText="1"/>
    </xf>
    <xf numFmtId="49" fontId="14" fillId="0" borderId="12" xfId="2" applyNumberFormat="1" applyFont="1" applyBorder="1" applyAlignment="1">
      <alignment horizontal="center"/>
    </xf>
    <xf numFmtId="167" fontId="14" fillId="0" borderId="12" xfId="13" applyNumberFormat="1" applyFont="1" applyFill="1" applyBorder="1" applyAlignment="1" applyProtection="1">
      <alignment horizontal="center"/>
      <protection hidden="1"/>
    </xf>
    <xf numFmtId="168" fontId="14" fillId="0" borderId="12" xfId="13" applyNumberFormat="1" applyFont="1" applyFill="1" applyBorder="1" applyAlignment="1" applyProtection="1">
      <alignment horizontal="center"/>
      <protection hidden="1"/>
    </xf>
    <xf numFmtId="170" fontId="26" fillId="0" borderId="34" xfId="12" applyNumberFormat="1" applyFont="1" applyFill="1" applyBorder="1" applyAlignment="1" applyProtection="1">
      <alignment horizontal="center"/>
      <protection hidden="1"/>
    </xf>
    <xf numFmtId="170" fontId="14" fillId="0" borderId="34" xfId="12" applyNumberFormat="1" applyFont="1" applyFill="1" applyBorder="1" applyAlignment="1" applyProtection="1">
      <alignment horizontal="center"/>
      <protection hidden="1"/>
    </xf>
    <xf numFmtId="172" fontId="7" fillId="0" borderId="6" xfId="11" applyNumberFormat="1" applyFont="1" applyFill="1" applyBorder="1" applyAlignment="1" applyProtection="1">
      <alignment horizontal="center"/>
      <protection hidden="1"/>
    </xf>
    <xf numFmtId="170" fontId="7" fillId="0" borderId="34" xfId="12" applyNumberFormat="1" applyFont="1" applyFill="1" applyBorder="1" applyAlignment="1" applyProtection="1">
      <alignment horizontal="center"/>
      <protection hidden="1"/>
    </xf>
    <xf numFmtId="170" fontId="11" fillId="0" borderId="34" xfId="12" applyNumberFormat="1" applyFont="1" applyFill="1" applyBorder="1" applyAlignment="1" applyProtection="1">
      <alignment horizontal="center"/>
      <protection hidden="1"/>
    </xf>
    <xf numFmtId="170" fontId="8" fillId="0" borderId="34" xfId="12" applyNumberFormat="1" applyFont="1" applyFill="1" applyBorder="1" applyAlignment="1" applyProtection="1">
      <alignment horizontal="center"/>
      <protection hidden="1"/>
    </xf>
    <xf numFmtId="170" fontId="7" fillId="0" borderId="6" xfId="13" applyNumberFormat="1" applyFont="1" applyFill="1" applyBorder="1" applyAlignment="1" applyProtection="1">
      <alignment horizontal="center"/>
      <protection hidden="1"/>
    </xf>
    <xf numFmtId="170" fontId="11" fillId="15" borderId="37" xfId="12" applyNumberFormat="1" applyFont="1" applyFill="1" applyBorder="1" applyAlignment="1" applyProtection="1">
      <alignment horizontal="center"/>
      <protection hidden="1"/>
    </xf>
    <xf numFmtId="170" fontId="17" fillId="0" borderId="23" xfId="10" applyNumberFormat="1" applyFont="1" applyFill="1" applyBorder="1" applyAlignment="1" applyProtection="1">
      <alignment horizontal="center"/>
      <protection hidden="1"/>
    </xf>
    <xf numFmtId="170" fontId="17" fillId="0" borderId="6" xfId="10" applyNumberFormat="1" applyFont="1" applyFill="1" applyBorder="1" applyAlignment="1" applyProtection="1">
      <alignment horizontal="center"/>
      <protection hidden="1"/>
    </xf>
    <xf numFmtId="170" fontId="17" fillId="0" borderId="15" xfId="10" applyNumberFormat="1" applyFont="1" applyFill="1" applyBorder="1" applyAlignment="1" applyProtection="1">
      <alignment horizontal="center"/>
      <protection hidden="1"/>
    </xf>
    <xf numFmtId="170" fontId="17" fillId="0" borderId="6" xfId="12" applyNumberFormat="1" applyFont="1" applyFill="1" applyBorder="1" applyAlignment="1" applyProtection="1">
      <alignment horizontal="center"/>
      <protection hidden="1"/>
    </xf>
    <xf numFmtId="170" fontId="17" fillId="0" borderId="73" xfId="12" applyNumberFormat="1" applyFont="1" applyFill="1" applyBorder="1" applyAlignment="1" applyProtection="1">
      <alignment horizontal="center"/>
      <protection hidden="1"/>
    </xf>
    <xf numFmtId="170" fontId="17" fillId="0" borderId="116" xfId="12" applyNumberFormat="1" applyFont="1" applyFill="1" applyBorder="1" applyAlignment="1" applyProtection="1">
      <alignment horizontal="center"/>
      <protection hidden="1"/>
    </xf>
    <xf numFmtId="170" fontId="14" fillId="0" borderId="6" xfId="12" applyNumberFormat="1" applyFont="1" applyFill="1" applyBorder="1" applyAlignment="1" applyProtection="1">
      <alignment horizontal="center"/>
      <protection hidden="1"/>
    </xf>
    <xf numFmtId="170" fontId="14" fillId="0" borderId="116" xfId="12" applyNumberFormat="1" applyFont="1" applyFill="1" applyBorder="1" applyAlignment="1" applyProtection="1">
      <alignment horizontal="center"/>
      <protection hidden="1"/>
    </xf>
    <xf numFmtId="170" fontId="11" fillId="10" borderId="6" xfId="12" applyNumberFormat="1" applyFont="1" applyFill="1" applyBorder="1" applyAlignment="1" applyProtection="1">
      <alignment horizontal="center"/>
      <protection hidden="1"/>
    </xf>
    <xf numFmtId="177" fontId="4" fillId="0" borderId="2" xfId="11" applyNumberFormat="1" applyFont="1" applyFill="1" applyBorder="1" applyAlignment="1" applyProtection="1">
      <alignment horizontal="center"/>
      <protection hidden="1"/>
    </xf>
    <xf numFmtId="177" fontId="24" fillId="0" borderId="0" xfId="5" applyNumberFormat="1" applyFont="1" applyBorder="1" applyAlignment="1">
      <alignment horizontal="center"/>
    </xf>
    <xf numFmtId="177" fontId="14" fillId="0" borderId="19" xfId="8" applyNumberFormat="1" applyFont="1" applyFill="1" applyBorder="1" applyAlignment="1" applyProtection="1">
      <alignment horizontal="right"/>
      <protection hidden="1"/>
    </xf>
    <xf numFmtId="0" fontId="50" fillId="6" borderId="117" xfId="0" applyFont="1" applyFill="1" applyBorder="1" applyAlignment="1">
      <alignment wrapText="1"/>
    </xf>
    <xf numFmtId="49" fontId="50" fillId="0" borderId="12" xfId="0" applyNumberFormat="1" applyFont="1" applyBorder="1" applyAlignment="1">
      <alignment horizontal="center"/>
    </xf>
    <xf numFmtId="167" fontId="50" fillId="0" borderId="12" xfId="13" applyNumberFormat="1" applyFont="1" applyFill="1" applyBorder="1" applyAlignment="1" applyProtection="1">
      <alignment horizontal="center"/>
      <protection hidden="1"/>
    </xf>
    <xf numFmtId="170" fontId="50" fillId="0" borderId="12" xfId="13" applyNumberFormat="1" applyFont="1" applyFill="1" applyBorder="1" applyAlignment="1" applyProtection="1">
      <alignment horizontal="center"/>
      <protection hidden="1"/>
    </xf>
    <xf numFmtId="168" fontId="50" fillId="0" borderId="12" xfId="13" applyNumberFormat="1" applyFont="1" applyFill="1" applyBorder="1" applyAlignment="1" applyProtection="1">
      <alignment horizontal="center"/>
      <protection hidden="1"/>
    </xf>
    <xf numFmtId="0" fontId="24" fillId="0" borderId="0" xfId="5" applyFont="1" applyBorder="1" applyAlignment="1">
      <alignment horizontal="center" wrapText="1"/>
    </xf>
    <xf numFmtId="0" fontId="13" fillId="0" borderId="6" xfId="16" applyFont="1" applyFill="1" applyBorder="1" applyAlignment="1">
      <alignment horizontal="center"/>
    </xf>
    <xf numFmtId="0" fontId="14" fillId="0" borderId="6" xfId="16" applyFont="1" applyFill="1" applyBorder="1" applyAlignment="1">
      <alignment horizontal="center"/>
    </xf>
    <xf numFmtId="0" fontId="33" fillId="0" borderId="5" xfId="16" applyFont="1" applyBorder="1"/>
    <xf numFmtId="0" fontId="60" fillId="0" borderId="0" xfId="5" applyFont="1"/>
    <xf numFmtId="49" fontId="11" fillId="5" borderId="117" xfId="12" applyNumberFormat="1" applyFont="1" applyFill="1" applyBorder="1" applyAlignment="1" applyProtection="1">
      <alignment horizontal="left" wrapText="1"/>
      <protection hidden="1"/>
    </xf>
    <xf numFmtId="49" fontId="11" fillId="5" borderId="116" xfId="12" applyNumberFormat="1" applyFont="1" applyFill="1" applyBorder="1" applyAlignment="1" applyProtection="1">
      <alignment horizontal="center" wrapText="1"/>
      <protection hidden="1"/>
    </xf>
    <xf numFmtId="167" fontId="11" fillId="5" borderId="116" xfId="12" applyNumberFormat="1" applyFont="1" applyFill="1" applyBorder="1" applyAlignment="1" applyProtection="1">
      <alignment horizontal="center"/>
      <protection hidden="1"/>
    </xf>
    <xf numFmtId="170" fontId="11" fillId="5" borderId="116" xfId="12" applyNumberFormat="1" applyFont="1" applyFill="1" applyBorder="1" applyAlignment="1" applyProtection="1">
      <alignment horizontal="center"/>
      <protection hidden="1"/>
    </xf>
    <xf numFmtId="168" fontId="11" fillId="5" borderId="116" xfId="12" applyNumberFormat="1" applyFont="1" applyFill="1" applyBorder="1" applyAlignment="1" applyProtection="1">
      <alignment horizontal="center"/>
      <protection hidden="1"/>
    </xf>
    <xf numFmtId="49" fontId="13" fillId="0" borderId="6" xfId="13" applyNumberFormat="1" applyFont="1" applyFill="1" applyBorder="1" applyAlignment="1" applyProtection="1">
      <alignment horizontal="center" wrapText="1"/>
      <protection hidden="1"/>
    </xf>
    <xf numFmtId="0" fontId="13" fillId="0" borderId="32" xfId="6" applyFont="1" applyFill="1" applyBorder="1" applyAlignment="1">
      <alignment wrapText="1"/>
    </xf>
    <xf numFmtId="0" fontId="11" fillId="0" borderId="22" xfId="7" applyFont="1" applyFill="1" applyBorder="1" applyAlignment="1">
      <alignment wrapText="1"/>
    </xf>
    <xf numFmtId="49" fontId="11" fillId="0" borderId="23" xfId="5" applyNumberFormat="1" applyFont="1" applyFill="1" applyBorder="1" applyAlignment="1">
      <alignment horizontal="center"/>
    </xf>
    <xf numFmtId="49" fontId="11" fillId="0" borderId="23" xfId="11" applyNumberFormat="1" applyFont="1" applyFill="1" applyBorder="1" applyAlignment="1" applyProtection="1">
      <alignment horizontal="center"/>
      <protection hidden="1"/>
    </xf>
    <xf numFmtId="0" fontId="11" fillId="0" borderId="23" xfId="5" applyFont="1" applyFill="1" applyBorder="1" applyAlignment="1">
      <alignment horizontal="center"/>
    </xf>
    <xf numFmtId="0" fontId="13" fillId="0" borderId="5" xfId="7" applyFont="1" applyFill="1" applyBorder="1" applyAlignment="1">
      <alignment wrapText="1"/>
    </xf>
    <xf numFmtId="4" fontId="11" fillId="0" borderId="6" xfId="11" applyNumberFormat="1" applyFont="1" applyFill="1" applyBorder="1" applyAlignment="1" applyProtection="1">
      <alignment horizontal="center"/>
      <protection hidden="1"/>
    </xf>
    <xf numFmtId="49" fontId="11" fillId="15" borderId="30" xfId="12" applyNumberFormat="1" applyFont="1" applyFill="1" applyBorder="1" applyAlignment="1" applyProtection="1">
      <alignment horizontal="left" wrapText="1"/>
      <protection hidden="1"/>
    </xf>
    <xf numFmtId="49" fontId="11" fillId="15" borderId="28" xfId="12" applyNumberFormat="1" applyFont="1" applyFill="1" applyBorder="1" applyAlignment="1" applyProtection="1">
      <alignment horizontal="center" wrapText="1"/>
      <protection hidden="1"/>
    </xf>
    <xf numFmtId="167" fontId="11" fillId="15" borderId="28" xfId="12" applyNumberFormat="1" applyFont="1" applyFill="1" applyBorder="1" applyAlignment="1" applyProtection="1">
      <alignment horizontal="center"/>
      <protection hidden="1"/>
    </xf>
    <xf numFmtId="170" fontId="11" fillId="15" borderId="28" xfId="12" applyNumberFormat="1" applyFont="1" applyFill="1" applyBorder="1" applyAlignment="1" applyProtection="1">
      <alignment horizontal="center"/>
      <protection hidden="1"/>
    </xf>
    <xf numFmtId="168" fontId="11" fillId="15" borderId="28" xfId="12" applyNumberFormat="1" applyFont="1" applyFill="1" applyBorder="1" applyAlignment="1" applyProtection="1">
      <alignment horizontal="center"/>
      <protection hidden="1"/>
    </xf>
    <xf numFmtId="0" fontId="13" fillId="6" borderId="0" xfId="2" applyFont="1" applyFill="1" applyBorder="1" applyAlignment="1">
      <alignment wrapText="1"/>
    </xf>
    <xf numFmtId="0" fontId="11" fillId="6" borderId="3" xfId="2" applyFont="1" applyFill="1" applyBorder="1" applyAlignment="1">
      <alignment wrapText="1"/>
    </xf>
    <xf numFmtId="49" fontId="11" fillId="0" borderId="4" xfId="2" applyNumberFormat="1" applyFont="1" applyBorder="1" applyAlignment="1">
      <alignment horizontal="center"/>
    </xf>
    <xf numFmtId="167" fontId="11" fillId="0" borderId="4" xfId="13" applyNumberFormat="1" applyFont="1" applyFill="1" applyBorder="1" applyAlignment="1" applyProtection="1">
      <alignment horizontal="center"/>
      <protection hidden="1"/>
    </xf>
    <xf numFmtId="49" fontId="11" fillId="0" borderId="4" xfId="15" applyNumberFormat="1" applyFont="1" applyFill="1" applyBorder="1" applyAlignment="1" applyProtection="1">
      <alignment horizontal="center"/>
      <protection hidden="1"/>
    </xf>
    <xf numFmtId="168" fontId="11" fillId="0" borderId="4" xfId="13" applyNumberFormat="1" applyFont="1" applyFill="1" applyBorder="1" applyAlignment="1" applyProtection="1">
      <alignment horizontal="center"/>
      <protection hidden="1"/>
    </xf>
    <xf numFmtId="177" fontId="11" fillId="0" borderId="76" xfId="5" applyNumberFormat="1" applyFont="1" applyFill="1" applyBorder="1" applyAlignment="1">
      <alignment horizontal="center" vertical="center" wrapText="1"/>
    </xf>
    <xf numFmtId="0" fontId="2" fillId="0" borderId="0" xfId="5" applyFont="1" applyBorder="1"/>
    <xf numFmtId="0" fontId="14" fillId="0" borderId="0" xfId="6" applyFont="1" applyBorder="1" applyAlignment="1">
      <alignment wrapText="1"/>
    </xf>
    <xf numFmtId="0" fontId="33" fillId="0" borderId="17" xfId="5" applyFont="1" applyBorder="1"/>
    <xf numFmtId="49" fontId="33" fillId="0" borderId="6" xfId="16" applyNumberFormat="1" applyFont="1" applyFill="1" applyBorder="1" applyAlignment="1">
      <alignment horizontal="center"/>
    </xf>
    <xf numFmtId="0" fontId="33" fillId="0" borderId="6" xfId="16" applyFont="1" applyFill="1" applyBorder="1" applyAlignment="1">
      <alignment horizontal="center"/>
    </xf>
    <xf numFmtId="49" fontId="11" fillId="11" borderId="19" xfId="12" applyNumberFormat="1" applyFont="1" applyFill="1" applyBorder="1" applyAlignment="1" applyProtection="1">
      <alignment horizontal="center"/>
      <protection hidden="1"/>
    </xf>
    <xf numFmtId="0" fontId="14" fillId="0" borderId="18" xfId="6" applyFont="1" applyBorder="1" applyAlignment="1">
      <alignment wrapText="1"/>
    </xf>
    <xf numFmtId="49" fontId="14" fillId="0" borderId="19" xfId="18" applyNumberFormat="1" applyFont="1" applyBorder="1" applyAlignment="1">
      <alignment horizontal="center"/>
    </xf>
    <xf numFmtId="167" fontId="14" fillId="0" borderId="19" xfId="15" applyNumberFormat="1" applyFont="1" applyFill="1" applyBorder="1" applyAlignment="1" applyProtection="1">
      <alignment horizontal="center"/>
      <protection hidden="1"/>
    </xf>
    <xf numFmtId="170" fontId="14" fillId="0" borderId="19" xfId="15" applyNumberFormat="1" applyFont="1" applyFill="1" applyBorder="1" applyAlignment="1" applyProtection="1">
      <alignment horizontal="center"/>
      <protection hidden="1"/>
    </xf>
    <xf numFmtId="168" fontId="14" fillId="0" borderId="19" xfId="15" applyNumberFormat="1" applyFont="1" applyFill="1" applyBorder="1" applyAlignment="1" applyProtection="1">
      <alignment horizontal="center"/>
      <protection hidden="1"/>
    </xf>
    <xf numFmtId="0" fontId="14" fillId="0" borderId="5" xfId="7" applyFont="1" applyBorder="1" applyAlignment="1">
      <alignment wrapText="1"/>
    </xf>
    <xf numFmtId="49" fontId="14" fillId="0" borderId="6" xfId="13" applyNumberFormat="1" applyFont="1" applyFill="1" applyBorder="1" applyAlignment="1" applyProtection="1">
      <alignment horizontal="center" wrapText="1"/>
      <protection hidden="1"/>
    </xf>
    <xf numFmtId="167" fontId="14" fillId="0" borderId="6" xfId="13" applyNumberFormat="1" applyFont="1" applyFill="1" applyBorder="1" applyAlignment="1" applyProtection="1">
      <alignment horizontal="center"/>
      <protection hidden="1"/>
    </xf>
    <xf numFmtId="170" fontId="14" fillId="0" borderId="6" xfId="13" applyNumberFormat="1" applyFont="1" applyFill="1" applyBorder="1" applyAlignment="1" applyProtection="1">
      <alignment horizontal="center"/>
      <protection hidden="1"/>
    </xf>
    <xf numFmtId="168" fontId="14" fillId="0" borderId="6" xfId="13" applyNumberFormat="1" applyFont="1" applyFill="1" applyBorder="1" applyAlignment="1" applyProtection="1">
      <alignment horizontal="center"/>
      <protection hidden="1"/>
    </xf>
    <xf numFmtId="0" fontId="14" fillId="0" borderId="16" xfId="7" applyFont="1" applyBorder="1" applyAlignment="1">
      <alignment wrapText="1"/>
    </xf>
    <xf numFmtId="49" fontId="14" fillId="0" borderId="14" xfId="13" applyNumberFormat="1" applyFont="1" applyFill="1" applyBorder="1" applyAlignment="1" applyProtection="1">
      <alignment horizontal="center" wrapText="1"/>
      <protection hidden="1"/>
    </xf>
    <xf numFmtId="167" fontId="14" fillId="0" borderId="14" xfId="13" applyNumberFormat="1" applyFont="1" applyFill="1" applyBorder="1" applyAlignment="1" applyProtection="1">
      <alignment horizontal="center"/>
      <protection hidden="1"/>
    </xf>
    <xf numFmtId="168" fontId="14" fillId="0" borderId="14" xfId="13" applyNumberFormat="1" applyFont="1" applyFill="1" applyBorder="1" applyAlignment="1" applyProtection="1">
      <alignment horizontal="center"/>
      <protection hidden="1"/>
    </xf>
    <xf numFmtId="177" fontId="26" fillId="0" borderId="0" xfId="23" applyNumberFormat="1" applyFont="1" applyAlignment="1">
      <alignment horizontal="right"/>
    </xf>
    <xf numFmtId="177" fontId="4" fillId="0" borderId="81" xfId="11" applyNumberFormat="1" applyFont="1" applyFill="1" applyBorder="1" applyAlignment="1" applyProtection="1">
      <alignment horizontal="center"/>
      <protection hidden="1"/>
    </xf>
    <xf numFmtId="165" fontId="6" fillId="2" borderId="19" xfId="5" applyNumberFormat="1" applyFont="1" applyFill="1" applyBorder="1" applyAlignment="1">
      <alignment horizontal="center"/>
    </xf>
    <xf numFmtId="165" fontId="6" fillId="2" borderId="76" xfId="5" applyNumberFormat="1" applyFont="1" applyFill="1" applyBorder="1" applyAlignment="1">
      <alignment horizontal="center"/>
    </xf>
    <xf numFmtId="165" fontId="7" fillId="0" borderId="23" xfId="16" applyNumberFormat="1" applyFont="1" applyFill="1" applyBorder="1" applyAlignment="1">
      <alignment horizontal="center"/>
    </xf>
    <xf numFmtId="165" fontId="7" fillId="0" borderId="92" xfId="16" applyNumberFormat="1" applyFont="1" applyFill="1" applyBorder="1" applyAlignment="1">
      <alignment horizontal="center"/>
    </xf>
    <xf numFmtId="165" fontId="8" fillId="0" borderId="6" xfId="16" applyNumberFormat="1" applyFont="1" applyFill="1" applyBorder="1" applyAlignment="1">
      <alignment horizontal="center"/>
    </xf>
    <xf numFmtId="165" fontId="8" fillId="0" borderId="8" xfId="16" applyNumberFormat="1" applyFont="1" applyFill="1" applyBorder="1" applyAlignment="1">
      <alignment horizontal="center"/>
    </xf>
    <xf numFmtId="165" fontId="7" fillId="0" borderId="6" xfId="16" applyNumberFormat="1" applyFont="1" applyFill="1" applyBorder="1" applyAlignment="1">
      <alignment horizontal="center"/>
    </xf>
    <xf numFmtId="165" fontId="7" fillId="0" borderId="8" xfId="16" applyNumberFormat="1" applyFont="1" applyFill="1" applyBorder="1" applyAlignment="1">
      <alignment horizontal="center"/>
    </xf>
    <xf numFmtId="165" fontId="8" fillId="0" borderId="6" xfId="8" applyNumberFormat="1" applyFont="1" applyFill="1" applyBorder="1" applyAlignment="1" applyProtection="1">
      <alignment horizontal="center"/>
      <protection hidden="1"/>
    </xf>
    <xf numFmtId="165" fontId="8" fillId="0" borderId="8" xfId="8" applyNumberFormat="1" applyFont="1" applyFill="1" applyBorder="1" applyAlignment="1" applyProtection="1">
      <alignment horizontal="center"/>
      <protection hidden="1"/>
    </xf>
    <xf numFmtId="165" fontId="8" fillId="0" borderId="15" xfId="5" applyNumberFormat="1" applyFont="1" applyBorder="1"/>
    <xf numFmtId="165" fontId="8" fillId="0" borderId="93" xfId="5" applyNumberFormat="1" applyFont="1" applyBorder="1"/>
    <xf numFmtId="165" fontId="7" fillId="0" borderId="4" xfId="5" applyNumberFormat="1" applyFont="1" applyBorder="1" applyAlignment="1">
      <alignment horizontal="center"/>
    </xf>
    <xf numFmtId="165" fontId="7" fillId="0" borderId="23" xfId="5" applyNumberFormat="1" applyFont="1" applyBorder="1" applyAlignment="1">
      <alignment horizontal="center"/>
    </xf>
    <xf numFmtId="165" fontId="7" fillId="0" borderId="6" xfId="5" applyNumberFormat="1" applyFont="1" applyBorder="1" applyAlignment="1">
      <alignment horizontal="center"/>
    </xf>
    <xf numFmtId="165" fontId="7" fillId="0" borderId="15" xfId="5" applyNumberFormat="1" applyFont="1" applyBorder="1" applyAlignment="1">
      <alignment horizontal="center"/>
    </xf>
    <xf numFmtId="165" fontId="7" fillId="3" borderId="2" xfId="5" applyNumberFormat="1" applyFont="1" applyFill="1" applyBorder="1" applyAlignment="1">
      <alignment horizontal="center"/>
    </xf>
    <xf numFmtId="165" fontId="6" fillId="2" borderId="4" xfId="5" applyNumberFormat="1" applyFont="1" applyFill="1" applyBorder="1" applyAlignment="1">
      <alignment horizontal="center"/>
    </xf>
    <xf numFmtId="165" fontId="6" fillId="2" borderId="7" xfId="5" applyNumberFormat="1" applyFont="1" applyFill="1" applyBorder="1" applyAlignment="1">
      <alignment horizontal="center"/>
    </xf>
    <xf numFmtId="165" fontId="9" fillId="0" borderId="6" xfId="5" applyNumberFormat="1" applyFont="1" applyBorder="1"/>
    <xf numFmtId="165" fontId="9" fillId="0" borderId="8" xfId="5" applyNumberFormat="1" applyFont="1" applyBorder="1"/>
    <xf numFmtId="165" fontId="9" fillId="0" borderId="14" xfId="5" applyNumberFormat="1" applyFont="1" applyBorder="1"/>
    <xf numFmtId="165" fontId="9" fillId="0" borderId="21" xfId="5" applyNumberFormat="1" applyFont="1" applyBorder="1"/>
    <xf numFmtId="165" fontId="2" fillId="0" borderId="0" xfId="5" applyNumberFormat="1" applyFont="1" applyBorder="1"/>
    <xf numFmtId="165" fontId="11" fillId="0" borderId="19" xfId="5" applyNumberFormat="1" applyFont="1" applyFill="1" applyBorder="1" applyAlignment="1">
      <alignment horizontal="center" vertical="center" wrapText="1"/>
    </xf>
    <xf numFmtId="165" fontId="11" fillId="0" borderId="76" xfId="5" applyNumberFormat="1" applyFont="1" applyFill="1" applyBorder="1" applyAlignment="1">
      <alignment horizontal="center" vertical="center" wrapText="1"/>
    </xf>
    <xf numFmtId="165" fontId="6" fillId="0" borderId="4" xfId="5" applyNumberFormat="1" applyFont="1" applyBorder="1" applyAlignment="1">
      <alignment horizontal="center"/>
    </xf>
    <xf numFmtId="165" fontId="6" fillId="0" borderId="7" xfId="5" applyNumberFormat="1" applyFont="1" applyBorder="1" applyAlignment="1">
      <alignment horizontal="center"/>
    </xf>
    <xf numFmtId="165" fontId="7" fillId="0" borderId="6" xfId="5" applyNumberFormat="1" applyFont="1" applyBorder="1"/>
    <xf numFmtId="165" fontId="7" fillId="0" borderId="8" xfId="5" applyNumberFormat="1" applyFont="1" applyBorder="1"/>
    <xf numFmtId="165" fontId="6" fillId="0" borderId="19" xfId="11" applyNumberFormat="1" applyFont="1" applyFill="1" applyBorder="1" applyAlignment="1" applyProtection="1">
      <alignment horizontal="right"/>
      <protection hidden="1"/>
    </xf>
    <xf numFmtId="165" fontId="6" fillId="0" borderId="76" xfId="11" applyNumberFormat="1" applyFont="1" applyFill="1" applyBorder="1" applyAlignment="1" applyProtection="1">
      <alignment horizontal="right"/>
      <protection hidden="1"/>
    </xf>
    <xf numFmtId="165" fontId="11" fillId="2" borderId="12" xfId="11" applyNumberFormat="1" applyFont="1" applyFill="1" applyBorder="1" applyAlignment="1" applyProtection="1">
      <alignment horizontal="right"/>
      <protection hidden="1"/>
    </xf>
    <xf numFmtId="165" fontId="11" fillId="2" borderId="13" xfId="11" applyNumberFormat="1" applyFont="1" applyFill="1" applyBorder="1" applyAlignment="1" applyProtection="1">
      <alignment horizontal="right"/>
      <protection hidden="1"/>
    </xf>
    <xf numFmtId="165" fontId="11" fillId="2" borderId="2" xfId="11" applyNumberFormat="1" applyFont="1" applyFill="1" applyBorder="1" applyAlignment="1" applyProtection="1">
      <alignment horizontal="right"/>
      <protection hidden="1"/>
    </xf>
    <xf numFmtId="165" fontId="11" fillId="2" borderId="81" xfId="11" applyNumberFormat="1" applyFont="1" applyFill="1" applyBorder="1" applyAlignment="1" applyProtection="1">
      <alignment horizontal="right"/>
      <protection hidden="1"/>
    </xf>
    <xf numFmtId="165" fontId="11" fillId="0" borderId="4" xfId="14" applyNumberFormat="1" applyFont="1" applyFill="1" applyBorder="1" applyAlignment="1" applyProtection="1">
      <alignment horizontal="right"/>
      <protection hidden="1"/>
    </xf>
    <xf numFmtId="165" fontId="11" fillId="0" borderId="7" xfId="14" applyNumberFormat="1" applyFont="1" applyFill="1" applyBorder="1" applyAlignment="1" applyProtection="1">
      <alignment horizontal="right"/>
      <protection hidden="1"/>
    </xf>
    <xf numFmtId="165" fontId="13" fillId="0" borderId="8" xfId="11" applyNumberFormat="1" applyFont="1" applyFill="1" applyBorder="1" applyAlignment="1" applyProtection="1">
      <alignment horizontal="right"/>
      <protection hidden="1"/>
    </xf>
    <xf numFmtId="165" fontId="14" fillId="0" borderId="6" xfId="5" applyNumberFormat="1" applyFont="1" applyBorder="1"/>
    <xf numFmtId="165" fontId="14" fillId="0" borderId="8" xfId="5" applyNumberFormat="1" applyFont="1" applyBorder="1"/>
    <xf numFmtId="165" fontId="11" fillId="0" borderId="6" xfId="11" applyNumberFormat="1" applyFont="1" applyFill="1" applyBorder="1" applyAlignment="1" applyProtection="1">
      <alignment horizontal="right"/>
      <protection hidden="1"/>
    </xf>
    <xf numFmtId="165" fontId="13" fillId="0" borderId="6" xfId="5" applyNumberFormat="1" applyFont="1" applyBorder="1"/>
    <xf numFmtId="165" fontId="13" fillId="0" borderId="8" xfId="5" applyNumberFormat="1" applyFont="1" applyBorder="1"/>
    <xf numFmtId="165" fontId="11" fillId="0" borderId="8" xfId="11" applyNumberFormat="1" applyFont="1" applyFill="1" applyBorder="1" applyAlignment="1" applyProtection="1">
      <alignment horizontal="right"/>
      <protection hidden="1"/>
    </xf>
    <xf numFmtId="165" fontId="14" fillId="0" borderId="6" xfId="11" applyNumberFormat="1" applyFont="1" applyFill="1" applyBorder="1" applyAlignment="1" applyProtection="1">
      <alignment horizontal="right"/>
      <protection hidden="1"/>
    </xf>
    <xf numFmtId="165" fontId="14" fillId="0" borderId="14" xfId="11" applyNumberFormat="1" applyFont="1" applyFill="1" applyBorder="1" applyAlignment="1" applyProtection="1">
      <alignment horizontal="right"/>
      <protection hidden="1"/>
    </xf>
    <xf numFmtId="165" fontId="14" fillId="0" borderId="21" xfId="5" applyNumberFormat="1" applyFont="1" applyBorder="1"/>
    <xf numFmtId="165" fontId="11" fillId="3" borderId="10" xfId="11" applyNumberFormat="1" applyFont="1" applyFill="1" applyBorder="1" applyAlignment="1" applyProtection="1">
      <alignment horizontal="right"/>
      <protection hidden="1"/>
    </xf>
    <xf numFmtId="165" fontId="11" fillId="3" borderId="95" xfId="11" applyNumberFormat="1" applyFont="1" applyFill="1" applyBorder="1" applyAlignment="1" applyProtection="1">
      <alignment horizontal="right"/>
      <protection hidden="1"/>
    </xf>
    <xf numFmtId="165" fontId="11" fillId="4" borderId="4" xfId="11" applyNumberFormat="1" applyFont="1" applyFill="1" applyBorder="1" applyAlignment="1" applyProtection="1">
      <alignment horizontal="right"/>
      <protection hidden="1"/>
    </xf>
    <xf numFmtId="165" fontId="11" fillId="4" borderId="7" xfId="11" applyNumberFormat="1" applyFont="1" applyFill="1" applyBorder="1" applyAlignment="1" applyProtection="1">
      <alignment horizontal="right"/>
      <protection hidden="1"/>
    </xf>
    <xf numFmtId="165" fontId="13" fillId="4" borderId="6" xfId="11" applyNumberFormat="1" applyFont="1" applyFill="1" applyBorder="1" applyAlignment="1" applyProtection="1">
      <alignment horizontal="right"/>
      <protection hidden="1"/>
    </xf>
    <xf numFmtId="165" fontId="13" fillId="4" borderId="8" xfId="11" applyNumberFormat="1" applyFont="1" applyFill="1" applyBorder="1" applyAlignment="1" applyProtection="1">
      <alignment horizontal="right"/>
      <protection hidden="1"/>
    </xf>
    <xf numFmtId="165" fontId="13" fillId="0" borderId="14" xfId="11" applyNumberFormat="1" applyFont="1" applyFill="1" applyBorder="1" applyAlignment="1" applyProtection="1">
      <alignment horizontal="right"/>
      <protection hidden="1"/>
    </xf>
    <xf numFmtId="165" fontId="13" fillId="0" borderId="21" xfId="5" applyNumberFormat="1" applyFont="1" applyBorder="1"/>
    <xf numFmtId="165" fontId="11" fillId="2" borderId="10" xfId="11" applyNumberFormat="1" applyFont="1" applyFill="1" applyBorder="1" applyAlignment="1" applyProtection="1">
      <alignment horizontal="right"/>
      <protection hidden="1"/>
    </xf>
    <xf numFmtId="165" fontId="11" fillId="2" borderId="95" xfId="11" applyNumberFormat="1" applyFont="1" applyFill="1" applyBorder="1" applyAlignment="1" applyProtection="1">
      <alignment horizontal="right"/>
      <protection hidden="1"/>
    </xf>
    <xf numFmtId="165" fontId="11" fillId="0" borderId="4" xfId="11" applyNumberFormat="1" applyFont="1" applyFill="1" applyBorder="1" applyAlignment="1" applyProtection="1">
      <alignment horizontal="right"/>
      <protection hidden="1"/>
    </xf>
    <xf numFmtId="165" fontId="11" fillId="0" borderId="7" xfId="11" applyNumberFormat="1" applyFont="1" applyFill="1" applyBorder="1" applyAlignment="1" applyProtection="1">
      <alignment horizontal="right"/>
      <protection hidden="1"/>
    </xf>
    <xf numFmtId="165" fontId="11" fillId="2" borderId="76" xfId="11" applyNumberFormat="1" applyFont="1" applyFill="1" applyBorder="1" applyAlignment="1" applyProtection="1">
      <alignment horizontal="right"/>
      <protection hidden="1"/>
    </xf>
    <xf numFmtId="165" fontId="39" fillId="0" borderId="6" xfId="11" applyNumberFormat="1" applyFont="1" applyFill="1" applyBorder="1" applyAlignment="1" applyProtection="1">
      <alignment horizontal="right"/>
      <protection hidden="1"/>
    </xf>
    <xf numFmtId="165" fontId="11" fillId="11" borderId="6" xfId="11" applyNumberFormat="1" applyFont="1" applyFill="1" applyBorder="1" applyAlignment="1" applyProtection="1">
      <alignment horizontal="right"/>
      <protection hidden="1"/>
    </xf>
    <xf numFmtId="165" fontId="11" fillId="11" borderId="8" xfId="11" applyNumberFormat="1" applyFont="1" applyFill="1" applyBorder="1" applyAlignment="1" applyProtection="1">
      <alignment horizontal="right"/>
      <protection hidden="1"/>
    </xf>
    <xf numFmtId="165" fontId="13" fillId="0" borderId="47" xfId="12" applyNumberFormat="1" applyFont="1" applyFill="1" applyBorder="1" applyAlignment="1" applyProtection="1">
      <alignment horizontal="right"/>
      <protection hidden="1"/>
    </xf>
    <xf numFmtId="165" fontId="11" fillId="0" borderId="6" xfId="5" applyNumberFormat="1" applyFont="1" applyBorder="1" applyAlignment="1">
      <alignment horizontal="right"/>
    </xf>
    <xf numFmtId="165" fontId="11" fillId="0" borderId="15" xfId="5" applyNumberFormat="1" applyFont="1" applyBorder="1" applyAlignment="1">
      <alignment horizontal="right"/>
    </xf>
    <xf numFmtId="165" fontId="11" fillId="11" borderId="19" xfId="11" applyNumberFormat="1" applyFont="1" applyFill="1" applyBorder="1" applyAlignment="1" applyProtection="1">
      <alignment horizontal="right"/>
      <protection hidden="1"/>
    </xf>
    <xf numFmtId="165" fontId="11" fillId="11" borderId="76" xfId="11" applyNumberFormat="1" applyFont="1" applyFill="1" applyBorder="1" applyAlignment="1" applyProtection="1">
      <alignment horizontal="right"/>
      <protection hidden="1"/>
    </xf>
    <xf numFmtId="165" fontId="13" fillId="0" borderId="12" xfId="5" applyNumberFormat="1" applyFont="1" applyBorder="1" applyAlignment="1">
      <alignment horizontal="right"/>
    </xf>
    <xf numFmtId="165" fontId="11" fillId="11" borderId="2" xfId="5" applyNumberFormat="1" applyFont="1" applyFill="1" applyBorder="1" applyAlignment="1">
      <alignment horizontal="right"/>
    </xf>
    <xf numFmtId="165" fontId="11" fillId="11" borderId="76" xfId="5" applyNumberFormat="1" applyFont="1" applyFill="1" applyBorder="1" applyAlignment="1">
      <alignment horizontal="right"/>
    </xf>
    <xf numFmtId="165" fontId="13" fillId="0" borderId="4" xfId="5" applyNumberFormat="1" applyFont="1" applyBorder="1" applyAlignment="1">
      <alignment horizontal="right"/>
    </xf>
    <xf numFmtId="165" fontId="13" fillId="0" borderId="92" xfId="5" applyNumberFormat="1" applyFont="1" applyBorder="1"/>
    <xf numFmtId="165" fontId="13" fillId="0" borderId="6" xfId="5" applyNumberFormat="1" applyFont="1" applyBorder="1" applyAlignment="1">
      <alignment horizontal="right"/>
    </xf>
    <xf numFmtId="165" fontId="13" fillId="0" borderId="23" xfId="5" applyNumberFormat="1" applyFont="1" applyFill="1" applyBorder="1" applyAlignment="1">
      <alignment horizontal="right"/>
    </xf>
    <xf numFmtId="165" fontId="54" fillId="0" borderId="105" xfId="12" applyNumberFormat="1" applyFont="1" applyFill="1" applyBorder="1" applyAlignment="1" applyProtection="1">
      <alignment horizontal="right"/>
      <protection hidden="1"/>
    </xf>
    <xf numFmtId="165" fontId="33" fillId="0" borderId="8" xfId="5" applyNumberFormat="1" applyFont="1" applyBorder="1"/>
    <xf numFmtId="165" fontId="13" fillId="0" borderId="15" xfId="5" applyNumberFormat="1" applyFont="1" applyBorder="1" applyAlignment="1">
      <alignment horizontal="right"/>
    </xf>
    <xf numFmtId="165" fontId="8" fillId="0" borderId="6" xfId="5" applyNumberFormat="1" applyFont="1" applyFill="1" applyBorder="1" applyAlignment="1">
      <alignment horizontal="right"/>
    </xf>
    <xf numFmtId="165" fontId="13" fillId="0" borderId="6" xfId="5" applyNumberFormat="1" applyFont="1" applyFill="1" applyBorder="1" applyAlignment="1">
      <alignment horizontal="right"/>
    </xf>
    <xf numFmtId="165" fontId="55" fillId="0" borderId="106" xfId="12" applyNumberFormat="1" applyFont="1" applyFill="1" applyBorder="1" applyAlignment="1" applyProtection="1">
      <alignment horizontal="right"/>
      <protection hidden="1"/>
    </xf>
    <xf numFmtId="165" fontId="13" fillId="0" borderId="95" xfId="5" applyNumberFormat="1" applyFont="1" applyBorder="1"/>
    <xf numFmtId="165" fontId="53" fillId="14" borderId="107" xfId="12" applyNumberFormat="1" applyFont="1" applyFill="1" applyBorder="1" applyAlignment="1" applyProtection="1">
      <alignment horizontal="right"/>
      <protection hidden="1"/>
    </xf>
    <xf numFmtId="165" fontId="13" fillId="0" borderId="76" xfId="5" applyNumberFormat="1" applyFont="1" applyBorder="1"/>
    <xf numFmtId="165" fontId="11" fillId="11" borderId="10" xfId="12" applyNumberFormat="1" applyFont="1" applyFill="1" applyBorder="1" applyAlignment="1" applyProtection="1">
      <alignment horizontal="right"/>
      <protection hidden="1"/>
    </xf>
    <xf numFmtId="165" fontId="11" fillId="11" borderId="95" xfId="12" applyNumberFormat="1" applyFont="1" applyFill="1" applyBorder="1" applyAlignment="1" applyProtection="1">
      <alignment horizontal="right"/>
      <protection hidden="1"/>
    </xf>
    <xf numFmtId="165" fontId="13" fillId="0" borderId="6" xfId="8" applyNumberFormat="1" applyFont="1" applyFill="1" applyBorder="1" applyAlignment="1" applyProtection="1">
      <alignment horizontal="right"/>
      <protection hidden="1"/>
    </xf>
    <xf numFmtId="165" fontId="13" fillId="0" borderId="23" xfId="11" applyNumberFormat="1" applyFont="1" applyFill="1" applyBorder="1" applyAlignment="1" applyProtection="1">
      <alignment horizontal="right"/>
      <protection hidden="1"/>
    </xf>
    <xf numFmtId="165" fontId="13" fillId="9" borderId="6" xfId="5" applyNumberFormat="1" applyFont="1" applyFill="1" applyBorder="1" applyAlignment="1">
      <alignment horizontal="right"/>
    </xf>
    <xf numFmtId="165" fontId="14" fillId="0" borderId="15" xfId="5" applyNumberFormat="1" applyFont="1" applyBorder="1" applyAlignment="1">
      <alignment horizontal="right"/>
    </xf>
    <xf numFmtId="165" fontId="11" fillId="11" borderId="2" xfId="12" applyNumberFormat="1" applyFont="1" applyFill="1" applyBorder="1" applyAlignment="1" applyProtection="1">
      <alignment horizontal="right"/>
      <protection hidden="1"/>
    </xf>
    <xf numFmtId="165" fontId="11" fillId="11" borderId="81" xfId="12" applyNumberFormat="1" applyFont="1" applyFill="1" applyBorder="1" applyAlignment="1" applyProtection="1">
      <alignment horizontal="right"/>
      <protection hidden="1"/>
    </xf>
    <xf numFmtId="165" fontId="13" fillId="0" borderId="4" xfId="12" applyNumberFormat="1" applyFont="1" applyFill="1" applyBorder="1" applyAlignment="1" applyProtection="1">
      <alignment horizontal="right"/>
      <protection hidden="1"/>
    </xf>
    <xf numFmtId="165" fontId="13" fillId="0" borderId="23" xfId="12" applyNumberFormat="1" applyFont="1" applyFill="1" applyBorder="1" applyAlignment="1" applyProtection="1">
      <alignment horizontal="right"/>
      <protection hidden="1"/>
    </xf>
    <xf numFmtId="165" fontId="13" fillId="0" borderId="6" xfId="12" applyNumberFormat="1" applyFont="1" applyFill="1" applyBorder="1" applyAlignment="1" applyProtection="1">
      <alignment horizontal="right"/>
      <protection hidden="1"/>
    </xf>
    <xf numFmtId="165" fontId="13" fillId="0" borderId="14" xfId="12" applyNumberFormat="1" applyFont="1" applyFill="1" applyBorder="1" applyAlignment="1" applyProtection="1">
      <alignment horizontal="right"/>
      <protection hidden="1"/>
    </xf>
    <xf numFmtId="165" fontId="11" fillId="11" borderId="19" xfId="12" applyNumberFormat="1" applyFont="1" applyFill="1" applyBorder="1" applyAlignment="1" applyProtection="1">
      <alignment horizontal="right"/>
      <protection hidden="1"/>
    </xf>
    <xf numFmtId="165" fontId="11" fillId="11" borderId="76" xfId="12" applyNumberFormat="1" applyFont="1" applyFill="1" applyBorder="1" applyAlignment="1" applyProtection="1">
      <alignment horizontal="right"/>
      <protection hidden="1"/>
    </xf>
    <xf numFmtId="165" fontId="14" fillId="0" borderId="19" xfId="8" applyNumberFormat="1" applyFont="1" applyFill="1" applyBorder="1" applyAlignment="1" applyProtection="1">
      <alignment horizontal="right"/>
      <protection hidden="1"/>
    </xf>
    <xf numFmtId="165" fontId="14" fillId="0" borderId="76" xfId="5" applyNumberFormat="1" applyFont="1" applyBorder="1"/>
    <xf numFmtId="165" fontId="11" fillId="11" borderId="74" xfId="10" applyNumberFormat="1" applyFont="1" applyFill="1" applyBorder="1" applyAlignment="1" applyProtection="1">
      <alignment horizontal="right"/>
      <protection hidden="1"/>
    </xf>
    <xf numFmtId="165" fontId="11" fillId="11" borderId="13" xfId="10" applyNumberFormat="1" applyFont="1" applyFill="1" applyBorder="1" applyAlignment="1" applyProtection="1">
      <alignment horizontal="right"/>
      <protection hidden="1"/>
    </xf>
    <xf numFmtId="165" fontId="13" fillId="4" borderId="4" xfId="7" applyNumberFormat="1" applyFont="1" applyFill="1" applyBorder="1" applyAlignment="1"/>
    <xf numFmtId="165" fontId="14" fillId="0" borderId="92" xfId="5" applyNumberFormat="1" applyFont="1" applyBorder="1"/>
    <xf numFmtId="165" fontId="13" fillId="4" borderId="6" xfId="7" applyNumberFormat="1" applyFont="1" applyFill="1" applyBorder="1" applyAlignment="1"/>
    <xf numFmtId="165" fontId="13" fillId="4" borderId="23" xfId="7" applyNumberFormat="1" applyFont="1" applyFill="1" applyBorder="1" applyAlignment="1"/>
    <xf numFmtId="165" fontId="13" fillId="4" borderId="14" xfId="7" applyNumberFormat="1" applyFont="1" applyFill="1" applyBorder="1" applyAlignment="1"/>
    <xf numFmtId="165" fontId="11" fillId="18" borderId="39" xfId="10" applyNumberFormat="1" applyFont="1" applyFill="1" applyBorder="1" applyAlignment="1" applyProtection="1">
      <alignment horizontal="right"/>
      <protection hidden="1"/>
    </xf>
    <xf numFmtId="165" fontId="11" fillId="18" borderId="19" xfId="10" applyNumberFormat="1" applyFont="1" applyFill="1" applyBorder="1" applyAlignment="1" applyProtection="1">
      <alignment horizontal="right"/>
      <protection hidden="1"/>
    </xf>
    <xf numFmtId="165" fontId="11" fillId="18" borderId="76" xfId="10" applyNumberFormat="1" applyFont="1" applyFill="1" applyBorder="1" applyAlignment="1" applyProtection="1">
      <alignment horizontal="right"/>
      <protection hidden="1"/>
    </xf>
    <xf numFmtId="165" fontId="13" fillId="0" borderId="69" xfId="8" applyNumberFormat="1" applyFont="1" applyFill="1" applyBorder="1" applyAlignment="1" applyProtection="1">
      <alignment horizontal="right"/>
      <protection hidden="1"/>
    </xf>
    <xf numFmtId="165" fontId="13" fillId="0" borderId="74" xfId="8" applyNumberFormat="1" applyFont="1" applyFill="1" applyBorder="1" applyAlignment="1" applyProtection="1">
      <alignment horizontal="right"/>
      <protection hidden="1"/>
    </xf>
    <xf numFmtId="165" fontId="11" fillId="11" borderId="39" xfId="10" applyNumberFormat="1" applyFont="1" applyFill="1" applyBorder="1" applyAlignment="1" applyProtection="1">
      <alignment horizontal="right"/>
      <protection hidden="1"/>
    </xf>
    <xf numFmtId="165" fontId="11" fillId="11" borderId="80" xfId="10" applyNumberFormat="1" applyFont="1" applyFill="1" applyBorder="1" applyAlignment="1" applyProtection="1">
      <alignment horizontal="right"/>
      <protection hidden="1"/>
    </xf>
    <xf numFmtId="165" fontId="11" fillId="11" borderId="23" xfId="5" applyNumberFormat="1" applyFont="1" applyFill="1" applyBorder="1" applyAlignment="1">
      <alignment horizontal="right"/>
    </xf>
    <xf numFmtId="165" fontId="11" fillId="11" borderId="92" xfId="5" applyNumberFormat="1" applyFont="1" applyFill="1" applyBorder="1" applyAlignment="1">
      <alignment horizontal="right"/>
    </xf>
    <xf numFmtId="165" fontId="11" fillId="11" borderId="6" xfId="5" applyNumberFormat="1" applyFont="1" applyFill="1" applyBorder="1" applyAlignment="1">
      <alignment horizontal="right"/>
    </xf>
    <xf numFmtId="165" fontId="11" fillId="11" borderId="8" xfId="5" applyNumberFormat="1" applyFont="1" applyFill="1" applyBorder="1" applyAlignment="1">
      <alignment horizontal="right"/>
    </xf>
    <xf numFmtId="165" fontId="11" fillId="4" borderId="43" xfId="10" applyNumberFormat="1" applyFont="1" applyFill="1" applyBorder="1" applyAlignment="1" applyProtection="1">
      <alignment horizontal="right"/>
      <protection hidden="1"/>
    </xf>
    <xf numFmtId="165" fontId="11" fillId="4" borderId="97" xfId="10" applyNumberFormat="1" applyFont="1" applyFill="1" applyBorder="1" applyAlignment="1" applyProtection="1">
      <alignment horizontal="right"/>
      <protection hidden="1"/>
    </xf>
    <xf numFmtId="165" fontId="13" fillId="0" borderId="73" xfId="12" applyNumberFormat="1" applyFont="1" applyFill="1" applyBorder="1" applyAlignment="1" applyProtection="1">
      <alignment horizontal="right"/>
      <protection hidden="1"/>
    </xf>
    <xf numFmtId="165" fontId="7" fillId="8" borderId="19" xfId="12" applyNumberFormat="1" applyFont="1" applyFill="1" applyBorder="1" applyAlignment="1" applyProtection="1">
      <alignment horizontal="right"/>
      <protection hidden="1"/>
    </xf>
    <xf numFmtId="165" fontId="7" fillId="8" borderId="76" xfId="12" applyNumberFormat="1" applyFont="1" applyFill="1" applyBorder="1" applyAlignment="1" applyProtection="1">
      <alignment horizontal="right"/>
      <protection hidden="1"/>
    </xf>
    <xf numFmtId="165" fontId="13" fillId="0" borderId="19" xfId="10" applyNumberFormat="1" applyFont="1" applyFill="1" applyBorder="1" applyAlignment="1" applyProtection="1">
      <alignment horizontal="right"/>
      <protection hidden="1"/>
    </xf>
    <xf numFmtId="165" fontId="13" fillId="0" borderId="6" xfId="10" applyNumberFormat="1" applyFont="1" applyFill="1" applyBorder="1" applyAlignment="1" applyProtection="1">
      <alignment horizontal="right"/>
      <protection hidden="1"/>
    </xf>
    <xf numFmtId="165" fontId="11" fillId="11" borderId="4" xfId="5" applyNumberFormat="1" applyFont="1" applyFill="1" applyBorder="1" applyAlignment="1">
      <alignment horizontal="right"/>
    </xf>
    <xf numFmtId="165" fontId="11" fillId="11" borderId="7" xfId="5" applyNumberFormat="1" applyFont="1" applyFill="1" applyBorder="1" applyAlignment="1">
      <alignment horizontal="right"/>
    </xf>
    <xf numFmtId="165" fontId="11" fillId="11" borderId="6" xfId="14" applyNumberFormat="1" applyFont="1" applyFill="1" applyBorder="1" applyAlignment="1" applyProtection="1">
      <protection hidden="1"/>
    </xf>
    <xf numFmtId="165" fontId="11" fillId="11" borderId="8" xfId="14" applyNumberFormat="1" applyFont="1" applyFill="1" applyBorder="1" applyAlignment="1" applyProtection="1">
      <protection hidden="1"/>
    </xf>
    <xf numFmtId="165" fontId="11" fillId="14" borderId="36" xfId="12" applyNumberFormat="1" applyFont="1" applyFill="1" applyBorder="1" applyAlignment="1" applyProtection="1">
      <alignment horizontal="right"/>
      <protection hidden="1"/>
    </xf>
    <xf numFmtId="165" fontId="11" fillId="14" borderId="97" xfId="12" applyNumberFormat="1" applyFont="1" applyFill="1" applyBorder="1" applyAlignment="1" applyProtection="1">
      <alignment horizontal="right"/>
      <protection hidden="1"/>
    </xf>
    <xf numFmtId="165" fontId="41" fillId="0" borderId="109" xfId="12" applyNumberFormat="1" applyFont="1" applyFill="1" applyBorder="1" applyAlignment="1" applyProtection="1">
      <alignment horizontal="right"/>
      <protection hidden="1"/>
    </xf>
    <xf numFmtId="165" fontId="14" fillId="0" borderId="23" xfId="11" applyNumberFormat="1" applyFont="1" applyFill="1" applyBorder="1" applyAlignment="1" applyProtection="1">
      <alignment horizontal="right"/>
      <protection hidden="1"/>
    </xf>
    <xf numFmtId="165" fontId="57" fillId="0" borderId="110" xfId="12" applyNumberFormat="1" applyFont="1" applyFill="1" applyBorder="1" applyAlignment="1" applyProtection="1">
      <alignment horizontal="right"/>
      <protection hidden="1"/>
    </xf>
    <xf numFmtId="165" fontId="11" fillId="11" borderId="23" xfId="11" applyNumberFormat="1" applyFont="1" applyFill="1" applyBorder="1" applyAlignment="1" applyProtection="1">
      <alignment horizontal="right"/>
      <protection hidden="1"/>
    </xf>
    <xf numFmtId="165" fontId="11" fillId="11" borderId="92" xfId="11" applyNumberFormat="1" applyFont="1" applyFill="1" applyBorder="1" applyAlignment="1" applyProtection="1">
      <alignment horizontal="right"/>
      <protection hidden="1"/>
    </xf>
    <xf numFmtId="165" fontId="13" fillId="0" borderId="65" xfId="12" applyNumberFormat="1" applyFont="1" applyFill="1" applyBorder="1" applyAlignment="1" applyProtection="1">
      <alignment horizontal="right"/>
      <protection hidden="1"/>
    </xf>
    <xf numFmtId="165" fontId="13" fillId="0" borderId="63" xfId="12" applyNumberFormat="1" applyFont="1" applyFill="1" applyBorder="1" applyAlignment="1" applyProtection="1">
      <alignment horizontal="right"/>
      <protection hidden="1"/>
    </xf>
    <xf numFmtId="165" fontId="13" fillId="0" borderId="64" xfId="12" applyNumberFormat="1" applyFont="1" applyFill="1" applyBorder="1" applyAlignment="1" applyProtection="1">
      <alignment horizontal="right"/>
      <protection hidden="1"/>
    </xf>
    <xf numFmtId="165" fontId="11" fillId="11" borderId="6" xfId="13" applyNumberFormat="1" applyFont="1" applyFill="1" applyBorder="1" applyAlignment="1" applyProtection="1">
      <alignment horizontal="right"/>
      <protection hidden="1"/>
    </xf>
    <xf numFmtId="165" fontId="11" fillId="11" borderId="8" xfId="13" applyNumberFormat="1" applyFont="1" applyFill="1" applyBorder="1" applyAlignment="1" applyProtection="1">
      <alignment horizontal="right"/>
      <protection hidden="1"/>
    </xf>
    <xf numFmtId="165" fontId="13" fillId="0" borderId="6" xfId="7" applyNumberFormat="1" applyFont="1" applyBorder="1" applyAlignment="1"/>
    <xf numFmtId="165" fontId="11" fillId="0" borderId="47" xfId="12" applyNumberFormat="1" applyFont="1" applyFill="1" applyBorder="1" applyAlignment="1" applyProtection="1">
      <alignment horizontal="right"/>
      <protection hidden="1"/>
    </xf>
    <xf numFmtId="165" fontId="13" fillId="0" borderId="36" xfId="12" applyNumberFormat="1" applyFont="1" applyFill="1" applyBorder="1" applyAlignment="1" applyProtection="1">
      <alignment horizontal="right"/>
      <protection hidden="1"/>
    </xf>
    <xf numFmtId="165" fontId="13" fillId="0" borderId="15" xfId="12" applyNumberFormat="1" applyFont="1" applyFill="1" applyBorder="1" applyAlignment="1" applyProtection="1">
      <alignment horizontal="right"/>
      <protection hidden="1"/>
    </xf>
    <xf numFmtId="165" fontId="13" fillId="0" borderId="4" xfId="11" applyNumberFormat="1" applyFont="1" applyFill="1" applyBorder="1" applyAlignment="1" applyProtection="1">
      <alignment horizontal="right"/>
      <protection hidden="1"/>
    </xf>
    <xf numFmtId="165" fontId="13" fillId="0" borderId="7" xfId="11" applyNumberFormat="1" applyFont="1" applyFill="1" applyBorder="1" applyAlignment="1" applyProtection="1">
      <alignment horizontal="right"/>
      <protection hidden="1"/>
    </xf>
    <xf numFmtId="165" fontId="13" fillId="0" borderId="105" xfId="12" applyNumberFormat="1" applyFont="1" applyFill="1" applyBorder="1" applyAlignment="1" applyProtection="1">
      <alignment horizontal="right"/>
      <protection hidden="1"/>
    </xf>
    <xf numFmtId="165" fontId="13" fillId="0" borderId="12" xfId="11" applyNumberFormat="1" applyFont="1" applyFill="1" applyBorder="1" applyAlignment="1" applyProtection="1">
      <alignment horizontal="right"/>
      <protection hidden="1"/>
    </xf>
    <xf numFmtId="165" fontId="13" fillId="4" borderId="4" xfId="11" applyNumberFormat="1" applyFont="1" applyFill="1" applyBorder="1" applyAlignment="1" applyProtection="1">
      <alignment horizontal="right"/>
      <protection hidden="1"/>
    </xf>
    <xf numFmtId="165" fontId="13" fillId="4" borderId="7" xfId="11" applyNumberFormat="1" applyFont="1" applyFill="1" applyBorder="1" applyAlignment="1" applyProtection="1">
      <alignment horizontal="right"/>
      <protection hidden="1"/>
    </xf>
    <xf numFmtId="165" fontId="14" fillId="4" borderId="6" xfId="11" applyNumberFormat="1" applyFont="1" applyFill="1" applyBorder="1" applyAlignment="1" applyProtection="1">
      <alignment horizontal="right"/>
      <protection hidden="1"/>
    </xf>
    <xf numFmtId="165" fontId="33" fillId="0" borderId="6" xfId="11" applyNumberFormat="1" applyFont="1" applyFill="1" applyBorder="1" applyAlignment="1" applyProtection="1">
      <alignment horizontal="right"/>
      <protection hidden="1"/>
    </xf>
    <xf numFmtId="165" fontId="13" fillId="0" borderId="15" xfId="11" applyNumberFormat="1" applyFont="1" applyFill="1" applyBorder="1" applyAlignment="1" applyProtection="1">
      <alignment horizontal="right"/>
      <protection hidden="1"/>
    </xf>
    <xf numFmtId="165" fontId="13" fillId="0" borderId="93" xfId="5" applyNumberFormat="1" applyFont="1" applyBorder="1"/>
    <xf numFmtId="165" fontId="11" fillId="2" borderId="19" xfId="11" applyNumberFormat="1" applyFont="1" applyFill="1" applyBorder="1" applyAlignment="1" applyProtection="1">
      <alignment horizontal="right"/>
      <protection hidden="1"/>
    </xf>
    <xf numFmtId="165" fontId="13" fillId="9" borderId="6" xfId="10" applyNumberFormat="1" applyFont="1" applyFill="1" applyBorder="1" applyAlignment="1" applyProtection="1">
      <alignment horizontal="right"/>
      <protection hidden="1"/>
    </xf>
    <xf numFmtId="165" fontId="13" fillId="0" borderId="10" xfId="11" applyNumberFormat="1" applyFont="1" applyFill="1" applyBorder="1" applyAlignment="1" applyProtection="1">
      <alignment horizontal="right"/>
      <protection hidden="1"/>
    </xf>
    <xf numFmtId="165" fontId="39" fillId="0" borderId="8" xfId="5" applyNumberFormat="1" applyFont="1" applyBorder="1"/>
    <xf numFmtId="165" fontId="16" fillId="0" borderId="6" xfId="11" applyNumberFormat="1" applyFont="1" applyFill="1" applyBorder="1" applyAlignment="1" applyProtection="1">
      <alignment horizontal="right"/>
      <protection hidden="1"/>
    </xf>
    <xf numFmtId="165" fontId="13" fillId="4" borderId="23" xfId="11" applyNumberFormat="1" applyFont="1" applyFill="1" applyBorder="1" applyAlignment="1" applyProtection="1">
      <alignment horizontal="right"/>
      <protection hidden="1"/>
    </xf>
    <xf numFmtId="165" fontId="13" fillId="4" borderId="92" xfId="11" applyNumberFormat="1" applyFont="1" applyFill="1" applyBorder="1" applyAlignment="1" applyProtection="1">
      <alignment horizontal="right"/>
      <protection hidden="1"/>
    </xf>
    <xf numFmtId="165" fontId="11" fillId="17" borderId="68" xfId="7" applyNumberFormat="1" applyFont="1" applyFill="1" applyBorder="1" applyAlignment="1"/>
    <xf numFmtId="165" fontId="11" fillId="17" borderId="13" xfId="7" applyNumberFormat="1" applyFont="1" applyFill="1" applyBorder="1" applyAlignment="1"/>
    <xf numFmtId="165" fontId="13" fillId="0" borderId="12" xfId="12" applyNumberFormat="1" applyFont="1" applyFill="1" applyBorder="1" applyAlignment="1" applyProtection="1">
      <alignment horizontal="right"/>
      <protection hidden="1"/>
    </xf>
    <xf numFmtId="165" fontId="11" fillId="0" borderId="92" xfId="11" applyNumberFormat="1" applyFont="1" applyFill="1" applyBorder="1" applyAlignment="1" applyProtection="1">
      <alignment horizontal="right"/>
      <protection hidden="1"/>
    </xf>
    <xf numFmtId="165" fontId="33" fillId="0" borderId="15" xfId="11" applyNumberFormat="1" applyFont="1" applyFill="1" applyBorder="1" applyAlignment="1" applyProtection="1">
      <alignment horizontal="right"/>
      <protection hidden="1"/>
    </xf>
    <xf numFmtId="165" fontId="11" fillId="0" borderId="23" xfId="10" applyNumberFormat="1" applyFont="1" applyFill="1" applyBorder="1" applyAlignment="1" applyProtection="1">
      <alignment horizontal="right"/>
      <protection hidden="1"/>
    </xf>
    <xf numFmtId="165" fontId="11" fillId="0" borderId="92" xfId="10" applyNumberFormat="1" applyFont="1" applyFill="1" applyBorder="1" applyAlignment="1" applyProtection="1">
      <alignment horizontal="right"/>
      <protection hidden="1"/>
    </xf>
    <xf numFmtId="165" fontId="13" fillId="0" borderId="8" xfId="10" applyNumberFormat="1" applyFont="1" applyFill="1" applyBorder="1" applyAlignment="1" applyProtection="1">
      <alignment horizontal="right"/>
      <protection hidden="1"/>
    </xf>
    <xf numFmtId="165" fontId="14" fillId="0" borderId="6" xfId="10" applyNumberFormat="1" applyFont="1" applyFill="1" applyBorder="1" applyAlignment="1" applyProtection="1">
      <alignment horizontal="right"/>
      <protection hidden="1"/>
    </xf>
    <xf numFmtId="165" fontId="14" fillId="0" borderId="15" xfId="10" applyNumberFormat="1" applyFont="1" applyFill="1" applyBorder="1" applyAlignment="1" applyProtection="1">
      <alignment horizontal="right"/>
      <protection hidden="1"/>
    </xf>
    <xf numFmtId="165" fontId="11" fillId="0" borderId="4" xfId="12" applyNumberFormat="1" applyFont="1" applyFill="1" applyBorder="1" applyAlignment="1" applyProtection="1">
      <alignment horizontal="right"/>
      <protection hidden="1"/>
    </xf>
    <xf numFmtId="165" fontId="11" fillId="0" borderId="7" xfId="12" applyNumberFormat="1" applyFont="1" applyFill="1" applyBorder="1" applyAlignment="1" applyProtection="1">
      <alignment horizontal="right"/>
      <protection hidden="1"/>
    </xf>
    <xf numFmtId="165" fontId="50" fillId="0" borderId="114" xfId="12" applyNumberFormat="1" applyFont="1" applyFill="1" applyBorder="1" applyAlignment="1" applyProtection="1">
      <alignment horizontal="right"/>
      <protection hidden="1"/>
    </xf>
    <xf numFmtId="165" fontId="13" fillId="0" borderId="13" xfId="5" applyNumberFormat="1" applyFont="1" applyBorder="1"/>
    <xf numFmtId="165" fontId="13" fillId="0" borderId="8" xfId="8" applyNumberFormat="1" applyFont="1" applyFill="1" applyBorder="1" applyAlignment="1" applyProtection="1">
      <alignment horizontal="right"/>
      <protection hidden="1"/>
    </xf>
    <xf numFmtId="165" fontId="14" fillId="0" borderId="6" xfId="8" applyNumberFormat="1" applyFont="1" applyFill="1" applyBorder="1" applyAlignment="1" applyProtection="1">
      <alignment horizontal="right"/>
      <protection hidden="1"/>
    </xf>
    <xf numFmtId="165" fontId="14" fillId="0" borderId="8" xfId="8" applyNumberFormat="1" applyFont="1" applyFill="1" applyBorder="1" applyAlignment="1" applyProtection="1">
      <alignment horizontal="right"/>
      <protection hidden="1"/>
    </xf>
    <xf numFmtId="165" fontId="13" fillId="0" borderId="15" xfId="8" applyNumberFormat="1" applyFont="1" applyFill="1" applyBorder="1" applyAlignment="1" applyProtection="1">
      <alignment horizontal="right"/>
      <protection hidden="1"/>
    </xf>
    <xf numFmtId="165" fontId="6" fillId="0" borderId="10" xfId="11" applyNumberFormat="1" applyFont="1" applyFill="1" applyBorder="1" applyAlignment="1" applyProtection="1">
      <alignment horizontal="right"/>
      <protection hidden="1"/>
    </xf>
    <xf numFmtId="165" fontId="6" fillId="0" borderId="95" xfId="11" applyNumberFormat="1" applyFont="1" applyFill="1" applyBorder="1" applyAlignment="1" applyProtection="1">
      <alignment horizontal="right"/>
      <protection hidden="1"/>
    </xf>
    <xf numFmtId="165" fontId="14" fillId="0" borderId="8" xfId="11" applyNumberFormat="1" applyFont="1" applyFill="1" applyBorder="1" applyAlignment="1" applyProtection="1">
      <alignment horizontal="right"/>
      <protection hidden="1"/>
    </xf>
    <xf numFmtId="165" fontId="14" fillId="0" borderId="15" xfId="11" applyNumberFormat="1" applyFont="1" applyFill="1" applyBorder="1" applyAlignment="1" applyProtection="1">
      <alignment horizontal="right"/>
      <protection hidden="1"/>
    </xf>
    <xf numFmtId="165" fontId="7" fillId="8" borderId="2" xfId="12" applyNumberFormat="1" applyFont="1" applyFill="1" applyBorder="1" applyAlignment="1" applyProtection="1">
      <alignment horizontal="right"/>
      <protection hidden="1"/>
    </xf>
    <xf numFmtId="165" fontId="46" fillId="8" borderId="81" xfId="12" applyNumberFormat="1" applyFont="1" applyFill="1" applyBorder="1" applyAlignment="1" applyProtection="1">
      <alignment horizontal="right"/>
      <protection hidden="1"/>
    </xf>
    <xf numFmtId="165" fontId="11" fillId="0" borderId="4" xfId="10" applyNumberFormat="1" applyFont="1" applyFill="1" applyBorder="1" applyAlignment="1" applyProtection="1">
      <alignment horizontal="right"/>
      <protection hidden="1"/>
    </xf>
    <xf numFmtId="165" fontId="11" fillId="0" borderId="7" xfId="10" applyNumberFormat="1" applyFont="1" applyFill="1" applyBorder="1" applyAlignment="1" applyProtection="1">
      <alignment horizontal="right"/>
      <protection hidden="1"/>
    </xf>
    <xf numFmtId="165" fontId="11" fillId="0" borderId="6" xfId="10" applyNumberFormat="1" applyFont="1" applyFill="1" applyBorder="1" applyAlignment="1" applyProtection="1">
      <alignment horizontal="right"/>
      <protection hidden="1"/>
    </xf>
    <xf numFmtId="165" fontId="11" fillId="0" borderId="8" xfId="10" applyNumberFormat="1" applyFont="1" applyFill="1" applyBorder="1" applyAlignment="1" applyProtection="1">
      <alignment horizontal="right"/>
      <protection hidden="1"/>
    </xf>
    <xf numFmtId="165" fontId="11" fillId="8" borderId="19" xfId="12" applyNumberFormat="1" applyFont="1" applyFill="1" applyBorder="1" applyAlignment="1" applyProtection="1">
      <alignment horizontal="right"/>
      <protection hidden="1"/>
    </xf>
    <xf numFmtId="165" fontId="11" fillId="8" borderId="76" xfId="12" applyNumberFormat="1" applyFont="1" applyFill="1" applyBorder="1" applyAlignment="1" applyProtection="1">
      <alignment horizontal="right"/>
      <protection hidden="1"/>
    </xf>
    <xf numFmtId="165" fontId="11" fillId="21" borderId="4" xfId="12" applyNumberFormat="1" applyFont="1" applyFill="1" applyBorder="1" applyAlignment="1" applyProtection="1">
      <alignment horizontal="right"/>
      <protection hidden="1"/>
    </xf>
    <xf numFmtId="165" fontId="11" fillId="21" borderId="7" xfId="12" applyNumberFormat="1" applyFont="1" applyFill="1" applyBorder="1" applyAlignment="1" applyProtection="1">
      <alignment horizontal="right"/>
      <protection hidden="1"/>
    </xf>
    <xf numFmtId="165" fontId="17" fillId="21" borderId="23" xfId="12" applyNumberFormat="1" applyFont="1" applyFill="1" applyBorder="1" applyAlignment="1" applyProtection="1">
      <alignment horizontal="right"/>
      <protection hidden="1"/>
    </xf>
    <xf numFmtId="165" fontId="17" fillId="21" borderId="92" xfId="12" applyNumberFormat="1" applyFont="1" applyFill="1" applyBorder="1" applyAlignment="1" applyProtection="1">
      <alignment horizontal="right"/>
      <protection hidden="1"/>
    </xf>
    <xf numFmtId="165" fontId="17" fillId="21" borderId="12" xfId="12" applyNumberFormat="1" applyFont="1" applyFill="1" applyBorder="1" applyAlignment="1" applyProtection="1">
      <alignment horizontal="right"/>
      <protection hidden="1"/>
    </xf>
    <xf numFmtId="165" fontId="17" fillId="21" borderId="13" xfId="12" applyNumberFormat="1" applyFont="1" applyFill="1" applyBorder="1" applyAlignment="1" applyProtection="1">
      <alignment horizontal="right"/>
      <protection hidden="1"/>
    </xf>
    <xf numFmtId="165" fontId="13" fillId="0" borderId="92" xfId="12" applyNumberFormat="1" applyFont="1" applyFill="1" applyBorder="1" applyAlignment="1" applyProtection="1">
      <alignment horizontal="right"/>
      <protection hidden="1"/>
    </xf>
    <xf numFmtId="165" fontId="11" fillId="7" borderId="91" xfId="12" applyNumberFormat="1" applyFont="1" applyFill="1" applyBorder="1" applyAlignment="1" applyProtection="1">
      <alignment horizontal="right"/>
      <protection hidden="1"/>
    </xf>
    <xf numFmtId="165" fontId="11" fillId="7" borderId="99" xfId="12" applyNumberFormat="1" applyFont="1" applyFill="1" applyBorder="1" applyAlignment="1" applyProtection="1">
      <alignment horizontal="right"/>
      <protection hidden="1"/>
    </xf>
    <xf numFmtId="165" fontId="11" fillId="7" borderId="19" xfId="12" applyNumberFormat="1" applyFont="1" applyFill="1" applyBorder="1" applyAlignment="1" applyProtection="1">
      <alignment horizontal="right"/>
      <protection hidden="1"/>
    </xf>
    <xf numFmtId="165" fontId="11" fillId="7" borderId="76" xfId="12" applyNumberFormat="1" applyFont="1" applyFill="1" applyBorder="1" applyAlignment="1" applyProtection="1">
      <alignment horizontal="right"/>
      <protection hidden="1"/>
    </xf>
    <xf numFmtId="165" fontId="13" fillId="0" borderId="92" xfId="11" applyNumberFormat="1" applyFont="1" applyFill="1" applyBorder="1" applyAlignment="1" applyProtection="1">
      <alignment horizontal="right"/>
      <protection hidden="1"/>
    </xf>
    <xf numFmtId="165" fontId="11" fillId="4" borderId="4" xfId="10" applyNumberFormat="1" applyFont="1" applyFill="1" applyBorder="1" applyAlignment="1" applyProtection="1">
      <alignment horizontal="right"/>
      <protection hidden="1"/>
    </xf>
    <xf numFmtId="165" fontId="11" fillId="4" borderId="7" xfId="10" applyNumberFormat="1" applyFont="1" applyFill="1" applyBorder="1" applyAlignment="1" applyProtection="1">
      <alignment horizontal="right"/>
      <protection hidden="1"/>
    </xf>
    <xf numFmtId="165" fontId="14" fillId="0" borderId="47" xfId="8" applyNumberFormat="1" applyFont="1" applyFill="1" applyBorder="1" applyAlignment="1" applyProtection="1">
      <alignment horizontal="right"/>
      <protection hidden="1"/>
    </xf>
    <xf numFmtId="165" fontId="11" fillId="0" borderId="39" xfId="10" applyNumberFormat="1" applyFont="1" applyFill="1" applyBorder="1" applyAlignment="1" applyProtection="1">
      <alignment horizontal="right"/>
      <protection hidden="1"/>
    </xf>
    <xf numFmtId="165" fontId="11" fillId="0" borderId="80" xfId="10" applyNumberFormat="1" applyFont="1" applyFill="1" applyBorder="1" applyAlignment="1" applyProtection="1">
      <alignment horizontal="right"/>
      <protection hidden="1"/>
    </xf>
    <xf numFmtId="165" fontId="14" fillId="0" borderId="4" xfId="10" applyNumberFormat="1" applyFont="1" applyFill="1" applyBorder="1" applyAlignment="1" applyProtection="1">
      <alignment horizontal="right"/>
      <protection hidden="1"/>
    </xf>
    <xf numFmtId="165" fontId="14" fillId="0" borderId="92" xfId="8" applyNumberFormat="1" applyFont="1" applyFill="1" applyBorder="1" applyAlignment="1" applyProtection="1">
      <alignment horizontal="right"/>
      <protection hidden="1"/>
    </xf>
    <xf numFmtId="165" fontId="11" fillId="0" borderId="42" xfId="10" applyNumberFormat="1" applyFont="1" applyFill="1" applyBorder="1" applyAlignment="1" applyProtection="1">
      <alignment horizontal="right"/>
      <protection hidden="1"/>
    </xf>
    <xf numFmtId="165" fontId="11" fillId="0" borderId="102" xfId="10" applyNumberFormat="1" applyFont="1" applyFill="1" applyBorder="1" applyAlignment="1" applyProtection="1">
      <alignment horizontal="right"/>
      <protection hidden="1"/>
    </xf>
    <xf numFmtId="165" fontId="14" fillId="0" borderId="98" xfId="8" applyNumberFormat="1" applyFont="1" applyFill="1" applyBorder="1" applyAlignment="1" applyProtection="1">
      <alignment horizontal="right"/>
      <protection hidden="1"/>
    </xf>
    <xf numFmtId="165" fontId="14" fillId="0" borderId="15" xfId="8" applyNumberFormat="1" applyFont="1" applyFill="1" applyBorder="1" applyAlignment="1" applyProtection="1">
      <alignment horizontal="right"/>
      <protection hidden="1"/>
    </xf>
    <xf numFmtId="165" fontId="14" fillId="0" borderId="111" xfId="8" applyNumberFormat="1" applyFont="1" applyFill="1" applyBorder="1" applyAlignment="1" applyProtection="1">
      <alignment horizontal="right"/>
      <protection hidden="1"/>
    </xf>
    <xf numFmtId="165" fontId="14" fillId="0" borderId="14" xfId="8" applyNumberFormat="1" applyFont="1" applyFill="1" applyBorder="1" applyAlignment="1" applyProtection="1">
      <alignment horizontal="right"/>
      <protection hidden="1"/>
    </xf>
    <xf numFmtId="165" fontId="14" fillId="0" borderId="21" xfId="8" applyNumberFormat="1" applyFont="1" applyFill="1" applyBorder="1" applyAlignment="1" applyProtection="1">
      <alignment horizontal="right"/>
      <protection hidden="1"/>
    </xf>
    <xf numFmtId="165" fontId="11" fillId="0" borderId="45" xfId="10" applyNumberFormat="1" applyFont="1" applyFill="1" applyBorder="1" applyAlignment="1" applyProtection="1">
      <alignment horizontal="right"/>
      <protection hidden="1"/>
    </xf>
    <xf numFmtId="165" fontId="11" fillId="0" borderId="115" xfId="10" applyNumberFormat="1" applyFont="1" applyFill="1" applyBorder="1" applyAlignment="1" applyProtection="1">
      <alignment horizontal="right"/>
      <protection hidden="1"/>
    </xf>
    <xf numFmtId="165" fontId="14" fillId="0" borderId="23" xfId="10" applyNumberFormat="1" applyFont="1" applyFill="1" applyBorder="1" applyAlignment="1" applyProtection="1">
      <alignment horizontal="right"/>
      <protection hidden="1"/>
    </xf>
    <xf numFmtId="165" fontId="14" fillId="0" borderId="95" xfId="8" applyNumberFormat="1" applyFont="1" applyFill="1" applyBorder="1" applyAlignment="1" applyProtection="1">
      <alignment horizontal="right"/>
      <protection hidden="1"/>
    </xf>
    <xf numFmtId="165" fontId="11" fillId="0" borderId="112" xfId="16" applyNumberFormat="1" applyFont="1" applyFill="1" applyBorder="1" applyAlignment="1">
      <alignment horizontal="right"/>
    </xf>
    <xf numFmtId="165" fontId="11" fillId="0" borderId="7" xfId="16" applyNumberFormat="1" applyFont="1" applyFill="1" applyBorder="1" applyAlignment="1">
      <alignment horizontal="right"/>
    </xf>
    <xf numFmtId="165" fontId="14" fillId="0" borderId="93" xfId="8" applyNumberFormat="1" applyFont="1" applyFill="1" applyBorder="1" applyAlignment="1" applyProtection="1">
      <alignment horizontal="right"/>
      <protection hidden="1"/>
    </xf>
    <xf numFmtId="165" fontId="11" fillId="0" borderId="6" xfId="12" applyNumberFormat="1" applyFont="1" applyFill="1" applyBorder="1" applyAlignment="1" applyProtection="1">
      <alignment horizontal="right"/>
      <protection hidden="1"/>
    </xf>
    <xf numFmtId="165" fontId="11" fillId="0" borderId="8" xfId="12" applyNumberFormat="1" applyFont="1" applyFill="1" applyBorder="1" applyAlignment="1" applyProtection="1">
      <alignment horizontal="right"/>
      <protection hidden="1"/>
    </xf>
    <xf numFmtId="165" fontId="14" fillId="0" borderId="36" xfId="12" applyNumberFormat="1" applyFont="1" applyFill="1" applyBorder="1" applyAlignment="1" applyProtection="1">
      <alignment horizontal="right"/>
      <protection hidden="1"/>
    </xf>
    <xf numFmtId="165" fontId="14" fillId="0" borderId="114" xfId="12" applyNumberFormat="1" applyFont="1" applyFill="1" applyBorder="1" applyAlignment="1" applyProtection="1">
      <alignment horizontal="right"/>
      <protection hidden="1"/>
    </xf>
    <xf numFmtId="165" fontId="13" fillId="0" borderId="6" xfId="16" applyNumberFormat="1" applyFont="1" applyFill="1" applyBorder="1" applyAlignment="1">
      <alignment horizontal="center"/>
    </xf>
    <xf numFmtId="165" fontId="13" fillId="0" borderId="8" xfId="16" applyNumberFormat="1" applyFont="1" applyFill="1" applyBorder="1" applyAlignment="1">
      <alignment horizontal="center"/>
    </xf>
    <xf numFmtId="165" fontId="14" fillId="0" borderId="6" xfId="16" applyNumberFormat="1" applyFont="1" applyFill="1" applyBorder="1" applyAlignment="1">
      <alignment horizontal="center"/>
    </xf>
    <xf numFmtId="165" fontId="14" fillId="0" borderId="8" xfId="16" applyNumberFormat="1" applyFont="1" applyFill="1" applyBorder="1" applyAlignment="1">
      <alignment horizontal="center"/>
    </xf>
    <xf numFmtId="165" fontId="14" fillId="0" borderId="6" xfId="8" applyNumberFormat="1" applyFont="1" applyFill="1" applyBorder="1" applyAlignment="1" applyProtection="1">
      <alignment horizontal="center"/>
      <protection hidden="1"/>
    </xf>
    <xf numFmtId="165" fontId="13" fillId="0" borderId="6" xfId="0" applyNumberFormat="1" applyFont="1" applyFill="1" applyBorder="1" applyAlignment="1">
      <alignment horizontal="center"/>
    </xf>
    <xf numFmtId="165" fontId="13" fillId="0" borderId="6" xfId="8" applyNumberFormat="1" applyFont="1" applyFill="1" applyBorder="1" applyAlignment="1" applyProtection="1">
      <alignment horizontal="center"/>
      <protection hidden="1"/>
    </xf>
    <xf numFmtId="165" fontId="6" fillId="0" borderId="19" xfId="11" applyNumberFormat="1" applyFont="1" applyFill="1" applyBorder="1" applyAlignment="1" applyProtection="1">
      <alignment horizontal="center"/>
      <protection hidden="1"/>
    </xf>
    <xf numFmtId="165" fontId="6" fillId="0" borderId="76" xfId="11" applyNumberFormat="1" applyFont="1" applyFill="1" applyBorder="1" applyAlignment="1" applyProtection="1">
      <alignment horizontal="center"/>
      <protection hidden="1"/>
    </xf>
    <xf numFmtId="165" fontId="11" fillId="0" borderId="6" xfId="5" applyNumberFormat="1" applyFont="1" applyBorder="1" applyAlignment="1"/>
    <xf numFmtId="165" fontId="11" fillId="0" borderId="8" xfId="5" applyNumberFormat="1" applyFont="1" applyBorder="1" applyAlignment="1"/>
    <xf numFmtId="165" fontId="13" fillId="0" borderId="6" xfId="5" applyNumberFormat="1" applyFont="1" applyBorder="1" applyAlignment="1"/>
    <xf numFmtId="165" fontId="13" fillId="0" borderId="8" xfId="5" applyNumberFormat="1" applyFont="1" applyBorder="1" applyAlignment="1"/>
    <xf numFmtId="165" fontId="14" fillId="0" borderId="6" xfId="5" applyNumberFormat="1" applyFont="1" applyBorder="1" applyAlignment="1"/>
    <xf numFmtId="165" fontId="14" fillId="0" borderId="8" xfId="5" applyNumberFormat="1" applyFont="1" applyBorder="1" applyAlignment="1"/>
    <xf numFmtId="165" fontId="14" fillId="0" borderId="6" xfId="5" applyNumberFormat="1" applyFont="1" applyBorder="1" applyAlignment="1">
      <alignment horizontal="right"/>
    </xf>
    <xf numFmtId="165" fontId="26" fillId="0" borderId="6" xfId="0" applyNumberFormat="1" applyFont="1" applyFill="1" applyBorder="1" applyAlignment="1">
      <alignment horizontal="right"/>
    </xf>
    <xf numFmtId="165" fontId="11" fillId="0" borderId="4" xfId="5" applyNumberFormat="1" applyFont="1" applyBorder="1" applyAlignment="1">
      <alignment horizontal="right"/>
    </xf>
    <xf numFmtId="165" fontId="11" fillId="0" borderId="7" xfId="5" applyNumberFormat="1" applyFont="1" applyBorder="1" applyAlignment="1">
      <alignment horizontal="right"/>
    </xf>
    <xf numFmtId="165" fontId="11" fillId="0" borderId="6" xfId="16" applyNumberFormat="1" applyFont="1" applyFill="1" applyBorder="1" applyAlignment="1">
      <alignment horizontal="right"/>
    </xf>
    <xf numFmtId="165" fontId="11" fillId="0" borderId="14" xfId="16" applyNumberFormat="1" applyFont="1" applyFill="1" applyBorder="1" applyAlignment="1">
      <alignment horizontal="right"/>
    </xf>
    <xf numFmtId="165" fontId="11" fillId="3" borderId="4" xfId="5" applyNumberFormat="1" applyFont="1" applyFill="1" applyBorder="1" applyAlignment="1">
      <alignment horizontal="center" vertical="top" wrapText="1"/>
    </xf>
    <xf numFmtId="165" fontId="11" fillId="3" borderId="7" xfId="5" applyNumberFormat="1" applyFont="1" applyFill="1" applyBorder="1" applyAlignment="1">
      <alignment horizontal="center" vertical="top" wrapText="1"/>
    </xf>
    <xf numFmtId="165" fontId="11" fillId="3" borderId="6" xfId="5" applyNumberFormat="1" applyFont="1" applyFill="1" applyBorder="1" applyAlignment="1">
      <alignment horizontal="center" vertical="top" wrapText="1"/>
    </xf>
    <xf numFmtId="165" fontId="11" fillId="3" borderId="8" xfId="5" applyNumberFormat="1" applyFont="1" applyFill="1" applyBorder="1" applyAlignment="1">
      <alignment horizontal="center" vertical="top" wrapText="1"/>
    </xf>
    <xf numFmtId="165" fontId="11" fillId="0" borderId="92" xfId="5" applyNumberFormat="1" applyFont="1" applyFill="1" applyBorder="1" applyAlignment="1">
      <alignment horizontal="right" wrapText="1"/>
    </xf>
    <xf numFmtId="165" fontId="17" fillId="0" borderId="23" xfId="5" applyNumberFormat="1" applyFont="1" applyFill="1" applyBorder="1" applyAlignment="1">
      <alignment horizontal="center" vertical="top" wrapText="1"/>
    </xf>
    <xf numFmtId="165" fontId="48" fillId="0" borderId="92" xfId="5" applyNumberFormat="1" applyFont="1" applyFill="1" applyBorder="1" applyAlignment="1">
      <alignment horizontal="center" vertical="top" wrapText="1"/>
    </xf>
    <xf numFmtId="165" fontId="11" fillId="0" borderId="15" xfId="5" applyNumberFormat="1" applyFont="1" applyFill="1" applyBorder="1" applyAlignment="1">
      <alignment horizontal="center" wrapText="1"/>
    </xf>
    <xf numFmtId="165" fontId="40" fillId="0" borderId="93" xfId="5" applyNumberFormat="1" applyFont="1" applyFill="1" applyBorder="1" applyAlignment="1">
      <alignment horizontal="center" wrapText="1"/>
    </xf>
    <xf numFmtId="165" fontId="13" fillId="0" borderId="14" xfId="5" applyNumberFormat="1" applyFont="1" applyFill="1" applyBorder="1" applyAlignment="1">
      <alignment horizontal="right" wrapText="1"/>
    </xf>
    <xf numFmtId="165" fontId="13" fillId="0" borderId="14" xfId="5" applyNumberFormat="1" applyFont="1" applyFill="1" applyBorder="1" applyAlignment="1">
      <alignment horizontal="right" vertical="top" wrapText="1"/>
    </xf>
    <xf numFmtId="165" fontId="11" fillId="15" borderId="19" xfId="5" applyNumberFormat="1" applyFont="1" applyFill="1" applyBorder="1" applyAlignment="1">
      <alignment horizontal="center" wrapText="1"/>
    </xf>
    <xf numFmtId="165" fontId="11" fillId="15" borderId="76" xfId="5" applyNumberFormat="1" applyFont="1" applyFill="1" applyBorder="1" applyAlignment="1">
      <alignment horizontal="center" wrapText="1"/>
    </xf>
    <xf numFmtId="165" fontId="48" fillId="0" borderId="92" xfId="5" applyNumberFormat="1" applyFont="1" applyFill="1" applyBorder="1" applyAlignment="1">
      <alignment horizontal="right" vertical="top" wrapText="1"/>
    </xf>
    <xf numFmtId="165" fontId="17" fillId="0" borderId="6" xfId="5" applyNumberFormat="1" applyFont="1" applyFill="1" applyBorder="1" applyAlignment="1">
      <alignment horizontal="right" vertical="top" wrapText="1"/>
    </xf>
    <xf numFmtId="165" fontId="48" fillId="0" borderId="8" xfId="5" applyNumberFormat="1" applyFont="1" applyFill="1" applyBorder="1" applyAlignment="1">
      <alignment horizontal="right" vertical="top" wrapText="1"/>
    </xf>
    <xf numFmtId="165" fontId="17" fillId="0" borderId="15" xfId="5" applyNumberFormat="1" applyFont="1" applyFill="1" applyBorder="1" applyAlignment="1">
      <alignment horizontal="right" vertical="top" wrapText="1"/>
    </xf>
    <xf numFmtId="165" fontId="48" fillId="0" borderId="93" xfId="5" applyNumberFormat="1" applyFont="1" applyFill="1" applyBorder="1" applyAlignment="1">
      <alignment horizontal="right" vertical="top" wrapText="1"/>
    </xf>
    <xf numFmtId="165" fontId="11" fillId="15" borderId="19" xfId="5" applyNumberFormat="1" applyFont="1" applyFill="1" applyBorder="1" applyAlignment="1">
      <alignment horizontal="right" wrapText="1"/>
    </xf>
    <xf numFmtId="165" fontId="11" fillId="15" borderId="76" xfId="5" applyNumberFormat="1" applyFont="1" applyFill="1" applyBorder="1" applyAlignment="1">
      <alignment horizontal="right" wrapText="1"/>
    </xf>
    <xf numFmtId="165" fontId="17" fillId="0" borderId="92" xfId="5" applyNumberFormat="1" applyFont="1" applyFill="1" applyBorder="1" applyAlignment="1">
      <alignment horizontal="right" vertical="top" wrapText="1"/>
    </xf>
    <xf numFmtId="165" fontId="17" fillId="0" borderId="14" xfId="5" applyNumberFormat="1" applyFont="1" applyFill="1" applyBorder="1" applyAlignment="1">
      <alignment horizontal="right" vertical="top" wrapText="1"/>
    </xf>
    <xf numFmtId="165" fontId="17" fillId="0" borderId="21" xfId="5" applyNumberFormat="1" applyFont="1" applyFill="1" applyBorder="1" applyAlignment="1">
      <alignment horizontal="right" vertical="top" wrapText="1"/>
    </xf>
    <xf numFmtId="165" fontId="7" fillId="15" borderId="2" xfId="12" applyNumberFormat="1" applyFont="1" applyFill="1" applyBorder="1" applyAlignment="1" applyProtection="1">
      <alignment horizontal="right"/>
      <protection hidden="1"/>
    </xf>
    <xf numFmtId="165" fontId="7" fillId="15" borderId="81" xfId="12" applyNumberFormat="1" applyFont="1" applyFill="1" applyBorder="1" applyAlignment="1" applyProtection="1">
      <alignment horizontal="right"/>
      <protection hidden="1"/>
    </xf>
    <xf numFmtId="165" fontId="17" fillId="0" borderId="6" xfId="11" applyNumberFormat="1" applyFont="1" applyFill="1" applyBorder="1" applyAlignment="1" applyProtection="1">
      <alignment horizontal="right"/>
      <protection hidden="1"/>
    </xf>
    <xf numFmtId="165" fontId="17" fillId="0" borderId="8" xfId="11" applyNumberFormat="1" applyFont="1" applyFill="1" applyBorder="1" applyAlignment="1" applyProtection="1">
      <alignment horizontal="right"/>
      <protection hidden="1"/>
    </xf>
    <xf numFmtId="165" fontId="13" fillId="0" borderId="6" xfId="5" applyNumberFormat="1" applyFont="1" applyFill="1" applyBorder="1" applyAlignment="1">
      <alignment horizontal="center" vertical="top" wrapText="1"/>
    </xf>
    <xf numFmtId="165" fontId="14" fillId="9" borderId="15" xfId="10" applyNumberFormat="1" applyFont="1" applyFill="1" applyBorder="1" applyAlignment="1" applyProtection="1">
      <alignment horizontal="right"/>
      <protection hidden="1"/>
    </xf>
    <xf numFmtId="165" fontId="14" fillId="9" borderId="14" xfId="10" applyNumberFormat="1" applyFont="1" applyFill="1" applyBorder="1" applyAlignment="1" applyProtection="1">
      <alignment horizontal="right"/>
      <protection hidden="1"/>
    </xf>
    <xf numFmtId="165" fontId="14" fillId="0" borderId="6" xfId="11" applyNumberFormat="1" applyFont="1" applyFill="1" applyBorder="1" applyAlignment="1" applyProtection="1">
      <alignment horizontal="center"/>
      <protection hidden="1"/>
    </xf>
    <xf numFmtId="165" fontId="14" fillId="0" borderId="15" xfId="11" applyNumberFormat="1" applyFont="1" applyFill="1" applyBorder="1" applyAlignment="1" applyProtection="1">
      <alignment horizontal="right" indent="1"/>
      <protection hidden="1"/>
    </xf>
    <xf numFmtId="165" fontId="14" fillId="0" borderId="93" xfId="11" applyNumberFormat="1" applyFont="1" applyFill="1" applyBorder="1" applyAlignment="1" applyProtection="1">
      <alignment horizontal="right"/>
      <protection hidden="1"/>
    </xf>
    <xf numFmtId="165" fontId="14" fillId="9" borderId="6" xfId="10" applyNumberFormat="1" applyFont="1" applyFill="1" applyBorder="1" applyAlignment="1" applyProtection="1">
      <alignment horizontal="right"/>
      <protection hidden="1"/>
    </xf>
    <xf numFmtId="165" fontId="14" fillId="0" borderId="14" xfId="11" applyNumberFormat="1" applyFont="1" applyFill="1" applyBorder="1" applyAlignment="1" applyProtection="1">
      <alignment horizontal="right" indent="1"/>
      <protection hidden="1"/>
    </xf>
    <xf numFmtId="165" fontId="14" fillId="0" borderId="21" xfId="11" applyNumberFormat="1" applyFont="1" applyFill="1" applyBorder="1" applyAlignment="1" applyProtection="1">
      <alignment horizontal="right"/>
      <protection hidden="1"/>
    </xf>
    <xf numFmtId="165" fontId="11" fillId="2" borderId="44" xfId="12" applyNumberFormat="1" applyFont="1" applyFill="1" applyBorder="1" applyAlignment="1" applyProtection="1">
      <alignment horizontal="right" vertical="center"/>
      <protection hidden="1"/>
    </xf>
    <xf numFmtId="165" fontId="11" fillId="2" borderId="119" xfId="12" applyNumberFormat="1" applyFont="1" applyFill="1" applyBorder="1" applyAlignment="1" applyProtection="1">
      <alignment horizontal="right" vertical="center"/>
      <protection hidden="1"/>
    </xf>
    <xf numFmtId="165" fontId="11" fillId="11" borderId="44" xfId="12" applyNumberFormat="1" applyFont="1" applyFill="1" applyBorder="1" applyAlignment="1" applyProtection="1">
      <alignment horizontal="right" vertical="center"/>
      <protection hidden="1"/>
    </xf>
    <xf numFmtId="165" fontId="11" fillId="11" borderId="119" xfId="12" applyNumberFormat="1" applyFont="1" applyFill="1" applyBorder="1" applyAlignment="1" applyProtection="1">
      <alignment horizontal="right" vertical="center"/>
      <protection hidden="1"/>
    </xf>
    <xf numFmtId="165" fontId="11" fillId="15" borderId="31" xfId="12" applyNumberFormat="1" applyFont="1" applyFill="1" applyBorder="1" applyAlignment="1" applyProtection="1">
      <alignment horizontal="right"/>
      <protection hidden="1"/>
    </xf>
    <xf numFmtId="165" fontId="11" fillId="15" borderId="120" xfId="12" applyNumberFormat="1" applyFont="1" applyFill="1" applyBorder="1" applyAlignment="1" applyProtection="1">
      <alignment horizontal="right"/>
      <protection hidden="1"/>
    </xf>
    <xf numFmtId="165" fontId="13" fillId="0" borderId="8" xfId="12" applyNumberFormat="1" applyFont="1" applyFill="1" applyBorder="1" applyAlignment="1" applyProtection="1">
      <alignment horizontal="right"/>
      <protection hidden="1"/>
    </xf>
    <xf numFmtId="165" fontId="11" fillId="0" borderId="23" xfId="5" applyNumberFormat="1" applyFont="1" applyFill="1" applyBorder="1" applyAlignment="1">
      <alignment horizontal="right"/>
    </xf>
    <xf numFmtId="165" fontId="11" fillId="0" borderId="92" xfId="5" applyNumberFormat="1" applyFont="1" applyFill="1" applyBorder="1" applyAlignment="1">
      <alignment horizontal="right"/>
    </xf>
    <xf numFmtId="165" fontId="13" fillId="0" borderId="8" xfId="5" applyNumberFormat="1" applyFont="1" applyFill="1" applyBorder="1" applyAlignment="1">
      <alignment horizontal="right"/>
    </xf>
    <xf numFmtId="165" fontId="11" fillId="0" borderId="6" xfId="14" applyNumberFormat="1" applyFont="1" applyFill="1" applyBorder="1" applyAlignment="1" applyProtection="1">
      <protection hidden="1"/>
    </xf>
    <xf numFmtId="165" fontId="11" fillId="0" borderId="8" xfId="14" applyNumberFormat="1" applyFont="1" applyFill="1" applyBorder="1" applyAlignment="1" applyProtection="1">
      <protection hidden="1"/>
    </xf>
    <xf numFmtId="165" fontId="13" fillId="0" borderId="95" xfId="11" applyNumberFormat="1" applyFont="1" applyFill="1" applyBorder="1" applyAlignment="1" applyProtection="1">
      <alignment horizontal="right"/>
      <protection hidden="1"/>
    </xf>
    <xf numFmtId="165" fontId="13" fillId="0" borderId="8" xfId="5" applyNumberFormat="1" applyFont="1" applyBorder="1" applyAlignment="1">
      <alignment horizontal="right"/>
    </xf>
    <xf numFmtId="165" fontId="33" fillId="0" borderId="8" xfId="5" applyNumberFormat="1" applyFont="1" applyBorder="1" applyAlignment="1">
      <alignment horizontal="right"/>
    </xf>
    <xf numFmtId="165" fontId="13" fillId="0" borderId="93" xfId="5" applyNumberFormat="1" applyFont="1" applyBorder="1" applyAlignment="1">
      <alignment horizontal="right"/>
    </xf>
    <xf numFmtId="165" fontId="11" fillId="14" borderId="39" xfId="12" applyNumberFormat="1" applyFont="1" applyFill="1" applyBorder="1" applyAlignment="1" applyProtection="1">
      <alignment horizontal="right" vertical="center"/>
      <protection hidden="1"/>
    </xf>
    <xf numFmtId="165" fontId="11" fillId="14" borderId="80" xfId="12" applyNumberFormat="1" applyFont="1" applyFill="1" applyBorder="1" applyAlignment="1" applyProtection="1">
      <alignment horizontal="right" vertical="center"/>
      <protection hidden="1"/>
    </xf>
    <xf numFmtId="165" fontId="11" fillId="5" borderId="118" xfId="12" applyNumberFormat="1" applyFont="1" applyFill="1" applyBorder="1" applyAlignment="1" applyProtection="1">
      <alignment horizontal="right"/>
      <protection hidden="1"/>
    </xf>
    <xf numFmtId="165" fontId="11" fillId="5" borderId="121" xfId="12" applyNumberFormat="1" applyFont="1" applyFill="1" applyBorder="1" applyAlignment="1" applyProtection="1">
      <alignment horizontal="right"/>
      <protection hidden="1"/>
    </xf>
    <xf numFmtId="165" fontId="11" fillId="14" borderId="74" xfId="12" applyNumberFormat="1" applyFont="1" applyFill="1" applyBorder="1" applyAlignment="1" applyProtection="1">
      <alignment horizontal="right" vertical="center"/>
      <protection hidden="1"/>
    </xf>
    <xf numFmtId="165" fontId="11" fillId="14" borderId="96" xfId="12" applyNumberFormat="1" applyFont="1" applyFill="1" applyBorder="1" applyAlignment="1" applyProtection="1">
      <alignment horizontal="right" vertical="center"/>
      <protection hidden="1"/>
    </xf>
    <xf numFmtId="165" fontId="11" fillId="5" borderId="31" xfId="12" applyNumberFormat="1" applyFont="1" applyFill="1" applyBorder="1" applyAlignment="1" applyProtection="1">
      <alignment horizontal="right"/>
      <protection hidden="1"/>
    </xf>
    <xf numFmtId="165" fontId="11" fillId="5" borderId="120" xfId="12" applyNumberFormat="1" applyFont="1" applyFill="1" applyBorder="1" applyAlignment="1" applyProtection="1">
      <alignment horizontal="right"/>
      <protection hidden="1"/>
    </xf>
    <xf numFmtId="165" fontId="11" fillId="0" borderId="44" xfId="10" applyNumberFormat="1" applyFont="1" applyFill="1" applyBorder="1" applyAlignment="1" applyProtection="1">
      <alignment horizontal="right"/>
      <protection hidden="1"/>
    </xf>
    <xf numFmtId="165" fontId="11" fillId="0" borderId="119" xfId="10" applyNumberFormat="1" applyFont="1" applyFill="1" applyBorder="1" applyAlignment="1" applyProtection="1">
      <alignment horizontal="right"/>
      <protection hidden="1"/>
    </xf>
    <xf numFmtId="165" fontId="14" fillId="0" borderId="62" xfId="8" applyNumberFormat="1" applyFont="1" applyFill="1" applyBorder="1" applyAlignment="1" applyProtection="1">
      <alignment horizontal="right"/>
      <protection hidden="1"/>
    </xf>
    <xf numFmtId="165" fontId="6" fillId="13" borderId="67" xfId="6" applyNumberFormat="1" applyFont="1" applyFill="1" applyBorder="1" applyAlignment="1">
      <alignment horizontal="right"/>
    </xf>
    <xf numFmtId="165" fontId="6" fillId="13" borderId="122" xfId="6" applyNumberFormat="1" applyFont="1" applyFill="1" applyBorder="1" applyAlignment="1">
      <alignment horizontal="right"/>
    </xf>
    <xf numFmtId="165" fontId="11" fillId="2" borderId="23" xfId="17" applyNumberFormat="1" applyFont="1" applyFill="1" applyBorder="1" applyAlignment="1">
      <alignment horizontal="right"/>
    </xf>
    <xf numFmtId="165" fontId="11" fillId="2" borderId="92" xfId="17" applyNumberFormat="1" applyFont="1" applyFill="1" applyBorder="1" applyAlignment="1">
      <alignment horizontal="right"/>
    </xf>
    <xf numFmtId="165" fontId="13" fillId="0" borderId="6" xfId="17" applyNumberFormat="1" applyFont="1" applyFill="1" applyBorder="1" applyAlignment="1">
      <alignment horizontal="right"/>
    </xf>
    <xf numFmtId="165" fontId="13" fillId="0" borderId="8" xfId="17" applyNumberFormat="1" applyFont="1" applyFill="1" applyBorder="1" applyAlignment="1">
      <alignment horizontal="right"/>
    </xf>
    <xf numFmtId="165" fontId="11" fillId="0" borderId="6" xfId="17" applyNumberFormat="1" applyFont="1" applyFill="1" applyBorder="1" applyAlignment="1">
      <alignment horizontal="right"/>
    </xf>
    <xf numFmtId="165" fontId="11" fillId="0" borderId="8" xfId="17" applyNumberFormat="1" applyFont="1" applyFill="1" applyBorder="1" applyAlignment="1">
      <alignment horizontal="right"/>
    </xf>
    <xf numFmtId="165" fontId="13" fillId="0" borderId="14" xfId="10" applyNumberFormat="1" applyFont="1" applyFill="1" applyBorder="1" applyAlignment="1" applyProtection="1">
      <alignment horizontal="right"/>
      <protection hidden="1"/>
    </xf>
    <xf numFmtId="165" fontId="13" fillId="0" borderId="21" xfId="10" applyNumberFormat="1" applyFont="1" applyFill="1" applyBorder="1" applyAlignment="1" applyProtection="1">
      <alignment horizontal="right"/>
      <protection hidden="1"/>
    </xf>
    <xf numFmtId="177" fontId="6" fillId="13" borderId="67" xfId="6" applyNumberFormat="1" applyFont="1" applyFill="1" applyBorder="1" applyAlignment="1">
      <alignment horizontal="right" indent="2"/>
    </xf>
    <xf numFmtId="177" fontId="6" fillId="13" borderId="122" xfId="6" applyNumberFormat="1" applyFont="1" applyFill="1" applyBorder="1" applyAlignment="1">
      <alignment horizontal="right" indent="2"/>
    </xf>
    <xf numFmtId="177" fontId="11" fillId="2" borderId="23" xfId="17" applyNumberFormat="1" applyFont="1" applyFill="1" applyBorder="1" applyAlignment="1">
      <alignment horizontal="right" indent="2"/>
    </xf>
    <xf numFmtId="177" fontId="11" fillId="2" borderId="92" xfId="17" applyNumberFormat="1" applyFont="1" applyFill="1" applyBorder="1" applyAlignment="1">
      <alignment horizontal="right" indent="2"/>
    </xf>
    <xf numFmtId="177" fontId="13" fillId="0" borderId="6" xfId="17" applyNumberFormat="1" applyFont="1" applyFill="1" applyBorder="1" applyAlignment="1">
      <alignment horizontal="right" indent="2"/>
    </xf>
    <xf numFmtId="177" fontId="13" fillId="0" borderId="8" xfId="17" applyNumberFormat="1" applyFont="1" applyFill="1" applyBorder="1" applyAlignment="1">
      <alignment horizontal="right" indent="2"/>
    </xf>
    <xf numFmtId="177" fontId="11" fillId="0" borderId="6" xfId="17" applyNumberFormat="1" applyFont="1" applyFill="1" applyBorder="1" applyAlignment="1">
      <alignment horizontal="right" indent="2"/>
    </xf>
    <xf numFmtId="177" fontId="11" fillId="0" borderId="8" xfId="17" applyNumberFormat="1" applyFont="1" applyFill="1" applyBorder="1" applyAlignment="1">
      <alignment horizontal="right" indent="2"/>
    </xf>
    <xf numFmtId="177" fontId="13" fillId="0" borderId="14" xfId="10" applyNumberFormat="1" applyFont="1" applyFill="1" applyBorder="1" applyAlignment="1" applyProtection="1">
      <alignment horizontal="right" indent="2"/>
      <protection hidden="1"/>
    </xf>
    <xf numFmtId="177" fontId="13" fillId="0" borderId="21" xfId="10" applyNumberFormat="1" applyFont="1" applyFill="1" applyBorder="1" applyAlignment="1" applyProtection="1">
      <alignment horizontal="right" indent="2"/>
      <protection hidden="1"/>
    </xf>
    <xf numFmtId="0" fontId="3" fillId="0" borderId="0" xfId="5" applyFont="1" applyAlignment="1">
      <alignment horizontal="center"/>
    </xf>
    <xf numFmtId="0" fontId="43" fillId="0" borderId="0" xfId="5" applyFont="1" applyAlignment="1">
      <alignment horizontal="center" wrapText="1"/>
    </xf>
    <xf numFmtId="49" fontId="13" fillId="0" borderId="14" xfId="6" applyNumberFormat="1" applyFont="1" applyFill="1" applyBorder="1" applyAlignment="1">
      <alignment horizontal="center"/>
    </xf>
    <xf numFmtId="0" fontId="11" fillId="11" borderId="41" xfId="7" applyFont="1" applyFill="1" applyBorder="1" applyAlignment="1">
      <alignment horizontal="center" wrapText="1"/>
    </xf>
    <xf numFmtId="0" fontId="11" fillId="11" borderId="29" xfId="7" applyFont="1" applyFill="1" applyBorder="1" applyAlignment="1">
      <alignment horizontal="center" wrapText="1"/>
    </xf>
    <xf numFmtId="0" fontId="11" fillId="11" borderId="48" xfId="7" applyFont="1" applyFill="1" applyBorder="1" applyAlignment="1">
      <alignment horizontal="center" wrapText="1"/>
    </xf>
    <xf numFmtId="0" fontId="24" fillId="0" borderId="0" xfId="5" applyFont="1" applyBorder="1" applyAlignment="1">
      <alignment horizontal="center" wrapText="1"/>
    </xf>
    <xf numFmtId="0" fontId="11" fillId="2" borderId="41" xfId="7" applyFont="1" applyFill="1" applyBorder="1" applyAlignment="1">
      <alignment horizontal="center" wrapText="1"/>
    </xf>
    <xf numFmtId="0" fontId="11" fillId="2" borderId="29" xfId="7" applyFont="1" applyFill="1" applyBorder="1" applyAlignment="1">
      <alignment horizontal="center" wrapText="1"/>
    </xf>
    <xf numFmtId="0" fontId="11" fillId="2" borderId="48" xfId="7" applyFont="1" applyFill="1" applyBorder="1" applyAlignment="1">
      <alignment horizontal="center" wrapText="1"/>
    </xf>
    <xf numFmtId="166" fontId="7" fillId="14" borderId="20" xfId="10" applyNumberFormat="1" applyFont="1" applyFill="1" applyBorder="1" applyAlignment="1" applyProtection="1">
      <alignment horizontal="center" wrapText="1"/>
      <protection hidden="1"/>
    </xf>
    <xf numFmtId="166" fontId="7" fillId="14" borderId="0" xfId="10" applyNumberFormat="1" applyFont="1" applyFill="1" applyBorder="1" applyAlignment="1" applyProtection="1">
      <alignment horizontal="center" wrapText="1"/>
      <protection hidden="1"/>
    </xf>
    <xf numFmtId="166" fontId="7" fillId="14" borderId="79" xfId="10" applyNumberFormat="1" applyFont="1" applyFill="1" applyBorder="1" applyAlignment="1" applyProtection="1">
      <alignment horizontal="center" wrapText="1"/>
      <protection hidden="1"/>
    </xf>
    <xf numFmtId="166" fontId="7" fillId="14" borderId="41" xfId="10" applyNumberFormat="1" applyFont="1" applyFill="1" applyBorder="1" applyAlignment="1" applyProtection="1">
      <alignment horizontal="center" wrapText="1"/>
      <protection hidden="1"/>
    </xf>
    <xf numFmtId="166" fontId="7" fillId="14" borderId="29" xfId="10" applyNumberFormat="1" applyFont="1" applyFill="1" applyBorder="1" applyAlignment="1" applyProtection="1">
      <alignment horizontal="center" wrapText="1"/>
      <protection hidden="1"/>
    </xf>
    <xf numFmtId="166" fontId="7" fillId="14" borderId="48" xfId="10" applyNumberFormat="1" applyFont="1" applyFill="1" applyBorder="1" applyAlignment="1" applyProtection="1">
      <alignment horizontal="center" wrapText="1"/>
      <protection hidden="1"/>
    </xf>
    <xf numFmtId="49" fontId="6" fillId="13" borderId="12" xfId="6" applyNumberFormat="1" applyFont="1" applyFill="1" applyBorder="1" applyAlignment="1">
      <alignment horizontal="center"/>
    </xf>
    <xf numFmtId="49" fontId="6" fillId="13" borderId="68" xfId="6" applyNumberFormat="1" applyFont="1" applyFill="1" applyBorder="1" applyAlignment="1">
      <alignment horizontal="center"/>
    </xf>
    <xf numFmtId="49" fontId="11" fillId="2" borderId="52" xfId="6" applyNumberFormat="1" applyFont="1" applyFill="1" applyBorder="1" applyAlignment="1">
      <alignment horizontal="center"/>
    </xf>
    <xf numFmtId="49" fontId="11" fillId="2" borderId="53" xfId="6" applyNumberFormat="1" applyFont="1" applyFill="1" applyBorder="1" applyAlignment="1">
      <alignment horizontal="center"/>
    </xf>
    <xf numFmtId="49" fontId="11" fillId="2" borderId="26" xfId="6" applyNumberFormat="1" applyFont="1" applyFill="1" applyBorder="1" applyAlignment="1">
      <alignment horizontal="center"/>
    </xf>
    <xf numFmtId="49" fontId="11" fillId="0" borderId="6" xfId="6" applyNumberFormat="1" applyFont="1" applyFill="1" applyBorder="1" applyAlignment="1">
      <alignment horizontal="center"/>
    </xf>
    <xf numFmtId="0" fontId="13" fillId="0" borderId="41" xfId="6" applyFont="1" applyBorder="1" applyAlignment="1">
      <alignment horizontal="center" wrapText="1"/>
    </xf>
    <xf numFmtId="0" fontId="13" fillId="0" borderId="29" xfId="6" applyFont="1" applyBorder="1" applyAlignment="1">
      <alignment horizontal="center" wrapText="1"/>
    </xf>
    <xf numFmtId="0" fontId="13" fillId="0" borderId="62" xfId="6" applyFont="1" applyBorder="1" applyAlignment="1">
      <alignment horizontal="center" wrapText="1"/>
    </xf>
    <xf numFmtId="171" fontId="13" fillId="0" borderId="41" xfId="11" applyNumberFormat="1" applyFont="1" applyFill="1" applyBorder="1" applyAlignment="1" applyProtection="1">
      <alignment horizontal="center"/>
      <protection hidden="1"/>
    </xf>
    <xf numFmtId="171" fontId="13" fillId="0" borderId="29" xfId="11" applyNumberFormat="1" applyFont="1" applyFill="1" applyBorder="1" applyAlignment="1" applyProtection="1">
      <alignment horizontal="center"/>
      <protection hidden="1"/>
    </xf>
    <xf numFmtId="171" fontId="13" fillId="0" borderId="62" xfId="11" applyNumberFormat="1" applyFont="1" applyFill="1" applyBorder="1" applyAlignment="1" applyProtection="1">
      <alignment horizontal="center"/>
      <protection hidden="1"/>
    </xf>
    <xf numFmtId="0" fontId="11" fillId="0" borderId="41" xfId="5" applyFont="1" applyFill="1" applyBorder="1" applyAlignment="1">
      <alignment horizontal="center" vertical="top" wrapText="1"/>
    </xf>
    <xf numFmtId="0" fontId="11" fillId="0" borderId="29" xfId="5" applyFont="1" applyFill="1" applyBorder="1" applyAlignment="1">
      <alignment horizontal="center" vertical="top" wrapText="1"/>
    </xf>
    <xf numFmtId="0" fontId="11" fillId="0" borderId="62" xfId="5" applyFont="1" applyFill="1" applyBorder="1" applyAlignment="1">
      <alignment horizontal="center" vertical="top" wrapText="1"/>
    </xf>
    <xf numFmtId="0" fontId="11" fillId="0" borderId="50" xfId="5" applyFont="1" applyFill="1" applyBorder="1" applyAlignment="1">
      <alignment horizontal="center" vertical="top" wrapText="1"/>
    </xf>
    <xf numFmtId="0" fontId="11" fillId="0" borderId="51" xfId="5" applyFont="1" applyFill="1" applyBorder="1" applyAlignment="1">
      <alignment horizontal="center" vertical="top" wrapText="1"/>
    </xf>
    <xf numFmtId="0" fontId="11" fillId="0" borderId="101" xfId="5" applyFont="1" applyFill="1" applyBorder="1" applyAlignment="1">
      <alignment horizontal="center" vertical="top" wrapText="1"/>
    </xf>
    <xf numFmtId="0" fontId="2" fillId="0" borderId="41" xfId="5" applyFont="1" applyBorder="1" applyAlignment="1">
      <alignment horizontal="center"/>
    </xf>
    <xf numFmtId="0" fontId="2" fillId="0" borderId="29" xfId="5" applyFont="1" applyBorder="1" applyAlignment="1">
      <alignment horizontal="center"/>
    </xf>
    <xf numFmtId="0" fontId="2" fillId="0" borderId="62" xfId="5" applyFont="1" applyBorder="1" applyAlignment="1">
      <alignment horizontal="center"/>
    </xf>
    <xf numFmtId="0" fontId="7" fillId="0" borderId="20" xfId="5" applyFont="1" applyBorder="1" applyAlignment="1">
      <alignment horizontal="center"/>
    </xf>
    <xf numFmtId="0" fontId="7" fillId="0" borderId="0" xfId="5" applyFont="1" applyBorder="1" applyAlignment="1">
      <alignment horizontal="center"/>
    </xf>
    <xf numFmtId="0" fontId="7" fillId="0" borderId="94" xfId="5" applyFont="1" applyBorder="1" applyAlignment="1">
      <alignment horizontal="center"/>
    </xf>
    <xf numFmtId="0" fontId="6" fillId="2" borderId="41" xfId="16" applyFont="1" applyFill="1" applyBorder="1" applyAlignment="1">
      <alignment horizontal="center"/>
    </xf>
    <xf numFmtId="0" fontId="6" fillId="2" borderId="29" xfId="16" applyFont="1" applyFill="1" applyBorder="1" applyAlignment="1">
      <alignment horizontal="center"/>
    </xf>
    <xf numFmtId="0" fontId="6" fillId="2" borderId="49" xfId="16" applyFont="1" applyFill="1" applyBorder="1" applyAlignment="1">
      <alignment horizontal="center"/>
    </xf>
    <xf numFmtId="0" fontId="2" fillId="0" borderId="10" xfId="5" applyFont="1" applyBorder="1" applyAlignment="1">
      <alignment horizontal="center"/>
    </xf>
    <xf numFmtId="0" fontId="2" fillId="0" borderId="4" xfId="5" applyFont="1" applyBorder="1" applyAlignment="1">
      <alignment horizontal="center"/>
    </xf>
    <xf numFmtId="0" fontId="8" fillId="0" borderId="85" xfId="8" applyNumberFormat="1" applyFont="1" applyFill="1" applyBorder="1" applyAlignment="1" applyProtection="1">
      <alignment horizontal="center"/>
      <protection hidden="1"/>
    </xf>
    <xf numFmtId="0" fontId="8" fillId="0" borderId="86" xfId="8" applyNumberFormat="1" applyFont="1" applyFill="1" applyBorder="1" applyAlignment="1" applyProtection="1">
      <alignment horizontal="center"/>
      <protection hidden="1"/>
    </xf>
    <xf numFmtId="0" fontId="8" fillId="0" borderId="87" xfId="8" applyNumberFormat="1" applyFont="1" applyFill="1" applyBorder="1" applyAlignment="1" applyProtection="1">
      <alignment horizontal="center"/>
      <protection hidden="1"/>
    </xf>
    <xf numFmtId="0" fontId="13" fillId="0" borderId="6" xfId="8" applyNumberFormat="1" applyFont="1" applyFill="1" applyBorder="1" applyAlignment="1" applyProtection="1">
      <alignment horizontal="center"/>
      <protection hidden="1"/>
    </xf>
    <xf numFmtId="0" fontId="14" fillId="0" borderId="6" xfId="16" applyFont="1" applyFill="1" applyBorder="1" applyAlignment="1">
      <alignment horizontal="center"/>
    </xf>
    <xf numFmtId="0" fontId="6" fillId="2" borderId="18" xfId="16" applyFont="1" applyFill="1" applyBorder="1" applyAlignment="1">
      <alignment horizontal="center"/>
    </xf>
    <xf numFmtId="0" fontId="6" fillId="2" borderId="19" xfId="16" applyFont="1" applyFill="1" applyBorder="1" applyAlignment="1">
      <alignment horizontal="center"/>
    </xf>
    <xf numFmtId="166" fontId="7" fillId="0" borderId="5" xfId="11" applyNumberFormat="1" applyFont="1" applyFill="1" applyBorder="1" applyAlignment="1" applyProtection="1">
      <alignment horizontal="left" wrapText="1"/>
      <protection hidden="1"/>
    </xf>
    <xf numFmtId="166" fontId="7" fillId="0" borderId="6" xfId="11" applyNumberFormat="1" applyFont="1" applyFill="1" applyBorder="1" applyAlignment="1" applyProtection="1">
      <alignment horizontal="left" wrapText="1"/>
      <protection hidden="1"/>
    </xf>
    <xf numFmtId="0" fontId="13" fillId="0" borderId="6" xfId="0" applyFont="1" applyFill="1" applyBorder="1" applyAlignment="1">
      <alignment horizontal="center"/>
    </xf>
    <xf numFmtId="0" fontId="2" fillId="0" borderId="55" xfId="5" applyFont="1" applyBorder="1" applyAlignment="1">
      <alignment horizontal="center"/>
    </xf>
    <xf numFmtId="0" fontId="2" fillId="0" borderId="51" xfId="5" applyFont="1" applyBorder="1" applyAlignment="1">
      <alignment horizontal="center"/>
    </xf>
    <xf numFmtId="0" fontId="2" fillId="0" borderId="56" xfId="5" applyFont="1" applyBorder="1" applyAlignment="1">
      <alignment horizontal="center"/>
    </xf>
    <xf numFmtId="0" fontId="13" fillId="0" borderId="6" xfId="16" applyFont="1" applyFill="1" applyBorder="1" applyAlignment="1">
      <alignment horizontal="center"/>
    </xf>
    <xf numFmtId="49" fontId="11" fillId="0" borderId="61" xfId="11" applyNumberFormat="1" applyFont="1" applyFill="1" applyBorder="1" applyAlignment="1" applyProtection="1">
      <alignment horizontal="center"/>
      <protection hidden="1"/>
    </xf>
    <xf numFmtId="49" fontId="11" fillId="0" borderId="29" xfId="11" applyNumberFormat="1" applyFont="1" applyFill="1" applyBorder="1" applyAlignment="1" applyProtection="1">
      <alignment horizontal="center"/>
      <protection hidden="1"/>
    </xf>
    <xf numFmtId="49" fontId="11" fillId="0" borderId="49" xfId="11" applyNumberFormat="1" applyFont="1" applyFill="1" applyBorder="1" applyAlignment="1" applyProtection="1">
      <alignment horizontal="center"/>
      <protection hidden="1"/>
    </xf>
    <xf numFmtId="0" fontId="7" fillId="15" borderId="41" xfId="6" applyFont="1" applyFill="1" applyBorder="1" applyAlignment="1">
      <alignment horizontal="left"/>
    </xf>
    <xf numFmtId="0" fontId="7" fillId="15" borderId="29" xfId="6" applyFont="1" applyFill="1" applyBorder="1" applyAlignment="1">
      <alignment horizontal="left"/>
    </xf>
    <xf numFmtId="0" fontId="7" fillId="15" borderId="49" xfId="6" applyFont="1" applyFill="1" applyBorder="1" applyAlignment="1">
      <alignment horizontal="left"/>
    </xf>
    <xf numFmtId="0" fontId="24" fillId="0" borderId="0" xfId="5" applyFont="1" applyBorder="1" applyAlignment="1">
      <alignment horizontal="center"/>
    </xf>
    <xf numFmtId="0" fontId="11" fillId="8" borderId="41" xfId="6" applyFont="1" applyFill="1" applyBorder="1" applyAlignment="1">
      <alignment horizontal="center"/>
    </xf>
    <xf numFmtId="0" fontId="11" fillId="8" borderId="29" xfId="6" applyFont="1" applyFill="1" applyBorder="1" applyAlignment="1">
      <alignment horizontal="center"/>
    </xf>
    <xf numFmtId="0" fontId="11" fillId="8" borderId="49" xfId="6" applyFont="1" applyFill="1" applyBorder="1" applyAlignment="1">
      <alignment horizontal="center"/>
    </xf>
    <xf numFmtId="0" fontId="7" fillId="8" borderId="41" xfId="6" applyFont="1" applyFill="1" applyBorder="1" applyAlignment="1">
      <alignment horizontal="center"/>
    </xf>
    <xf numFmtId="0" fontId="7" fillId="8" borderId="29" xfId="6" applyFont="1" applyFill="1" applyBorder="1" applyAlignment="1">
      <alignment horizontal="center"/>
    </xf>
    <xf numFmtId="0" fontId="7" fillId="8" borderId="49" xfId="6" applyFont="1" applyFill="1" applyBorder="1" applyAlignment="1">
      <alignment horizontal="center"/>
    </xf>
    <xf numFmtId="0" fontId="7" fillId="0" borderId="5" xfId="16" applyFont="1" applyBorder="1" applyAlignment="1">
      <alignment wrapText="1"/>
    </xf>
    <xf numFmtId="0" fontId="7" fillId="0" borderId="6" xfId="16" applyFont="1" applyBorder="1" applyAlignment="1">
      <alignment wrapText="1"/>
    </xf>
    <xf numFmtId="0" fontId="14" fillId="0" borderId="6" xfId="8" applyNumberFormat="1" applyFont="1" applyFill="1" applyBorder="1" applyAlignment="1" applyProtection="1">
      <alignment horizontal="center"/>
      <protection hidden="1"/>
    </xf>
    <xf numFmtId="49" fontId="7" fillId="0" borderId="6" xfId="5" applyNumberFormat="1" applyFont="1" applyBorder="1" applyAlignment="1">
      <alignment horizontal="center"/>
    </xf>
    <xf numFmtId="0" fontId="7" fillId="8" borderId="50" xfId="6" applyFont="1" applyFill="1" applyBorder="1" applyAlignment="1">
      <alignment horizontal="center"/>
    </xf>
    <xf numFmtId="0" fontId="7" fillId="8" borderId="51" xfId="6" applyFont="1" applyFill="1" applyBorder="1" applyAlignment="1">
      <alignment horizontal="center"/>
    </xf>
    <xf numFmtId="0" fontId="7" fillId="8" borderId="56" xfId="6" applyFont="1" applyFill="1" applyBorder="1" applyAlignment="1">
      <alignment horizontal="center"/>
    </xf>
    <xf numFmtId="0" fontId="13" fillId="0" borderId="85" xfId="8" applyNumberFormat="1" applyFont="1" applyFill="1" applyBorder="1" applyAlignment="1" applyProtection="1">
      <alignment horizontal="center"/>
      <protection hidden="1"/>
    </xf>
    <xf numFmtId="0" fontId="13" fillId="0" borderId="86" xfId="8" applyNumberFormat="1" applyFont="1" applyFill="1" applyBorder="1" applyAlignment="1" applyProtection="1">
      <alignment horizontal="center"/>
      <protection hidden="1"/>
    </xf>
    <xf numFmtId="0" fontId="13" fillId="0" borderId="87" xfId="8" applyNumberFormat="1" applyFont="1" applyFill="1" applyBorder="1" applyAlignment="1" applyProtection="1">
      <alignment horizontal="center"/>
      <protection hidden="1"/>
    </xf>
    <xf numFmtId="49" fontId="8" fillId="0" borderId="23" xfId="5" applyNumberFormat="1" applyFont="1" applyBorder="1" applyAlignment="1">
      <alignment horizontal="center"/>
    </xf>
    <xf numFmtId="49" fontId="8" fillId="0" borderId="6" xfId="5" applyNumberFormat="1" applyFont="1" applyBorder="1" applyAlignment="1">
      <alignment horizontal="center"/>
    </xf>
    <xf numFmtId="0" fontId="7" fillId="0" borderId="3" xfId="16" applyFont="1" applyBorder="1" applyAlignment="1">
      <alignment wrapText="1"/>
    </xf>
    <xf numFmtId="0" fontId="7" fillId="0" borderId="4" xfId="16" applyFont="1" applyBorder="1" applyAlignment="1">
      <alignment wrapText="1"/>
    </xf>
    <xf numFmtId="0" fontId="7" fillId="0" borderId="32" xfId="16" applyFont="1" applyBorder="1" applyAlignment="1">
      <alignment horizontal="left" wrapText="1"/>
    </xf>
    <xf numFmtId="0" fontId="7" fillId="0" borderId="46" xfId="16" applyFont="1" applyBorder="1" applyAlignment="1">
      <alignment horizontal="left" wrapText="1"/>
    </xf>
    <xf numFmtId="0" fontId="7" fillId="0" borderId="47" xfId="16" applyFont="1" applyBorder="1" applyAlignment="1">
      <alignment horizontal="left" wrapText="1"/>
    </xf>
    <xf numFmtId="0" fontId="7" fillId="0" borderId="19" xfId="5" applyFont="1" applyBorder="1" applyAlignment="1">
      <alignment horizontal="center"/>
    </xf>
    <xf numFmtId="0" fontId="7" fillId="0" borderId="6" xfId="16" applyFont="1" applyFill="1" applyBorder="1" applyAlignment="1">
      <alignment horizontal="center"/>
    </xf>
    <xf numFmtId="0" fontId="8" fillId="0" borderId="6" xfId="16" applyFont="1" applyBorder="1" applyAlignment="1">
      <alignment horizontal="center"/>
    </xf>
    <xf numFmtId="0" fontId="8" fillId="0" borderId="6" xfId="16" applyFont="1" applyFill="1" applyBorder="1" applyAlignment="1">
      <alignment horizontal="center"/>
    </xf>
    <xf numFmtId="0" fontId="7" fillId="0" borderId="17" xfId="16" applyFont="1" applyBorder="1" applyAlignment="1"/>
    <xf numFmtId="0" fontId="7" fillId="0" borderId="15" xfId="16" applyFont="1" applyBorder="1" applyAlignment="1"/>
    <xf numFmtId="0" fontId="9" fillId="0" borderId="16" xfId="5" applyFont="1" applyBorder="1" applyAlignment="1">
      <alignment horizontal="left" wrapText="1"/>
    </xf>
    <xf numFmtId="0" fontId="9" fillId="0" borderId="14" xfId="5" applyFont="1" applyBorder="1" applyAlignment="1">
      <alignment horizontal="left" wrapText="1"/>
    </xf>
    <xf numFmtId="0" fontId="6" fillId="3" borderId="50" xfId="16" applyFont="1" applyFill="1" applyBorder="1" applyAlignment="1">
      <alignment horizontal="center"/>
    </xf>
    <xf numFmtId="0" fontId="6" fillId="3" borderId="51" xfId="16" applyFont="1" applyFill="1" applyBorder="1" applyAlignment="1">
      <alignment horizontal="center"/>
    </xf>
    <xf numFmtId="0" fontId="6" fillId="3" borderId="56" xfId="16" applyFont="1" applyFill="1" applyBorder="1" applyAlignment="1">
      <alignment horizontal="center"/>
    </xf>
    <xf numFmtId="0" fontId="6" fillId="2" borderId="3" xfId="16" applyFont="1" applyFill="1" applyBorder="1" applyAlignment="1">
      <alignment horizontal="left"/>
    </xf>
    <xf numFmtId="0" fontId="6" fillId="2" borderId="4" xfId="16" applyFont="1" applyFill="1" applyBorder="1" applyAlignment="1">
      <alignment horizontal="left"/>
    </xf>
    <xf numFmtId="0" fontId="7" fillId="0" borderId="5" xfId="16" applyFont="1" applyBorder="1" applyAlignment="1">
      <alignment horizontal="left"/>
    </xf>
    <xf numFmtId="0" fontId="7" fillId="0" borderId="6" xfId="16" applyFont="1" applyBorder="1" applyAlignment="1">
      <alignment horizontal="left"/>
    </xf>
    <xf numFmtId="49" fontId="8" fillId="0" borderId="75" xfId="5" applyNumberFormat="1" applyFont="1" applyBorder="1" applyAlignment="1">
      <alignment horizontal="center"/>
    </xf>
    <xf numFmtId="49" fontId="8" fillId="0" borderId="70" xfId="5" applyNumberFormat="1" applyFont="1" applyBorder="1" applyAlignment="1">
      <alignment horizontal="center"/>
    </xf>
    <xf numFmtId="49" fontId="8" fillId="0" borderId="66" xfId="5" applyNumberFormat="1" applyFont="1" applyBorder="1" applyAlignment="1">
      <alignment horizontal="center"/>
    </xf>
    <xf numFmtId="49" fontId="7" fillId="0" borderId="38" xfId="6" applyNumberFormat="1" applyFont="1" applyFill="1" applyBorder="1" applyAlignment="1">
      <alignment horizontal="center"/>
    </xf>
    <xf numFmtId="0" fontId="8" fillId="0" borderId="34" xfId="16" applyFont="1" applyFill="1" applyBorder="1" applyAlignment="1">
      <alignment horizontal="center"/>
    </xf>
    <xf numFmtId="0" fontId="13" fillId="0" borderId="77" xfId="0" applyFont="1" applyFill="1" applyBorder="1" applyAlignment="1">
      <alignment horizontal="center" wrapText="1"/>
    </xf>
    <xf numFmtId="0" fontId="13" fillId="0" borderId="78" xfId="0" applyFont="1" applyFill="1" applyBorder="1" applyAlignment="1">
      <alignment horizontal="center" wrapText="1"/>
    </xf>
    <xf numFmtId="0" fontId="13" fillId="0" borderId="100" xfId="0" applyFont="1" applyFill="1" applyBorder="1" applyAlignment="1">
      <alignment horizontal="center" wrapText="1"/>
    </xf>
    <xf numFmtId="0" fontId="13" fillId="0" borderId="15" xfId="8" applyNumberFormat="1" applyFont="1" applyFill="1" applyBorder="1" applyAlignment="1" applyProtection="1">
      <alignment horizontal="center"/>
      <protection hidden="1"/>
    </xf>
    <xf numFmtId="0" fontId="9" fillId="0" borderId="5" xfId="5" applyFont="1" applyBorder="1" applyAlignment="1">
      <alignment horizontal="left" wrapText="1"/>
    </xf>
    <xf numFmtId="0" fontId="9" fillId="0" borderId="6" xfId="5" applyFont="1" applyBorder="1" applyAlignment="1">
      <alignment horizontal="left" wrapText="1"/>
    </xf>
    <xf numFmtId="49" fontId="7" fillId="0" borderId="14" xfId="5" applyNumberFormat="1" applyFont="1" applyBorder="1" applyAlignment="1">
      <alignment horizontal="center"/>
    </xf>
  </cellXfs>
  <cellStyles count="25">
    <cellStyle name="Обычный" xfId="0" builtinId="0"/>
    <cellStyle name="Обычный 2" xfId="1"/>
    <cellStyle name="Обычный 2 2" xfId="2"/>
    <cellStyle name="Обычный 2 3" xfId="3"/>
    <cellStyle name="Обычный 2_Форма № 2 2010 г." xfId="4"/>
    <cellStyle name="Обычный_2009 2" xfId="23"/>
    <cellStyle name="Обычный_2009_Бюджет 2013 г." xfId="5"/>
    <cellStyle name="Обычный_2009_Форма № 2 2010 г." xfId="6"/>
    <cellStyle name="Обычный_2009_ФОРМА № 2 2011 г" xfId="7"/>
    <cellStyle name="Обычный_2009_ФОРМА № 2 2011 г 2" xfId="21"/>
    <cellStyle name="Обычный_Tmp1" xfId="8"/>
    <cellStyle name="Обычный_Tmp1_2009_Бюджет 2013 г." xfId="9"/>
    <cellStyle name="Обычный_Tmp2" xfId="20"/>
    <cellStyle name="Обычный_Tmp2_Бюджет 2012 г." xfId="10"/>
    <cellStyle name="Обычный_Tmp2_Бюджет 2013 г." xfId="11"/>
    <cellStyle name="Обычный_Tmp2_Форма № 2 2010 г." xfId="12"/>
    <cellStyle name="Обычный_Tmp2_ФОРМА № 2 2011 г" xfId="13"/>
    <cellStyle name="Обычный_Tmp2_ФОРМА № 2 2011 г 2" xfId="22"/>
    <cellStyle name="Обычный_Tmp3_Бюджет 2013 г." xfId="14"/>
    <cellStyle name="Обычный_Tmp3_Форма № 2 2010 г." xfId="15"/>
    <cellStyle name="Обычный_Приложение к бюджету на 2010г." xfId="16"/>
    <cellStyle name="Обычный_Приложение к бюджету на 2010г._Форма № 2 2010 г." xfId="17"/>
    <cellStyle name="Обычный_Форма № 2 2010 г." xfId="18"/>
    <cellStyle name="Процентный 2" xfId="24"/>
    <cellStyle name="Финансовый 2" xfId="19"/>
  </cellStyles>
  <dxfs count="0"/>
  <tableStyles count="0" defaultTableStyle="TableStyleMedium9" defaultPivotStyle="PivotStyleLight16"/>
  <colors>
    <mruColors>
      <color rgb="FFFFFF99"/>
      <color rgb="FFFFFF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zoomScale="115" zoomScaleNormal="150" zoomScaleSheetLayoutView="115" workbookViewId="0">
      <selection activeCell="K1" sqref="K1:O1048576"/>
    </sheetView>
  </sheetViews>
  <sheetFormatPr defaultRowHeight="12.75" x14ac:dyDescent="0.2"/>
  <cols>
    <col min="1" max="1" width="52.28515625" style="1" customWidth="1"/>
    <col min="2" max="2" width="5.140625" style="2" customWidth="1"/>
    <col min="3" max="4" width="3.7109375" style="2" customWidth="1"/>
    <col min="5" max="5" width="14.140625" style="2" customWidth="1"/>
    <col min="6" max="6" width="5.42578125" style="2" customWidth="1"/>
    <col min="7" max="7" width="5.28515625" style="2" customWidth="1"/>
    <col min="8" max="9" width="19.7109375" style="513" customWidth="1"/>
    <col min="10" max="10" width="18.5703125" style="513" bestFit="1" customWidth="1"/>
    <col min="11" max="3013" width="9.140625" style="3"/>
    <col min="3014" max="3014" width="9.28515625" style="3" bestFit="1" customWidth="1"/>
    <col min="3015" max="3015" width="12.85546875" style="3" bestFit="1" customWidth="1"/>
    <col min="3016" max="3017" width="9.140625" style="3"/>
    <col min="3018" max="3019" width="9.28515625" style="3" bestFit="1" customWidth="1"/>
    <col min="3020" max="3020" width="9.140625" style="3"/>
    <col min="3021" max="3022" width="9.28515625" style="3" bestFit="1" customWidth="1"/>
    <col min="3023" max="3023" width="12.85546875" style="3" bestFit="1" customWidth="1"/>
    <col min="3024" max="3025" width="9.140625" style="3"/>
    <col min="3026" max="3027" width="9.28515625" style="3" bestFit="1" customWidth="1"/>
    <col min="3028" max="3028" width="9.140625" style="3"/>
    <col min="3029" max="3030" width="9.28515625" style="3" bestFit="1" customWidth="1"/>
    <col min="3031" max="3031" width="12.85546875" style="3" bestFit="1" customWidth="1"/>
    <col min="3032" max="3033" width="9.140625" style="3"/>
    <col min="3034" max="3035" width="9.28515625" style="3" bestFit="1" customWidth="1"/>
    <col min="3036" max="3036" width="9.140625" style="3"/>
    <col min="3037" max="3038" width="9.28515625" style="3" bestFit="1" customWidth="1"/>
    <col min="3039" max="3039" width="12.85546875" style="3" bestFit="1" customWidth="1"/>
    <col min="3040" max="3041" width="9.140625" style="3"/>
    <col min="3042" max="3043" width="9.28515625" style="3" bestFit="1" customWidth="1"/>
    <col min="3044" max="3044" width="9.140625" style="3"/>
    <col min="3045" max="3046" width="9.28515625" style="3" bestFit="1" customWidth="1"/>
    <col min="3047" max="3047" width="12.85546875" style="3" bestFit="1" customWidth="1"/>
    <col min="3048" max="3049" width="9.140625" style="3"/>
    <col min="3050" max="3051" width="9.28515625" style="3" bestFit="1" customWidth="1"/>
    <col min="3052" max="3052" width="9.140625" style="3"/>
    <col min="3053" max="3054" width="9.28515625" style="3" bestFit="1" customWidth="1"/>
    <col min="3055" max="3055" width="12.85546875" style="3" bestFit="1" customWidth="1"/>
    <col min="3056" max="3057" width="9.140625" style="3"/>
    <col min="3058" max="3059" width="9.28515625" style="3" bestFit="1" customWidth="1"/>
    <col min="3060" max="3060" width="9.140625" style="3"/>
    <col min="3061" max="3062" width="9.28515625" style="3" bestFit="1" customWidth="1"/>
    <col min="3063" max="3063" width="12.85546875" style="3" bestFit="1" customWidth="1"/>
    <col min="3064" max="3065" width="9.140625" style="3"/>
    <col min="3066" max="3067" width="9.28515625" style="3" bestFit="1" customWidth="1"/>
    <col min="3068" max="3068" width="9.140625" style="3"/>
    <col min="3069" max="3070" width="9.28515625" style="3" bestFit="1" customWidth="1"/>
    <col min="3071" max="3071" width="12.85546875" style="3" bestFit="1" customWidth="1"/>
    <col min="3072" max="3073" width="9.140625" style="3"/>
    <col min="3074" max="3075" width="9.28515625" style="3" bestFit="1" customWidth="1"/>
    <col min="3076" max="3076" width="9.140625" style="3"/>
    <col min="3077" max="3078" width="9.28515625" style="3" bestFit="1" customWidth="1"/>
    <col min="3079" max="3079" width="12.85546875" style="3" bestFit="1" customWidth="1"/>
    <col min="3080" max="3081" width="9.140625" style="3"/>
    <col min="3082" max="3083" width="9.28515625" style="3" bestFit="1" customWidth="1"/>
    <col min="3084" max="3084" width="9.140625" style="3"/>
    <col min="3085" max="3086" width="9.28515625" style="3" bestFit="1" customWidth="1"/>
    <col min="3087" max="3087" width="12.85546875" style="3" bestFit="1" customWidth="1"/>
    <col min="3088" max="3089" width="9.140625" style="3"/>
    <col min="3090" max="3091" width="9.28515625" style="3" bestFit="1" customWidth="1"/>
    <col min="3092" max="3092" width="9.140625" style="3"/>
    <col min="3093" max="3094" width="9.28515625" style="3" bestFit="1" customWidth="1"/>
    <col min="3095" max="3095" width="12.85546875" style="3" bestFit="1" customWidth="1"/>
    <col min="3096" max="3097" width="9.140625" style="3"/>
    <col min="3098" max="3099" width="9.28515625" style="3" bestFit="1" customWidth="1"/>
    <col min="3100" max="3100" width="9.140625" style="3"/>
    <col min="3101" max="3102" width="9.28515625" style="3" bestFit="1" customWidth="1"/>
    <col min="3103" max="3103" width="12.85546875" style="3" bestFit="1" customWidth="1"/>
    <col min="3104" max="3105" width="9.140625" style="3"/>
    <col min="3106" max="3107" width="9.28515625" style="3" bestFit="1" customWidth="1"/>
    <col min="3108" max="3108" width="9.140625" style="3"/>
    <col min="3109" max="3110" width="9.28515625" style="3" bestFit="1" customWidth="1"/>
    <col min="3111" max="3111" width="12.85546875" style="3" bestFit="1" customWidth="1"/>
    <col min="3112" max="3113" width="9.140625" style="3"/>
    <col min="3114" max="3115" width="9.28515625" style="3" bestFit="1" customWidth="1"/>
    <col min="3116" max="3116" width="9.140625" style="3"/>
    <col min="3117" max="3118" width="9.28515625" style="3" bestFit="1" customWidth="1"/>
    <col min="3119" max="3119" width="12.85546875" style="3" bestFit="1" customWidth="1"/>
    <col min="3120" max="3121" width="9.140625" style="3"/>
    <col min="3122" max="3123" width="9.28515625" style="3" bestFit="1" customWidth="1"/>
    <col min="3124" max="3124" width="9.140625" style="3"/>
    <col min="3125" max="3126" width="9.28515625" style="3" bestFit="1" customWidth="1"/>
    <col min="3127" max="3127" width="12.85546875" style="3" bestFit="1" customWidth="1"/>
    <col min="3128" max="3129" width="9.140625" style="3"/>
    <col min="3130" max="3131" width="9.28515625" style="3" bestFit="1" customWidth="1"/>
    <col min="3132" max="3132" width="9.140625" style="3"/>
    <col min="3133" max="3134" width="9.28515625" style="3" bestFit="1" customWidth="1"/>
    <col min="3135" max="3135" width="12.85546875" style="3" bestFit="1" customWidth="1"/>
    <col min="3136" max="3137" width="9.140625" style="3"/>
    <col min="3138" max="3139" width="9.28515625" style="3" bestFit="1" customWidth="1"/>
    <col min="3140" max="3140" width="9.140625" style="3"/>
    <col min="3141" max="3142" width="9.28515625" style="3" bestFit="1" customWidth="1"/>
    <col min="3143" max="3143" width="12.85546875" style="3" bestFit="1" customWidth="1"/>
    <col min="3144" max="3145" width="9.140625" style="3"/>
    <col min="3146" max="3147" width="9.28515625" style="3" bestFit="1" customWidth="1"/>
    <col min="3148" max="3148" width="9.140625" style="3"/>
    <col min="3149" max="3150" width="9.28515625" style="3" bestFit="1" customWidth="1"/>
    <col min="3151" max="3151" width="12.85546875" style="3" bestFit="1" customWidth="1"/>
    <col min="3152" max="3153" width="9.140625" style="3"/>
    <col min="3154" max="3155" width="9.28515625" style="3" bestFit="1" customWidth="1"/>
    <col min="3156" max="3156" width="9.140625" style="3"/>
    <col min="3157" max="3158" width="9.28515625" style="3" bestFit="1" customWidth="1"/>
    <col min="3159" max="3159" width="12.85546875" style="3" bestFit="1" customWidth="1"/>
    <col min="3160" max="3161" width="9.140625" style="3"/>
    <col min="3162" max="3163" width="9.28515625" style="3" bestFit="1" customWidth="1"/>
    <col min="3164" max="3164" width="9.140625" style="3"/>
    <col min="3165" max="3166" width="9.28515625" style="3" bestFit="1" customWidth="1"/>
    <col min="3167" max="3167" width="12.85546875" style="3" bestFit="1" customWidth="1"/>
    <col min="3168" max="3169" width="9.140625" style="3"/>
    <col min="3170" max="3171" width="9.28515625" style="3" bestFit="1" customWidth="1"/>
    <col min="3172" max="3172" width="9.140625" style="3"/>
    <col min="3173" max="3174" width="9.28515625" style="3" bestFit="1" customWidth="1"/>
    <col min="3175" max="3175" width="12.85546875" style="3" bestFit="1" customWidth="1"/>
    <col min="3176" max="3177" width="9.140625" style="3"/>
    <col min="3178" max="3179" width="9.28515625" style="3" bestFit="1" customWidth="1"/>
    <col min="3180" max="3180" width="9.140625" style="3"/>
    <col min="3181" max="3182" width="9.28515625" style="3" bestFit="1" customWidth="1"/>
    <col min="3183" max="3183" width="12.85546875" style="3" bestFit="1" customWidth="1"/>
    <col min="3184" max="3185" width="9.140625" style="3"/>
    <col min="3186" max="3187" width="9.28515625" style="3" bestFit="1" customWidth="1"/>
    <col min="3188" max="3188" width="9.140625" style="3"/>
    <col min="3189" max="3190" width="9.28515625" style="3" bestFit="1" customWidth="1"/>
    <col min="3191" max="3191" width="12.85546875" style="3" bestFit="1" customWidth="1"/>
    <col min="3192" max="3193" width="9.140625" style="3"/>
    <col min="3194" max="3195" width="9.28515625" style="3" bestFit="1" customWidth="1"/>
    <col min="3196" max="3196" width="9.140625" style="3"/>
    <col min="3197" max="3198" width="9.28515625" style="3" bestFit="1" customWidth="1"/>
    <col min="3199" max="3199" width="12.85546875" style="3" bestFit="1" customWidth="1"/>
    <col min="3200" max="3201" width="9.140625" style="3"/>
    <col min="3202" max="3203" width="9.28515625" style="3" bestFit="1" customWidth="1"/>
    <col min="3204" max="3204" width="9.140625" style="3"/>
    <col min="3205" max="3206" width="9.28515625" style="3" bestFit="1" customWidth="1"/>
    <col min="3207" max="3207" width="12.85546875" style="3" bestFit="1" customWidth="1"/>
    <col min="3208" max="3209" width="9.140625" style="3"/>
    <col min="3210" max="3211" width="9.28515625" style="3" bestFit="1" customWidth="1"/>
    <col min="3212" max="3212" width="9.140625" style="3"/>
    <col min="3213" max="3214" width="9.28515625" style="3" bestFit="1" customWidth="1"/>
    <col min="3215" max="3215" width="12.85546875" style="3" bestFit="1" customWidth="1"/>
    <col min="3216" max="3217" width="9.140625" style="3"/>
    <col min="3218" max="3219" width="9.28515625" style="3" bestFit="1" customWidth="1"/>
    <col min="3220" max="3220" width="9.140625" style="3"/>
    <col min="3221" max="3222" width="9.28515625" style="3" bestFit="1" customWidth="1"/>
    <col min="3223" max="3223" width="12.85546875" style="3" bestFit="1" customWidth="1"/>
    <col min="3224" max="3225" width="9.140625" style="3"/>
    <col min="3226" max="3227" width="9.28515625" style="3" bestFit="1" customWidth="1"/>
    <col min="3228" max="3228" width="9.140625" style="3"/>
    <col min="3229" max="3230" width="9.28515625" style="3" bestFit="1" customWidth="1"/>
    <col min="3231" max="3231" width="12.85546875" style="3" bestFit="1" customWidth="1"/>
    <col min="3232" max="3233" width="9.140625" style="3"/>
    <col min="3234" max="3235" width="9.28515625" style="3" bestFit="1" customWidth="1"/>
    <col min="3236" max="3236" width="9.140625" style="3"/>
    <col min="3237" max="3238" width="9.28515625" style="3" bestFit="1" customWidth="1"/>
    <col min="3239" max="3239" width="12.85546875" style="3" bestFit="1" customWidth="1"/>
    <col min="3240" max="3241" width="9.140625" style="3"/>
    <col min="3242" max="3243" width="9.28515625" style="3" bestFit="1" customWidth="1"/>
    <col min="3244" max="3244" width="9.140625" style="3"/>
    <col min="3245" max="3246" width="9.28515625" style="3" bestFit="1" customWidth="1"/>
    <col min="3247" max="3247" width="12.85546875" style="3" bestFit="1" customWidth="1"/>
    <col min="3248" max="3249" width="9.140625" style="3"/>
    <col min="3250" max="3251" width="9.28515625" style="3" bestFit="1" customWidth="1"/>
    <col min="3252" max="3252" width="9.140625" style="3"/>
    <col min="3253" max="3254" width="9.28515625" style="3" bestFit="1" customWidth="1"/>
    <col min="3255" max="3255" width="12.85546875" style="3" bestFit="1" customWidth="1"/>
    <col min="3256" max="3257" width="9.140625" style="3"/>
    <col min="3258" max="3259" width="9.28515625" style="3" bestFit="1" customWidth="1"/>
    <col min="3260" max="3260" width="9.140625" style="3"/>
    <col min="3261" max="3262" width="9.28515625" style="3" bestFit="1" customWidth="1"/>
    <col min="3263" max="3263" width="12.85546875" style="3" bestFit="1" customWidth="1"/>
    <col min="3264" max="3265" width="9.140625" style="3"/>
    <col min="3266" max="3267" width="9.28515625" style="3" bestFit="1" customWidth="1"/>
    <col min="3268" max="3268" width="9.140625" style="3"/>
    <col min="3269" max="3270" width="9.28515625" style="3" bestFit="1" customWidth="1"/>
    <col min="3271" max="3271" width="12.85546875" style="3" bestFit="1" customWidth="1"/>
    <col min="3272" max="3273" width="9.140625" style="3"/>
    <col min="3274" max="3275" width="9.28515625" style="3" bestFit="1" customWidth="1"/>
    <col min="3276" max="3276" width="9.140625" style="3"/>
    <col min="3277" max="3278" width="9.28515625" style="3" bestFit="1" customWidth="1"/>
    <col min="3279" max="3279" width="12.85546875" style="3" bestFit="1" customWidth="1"/>
    <col min="3280" max="3281" width="9.140625" style="3"/>
    <col min="3282" max="3283" width="9.28515625" style="3" bestFit="1" customWidth="1"/>
    <col min="3284" max="3284" width="9.140625" style="3"/>
    <col min="3285" max="3286" width="9.28515625" style="3" bestFit="1" customWidth="1"/>
    <col min="3287" max="3287" width="12.85546875" style="3" bestFit="1" customWidth="1"/>
    <col min="3288" max="3289" width="9.140625" style="3"/>
    <col min="3290" max="3291" width="9.28515625" style="3" bestFit="1" customWidth="1"/>
    <col min="3292" max="3292" width="9.140625" style="3"/>
    <col min="3293" max="3294" width="9.28515625" style="3" bestFit="1" customWidth="1"/>
    <col min="3295" max="3295" width="12.85546875" style="3" bestFit="1" customWidth="1"/>
    <col min="3296" max="3297" width="9.140625" style="3"/>
    <col min="3298" max="3299" width="9.28515625" style="3" bestFit="1" customWidth="1"/>
    <col min="3300" max="3300" width="9.140625" style="3"/>
    <col min="3301" max="3302" width="9.28515625" style="3" bestFit="1" customWidth="1"/>
    <col min="3303" max="3303" width="12.85546875" style="3" bestFit="1" customWidth="1"/>
    <col min="3304" max="3305" width="9.140625" style="3"/>
    <col min="3306" max="3307" width="9.28515625" style="3" bestFit="1" customWidth="1"/>
    <col min="3308" max="3308" width="9.140625" style="3"/>
    <col min="3309" max="3310" width="9.28515625" style="3" bestFit="1" customWidth="1"/>
    <col min="3311" max="3311" width="12.85546875" style="3" bestFit="1" customWidth="1"/>
    <col min="3312" max="3313" width="9.140625" style="3"/>
    <col min="3314" max="3315" width="9.28515625" style="3" bestFit="1" customWidth="1"/>
    <col min="3316" max="3316" width="9.140625" style="3"/>
    <col min="3317" max="3318" width="9.28515625" style="3" bestFit="1" customWidth="1"/>
    <col min="3319" max="3319" width="12.85546875" style="3" bestFit="1" customWidth="1"/>
    <col min="3320" max="3321" width="9.140625" style="3"/>
    <col min="3322" max="3323" width="9.28515625" style="3" bestFit="1" customWidth="1"/>
    <col min="3324" max="3324" width="9.140625" style="3"/>
    <col min="3325" max="3326" width="9.28515625" style="3" bestFit="1" customWidth="1"/>
    <col min="3327" max="3327" width="12.85546875" style="3" bestFit="1" customWidth="1"/>
    <col min="3328" max="3329" width="9.140625" style="3"/>
    <col min="3330" max="3331" width="9.28515625" style="3" bestFit="1" customWidth="1"/>
    <col min="3332" max="3332" width="9.140625" style="3"/>
    <col min="3333" max="3334" width="9.28515625" style="3" bestFit="1" customWidth="1"/>
    <col min="3335" max="3335" width="12.85546875" style="3" bestFit="1" customWidth="1"/>
    <col min="3336" max="3337" width="9.140625" style="3"/>
    <col min="3338" max="3339" width="9.28515625" style="3" bestFit="1" customWidth="1"/>
    <col min="3340" max="3340" width="9.140625" style="3"/>
    <col min="3341" max="3342" width="9.28515625" style="3" bestFit="1" customWidth="1"/>
    <col min="3343" max="3343" width="12.85546875" style="3" bestFit="1" customWidth="1"/>
    <col min="3344" max="3345" width="9.140625" style="3"/>
    <col min="3346" max="3347" width="9.28515625" style="3" bestFit="1" customWidth="1"/>
    <col min="3348" max="3348" width="9.140625" style="3"/>
    <col min="3349" max="3350" width="9.28515625" style="3" bestFit="1" customWidth="1"/>
    <col min="3351" max="3351" width="12.85546875" style="3" bestFit="1" customWidth="1"/>
    <col min="3352" max="3353" width="9.140625" style="3"/>
    <col min="3354" max="3355" width="9.28515625" style="3" bestFit="1" customWidth="1"/>
    <col min="3356" max="3356" width="9.140625" style="3"/>
    <col min="3357" max="3358" width="9.28515625" style="3" bestFit="1" customWidth="1"/>
    <col min="3359" max="3359" width="12.85546875" style="3" bestFit="1" customWidth="1"/>
    <col min="3360" max="3361" width="9.140625" style="3"/>
    <col min="3362" max="3363" width="9.28515625" style="3" bestFit="1" customWidth="1"/>
    <col min="3364" max="3364" width="9.140625" style="3"/>
    <col min="3365" max="3366" width="9.28515625" style="3" bestFit="1" customWidth="1"/>
    <col min="3367" max="3367" width="12.85546875" style="3" bestFit="1" customWidth="1"/>
    <col min="3368" max="3369" width="9.140625" style="3"/>
    <col min="3370" max="3371" width="9.28515625" style="3" bestFit="1" customWidth="1"/>
    <col min="3372" max="3372" width="9.140625" style="3"/>
    <col min="3373" max="3374" width="9.28515625" style="3" bestFit="1" customWidth="1"/>
    <col min="3375" max="3375" width="12.85546875" style="3" bestFit="1" customWidth="1"/>
    <col min="3376" max="3377" width="9.140625" style="3"/>
    <col min="3378" max="3379" width="9.28515625" style="3" bestFit="1" customWidth="1"/>
    <col min="3380" max="3380" width="9.140625" style="3"/>
    <col min="3381" max="3382" width="9.28515625" style="3" bestFit="1" customWidth="1"/>
    <col min="3383" max="3383" width="12.85546875" style="3" bestFit="1" customWidth="1"/>
    <col min="3384" max="3385" width="9.140625" style="3"/>
    <col min="3386" max="3387" width="9.28515625" style="3" bestFit="1" customWidth="1"/>
    <col min="3388" max="3388" width="9.140625" style="3"/>
    <col min="3389" max="3390" width="9.28515625" style="3" bestFit="1" customWidth="1"/>
    <col min="3391" max="3391" width="12.85546875" style="3" bestFit="1" customWidth="1"/>
    <col min="3392" max="3393" width="9.140625" style="3"/>
    <col min="3394" max="3395" width="9.28515625" style="3" bestFit="1" customWidth="1"/>
    <col min="3396" max="3396" width="9.140625" style="3"/>
    <col min="3397" max="3398" width="9.28515625" style="3" bestFit="1" customWidth="1"/>
    <col min="3399" max="3399" width="12.85546875" style="3" bestFit="1" customWidth="1"/>
    <col min="3400" max="3401" width="9.140625" style="3"/>
    <col min="3402" max="3403" width="9.28515625" style="3" bestFit="1" customWidth="1"/>
    <col min="3404" max="3404" width="9.140625" style="3"/>
    <col min="3405" max="3406" width="9.28515625" style="3" bestFit="1" customWidth="1"/>
    <col min="3407" max="3407" width="12.85546875" style="3" bestFit="1" customWidth="1"/>
    <col min="3408" max="3409" width="9.140625" style="3"/>
    <col min="3410" max="3411" width="9.28515625" style="3" bestFit="1" customWidth="1"/>
    <col min="3412" max="3412" width="9.140625" style="3"/>
    <col min="3413" max="3414" width="9.28515625" style="3" bestFit="1" customWidth="1"/>
    <col min="3415" max="3415" width="12.85546875" style="3" bestFit="1" customWidth="1"/>
    <col min="3416" max="3417" width="9.140625" style="3"/>
    <col min="3418" max="3419" width="9.28515625" style="3" bestFit="1" customWidth="1"/>
    <col min="3420" max="3420" width="9.140625" style="3"/>
    <col min="3421" max="3422" width="9.28515625" style="3" bestFit="1" customWidth="1"/>
    <col min="3423" max="3423" width="12.85546875" style="3" bestFit="1" customWidth="1"/>
    <col min="3424" max="3425" width="9.140625" style="3"/>
    <col min="3426" max="3427" width="9.28515625" style="3" bestFit="1" customWidth="1"/>
    <col min="3428" max="3428" width="9.140625" style="3"/>
    <col min="3429" max="3430" width="9.28515625" style="3" bestFit="1" customWidth="1"/>
    <col min="3431" max="3431" width="12.85546875" style="3" bestFit="1" customWidth="1"/>
    <col min="3432" max="3433" width="9.140625" style="3"/>
    <col min="3434" max="3435" width="9.28515625" style="3" bestFit="1" customWidth="1"/>
    <col min="3436" max="3436" width="9.140625" style="3"/>
    <col min="3437" max="3438" width="9.28515625" style="3" bestFit="1" customWidth="1"/>
    <col min="3439" max="3439" width="12.85546875" style="3" bestFit="1" customWidth="1"/>
    <col min="3440" max="3441" width="9.140625" style="3"/>
    <col min="3442" max="3443" width="9.28515625" style="3" bestFit="1" customWidth="1"/>
    <col min="3444" max="3444" width="9.140625" style="3"/>
    <col min="3445" max="3446" width="9.28515625" style="3" bestFit="1" customWidth="1"/>
    <col min="3447" max="3447" width="12.85546875" style="3" bestFit="1" customWidth="1"/>
    <col min="3448" max="3449" width="9.140625" style="3"/>
    <col min="3450" max="3451" width="9.28515625" style="3" bestFit="1" customWidth="1"/>
    <col min="3452" max="3452" width="9.140625" style="3"/>
    <col min="3453" max="3454" width="9.28515625" style="3" bestFit="1" customWidth="1"/>
    <col min="3455" max="3455" width="12.85546875" style="3" bestFit="1" customWidth="1"/>
    <col min="3456" max="3457" width="9.140625" style="3"/>
    <col min="3458" max="3459" width="9.28515625" style="3" bestFit="1" customWidth="1"/>
    <col min="3460" max="3460" width="9.140625" style="3"/>
    <col min="3461" max="3462" width="9.28515625" style="3" bestFit="1" customWidth="1"/>
    <col min="3463" max="3463" width="12.85546875" style="3" bestFit="1" customWidth="1"/>
    <col min="3464" max="3465" width="9.140625" style="3"/>
    <col min="3466" max="3467" width="9.28515625" style="3" bestFit="1" customWidth="1"/>
    <col min="3468" max="3468" width="9.140625" style="3"/>
    <col min="3469" max="3470" width="9.28515625" style="3" bestFit="1" customWidth="1"/>
    <col min="3471" max="3471" width="12.85546875" style="3" bestFit="1" customWidth="1"/>
    <col min="3472" max="3473" width="9.140625" style="3"/>
    <col min="3474" max="3475" width="9.28515625" style="3" bestFit="1" customWidth="1"/>
    <col min="3476" max="3476" width="9.140625" style="3"/>
    <col min="3477" max="3478" width="9.28515625" style="3" bestFit="1" customWidth="1"/>
    <col min="3479" max="3479" width="12.85546875" style="3" bestFit="1" customWidth="1"/>
    <col min="3480" max="3481" width="9.140625" style="3"/>
    <col min="3482" max="3483" width="9.28515625" style="3" bestFit="1" customWidth="1"/>
    <col min="3484" max="3484" width="9.140625" style="3"/>
    <col min="3485" max="3486" width="9.28515625" style="3" bestFit="1" customWidth="1"/>
    <col min="3487" max="3487" width="12.85546875" style="3" bestFit="1" customWidth="1"/>
    <col min="3488" max="3489" width="9.140625" style="3"/>
    <col min="3490" max="3491" width="9.28515625" style="3" bestFit="1" customWidth="1"/>
    <col min="3492" max="3492" width="9.140625" style="3"/>
    <col min="3493" max="3494" width="9.28515625" style="3" bestFit="1" customWidth="1"/>
    <col min="3495" max="3495" width="12.85546875" style="3" bestFit="1" customWidth="1"/>
    <col min="3496" max="3497" width="9.140625" style="3"/>
    <col min="3498" max="3499" width="9.28515625" style="3" bestFit="1" customWidth="1"/>
    <col min="3500" max="3500" width="9.140625" style="3"/>
    <col min="3501" max="3502" width="9.28515625" style="3" bestFit="1" customWidth="1"/>
    <col min="3503" max="3503" width="12.85546875" style="3" bestFit="1" customWidth="1"/>
    <col min="3504" max="3505" width="9.140625" style="3"/>
    <col min="3506" max="3507" width="9.28515625" style="3" bestFit="1" customWidth="1"/>
    <col min="3508" max="3508" width="9.140625" style="3"/>
    <col min="3509" max="3510" width="9.28515625" style="3" bestFit="1" customWidth="1"/>
    <col min="3511" max="3511" width="12.85546875" style="3" bestFit="1" customWidth="1"/>
    <col min="3512" max="3513" width="9.140625" style="3"/>
    <col min="3514" max="3515" width="9.28515625" style="3" bestFit="1" customWidth="1"/>
    <col min="3516" max="3516" width="9.140625" style="3"/>
    <col min="3517" max="3518" width="9.28515625" style="3" bestFit="1" customWidth="1"/>
    <col min="3519" max="3519" width="12.85546875" style="3" bestFit="1" customWidth="1"/>
    <col min="3520" max="3521" width="9.140625" style="3"/>
    <col min="3522" max="3523" width="9.28515625" style="3" bestFit="1" customWidth="1"/>
    <col min="3524" max="3524" width="9.140625" style="3"/>
    <col min="3525" max="3526" width="9.28515625" style="3" bestFit="1" customWidth="1"/>
    <col min="3527" max="3527" width="12.85546875" style="3" bestFit="1" customWidth="1"/>
    <col min="3528" max="3529" width="9.140625" style="3"/>
    <col min="3530" max="3531" width="9.28515625" style="3" bestFit="1" customWidth="1"/>
    <col min="3532" max="3532" width="9.140625" style="3"/>
    <col min="3533" max="3534" width="9.28515625" style="3" bestFit="1" customWidth="1"/>
    <col min="3535" max="3535" width="12.85546875" style="3" bestFit="1" customWidth="1"/>
    <col min="3536" max="3537" width="9.140625" style="3"/>
    <col min="3538" max="3539" width="9.28515625" style="3" bestFit="1" customWidth="1"/>
    <col min="3540" max="3540" width="9.140625" style="3"/>
    <col min="3541" max="3542" width="9.28515625" style="3" bestFit="1" customWidth="1"/>
    <col min="3543" max="3543" width="12.85546875" style="3" bestFit="1" customWidth="1"/>
    <col min="3544" max="3545" width="9.140625" style="3"/>
    <col min="3546" max="3547" width="9.28515625" style="3" bestFit="1" customWidth="1"/>
    <col min="3548" max="3548" width="9.140625" style="3"/>
    <col min="3549" max="3550" width="9.28515625" style="3" bestFit="1" customWidth="1"/>
    <col min="3551" max="3551" width="12.85546875" style="3" bestFit="1" customWidth="1"/>
    <col min="3552" max="3553" width="9.140625" style="3"/>
    <col min="3554" max="3555" width="9.28515625" style="3" bestFit="1" customWidth="1"/>
    <col min="3556" max="3556" width="9.140625" style="3"/>
    <col min="3557" max="3558" width="9.28515625" style="3" bestFit="1" customWidth="1"/>
    <col min="3559" max="3559" width="12.85546875" style="3" bestFit="1" customWidth="1"/>
    <col min="3560" max="3561" width="9.140625" style="3"/>
    <col min="3562" max="3563" width="9.28515625" style="3" bestFit="1" customWidth="1"/>
    <col min="3564" max="3564" width="9.140625" style="3"/>
    <col min="3565" max="3566" width="9.28515625" style="3" bestFit="1" customWidth="1"/>
    <col min="3567" max="3567" width="12.85546875" style="3" bestFit="1" customWidth="1"/>
    <col min="3568" max="3569" width="9.140625" style="3"/>
    <col min="3570" max="3571" width="9.28515625" style="3" bestFit="1" customWidth="1"/>
    <col min="3572" max="3572" width="9.140625" style="3"/>
    <col min="3573" max="3574" width="9.28515625" style="3" bestFit="1" customWidth="1"/>
    <col min="3575" max="3575" width="12.85546875" style="3" bestFit="1" customWidth="1"/>
    <col min="3576" max="3577" width="9.140625" style="3"/>
    <col min="3578" max="3579" width="9.28515625" style="3" bestFit="1" customWidth="1"/>
    <col min="3580" max="3580" width="9.140625" style="3"/>
    <col min="3581" max="3582" width="9.28515625" style="3" bestFit="1" customWidth="1"/>
    <col min="3583" max="3583" width="12.85546875" style="3" bestFit="1" customWidth="1"/>
    <col min="3584" max="3585" width="9.140625" style="3"/>
    <col min="3586" max="3587" width="9.28515625" style="3" bestFit="1" customWidth="1"/>
    <col min="3588" max="3588" width="9.140625" style="3"/>
    <col min="3589" max="3590" width="9.28515625" style="3" bestFit="1" customWidth="1"/>
    <col min="3591" max="3591" width="12.85546875" style="3" bestFit="1" customWidth="1"/>
    <col min="3592" max="3593" width="9.140625" style="3"/>
    <col min="3594" max="3595" width="9.28515625" style="3" bestFit="1" customWidth="1"/>
    <col min="3596" max="3596" width="9.140625" style="3"/>
    <col min="3597" max="3598" width="9.28515625" style="3" bestFit="1" customWidth="1"/>
    <col min="3599" max="3599" width="12.85546875" style="3" bestFit="1" customWidth="1"/>
    <col min="3600" max="3601" width="9.140625" style="3"/>
    <col min="3602" max="3603" width="9.28515625" style="3" bestFit="1" customWidth="1"/>
    <col min="3604" max="3604" width="9.140625" style="3"/>
    <col min="3605" max="3606" width="9.28515625" style="3" bestFit="1" customWidth="1"/>
    <col min="3607" max="3607" width="12.85546875" style="3" bestFit="1" customWidth="1"/>
    <col min="3608" max="3609" width="9.140625" style="3"/>
    <col min="3610" max="3611" width="9.28515625" style="3" bestFit="1" customWidth="1"/>
    <col min="3612" max="3612" width="9.140625" style="3"/>
    <col min="3613" max="3614" width="9.28515625" style="3" bestFit="1" customWidth="1"/>
    <col min="3615" max="3615" width="12.85546875" style="3" bestFit="1" customWidth="1"/>
    <col min="3616" max="3617" width="9.140625" style="3"/>
    <col min="3618" max="3619" width="9.28515625" style="3" bestFit="1" customWidth="1"/>
    <col min="3620" max="3620" width="9.140625" style="3"/>
    <col min="3621" max="3622" width="9.28515625" style="3" bestFit="1" customWidth="1"/>
    <col min="3623" max="3623" width="12.85546875" style="3" bestFit="1" customWidth="1"/>
    <col min="3624" max="3625" width="9.140625" style="3"/>
    <col min="3626" max="3627" width="9.28515625" style="3" bestFit="1" customWidth="1"/>
    <col min="3628" max="3628" width="9.140625" style="3"/>
    <col min="3629" max="3630" width="9.28515625" style="3" bestFit="1" customWidth="1"/>
    <col min="3631" max="3631" width="12.85546875" style="3" bestFit="1" customWidth="1"/>
    <col min="3632" max="3633" width="9.140625" style="3"/>
    <col min="3634" max="3635" width="9.28515625" style="3" bestFit="1" customWidth="1"/>
    <col min="3636" max="3636" width="9.140625" style="3"/>
    <col min="3637" max="3638" width="9.28515625" style="3" bestFit="1" customWidth="1"/>
    <col min="3639" max="3639" width="12.85546875" style="3" bestFit="1" customWidth="1"/>
    <col min="3640" max="3641" width="9.140625" style="3"/>
    <col min="3642" max="3643" width="9.28515625" style="3" bestFit="1" customWidth="1"/>
    <col min="3644" max="3644" width="9.140625" style="3"/>
    <col min="3645" max="3646" width="9.28515625" style="3" bestFit="1" customWidth="1"/>
    <col min="3647" max="3647" width="12.85546875" style="3" bestFit="1" customWidth="1"/>
    <col min="3648" max="3649" width="9.140625" style="3"/>
    <col min="3650" max="3651" width="9.28515625" style="3" bestFit="1" customWidth="1"/>
    <col min="3652" max="3652" width="9.140625" style="3"/>
    <col min="3653" max="3654" width="9.28515625" style="3" bestFit="1" customWidth="1"/>
    <col min="3655" max="3655" width="12.85546875" style="3" bestFit="1" customWidth="1"/>
    <col min="3656" max="3657" width="9.140625" style="3"/>
    <col min="3658" max="3659" width="9.28515625" style="3" bestFit="1" customWidth="1"/>
    <col min="3660" max="3660" width="9.140625" style="3"/>
    <col min="3661" max="3662" width="9.28515625" style="3" bestFit="1" customWidth="1"/>
    <col min="3663" max="3663" width="12.85546875" style="3" bestFit="1" customWidth="1"/>
    <col min="3664" max="3665" width="9.140625" style="3"/>
    <col min="3666" max="3667" width="9.28515625" style="3" bestFit="1" customWidth="1"/>
    <col min="3668" max="3668" width="9.140625" style="3"/>
    <col min="3669" max="3670" width="9.28515625" style="3" bestFit="1" customWidth="1"/>
    <col min="3671" max="3671" width="12.85546875" style="3" bestFit="1" customWidth="1"/>
    <col min="3672" max="3673" width="9.140625" style="3"/>
    <col min="3674" max="3675" width="9.28515625" style="3" bestFit="1" customWidth="1"/>
    <col min="3676" max="3676" width="9.140625" style="3"/>
    <col min="3677" max="3678" width="9.28515625" style="3" bestFit="1" customWidth="1"/>
    <col min="3679" max="3679" width="12.85546875" style="3" bestFit="1" customWidth="1"/>
    <col min="3680" max="3681" width="9.140625" style="3"/>
    <col min="3682" max="3683" width="9.28515625" style="3" bestFit="1" customWidth="1"/>
    <col min="3684" max="3684" width="9.140625" style="3"/>
    <col min="3685" max="3686" width="9.28515625" style="3" bestFit="1" customWidth="1"/>
    <col min="3687" max="3687" width="12.85546875" style="3" bestFit="1" customWidth="1"/>
    <col min="3688" max="3689" width="9.140625" style="3"/>
    <col min="3690" max="3691" width="9.28515625" style="3" bestFit="1" customWidth="1"/>
    <col min="3692" max="3692" width="9.140625" style="3"/>
    <col min="3693" max="3694" width="9.28515625" style="3" bestFit="1" customWidth="1"/>
    <col min="3695" max="3695" width="12.85546875" style="3" bestFit="1" customWidth="1"/>
    <col min="3696" max="3697" width="9.140625" style="3"/>
    <col min="3698" max="3699" width="9.28515625" style="3" bestFit="1" customWidth="1"/>
    <col min="3700" max="3700" width="9.140625" style="3"/>
    <col min="3701" max="3702" width="9.28515625" style="3" bestFit="1" customWidth="1"/>
    <col min="3703" max="3703" width="12.85546875" style="3" bestFit="1" customWidth="1"/>
    <col min="3704" max="3705" width="9.140625" style="3"/>
    <col min="3706" max="3707" width="9.28515625" style="3" bestFit="1" customWidth="1"/>
    <col min="3708" max="3708" width="9.140625" style="3"/>
    <col min="3709" max="3710" width="9.28515625" style="3" bestFit="1" customWidth="1"/>
    <col min="3711" max="3711" width="12.85546875" style="3" bestFit="1" customWidth="1"/>
    <col min="3712" max="3713" width="9.140625" style="3"/>
    <col min="3714" max="3715" width="9.28515625" style="3" bestFit="1" customWidth="1"/>
    <col min="3716" max="3716" width="9.140625" style="3"/>
    <col min="3717" max="3718" width="9.28515625" style="3" bestFit="1" customWidth="1"/>
    <col min="3719" max="3719" width="12.85546875" style="3" bestFit="1" customWidth="1"/>
    <col min="3720" max="3721" width="9.140625" style="3"/>
    <col min="3722" max="3723" width="9.28515625" style="3" bestFit="1" customWidth="1"/>
    <col min="3724" max="3724" width="9.140625" style="3"/>
    <col min="3725" max="3726" width="9.28515625" style="3" bestFit="1" customWidth="1"/>
    <col min="3727" max="3727" width="12.85546875" style="3" bestFit="1" customWidth="1"/>
    <col min="3728" max="3729" width="9.140625" style="3"/>
    <col min="3730" max="3731" width="9.28515625" style="3" bestFit="1" customWidth="1"/>
    <col min="3732" max="3732" width="9.140625" style="3"/>
    <col min="3733" max="3734" width="9.28515625" style="3" bestFit="1" customWidth="1"/>
    <col min="3735" max="3735" width="12.85546875" style="3" bestFit="1" customWidth="1"/>
    <col min="3736" max="3737" width="9.140625" style="3"/>
    <col min="3738" max="3739" width="9.28515625" style="3" bestFit="1" customWidth="1"/>
    <col min="3740" max="3740" width="9.140625" style="3"/>
    <col min="3741" max="3742" width="9.28515625" style="3" bestFit="1" customWidth="1"/>
    <col min="3743" max="3743" width="12.85546875" style="3" bestFit="1" customWidth="1"/>
    <col min="3744" max="3745" width="9.140625" style="3"/>
    <col min="3746" max="3747" width="9.28515625" style="3" bestFit="1" customWidth="1"/>
    <col min="3748" max="3748" width="9.140625" style="3"/>
    <col min="3749" max="3750" width="9.28515625" style="3" bestFit="1" customWidth="1"/>
    <col min="3751" max="3751" width="12.85546875" style="3" bestFit="1" customWidth="1"/>
    <col min="3752" max="3753" width="9.140625" style="3"/>
    <col min="3754" max="3755" width="9.28515625" style="3" bestFit="1" customWidth="1"/>
    <col min="3756" max="3756" width="9.140625" style="3"/>
    <col min="3757" max="3758" width="9.28515625" style="3" bestFit="1" customWidth="1"/>
    <col min="3759" max="3759" width="12.85546875" style="3" bestFit="1" customWidth="1"/>
    <col min="3760" max="3761" width="9.140625" style="3"/>
    <col min="3762" max="3763" width="9.28515625" style="3" bestFit="1" customWidth="1"/>
    <col min="3764" max="3764" width="9.140625" style="3"/>
    <col min="3765" max="3766" width="9.28515625" style="3" bestFit="1" customWidth="1"/>
    <col min="3767" max="3767" width="12.85546875" style="3" bestFit="1" customWidth="1"/>
    <col min="3768" max="3769" width="9.140625" style="3"/>
    <col min="3770" max="3771" width="9.28515625" style="3" bestFit="1" customWidth="1"/>
    <col min="3772" max="3772" width="9.140625" style="3"/>
    <col min="3773" max="3774" width="9.28515625" style="3" bestFit="1" customWidth="1"/>
    <col min="3775" max="3775" width="12.85546875" style="3" bestFit="1" customWidth="1"/>
    <col min="3776" max="3777" width="9.140625" style="3"/>
    <col min="3778" max="3779" width="9.28515625" style="3" bestFit="1" customWidth="1"/>
    <col min="3780" max="3780" width="9.140625" style="3"/>
    <col min="3781" max="3782" width="9.28515625" style="3" bestFit="1" customWidth="1"/>
    <col min="3783" max="3783" width="12.85546875" style="3" bestFit="1" customWidth="1"/>
    <col min="3784" max="3785" width="9.140625" style="3"/>
    <col min="3786" max="3787" width="9.28515625" style="3" bestFit="1" customWidth="1"/>
    <col min="3788" max="3788" width="9.140625" style="3"/>
    <col min="3789" max="3790" width="9.28515625" style="3" bestFit="1" customWidth="1"/>
    <col min="3791" max="3791" width="12.85546875" style="3" bestFit="1" customWidth="1"/>
    <col min="3792" max="3793" width="9.140625" style="3"/>
    <col min="3794" max="3795" width="9.28515625" style="3" bestFit="1" customWidth="1"/>
    <col min="3796" max="3796" width="9.140625" style="3"/>
    <col min="3797" max="3798" width="9.28515625" style="3" bestFit="1" customWidth="1"/>
    <col min="3799" max="3799" width="12.85546875" style="3" bestFit="1" customWidth="1"/>
    <col min="3800" max="3801" width="9.140625" style="3"/>
    <col min="3802" max="3803" width="9.28515625" style="3" bestFit="1" customWidth="1"/>
    <col min="3804" max="3804" width="9.140625" style="3"/>
    <col min="3805" max="3806" width="9.28515625" style="3" bestFit="1" customWidth="1"/>
    <col min="3807" max="3807" width="12.85546875" style="3" bestFit="1" customWidth="1"/>
    <col min="3808" max="3809" width="9.140625" style="3"/>
    <col min="3810" max="3811" width="9.28515625" style="3" bestFit="1" customWidth="1"/>
    <col min="3812" max="3812" width="9.140625" style="3"/>
    <col min="3813" max="3814" width="9.28515625" style="3" bestFit="1" customWidth="1"/>
    <col min="3815" max="3815" width="12.85546875" style="3" bestFit="1" customWidth="1"/>
    <col min="3816" max="3817" width="9.140625" style="3"/>
    <col min="3818" max="3819" width="9.28515625" style="3" bestFit="1" customWidth="1"/>
    <col min="3820" max="3820" width="9.140625" style="3"/>
    <col min="3821" max="3822" width="9.28515625" style="3" bestFit="1" customWidth="1"/>
    <col min="3823" max="3823" width="12.85546875" style="3" bestFit="1" customWidth="1"/>
    <col min="3824" max="3825" width="9.140625" style="3"/>
    <col min="3826" max="3827" width="9.28515625" style="3" bestFit="1" customWidth="1"/>
    <col min="3828" max="3828" width="9.140625" style="3"/>
    <col min="3829" max="3830" width="9.28515625" style="3" bestFit="1" customWidth="1"/>
    <col min="3831" max="3831" width="12.85546875" style="3" bestFit="1" customWidth="1"/>
    <col min="3832" max="3833" width="9.140625" style="3"/>
    <col min="3834" max="3835" width="9.28515625" style="3" bestFit="1" customWidth="1"/>
    <col min="3836" max="3836" width="9.140625" style="3"/>
    <col min="3837" max="3838" width="9.28515625" style="3" bestFit="1" customWidth="1"/>
    <col min="3839" max="3839" width="12.85546875" style="3" bestFit="1" customWidth="1"/>
    <col min="3840" max="3841" width="9.140625" style="3"/>
    <col min="3842" max="3843" width="9.28515625" style="3" bestFit="1" customWidth="1"/>
    <col min="3844" max="3844" width="9.140625" style="3"/>
    <col min="3845" max="3846" width="9.28515625" style="3" bestFit="1" customWidth="1"/>
    <col min="3847" max="3847" width="12.85546875" style="3" bestFit="1" customWidth="1"/>
    <col min="3848" max="3849" width="9.140625" style="3"/>
    <col min="3850" max="3851" width="9.28515625" style="3" bestFit="1" customWidth="1"/>
    <col min="3852" max="3852" width="9.140625" style="3"/>
    <col min="3853" max="3854" width="9.28515625" style="3" bestFit="1" customWidth="1"/>
    <col min="3855" max="3855" width="12.85546875" style="3" bestFit="1" customWidth="1"/>
    <col min="3856" max="3857" width="9.140625" style="3"/>
    <col min="3858" max="3859" width="9.28515625" style="3" bestFit="1" customWidth="1"/>
    <col min="3860" max="3860" width="9.140625" style="3"/>
    <col min="3861" max="3862" width="9.28515625" style="3" bestFit="1" customWidth="1"/>
    <col min="3863" max="3863" width="12.85546875" style="3" bestFit="1" customWidth="1"/>
    <col min="3864" max="3865" width="9.140625" style="3"/>
    <col min="3866" max="3867" width="9.28515625" style="3" bestFit="1" customWidth="1"/>
    <col min="3868" max="3868" width="9.140625" style="3"/>
    <col min="3869" max="3870" width="9.28515625" style="3" bestFit="1" customWidth="1"/>
    <col min="3871" max="3871" width="12.85546875" style="3" bestFit="1" customWidth="1"/>
    <col min="3872" max="3873" width="9.140625" style="3"/>
    <col min="3874" max="3875" width="9.28515625" style="3" bestFit="1" customWidth="1"/>
    <col min="3876" max="3876" width="9.140625" style="3"/>
    <col min="3877" max="3878" width="9.28515625" style="3" bestFit="1" customWidth="1"/>
    <col min="3879" max="3879" width="12.85546875" style="3" bestFit="1" customWidth="1"/>
    <col min="3880" max="3881" width="9.140625" style="3"/>
    <col min="3882" max="3883" width="9.28515625" style="3" bestFit="1" customWidth="1"/>
    <col min="3884" max="3884" width="9.140625" style="3"/>
    <col min="3885" max="3886" width="9.28515625" style="3" bestFit="1" customWidth="1"/>
    <col min="3887" max="3887" width="12.85546875" style="3" bestFit="1" customWidth="1"/>
    <col min="3888" max="3889" width="9.140625" style="3"/>
    <col min="3890" max="3891" width="9.28515625" style="3" bestFit="1" customWidth="1"/>
    <col min="3892" max="3892" width="9.140625" style="3"/>
    <col min="3893" max="3894" width="9.28515625" style="3" bestFit="1" customWidth="1"/>
    <col min="3895" max="3895" width="12.85546875" style="3" bestFit="1" customWidth="1"/>
    <col min="3896" max="3897" width="9.140625" style="3"/>
    <col min="3898" max="3899" width="9.28515625" style="3" bestFit="1" customWidth="1"/>
    <col min="3900" max="3900" width="9.140625" style="3"/>
    <col min="3901" max="3902" width="9.28515625" style="3" bestFit="1" customWidth="1"/>
    <col min="3903" max="3903" width="12.85546875" style="3" bestFit="1" customWidth="1"/>
    <col min="3904" max="3905" width="9.140625" style="3"/>
    <col min="3906" max="3907" width="9.28515625" style="3" bestFit="1" customWidth="1"/>
    <col min="3908" max="3908" width="9.140625" style="3"/>
    <col min="3909" max="3910" width="9.28515625" style="3" bestFit="1" customWidth="1"/>
    <col min="3911" max="3911" width="12.85546875" style="3" bestFit="1" customWidth="1"/>
    <col min="3912" max="3913" width="9.140625" style="3"/>
    <col min="3914" max="3915" width="9.28515625" style="3" bestFit="1" customWidth="1"/>
    <col min="3916" max="3916" width="9.140625" style="3"/>
    <col min="3917" max="3918" width="9.28515625" style="3" bestFit="1" customWidth="1"/>
    <col min="3919" max="3919" width="12.85546875" style="3" bestFit="1" customWidth="1"/>
    <col min="3920" max="3921" width="9.140625" style="3"/>
    <col min="3922" max="3923" width="9.28515625" style="3" bestFit="1" customWidth="1"/>
    <col min="3924" max="3924" width="9.140625" style="3"/>
    <col min="3925" max="3926" width="9.28515625" style="3" bestFit="1" customWidth="1"/>
    <col min="3927" max="3927" width="12.85546875" style="3" bestFit="1" customWidth="1"/>
    <col min="3928" max="3929" width="9.140625" style="3"/>
    <col min="3930" max="3931" width="9.28515625" style="3" bestFit="1" customWidth="1"/>
    <col min="3932" max="3932" width="9.140625" style="3"/>
    <col min="3933" max="3934" width="9.28515625" style="3" bestFit="1" customWidth="1"/>
    <col min="3935" max="3935" width="12.85546875" style="3" bestFit="1" customWidth="1"/>
    <col min="3936" max="3937" width="9.140625" style="3"/>
    <col min="3938" max="3939" width="9.28515625" style="3" bestFit="1" customWidth="1"/>
    <col min="3940" max="3940" width="9.140625" style="3"/>
    <col min="3941" max="3942" width="9.28515625" style="3" bestFit="1" customWidth="1"/>
    <col min="3943" max="3943" width="12.85546875" style="3" bestFit="1" customWidth="1"/>
    <col min="3944" max="3945" width="9.140625" style="3"/>
    <col min="3946" max="3947" width="9.28515625" style="3" bestFit="1" customWidth="1"/>
    <col min="3948" max="3948" width="9.140625" style="3"/>
    <col min="3949" max="3950" width="9.28515625" style="3" bestFit="1" customWidth="1"/>
    <col min="3951" max="3951" width="12.85546875" style="3" bestFit="1" customWidth="1"/>
    <col min="3952" max="3953" width="9.140625" style="3"/>
    <col min="3954" max="3955" width="9.28515625" style="3" bestFit="1" customWidth="1"/>
    <col min="3956" max="3956" width="9.140625" style="3"/>
    <col min="3957" max="3958" width="9.28515625" style="3" bestFit="1" customWidth="1"/>
    <col min="3959" max="3959" width="12.85546875" style="3" bestFit="1" customWidth="1"/>
    <col min="3960" max="3961" width="9.140625" style="3"/>
    <col min="3962" max="3963" width="9.28515625" style="3" bestFit="1" customWidth="1"/>
    <col min="3964" max="3964" width="9.140625" style="3"/>
    <col min="3965" max="3966" width="9.28515625" style="3" bestFit="1" customWidth="1"/>
    <col min="3967" max="3967" width="12.85546875" style="3" bestFit="1" customWidth="1"/>
    <col min="3968" max="3969" width="9.140625" style="3"/>
    <col min="3970" max="3971" width="9.28515625" style="3" bestFit="1" customWidth="1"/>
    <col min="3972" max="3972" width="9.140625" style="3"/>
    <col min="3973" max="3974" width="9.28515625" style="3" bestFit="1" customWidth="1"/>
    <col min="3975" max="3975" width="12.85546875" style="3" bestFit="1" customWidth="1"/>
    <col min="3976" max="3977" width="9.140625" style="3"/>
    <col min="3978" max="3979" width="9.28515625" style="3" bestFit="1" customWidth="1"/>
    <col min="3980" max="3980" width="9.140625" style="3"/>
    <col min="3981" max="3982" width="9.28515625" style="3" bestFit="1" customWidth="1"/>
    <col min="3983" max="3983" width="12.85546875" style="3" bestFit="1" customWidth="1"/>
    <col min="3984" max="3985" width="9.140625" style="3"/>
    <col min="3986" max="3987" width="9.28515625" style="3" bestFit="1" customWidth="1"/>
    <col min="3988" max="3988" width="9.140625" style="3"/>
    <col min="3989" max="3990" width="9.28515625" style="3" bestFit="1" customWidth="1"/>
    <col min="3991" max="3991" width="12.85546875" style="3" bestFit="1" customWidth="1"/>
    <col min="3992" max="3993" width="9.140625" style="3"/>
    <col min="3994" max="3995" width="9.28515625" style="3" bestFit="1" customWidth="1"/>
    <col min="3996" max="3996" width="9.140625" style="3"/>
    <col min="3997" max="3998" width="9.28515625" style="3" bestFit="1" customWidth="1"/>
    <col min="3999" max="3999" width="12.85546875" style="3" bestFit="1" customWidth="1"/>
    <col min="4000" max="4001" width="9.140625" style="3"/>
    <col min="4002" max="4003" width="9.28515625" style="3" bestFit="1" customWidth="1"/>
    <col min="4004" max="4004" width="9.140625" style="3"/>
    <col min="4005" max="4006" width="9.28515625" style="3" bestFit="1" customWidth="1"/>
    <col min="4007" max="4007" width="12.85546875" style="3" bestFit="1" customWidth="1"/>
    <col min="4008" max="4009" width="9.140625" style="3"/>
    <col min="4010" max="4011" width="9.28515625" style="3" bestFit="1" customWidth="1"/>
    <col min="4012" max="4012" width="9.140625" style="3"/>
    <col min="4013" max="4014" width="9.28515625" style="3" bestFit="1" customWidth="1"/>
    <col min="4015" max="4015" width="12.85546875" style="3" bestFit="1" customWidth="1"/>
    <col min="4016" max="4017" width="9.140625" style="3"/>
    <col min="4018" max="4019" width="9.28515625" style="3" bestFit="1" customWidth="1"/>
    <col min="4020" max="4020" width="9.140625" style="3"/>
    <col min="4021" max="4022" width="9.28515625" style="3" bestFit="1" customWidth="1"/>
    <col min="4023" max="4023" width="12.85546875" style="3" bestFit="1" customWidth="1"/>
    <col min="4024" max="4025" width="9.140625" style="3"/>
    <col min="4026" max="4027" width="9.28515625" style="3" bestFit="1" customWidth="1"/>
    <col min="4028" max="4028" width="9.140625" style="3"/>
    <col min="4029" max="4030" width="9.28515625" style="3" bestFit="1" customWidth="1"/>
    <col min="4031" max="4031" width="12.85546875" style="3" bestFit="1" customWidth="1"/>
    <col min="4032" max="4033" width="9.140625" style="3"/>
    <col min="4034" max="4035" width="9.28515625" style="3" bestFit="1" customWidth="1"/>
    <col min="4036" max="4036" width="9.140625" style="3"/>
    <col min="4037" max="4038" width="9.28515625" style="3" bestFit="1" customWidth="1"/>
    <col min="4039" max="4039" width="12.85546875" style="3" bestFit="1" customWidth="1"/>
    <col min="4040" max="4041" width="9.140625" style="3"/>
    <col min="4042" max="4043" width="9.28515625" style="3" bestFit="1" customWidth="1"/>
    <col min="4044" max="4044" width="9.140625" style="3"/>
    <col min="4045" max="4046" width="9.28515625" style="3" bestFit="1" customWidth="1"/>
    <col min="4047" max="4047" width="12.85546875" style="3" bestFit="1" customWidth="1"/>
    <col min="4048" max="4049" width="9.140625" style="3"/>
    <col min="4050" max="4051" width="9.28515625" style="3" bestFit="1" customWidth="1"/>
    <col min="4052" max="4052" width="9.140625" style="3"/>
    <col min="4053" max="4054" width="9.28515625" style="3" bestFit="1" customWidth="1"/>
    <col min="4055" max="4055" width="12.85546875" style="3" bestFit="1" customWidth="1"/>
    <col min="4056" max="4057" width="9.140625" style="3"/>
    <col min="4058" max="4059" width="9.28515625" style="3" bestFit="1" customWidth="1"/>
    <col min="4060" max="4060" width="9.140625" style="3"/>
    <col min="4061" max="4062" width="9.28515625" style="3" bestFit="1" customWidth="1"/>
    <col min="4063" max="4063" width="12.85546875" style="3" bestFit="1" customWidth="1"/>
    <col min="4064" max="4065" width="9.140625" style="3"/>
    <col min="4066" max="4067" width="9.28515625" style="3" bestFit="1" customWidth="1"/>
    <col min="4068" max="4068" width="9.140625" style="3"/>
    <col min="4069" max="4070" width="9.28515625" style="3" bestFit="1" customWidth="1"/>
    <col min="4071" max="4071" width="12.85546875" style="3" bestFit="1" customWidth="1"/>
    <col min="4072" max="4073" width="9.140625" style="3"/>
    <col min="4074" max="4075" width="9.28515625" style="3" bestFit="1" customWidth="1"/>
    <col min="4076" max="4076" width="9.140625" style="3"/>
    <col min="4077" max="4078" width="9.28515625" style="3" bestFit="1" customWidth="1"/>
    <col min="4079" max="4079" width="12.85546875" style="3" bestFit="1" customWidth="1"/>
    <col min="4080" max="4081" width="9.140625" style="3"/>
    <col min="4082" max="4083" width="9.28515625" style="3" bestFit="1" customWidth="1"/>
    <col min="4084" max="4084" width="9.140625" style="3"/>
    <col min="4085" max="4086" width="9.28515625" style="3" bestFit="1" customWidth="1"/>
    <col min="4087" max="4087" width="12.85546875" style="3" bestFit="1" customWidth="1"/>
    <col min="4088" max="4089" width="9.140625" style="3"/>
    <col min="4090" max="4091" width="9.28515625" style="3" bestFit="1" customWidth="1"/>
    <col min="4092" max="4092" width="9.140625" style="3"/>
    <col min="4093" max="4094" width="9.28515625" style="3" bestFit="1" customWidth="1"/>
    <col min="4095" max="4095" width="12.85546875" style="3" bestFit="1" customWidth="1"/>
    <col min="4096" max="4097" width="9.140625" style="3"/>
    <col min="4098" max="4099" width="9.28515625" style="3" bestFit="1" customWidth="1"/>
    <col min="4100" max="4100" width="9.140625" style="3"/>
    <col min="4101" max="4102" width="9.28515625" style="3" bestFit="1" customWidth="1"/>
    <col min="4103" max="4103" width="12.85546875" style="3" bestFit="1" customWidth="1"/>
    <col min="4104" max="4105" width="9.140625" style="3"/>
    <col min="4106" max="4107" width="9.28515625" style="3" bestFit="1" customWidth="1"/>
    <col min="4108" max="4108" width="9.140625" style="3"/>
    <col min="4109" max="4110" width="9.28515625" style="3" bestFit="1" customWidth="1"/>
    <col min="4111" max="4111" width="12.85546875" style="3" bestFit="1" customWidth="1"/>
    <col min="4112" max="4113" width="9.140625" style="3"/>
    <col min="4114" max="4115" width="9.28515625" style="3" bestFit="1" customWidth="1"/>
    <col min="4116" max="4116" width="9.140625" style="3"/>
    <col min="4117" max="4118" width="9.28515625" style="3" bestFit="1" customWidth="1"/>
    <col min="4119" max="4119" width="12.85546875" style="3" bestFit="1" customWidth="1"/>
    <col min="4120" max="4121" width="9.140625" style="3"/>
    <col min="4122" max="4123" width="9.28515625" style="3" bestFit="1" customWidth="1"/>
    <col min="4124" max="4124" width="9.140625" style="3"/>
    <col min="4125" max="4126" width="9.28515625" style="3" bestFit="1" customWidth="1"/>
    <col min="4127" max="4127" width="12.85546875" style="3" bestFit="1" customWidth="1"/>
    <col min="4128" max="4129" width="9.140625" style="3"/>
    <col min="4130" max="4131" width="9.28515625" style="3" bestFit="1" customWidth="1"/>
    <col min="4132" max="4132" width="9.140625" style="3"/>
    <col min="4133" max="4134" width="9.28515625" style="3" bestFit="1" customWidth="1"/>
    <col min="4135" max="4135" width="12.85546875" style="3" bestFit="1" customWidth="1"/>
    <col min="4136" max="4137" width="9.140625" style="3"/>
    <col min="4138" max="4139" width="9.28515625" style="3" bestFit="1" customWidth="1"/>
    <col min="4140" max="4140" width="9.140625" style="3"/>
    <col min="4141" max="4142" width="9.28515625" style="3" bestFit="1" customWidth="1"/>
    <col min="4143" max="4143" width="12.85546875" style="3" bestFit="1" customWidth="1"/>
    <col min="4144" max="4145" width="9.140625" style="3"/>
    <col min="4146" max="4147" width="9.28515625" style="3" bestFit="1" customWidth="1"/>
    <col min="4148" max="4148" width="9.140625" style="3"/>
    <col min="4149" max="4150" width="9.28515625" style="3" bestFit="1" customWidth="1"/>
    <col min="4151" max="4151" width="12.85546875" style="3" bestFit="1" customWidth="1"/>
    <col min="4152" max="4153" width="9.140625" style="3"/>
    <col min="4154" max="4155" width="9.28515625" style="3" bestFit="1" customWidth="1"/>
    <col min="4156" max="4156" width="9.140625" style="3"/>
    <col min="4157" max="4158" width="9.28515625" style="3" bestFit="1" customWidth="1"/>
    <col min="4159" max="4159" width="12.85546875" style="3" bestFit="1" customWidth="1"/>
    <col min="4160" max="4161" width="9.140625" style="3"/>
    <col min="4162" max="4163" width="9.28515625" style="3" bestFit="1" customWidth="1"/>
    <col min="4164" max="4164" width="9.140625" style="3"/>
    <col min="4165" max="4166" width="9.28515625" style="3" bestFit="1" customWidth="1"/>
    <col min="4167" max="4167" width="12.85546875" style="3" bestFit="1" customWidth="1"/>
    <col min="4168" max="4169" width="9.140625" style="3"/>
    <col min="4170" max="4171" width="9.28515625" style="3" bestFit="1" customWidth="1"/>
    <col min="4172" max="4172" width="9.140625" style="3"/>
    <col min="4173" max="4174" width="9.28515625" style="3" bestFit="1" customWidth="1"/>
    <col min="4175" max="4175" width="12.85546875" style="3" bestFit="1" customWidth="1"/>
    <col min="4176" max="4177" width="9.140625" style="3"/>
    <col min="4178" max="4179" width="9.28515625" style="3" bestFit="1" customWidth="1"/>
    <col min="4180" max="4180" width="9.140625" style="3"/>
    <col min="4181" max="4182" width="9.28515625" style="3" bestFit="1" customWidth="1"/>
    <col min="4183" max="4183" width="12.85546875" style="3" bestFit="1" customWidth="1"/>
    <col min="4184" max="4185" width="9.140625" style="3"/>
    <col min="4186" max="4187" width="9.28515625" style="3" bestFit="1" customWidth="1"/>
    <col min="4188" max="4188" width="9.140625" style="3"/>
    <col min="4189" max="4190" width="9.28515625" style="3" bestFit="1" customWidth="1"/>
    <col min="4191" max="4191" width="12.85546875" style="3" bestFit="1" customWidth="1"/>
    <col min="4192" max="4193" width="9.140625" style="3"/>
    <col min="4194" max="4195" width="9.28515625" style="3" bestFit="1" customWidth="1"/>
    <col min="4196" max="4196" width="9.140625" style="3"/>
    <col min="4197" max="4198" width="9.28515625" style="3" bestFit="1" customWidth="1"/>
    <col min="4199" max="4199" width="12.85546875" style="3" bestFit="1" customWidth="1"/>
    <col min="4200" max="4201" width="9.140625" style="3"/>
    <col min="4202" max="4203" width="9.28515625" style="3" bestFit="1" customWidth="1"/>
    <col min="4204" max="4204" width="9.140625" style="3"/>
    <col min="4205" max="4206" width="9.28515625" style="3" bestFit="1" customWidth="1"/>
    <col min="4207" max="4207" width="12.85546875" style="3" bestFit="1" customWidth="1"/>
    <col min="4208" max="4209" width="9.140625" style="3"/>
    <col min="4210" max="4211" width="9.28515625" style="3" bestFit="1" customWidth="1"/>
    <col min="4212" max="4212" width="9.140625" style="3"/>
    <col min="4213" max="4214" width="9.28515625" style="3" bestFit="1" customWidth="1"/>
    <col min="4215" max="4215" width="12.85546875" style="3" bestFit="1" customWidth="1"/>
    <col min="4216" max="4217" width="9.140625" style="3"/>
    <col min="4218" max="4219" width="9.28515625" style="3" bestFit="1" customWidth="1"/>
    <col min="4220" max="4220" width="9.140625" style="3"/>
    <col min="4221" max="4222" width="9.28515625" style="3" bestFit="1" customWidth="1"/>
    <col min="4223" max="4223" width="12.85546875" style="3" bestFit="1" customWidth="1"/>
    <col min="4224" max="4225" width="9.140625" style="3"/>
    <col min="4226" max="4227" width="9.28515625" style="3" bestFit="1" customWidth="1"/>
    <col min="4228" max="4228" width="9.140625" style="3"/>
    <col min="4229" max="4230" width="9.28515625" style="3" bestFit="1" customWidth="1"/>
    <col min="4231" max="4231" width="12.85546875" style="3" bestFit="1" customWidth="1"/>
    <col min="4232" max="4233" width="9.140625" style="3"/>
    <col min="4234" max="4235" width="9.28515625" style="3" bestFit="1" customWidth="1"/>
    <col min="4236" max="4236" width="9.140625" style="3"/>
    <col min="4237" max="4238" width="9.28515625" style="3" bestFit="1" customWidth="1"/>
    <col min="4239" max="4239" width="12.85546875" style="3" bestFit="1" customWidth="1"/>
    <col min="4240" max="4241" width="9.140625" style="3"/>
    <col min="4242" max="4243" width="9.28515625" style="3" bestFit="1" customWidth="1"/>
    <col min="4244" max="4244" width="9.140625" style="3"/>
    <col min="4245" max="4246" width="9.28515625" style="3" bestFit="1" customWidth="1"/>
    <col min="4247" max="4247" width="12.85546875" style="3" bestFit="1" customWidth="1"/>
    <col min="4248" max="4249" width="9.140625" style="3"/>
    <col min="4250" max="4251" width="9.28515625" style="3" bestFit="1" customWidth="1"/>
    <col min="4252" max="4252" width="9.140625" style="3"/>
    <col min="4253" max="4254" width="9.28515625" style="3" bestFit="1" customWidth="1"/>
    <col min="4255" max="4255" width="12.85546875" style="3" bestFit="1" customWidth="1"/>
    <col min="4256" max="4257" width="9.140625" style="3"/>
    <col min="4258" max="4259" width="9.28515625" style="3" bestFit="1" customWidth="1"/>
    <col min="4260" max="4260" width="9.140625" style="3"/>
    <col min="4261" max="4262" width="9.28515625" style="3" bestFit="1" customWidth="1"/>
    <col min="4263" max="4263" width="12.85546875" style="3" bestFit="1" customWidth="1"/>
    <col min="4264" max="4265" width="9.140625" style="3"/>
    <col min="4266" max="4267" width="9.28515625" style="3" bestFit="1" customWidth="1"/>
    <col min="4268" max="4268" width="9.140625" style="3"/>
    <col min="4269" max="4270" width="9.28515625" style="3" bestFit="1" customWidth="1"/>
    <col min="4271" max="4271" width="12.85546875" style="3" bestFit="1" customWidth="1"/>
    <col min="4272" max="4273" width="9.140625" style="3"/>
    <col min="4274" max="4275" width="9.28515625" style="3" bestFit="1" customWidth="1"/>
    <col min="4276" max="4276" width="9.140625" style="3"/>
    <col min="4277" max="4278" width="9.28515625" style="3" bestFit="1" customWidth="1"/>
    <col min="4279" max="4279" width="12.85546875" style="3" bestFit="1" customWidth="1"/>
    <col min="4280" max="4281" width="9.140625" style="3"/>
    <col min="4282" max="4283" width="9.28515625" style="3" bestFit="1" customWidth="1"/>
    <col min="4284" max="4284" width="9.140625" style="3"/>
    <col min="4285" max="4286" width="9.28515625" style="3" bestFit="1" customWidth="1"/>
    <col min="4287" max="4287" width="12.85546875" style="3" bestFit="1" customWidth="1"/>
    <col min="4288" max="4289" width="9.140625" style="3"/>
    <col min="4290" max="4291" width="9.28515625" style="3" bestFit="1" customWidth="1"/>
    <col min="4292" max="4292" width="9.140625" style="3"/>
    <col min="4293" max="4294" width="9.28515625" style="3" bestFit="1" customWidth="1"/>
    <col min="4295" max="4295" width="12.85546875" style="3" bestFit="1" customWidth="1"/>
    <col min="4296" max="4297" width="9.140625" style="3"/>
    <col min="4298" max="4299" width="9.28515625" style="3" bestFit="1" customWidth="1"/>
    <col min="4300" max="4300" width="9.140625" style="3"/>
    <col min="4301" max="4302" width="9.28515625" style="3" bestFit="1" customWidth="1"/>
    <col min="4303" max="4303" width="12.85546875" style="3" bestFit="1" customWidth="1"/>
    <col min="4304" max="4305" width="9.140625" style="3"/>
    <col min="4306" max="4307" width="9.28515625" style="3" bestFit="1" customWidth="1"/>
    <col min="4308" max="4308" width="9.140625" style="3"/>
    <col min="4309" max="4310" width="9.28515625" style="3" bestFit="1" customWidth="1"/>
    <col min="4311" max="4311" width="12.85546875" style="3" bestFit="1" customWidth="1"/>
    <col min="4312" max="4313" width="9.140625" style="3"/>
    <col min="4314" max="4315" width="9.28515625" style="3" bestFit="1" customWidth="1"/>
    <col min="4316" max="4316" width="9.140625" style="3"/>
    <col min="4317" max="4318" width="9.28515625" style="3" bestFit="1" customWidth="1"/>
    <col min="4319" max="4319" width="12.85546875" style="3" bestFit="1" customWidth="1"/>
    <col min="4320" max="4321" width="9.140625" style="3"/>
    <col min="4322" max="4323" width="9.28515625" style="3" bestFit="1" customWidth="1"/>
    <col min="4324" max="4324" width="9.140625" style="3"/>
    <col min="4325" max="4326" width="9.28515625" style="3" bestFit="1" customWidth="1"/>
    <col min="4327" max="4327" width="12.85546875" style="3" bestFit="1" customWidth="1"/>
    <col min="4328" max="4329" width="9.140625" style="3"/>
    <col min="4330" max="4331" width="9.28515625" style="3" bestFit="1" customWidth="1"/>
    <col min="4332" max="4332" width="9.140625" style="3"/>
    <col min="4333" max="4334" width="9.28515625" style="3" bestFit="1" customWidth="1"/>
    <col min="4335" max="4335" width="12.85546875" style="3" bestFit="1" customWidth="1"/>
    <col min="4336" max="4337" width="9.140625" style="3"/>
    <col min="4338" max="4339" width="9.28515625" style="3" bestFit="1" customWidth="1"/>
    <col min="4340" max="4340" width="9.140625" style="3"/>
    <col min="4341" max="4342" width="9.28515625" style="3" bestFit="1" customWidth="1"/>
    <col min="4343" max="4343" width="12.85546875" style="3" bestFit="1" customWidth="1"/>
    <col min="4344" max="4345" width="9.140625" style="3"/>
    <col min="4346" max="4347" width="9.28515625" style="3" bestFit="1" customWidth="1"/>
    <col min="4348" max="4348" width="9.140625" style="3"/>
    <col min="4349" max="4350" width="9.28515625" style="3" bestFit="1" customWidth="1"/>
    <col min="4351" max="4351" width="12.85546875" style="3" bestFit="1" customWidth="1"/>
    <col min="4352" max="4353" width="9.140625" style="3"/>
    <col min="4354" max="4355" width="9.28515625" style="3" bestFit="1" customWidth="1"/>
    <col min="4356" max="4356" width="9.140625" style="3"/>
    <col min="4357" max="4358" width="9.28515625" style="3" bestFit="1" customWidth="1"/>
    <col min="4359" max="4359" width="12.85546875" style="3" bestFit="1" customWidth="1"/>
    <col min="4360" max="4361" width="9.140625" style="3"/>
    <col min="4362" max="4363" width="9.28515625" style="3" bestFit="1" customWidth="1"/>
    <col min="4364" max="4364" width="9.140625" style="3"/>
    <col min="4365" max="4366" width="9.28515625" style="3" bestFit="1" customWidth="1"/>
    <col min="4367" max="4367" width="12.85546875" style="3" bestFit="1" customWidth="1"/>
    <col min="4368" max="4369" width="9.140625" style="3"/>
    <col min="4370" max="4371" width="9.28515625" style="3" bestFit="1" customWidth="1"/>
    <col min="4372" max="4372" width="9.140625" style="3"/>
    <col min="4373" max="4374" width="9.28515625" style="3" bestFit="1" customWidth="1"/>
    <col min="4375" max="4375" width="12.85546875" style="3" bestFit="1" customWidth="1"/>
    <col min="4376" max="4377" width="9.140625" style="3"/>
    <col min="4378" max="4379" width="9.28515625" style="3" bestFit="1" customWidth="1"/>
    <col min="4380" max="4380" width="9.140625" style="3"/>
    <col min="4381" max="4382" width="9.28515625" style="3" bestFit="1" customWidth="1"/>
    <col min="4383" max="4383" width="12.85546875" style="3" bestFit="1" customWidth="1"/>
    <col min="4384" max="4385" width="9.140625" style="3"/>
    <col min="4386" max="4387" width="9.28515625" style="3" bestFit="1" customWidth="1"/>
    <col min="4388" max="4388" width="9.140625" style="3"/>
    <col min="4389" max="4390" width="9.28515625" style="3" bestFit="1" customWidth="1"/>
    <col min="4391" max="4391" width="12.85546875" style="3" bestFit="1" customWidth="1"/>
    <col min="4392" max="4393" width="9.140625" style="3"/>
    <col min="4394" max="4395" width="9.28515625" style="3" bestFit="1" customWidth="1"/>
    <col min="4396" max="4396" width="9.140625" style="3"/>
    <col min="4397" max="4398" width="9.28515625" style="3" bestFit="1" customWidth="1"/>
    <col min="4399" max="4399" width="12.85546875" style="3" bestFit="1" customWidth="1"/>
    <col min="4400" max="4401" width="9.140625" style="3"/>
    <col min="4402" max="4403" width="9.28515625" style="3" bestFit="1" customWidth="1"/>
    <col min="4404" max="4404" width="9.140625" style="3"/>
    <col min="4405" max="4406" width="9.28515625" style="3" bestFit="1" customWidth="1"/>
    <col min="4407" max="4407" width="12.85546875" style="3" bestFit="1" customWidth="1"/>
    <col min="4408" max="4409" width="9.140625" style="3"/>
    <col min="4410" max="4411" width="9.28515625" style="3" bestFit="1" customWidth="1"/>
    <col min="4412" max="4412" width="9.140625" style="3"/>
    <col min="4413" max="4414" width="9.28515625" style="3" bestFit="1" customWidth="1"/>
    <col min="4415" max="4415" width="12.85546875" style="3" bestFit="1" customWidth="1"/>
    <col min="4416" max="4417" width="9.140625" style="3"/>
    <col min="4418" max="4419" width="9.28515625" style="3" bestFit="1" customWidth="1"/>
    <col min="4420" max="4420" width="9.140625" style="3"/>
    <col min="4421" max="4422" width="9.28515625" style="3" bestFit="1" customWidth="1"/>
    <col min="4423" max="4423" width="12.85546875" style="3" bestFit="1" customWidth="1"/>
    <col min="4424" max="4425" width="9.140625" style="3"/>
    <col min="4426" max="4427" width="9.28515625" style="3" bestFit="1" customWidth="1"/>
    <col min="4428" max="4428" width="9.140625" style="3"/>
    <col min="4429" max="4430" width="9.28515625" style="3" bestFit="1" customWidth="1"/>
    <col min="4431" max="4431" width="12.85546875" style="3" bestFit="1" customWidth="1"/>
    <col min="4432" max="4433" width="9.140625" style="3"/>
    <col min="4434" max="4435" width="9.28515625" style="3" bestFit="1" customWidth="1"/>
    <col min="4436" max="4436" width="9.140625" style="3"/>
    <col min="4437" max="4438" width="9.28515625" style="3" bestFit="1" customWidth="1"/>
    <col min="4439" max="4439" width="12.85546875" style="3" bestFit="1" customWidth="1"/>
    <col min="4440" max="4441" width="9.140625" style="3"/>
    <col min="4442" max="4443" width="9.28515625" style="3" bestFit="1" customWidth="1"/>
    <col min="4444" max="4444" width="9.140625" style="3"/>
    <col min="4445" max="4446" width="9.28515625" style="3" bestFit="1" customWidth="1"/>
    <col min="4447" max="4447" width="12.85546875" style="3" bestFit="1" customWidth="1"/>
    <col min="4448" max="4449" width="9.140625" style="3"/>
    <col min="4450" max="4451" width="9.28515625" style="3" bestFit="1" customWidth="1"/>
    <col min="4452" max="4452" width="9.140625" style="3"/>
    <col min="4453" max="4454" width="9.28515625" style="3" bestFit="1" customWidth="1"/>
    <col min="4455" max="4455" width="12.85546875" style="3" bestFit="1" customWidth="1"/>
    <col min="4456" max="4457" width="9.140625" style="3"/>
    <col min="4458" max="4459" width="9.28515625" style="3" bestFit="1" customWidth="1"/>
    <col min="4460" max="4460" width="9.140625" style="3"/>
    <col min="4461" max="4462" width="9.28515625" style="3" bestFit="1" customWidth="1"/>
    <col min="4463" max="4463" width="12.85546875" style="3" bestFit="1" customWidth="1"/>
    <col min="4464" max="4465" width="9.140625" style="3"/>
    <col min="4466" max="4467" width="9.28515625" style="3" bestFit="1" customWidth="1"/>
    <col min="4468" max="4468" width="9.140625" style="3"/>
    <col min="4469" max="4470" width="9.28515625" style="3" bestFit="1" customWidth="1"/>
    <col min="4471" max="4471" width="12.85546875" style="3" bestFit="1" customWidth="1"/>
    <col min="4472" max="4473" width="9.140625" style="3"/>
    <col min="4474" max="4475" width="9.28515625" style="3" bestFit="1" customWidth="1"/>
    <col min="4476" max="4476" width="9.140625" style="3"/>
    <col min="4477" max="4478" width="9.28515625" style="3" bestFit="1" customWidth="1"/>
    <col min="4479" max="4479" width="12.85546875" style="3" bestFit="1" customWidth="1"/>
    <col min="4480" max="4481" width="9.140625" style="3"/>
    <col min="4482" max="4483" width="9.28515625" style="3" bestFit="1" customWidth="1"/>
    <col min="4484" max="4484" width="9.140625" style="3"/>
    <col min="4485" max="4486" width="9.28515625" style="3" bestFit="1" customWidth="1"/>
    <col min="4487" max="4487" width="12.85546875" style="3" bestFit="1" customWidth="1"/>
    <col min="4488" max="4489" width="9.140625" style="3"/>
    <col min="4490" max="4491" width="9.28515625" style="3" bestFit="1" customWidth="1"/>
    <col min="4492" max="4492" width="9.140625" style="3"/>
    <col min="4493" max="4494" width="9.28515625" style="3" bestFit="1" customWidth="1"/>
    <col min="4495" max="4495" width="12.85546875" style="3" bestFit="1" customWidth="1"/>
    <col min="4496" max="4497" width="9.140625" style="3"/>
    <col min="4498" max="4499" width="9.28515625" style="3" bestFit="1" customWidth="1"/>
    <col min="4500" max="4500" width="9.140625" style="3"/>
    <col min="4501" max="4502" width="9.28515625" style="3" bestFit="1" customWidth="1"/>
    <col min="4503" max="4503" width="12.85546875" style="3" bestFit="1" customWidth="1"/>
    <col min="4504" max="4505" width="9.140625" style="3"/>
    <col min="4506" max="4507" width="9.28515625" style="3" bestFit="1" customWidth="1"/>
    <col min="4508" max="4508" width="9.140625" style="3"/>
    <col min="4509" max="4510" width="9.28515625" style="3" bestFit="1" customWidth="1"/>
    <col min="4511" max="4511" width="12.85546875" style="3" bestFit="1" customWidth="1"/>
    <col min="4512" max="4513" width="9.140625" style="3"/>
    <col min="4514" max="4515" width="9.28515625" style="3" bestFit="1" customWidth="1"/>
    <col min="4516" max="4516" width="9.140625" style="3"/>
    <col min="4517" max="4518" width="9.28515625" style="3" bestFit="1" customWidth="1"/>
    <col min="4519" max="4519" width="12.85546875" style="3" bestFit="1" customWidth="1"/>
    <col min="4520" max="4521" width="9.140625" style="3"/>
    <col min="4522" max="4523" width="9.28515625" style="3" bestFit="1" customWidth="1"/>
    <col min="4524" max="4524" width="9.140625" style="3"/>
    <col min="4525" max="4526" width="9.28515625" style="3" bestFit="1" customWidth="1"/>
    <col min="4527" max="4527" width="12.85546875" style="3" bestFit="1" customWidth="1"/>
    <col min="4528" max="4529" width="9.140625" style="3"/>
    <col min="4530" max="4531" width="9.28515625" style="3" bestFit="1" customWidth="1"/>
    <col min="4532" max="4532" width="9.140625" style="3"/>
    <col min="4533" max="4534" width="9.28515625" style="3" bestFit="1" customWidth="1"/>
    <col min="4535" max="4535" width="12.85546875" style="3" bestFit="1" customWidth="1"/>
    <col min="4536" max="4537" width="9.140625" style="3"/>
    <col min="4538" max="4539" width="9.28515625" style="3" bestFit="1" customWidth="1"/>
    <col min="4540" max="4540" width="9.140625" style="3"/>
    <col min="4541" max="4542" width="9.28515625" style="3" bestFit="1" customWidth="1"/>
    <col min="4543" max="4543" width="12.85546875" style="3" bestFit="1" customWidth="1"/>
    <col min="4544" max="4545" width="9.140625" style="3"/>
    <col min="4546" max="4547" width="9.28515625" style="3" bestFit="1" customWidth="1"/>
    <col min="4548" max="4548" width="9.140625" style="3"/>
    <col min="4549" max="4550" width="9.28515625" style="3" bestFit="1" customWidth="1"/>
    <col min="4551" max="4551" width="12.85546875" style="3" bestFit="1" customWidth="1"/>
    <col min="4552" max="4553" width="9.140625" style="3"/>
    <col min="4554" max="4555" width="9.28515625" style="3" bestFit="1" customWidth="1"/>
    <col min="4556" max="4556" width="9.140625" style="3"/>
    <col min="4557" max="4558" width="9.28515625" style="3" bestFit="1" customWidth="1"/>
    <col min="4559" max="4559" width="12.85546875" style="3" bestFit="1" customWidth="1"/>
    <col min="4560" max="4561" width="9.140625" style="3"/>
    <col min="4562" max="4563" width="9.28515625" style="3" bestFit="1" customWidth="1"/>
    <col min="4564" max="4564" width="9.140625" style="3"/>
    <col min="4565" max="4566" width="9.28515625" style="3" bestFit="1" customWidth="1"/>
    <col min="4567" max="4567" width="12.85546875" style="3" bestFit="1" customWidth="1"/>
    <col min="4568" max="4569" width="9.140625" style="3"/>
    <col min="4570" max="4571" width="9.28515625" style="3" bestFit="1" customWidth="1"/>
    <col min="4572" max="4572" width="9.140625" style="3"/>
    <col min="4573" max="4574" width="9.28515625" style="3" bestFit="1" customWidth="1"/>
    <col min="4575" max="4575" width="12.85546875" style="3" bestFit="1" customWidth="1"/>
    <col min="4576" max="4577" width="9.140625" style="3"/>
    <col min="4578" max="4579" width="9.28515625" style="3" bestFit="1" customWidth="1"/>
    <col min="4580" max="4580" width="9.140625" style="3"/>
    <col min="4581" max="4582" width="9.28515625" style="3" bestFit="1" customWidth="1"/>
    <col min="4583" max="4583" width="12.85546875" style="3" bestFit="1" customWidth="1"/>
    <col min="4584" max="4585" width="9.140625" style="3"/>
    <col min="4586" max="4587" width="9.28515625" style="3" bestFit="1" customWidth="1"/>
    <col min="4588" max="4588" width="9.140625" style="3"/>
    <col min="4589" max="4590" width="9.28515625" style="3" bestFit="1" customWidth="1"/>
    <col min="4591" max="4591" width="12.85546875" style="3" bestFit="1" customWidth="1"/>
    <col min="4592" max="4593" width="9.140625" style="3"/>
    <col min="4594" max="4595" width="9.28515625" style="3" bestFit="1" customWidth="1"/>
    <col min="4596" max="4596" width="9.140625" style="3"/>
    <col min="4597" max="4598" width="9.28515625" style="3" bestFit="1" customWidth="1"/>
    <col min="4599" max="4599" width="12.85546875" style="3" bestFit="1" customWidth="1"/>
    <col min="4600" max="4601" width="9.140625" style="3"/>
    <col min="4602" max="4603" width="9.28515625" style="3" bestFit="1" customWidth="1"/>
    <col min="4604" max="4604" width="9.140625" style="3"/>
    <col min="4605" max="4606" width="9.28515625" style="3" bestFit="1" customWidth="1"/>
    <col min="4607" max="4607" width="12.85546875" style="3" bestFit="1" customWidth="1"/>
    <col min="4608" max="4609" width="9.140625" style="3"/>
    <col min="4610" max="4611" width="9.28515625" style="3" bestFit="1" customWidth="1"/>
    <col min="4612" max="4612" width="9.140625" style="3"/>
    <col min="4613" max="4614" width="9.28515625" style="3" bestFit="1" customWidth="1"/>
    <col min="4615" max="4615" width="12.85546875" style="3" bestFit="1" customWidth="1"/>
    <col min="4616" max="4617" width="9.140625" style="3"/>
    <col min="4618" max="4619" width="9.28515625" style="3" bestFit="1" customWidth="1"/>
    <col min="4620" max="4620" width="9.140625" style="3"/>
    <col min="4621" max="4622" width="9.28515625" style="3" bestFit="1" customWidth="1"/>
    <col min="4623" max="4623" width="12.85546875" style="3" bestFit="1" customWidth="1"/>
    <col min="4624" max="4625" width="9.140625" style="3"/>
    <col min="4626" max="4627" width="9.28515625" style="3" bestFit="1" customWidth="1"/>
    <col min="4628" max="4628" width="9.140625" style="3"/>
    <col min="4629" max="4630" width="9.28515625" style="3" bestFit="1" customWidth="1"/>
    <col min="4631" max="4631" width="12.85546875" style="3" bestFit="1" customWidth="1"/>
    <col min="4632" max="4633" width="9.140625" style="3"/>
    <col min="4634" max="4635" width="9.28515625" style="3" bestFit="1" customWidth="1"/>
    <col min="4636" max="4636" width="9.140625" style="3"/>
    <col min="4637" max="4638" width="9.28515625" style="3" bestFit="1" customWidth="1"/>
    <col min="4639" max="4639" width="12.85546875" style="3" bestFit="1" customWidth="1"/>
    <col min="4640" max="4641" width="9.140625" style="3"/>
    <col min="4642" max="4643" width="9.28515625" style="3" bestFit="1" customWidth="1"/>
    <col min="4644" max="4644" width="9.140625" style="3"/>
    <col min="4645" max="4646" width="9.28515625" style="3" bestFit="1" customWidth="1"/>
    <col min="4647" max="4647" width="12.85546875" style="3" bestFit="1" customWidth="1"/>
    <col min="4648" max="4649" width="9.140625" style="3"/>
    <col min="4650" max="4651" width="9.28515625" style="3" bestFit="1" customWidth="1"/>
    <col min="4652" max="4652" width="9.140625" style="3"/>
    <col min="4653" max="4654" width="9.28515625" style="3" bestFit="1" customWidth="1"/>
    <col min="4655" max="4655" width="12.85546875" style="3" bestFit="1" customWidth="1"/>
    <col min="4656" max="4657" width="9.140625" style="3"/>
    <col min="4658" max="4659" width="9.28515625" style="3" bestFit="1" customWidth="1"/>
    <col min="4660" max="4660" width="9.140625" style="3"/>
    <col min="4661" max="4662" width="9.28515625" style="3" bestFit="1" customWidth="1"/>
    <col min="4663" max="4663" width="12.85546875" style="3" bestFit="1" customWidth="1"/>
    <col min="4664" max="4665" width="9.140625" style="3"/>
    <col min="4666" max="4667" width="9.28515625" style="3" bestFit="1" customWidth="1"/>
    <col min="4668" max="4668" width="9.140625" style="3"/>
    <col min="4669" max="4670" width="9.28515625" style="3" bestFit="1" customWidth="1"/>
    <col min="4671" max="4671" width="12.85546875" style="3" bestFit="1" customWidth="1"/>
    <col min="4672" max="4673" width="9.140625" style="3"/>
    <col min="4674" max="4675" width="9.28515625" style="3" bestFit="1" customWidth="1"/>
    <col min="4676" max="4676" width="9.140625" style="3"/>
    <col min="4677" max="4678" width="9.28515625" style="3" bestFit="1" customWidth="1"/>
    <col min="4679" max="4679" width="12.85546875" style="3" bestFit="1" customWidth="1"/>
    <col min="4680" max="4681" width="9.140625" style="3"/>
    <col min="4682" max="4683" width="9.28515625" style="3" bestFit="1" customWidth="1"/>
    <col min="4684" max="4684" width="9.140625" style="3"/>
    <col min="4685" max="4686" width="9.28515625" style="3" bestFit="1" customWidth="1"/>
    <col min="4687" max="4687" width="12.85546875" style="3" bestFit="1" customWidth="1"/>
    <col min="4688" max="4689" width="9.140625" style="3"/>
    <col min="4690" max="4691" width="9.28515625" style="3" bestFit="1" customWidth="1"/>
    <col min="4692" max="4692" width="9.140625" style="3"/>
    <col min="4693" max="4694" width="9.28515625" style="3" bestFit="1" customWidth="1"/>
    <col min="4695" max="4695" width="12.85546875" style="3" bestFit="1" customWidth="1"/>
    <col min="4696" max="4697" width="9.140625" style="3"/>
    <col min="4698" max="4699" width="9.28515625" style="3" bestFit="1" customWidth="1"/>
    <col min="4700" max="4700" width="9.140625" style="3"/>
    <col min="4701" max="4702" width="9.28515625" style="3" bestFit="1" customWidth="1"/>
    <col min="4703" max="4703" width="12.85546875" style="3" bestFit="1" customWidth="1"/>
    <col min="4704" max="4705" width="9.140625" style="3"/>
    <col min="4706" max="4707" width="9.28515625" style="3" bestFit="1" customWidth="1"/>
    <col min="4708" max="4708" width="9.140625" style="3"/>
    <col min="4709" max="4710" width="9.28515625" style="3" bestFit="1" customWidth="1"/>
    <col min="4711" max="4711" width="12.85546875" style="3" bestFit="1" customWidth="1"/>
    <col min="4712" max="4713" width="9.140625" style="3"/>
    <col min="4714" max="4715" width="9.28515625" style="3" bestFit="1" customWidth="1"/>
    <col min="4716" max="4716" width="9.140625" style="3"/>
    <col min="4717" max="4718" width="9.28515625" style="3" bestFit="1" customWidth="1"/>
    <col min="4719" max="4719" width="12.85546875" style="3" bestFit="1" customWidth="1"/>
    <col min="4720" max="4721" width="9.140625" style="3"/>
    <col min="4722" max="4723" width="9.28515625" style="3" bestFit="1" customWidth="1"/>
    <col min="4724" max="4724" width="9.140625" style="3"/>
    <col min="4725" max="4726" width="9.28515625" style="3" bestFit="1" customWidth="1"/>
    <col min="4727" max="4727" width="12.85546875" style="3" bestFit="1" customWidth="1"/>
    <col min="4728" max="4729" width="9.140625" style="3"/>
    <col min="4730" max="4731" width="9.28515625" style="3" bestFit="1" customWidth="1"/>
    <col min="4732" max="4732" width="9.140625" style="3"/>
    <col min="4733" max="4734" width="9.28515625" style="3" bestFit="1" customWidth="1"/>
    <col min="4735" max="4735" width="12.85546875" style="3" bestFit="1" customWidth="1"/>
    <col min="4736" max="4737" width="9.140625" style="3"/>
    <col min="4738" max="4739" width="9.28515625" style="3" bestFit="1" customWidth="1"/>
    <col min="4740" max="4740" width="9.140625" style="3"/>
    <col min="4741" max="4742" width="9.28515625" style="3" bestFit="1" customWidth="1"/>
    <col min="4743" max="4743" width="12.85546875" style="3" bestFit="1" customWidth="1"/>
    <col min="4744" max="4745" width="9.140625" style="3"/>
    <col min="4746" max="4747" width="9.28515625" style="3" bestFit="1" customWidth="1"/>
    <col min="4748" max="4748" width="9.140625" style="3"/>
    <col min="4749" max="4750" width="9.28515625" style="3" bestFit="1" customWidth="1"/>
    <col min="4751" max="4751" width="12.85546875" style="3" bestFit="1" customWidth="1"/>
    <col min="4752" max="4753" width="9.140625" style="3"/>
    <col min="4754" max="4755" width="9.28515625" style="3" bestFit="1" customWidth="1"/>
    <col min="4756" max="4756" width="9.140625" style="3"/>
    <col min="4757" max="4758" width="9.28515625" style="3" bestFit="1" customWidth="1"/>
    <col min="4759" max="4759" width="12.85546875" style="3" bestFit="1" customWidth="1"/>
    <col min="4760" max="4761" width="9.140625" style="3"/>
    <col min="4762" max="4763" width="9.28515625" style="3" bestFit="1" customWidth="1"/>
    <col min="4764" max="4764" width="9.140625" style="3"/>
    <col min="4765" max="4766" width="9.28515625" style="3" bestFit="1" customWidth="1"/>
    <col min="4767" max="4767" width="12.85546875" style="3" bestFit="1" customWidth="1"/>
    <col min="4768" max="4769" width="9.140625" style="3"/>
    <col min="4770" max="4771" width="9.28515625" style="3" bestFit="1" customWidth="1"/>
    <col min="4772" max="4772" width="9.140625" style="3"/>
    <col min="4773" max="4774" width="9.28515625" style="3" bestFit="1" customWidth="1"/>
    <col min="4775" max="4775" width="12.85546875" style="3" bestFit="1" customWidth="1"/>
    <col min="4776" max="4777" width="9.140625" style="3"/>
    <col min="4778" max="4779" width="9.28515625" style="3" bestFit="1" customWidth="1"/>
    <col min="4780" max="4780" width="9.140625" style="3"/>
    <col min="4781" max="4782" width="9.28515625" style="3" bestFit="1" customWidth="1"/>
    <col min="4783" max="4783" width="12.85546875" style="3" bestFit="1" customWidth="1"/>
    <col min="4784" max="4785" width="9.140625" style="3"/>
    <col min="4786" max="4787" width="9.28515625" style="3" bestFit="1" customWidth="1"/>
    <col min="4788" max="4788" width="9.140625" style="3"/>
    <col min="4789" max="4790" width="9.28515625" style="3" bestFit="1" customWidth="1"/>
    <col min="4791" max="4791" width="12.85546875" style="3" bestFit="1" customWidth="1"/>
    <col min="4792" max="4793" width="9.140625" style="3"/>
    <col min="4794" max="4795" width="9.28515625" style="3" bestFit="1" customWidth="1"/>
    <col min="4796" max="4796" width="9.140625" style="3"/>
    <col min="4797" max="4798" width="9.28515625" style="3" bestFit="1" customWidth="1"/>
    <col min="4799" max="4799" width="12.85546875" style="3" bestFit="1" customWidth="1"/>
    <col min="4800" max="4801" width="9.140625" style="3"/>
    <col min="4802" max="4803" width="9.28515625" style="3" bestFit="1" customWidth="1"/>
    <col min="4804" max="4804" width="9.140625" style="3"/>
    <col min="4805" max="4806" width="9.28515625" style="3" bestFit="1" customWidth="1"/>
    <col min="4807" max="4807" width="12.85546875" style="3" bestFit="1" customWidth="1"/>
    <col min="4808" max="4809" width="9.140625" style="3"/>
    <col min="4810" max="4811" width="9.28515625" style="3" bestFit="1" customWidth="1"/>
    <col min="4812" max="4812" width="9.140625" style="3"/>
    <col min="4813" max="4814" width="9.28515625" style="3" bestFit="1" customWidth="1"/>
    <col min="4815" max="4815" width="12.85546875" style="3" bestFit="1" customWidth="1"/>
    <col min="4816" max="4817" width="9.140625" style="3"/>
    <col min="4818" max="4819" width="9.28515625" style="3" bestFit="1" customWidth="1"/>
    <col min="4820" max="4820" width="9.140625" style="3"/>
    <col min="4821" max="4822" width="9.28515625" style="3" bestFit="1" customWidth="1"/>
    <col min="4823" max="4823" width="12.85546875" style="3" bestFit="1" customWidth="1"/>
    <col min="4824" max="4825" width="9.140625" style="3"/>
    <col min="4826" max="4827" width="9.28515625" style="3" bestFit="1" customWidth="1"/>
    <col min="4828" max="4828" width="9.140625" style="3"/>
    <col min="4829" max="4830" width="9.28515625" style="3" bestFit="1" customWidth="1"/>
    <col min="4831" max="4831" width="12.85546875" style="3" bestFit="1" customWidth="1"/>
    <col min="4832" max="4833" width="9.140625" style="3"/>
    <col min="4834" max="4835" width="9.28515625" style="3" bestFit="1" customWidth="1"/>
    <col min="4836" max="4836" width="9.140625" style="3"/>
    <col min="4837" max="4838" width="9.28515625" style="3" bestFit="1" customWidth="1"/>
    <col min="4839" max="4839" width="12.85546875" style="3" bestFit="1" customWidth="1"/>
    <col min="4840" max="4841" width="9.140625" style="3"/>
    <col min="4842" max="4843" width="9.28515625" style="3" bestFit="1" customWidth="1"/>
    <col min="4844" max="4844" width="9.140625" style="3"/>
    <col min="4845" max="4846" width="9.28515625" style="3" bestFit="1" customWidth="1"/>
    <col min="4847" max="4847" width="12.85546875" style="3" bestFit="1" customWidth="1"/>
    <col min="4848" max="4849" width="9.140625" style="3"/>
    <col min="4850" max="4851" width="9.28515625" style="3" bestFit="1" customWidth="1"/>
    <col min="4852" max="4852" width="9.140625" style="3"/>
    <col min="4853" max="4854" width="9.28515625" style="3" bestFit="1" customWidth="1"/>
    <col min="4855" max="4855" width="12.85546875" style="3" bestFit="1" customWidth="1"/>
    <col min="4856" max="4857" width="9.140625" style="3"/>
    <col min="4858" max="4859" width="9.28515625" style="3" bestFit="1" customWidth="1"/>
    <col min="4860" max="4860" width="9.140625" style="3"/>
    <col min="4861" max="4862" width="9.28515625" style="3" bestFit="1" customWidth="1"/>
    <col min="4863" max="4863" width="12.85546875" style="3" bestFit="1" customWidth="1"/>
    <col min="4864" max="4865" width="9.140625" style="3"/>
    <col min="4866" max="4867" width="9.28515625" style="3" bestFit="1" customWidth="1"/>
    <col min="4868" max="4868" width="9.140625" style="3"/>
    <col min="4869" max="4870" width="9.28515625" style="3" bestFit="1" customWidth="1"/>
    <col min="4871" max="4871" width="12.85546875" style="3" bestFit="1" customWidth="1"/>
    <col min="4872" max="4873" width="9.140625" style="3"/>
    <col min="4874" max="4875" width="9.28515625" style="3" bestFit="1" customWidth="1"/>
    <col min="4876" max="4876" width="9.140625" style="3"/>
    <col min="4877" max="4878" width="9.28515625" style="3" bestFit="1" customWidth="1"/>
    <col min="4879" max="4879" width="12.85546875" style="3" bestFit="1" customWidth="1"/>
    <col min="4880" max="4881" width="9.140625" style="3"/>
    <col min="4882" max="4883" width="9.28515625" style="3" bestFit="1" customWidth="1"/>
    <col min="4884" max="4884" width="9.140625" style="3"/>
    <col min="4885" max="4886" width="9.28515625" style="3" bestFit="1" customWidth="1"/>
    <col min="4887" max="4887" width="12.85546875" style="3" bestFit="1" customWidth="1"/>
    <col min="4888" max="4889" width="9.140625" style="3"/>
    <col min="4890" max="4891" width="9.28515625" style="3" bestFit="1" customWidth="1"/>
    <col min="4892" max="4892" width="9.140625" style="3"/>
    <col min="4893" max="4894" width="9.28515625" style="3" bestFit="1" customWidth="1"/>
    <col min="4895" max="4895" width="12.85546875" style="3" bestFit="1" customWidth="1"/>
    <col min="4896" max="4897" width="9.140625" style="3"/>
    <col min="4898" max="4899" width="9.28515625" style="3" bestFit="1" customWidth="1"/>
    <col min="4900" max="4900" width="9.140625" style="3"/>
    <col min="4901" max="4902" width="9.28515625" style="3" bestFit="1" customWidth="1"/>
    <col min="4903" max="4903" width="12.85546875" style="3" bestFit="1" customWidth="1"/>
    <col min="4904" max="4905" width="9.140625" style="3"/>
    <col min="4906" max="4907" width="9.28515625" style="3" bestFit="1" customWidth="1"/>
    <col min="4908" max="4908" width="9.140625" style="3"/>
    <col min="4909" max="4910" width="9.28515625" style="3" bestFit="1" customWidth="1"/>
    <col min="4911" max="4911" width="12.85546875" style="3" bestFit="1" customWidth="1"/>
    <col min="4912" max="4913" width="9.140625" style="3"/>
    <col min="4914" max="4915" width="9.28515625" style="3" bestFit="1" customWidth="1"/>
    <col min="4916" max="4916" width="9.140625" style="3"/>
    <col min="4917" max="4918" width="9.28515625" style="3" bestFit="1" customWidth="1"/>
    <col min="4919" max="4919" width="12.85546875" style="3" bestFit="1" customWidth="1"/>
    <col min="4920" max="4921" width="9.140625" style="3"/>
    <col min="4922" max="4923" width="9.28515625" style="3" bestFit="1" customWidth="1"/>
    <col min="4924" max="4924" width="9.140625" style="3"/>
    <col min="4925" max="4926" width="9.28515625" style="3" bestFit="1" customWidth="1"/>
    <col min="4927" max="4927" width="12.85546875" style="3" bestFit="1" customWidth="1"/>
    <col min="4928" max="4929" width="9.140625" style="3"/>
    <col min="4930" max="4931" width="9.28515625" style="3" bestFit="1" customWidth="1"/>
    <col min="4932" max="4932" width="9.140625" style="3"/>
    <col min="4933" max="4934" width="9.28515625" style="3" bestFit="1" customWidth="1"/>
    <col min="4935" max="4935" width="12.85546875" style="3" bestFit="1" customWidth="1"/>
    <col min="4936" max="4937" width="9.140625" style="3"/>
    <col min="4938" max="4939" width="9.28515625" style="3" bestFit="1" customWidth="1"/>
    <col min="4940" max="4940" width="9.140625" style="3"/>
    <col min="4941" max="4942" width="9.28515625" style="3" bestFit="1" customWidth="1"/>
    <col min="4943" max="4943" width="12.85546875" style="3" bestFit="1" customWidth="1"/>
    <col min="4944" max="4945" width="9.140625" style="3"/>
    <col min="4946" max="4947" width="9.28515625" style="3" bestFit="1" customWidth="1"/>
    <col min="4948" max="4948" width="9.140625" style="3"/>
    <col min="4949" max="4950" width="9.28515625" style="3" bestFit="1" customWidth="1"/>
    <col min="4951" max="4951" width="12.85546875" style="3" bestFit="1" customWidth="1"/>
    <col min="4952" max="4953" width="9.140625" style="3"/>
    <col min="4954" max="4955" width="9.28515625" style="3" bestFit="1" customWidth="1"/>
    <col min="4956" max="4956" width="9.140625" style="3"/>
    <col min="4957" max="4958" width="9.28515625" style="3" bestFit="1" customWidth="1"/>
    <col min="4959" max="4959" width="12.85546875" style="3" bestFit="1" customWidth="1"/>
    <col min="4960" max="4961" width="9.140625" style="3"/>
    <col min="4962" max="4963" width="9.28515625" style="3" bestFit="1" customWidth="1"/>
    <col min="4964" max="4964" width="9.140625" style="3"/>
    <col min="4965" max="4966" width="9.28515625" style="3" bestFit="1" customWidth="1"/>
    <col min="4967" max="4967" width="12.85546875" style="3" bestFit="1" customWidth="1"/>
    <col min="4968" max="4969" width="9.140625" style="3"/>
    <col min="4970" max="4971" width="9.28515625" style="3" bestFit="1" customWidth="1"/>
    <col min="4972" max="4972" width="9.140625" style="3"/>
    <col min="4973" max="4974" width="9.28515625" style="3" bestFit="1" customWidth="1"/>
    <col min="4975" max="4975" width="12.85546875" style="3" bestFit="1" customWidth="1"/>
    <col min="4976" max="4977" width="9.140625" style="3"/>
    <col min="4978" max="4979" width="9.28515625" style="3" bestFit="1" customWidth="1"/>
    <col min="4980" max="4980" width="9.140625" style="3"/>
    <col min="4981" max="4982" width="9.28515625" style="3" bestFit="1" customWidth="1"/>
    <col min="4983" max="4983" width="12.85546875" style="3" bestFit="1" customWidth="1"/>
    <col min="4984" max="4985" width="9.140625" style="3"/>
    <col min="4986" max="4987" width="9.28515625" style="3" bestFit="1" customWidth="1"/>
    <col min="4988" max="4988" width="9.140625" style="3"/>
    <col min="4989" max="4990" width="9.28515625" style="3" bestFit="1" customWidth="1"/>
    <col min="4991" max="4991" width="12.85546875" style="3" bestFit="1" customWidth="1"/>
    <col min="4992" max="4993" width="9.140625" style="3"/>
    <col min="4994" max="4995" width="9.28515625" style="3" bestFit="1" customWidth="1"/>
    <col min="4996" max="4996" width="9.140625" style="3"/>
    <col min="4997" max="4998" width="9.28515625" style="3" bestFit="1" customWidth="1"/>
    <col min="4999" max="4999" width="12.85546875" style="3" bestFit="1" customWidth="1"/>
    <col min="5000" max="5001" width="9.140625" style="3"/>
    <col min="5002" max="5003" width="9.28515625" style="3" bestFit="1" customWidth="1"/>
    <col min="5004" max="5004" width="9.140625" style="3"/>
    <col min="5005" max="5006" width="9.28515625" style="3" bestFit="1" customWidth="1"/>
    <col min="5007" max="5007" width="12.85546875" style="3" bestFit="1" customWidth="1"/>
    <col min="5008" max="5009" width="9.140625" style="3"/>
    <col min="5010" max="5011" width="9.28515625" style="3" bestFit="1" customWidth="1"/>
    <col min="5012" max="5012" width="9.140625" style="3"/>
    <col min="5013" max="5014" width="9.28515625" style="3" bestFit="1" customWidth="1"/>
    <col min="5015" max="5015" width="12.85546875" style="3" bestFit="1" customWidth="1"/>
    <col min="5016" max="5017" width="9.140625" style="3"/>
    <col min="5018" max="5019" width="9.28515625" style="3" bestFit="1" customWidth="1"/>
    <col min="5020" max="5020" width="9.140625" style="3"/>
    <col min="5021" max="5022" width="9.28515625" style="3" bestFit="1" customWidth="1"/>
    <col min="5023" max="5023" width="12.85546875" style="3" bestFit="1" customWidth="1"/>
    <col min="5024" max="5025" width="9.140625" style="3"/>
    <col min="5026" max="5027" width="9.28515625" style="3" bestFit="1" customWidth="1"/>
    <col min="5028" max="5028" width="9.140625" style="3"/>
    <col min="5029" max="5030" width="9.28515625" style="3" bestFit="1" customWidth="1"/>
    <col min="5031" max="5031" width="12.85546875" style="3" bestFit="1" customWidth="1"/>
    <col min="5032" max="5033" width="9.140625" style="3"/>
    <col min="5034" max="5035" width="9.28515625" style="3" bestFit="1" customWidth="1"/>
    <col min="5036" max="5036" width="9.140625" style="3"/>
    <col min="5037" max="5038" width="9.28515625" style="3" bestFit="1" customWidth="1"/>
    <col min="5039" max="5039" width="12.85546875" style="3" bestFit="1" customWidth="1"/>
    <col min="5040" max="5041" width="9.140625" style="3"/>
    <col min="5042" max="5043" width="9.28515625" style="3" bestFit="1" customWidth="1"/>
    <col min="5044" max="5044" width="9.140625" style="3"/>
    <col min="5045" max="5046" width="9.28515625" style="3" bestFit="1" customWidth="1"/>
    <col min="5047" max="5047" width="12.85546875" style="3" bestFit="1" customWidth="1"/>
    <col min="5048" max="5049" width="9.140625" style="3"/>
    <col min="5050" max="5051" width="9.28515625" style="3" bestFit="1" customWidth="1"/>
    <col min="5052" max="5052" width="9.140625" style="3"/>
    <col min="5053" max="5054" width="9.28515625" style="3" bestFit="1" customWidth="1"/>
    <col min="5055" max="5055" width="12.85546875" style="3" bestFit="1" customWidth="1"/>
    <col min="5056" max="5057" width="9.140625" style="3"/>
    <col min="5058" max="5059" width="9.28515625" style="3" bestFit="1" customWidth="1"/>
    <col min="5060" max="5060" width="9.140625" style="3"/>
    <col min="5061" max="5062" width="9.28515625" style="3" bestFit="1" customWidth="1"/>
    <col min="5063" max="5063" width="12.85546875" style="3" bestFit="1" customWidth="1"/>
    <col min="5064" max="5065" width="9.140625" style="3"/>
    <col min="5066" max="5067" width="9.28515625" style="3" bestFit="1" customWidth="1"/>
    <col min="5068" max="5068" width="9.140625" style="3"/>
    <col min="5069" max="5070" width="9.28515625" style="3" bestFit="1" customWidth="1"/>
    <col min="5071" max="5071" width="12.85546875" style="3" bestFit="1" customWidth="1"/>
    <col min="5072" max="5073" width="9.140625" style="3"/>
    <col min="5074" max="5075" width="9.28515625" style="3" bestFit="1" customWidth="1"/>
    <col min="5076" max="5076" width="9.140625" style="3"/>
    <col min="5077" max="5078" width="9.28515625" style="3" bestFit="1" customWidth="1"/>
    <col min="5079" max="5079" width="12.85546875" style="3" bestFit="1" customWidth="1"/>
    <col min="5080" max="5081" width="9.140625" style="3"/>
    <col min="5082" max="5083" width="9.28515625" style="3" bestFit="1" customWidth="1"/>
    <col min="5084" max="5084" width="9.140625" style="3"/>
    <col min="5085" max="5086" width="9.28515625" style="3" bestFit="1" customWidth="1"/>
    <col min="5087" max="5087" width="12.85546875" style="3" bestFit="1" customWidth="1"/>
    <col min="5088" max="5089" width="9.140625" style="3"/>
    <col min="5090" max="5091" width="9.28515625" style="3" bestFit="1" customWidth="1"/>
    <col min="5092" max="5092" width="9.140625" style="3"/>
    <col min="5093" max="5094" width="9.28515625" style="3" bestFit="1" customWidth="1"/>
    <col min="5095" max="5095" width="12.85546875" style="3" bestFit="1" customWidth="1"/>
    <col min="5096" max="5097" width="9.140625" style="3"/>
    <col min="5098" max="5099" width="9.28515625" style="3" bestFit="1" customWidth="1"/>
    <col min="5100" max="5100" width="9.140625" style="3"/>
    <col min="5101" max="5102" width="9.28515625" style="3" bestFit="1" customWidth="1"/>
    <col min="5103" max="5103" width="12.85546875" style="3" bestFit="1" customWidth="1"/>
    <col min="5104" max="5105" width="9.140625" style="3"/>
    <col min="5106" max="5107" width="9.28515625" style="3" bestFit="1" customWidth="1"/>
    <col min="5108" max="5108" width="9.140625" style="3"/>
    <col min="5109" max="5110" width="9.28515625" style="3" bestFit="1" customWidth="1"/>
    <col min="5111" max="5111" width="12.85546875" style="3" bestFit="1" customWidth="1"/>
    <col min="5112" max="5113" width="9.140625" style="3"/>
    <col min="5114" max="5115" width="9.28515625" style="3" bestFit="1" customWidth="1"/>
    <col min="5116" max="5116" width="9.140625" style="3"/>
    <col min="5117" max="5118" width="9.28515625" style="3" bestFit="1" customWidth="1"/>
    <col min="5119" max="5119" width="12.85546875" style="3" bestFit="1" customWidth="1"/>
    <col min="5120" max="5121" width="9.140625" style="3"/>
    <col min="5122" max="5123" width="9.28515625" style="3" bestFit="1" customWidth="1"/>
    <col min="5124" max="5124" width="9.140625" style="3"/>
    <col min="5125" max="5126" width="9.28515625" style="3" bestFit="1" customWidth="1"/>
    <col min="5127" max="5127" width="12.85546875" style="3" bestFit="1" customWidth="1"/>
    <col min="5128" max="5129" width="9.140625" style="3"/>
    <col min="5130" max="5131" width="9.28515625" style="3" bestFit="1" customWidth="1"/>
    <col min="5132" max="5132" width="9.140625" style="3"/>
    <col min="5133" max="5134" width="9.28515625" style="3" bestFit="1" customWidth="1"/>
    <col min="5135" max="5135" width="12.85546875" style="3" bestFit="1" customWidth="1"/>
    <col min="5136" max="5137" width="9.140625" style="3"/>
    <col min="5138" max="5139" width="9.28515625" style="3" bestFit="1" customWidth="1"/>
    <col min="5140" max="5140" width="9.140625" style="3"/>
    <col min="5141" max="5142" width="9.28515625" style="3" bestFit="1" customWidth="1"/>
    <col min="5143" max="5143" width="12.85546875" style="3" bestFit="1" customWidth="1"/>
    <col min="5144" max="5145" width="9.140625" style="3"/>
    <col min="5146" max="5147" width="9.28515625" style="3" bestFit="1" customWidth="1"/>
    <col min="5148" max="5148" width="9.140625" style="3"/>
    <col min="5149" max="5150" width="9.28515625" style="3" bestFit="1" customWidth="1"/>
    <col min="5151" max="5151" width="12.85546875" style="3" bestFit="1" customWidth="1"/>
    <col min="5152" max="5153" width="9.140625" style="3"/>
    <col min="5154" max="5155" width="9.28515625" style="3" bestFit="1" customWidth="1"/>
    <col min="5156" max="5156" width="9.140625" style="3"/>
    <col min="5157" max="5158" width="9.28515625" style="3" bestFit="1" customWidth="1"/>
    <col min="5159" max="5159" width="12.85546875" style="3" bestFit="1" customWidth="1"/>
    <col min="5160" max="5161" width="9.140625" style="3"/>
    <col min="5162" max="5163" width="9.28515625" style="3" bestFit="1" customWidth="1"/>
    <col min="5164" max="5164" width="9.140625" style="3"/>
    <col min="5165" max="5166" width="9.28515625" style="3" bestFit="1" customWidth="1"/>
    <col min="5167" max="5167" width="12.85546875" style="3" bestFit="1" customWidth="1"/>
    <col min="5168" max="5169" width="9.140625" style="3"/>
    <col min="5170" max="5171" width="9.28515625" style="3" bestFit="1" customWidth="1"/>
    <col min="5172" max="5172" width="9.140625" style="3"/>
    <col min="5173" max="5174" width="9.28515625" style="3" bestFit="1" customWidth="1"/>
    <col min="5175" max="5175" width="12.85546875" style="3" bestFit="1" customWidth="1"/>
    <col min="5176" max="5177" width="9.140625" style="3"/>
    <col min="5178" max="5179" width="9.28515625" style="3" bestFit="1" customWidth="1"/>
    <col min="5180" max="5180" width="9.140625" style="3"/>
    <col min="5181" max="5182" width="9.28515625" style="3" bestFit="1" customWidth="1"/>
    <col min="5183" max="5183" width="12.85546875" style="3" bestFit="1" customWidth="1"/>
    <col min="5184" max="5185" width="9.140625" style="3"/>
    <col min="5186" max="5187" width="9.28515625" style="3" bestFit="1" customWidth="1"/>
    <col min="5188" max="5188" width="9.140625" style="3"/>
    <col min="5189" max="5190" width="9.28515625" style="3" bestFit="1" customWidth="1"/>
    <col min="5191" max="5191" width="12.85546875" style="3" bestFit="1" customWidth="1"/>
    <col min="5192" max="5193" width="9.140625" style="3"/>
    <col min="5194" max="5195" width="9.28515625" style="3" bestFit="1" customWidth="1"/>
    <col min="5196" max="5196" width="9.140625" style="3"/>
    <col min="5197" max="5198" width="9.28515625" style="3" bestFit="1" customWidth="1"/>
    <col min="5199" max="5199" width="12.85546875" style="3" bestFit="1" customWidth="1"/>
    <col min="5200" max="5201" width="9.140625" style="3"/>
    <col min="5202" max="5203" width="9.28515625" style="3" bestFit="1" customWidth="1"/>
    <col min="5204" max="5204" width="9.140625" style="3"/>
    <col min="5205" max="5206" width="9.28515625" style="3" bestFit="1" customWidth="1"/>
    <col min="5207" max="5207" width="12.85546875" style="3" bestFit="1" customWidth="1"/>
    <col min="5208" max="5209" width="9.140625" style="3"/>
    <col min="5210" max="5211" width="9.28515625" style="3" bestFit="1" customWidth="1"/>
    <col min="5212" max="5212" width="9.140625" style="3"/>
    <col min="5213" max="5214" width="9.28515625" style="3" bestFit="1" customWidth="1"/>
    <col min="5215" max="5215" width="12.85546875" style="3" bestFit="1" customWidth="1"/>
    <col min="5216" max="5217" width="9.140625" style="3"/>
    <col min="5218" max="5219" width="9.28515625" style="3" bestFit="1" customWidth="1"/>
    <col min="5220" max="5220" width="9.140625" style="3"/>
    <col min="5221" max="5222" width="9.28515625" style="3" bestFit="1" customWidth="1"/>
    <col min="5223" max="5223" width="12.85546875" style="3" bestFit="1" customWidth="1"/>
    <col min="5224" max="5225" width="9.140625" style="3"/>
    <col min="5226" max="5227" width="9.28515625" style="3" bestFit="1" customWidth="1"/>
    <col min="5228" max="5228" width="9.140625" style="3"/>
    <col min="5229" max="5230" width="9.28515625" style="3" bestFit="1" customWidth="1"/>
    <col min="5231" max="5231" width="12.85546875" style="3" bestFit="1" customWidth="1"/>
    <col min="5232" max="5233" width="9.140625" style="3"/>
    <col min="5234" max="5235" width="9.28515625" style="3" bestFit="1" customWidth="1"/>
    <col min="5236" max="5236" width="9.140625" style="3"/>
    <col min="5237" max="5238" width="9.28515625" style="3" bestFit="1" customWidth="1"/>
    <col min="5239" max="5239" width="12.85546875" style="3" bestFit="1" customWidth="1"/>
    <col min="5240" max="5241" width="9.140625" style="3"/>
    <col min="5242" max="5243" width="9.28515625" style="3" bestFit="1" customWidth="1"/>
    <col min="5244" max="5244" width="9.140625" style="3"/>
    <col min="5245" max="5246" width="9.28515625" style="3" bestFit="1" customWidth="1"/>
    <col min="5247" max="5247" width="12.85546875" style="3" bestFit="1" customWidth="1"/>
    <col min="5248" max="5249" width="9.140625" style="3"/>
    <col min="5250" max="5251" width="9.28515625" style="3" bestFit="1" customWidth="1"/>
    <col min="5252" max="5252" width="9.140625" style="3"/>
    <col min="5253" max="5254" width="9.28515625" style="3" bestFit="1" customWidth="1"/>
    <col min="5255" max="5255" width="12.85546875" style="3" bestFit="1" customWidth="1"/>
    <col min="5256" max="5257" width="9.140625" style="3"/>
    <col min="5258" max="5259" width="9.28515625" style="3" bestFit="1" customWidth="1"/>
    <col min="5260" max="5260" width="9.140625" style="3"/>
    <col min="5261" max="5262" width="9.28515625" style="3" bestFit="1" customWidth="1"/>
    <col min="5263" max="5263" width="12.85546875" style="3" bestFit="1" customWidth="1"/>
    <col min="5264" max="5265" width="9.140625" style="3"/>
    <col min="5266" max="5267" width="9.28515625" style="3" bestFit="1" customWidth="1"/>
    <col min="5268" max="5268" width="9.140625" style="3"/>
    <col min="5269" max="5270" width="9.28515625" style="3" bestFit="1" customWidth="1"/>
    <col min="5271" max="5271" width="12.85546875" style="3" bestFit="1" customWidth="1"/>
    <col min="5272" max="5273" width="9.140625" style="3"/>
    <col min="5274" max="5275" width="9.28515625" style="3" bestFit="1" customWidth="1"/>
    <col min="5276" max="5276" width="9.140625" style="3"/>
    <col min="5277" max="5278" width="9.28515625" style="3" bestFit="1" customWidth="1"/>
    <col min="5279" max="5279" width="12.85546875" style="3" bestFit="1" customWidth="1"/>
    <col min="5280" max="5281" width="9.140625" style="3"/>
    <col min="5282" max="5283" width="9.28515625" style="3" bestFit="1" customWidth="1"/>
    <col min="5284" max="5284" width="9.140625" style="3"/>
    <col min="5285" max="5286" width="9.28515625" style="3" bestFit="1" customWidth="1"/>
    <col min="5287" max="5287" width="12.85546875" style="3" bestFit="1" customWidth="1"/>
    <col min="5288" max="5289" width="9.140625" style="3"/>
    <col min="5290" max="5291" width="9.28515625" style="3" bestFit="1" customWidth="1"/>
    <col min="5292" max="5292" width="9.140625" style="3"/>
    <col min="5293" max="5294" width="9.28515625" style="3" bestFit="1" customWidth="1"/>
    <col min="5295" max="5295" width="12.85546875" style="3" bestFit="1" customWidth="1"/>
    <col min="5296" max="5297" width="9.140625" style="3"/>
    <col min="5298" max="5299" width="9.28515625" style="3" bestFit="1" customWidth="1"/>
    <col min="5300" max="5300" width="9.140625" style="3"/>
    <col min="5301" max="5302" width="9.28515625" style="3" bestFit="1" customWidth="1"/>
    <col min="5303" max="5303" width="12.85546875" style="3" bestFit="1" customWidth="1"/>
    <col min="5304" max="5305" width="9.140625" style="3"/>
    <col min="5306" max="5307" width="9.28515625" style="3" bestFit="1" customWidth="1"/>
    <col min="5308" max="5308" width="9.140625" style="3"/>
    <col min="5309" max="5310" width="9.28515625" style="3" bestFit="1" customWidth="1"/>
    <col min="5311" max="5311" width="12.85546875" style="3" bestFit="1" customWidth="1"/>
    <col min="5312" max="5313" width="9.140625" style="3"/>
    <col min="5314" max="5315" width="9.28515625" style="3" bestFit="1" customWidth="1"/>
    <col min="5316" max="5316" width="9.140625" style="3"/>
    <col min="5317" max="5318" width="9.28515625" style="3" bestFit="1" customWidth="1"/>
    <col min="5319" max="5319" width="12.85546875" style="3" bestFit="1" customWidth="1"/>
    <col min="5320" max="5321" width="9.140625" style="3"/>
    <col min="5322" max="5323" width="9.28515625" style="3" bestFit="1" customWidth="1"/>
    <col min="5324" max="5324" width="9.140625" style="3"/>
    <col min="5325" max="5326" width="9.28515625" style="3" bestFit="1" customWidth="1"/>
    <col min="5327" max="5327" width="12.85546875" style="3" bestFit="1" customWidth="1"/>
    <col min="5328" max="5329" width="9.140625" style="3"/>
    <col min="5330" max="5331" width="9.28515625" style="3" bestFit="1" customWidth="1"/>
    <col min="5332" max="5332" width="9.140625" style="3"/>
    <col min="5333" max="5334" width="9.28515625" style="3" bestFit="1" customWidth="1"/>
    <col min="5335" max="5335" width="12.85546875" style="3" bestFit="1" customWidth="1"/>
    <col min="5336" max="5337" width="9.140625" style="3"/>
    <col min="5338" max="5339" width="9.28515625" style="3" bestFit="1" customWidth="1"/>
    <col min="5340" max="5340" width="9.140625" style="3"/>
    <col min="5341" max="5342" width="9.28515625" style="3" bestFit="1" customWidth="1"/>
    <col min="5343" max="5343" width="12.85546875" style="3" bestFit="1" customWidth="1"/>
    <col min="5344" max="5345" width="9.140625" style="3"/>
    <col min="5346" max="5347" width="9.28515625" style="3" bestFit="1" customWidth="1"/>
    <col min="5348" max="5348" width="9.140625" style="3"/>
    <col min="5349" max="5350" width="9.28515625" style="3" bestFit="1" customWidth="1"/>
    <col min="5351" max="5351" width="12.85546875" style="3" bestFit="1" customWidth="1"/>
    <col min="5352" max="5353" width="9.140625" style="3"/>
    <col min="5354" max="5355" width="9.28515625" style="3" bestFit="1" customWidth="1"/>
    <col min="5356" max="5356" width="9.140625" style="3"/>
    <col min="5357" max="5358" width="9.28515625" style="3" bestFit="1" customWidth="1"/>
    <col min="5359" max="5359" width="12.85546875" style="3" bestFit="1" customWidth="1"/>
    <col min="5360" max="5361" width="9.140625" style="3"/>
    <col min="5362" max="5363" width="9.28515625" style="3" bestFit="1" customWidth="1"/>
    <col min="5364" max="5364" width="9.140625" style="3"/>
    <col min="5365" max="5366" width="9.28515625" style="3" bestFit="1" customWidth="1"/>
    <col min="5367" max="5367" width="12.85546875" style="3" bestFit="1" customWidth="1"/>
    <col min="5368" max="5369" width="9.140625" style="3"/>
    <col min="5370" max="5371" width="9.28515625" style="3" bestFit="1" customWidth="1"/>
    <col min="5372" max="5372" width="9.140625" style="3"/>
    <col min="5373" max="5374" width="9.28515625" style="3" bestFit="1" customWidth="1"/>
    <col min="5375" max="5375" width="12.85546875" style="3" bestFit="1" customWidth="1"/>
    <col min="5376" max="5377" width="9.140625" style="3"/>
    <col min="5378" max="5379" width="9.28515625" style="3" bestFit="1" customWidth="1"/>
    <col min="5380" max="5380" width="9.140625" style="3"/>
    <col min="5381" max="5382" width="9.28515625" style="3" bestFit="1" customWidth="1"/>
    <col min="5383" max="5383" width="12.85546875" style="3" bestFit="1" customWidth="1"/>
    <col min="5384" max="5385" width="9.140625" style="3"/>
    <col min="5386" max="5387" width="9.28515625" style="3" bestFit="1" customWidth="1"/>
    <col min="5388" max="5388" width="9.140625" style="3"/>
    <col min="5389" max="5390" width="9.28515625" style="3" bestFit="1" customWidth="1"/>
    <col min="5391" max="5391" width="12.85546875" style="3" bestFit="1" customWidth="1"/>
    <col min="5392" max="5393" width="9.140625" style="3"/>
    <col min="5394" max="5395" width="9.28515625" style="3" bestFit="1" customWidth="1"/>
    <col min="5396" max="5396" width="9.140625" style="3"/>
    <col min="5397" max="5398" width="9.28515625" style="3" bestFit="1" customWidth="1"/>
    <col min="5399" max="5399" width="12.85546875" style="3" bestFit="1" customWidth="1"/>
    <col min="5400" max="5401" width="9.140625" style="3"/>
    <col min="5402" max="5403" width="9.28515625" style="3" bestFit="1" customWidth="1"/>
    <col min="5404" max="5404" width="9.140625" style="3"/>
    <col min="5405" max="5406" width="9.28515625" style="3" bestFit="1" customWidth="1"/>
    <col min="5407" max="5407" width="12.85546875" style="3" bestFit="1" customWidth="1"/>
    <col min="5408" max="5409" width="9.140625" style="3"/>
    <col min="5410" max="5411" width="9.28515625" style="3" bestFit="1" customWidth="1"/>
    <col min="5412" max="5412" width="9.140625" style="3"/>
    <col min="5413" max="5414" width="9.28515625" style="3" bestFit="1" customWidth="1"/>
    <col min="5415" max="5415" width="12.85546875" style="3" bestFit="1" customWidth="1"/>
    <col min="5416" max="5417" width="9.140625" style="3"/>
    <col min="5418" max="5419" width="9.28515625" style="3" bestFit="1" customWidth="1"/>
    <col min="5420" max="5420" width="9.140625" style="3"/>
    <col min="5421" max="5422" width="9.28515625" style="3" bestFit="1" customWidth="1"/>
    <col min="5423" max="5423" width="12.85546875" style="3" bestFit="1" customWidth="1"/>
    <col min="5424" max="5425" width="9.140625" style="3"/>
    <col min="5426" max="5427" width="9.28515625" style="3" bestFit="1" customWidth="1"/>
    <col min="5428" max="5428" width="9.140625" style="3"/>
    <col min="5429" max="5430" width="9.28515625" style="3" bestFit="1" customWidth="1"/>
    <col min="5431" max="5431" width="12.85546875" style="3" bestFit="1" customWidth="1"/>
    <col min="5432" max="5433" width="9.140625" style="3"/>
    <col min="5434" max="5435" width="9.28515625" style="3" bestFit="1" customWidth="1"/>
    <col min="5436" max="5436" width="9.140625" style="3"/>
    <col min="5437" max="5438" width="9.28515625" style="3" bestFit="1" customWidth="1"/>
    <col min="5439" max="5439" width="12.85546875" style="3" bestFit="1" customWidth="1"/>
    <col min="5440" max="5441" width="9.140625" style="3"/>
    <col min="5442" max="5443" width="9.28515625" style="3" bestFit="1" customWidth="1"/>
    <col min="5444" max="5444" width="9.140625" style="3"/>
    <col min="5445" max="5446" width="9.28515625" style="3" bestFit="1" customWidth="1"/>
    <col min="5447" max="5447" width="12.85546875" style="3" bestFit="1" customWidth="1"/>
    <col min="5448" max="5449" width="9.140625" style="3"/>
    <col min="5450" max="5451" width="9.28515625" style="3" bestFit="1" customWidth="1"/>
    <col min="5452" max="5452" width="9.140625" style="3"/>
    <col min="5453" max="5454" width="9.28515625" style="3" bestFit="1" customWidth="1"/>
    <col min="5455" max="5455" width="12.85546875" style="3" bestFit="1" customWidth="1"/>
    <col min="5456" max="5457" width="9.140625" style="3"/>
    <col min="5458" max="5459" width="9.28515625" style="3" bestFit="1" customWidth="1"/>
    <col min="5460" max="5460" width="9.140625" style="3"/>
    <col min="5461" max="5462" width="9.28515625" style="3" bestFit="1" customWidth="1"/>
    <col min="5463" max="5463" width="12.85546875" style="3" bestFit="1" customWidth="1"/>
    <col min="5464" max="5465" width="9.140625" style="3"/>
    <col min="5466" max="5467" width="9.28515625" style="3" bestFit="1" customWidth="1"/>
    <col min="5468" max="5468" width="9.140625" style="3"/>
    <col min="5469" max="5470" width="9.28515625" style="3" bestFit="1" customWidth="1"/>
    <col min="5471" max="5471" width="12.85546875" style="3" bestFit="1" customWidth="1"/>
    <col min="5472" max="5473" width="9.140625" style="3"/>
    <col min="5474" max="5475" width="9.28515625" style="3" bestFit="1" customWidth="1"/>
    <col min="5476" max="5476" width="9.140625" style="3"/>
    <col min="5477" max="5478" width="9.28515625" style="3" bestFit="1" customWidth="1"/>
    <col min="5479" max="5479" width="12.85546875" style="3" bestFit="1" customWidth="1"/>
    <col min="5480" max="5481" width="9.140625" style="3"/>
    <col min="5482" max="5483" width="9.28515625" style="3" bestFit="1" customWidth="1"/>
    <col min="5484" max="5484" width="9.140625" style="3"/>
    <col min="5485" max="5486" width="9.28515625" style="3" bestFit="1" customWidth="1"/>
    <col min="5487" max="5487" width="12.85546875" style="3" bestFit="1" customWidth="1"/>
    <col min="5488" max="5489" width="9.140625" style="3"/>
    <col min="5490" max="5491" width="9.28515625" style="3" bestFit="1" customWidth="1"/>
    <col min="5492" max="5492" width="9.140625" style="3"/>
    <col min="5493" max="5494" width="9.28515625" style="3" bestFit="1" customWidth="1"/>
    <col min="5495" max="5495" width="12.85546875" style="3" bestFit="1" customWidth="1"/>
    <col min="5496" max="5497" width="9.140625" style="3"/>
    <col min="5498" max="5499" width="9.28515625" style="3" bestFit="1" customWidth="1"/>
    <col min="5500" max="5500" width="9.140625" style="3"/>
    <col min="5501" max="5502" width="9.28515625" style="3" bestFit="1" customWidth="1"/>
    <col min="5503" max="5503" width="12.85546875" style="3" bestFit="1" customWidth="1"/>
    <col min="5504" max="5505" width="9.140625" style="3"/>
    <col min="5506" max="5507" width="9.28515625" style="3" bestFit="1" customWidth="1"/>
    <col min="5508" max="5508" width="9.140625" style="3"/>
    <col min="5509" max="5510" width="9.28515625" style="3" bestFit="1" customWidth="1"/>
    <col min="5511" max="5511" width="12.85546875" style="3" bestFit="1" customWidth="1"/>
    <col min="5512" max="5513" width="9.140625" style="3"/>
    <col min="5514" max="5515" width="9.28515625" style="3" bestFit="1" customWidth="1"/>
    <col min="5516" max="5516" width="9.140625" style="3"/>
    <col min="5517" max="5518" width="9.28515625" style="3" bestFit="1" customWidth="1"/>
    <col min="5519" max="5519" width="12.85546875" style="3" bestFit="1" customWidth="1"/>
    <col min="5520" max="5521" width="9.140625" style="3"/>
    <col min="5522" max="5523" width="9.28515625" style="3" bestFit="1" customWidth="1"/>
    <col min="5524" max="5524" width="9.140625" style="3"/>
    <col min="5525" max="5526" width="9.28515625" style="3" bestFit="1" customWidth="1"/>
    <col min="5527" max="5527" width="12.85546875" style="3" bestFit="1" customWidth="1"/>
    <col min="5528" max="5529" width="9.140625" style="3"/>
    <col min="5530" max="5531" width="9.28515625" style="3" bestFit="1" customWidth="1"/>
    <col min="5532" max="5532" width="9.140625" style="3"/>
    <col min="5533" max="5534" width="9.28515625" style="3" bestFit="1" customWidth="1"/>
    <col min="5535" max="5535" width="12.85546875" style="3" bestFit="1" customWidth="1"/>
    <col min="5536" max="5537" width="9.140625" style="3"/>
    <col min="5538" max="5539" width="9.28515625" style="3" bestFit="1" customWidth="1"/>
    <col min="5540" max="5540" width="9.140625" style="3"/>
    <col min="5541" max="5542" width="9.28515625" style="3" bestFit="1" customWidth="1"/>
    <col min="5543" max="5543" width="12.85546875" style="3" bestFit="1" customWidth="1"/>
    <col min="5544" max="5545" width="9.140625" style="3"/>
    <col min="5546" max="5547" width="9.28515625" style="3" bestFit="1" customWidth="1"/>
    <col min="5548" max="5548" width="9.140625" style="3"/>
    <col min="5549" max="5550" width="9.28515625" style="3" bestFit="1" customWidth="1"/>
    <col min="5551" max="5551" width="12.85546875" style="3" bestFit="1" customWidth="1"/>
    <col min="5552" max="5553" width="9.140625" style="3"/>
    <col min="5554" max="5555" width="9.28515625" style="3" bestFit="1" customWidth="1"/>
    <col min="5556" max="5556" width="9.140625" style="3"/>
    <col min="5557" max="5558" width="9.28515625" style="3" bestFit="1" customWidth="1"/>
    <col min="5559" max="5559" width="12.85546875" style="3" bestFit="1" customWidth="1"/>
    <col min="5560" max="5561" width="9.140625" style="3"/>
    <col min="5562" max="5563" width="9.28515625" style="3" bestFit="1" customWidth="1"/>
    <col min="5564" max="5564" width="9.140625" style="3"/>
    <col min="5565" max="5566" width="9.28515625" style="3" bestFit="1" customWidth="1"/>
    <col min="5567" max="5567" width="12.85546875" style="3" bestFit="1" customWidth="1"/>
    <col min="5568" max="5569" width="9.140625" style="3"/>
    <col min="5570" max="5571" width="9.28515625" style="3" bestFit="1" customWidth="1"/>
    <col min="5572" max="5572" width="9.140625" style="3"/>
    <col min="5573" max="5574" width="9.28515625" style="3" bestFit="1" customWidth="1"/>
    <col min="5575" max="5575" width="12.85546875" style="3" bestFit="1" customWidth="1"/>
    <col min="5576" max="5577" width="9.140625" style="3"/>
    <col min="5578" max="5579" width="9.28515625" style="3" bestFit="1" customWidth="1"/>
    <col min="5580" max="5580" width="9.140625" style="3"/>
    <col min="5581" max="5582" width="9.28515625" style="3" bestFit="1" customWidth="1"/>
    <col min="5583" max="5583" width="12.85546875" style="3" bestFit="1" customWidth="1"/>
    <col min="5584" max="5585" width="9.140625" style="3"/>
    <col min="5586" max="5587" width="9.28515625" style="3" bestFit="1" customWidth="1"/>
    <col min="5588" max="5588" width="9.140625" style="3"/>
    <col min="5589" max="5590" width="9.28515625" style="3" bestFit="1" customWidth="1"/>
    <col min="5591" max="5591" width="12.85546875" style="3" bestFit="1" customWidth="1"/>
    <col min="5592" max="5593" width="9.140625" style="3"/>
    <col min="5594" max="5595" width="9.28515625" style="3" bestFit="1" customWidth="1"/>
    <col min="5596" max="5596" width="9.140625" style="3"/>
    <col min="5597" max="5598" width="9.28515625" style="3" bestFit="1" customWidth="1"/>
    <col min="5599" max="5599" width="12.85546875" style="3" bestFit="1" customWidth="1"/>
    <col min="5600" max="5601" width="9.140625" style="3"/>
    <col min="5602" max="5603" width="9.28515625" style="3" bestFit="1" customWidth="1"/>
    <col min="5604" max="5604" width="9.140625" style="3"/>
    <col min="5605" max="5606" width="9.28515625" style="3" bestFit="1" customWidth="1"/>
    <col min="5607" max="5607" width="12.85546875" style="3" bestFit="1" customWidth="1"/>
    <col min="5608" max="5609" width="9.140625" style="3"/>
    <col min="5610" max="5611" width="9.28515625" style="3" bestFit="1" customWidth="1"/>
    <col min="5612" max="5612" width="9.140625" style="3"/>
    <col min="5613" max="5614" width="9.28515625" style="3" bestFit="1" customWidth="1"/>
    <col min="5615" max="5615" width="12.85546875" style="3" bestFit="1" customWidth="1"/>
    <col min="5616" max="5617" width="9.140625" style="3"/>
    <col min="5618" max="5619" width="9.28515625" style="3" bestFit="1" customWidth="1"/>
    <col min="5620" max="5620" width="9.140625" style="3"/>
    <col min="5621" max="5622" width="9.28515625" style="3" bestFit="1" customWidth="1"/>
    <col min="5623" max="5623" width="12.85546875" style="3" bestFit="1" customWidth="1"/>
    <col min="5624" max="5625" width="9.140625" style="3"/>
    <col min="5626" max="5627" width="9.28515625" style="3" bestFit="1" customWidth="1"/>
    <col min="5628" max="5628" width="9.140625" style="3"/>
    <col min="5629" max="5630" width="9.28515625" style="3" bestFit="1" customWidth="1"/>
    <col min="5631" max="5631" width="12.85546875" style="3" bestFit="1" customWidth="1"/>
    <col min="5632" max="5633" width="9.140625" style="3"/>
    <col min="5634" max="5635" width="9.28515625" style="3" bestFit="1" customWidth="1"/>
    <col min="5636" max="5636" width="9.140625" style="3"/>
    <col min="5637" max="5638" width="9.28515625" style="3" bestFit="1" customWidth="1"/>
    <col min="5639" max="5639" width="12.85546875" style="3" bestFit="1" customWidth="1"/>
    <col min="5640" max="5641" width="9.140625" style="3"/>
    <col min="5642" max="5643" width="9.28515625" style="3" bestFit="1" customWidth="1"/>
    <col min="5644" max="5644" width="9.140625" style="3"/>
    <col min="5645" max="5646" width="9.28515625" style="3" bestFit="1" customWidth="1"/>
    <col min="5647" max="5647" width="12.85546875" style="3" bestFit="1" customWidth="1"/>
    <col min="5648" max="5649" width="9.140625" style="3"/>
    <col min="5650" max="5651" width="9.28515625" style="3" bestFit="1" customWidth="1"/>
    <col min="5652" max="5652" width="9.140625" style="3"/>
    <col min="5653" max="5654" width="9.28515625" style="3" bestFit="1" customWidth="1"/>
    <col min="5655" max="5655" width="12.85546875" style="3" bestFit="1" customWidth="1"/>
    <col min="5656" max="5657" width="9.140625" style="3"/>
    <col min="5658" max="5659" width="9.28515625" style="3" bestFit="1" customWidth="1"/>
    <col min="5660" max="5660" width="9.140625" style="3"/>
    <col min="5661" max="5662" width="9.28515625" style="3" bestFit="1" customWidth="1"/>
    <col min="5663" max="5663" width="12.85546875" style="3" bestFit="1" customWidth="1"/>
    <col min="5664" max="5665" width="9.140625" style="3"/>
    <col min="5666" max="5667" width="9.28515625" style="3" bestFit="1" customWidth="1"/>
    <col min="5668" max="5668" width="9.140625" style="3"/>
    <col min="5669" max="5670" width="9.28515625" style="3" bestFit="1" customWidth="1"/>
    <col min="5671" max="5671" width="12.85546875" style="3" bestFit="1" customWidth="1"/>
    <col min="5672" max="5673" width="9.140625" style="3"/>
    <col min="5674" max="5675" width="9.28515625" style="3" bestFit="1" customWidth="1"/>
    <col min="5676" max="5676" width="9.140625" style="3"/>
    <col min="5677" max="5678" width="9.28515625" style="3" bestFit="1" customWidth="1"/>
    <col min="5679" max="5679" width="12.85546875" style="3" bestFit="1" customWidth="1"/>
    <col min="5680" max="5681" width="9.140625" style="3"/>
    <col min="5682" max="5683" width="9.28515625" style="3" bestFit="1" customWidth="1"/>
    <col min="5684" max="5684" width="9.140625" style="3"/>
    <col min="5685" max="5686" width="9.28515625" style="3" bestFit="1" customWidth="1"/>
    <col min="5687" max="5687" width="12.85546875" style="3" bestFit="1" customWidth="1"/>
    <col min="5688" max="5689" width="9.140625" style="3"/>
    <col min="5690" max="5691" width="9.28515625" style="3" bestFit="1" customWidth="1"/>
    <col min="5692" max="5692" width="9.140625" style="3"/>
    <col min="5693" max="5694" width="9.28515625" style="3" bestFit="1" customWidth="1"/>
    <col min="5695" max="5695" width="12.85546875" style="3" bestFit="1" customWidth="1"/>
    <col min="5696" max="5697" width="9.140625" style="3"/>
    <col min="5698" max="5699" width="9.28515625" style="3" bestFit="1" customWidth="1"/>
    <col min="5700" max="5700" width="9.140625" style="3"/>
    <col min="5701" max="5702" width="9.28515625" style="3" bestFit="1" customWidth="1"/>
    <col min="5703" max="5703" width="12.85546875" style="3" bestFit="1" customWidth="1"/>
    <col min="5704" max="5705" width="9.140625" style="3"/>
    <col min="5706" max="5707" width="9.28515625" style="3" bestFit="1" customWidth="1"/>
    <col min="5708" max="5708" width="9.140625" style="3"/>
    <col min="5709" max="5710" width="9.28515625" style="3" bestFit="1" customWidth="1"/>
    <col min="5711" max="5711" width="12.85546875" style="3" bestFit="1" customWidth="1"/>
    <col min="5712" max="5713" width="9.140625" style="3"/>
    <col min="5714" max="5715" width="9.28515625" style="3" bestFit="1" customWidth="1"/>
    <col min="5716" max="5716" width="9.140625" style="3"/>
    <col min="5717" max="5718" width="9.28515625" style="3" bestFit="1" customWidth="1"/>
    <col min="5719" max="5719" width="12.85546875" style="3" bestFit="1" customWidth="1"/>
    <col min="5720" max="5721" width="9.140625" style="3"/>
    <col min="5722" max="5723" width="9.28515625" style="3" bestFit="1" customWidth="1"/>
    <col min="5724" max="5724" width="9.140625" style="3"/>
    <col min="5725" max="5726" width="9.28515625" style="3" bestFit="1" customWidth="1"/>
    <col min="5727" max="5727" width="12.85546875" style="3" bestFit="1" customWidth="1"/>
    <col min="5728" max="5729" width="9.140625" style="3"/>
    <col min="5730" max="5731" width="9.28515625" style="3" bestFit="1" customWidth="1"/>
    <col min="5732" max="5732" width="9.140625" style="3"/>
    <col min="5733" max="5734" width="9.28515625" style="3" bestFit="1" customWidth="1"/>
    <col min="5735" max="5735" width="12.85546875" style="3" bestFit="1" customWidth="1"/>
    <col min="5736" max="5737" width="9.140625" style="3"/>
    <col min="5738" max="5739" width="9.28515625" style="3" bestFit="1" customWidth="1"/>
    <col min="5740" max="5740" width="9.140625" style="3"/>
    <col min="5741" max="5742" width="9.28515625" style="3" bestFit="1" customWidth="1"/>
    <col min="5743" max="5743" width="12.85546875" style="3" bestFit="1" customWidth="1"/>
    <col min="5744" max="5745" width="9.140625" style="3"/>
    <col min="5746" max="5747" width="9.28515625" style="3" bestFit="1" customWidth="1"/>
    <col min="5748" max="5748" width="9.140625" style="3"/>
    <col min="5749" max="5750" width="9.28515625" style="3" bestFit="1" customWidth="1"/>
    <col min="5751" max="5751" width="12.85546875" style="3" bestFit="1" customWidth="1"/>
    <col min="5752" max="5753" width="9.140625" style="3"/>
    <col min="5754" max="5755" width="9.28515625" style="3" bestFit="1" customWidth="1"/>
    <col min="5756" max="5756" width="9.140625" style="3"/>
    <col min="5757" max="5758" width="9.28515625" style="3" bestFit="1" customWidth="1"/>
    <col min="5759" max="5759" width="12.85546875" style="3" bestFit="1" customWidth="1"/>
    <col min="5760" max="5761" width="9.140625" style="3"/>
    <col min="5762" max="5763" width="9.28515625" style="3" bestFit="1" customWidth="1"/>
    <col min="5764" max="5764" width="9.140625" style="3"/>
    <col min="5765" max="5766" width="9.28515625" style="3" bestFit="1" customWidth="1"/>
    <col min="5767" max="5767" width="12.85546875" style="3" bestFit="1" customWidth="1"/>
    <col min="5768" max="5769" width="9.140625" style="3"/>
    <col min="5770" max="5771" width="9.28515625" style="3" bestFit="1" customWidth="1"/>
    <col min="5772" max="5772" width="9.140625" style="3"/>
    <col min="5773" max="5774" width="9.28515625" style="3" bestFit="1" customWidth="1"/>
    <col min="5775" max="5775" width="12.85546875" style="3" bestFit="1" customWidth="1"/>
    <col min="5776" max="5777" width="9.140625" style="3"/>
    <col min="5778" max="5779" width="9.28515625" style="3" bestFit="1" customWidth="1"/>
    <col min="5780" max="5780" width="9.140625" style="3"/>
    <col min="5781" max="5782" width="9.28515625" style="3" bestFit="1" customWidth="1"/>
    <col min="5783" max="5783" width="12.85546875" style="3" bestFit="1" customWidth="1"/>
    <col min="5784" max="5785" width="9.140625" style="3"/>
    <col min="5786" max="5787" width="9.28515625" style="3" bestFit="1" customWidth="1"/>
    <col min="5788" max="5788" width="9.140625" style="3"/>
    <col min="5789" max="5790" width="9.28515625" style="3" bestFit="1" customWidth="1"/>
    <col min="5791" max="5791" width="12.85546875" style="3" bestFit="1" customWidth="1"/>
    <col min="5792" max="5793" width="9.140625" style="3"/>
    <col min="5794" max="5795" width="9.28515625" style="3" bestFit="1" customWidth="1"/>
    <col min="5796" max="5796" width="9.140625" style="3"/>
    <col min="5797" max="5798" width="9.28515625" style="3" bestFit="1" customWidth="1"/>
    <col min="5799" max="5799" width="12.85546875" style="3" bestFit="1" customWidth="1"/>
    <col min="5800" max="5801" width="9.140625" style="3"/>
    <col min="5802" max="5803" width="9.28515625" style="3" bestFit="1" customWidth="1"/>
    <col min="5804" max="5804" width="9.140625" style="3"/>
    <col min="5805" max="5806" width="9.28515625" style="3" bestFit="1" customWidth="1"/>
    <col min="5807" max="5807" width="12.85546875" style="3" bestFit="1" customWidth="1"/>
    <col min="5808" max="5809" width="9.140625" style="3"/>
    <col min="5810" max="5811" width="9.28515625" style="3" bestFit="1" customWidth="1"/>
    <col min="5812" max="5812" width="9.140625" style="3"/>
    <col min="5813" max="5814" width="9.28515625" style="3" bestFit="1" customWidth="1"/>
    <col min="5815" max="5815" width="12.85546875" style="3" bestFit="1" customWidth="1"/>
    <col min="5816" max="5817" width="9.140625" style="3"/>
    <col min="5818" max="5819" width="9.28515625" style="3" bestFit="1" customWidth="1"/>
    <col min="5820" max="5820" width="9.140625" style="3"/>
    <col min="5821" max="5822" width="9.28515625" style="3" bestFit="1" customWidth="1"/>
    <col min="5823" max="5823" width="12.85546875" style="3" bestFit="1" customWidth="1"/>
    <col min="5824" max="5825" width="9.140625" style="3"/>
    <col min="5826" max="5827" width="9.28515625" style="3" bestFit="1" customWidth="1"/>
    <col min="5828" max="5828" width="9.140625" style="3"/>
    <col min="5829" max="5830" width="9.28515625" style="3" bestFit="1" customWidth="1"/>
    <col min="5831" max="5831" width="12.85546875" style="3" bestFit="1" customWidth="1"/>
    <col min="5832" max="5833" width="9.140625" style="3"/>
    <col min="5834" max="5835" width="9.28515625" style="3" bestFit="1" customWidth="1"/>
    <col min="5836" max="5836" width="9.140625" style="3"/>
    <col min="5837" max="5838" width="9.28515625" style="3" bestFit="1" customWidth="1"/>
    <col min="5839" max="5839" width="12.85546875" style="3" bestFit="1" customWidth="1"/>
    <col min="5840" max="5841" width="9.140625" style="3"/>
    <col min="5842" max="5843" width="9.28515625" style="3" bestFit="1" customWidth="1"/>
    <col min="5844" max="5844" width="9.140625" style="3"/>
    <col min="5845" max="5846" width="9.28515625" style="3" bestFit="1" customWidth="1"/>
    <col min="5847" max="5847" width="12.85546875" style="3" bestFit="1" customWidth="1"/>
    <col min="5848" max="5849" width="9.140625" style="3"/>
    <col min="5850" max="5851" width="9.28515625" style="3" bestFit="1" customWidth="1"/>
    <col min="5852" max="5852" width="9.140625" style="3"/>
    <col min="5853" max="5854" width="9.28515625" style="3" bestFit="1" customWidth="1"/>
    <col min="5855" max="5855" width="12.85546875" style="3" bestFit="1" customWidth="1"/>
    <col min="5856" max="5857" width="9.140625" style="3"/>
    <col min="5858" max="5859" width="9.28515625" style="3" bestFit="1" customWidth="1"/>
    <col min="5860" max="5860" width="9.140625" style="3"/>
    <col min="5861" max="5862" width="9.28515625" style="3" bestFit="1" customWidth="1"/>
    <col min="5863" max="5863" width="12.85546875" style="3" bestFit="1" customWidth="1"/>
    <col min="5864" max="5865" width="9.140625" style="3"/>
    <col min="5866" max="5867" width="9.28515625" style="3" bestFit="1" customWidth="1"/>
    <col min="5868" max="5868" width="9.140625" style="3"/>
    <col min="5869" max="5870" width="9.28515625" style="3" bestFit="1" customWidth="1"/>
    <col min="5871" max="5871" width="12.85546875" style="3" bestFit="1" customWidth="1"/>
    <col min="5872" max="5873" width="9.140625" style="3"/>
    <col min="5874" max="5875" width="9.28515625" style="3" bestFit="1" customWidth="1"/>
    <col min="5876" max="5876" width="9.140625" style="3"/>
    <col min="5877" max="5878" width="9.28515625" style="3" bestFit="1" customWidth="1"/>
    <col min="5879" max="5879" width="12.85546875" style="3" bestFit="1" customWidth="1"/>
    <col min="5880" max="5881" width="9.140625" style="3"/>
    <col min="5882" max="5883" width="9.28515625" style="3" bestFit="1" customWidth="1"/>
    <col min="5884" max="5884" width="9.140625" style="3"/>
    <col min="5885" max="5886" width="9.28515625" style="3" bestFit="1" customWidth="1"/>
    <col min="5887" max="5887" width="12.85546875" style="3" bestFit="1" customWidth="1"/>
    <col min="5888" max="5889" width="9.140625" style="3"/>
    <col min="5890" max="5891" width="9.28515625" style="3" bestFit="1" customWidth="1"/>
    <col min="5892" max="5892" width="9.140625" style="3"/>
    <col min="5893" max="5894" width="9.28515625" style="3" bestFit="1" customWidth="1"/>
    <col min="5895" max="5895" width="12.85546875" style="3" bestFit="1" customWidth="1"/>
    <col min="5896" max="5897" width="9.140625" style="3"/>
    <col min="5898" max="5899" width="9.28515625" style="3" bestFit="1" customWidth="1"/>
    <col min="5900" max="5900" width="9.140625" style="3"/>
    <col min="5901" max="5902" width="9.28515625" style="3" bestFit="1" customWidth="1"/>
    <col min="5903" max="5903" width="12.85546875" style="3" bestFit="1" customWidth="1"/>
    <col min="5904" max="5905" width="9.140625" style="3"/>
    <col min="5906" max="5907" width="9.28515625" style="3" bestFit="1" customWidth="1"/>
    <col min="5908" max="5908" width="9.140625" style="3"/>
    <col min="5909" max="5910" width="9.28515625" style="3" bestFit="1" customWidth="1"/>
    <col min="5911" max="5911" width="12.85546875" style="3" bestFit="1" customWidth="1"/>
    <col min="5912" max="5913" width="9.140625" style="3"/>
    <col min="5914" max="5915" width="9.28515625" style="3" bestFit="1" customWidth="1"/>
    <col min="5916" max="5916" width="9.140625" style="3"/>
    <col min="5917" max="5918" width="9.28515625" style="3" bestFit="1" customWidth="1"/>
    <col min="5919" max="5919" width="12.85546875" style="3" bestFit="1" customWidth="1"/>
    <col min="5920" max="5921" width="9.140625" style="3"/>
    <col min="5922" max="5923" width="9.28515625" style="3" bestFit="1" customWidth="1"/>
    <col min="5924" max="5924" width="9.140625" style="3"/>
    <col min="5925" max="5926" width="9.28515625" style="3" bestFit="1" customWidth="1"/>
    <col min="5927" max="5927" width="12.85546875" style="3" bestFit="1" customWidth="1"/>
    <col min="5928" max="5929" width="9.140625" style="3"/>
    <col min="5930" max="5931" width="9.28515625" style="3" bestFit="1" customWidth="1"/>
    <col min="5932" max="5932" width="9.140625" style="3"/>
    <col min="5933" max="5934" width="9.28515625" style="3" bestFit="1" customWidth="1"/>
    <col min="5935" max="5935" width="12.85546875" style="3" bestFit="1" customWidth="1"/>
    <col min="5936" max="5937" width="9.140625" style="3"/>
    <col min="5938" max="5939" width="9.28515625" style="3" bestFit="1" customWidth="1"/>
    <col min="5940" max="5940" width="9.140625" style="3"/>
    <col min="5941" max="5942" width="9.28515625" style="3" bestFit="1" customWidth="1"/>
    <col min="5943" max="5943" width="12.85546875" style="3" bestFit="1" customWidth="1"/>
    <col min="5944" max="5945" width="9.140625" style="3"/>
    <col min="5946" max="5947" width="9.28515625" style="3" bestFit="1" customWidth="1"/>
    <col min="5948" max="5948" width="9.140625" style="3"/>
    <col min="5949" max="5950" width="9.28515625" style="3" bestFit="1" customWidth="1"/>
    <col min="5951" max="5951" width="12.85546875" style="3" bestFit="1" customWidth="1"/>
    <col min="5952" max="5953" width="9.140625" style="3"/>
    <col min="5954" max="5955" width="9.28515625" style="3" bestFit="1" customWidth="1"/>
    <col min="5956" max="5956" width="9.140625" style="3"/>
    <col min="5957" max="5958" width="9.28515625" style="3" bestFit="1" customWidth="1"/>
    <col min="5959" max="5959" width="12.85546875" style="3" bestFit="1" customWidth="1"/>
    <col min="5960" max="5961" width="9.140625" style="3"/>
    <col min="5962" max="5963" width="9.28515625" style="3" bestFit="1" customWidth="1"/>
    <col min="5964" max="5964" width="9.140625" style="3"/>
    <col min="5965" max="5966" width="9.28515625" style="3" bestFit="1" customWidth="1"/>
    <col min="5967" max="5967" width="12.85546875" style="3" bestFit="1" customWidth="1"/>
    <col min="5968" max="5969" width="9.140625" style="3"/>
    <col min="5970" max="5971" width="9.28515625" style="3" bestFit="1" customWidth="1"/>
    <col min="5972" max="5972" width="9.140625" style="3"/>
    <col min="5973" max="5974" width="9.28515625" style="3" bestFit="1" customWidth="1"/>
    <col min="5975" max="5975" width="12.85546875" style="3" bestFit="1" customWidth="1"/>
    <col min="5976" max="5977" width="9.140625" style="3"/>
    <col min="5978" max="5979" width="9.28515625" style="3" bestFit="1" customWidth="1"/>
    <col min="5980" max="5980" width="9.140625" style="3"/>
    <col min="5981" max="5982" width="9.28515625" style="3" bestFit="1" customWidth="1"/>
    <col min="5983" max="5983" width="12.85546875" style="3" bestFit="1" customWidth="1"/>
    <col min="5984" max="5985" width="9.140625" style="3"/>
    <col min="5986" max="5987" width="9.28515625" style="3" bestFit="1" customWidth="1"/>
    <col min="5988" max="5988" width="9.140625" style="3"/>
    <col min="5989" max="5990" width="9.28515625" style="3" bestFit="1" customWidth="1"/>
    <col min="5991" max="5991" width="12.85546875" style="3" bestFit="1" customWidth="1"/>
    <col min="5992" max="5993" width="9.140625" style="3"/>
    <col min="5994" max="5995" width="9.28515625" style="3" bestFit="1" customWidth="1"/>
    <col min="5996" max="5996" width="9.140625" style="3"/>
    <col min="5997" max="5998" width="9.28515625" style="3" bestFit="1" customWidth="1"/>
    <col min="5999" max="5999" width="12.85546875" style="3" bestFit="1" customWidth="1"/>
    <col min="6000" max="6001" width="9.140625" style="3"/>
    <col min="6002" max="6003" width="9.28515625" style="3" bestFit="1" customWidth="1"/>
    <col min="6004" max="6004" width="9.140625" style="3"/>
    <col min="6005" max="6006" width="9.28515625" style="3" bestFit="1" customWidth="1"/>
    <col min="6007" max="6007" width="12.85546875" style="3" bestFit="1" customWidth="1"/>
    <col min="6008" max="6009" width="9.140625" style="3"/>
    <col min="6010" max="6011" width="9.28515625" style="3" bestFit="1" customWidth="1"/>
    <col min="6012" max="6012" width="9.140625" style="3"/>
    <col min="6013" max="6014" width="9.28515625" style="3" bestFit="1" customWidth="1"/>
    <col min="6015" max="6015" width="12.85546875" style="3" bestFit="1" customWidth="1"/>
    <col min="6016" max="6017" width="9.140625" style="3"/>
    <col min="6018" max="6019" width="9.28515625" style="3" bestFit="1" customWidth="1"/>
    <col min="6020" max="6020" width="9.140625" style="3"/>
    <col min="6021" max="6022" width="9.28515625" style="3" bestFit="1" customWidth="1"/>
    <col min="6023" max="6023" width="12.85546875" style="3" bestFit="1" customWidth="1"/>
    <col min="6024" max="6025" width="9.140625" style="3"/>
    <col min="6026" max="6027" width="9.28515625" style="3" bestFit="1" customWidth="1"/>
    <col min="6028" max="6028" width="9.140625" style="3"/>
    <col min="6029" max="6030" width="9.28515625" style="3" bestFit="1" customWidth="1"/>
    <col min="6031" max="6031" width="12.85546875" style="3" bestFit="1" customWidth="1"/>
    <col min="6032" max="6033" width="9.140625" style="3"/>
    <col min="6034" max="6035" width="9.28515625" style="3" bestFit="1" customWidth="1"/>
    <col min="6036" max="6036" width="9.140625" style="3"/>
    <col min="6037" max="6038" width="9.28515625" style="3" bestFit="1" customWidth="1"/>
    <col min="6039" max="6039" width="12.85546875" style="3" bestFit="1" customWidth="1"/>
    <col min="6040" max="6041" width="9.140625" style="3"/>
    <col min="6042" max="6043" width="9.28515625" style="3" bestFit="1" customWidth="1"/>
    <col min="6044" max="6044" width="9.140625" style="3"/>
    <col min="6045" max="6046" width="9.28515625" style="3" bestFit="1" customWidth="1"/>
    <col min="6047" max="6047" width="12.85546875" style="3" bestFit="1" customWidth="1"/>
    <col min="6048" max="6049" width="9.140625" style="3"/>
    <col min="6050" max="6051" width="9.28515625" style="3" bestFit="1" customWidth="1"/>
    <col min="6052" max="6052" width="9.140625" style="3"/>
    <col min="6053" max="6054" width="9.28515625" style="3" bestFit="1" customWidth="1"/>
    <col min="6055" max="6055" width="12.85546875" style="3" bestFit="1" customWidth="1"/>
    <col min="6056" max="6057" width="9.140625" style="3"/>
    <col min="6058" max="6059" width="9.28515625" style="3" bestFit="1" customWidth="1"/>
    <col min="6060" max="6060" width="9.140625" style="3"/>
    <col min="6061" max="6062" width="9.28515625" style="3" bestFit="1" customWidth="1"/>
    <col min="6063" max="6063" width="12.85546875" style="3" bestFit="1" customWidth="1"/>
    <col min="6064" max="6065" width="9.140625" style="3"/>
    <col min="6066" max="6067" width="9.28515625" style="3" bestFit="1" customWidth="1"/>
    <col min="6068" max="6068" width="9.140625" style="3"/>
    <col min="6069" max="6070" width="9.28515625" style="3" bestFit="1" customWidth="1"/>
    <col min="6071" max="6071" width="12.85546875" style="3" bestFit="1" customWidth="1"/>
    <col min="6072" max="6073" width="9.140625" style="3"/>
    <col min="6074" max="6075" width="9.28515625" style="3" bestFit="1" customWidth="1"/>
    <col min="6076" max="6076" width="9.140625" style="3"/>
    <col min="6077" max="6078" width="9.28515625" style="3" bestFit="1" customWidth="1"/>
    <col min="6079" max="6079" width="12.85546875" style="3" bestFit="1" customWidth="1"/>
    <col min="6080" max="6081" width="9.140625" style="3"/>
    <col min="6082" max="6083" width="9.28515625" style="3" bestFit="1" customWidth="1"/>
    <col min="6084" max="6084" width="9.140625" style="3"/>
    <col min="6085" max="6086" width="9.28515625" style="3" bestFit="1" customWidth="1"/>
    <col min="6087" max="6087" width="12.85546875" style="3" bestFit="1" customWidth="1"/>
    <col min="6088" max="6089" width="9.140625" style="3"/>
    <col min="6090" max="6091" width="9.28515625" style="3" bestFit="1" customWidth="1"/>
    <col min="6092" max="6092" width="9.140625" style="3"/>
    <col min="6093" max="6094" width="9.28515625" style="3" bestFit="1" customWidth="1"/>
    <col min="6095" max="6095" width="12.85546875" style="3" bestFit="1" customWidth="1"/>
    <col min="6096" max="6097" width="9.140625" style="3"/>
    <col min="6098" max="6099" width="9.28515625" style="3" bestFit="1" customWidth="1"/>
    <col min="6100" max="6100" width="9.140625" style="3"/>
    <col min="6101" max="6102" width="9.28515625" style="3" bestFit="1" customWidth="1"/>
    <col min="6103" max="6103" width="12.85546875" style="3" bestFit="1" customWidth="1"/>
    <col min="6104" max="6105" width="9.140625" style="3"/>
    <col min="6106" max="6107" width="9.28515625" style="3" bestFit="1" customWidth="1"/>
    <col min="6108" max="6108" width="9.140625" style="3"/>
    <col min="6109" max="6110" width="9.28515625" style="3" bestFit="1" customWidth="1"/>
    <col min="6111" max="6111" width="12.85546875" style="3" bestFit="1" customWidth="1"/>
    <col min="6112" max="6113" width="9.140625" style="3"/>
    <col min="6114" max="6115" width="9.28515625" style="3" bestFit="1" customWidth="1"/>
    <col min="6116" max="6116" width="9.140625" style="3"/>
    <col min="6117" max="6118" width="9.28515625" style="3" bestFit="1" customWidth="1"/>
    <col min="6119" max="6119" width="12.85546875" style="3" bestFit="1" customWidth="1"/>
    <col min="6120" max="6121" width="9.140625" style="3"/>
    <col min="6122" max="6123" width="9.28515625" style="3" bestFit="1" customWidth="1"/>
    <col min="6124" max="6124" width="9.140625" style="3"/>
    <col min="6125" max="6126" width="9.28515625" style="3" bestFit="1" customWidth="1"/>
    <col min="6127" max="6127" width="12.85546875" style="3" bestFit="1" customWidth="1"/>
    <col min="6128" max="6129" width="9.140625" style="3"/>
    <col min="6130" max="6131" width="9.28515625" style="3" bestFit="1" customWidth="1"/>
    <col min="6132" max="6132" width="9.140625" style="3"/>
    <col min="6133" max="6134" width="9.28515625" style="3" bestFit="1" customWidth="1"/>
    <col min="6135" max="6135" width="12.85546875" style="3" bestFit="1" customWidth="1"/>
    <col min="6136" max="6137" width="9.140625" style="3"/>
    <col min="6138" max="6139" width="9.28515625" style="3" bestFit="1" customWidth="1"/>
    <col min="6140" max="6140" width="9.140625" style="3"/>
    <col min="6141" max="6142" width="9.28515625" style="3" bestFit="1" customWidth="1"/>
    <col min="6143" max="6143" width="12.85546875" style="3" bestFit="1" customWidth="1"/>
    <col min="6144" max="6145" width="9.140625" style="3"/>
    <col min="6146" max="6147" width="9.28515625" style="3" bestFit="1" customWidth="1"/>
    <col min="6148" max="6148" width="9.140625" style="3"/>
    <col min="6149" max="6150" width="9.28515625" style="3" bestFit="1" customWidth="1"/>
    <col min="6151" max="6151" width="12.85546875" style="3" bestFit="1" customWidth="1"/>
    <col min="6152" max="6153" width="9.140625" style="3"/>
    <col min="6154" max="6155" width="9.28515625" style="3" bestFit="1" customWidth="1"/>
    <col min="6156" max="6156" width="9.140625" style="3"/>
    <col min="6157" max="6158" width="9.28515625" style="3" bestFit="1" customWidth="1"/>
    <col min="6159" max="6159" width="12.85546875" style="3" bestFit="1" customWidth="1"/>
    <col min="6160" max="6161" width="9.140625" style="3"/>
    <col min="6162" max="6163" width="9.28515625" style="3" bestFit="1" customWidth="1"/>
    <col min="6164" max="6164" width="9.140625" style="3"/>
    <col min="6165" max="6166" width="9.28515625" style="3" bestFit="1" customWidth="1"/>
    <col min="6167" max="6167" width="12.85546875" style="3" bestFit="1" customWidth="1"/>
    <col min="6168" max="6169" width="9.140625" style="3"/>
    <col min="6170" max="6171" width="9.28515625" style="3" bestFit="1" customWidth="1"/>
    <col min="6172" max="6172" width="9.140625" style="3"/>
    <col min="6173" max="6174" width="9.28515625" style="3" bestFit="1" customWidth="1"/>
    <col min="6175" max="6175" width="12.85546875" style="3" bestFit="1" customWidth="1"/>
    <col min="6176" max="6177" width="9.140625" style="3"/>
    <col min="6178" max="6179" width="9.28515625" style="3" bestFit="1" customWidth="1"/>
    <col min="6180" max="6180" width="9.140625" style="3"/>
    <col min="6181" max="6182" width="9.28515625" style="3" bestFit="1" customWidth="1"/>
    <col min="6183" max="6183" width="12.85546875" style="3" bestFit="1" customWidth="1"/>
    <col min="6184" max="6185" width="9.140625" style="3"/>
    <col min="6186" max="6187" width="9.28515625" style="3" bestFit="1" customWidth="1"/>
    <col min="6188" max="6188" width="9.140625" style="3"/>
    <col min="6189" max="6190" width="9.28515625" style="3" bestFit="1" customWidth="1"/>
    <col min="6191" max="6191" width="12.85546875" style="3" bestFit="1" customWidth="1"/>
    <col min="6192" max="6193" width="9.140625" style="3"/>
    <col min="6194" max="6195" width="9.28515625" style="3" bestFit="1" customWidth="1"/>
    <col min="6196" max="6196" width="9.140625" style="3"/>
    <col min="6197" max="6198" width="9.28515625" style="3" bestFit="1" customWidth="1"/>
    <col min="6199" max="6199" width="12.85546875" style="3" bestFit="1" customWidth="1"/>
    <col min="6200" max="6201" width="9.140625" style="3"/>
    <col min="6202" max="6203" width="9.28515625" style="3" bestFit="1" customWidth="1"/>
    <col min="6204" max="6204" width="9.140625" style="3"/>
    <col min="6205" max="6206" width="9.28515625" style="3" bestFit="1" customWidth="1"/>
    <col min="6207" max="6207" width="12.85546875" style="3" bestFit="1" customWidth="1"/>
    <col min="6208" max="6209" width="9.140625" style="3"/>
    <col min="6210" max="6211" width="9.28515625" style="3" bestFit="1" customWidth="1"/>
    <col min="6212" max="6212" width="9.140625" style="3"/>
    <col min="6213" max="6214" width="9.28515625" style="3" bestFit="1" customWidth="1"/>
    <col min="6215" max="6215" width="12.85546875" style="3" bestFit="1" customWidth="1"/>
    <col min="6216" max="6217" width="9.140625" style="3"/>
    <col min="6218" max="6219" width="9.28515625" style="3" bestFit="1" customWidth="1"/>
    <col min="6220" max="6220" width="9.140625" style="3"/>
    <col min="6221" max="6222" width="9.28515625" style="3" bestFit="1" customWidth="1"/>
    <col min="6223" max="6223" width="12.85546875" style="3" bestFit="1" customWidth="1"/>
    <col min="6224" max="6225" width="9.140625" style="3"/>
    <col min="6226" max="6227" width="9.28515625" style="3" bestFit="1" customWidth="1"/>
    <col min="6228" max="6228" width="9.140625" style="3"/>
    <col min="6229" max="6230" width="9.28515625" style="3" bestFit="1" customWidth="1"/>
    <col min="6231" max="6231" width="12.85546875" style="3" bestFit="1" customWidth="1"/>
    <col min="6232" max="6233" width="9.140625" style="3"/>
    <col min="6234" max="6235" width="9.28515625" style="3" bestFit="1" customWidth="1"/>
    <col min="6236" max="6236" width="9.140625" style="3"/>
    <col min="6237" max="6238" width="9.28515625" style="3" bestFit="1" customWidth="1"/>
    <col min="6239" max="6239" width="12.85546875" style="3" bestFit="1" customWidth="1"/>
    <col min="6240" max="6241" width="9.140625" style="3"/>
    <col min="6242" max="6243" width="9.28515625" style="3" bestFit="1" customWidth="1"/>
    <col min="6244" max="6244" width="9.140625" style="3"/>
    <col min="6245" max="6246" width="9.28515625" style="3" bestFit="1" customWidth="1"/>
    <col min="6247" max="6247" width="12.85546875" style="3" bestFit="1" customWidth="1"/>
    <col min="6248" max="6249" width="9.140625" style="3"/>
    <col min="6250" max="6251" width="9.28515625" style="3" bestFit="1" customWidth="1"/>
    <col min="6252" max="6252" width="9.140625" style="3"/>
    <col min="6253" max="6254" width="9.28515625" style="3" bestFit="1" customWidth="1"/>
    <col min="6255" max="6255" width="12.85546875" style="3" bestFit="1" customWidth="1"/>
    <col min="6256" max="6257" width="9.140625" style="3"/>
    <col min="6258" max="6259" width="9.28515625" style="3" bestFit="1" customWidth="1"/>
    <col min="6260" max="6260" width="9.140625" style="3"/>
    <col min="6261" max="6262" width="9.28515625" style="3" bestFit="1" customWidth="1"/>
    <col min="6263" max="6263" width="12.85546875" style="3" bestFit="1" customWidth="1"/>
    <col min="6264" max="6265" width="9.140625" style="3"/>
    <col min="6266" max="6267" width="9.28515625" style="3" bestFit="1" customWidth="1"/>
    <col min="6268" max="6268" width="9.140625" style="3"/>
    <col min="6269" max="6270" width="9.28515625" style="3" bestFit="1" customWidth="1"/>
    <col min="6271" max="6271" width="12.85546875" style="3" bestFit="1" customWidth="1"/>
    <col min="6272" max="6273" width="9.140625" style="3"/>
    <col min="6274" max="6275" width="9.28515625" style="3" bestFit="1" customWidth="1"/>
    <col min="6276" max="6276" width="9.140625" style="3"/>
    <col min="6277" max="6278" width="9.28515625" style="3" bestFit="1" customWidth="1"/>
    <col min="6279" max="6279" width="12.85546875" style="3" bestFit="1" customWidth="1"/>
    <col min="6280" max="6281" width="9.140625" style="3"/>
    <col min="6282" max="6283" width="9.28515625" style="3" bestFit="1" customWidth="1"/>
    <col min="6284" max="6284" width="9.140625" style="3"/>
    <col min="6285" max="6286" width="9.28515625" style="3" bestFit="1" customWidth="1"/>
    <col min="6287" max="6287" width="12.85546875" style="3" bestFit="1" customWidth="1"/>
    <col min="6288" max="6289" width="9.140625" style="3"/>
    <col min="6290" max="6291" width="9.28515625" style="3" bestFit="1" customWidth="1"/>
    <col min="6292" max="6292" width="9.140625" style="3"/>
    <col min="6293" max="6294" width="9.28515625" style="3" bestFit="1" customWidth="1"/>
    <col min="6295" max="6295" width="12.85546875" style="3" bestFit="1" customWidth="1"/>
    <col min="6296" max="6297" width="9.140625" style="3"/>
    <col min="6298" max="6299" width="9.28515625" style="3" bestFit="1" customWidth="1"/>
    <col min="6300" max="6300" width="9.140625" style="3"/>
    <col min="6301" max="6302" width="9.28515625" style="3" bestFit="1" customWidth="1"/>
    <col min="6303" max="6303" width="12.85546875" style="3" bestFit="1" customWidth="1"/>
    <col min="6304" max="6305" width="9.140625" style="3"/>
    <col min="6306" max="6307" width="9.28515625" style="3" bestFit="1" customWidth="1"/>
    <col min="6308" max="6308" width="9.140625" style="3"/>
    <col min="6309" max="6310" width="9.28515625" style="3" bestFit="1" customWidth="1"/>
    <col min="6311" max="6311" width="12.85546875" style="3" bestFit="1" customWidth="1"/>
    <col min="6312" max="6313" width="9.140625" style="3"/>
    <col min="6314" max="6315" width="9.28515625" style="3" bestFit="1" customWidth="1"/>
    <col min="6316" max="6316" width="9.140625" style="3"/>
    <col min="6317" max="6318" width="9.28515625" style="3" bestFit="1" customWidth="1"/>
    <col min="6319" max="6319" width="12.85546875" style="3" bestFit="1" customWidth="1"/>
    <col min="6320" max="6321" width="9.140625" style="3"/>
    <col min="6322" max="6323" width="9.28515625" style="3" bestFit="1" customWidth="1"/>
    <col min="6324" max="6324" width="9.140625" style="3"/>
    <col min="6325" max="6326" width="9.28515625" style="3" bestFit="1" customWidth="1"/>
    <col min="6327" max="6327" width="12.85546875" style="3" bestFit="1" customWidth="1"/>
    <col min="6328" max="6329" width="9.140625" style="3"/>
    <col min="6330" max="6331" width="9.28515625" style="3" bestFit="1" customWidth="1"/>
    <col min="6332" max="6332" width="9.140625" style="3"/>
    <col min="6333" max="6334" width="9.28515625" style="3" bestFit="1" customWidth="1"/>
    <col min="6335" max="6335" width="12.85546875" style="3" bestFit="1" customWidth="1"/>
    <col min="6336" max="6337" width="9.140625" style="3"/>
    <col min="6338" max="6339" width="9.28515625" style="3" bestFit="1" customWidth="1"/>
    <col min="6340" max="6340" width="9.140625" style="3"/>
    <col min="6341" max="6342" width="9.28515625" style="3" bestFit="1" customWidth="1"/>
    <col min="6343" max="6343" width="12.85546875" style="3" bestFit="1" customWidth="1"/>
    <col min="6344" max="6345" width="9.140625" style="3"/>
    <col min="6346" max="6347" width="9.28515625" style="3" bestFit="1" customWidth="1"/>
    <col min="6348" max="6348" width="9.140625" style="3"/>
    <col min="6349" max="6350" width="9.28515625" style="3" bestFit="1" customWidth="1"/>
    <col min="6351" max="6351" width="12.85546875" style="3" bestFit="1" customWidth="1"/>
    <col min="6352" max="6353" width="9.140625" style="3"/>
    <col min="6354" max="6355" width="9.28515625" style="3" bestFit="1" customWidth="1"/>
    <col min="6356" max="6356" width="9.140625" style="3"/>
    <col min="6357" max="6358" width="9.28515625" style="3" bestFit="1" customWidth="1"/>
    <col min="6359" max="6359" width="12.85546875" style="3" bestFit="1" customWidth="1"/>
    <col min="6360" max="6361" width="9.140625" style="3"/>
    <col min="6362" max="6363" width="9.28515625" style="3" bestFit="1" customWidth="1"/>
    <col min="6364" max="6364" width="9.140625" style="3"/>
    <col min="6365" max="6366" width="9.28515625" style="3" bestFit="1" customWidth="1"/>
    <col min="6367" max="6367" width="12.85546875" style="3" bestFit="1" customWidth="1"/>
    <col min="6368" max="6369" width="9.140625" style="3"/>
    <col min="6370" max="6371" width="9.28515625" style="3" bestFit="1" customWidth="1"/>
    <col min="6372" max="6372" width="9.140625" style="3"/>
    <col min="6373" max="6374" width="9.28515625" style="3" bestFit="1" customWidth="1"/>
    <col min="6375" max="6375" width="12.85546875" style="3" bestFit="1" customWidth="1"/>
    <col min="6376" max="6377" width="9.140625" style="3"/>
    <col min="6378" max="6379" width="9.28515625" style="3" bestFit="1" customWidth="1"/>
    <col min="6380" max="6380" width="9.140625" style="3"/>
    <col min="6381" max="6382" width="9.28515625" style="3" bestFit="1" customWidth="1"/>
    <col min="6383" max="6383" width="12.85546875" style="3" bestFit="1" customWidth="1"/>
    <col min="6384" max="6385" width="9.140625" style="3"/>
    <col min="6386" max="6387" width="9.28515625" style="3" bestFit="1" customWidth="1"/>
    <col min="6388" max="6388" width="9.140625" style="3"/>
    <col min="6389" max="6390" width="9.28515625" style="3" bestFit="1" customWidth="1"/>
    <col min="6391" max="6391" width="12.85546875" style="3" bestFit="1" customWidth="1"/>
    <col min="6392" max="6393" width="9.140625" style="3"/>
    <col min="6394" max="6395" width="9.28515625" style="3" bestFit="1" customWidth="1"/>
    <col min="6396" max="6396" width="9.140625" style="3"/>
    <col min="6397" max="6398" width="9.28515625" style="3" bestFit="1" customWidth="1"/>
    <col min="6399" max="6399" width="12.85546875" style="3" bestFit="1" customWidth="1"/>
    <col min="6400" max="6401" width="9.140625" style="3"/>
    <col min="6402" max="6403" width="9.28515625" style="3" bestFit="1" customWidth="1"/>
    <col min="6404" max="6404" width="9.140625" style="3"/>
    <col min="6405" max="6406" width="9.28515625" style="3" bestFit="1" customWidth="1"/>
    <col min="6407" max="6407" width="12.85546875" style="3" bestFit="1" customWidth="1"/>
    <col min="6408" max="6409" width="9.140625" style="3"/>
    <col min="6410" max="6411" width="9.28515625" style="3" bestFit="1" customWidth="1"/>
    <col min="6412" max="6412" width="9.140625" style="3"/>
    <col min="6413" max="6414" width="9.28515625" style="3" bestFit="1" customWidth="1"/>
    <col min="6415" max="6415" width="12.85546875" style="3" bestFit="1" customWidth="1"/>
    <col min="6416" max="6417" width="9.140625" style="3"/>
    <col min="6418" max="6419" width="9.28515625" style="3" bestFit="1" customWidth="1"/>
    <col min="6420" max="6420" width="9.140625" style="3"/>
    <col min="6421" max="6422" width="9.28515625" style="3" bestFit="1" customWidth="1"/>
    <col min="6423" max="6423" width="12.85546875" style="3" bestFit="1" customWidth="1"/>
    <col min="6424" max="6425" width="9.140625" style="3"/>
    <col min="6426" max="6427" width="9.28515625" style="3" bestFit="1" customWidth="1"/>
    <col min="6428" max="6428" width="9.140625" style="3"/>
    <col min="6429" max="6430" width="9.28515625" style="3" bestFit="1" customWidth="1"/>
    <col min="6431" max="6431" width="12.85546875" style="3" bestFit="1" customWidth="1"/>
    <col min="6432" max="6433" width="9.140625" style="3"/>
    <col min="6434" max="6435" width="9.28515625" style="3" bestFit="1" customWidth="1"/>
    <col min="6436" max="6436" width="9.140625" style="3"/>
    <col min="6437" max="6438" width="9.28515625" style="3" bestFit="1" customWidth="1"/>
    <col min="6439" max="6439" width="12.85546875" style="3" bestFit="1" customWidth="1"/>
    <col min="6440" max="6441" width="9.140625" style="3"/>
    <col min="6442" max="6443" width="9.28515625" style="3" bestFit="1" customWidth="1"/>
    <col min="6444" max="6444" width="9.140625" style="3"/>
    <col min="6445" max="6446" width="9.28515625" style="3" bestFit="1" customWidth="1"/>
    <col min="6447" max="6447" width="12.85546875" style="3" bestFit="1" customWidth="1"/>
    <col min="6448" max="6449" width="9.140625" style="3"/>
    <col min="6450" max="6451" width="9.28515625" style="3" bestFit="1" customWidth="1"/>
    <col min="6452" max="6452" width="9.140625" style="3"/>
    <col min="6453" max="6454" width="9.28515625" style="3" bestFit="1" customWidth="1"/>
    <col min="6455" max="6455" width="12.85546875" style="3" bestFit="1" customWidth="1"/>
    <col min="6456" max="6457" width="9.140625" style="3"/>
    <col min="6458" max="6459" width="9.28515625" style="3" bestFit="1" customWidth="1"/>
    <col min="6460" max="6460" width="9.140625" style="3"/>
    <col min="6461" max="6462" width="9.28515625" style="3" bestFit="1" customWidth="1"/>
    <col min="6463" max="6463" width="12.85546875" style="3" bestFit="1" customWidth="1"/>
    <col min="6464" max="6465" width="9.140625" style="3"/>
    <col min="6466" max="6467" width="9.28515625" style="3" bestFit="1" customWidth="1"/>
    <col min="6468" max="6468" width="9.140625" style="3"/>
    <col min="6469" max="6470" width="9.28515625" style="3" bestFit="1" customWidth="1"/>
    <col min="6471" max="6471" width="12.85546875" style="3" bestFit="1" customWidth="1"/>
    <col min="6472" max="6473" width="9.140625" style="3"/>
    <col min="6474" max="6475" width="9.28515625" style="3" bestFit="1" customWidth="1"/>
    <col min="6476" max="6476" width="9.140625" style="3"/>
    <col min="6477" max="6478" width="9.28515625" style="3" bestFit="1" customWidth="1"/>
    <col min="6479" max="6479" width="12.85546875" style="3" bestFit="1" customWidth="1"/>
    <col min="6480" max="6481" width="9.140625" style="3"/>
    <col min="6482" max="6483" width="9.28515625" style="3" bestFit="1" customWidth="1"/>
    <col min="6484" max="6484" width="9.140625" style="3"/>
    <col min="6485" max="6486" width="9.28515625" style="3" bestFit="1" customWidth="1"/>
    <col min="6487" max="6487" width="12.85546875" style="3" bestFit="1" customWidth="1"/>
    <col min="6488" max="6489" width="9.140625" style="3"/>
    <col min="6490" max="6491" width="9.28515625" style="3" bestFit="1" customWidth="1"/>
    <col min="6492" max="6492" width="9.140625" style="3"/>
    <col min="6493" max="6494" width="9.28515625" style="3" bestFit="1" customWidth="1"/>
    <col min="6495" max="6495" width="12.85546875" style="3" bestFit="1" customWidth="1"/>
    <col min="6496" max="6497" width="9.140625" style="3"/>
    <col min="6498" max="6499" width="9.28515625" style="3" bestFit="1" customWidth="1"/>
    <col min="6500" max="6500" width="9.140625" style="3"/>
    <col min="6501" max="6502" width="9.28515625" style="3" bestFit="1" customWidth="1"/>
    <col min="6503" max="6503" width="12.85546875" style="3" bestFit="1" customWidth="1"/>
    <col min="6504" max="6505" width="9.140625" style="3"/>
    <col min="6506" max="6507" width="9.28515625" style="3" bestFit="1" customWidth="1"/>
    <col min="6508" max="6508" width="9.140625" style="3"/>
    <col min="6509" max="6510" width="9.28515625" style="3" bestFit="1" customWidth="1"/>
    <col min="6511" max="6511" width="12.85546875" style="3" bestFit="1" customWidth="1"/>
    <col min="6512" max="6513" width="9.140625" style="3"/>
    <col min="6514" max="6515" width="9.28515625" style="3" bestFit="1" customWidth="1"/>
    <col min="6516" max="6516" width="9.140625" style="3"/>
    <col min="6517" max="6518" width="9.28515625" style="3" bestFit="1" customWidth="1"/>
    <col min="6519" max="6519" width="12.85546875" style="3" bestFit="1" customWidth="1"/>
    <col min="6520" max="6521" width="9.140625" style="3"/>
    <col min="6522" max="6523" width="9.28515625" style="3" bestFit="1" customWidth="1"/>
    <col min="6524" max="6524" width="9.140625" style="3"/>
    <col min="6525" max="6526" width="9.28515625" style="3" bestFit="1" customWidth="1"/>
    <col min="6527" max="6527" width="12.85546875" style="3" bestFit="1" customWidth="1"/>
    <col min="6528" max="6529" width="9.140625" style="3"/>
    <col min="6530" max="6531" width="9.28515625" style="3" bestFit="1" customWidth="1"/>
    <col min="6532" max="6532" width="9.140625" style="3"/>
    <col min="6533" max="6534" width="9.28515625" style="3" bestFit="1" customWidth="1"/>
    <col min="6535" max="6535" width="12.85546875" style="3" bestFit="1" customWidth="1"/>
    <col min="6536" max="6537" width="9.140625" style="3"/>
    <col min="6538" max="6539" width="9.28515625" style="3" bestFit="1" customWidth="1"/>
    <col min="6540" max="6540" width="9.140625" style="3"/>
    <col min="6541" max="6542" width="9.28515625" style="3" bestFit="1" customWidth="1"/>
    <col min="6543" max="6543" width="12.85546875" style="3" bestFit="1" customWidth="1"/>
    <col min="6544" max="6545" width="9.140625" style="3"/>
    <col min="6546" max="6547" width="9.28515625" style="3" bestFit="1" customWidth="1"/>
    <col min="6548" max="6548" width="9.140625" style="3"/>
    <col min="6549" max="6550" width="9.28515625" style="3" bestFit="1" customWidth="1"/>
    <col min="6551" max="6551" width="12.85546875" style="3" bestFit="1" customWidth="1"/>
    <col min="6552" max="6553" width="9.140625" style="3"/>
    <col min="6554" max="6555" width="9.28515625" style="3" bestFit="1" customWidth="1"/>
    <col min="6556" max="6556" width="9.140625" style="3"/>
    <col min="6557" max="6558" width="9.28515625" style="3" bestFit="1" customWidth="1"/>
    <col min="6559" max="6559" width="12.85546875" style="3" bestFit="1" customWidth="1"/>
    <col min="6560" max="6561" width="9.140625" style="3"/>
    <col min="6562" max="6563" width="9.28515625" style="3" bestFit="1" customWidth="1"/>
    <col min="6564" max="6564" width="9.140625" style="3"/>
    <col min="6565" max="6566" width="9.28515625" style="3" bestFit="1" customWidth="1"/>
    <col min="6567" max="6567" width="12.85546875" style="3" bestFit="1" customWidth="1"/>
    <col min="6568" max="6569" width="9.140625" style="3"/>
    <col min="6570" max="6571" width="9.28515625" style="3" bestFit="1" customWidth="1"/>
    <col min="6572" max="6572" width="9.140625" style="3"/>
    <col min="6573" max="6574" width="9.28515625" style="3" bestFit="1" customWidth="1"/>
    <col min="6575" max="6575" width="12.85546875" style="3" bestFit="1" customWidth="1"/>
    <col min="6576" max="6577" width="9.140625" style="3"/>
    <col min="6578" max="6579" width="9.28515625" style="3" bestFit="1" customWidth="1"/>
    <col min="6580" max="6580" width="9.140625" style="3"/>
    <col min="6581" max="6582" width="9.28515625" style="3" bestFit="1" customWidth="1"/>
    <col min="6583" max="6583" width="12.85546875" style="3" bestFit="1" customWidth="1"/>
    <col min="6584" max="6585" width="9.140625" style="3"/>
    <col min="6586" max="6587" width="9.28515625" style="3" bestFit="1" customWidth="1"/>
    <col min="6588" max="6588" width="9.140625" style="3"/>
    <col min="6589" max="6590" width="9.28515625" style="3" bestFit="1" customWidth="1"/>
    <col min="6591" max="6591" width="12.85546875" style="3" bestFit="1" customWidth="1"/>
    <col min="6592" max="6593" width="9.140625" style="3"/>
    <col min="6594" max="6595" width="9.28515625" style="3" bestFit="1" customWidth="1"/>
    <col min="6596" max="6596" width="9.140625" style="3"/>
    <col min="6597" max="6598" width="9.28515625" style="3" bestFit="1" customWidth="1"/>
    <col min="6599" max="6599" width="12.85546875" style="3" bestFit="1" customWidth="1"/>
    <col min="6600" max="6601" width="9.140625" style="3"/>
    <col min="6602" max="6603" width="9.28515625" style="3" bestFit="1" customWidth="1"/>
    <col min="6604" max="6604" width="9.140625" style="3"/>
    <col min="6605" max="6606" width="9.28515625" style="3" bestFit="1" customWidth="1"/>
    <col min="6607" max="6607" width="12.85546875" style="3" bestFit="1" customWidth="1"/>
    <col min="6608" max="6609" width="9.140625" style="3"/>
    <col min="6610" max="6611" width="9.28515625" style="3" bestFit="1" customWidth="1"/>
    <col min="6612" max="6612" width="9.140625" style="3"/>
    <col min="6613" max="6614" width="9.28515625" style="3" bestFit="1" customWidth="1"/>
    <col min="6615" max="6615" width="12.85546875" style="3" bestFit="1" customWidth="1"/>
    <col min="6616" max="6617" width="9.140625" style="3"/>
    <col min="6618" max="6619" width="9.28515625" style="3" bestFit="1" customWidth="1"/>
    <col min="6620" max="6620" width="9.140625" style="3"/>
    <col min="6621" max="6622" width="9.28515625" style="3" bestFit="1" customWidth="1"/>
    <col min="6623" max="6623" width="12.85546875" style="3" bestFit="1" customWidth="1"/>
    <col min="6624" max="6625" width="9.140625" style="3"/>
    <col min="6626" max="6627" width="9.28515625" style="3" bestFit="1" customWidth="1"/>
    <col min="6628" max="6628" width="9.140625" style="3"/>
    <col min="6629" max="6630" width="9.28515625" style="3" bestFit="1" customWidth="1"/>
    <col min="6631" max="6631" width="12.85546875" style="3" bestFit="1" customWidth="1"/>
    <col min="6632" max="6633" width="9.140625" style="3"/>
    <col min="6634" max="6635" width="9.28515625" style="3" bestFit="1" customWidth="1"/>
    <col min="6636" max="6636" width="9.140625" style="3"/>
    <col min="6637" max="6638" width="9.28515625" style="3" bestFit="1" customWidth="1"/>
    <col min="6639" max="6639" width="12.85546875" style="3" bestFit="1" customWidth="1"/>
    <col min="6640" max="6641" width="9.140625" style="3"/>
    <col min="6642" max="6643" width="9.28515625" style="3" bestFit="1" customWidth="1"/>
    <col min="6644" max="6644" width="9.140625" style="3"/>
    <col min="6645" max="6646" width="9.28515625" style="3" bestFit="1" customWidth="1"/>
    <col min="6647" max="6647" width="12.85546875" style="3" bestFit="1" customWidth="1"/>
    <col min="6648" max="6649" width="9.140625" style="3"/>
    <col min="6650" max="6651" width="9.28515625" style="3" bestFit="1" customWidth="1"/>
    <col min="6652" max="6652" width="9.140625" style="3"/>
    <col min="6653" max="6654" width="9.28515625" style="3" bestFit="1" customWidth="1"/>
    <col min="6655" max="6655" width="12.85546875" style="3" bestFit="1" customWidth="1"/>
    <col min="6656" max="6657" width="9.140625" style="3"/>
    <col min="6658" max="6659" width="9.28515625" style="3" bestFit="1" customWidth="1"/>
    <col min="6660" max="6660" width="9.140625" style="3"/>
    <col min="6661" max="6662" width="9.28515625" style="3" bestFit="1" customWidth="1"/>
    <col min="6663" max="6663" width="12.85546875" style="3" bestFit="1" customWidth="1"/>
    <col min="6664" max="6665" width="9.140625" style="3"/>
    <col min="6666" max="6667" width="9.28515625" style="3" bestFit="1" customWidth="1"/>
    <col min="6668" max="6668" width="9.140625" style="3"/>
    <col min="6669" max="6670" width="9.28515625" style="3" bestFit="1" customWidth="1"/>
    <col min="6671" max="6671" width="12.85546875" style="3" bestFit="1" customWidth="1"/>
    <col min="6672" max="6673" width="9.140625" style="3"/>
    <col min="6674" max="6675" width="9.28515625" style="3" bestFit="1" customWidth="1"/>
    <col min="6676" max="6676" width="9.140625" style="3"/>
    <col min="6677" max="6678" width="9.28515625" style="3" bestFit="1" customWidth="1"/>
    <col min="6679" max="6679" width="12.85546875" style="3" bestFit="1" customWidth="1"/>
    <col min="6680" max="6681" width="9.140625" style="3"/>
    <col min="6682" max="6683" width="9.28515625" style="3" bestFit="1" customWidth="1"/>
    <col min="6684" max="6684" width="9.140625" style="3"/>
    <col min="6685" max="6686" width="9.28515625" style="3" bestFit="1" customWidth="1"/>
    <col min="6687" max="6687" width="12.85546875" style="3" bestFit="1" customWidth="1"/>
    <col min="6688" max="6689" width="9.140625" style="3"/>
    <col min="6690" max="6691" width="9.28515625" style="3" bestFit="1" customWidth="1"/>
    <col min="6692" max="6692" width="9.140625" style="3"/>
    <col min="6693" max="6694" width="9.28515625" style="3" bestFit="1" customWidth="1"/>
    <col min="6695" max="6695" width="12.85546875" style="3" bestFit="1" customWidth="1"/>
    <col min="6696" max="6697" width="9.140625" style="3"/>
    <col min="6698" max="6699" width="9.28515625" style="3" bestFit="1" customWidth="1"/>
    <col min="6700" max="6700" width="9.140625" style="3"/>
    <col min="6701" max="6702" width="9.28515625" style="3" bestFit="1" customWidth="1"/>
    <col min="6703" max="6703" width="12.85546875" style="3" bestFit="1" customWidth="1"/>
    <col min="6704" max="6705" width="9.140625" style="3"/>
    <col min="6706" max="6707" width="9.28515625" style="3" bestFit="1" customWidth="1"/>
    <col min="6708" max="6708" width="9.140625" style="3"/>
    <col min="6709" max="6710" width="9.28515625" style="3" bestFit="1" customWidth="1"/>
    <col min="6711" max="6711" width="12.85546875" style="3" bestFit="1" customWidth="1"/>
    <col min="6712" max="6713" width="9.140625" style="3"/>
    <col min="6714" max="6715" width="9.28515625" style="3" bestFit="1" customWidth="1"/>
    <col min="6716" max="6716" width="9.140625" style="3"/>
    <col min="6717" max="6718" width="9.28515625" style="3" bestFit="1" customWidth="1"/>
    <col min="6719" max="6719" width="12.85546875" style="3" bestFit="1" customWidth="1"/>
    <col min="6720" max="6721" width="9.140625" style="3"/>
    <col min="6722" max="6723" width="9.28515625" style="3" bestFit="1" customWidth="1"/>
    <col min="6724" max="6724" width="9.140625" style="3"/>
    <col min="6725" max="6726" width="9.28515625" style="3" bestFit="1" customWidth="1"/>
    <col min="6727" max="6727" width="12.85546875" style="3" bestFit="1" customWidth="1"/>
    <col min="6728" max="6729" width="9.140625" style="3"/>
    <col min="6730" max="6731" width="9.28515625" style="3" bestFit="1" customWidth="1"/>
    <col min="6732" max="6732" width="9.140625" style="3"/>
    <col min="6733" max="6734" width="9.28515625" style="3" bestFit="1" customWidth="1"/>
    <col min="6735" max="6735" width="12.85546875" style="3" bestFit="1" customWidth="1"/>
    <col min="6736" max="6737" width="9.140625" style="3"/>
    <col min="6738" max="6739" width="9.28515625" style="3" bestFit="1" customWidth="1"/>
    <col min="6740" max="6740" width="9.140625" style="3"/>
    <col min="6741" max="6742" width="9.28515625" style="3" bestFit="1" customWidth="1"/>
    <col min="6743" max="6743" width="12.85546875" style="3" bestFit="1" customWidth="1"/>
    <col min="6744" max="6745" width="9.140625" style="3"/>
    <col min="6746" max="6747" width="9.28515625" style="3" bestFit="1" customWidth="1"/>
    <col min="6748" max="6748" width="9.140625" style="3"/>
    <col min="6749" max="6750" width="9.28515625" style="3" bestFit="1" customWidth="1"/>
    <col min="6751" max="6751" width="12.85546875" style="3" bestFit="1" customWidth="1"/>
    <col min="6752" max="6753" width="9.140625" style="3"/>
    <col min="6754" max="6755" width="9.28515625" style="3" bestFit="1" customWidth="1"/>
    <col min="6756" max="6756" width="9.140625" style="3"/>
    <col min="6757" max="6758" width="9.28515625" style="3" bestFit="1" customWidth="1"/>
    <col min="6759" max="6759" width="12.85546875" style="3" bestFit="1" customWidth="1"/>
    <col min="6760" max="6761" width="9.140625" style="3"/>
    <col min="6762" max="6763" width="9.28515625" style="3" bestFit="1" customWidth="1"/>
    <col min="6764" max="6764" width="9.140625" style="3"/>
    <col min="6765" max="6766" width="9.28515625" style="3" bestFit="1" customWidth="1"/>
    <col min="6767" max="6767" width="12.85546875" style="3" bestFit="1" customWidth="1"/>
    <col min="6768" max="6769" width="9.140625" style="3"/>
    <col min="6770" max="6771" width="9.28515625" style="3" bestFit="1" customWidth="1"/>
    <col min="6772" max="6772" width="9.140625" style="3"/>
    <col min="6773" max="6774" width="9.28515625" style="3" bestFit="1" customWidth="1"/>
    <col min="6775" max="6775" width="12.85546875" style="3" bestFit="1" customWidth="1"/>
    <col min="6776" max="6777" width="9.140625" style="3"/>
    <col min="6778" max="6779" width="9.28515625" style="3" bestFit="1" customWidth="1"/>
    <col min="6780" max="6780" width="9.140625" style="3"/>
    <col min="6781" max="6782" width="9.28515625" style="3" bestFit="1" customWidth="1"/>
    <col min="6783" max="6783" width="12.85546875" style="3" bestFit="1" customWidth="1"/>
    <col min="6784" max="6785" width="9.140625" style="3"/>
    <col min="6786" max="6787" width="9.28515625" style="3" bestFit="1" customWidth="1"/>
    <col min="6788" max="6788" width="9.140625" style="3"/>
    <col min="6789" max="6790" width="9.28515625" style="3" bestFit="1" customWidth="1"/>
    <col min="6791" max="6791" width="12.85546875" style="3" bestFit="1" customWidth="1"/>
    <col min="6792" max="6793" width="9.140625" style="3"/>
    <col min="6794" max="6795" width="9.28515625" style="3" bestFit="1" customWidth="1"/>
    <col min="6796" max="6796" width="9.140625" style="3"/>
    <col min="6797" max="6798" width="9.28515625" style="3" bestFit="1" customWidth="1"/>
    <col min="6799" max="6799" width="12.85546875" style="3" bestFit="1" customWidth="1"/>
    <col min="6800" max="6801" width="9.140625" style="3"/>
    <col min="6802" max="6803" width="9.28515625" style="3" bestFit="1" customWidth="1"/>
    <col min="6804" max="6804" width="9.140625" style="3"/>
    <col min="6805" max="6806" width="9.28515625" style="3" bestFit="1" customWidth="1"/>
    <col min="6807" max="6807" width="12.85546875" style="3" bestFit="1" customWidth="1"/>
    <col min="6808" max="6809" width="9.140625" style="3"/>
    <col min="6810" max="6811" width="9.28515625" style="3" bestFit="1" customWidth="1"/>
    <col min="6812" max="6812" width="9.140625" style="3"/>
    <col min="6813" max="6814" width="9.28515625" style="3" bestFit="1" customWidth="1"/>
    <col min="6815" max="6815" width="12.85546875" style="3" bestFit="1" customWidth="1"/>
    <col min="6816" max="6817" width="9.140625" style="3"/>
    <col min="6818" max="6819" width="9.28515625" style="3" bestFit="1" customWidth="1"/>
    <col min="6820" max="6820" width="9.140625" style="3"/>
    <col min="6821" max="6822" width="9.28515625" style="3" bestFit="1" customWidth="1"/>
    <col min="6823" max="6823" width="12.85546875" style="3" bestFit="1" customWidth="1"/>
    <col min="6824" max="6825" width="9.140625" style="3"/>
    <col min="6826" max="6827" width="9.28515625" style="3" bestFit="1" customWidth="1"/>
    <col min="6828" max="6828" width="9.140625" style="3"/>
    <col min="6829" max="6830" width="9.28515625" style="3" bestFit="1" customWidth="1"/>
    <col min="6831" max="6831" width="12.85546875" style="3" bestFit="1" customWidth="1"/>
    <col min="6832" max="6833" width="9.140625" style="3"/>
    <col min="6834" max="6835" width="9.28515625" style="3" bestFit="1" customWidth="1"/>
    <col min="6836" max="6836" width="9.140625" style="3"/>
    <col min="6837" max="6838" width="9.28515625" style="3" bestFit="1" customWidth="1"/>
    <col min="6839" max="6839" width="12.85546875" style="3" bestFit="1" customWidth="1"/>
    <col min="6840" max="6841" width="9.140625" style="3"/>
    <col min="6842" max="6843" width="9.28515625" style="3" bestFit="1" customWidth="1"/>
    <col min="6844" max="6844" width="9.140625" style="3"/>
    <col min="6845" max="6846" width="9.28515625" style="3" bestFit="1" customWidth="1"/>
    <col min="6847" max="6847" width="12.85546875" style="3" bestFit="1" customWidth="1"/>
    <col min="6848" max="6849" width="9.140625" style="3"/>
    <col min="6850" max="6851" width="9.28515625" style="3" bestFit="1" customWidth="1"/>
    <col min="6852" max="6852" width="9.140625" style="3"/>
    <col min="6853" max="6854" width="9.28515625" style="3" bestFit="1" customWidth="1"/>
    <col min="6855" max="6855" width="12.85546875" style="3" bestFit="1" customWidth="1"/>
    <col min="6856" max="6857" width="9.140625" style="3"/>
    <col min="6858" max="6859" width="9.28515625" style="3" bestFit="1" customWidth="1"/>
    <col min="6860" max="6860" width="9.140625" style="3"/>
    <col min="6861" max="6862" width="9.28515625" style="3" bestFit="1" customWidth="1"/>
    <col min="6863" max="6863" width="12.85546875" style="3" bestFit="1" customWidth="1"/>
    <col min="6864" max="6865" width="9.140625" style="3"/>
    <col min="6866" max="6867" width="9.28515625" style="3" bestFit="1" customWidth="1"/>
    <col min="6868" max="6868" width="9.140625" style="3"/>
    <col min="6869" max="6870" width="9.28515625" style="3" bestFit="1" customWidth="1"/>
    <col min="6871" max="6871" width="12.85546875" style="3" bestFit="1" customWidth="1"/>
    <col min="6872" max="6873" width="9.140625" style="3"/>
    <col min="6874" max="6875" width="9.28515625" style="3" bestFit="1" customWidth="1"/>
    <col min="6876" max="6876" width="9.140625" style="3"/>
    <col min="6877" max="6878" width="9.28515625" style="3" bestFit="1" customWidth="1"/>
    <col min="6879" max="6879" width="12.85546875" style="3" bestFit="1" customWidth="1"/>
    <col min="6880" max="6881" width="9.140625" style="3"/>
    <col min="6882" max="6883" width="9.28515625" style="3" bestFit="1" customWidth="1"/>
    <col min="6884" max="6884" width="9.140625" style="3"/>
    <col min="6885" max="6886" width="9.28515625" style="3" bestFit="1" customWidth="1"/>
    <col min="6887" max="6887" width="12.85546875" style="3" bestFit="1" customWidth="1"/>
    <col min="6888" max="6889" width="9.140625" style="3"/>
    <col min="6890" max="6891" width="9.28515625" style="3" bestFit="1" customWidth="1"/>
    <col min="6892" max="6892" width="9.140625" style="3"/>
    <col min="6893" max="6894" width="9.28515625" style="3" bestFit="1" customWidth="1"/>
    <col min="6895" max="6895" width="12.85546875" style="3" bestFit="1" customWidth="1"/>
    <col min="6896" max="6897" width="9.140625" style="3"/>
    <col min="6898" max="6899" width="9.28515625" style="3" bestFit="1" customWidth="1"/>
    <col min="6900" max="6900" width="9.140625" style="3"/>
    <col min="6901" max="6902" width="9.28515625" style="3" bestFit="1" customWidth="1"/>
    <col min="6903" max="6903" width="12.85546875" style="3" bestFit="1" customWidth="1"/>
    <col min="6904" max="6905" width="9.140625" style="3"/>
    <col min="6906" max="6907" width="9.28515625" style="3" bestFit="1" customWidth="1"/>
    <col min="6908" max="6908" width="9.140625" style="3"/>
    <col min="6909" max="6910" width="9.28515625" style="3" bestFit="1" customWidth="1"/>
    <col min="6911" max="6911" width="12.85546875" style="3" bestFit="1" customWidth="1"/>
    <col min="6912" max="6913" width="9.140625" style="3"/>
    <col min="6914" max="6915" width="9.28515625" style="3" bestFit="1" customWidth="1"/>
    <col min="6916" max="6916" width="9.140625" style="3"/>
    <col min="6917" max="6918" width="9.28515625" style="3" bestFit="1" customWidth="1"/>
    <col min="6919" max="6919" width="12.85546875" style="3" bestFit="1" customWidth="1"/>
    <col min="6920" max="6921" width="9.140625" style="3"/>
    <col min="6922" max="6923" width="9.28515625" style="3" bestFit="1" customWidth="1"/>
    <col min="6924" max="6924" width="9.140625" style="3"/>
    <col min="6925" max="6926" width="9.28515625" style="3" bestFit="1" customWidth="1"/>
    <col min="6927" max="6927" width="12.85546875" style="3" bestFit="1" customWidth="1"/>
    <col min="6928" max="6929" width="9.140625" style="3"/>
    <col min="6930" max="6931" width="9.28515625" style="3" bestFit="1" customWidth="1"/>
    <col min="6932" max="6932" width="9.140625" style="3"/>
    <col min="6933" max="6934" width="9.28515625" style="3" bestFit="1" customWidth="1"/>
    <col min="6935" max="6935" width="12.85546875" style="3" bestFit="1" customWidth="1"/>
    <col min="6936" max="6937" width="9.140625" style="3"/>
    <col min="6938" max="6939" width="9.28515625" style="3" bestFit="1" customWidth="1"/>
    <col min="6940" max="6940" width="9.140625" style="3"/>
    <col min="6941" max="6942" width="9.28515625" style="3" bestFit="1" customWidth="1"/>
    <col min="6943" max="6943" width="12.85546875" style="3" bestFit="1" customWidth="1"/>
    <col min="6944" max="6945" width="9.140625" style="3"/>
    <col min="6946" max="6947" width="9.28515625" style="3" bestFit="1" customWidth="1"/>
    <col min="6948" max="6948" width="9.140625" style="3"/>
    <col min="6949" max="6950" width="9.28515625" style="3" bestFit="1" customWidth="1"/>
    <col min="6951" max="6951" width="12.85546875" style="3" bestFit="1" customWidth="1"/>
    <col min="6952" max="6953" width="9.140625" style="3"/>
    <col min="6954" max="6955" width="9.28515625" style="3" bestFit="1" customWidth="1"/>
    <col min="6956" max="6956" width="9.140625" style="3"/>
    <col min="6957" max="6958" width="9.28515625" style="3" bestFit="1" customWidth="1"/>
    <col min="6959" max="6959" width="12.85546875" style="3" bestFit="1" customWidth="1"/>
    <col min="6960" max="6961" width="9.140625" style="3"/>
    <col min="6962" max="6963" width="9.28515625" style="3" bestFit="1" customWidth="1"/>
    <col min="6964" max="6964" width="9.140625" style="3"/>
    <col min="6965" max="6966" width="9.28515625" style="3" bestFit="1" customWidth="1"/>
    <col min="6967" max="6967" width="12.85546875" style="3" bestFit="1" customWidth="1"/>
    <col min="6968" max="6969" width="9.140625" style="3"/>
    <col min="6970" max="6971" width="9.28515625" style="3" bestFit="1" customWidth="1"/>
    <col min="6972" max="6972" width="9.140625" style="3"/>
    <col min="6973" max="6974" width="9.28515625" style="3" bestFit="1" customWidth="1"/>
    <col min="6975" max="6975" width="12.85546875" style="3" bestFit="1" customWidth="1"/>
    <col min="6976" max="6977" width="9.140625" style="3"/>
    <col min="6978" max="6979" width="9.28515625" style="3" bestFit="1" customWidth="1"/>
    <col min="6980" max="6980" width="9.140625" style="3"/>
    <col min="6981" max="6982" width="9.28515625" style="3" bestFit="1" customWidth="1"/>
    <col min="6983" max="6983" width="12.85546875" style="3" bestFit="1" customWidth="1"/>
    <col min="6984" max="6985" width="9.140625" style="3"/>
    <col min="6986" max="6987" width="9.28515625" style="3" bestFit="1" customWidth="1"/>
    <col min="6988" max="6988" width="9.140625" style="3"/>
    <col min="6989" max="6990" width="9.28515625" style="3" bestFit="1" customWidth="1"/>
    <col min="6991" max="6991" width="12.85546875" style="3" bestFit="1" customWidth="1"/>
    <col min="6992" max="6993" width="9.140625" style="3"/>
    <col min="6994" max="6995" width="9.28515625" style="3" bestFit="1" customWidth="1"/>
    <col min="6996" max="6996" width="9.140625" style="3"/>
    <col min="6997" max="6998" width="9.28515625" style="3" bestFit="1" customWidth="1"/>
    <col min="6999" max="6999" width="12.85546875" style="3" bestFit="1" customWidth="1"/>
    <col min="7000" max="7001" width="9.140625" style="3"/>
    <col min="7002" max="7003" width="9.28515625" style="3" bestFit="1" customWidth="1"/>
    <col min="7004" max="7004" width="9.140625" style="3"/>
    <col min="7005" max="7006" width="9.28515625" style="3" bestFit="1" customWidth="1"/>
    <col min="7007" max="7007" width="12.85546875" style="3" bestFit="1" customWidth="1"/>
    <col min="7008" max="7009" width="9.140625" style="3"/>
    <col min="7010" max="7011" width="9.28515625" style="3" bestFit="1" customWidth="1"/>
    <col min="7012" max="7012" width="9.140625" style="3"/>
    <col min="7013" max="7014" width="9.28515625" style="3" bestFit="1" customWidth="1"/>
    <col min="7015" max="7015" width="12.85546875" style="3" bestFit="1" customWidth="1"/>
    <col min="7016" max="7017" width="9.140625" style="3"/>
    <col min="7018" max="7019" width="9.28515625" style="3" bestFit="1" customWidth="1"/>
    <col min="7020" max="7020" width="9.140625" style="3"/>
    <col min="7021" max="7022" width="9.28515625" style="3" bestFit="1" customWidth="1"/>
    <col min="7023" max="7023" width="12.85546875" style="3" bestFit="1" customWidth="1"/>
    <col min="7024" max="7025" width="9.140625" style="3"/>
    <col min="7026" max="7027" width="9.28515625" style="3" bestFit="1" customWidth="1"/>
    <col min="7028" max="7028" width="9.140625" style="3"/>
    <col min="7029" max="7030" width="9.28515625" style="3" bestFit="1" customWidth="1"/>
    <col min="7031" max="7031" width="12.85546875" style="3" bestFit="1" customWidth="1"/>
    <col min="7032" max="7033" width="9.140625" style="3"/>
    <col min="7034" max="7035" width="9.28515625" style="3" bestFit="1" customWidth="1"/>
    <col min="7036" max="7036" width="9.140625" style="3"/>
    <col min="7037" max="7038" width="9.28515625" style="3" bestFit="1" customWidth="1"/>
    <col min="7039" max="7039" width="12.85546875" style="3" bestFit="1" customWidth="1"/>
    <col min="7040" max="7041" width="9.140625" style="3"/>
    <col min="7042" max="7043" width="9.28515625" style="3" bestFit="1" customWidth="1"/>
    <col min="7044" max="7044" width="9.140625" style="3"/>
    <col min="7045" max="7046" width="9.28515625" style="3" bestFit="1" customWidth="1"/>
    <col min="7047" max="7047" width="12.85546875" style="3" bestFit="1" customWidth="1"/>
    <col min="7048" max="7049" width="9.140625" style="3"/>
    <col min="7050" max="7051" width="9.28515625" style="3" bestFit="1" customWidth="1"/>
    <col min="7052" max="7052" width="9.140625" style="3"/>
    <col min="7053" max="7054" width="9.28515625" style="3" bestFit="1" customWidth="1"/>
    <col min="7055" max="7055" width="12.85546875" style="3" bestFit="1" customWidth="1"/>
    <col min="7056" max="7057" width="9.140625" style="3"/>
    <col min="7058" max="7059" width="9.28515625" style="3" bestFit="1" customWidth="1"/>
    <col min="7060" max="7060" width="9.140625" style="3"/>
    <col min="7061" max="7062" width="9.28515625" style="3" bestFit="1" customWidth="1"/>
    <col min="7063" max="7063" width="12.85546875" style="3" bestFit="1" customWidth="1"/>
    <col min="7064" max="7065" width="9.140625" style="3"/>
    <col min="7066" max="7067" width="9.28515625" style="3" bestFit="1" customWidth="1"/>
    <col min="7068" max="7068" width="9.140625" style="3"/>
    <col min="7069" max="7070" width="9.28515625" style="3" bestFit="1" customWidth="1"/>
    <col min="7071" max="7071" width="12.85546875" style="3" bestFit="1" customWidth="1"/>
    <col min="7072" max="7073" width="9.140625" style="3"/>
    <col min="7074" max="7075" width="9.28515625" style="3" bestFit="1" customWidth="1"/>
    <col min="7076" max="7076" width="9.140625" style="3"/>
    <col min="7077" max="7078" width="9.28515625" style="3" bestFit="1" customWidth="1"/>
    <col min="7079" max="7079" width="12.85546875" style="3" bestFit="1" customWidth="1"/>
    <col min="7080" max="7081" width="9.140625" style="3"/>
    <col min="7082" max="7083" width="9.28515625" style="3" bestFit="1" customWidth="1"/>
    <col min="7084" max="7084" width="9.140625" style="3"/>
    <col min="7085" max="7086" width="9.28515625" style="3" bestFit="1" customWidth="1"/>
    <col min="7087" max="7087" width="12.85546875" style="3" bestFit="1" customWidth="1"/>
    <col min="7088" max="7089" width="9.140625" style="3"/>
    <col min="7090" max="7091" width="9.28515625" style="3" bestFit="1" customWidth="1"/>
    <col min="7092" max="7092" width="9.140625" style="3"/>
    <col min="7093" max="7094" width="9.28515625" style="3" bestFit="1" customWidth="1"/>
    <col min="7095" max="7095" width="12.85546875" style="3" bestFit="1" customWidth="1"/>
    <col min="7096" max="7097" width="9.140625" style="3"/>
    <col min="7098" max="7099" width="9.28515625" style="3" bestFit="1" customWidth="1"/>
    <col min="7100" max="7100" width="9.140625" style="3"/>
    <col min="7101" max="7102" width="9.28515625" style="3" bestFit="1" customWidth="1"/>
    <col min="7103" max="7103" width="12.85546875" style="3" bestFit="1" customWidth="1"/>
    <col min="7104" max="7105" width="9.140625" style="3"/>
    <col min="7106" max="7107" width="9.28515625" style="3" bestFit="1" customWidth="1"/>
    <col min="7108" max="7108" width="9.140625" style="3"/>
    <col min="7109" max="7110" width="9.28515625" style="3" bestFit="1" customWidth="1"/>
    <col min="7111" max="7111" width="12.85546875" style="3" bestFit="1" customWidth="1"/>
    <col min="7112" max="7113" width="9.140625" style="3"/>
    <col min="7114" max="7115" width="9.28515625" style="3" bestFit="1" customWidth="1"/>
    <col min="7116" max="7116" width="9.140625" style="3"/>
    <col min="7117" max="7118" width="9.28515625" style="3" bestFit="1" customWidth="1"/>
    <col min="7119" max="7119" width="12.85546875" style="3" bestFit="1" customWidth="1"/>
    <col min="7120" max="7121" width="9.140625" style="3"/>
    <col min="7122" max="7123" width="9.28515625" style="3" bestFit="1" customWidth="1"/>
    <col min="7124" max="7124" width="9.140625" style="3"/>
    <col min="7125" max="7126" width="9.28515625" style="3" bestFit="1" customWidth="1"/>
    <col min="7127" max="7127" width="12.85546875" style="3" bestFit="1" customWidth="1"/>
    <col min="7128" max="7129" width="9.140625" style="3"/>
    <col min="7130" max="7131" width="9.28515625" style="3" bestFit="1" customWidth="1"/>
    <col min="7132" max="7132" width="9.140625" style="3"/>
    <col min="7133" max="7134" width="9.28515625" style="3" bestFit="1" customWidth="1"/>
    <col min="7135" max="7135" width="12.85546875" style="3" bestFit="1" customWidth="1"/>
    <col min="7136" max="7137" width="9.140625" style="3"/>
    <col min="7138" max="7139" width="9.28515625" style="3" bestFit="1" customWidth="1"/>
    <col min="7140" max="7140" width="9.140625" style="3"/>
    <col min="7141" max="7142" width="9.28515625" style="3" bestFit="1" customWidth="1"/>
    <col min="7143" max="7143" width="12.85546875" style="3" bestFit="1" customWidth="1"/>
    <col min="7144" max="7145" width="9.140625" style="3"/>
    <col min="7146" max="7147" width="9.28515625" style="3" bestFit="1" customWidth="1"/>
    <col min="7148" max="7148" width="9.140625" style="3"/>
    <col min="7149" max="7150" width="9.28515625" style="3" bestFit="1" customWidth="1"/>
    <col min="7151" max="7151" width="12.85546875" style="3" bestFit="1" customWidth="1"/>
    <col min="7152" max="7153" width="9.140625" style="3"/>
    <col min="7154" max="7155" width="9.28515625" style="3" bestFit="1" customWidth="1"/>
    <col min="7156" max="7156" width="9.140625" style="3"/>
    <col min="7157" max="7158" width="9.28515625" style="3" bestFit="1" customWidth="1"/>
    <col min="7159" max="7159" width="12.85546875" style="3" bestFit="1" customWidth="1"/>
    <col min="7160" max="7161" width="9.140625" style="3"/>
    <col min="7162" max="7163" width="9.28515625" style="3" bestFit="1" customWidth="1"/>
    <col min="7164" max="7164" width="9.140625" style="3"/>
    <col min="7165" max="7166" width="9.28515625" style="3" bestFit="1" customWidth="1"/>
    <col min="7167" max="7167" width="12.85546875" style="3" bestFit="1" customWidth="1"/>
    <col min="7168" max="7169" width="9.140625" style="3"/>
    <col min="7170" max="7171" width="9.28515625" style="3" bestFit="1" customWidth="1"/>
    <col min="7172" max="7172" width="9.140625" style="3"/>
    <col min="7173" max="7174" width="9.28515625" style="3" bestFit="1" customWidth="1"/>
    <col min="7175" max="7175" width="12.85546875" style="3" bestFit="1" customWidth="1"/>
    <col min="7176" max="7177" width="9.140625" style="3"/>
    <col min="7178" max="7179" width="9.28515625" style="3" bestFit="1" customWidth="1"/>
    <col min="7180" max="7180" width="9.140625" style="3"/>
    <col min="7181" max="7182" width="9.28515625" style="3" bestFit="1" customWidth="1"/>
    <col min="7183" max="7183" width="12.85546875" style="3" bestFit="1" customWidth="1"/>
    <col min="7184" max="7185" width="9.140625" style="3"/>
    <col min="7186" max="7187" width="9.28515625" style="3" bestFit="1" customWidth="1"/>
    <col min="7188" max="7188" width="9.140625" style="3"/>
    <col min="7189" max="7190" width="9.28515625" style="3" bestFit="1" customWidth="1"/>
    <col min="7191" max="7191" width="12.85546875" style="3" bestFit="1" customWidth="1"/>
    <col min="7192" max="7193" width="9.140625" style="3"/>
    <col min="7194" max="7195" width="9.28515625" style="3" bestFit="1" customWidth="1"/>
    <col min="7196" max="7196" width="9.140625" style="3"/>
    <col min="7197" max="7198" width="9.28515625" style="3" bestFit="1" customWidth="1"/>
    <col min="7199" max="7199" width="12.85546875" style="3" bestFit="1" customWidth="1"/>
    <col min="7200" max="7201" width="9.140625" style="3"/>
    <col min="7202" max="7203" width="9.28515625" style="3" bestFit="1" customWidth="1"/>
    <col min="7204" max="7204" width="9.140625" style="3"/>
    <col min="7205" max="7206" width="9.28515625" style="3" bestFit="1" customWidth="1"/>
    <col min="7207" max="7207" width="12.85546875" style="3" bestFit="1" customWidth="1"/>
    <col min="7208" max="7209" width="9.140625" style="3"/>
    <col min="7210" max="7211" width="9.28515625" style="3" bestFit="1" customWidth="1"/>
    <col min="7212" max="7212" width="9.140625" style="3"/>
    <col min="7213" max="7214" width="9.28515625" style="3" bestFit="1" customWidth="1"/>
    <col min="7215" max="7215" width="12.85546875" style="3" bestFit="1" customWidth="1"/>
    <col min="7216" max="7217" width="9.140625" style="3"/>
    <col min="7218" max="7219" width="9.28515625" style="3" bestFit="1" customWidth="1"/>
    <col min="7220" max="7220" width="9.140625" style="3"/>
    <col min="7221" max="7222" width="9.28515625" style="3" bestFit="1" customWidth="1"/>
    <col min="7223" max="7223" width="12.85546875" style="3" bestFit="1" customWidth="1"/>
    <col min="7224" max="7225" width="9.140625" style="3"/>
    <col min="7226" max="7227" width="9.28515625" style="3" bestFit="1" customWidth="1"/>
    <col min="7228" max="7228" width="9.140625" style="3"/>
    <col min="7229" max="7230" width="9.28515625" style="3" bestFit="1" customWidth="1"/>
    <col min="7231" max="7231" width="12.85546875" style="3" bestFit="1" customWidth="1"/>
    <col min="7232" max="7233" width="9.140625" style="3"/>
    <col min="7234" max="7235" width="9.28515625" style="3" bestFit="1" customWidth="1"/>
    <col min="7236" max="7236" width="9.140625" style="3"/>
    <col min="7237" max="7238" width="9.28515625" style="3" bestFit="1" customWidth="1"/>
    <col min="7239" max="7239" width="12.85546875" style="3" bestFit="1" customWidth="1"/>
    <col min="7240" max="7241" width="9.140625" style="3"/>
    <col min="7242" max="7243" width="9.28515625" style="3" bestFit="1" customWidth="1"/>
    <col min="7244" max="7244" width="9.140625" style="3"/>
    <col min="7245" max="7246" width="9.28515625" style="3" bestFit="1" customWidth="1"/>
    <col min="7247" max="7247" width="12.85546875" style="3" bestFit="1" customWidth="1"/>
    <col min="7248" max="7249" width="9.140625" style="3"/>
    <col min="7250" max="7251" width="9.28515625" style="3" bestFit="1" customWidth="1"/>
    <col min="7252" max="7252" width="9.140625" style="3"/>
    <col min="7253" max="7254" width="9.28515625" style="3" bestFit="1" customWidth="1"/>
    <col min="7255" max="7255" width="12.85546875" style="3" bestFit="1" customWidth="1"/>
    <col min="7256" max="7257" width="9.140625" style="3"/>
    <col min="7258" max="7259" width="9.28515625" style="3" bestFit="1" customWidth="1"/>
    <col min="7260" max="7260" width="9.140625" style="3"/>
    <col min="7261" max="7262" width="9.28515625" style="3" bestFit="1" customWidth="1"/>
    <col min="7263" max="7263" width="12.85546875" style="3" bestFit="1" customWidth="1"/>
    <col min="7264" max="7265" width="9.140625" style="3"/>
    <col min="7266" max="7267" width="9.28515625" style="3" bestFit="1" customWidth="1"/>
    <col min="7268" max="7268" width="9.140625" style="3"/>
    <col min="7269" max="7270" width="9.28515625" style="3" bestFit="1" customWidth="1"/>
    <col min="7271" max="7271" width="12.85546875" style="3" bestFit="1" customWidth="1"/>
    <col min="7272" max="7273" width="9.140625" style="3"/>
    <col min="7274" max="7275" width="9.28515625" style="3" bestFit="1" customWidth="1"/>
    <col min="7276" max="7276" width="9.140625" style="3"/>
    <col min="7277" max="7278" width="9.28515625" style="3" bestFit="1" customWidth="1"/>
    <col min="7279" max="7279" width="12.85546875" style="3" bestFit="1" customWidth="1"/>
    <col min="7280" max="7281" width="9.140625" style="3"/>
    <col min="7282" max="7283" width="9.28515625" style="3" bestFit="1" customWidth="1"/>
    <col min="7284" max="7284" width="9.140625" style="3"/>
    <col min="7285" max="7286" width="9.28515625" style="3" bestFit="1" customWidth="1"/>
    <col min="7287" max="7287" width="12.85546875" style="3" bestFit="1" customWidth="1"/>
    <col min="7288" max="7289" width="9.140625" style="3"/>
    <col min="7290" max="7291" width="9.28515625" style="3" bestFit="1" customWidth="1"/>
    <col min="7292" max="7292" width="9.140625" style="3"/>
    <col min="7293" max="7294" width="9.28515625" style="3" bestFit="1" customWidth="1"/>
    <col min="7295" max="7295" width="12.85546875" style="3" bestFit="1" customWidth="1"/>
    <col min="7296" max="7297" width="9.140625" style="3"/>
    <col min="7298" max="7299" width="9.28515625" style="3" bestFit="1" customWidth="1"/>
    <col min="7300" max="7300" width="9.140625" style="3"/>
    <col min="7301" max="7302" width="9.28515625" style="3" bestFit="1" customWidth="1"/>
    <col min="7303" max="7303" width="12.85546875" style="3" bestFit="1" customWidth="1"/>
    <col min="7304" max="7305" width="9.140625" style="3"/>
    <col min="7306" max="7307" width="9.28515625" style="3" bestFit="1" customWidth="1"/>
    <col min="7308" max="7308" width="9.140625" style="3"/>
    <col min="7309" max="7310" width="9.28515625" style="3" bestFit="1" customWidth="1"/>
    <col min="7311" max="7311" width="12.85546875" style="3" bestFit="1" customWidth="1"/>
    <col min="7312" max="7313" width="9.140625" style="3"/>
    <col min="7314" max="7315" width="9.28515625" style="3" bestFit="1" customWidth="1"/>
    <col min="7316" max="7316" width="9.140625" style="3"/>
    <col min="7317" max="7318" width="9.28515625" style="3" bestFit="1" customWidth="1"/>
    <col min="7319" max="7319" width="12.85546875" style="3" bestFit="1" customWidth="1"/>
    <col min="7320" max="7321" width="9.140625" style="3"/>
    <col min="7322" max="7323" width="9.28515625" style="3" bestFit="1" customWidth="1"/>
    <col min="7324" max="7324" width="9.140625" style="3"/>
    <col min="7325" max="7326" width="9.28515625" style="3" bestFit="1" customWidth="1"/>
    <col min="7327" max="7327" width="12.85546875" style="3" bestFit="1" customWidth="1"/>
    <col min="7328" max="7329" width="9.140625" style="3"/>
    <col min="7330" max="7331" width="9.28515625" style="3" bestFit="1" customWidth="1"/>
    <col min="7332" max="7332" width="9.140625" style="3"/>
    <col min="7333" max="7334" width="9.28515625" style="3" bestFit="1" customWidth="1"/>
    <col min="7335" max="7335" width="12.85546875" style="3" bestFit="1" customWidth="1"/>
    <col min="7336" max="7337" width="9.140625" style="3"/>
    <col min="7338" max="7339" width="9.28515625" style="3" bestFit="1" customWidth="1"/>
    <col min="7340" max="7340" width="9.140625" style="3"/>
    <col min="7341" max="7342" width="9.28515625" style="3" bestFit="1" customWidth="1"/>
    <col min="7343" max="7343" width="12.85546875" style="3" bestFit="1" customWidth="1"/>
    <col min="7344" max="7345" width="9.140625" style="3"/>
    <col min="7346" max="7347" width="9.28515625" style="3" bestFit="1" customWidth="1"/>
    <col min="7348" max="7348" width="9.140625" style="3"/>
    <col min="7349" max="7350" width="9.28515625" style="3" bestFit="1" customWidth="1"/>
    <col min="7351" max="7351" width="12.85546875" style="3" bestFit="1" customWidth="1"/>
    <col min="7352" max="7353" width="9.140625" style="3"/>
    <col min="7354" max="7355" width="9.28515625" style="3" bestFit="1" customWidth="1"/>
    <col min="7356" max="7356" width="9.140625" style="3"/>
    <col min="7357" max="7358" width="9.28515625" style="3" bestFit="1" customWidth="1"/>
    <col min="7359" max="7359" width="12.85546875" style="3" bestFit="1" customWidth="1"/>
    <col min="7360" max="7361" width="9.140625" style="3"/>
    <col min="7362" max="7363" width="9.28515625" style="3" bestFit="1" customWidth="1"/>
    <col min="7364" max="7364" width="9.140625" style="3"/>
    <col min="7365" max="7366" width="9.28515625" style="3" bestFit="1" customWidth="1"/>
    <col min="7367" max="7367" width="12.85546875" style="3" bestFit="1" customWidth="1"/>
    <col min="7368" max="7369" width="9.140625" style="3"/>
    <col min="7370" max="7371" width="9.28515625" style="3" bestFit="1" customWidth="1"/>
    <col min="7372" max="7372" width="9.140625" style="3"/>
    <col min="7373" max="7374" width="9.28515625" style="3" bestFit="1" customWidth="1"/>
    <col min="7375" max="7375" width="12.85546875" style="3" bestFit="1" customWidth="1"/>
    <col min="7376" max="7377" width="9.140625" style="3"/>
    <col min="7378" max="7379" width="9.28515625" style="3" bestFit="1" customWidth="1"/>
    <col min="7380" max="7380" width="9.140625" style="3"/>
    <col min="7381" max="7382" width="9.28515625" style="3" bestFit="1" customWidth="1"/>
    <col min="7383" max="7383" width="12.85546875" style="3" bestFit="1" customWidth="1"/>
    <col min="7384" max="7385" width="9.140625" style="3"/>
    <col min="7386" max="7387" width="9.28515625" style="3" bestFit="1" customWidth="1"/>
    <col min="7388" max="7388" width="9.140625" style="3"/>
    <col min="7389" max="7390" width="9.28515625" style="3" bestFit="1" customWidth="1"/>
    <col min="7391" max="7391" width="12.85546875" style="3" bestFit="1" customWidth="1"/>
    <col min="7392" max="7393" width="9.140625" style="3"/>
    <col min="7394" max="7395" width="9.28515625" style="3" bestFit="1" customWidth="1"/>
    <col min="7396" max="7396" width="9.140625" style="3"/>
    <col min="7397" max="7398" width="9.28515625" style="3" bestFit="1" customWidth="1"/>
    <col min="7399" max="7399" width="12.85546875" style="3" bestFit="1" customWidth="1"/>
    <col min="7400" max="7401" width="9.140625" style="3"/>
    <col min="7402" max="7403" width="9.28515625" style="3" bestFit="1" customWidth="1"/>
    <col min="7404" max="7404" width="9.140625" style="3"/>
    <col min="7405" max="7406" width="9.28515625" style="3" bestFit="1" customWidth="1"/>
    <col min="7407" max="7407" width="12.85546875" style="3" bestFit="1" customWidth="1"/>
    <col min="7408" max="7409" width="9.140625" style="3"/>
    <col min="7410" max="7411" width="9.28515625" style="3" bestFit="1" customWidth="1"/>
    <col min="7412" max="7412" width="9.140625" style="3"/>
    <col min="7413" max="7414" width="9.28515625" style="3" bestFit="1" customWidth="1"/>
    <col min="7415" max="7415" width="12.85546875" style="3" bestFit="1" customWidth="1"/>
    <col min="7416" max="7417" width="9.140625" style="3"/>
    <col min="7418" max="7419" width="9.28515625" style="3" bestFit="1" customWidth="1"/>
    <col min="7420" max="7420" width="9.140625" style="3"/>
    <col min="7421" max="7422" width="9.28515625" style="3" bestFit="1" customWidth="1"/>
    <col min="7423" max="7423" width="12.85546875" style="3" bestFit="1" customWidth="1"/>
    <col min="7424" max="7425" width="9.140625" style="3"/>
    <col min="7426" max="7427" width="9.28515625" style="3" bestFit="1" customWidth="1"/>
    <col min="7428" max="7428" width="9.140625" style="3"/>
    <col min="7429" max="7430" width="9.28515625" style="3" bestFit="1" customWidth="1"/>
    <col min="7431" max="7431" width="12.85546875" style="3" bestFit="1" customWidth="1"/>
    <col min="7432" max="7433" width="9.140625" style="3"/>
    <col min="7434" max="7435" width="9.28515625" style="3" bestFit="1" customWidth="1"/>
    <col min="7436" max="7436" width="9.140625" style="3"/>
    <col min="7437" max="7438" width="9.28515625" style="3" bestFit="1" customWidth="1"/>
    <col min="7439" max="7439" width="12.85546875" style="3" bestFit="1" customWidth="1"/>
    <col min="7440" max="7441" width="9.140625" style="3"/>
    <col min="7442" max="7443" width="9.28515625" style="3" bestFit="1" customWidth="1"/>
    <col min="7444" max="7444" width="9.140625" style="3"/>
    <col min="7445" max="7446" width="9.28515625" style="3" bestFit="1" customWidth="1"/>
    <col min="7447" max="7447" width="12.85546875" style="3" bestFit="1" customWidth="1"/>
    <col min="7448" max="7449" width="9.140625" style="3"/>
    <col min="7450" max="7451" width="9.28515625" style="3" bestFit="1" customWidth="1"/>
    <col min="7452" max="7452" width="9.140625" style="3"/>
    <col min="7453" max="7454" width="9.28515625" style="3" bestFit="1" customWidth="1"/>
    <col min="7455" max="7455" width="12.85546875" style="3" bestFit="1" customWidth="1"/>
    <col min="7456" max="7457" width="9.140625" style="3"/>
    <col min="7458" max="7459" width="9.28515625" style="3" bestFit="1" customWidth="1"/>
    <col min="7460" max="7460" width="9.140625" style="3"/>
    <col min="7461" max="7462" width="9.28515625" style="3" bestFit="1" customWidth="1"/>
    <col min="7463" max="7463" width="12.85546875" style="3" bestFit="1" customWidth="1"/>
    <col min="7464" max="7465" width="9.140625" style="3"/>
    <col min="7466" max="7467" width="9.28515625" style="3" bestFit="1" customWidth="1"/>
    <col min="7468" max="7468" width="9.140625" style="3"/>
    <col min="7469" max="7470" width="9.28515625" style="3" bestFit="1" customWidth="1"/>
    <col min="7471" max="7471" width="12.85546875" style="3" bestFit="1" customWidth="1"/>
    <col min="7472" max="7473" width="9.140625" style="3"/>
    <col min="7474" max="7475" width="9.28515625" style="3" bestFit="1" customWidth="1"/>
    <col min="7476" max="7476" width="9.140625" style="3"/>
    <col min="7477" max="7478" width="9.28515625" style="3" bestFit="1" customWidth="1"/>
    <col min="7479" max="7479" width="12.85546875" style="3" bestFit="1" customWidth="1"/>
    <col min="7480" max="7481" width="9.140625" style="3"/>
    <col min="7482" max="7483" width="9.28515625" style="3" bestFit="1" customWidth="1"/>
    <col min="7484" max="7484" width="9.140625" style="3"/>
    <col min="7485" max="7486" width="9.28515625" style="3" bestFit="1" customWidth="1"/>
    <col min="7487" max="7487" width="12.85546875" style="3" bestFit="1" customWidth="1"/>
    <col min="7488" max="7489" width="9.140625" style="3"/>
    <col min="7490" max="7491" width="9.28515625" style="3" bestFit="1" customWidth="1"/>
    <col min="7492" max="7492" width="9.140625" style="3"/>
    <col min="7493" max="7494" width="9.28515625" style="3" bestFit="1" customWidth="1"/>
    <col min="7495" max="7495" width="12.85546875" style="3" bestFit="1" customWidth="1"/>
    <col min="7496" max="7497" width="9.140625" style="3"/>
    <col min="7498" max="7499" width="9.28515625" style="3" bestFit="1" customWidth="1"/>
    <col min="7500" max="7500" width="9.140625" style="3"/>
    <col min="7501" max="7502" width="9.28515625" style="3" bestFit="1" customWidth="1"/>
    <col min="7503" max="7503" width="12.85546875" style="3" bestFit="1" customWidth="1"/>
    <col min="7504" max="7505" width="9.140625" style="3"/>
    <col min="7506" max="7507" width="9.28515625" style="3" bestFit="1" customWidth="1"/>
    <col min="7508" max="7508" width="9.140625" style="3"/>
    <col min="7509" max="7510" width="9.28515625" style="3" bestFit="1" customWidth="1"/>
    <col min="7511" max="7511" width="12.85546875" style="3" bestFit="1" customWidth="1"/>
    <col min="7512" max="7513" width="9.140625" style="3"/>
    <col min="7514" max="7515" width="9.28515625" style="3" bestFit="1" customWidth="1"/>
    <col min="7516" max="7516" width="9.140625" style="3"/>
    <col min="7517" max="7518" width="9.28515625" style="3" bestFit="1" customWidth="1"/>
    <col min="7519" max="7519" width="12.85546875" style="3" bestFit="1" customWidth="1"/>
    <col min="7520" max="7521" width="9.140625" style="3"/>
    <col min="7522" max="7523" width="9.28515625" style="3" bestFit="1" customWidth="1"/>
    <col min="7524" max="7524" width="9.140625" style="3"/>
    <col min="7525" max="7526" width="9.28515625" style="3" bestFit="1" customWidth="1"/>
    <col min="7527" max="7527" width="12.85546875" style="3" bestFit="1" customWidth="1"/>
    <col min="7528" max="7529" width="9.140625" style="3"/>
    <col min="7530" max="7531" width="9.28515625" style="3" bestFit="1" customWidth="1"/>
    <col min="7532" max="7532" width="9.140625" style="3"/>
    <col min="7533" max="7534" width="9.28515625" style="3" bestFit="1" customWidth="1"/>
    <col min="7535" max="7535" width="12.85546875" style="3" bestFit="1" customWidth="1"/>
    <col min="7536" max="7537" width="9.140625" style="3"/>
    <col min="7538" max="7539" width="9.28515625" style="3" bestFit="1" customWidth="1"/>
    <col min="7540" max="7540" width="9.140625" style="3"/>
    <col min="7541" max="7542" width="9.28515625" style="3" bestFit="1" customWidth="1"/>
    <col min="7543" max="7543" width="12.85546875" style="3" bestFit="1" customWidth="1"/>
    <col min="7544" max="7545" width="9.140625" style="3"/>
    <col min="7546" max="7547" width="9.28515625" style="3" bestFit="1" customWidth="1"/>
    <col min="7548" max="7548" width="9.140625" style="3"/>
    <col min="7549" max="7550" width="9.28515625" style="3" bestFit="1" customWidth="1"/>
    <col min="7551" max="7551" width="12.85546875" style="3" bestFit="1" customWidth="1"/>
    <col min="7552" max="7553" width="9.140625" style="3"/>
    <col min="7554" max="7555" width="9.28515625" style="3" bestFit="1" customWidth="1"/>
    <col min="7556" max="7556" width="9.140625" style="3"/>
    <col min="7557" max="7558" width="9.28515625" style="3" bestFit="1" customWidth="1"/>
    <col min="7559" max="7559" width="12.85546875" style="3" bestFit="1" customWidth="1"/>
    <col min="7560" max="7561" width="9.140625" style="3"/>
    <col min="7562" max="7563" width="9.28515625" style="3" bestFit="1" customWidth="1"/>
    <col min="7564" max="7564" width="9.140625" style="3"/>
    <col min="7565" max="7566" width="9.28515625" style="3" bestFit="1" customWidth="1"/>
    <col min="7567" max="7567" width="12.85546875" style="3" bestFit="1" customWidth="1"/>
    <col min="7568" max="7569" width="9.140625" style="3"/>
    <col min="7570" max="7571" width="9.28515625" style="3" bestFit="1" customWidth="1"/>
    <col min="7572" max="7572" width="9.140625" style="3"/>
    <col min="7573" max="7574" width="9.28515625" style="3" bestFit="1" customWidth="1"/>
    <col min="7575" max="7575" width="12.85546875" style="3" bestFit="1" customWidth="1"/>
    <col min="7576" max="7577" width="9.140625" style="3"/>
    <col min="7578" max="7579" width="9.28515625" style="3" bestFit="1" customWidth="1"/>
    <col min="7580" max="7580" width="9.140625" style="3"/>
    <col min="7581" max="7582" width="9.28515625" style="3" bestFit="1" customWidth="1"/>
    <col min="7583" max="7583" width="12.85546875" style="3" bestFit="1" customWidth="1"/>
    <col min="7584" max="7585" width="9.140625" style="3"/>
    <col min="7586" max="7587" width="9.28515625" style="3" bestFit="1" customWidth="1"/>
    <col min="7588" max="7588" width="9.140625" style="3"/>
    <col min="7589" max="7590" width="9.28515625" style="3" bestFit="1" customWidth="1"/>
    <col min="7591" max="7591" width="12.85546875" style="3" bestFit="1" customWidth="1"/>
    <col min="7592" max="7593" width="9.140625" style="3"/>
    <col min="7594" max="7595" width="9.28515625" style="3" bestFit="1" customWidth="1"/>
    <col min="7596" max="7596" width="9.140625" style="3"/>
    <col min="7597" max="7598" width="9.28515625" style="3" bestFit="1" customWidth="1"/>
    <col min="7599" max="7599" width="12.85546875" style="3" bestFit="1" customWidth="1"/>
    <col min="7600" max="7601" width="9.140625" style="3"/>
    <col min="7602" max="7603" width="9.28515625" style="3" bestFit="1" customWidth="1"/>
    <col min="7604" max="7604" width="9.140625" style="3"/>
    <col min="7605" max="7606" width="9.28515625" style="3" bestFit="1" customWidth="1"/>
    <col min="7607" max="7607" width="12.85546875" style="3" bestFit="1" customWidth="1"/>
    <col min="7608" max="7609" width="9.140625" style="3"/>
    <col min="7610" max="7611" width="9.28515625" style="3" bestFit="1" customWidth="1"/>
    <col min="7612" max="7612" width="9.140625" style="3"/>
    <col min="7613" max="7614" width="9.28515625" style="3" bestFit="1" customWidth="1"/>
    <col min="7615" max="7615" width="12.85546875" style="3" bestFit="1" customWidth="1"/>
    <col min="7616" max="7617" width="9.140625" style="3"/>
    <col min="7618" max="7619" width="9.28515625" style="3" bestFit="1" customWidth="1"/>
    <col min="7620" max="7620" width="9.140625" style="3"/>
    <col min="7621" max="7622" width="9.28515625" style="3" bestFit="1" customWidth="1"/>
    <col min="7623" max="7623" width="12.85546875" style="3" bestFit="1" customWidth="1"/>
    <col min="7624" max="7625" width="9.140625" style="3"/>
    <col min="7626" max="7627" width="9.28515625" style="3" bestFit="1" customWidth="1"/>
    <col min="7628" max="7628" width="9.140625" style="3"/>
    <col min="7629" max="7630" width="9.28515625" style="3" bestFit="1" customWidth="1"/>
    <col min="7631" max="7631" width="12.85546875" style="3" bestFit="1" customWidth="1"/>
    <col min="7632" max="7633" width="9.140625" style="3"/>
    <col min="7634" max="7635" width="9.28515625" style="3" bestFit="1" customWidth="1"/>
    <col min="7636" max="7636" width="9.140625" style="3"/>
    <col min="7637" max="7638" width="9.28515625" style="3" bestFit="1" customWidth="1"/>
    <col min="7639" max="7639" width="12.85546875" style="3" bestFit="1" customWidth="1"/>
    <col min="7640" max="7641" width="9.140625" style="3"/>
    <col min="7642" max="7643" width="9.28515625" style="3" bestFit="1" customWidth="1"/>
    <col min="7644" max="7644" width="9.140625" style="3"/>
    <col min="7645" max="7646" width="9.28515625" style="3" bestFit="1" customWidth="1"/>
    <col min="7647" max="7647" width="12.85546875" style="3" bestFit="1" customWidth="1"/>
    <col min="7648" max="7649" width="9.140625" style="3"/>
    <col min="7650" max="7651" width="9.28515625" style="3" bestFit="1" customWidth="1"/>
    <col min="7652" max="7652" width="9.140625" style="3"/>
    <col min="7653" max="7654" width="9.28515625" style="3" bestFit="1" customWidth="1"/>
    <col min="7655" max="7655" width="12.85546875" style="3" bestFit="1" customWidth="1"/>
    <col min="7656" max="7657" width="9.140625" style="3"/>
    <col min="7658" max="7659" width="9.28515625" style="3" bestFit="1" customWidth="1"/>
    <col min="7660" max="7660" width="9.140625" style="3"/>
    <col min="7661" max="7662" width="9.28515625" style="3" bestFit="1" customWidth="1"/>
    <col min="7663" max="7663" width="12.85546875" style="3" bestFit="1" customWidth="1"/>
    <col min="7664" max="7665" width="9.140625" style="3"/>
    <col min="7666" max="7667" width="9.28515625" style="3" bestFit="1" customWidth="1"/>
    <col min="7668" max="7668" width="9.140625" style="3"/>
    <col min="7669" max="7670" width="9.28515625" style="3" bestFit="1" customWidth="1"/>
    <col min="7671" max="7671" width="12.85546875" style="3" bestFit="1" customWidth="1"/>
    <col min="7672" max="7673" width="9.140625" style="3"/>
    <col min="7674" max="7675" width="9.28515625" style="3" bestFit="1" customWidth="1"/>
    <col min="7676" max="7676" width="9.140625" style="3"/>
    <col min="7677" max="7678" width="9.28515625" style="3" bestFit="1" customWidth="1"/>
    <col min="7679" max="7679" width="12.85546875" style="3" bestFit="1" customWidth="1"/>
    <col min="7680" max="7681" width="9.140625" style="3"/>
    <col min="7682" max="7683" width="9.28515625" style="3" bestFit="1" customWidth="1"/>
    <col min="7684" max="7684" width="9.140625" style="3"/>
    <col min="7685" max="7686" width="9.28515625" style="3" bestFit="1" customWidth="1"/>
    <col min="7687" max="7687" width="12.85546875" style="3" bestFit="1" customWidth="1"/>
    <col min="7688" max="7689" width="9.140625" style="3"/>
    <col min="7690" max="7691" width="9.28515625" style="3" bestFit="1" customWidth="1"/>
    <col min="7692" max="7692" width="9.140625" style="3"/>
    <col min="7693" max="7694" width="9.28515625" style="3" bestFit="1" customWidth="1"/>
    <col min="7695" max="7695" width="12.85546875" style="3" bestFit="1" customWidth="1"/>
    <col min="7696" max="7697" width="9.140625" style="3"/>
    <col min="7698" max="7699" width="9.28515625" style="3" bestFit="1" customWidth="1"/>
    <col min="7700" max="7700" width="9.140625" style="3"/>
    <col min="7701" max="7702" width="9.28515625" style="3" bestFit="1" customWidth="1"/>
    <col min="7703" max="7703" width="12.85546875" style="3" bestFit="1" customWidth="1"/>
    <col min="7704" max="7705" width="9.140625" style="3"/>
    <col min="7706" max="7707" width="9.28515625" style="3" bestFit="1" customWidth="1"/>
    <col min="7708" max="7708" width="9.140625" style="3"/>
    <col min="7709" max="7710" width="9.28515625" style="3" bestFit="1" customWidth="1"/>
    <col min="7711" max="7711" width="12.85546875" style="3" bestFit="1" customWidth="1"/>
    <col min="7712" max="7713" width="9.140625" style="3"/>
    <col min="7714" max="7715" width="9.28515625" style="3" bestFit="1" customWidth="1"/>
    <col min="7716" max="7716" width="9.140625" style="3"/>
    <col min="7717" max="7718" width="9.28515625" style="3" bestFit="1" customWidth="1"/>
    <col min="7719" max="7719" width="12.85546875" style="3" bestFit="1" customWidth="1"/>
    <col min="7720" max="7721" width="9.140625" style="3"/>
    <col min="7722" max="7723" width="9.28515625" style="3" bestFit="1" customWidth="1"/>
    <col min="7724" max="7724" width="9.140625" style="3"/>
    <col min="7725" max="7726" width="9.28515625" style="3" bestFit="1" customWidth="1"/>
    <col min="7727" max="7727" width="12.85546875" style="3" bestFit="1" customWidth="1"/>
    <col min="7728" max="7729" width="9.140625" style="3"/>
    <col min="7730" max="7731" width="9.28515625" style="3" bestFit="1" customWidth="1"/>
    <col min="7732" max="7732" width="9.140625" style="3"/>
    <col min="7733" max="7734" width="9.28515625" style="3" bestFit="1" customWidth="1"/>
    <col min="7735" max="7735" width="12.85546875" style="3" bestFit="1" customWidth="1"/>
    <col min="7736" max="7737" width="9.140625" style="3"/>
    <col min="7738" max="7739" width="9.28515625" style="3" bestFit="1" customWidth="1"/>
    <col min="7740" max="7740" width="9.140625" style="3"/>
    <col min="7741" max="7742" width="9.28515625" style="3" bestFit="1" customWidth="1"/>
    <col min="7743" max="7743" width="12.85546875" style="3" bestFit="1" customWidth="1"/>
    <col min="7744" max="7745" width="9.140625" style="3"/>
    <col min="7746" max="7747" width="9.28515625" style="3" bestFit="1" customWidth="1"/>
    <col min="7748" max="7748" width="9.140625" style="3"/>
    <col min="7749" max="7750" width="9.28515625" style="3" bestFit="1" customWidth="1"/>
    <col min="7751" max="7751" width="12.85546875" style="3" bestFit="1" customWidth="1"/>
    <col min="7752" max="7753" width="9.140625" style="3"/>
    <col min="7754" max="7755" width="9.28515625" style="3" bestFit="1" customWidth="1"/>
    <col min="7756" max="7756" width="9.140625" style="3"/>
    <col min="7757" max="7758" width="9.28515625" style="3" bestFit="1" customWidth="1"/>
    <col min="7759" max="7759" width="12.85546875" style="3" bestFit="1" customWidth="1"/>
    <col min="7760" max="7761" width="9.140625" style="3"/>
    <col min="7762" max="7763" width="9.28515625" style="3" bestFit="1" customWidth="1"/>
    <col min="7764" max="7764" width="9.140625" style="3"/>
    <col min="7765" max="7766" width="9.28515625" style="3" bestFit="1" customWidth="1"/>
    <col min="7767" max="7767" width="12.85546875" style="3" bestFit="1" customWidth="1"/>
    <col min="7768" max="7769" width="9.140625" style="3"/>
    <col min="7770" max="7771" width="9.28515625" style="3" bestFit="1" customWidth="1"/>
    <col min="7772" max="7772" width="9.140625" style="3"/>
    <col min="7773" max="7774" width="9.28515625" style="3" bestFit="1" customWidth="1"/>
    <col min="7775" max="7775" width="12.85546875" style="3" bestFit="1" customWidth="1"/>
    <col min="7776" max="7777" width="9.140625" style="3"/>
    <col min="7778" max="7779" width="9.28515625" style="3" bestFit="1" customWidth="1"/>
    <col min="7780" max="7780" width="9.140625" style="3"/>
    <col min="7781" max="7782" width="9.28515625" style="3" bestFit="1" customWidth="1"/>
    <col min="7783" max="7783" width="12.85546875" style="3" bestFit="1" customWidth="1"/>
    <col min="7784" max="7785" width="9.140625" style="3"/>
    <col min="7786" max="7787" width="9.28515625" style="3" bestFit="1" customWidth="1"/>
    <col min="7788" max="7788" width="9.140625" style="3"/>
    <col min="7789" max="7790" width="9.28515625" style="3" bestFit="1" customWidth="1"/>
    <col min="7791" max="7791" width="12.85546875" style="3" bestFit="1" customWidth="1"/>
    <col min="7792" max="7793" width="9.140625" style="3"/>
    <col min="7794" max="7795" width="9.28515625" style="3" bestFit="1" customWidth="1"/>
    <col min="7796" max="7796" width="9.140625" style="3"/>
    <col min="7797" max="7798" width="9.28515625" style="3" bestFit="1" customWidth="1"/>
    <col min="7799" max="7799" width="12.85546875" style="3" bestFit="1" customWidth="1"/>
    <col min="7800" max="7801" width="9.140625" style="3"/>
    <col min="7802" max="7803" width="9.28515625" style="3" bestFit="1" customWidth="1"/>
    <col min="7804" max="7804" width="9.140625" style="3"/>
    <col min="7805" max="7806" width="9.28515625" style="3" bestFit="1" customWidth="1"/>
    <col min="7807" max="7807" width="12.85546875" style="3" bestFit="1" customWidth="1"/>
    <col min="7808" max="7809" width="9.140625" style="3"/>
    <col min="7810" max="7811" width="9.28515625" style="3" bestFit="1" customWidth="1"/>
    <col min="7812" max="7812" width="9.140625" style="3"/>
    <col min="7813" max="7814" width="9.28515625" style="3" bestFit="1" customWidth="1"/>
    <col min="7815" max="7815" width="12.85546875" style="3" bestFit="1" customWidth="1"/>
    <col min="7816" max="7817" width="9.140625" style="3"/>
    <col min="7818" max="7819" width="9.28515625" style="3" bestFit="1" customWidth="1"/>
    <col min="7820" max="7820" width="9.140625" style="3"/>
    <col min="7821" max="7822" width="9.28515625" style="3" bestFit="1" customWidth="1"/>
    <col min="7823" max="7823" width="12.85546875" style="3" bestFit="1" customWidth="1"/>
    <col min="7824" max="7825" width="9.140625" style="3"/>
    <col min="7826" max="7827" width="9.28515625" style="3" bestFit="1" customWidth="1"/>
    <col min="7828" max="7828" width="9.140625" style="3"/>
    <col min="7829" max="7830" width="9.28515625" style="3" bestFit="1" customWidth="1"/>
    <col min="7831" max="7831" width="12.85546875" style="3" bestFit="1" customWidth="1"/>
    <col min="7832" max="7833" width="9.140625" style="3"/>
    <col min="7834" max="7835" width="9.28515625" style="3" bestFit="1" customWidth="1"/>
    <col min="7836" max="7836" width="9.140625" style="3"/>
    <col min="7837" max="7838" width="9.28515625" style="3" bestFit="1" customWidth="1"/>
    <col min="7839" max="7839" width="12.85546875" style="3" bestFit="1" customWidth="1"/>
    <col min="7840" max="7841" width="9.140625" style="3"/>
    <col min="7842" max="7843" width="9.28515625" style="3" bestFit="1" customWidth="1"/>
    <col min="7844" max="7844" width="9.140625" style="3"/>
    <col min="7845" max="7846" width="9.28515625" style="3" bestFit="1" customWidth="1"/>
    <col min="7847" max="7847" width="12.85546875" style="3" bestFit="1" customWidth="1"/>
    <col min="7848" max="7849" width="9.140625" style="3"/>
    <col min="7850" max="7851" width="9.28515625" style="3" bestFit="1" customWidth="1"/>
    <col min="7852" max="7852" width="9.140625" style="3"/>
    <col min="7853" max="7854" width="9.28515625" style="3" bestFit="1" customWidth="1"/>
    <col min="7855" max="7855" width="12.85546875" style="3" bestFit="1" customWidth="1"/>
    <col min="7856" max="7857" width="9.140625" style="3"/>
    <col min="7858" max="7859" width="9.28515625" style="3" bestFit="1" customWidth="1"/>
    <col min="7860" max="7860" width="9.140625" style="3"/>
    <col min="7861" max="7862" width="9.28515625" style="3" bestFit="1" customWidth="1"/>
    <col min="7863" max="7863" width="12.85546875" style="3" bestFit="1" customWidth="1"/>
    <col min="7864" max="7865" width="9.140625" style="3"/>
    <col min="7866" max="7867" width="9.28515625" style="3" bestFit="1" customWidth="1"/>
    <col min="7868" max="7868" width="9.140625" style="3"/>
    <col min="7869" max="7870" width="9.28515625" style="3" bestFit="1" customWidth="1"/>
    <col min="7871" max="7871" width="12.85546875" style="3" bestFit="1" customWidth="1"/>
    <col min="7872" max="7873" width="9.140625" style="3"/>
    <col min="7874" max="7875" width="9.28515625" style="3" bestFit="1" customWidth="1"/>
    <col min="7876" max="7876" width="9.140625" style="3"/>
    <col min="7877" max="7878" width="9.28515625" style="3" bestFit="1" customWidth="1"/>
    <col min="7879" max="7879" width="12.85546875" style="3" bestFit="1" customWidth="1"/>
    <col min="7880" max="7881" width="9.140625" style="3"/>
    <col min="7882" max="7883" width="9.28515625" style="3" bestFit="1" customWidth="1"/>
    <col min="7884" max="7884" width="9.140625" style="3"/>
    <col min="7885" max="7886" width="9.28515625" style="3" bestFit="1" customWidth="1"/>
    <col min="7887" max="7887" width="12.85546875" style="3" bestFit="1" customWidth="1"/>
    <col min="7888" max="7889" width="9.140625" style="3"/>
    <col min="7890" max="7891" width="9.28515625" style="3" bestFit="1" customWidth="1"/>
    <col min="7892" max="7892" width="9.140625" style="3"/>
    <col min="7893" max="7894" width="9.28515625" style="3" bestFit="1" customWidth="1"/>
    <col min="7895" max="7895" width="12.85546875" style="3" bestFit="1" customWidth="1"/>
    <col min="7896" max="7897" width="9.140625" style="3"/>
    <col min="7898" max="7899" width="9.28515625" style="3" bestFit="1" customWidth="1"/>
    <col min="7900" max="7900" width="9.140625" style="3"/>
    <col min="7901" max="7902" width="9.28515625" style="3" bestFit="1" customWidth="1"/>
    <col min="7903" max="7903" width="12.85546875" style="3" bestFit="1" customWidth="1"/>
    <col min="7904" max="7905" width="9.140625" style="3"/>
    <col min="7906" max="7907" width="9.28515625" style="3" bestFit="1" customWidth="1"/>
    <col min="7908" max="7908" width="9.140625" style="3"/>
    <col min="7909" max="7910" width="9.28515625" style="3" bestFit="1" customWidth="1"/>
    <col min="7911" max="7911" width="12.85546875" style="3" bestFit="1" customWidth="1"/>
    <col min="7912" max="7913" width="9.140625" style="3"/>
    <col min="7914" max="7915" width="9.28515625" style="3" bestFit="1" customWidth="1"/>
    <col min="7916" max="7916" width="9.140625" style="3"/>
    <col min="7917" max="7918" width="9.28515625" style="3" bestFit="1" customWidth="1"/>
    <col min="7919" max="7919" width="12.85546875" style="3" bestFit="1" customWidth="1"/>
    <col min="7920" max="7921" width="9.140625" style="3"/>
    <col min="7922" max="7923" width="9.28515625" style="3" bestFit="1" customWidth="1"/>
    <col min="7924" max="7924" width="9.140625" style="3"/>
    <col min="7925" max="7926" width="9.28515625" style="3" bestFit="1" customWidth="1"/>
    <col min="7927" max="7927" width="12.85546875" style="3" bestFit="1" customWidth="1"/>
    <col min="7928" max="7929" width="9.140625" style="3"/>
    <col min="7930" max="7931" width="9.28515625" style="3" bestFit="1" customWidth="1"/>
    <col min="7932" max="7932" width="9.140625" style="3"/>
    <col min="7933" max="7934" width="9.28515625" style="3" bestFit="1" customWidth="1"/>
    <col min="7935" max="7935" width="12.85546875" style="3" bestFit="1" customWidth="1"/>
    <col min="7936" max="7937" width="9.140625" style="3"/>
    <col min="7938" max="7939" width="9.28515625" style="3" bestFit="1" customWidth="1"/>
    <col min="7940" max="7940" width="9.140625" style="3"/>
    <col min="7941" max="7942" width="9.28515625" style="3" bestFit="1" customWidth="1"/>
    <col min="7943" max="7943" width="12.85546875" style="3" bestFit="1" customWidth="1"/>
    <col min="7944" max="7945" width="9.140625" style="3"/>
    <col min="7946" max="7947" width="9.28515625" style="3" bestFit="1" customWidth="1"/>
    <col min="7948" max="7948" width="9.140625" style="3"/>
    <col min="7949" max="7950" width="9.28515625" style="3" bestFit="1" customWidth="1"/>
    <col min="7951" max="7951" width="12.85546875" style="3" bestFit="1" customWidth="1"/>
    <col min="7952" max="7953" width="9.140625" style="3"/>
    <col min="7954" max="7955" width="9.28515625" style="3" bestFit="1" customWidth="1"/>
    <col min="7956" max="7956" width="9.140625" style="3"/>
    <col min="7957" max="7958" width="9.28515625" style="3" bestFit="1" customWidth="1"/>
    <col min="7959" max="7959" width="12.85546875" style="3" bestFit="1" customWidth="1"/>
    <col min="7960" max="7961" width="9.140625" style="3"/>
    <col min="7962" max="7963" width="9.28515625" style="3" bestFit="1" customWidth="1"/>
    <col min="7964" max="7964" width="9.140625" style="3"/>
    <col min="7965" max="7966" width="9.28515625" style="3" bestFit="1" customWidth="1"/>
    <col min="7967" max="7967" width="12.85546875" style="3" bestFit="1" customWidth="1"/>
    <col min="7968" max="7969" width="9.140625" style="3"/>
    <col min="7970" max="7971" width="9.28515625" style="3" bestFit="1" customWidth="1"/>
    <col min="7972" max="7972" width="9.140625" style="3"/>
    <col min="7973" max="7974" width="9.28515625" style="3" bestFit="1" customWidth="1"/>
    <col min="7975" max="7975" width="12.85546875" style="3" bestFit="1" customWidth="1"/>
    <col min="7976" max="7977" width="9.140625" style="3"/>
    <col min="7978" max="7979" width="9.28515625" style="3" bestFit="1" customWidth="1"/>
    <col min="7980" max="7980" width="9.140625" style="3"/>
    <col min="7981" max="7982" width="9.28515625" style="3" bestFit="1" customWidth="1"/>
    <col min="7983" max="7983" width="12.85546875" style="3" bestFit="1" customWidth="1"/>
    <col min="7984" max="7985" width="9.140625" style="3"/>
    <col min="7986" max="7987" width="9.28515625" style="3" bestFit="1" customWidth="1"/>
    <col min="7988" max="7988" width="9.140625" style="3"/>
    <col min="7989" max="7990" width="9.28515625" style="3" bestFit="1" customWidth="1"/>
    <col min="7991" max="7991" width="12.85546875" style="3" bestFit="1" customWidth="1"/>
    <col min="7992" max="7993" width="9.140625" style="3"/>
    <col min="7994" max="7995" width="9.28515625" style="3" bestFit="1" customWidth="1"/>
    <col min="7996" max="7996" width="9.140625" style="3"/>
    <col min="7997" max="7998" width="9.28515625" style="3" bestFit="1" customWidth="1"/>
    <col min="7999" max="7999" width="12.85546875" style="3" bestFit="1" customWidth="1"/>
    <col min="8000" max="8001" width="9.140625" style="3"/>
    <col min="8002" max="8003" width="9.28515625" style="3" bestFit="1" customWidth="1"/>
    <col min="8004" max="8004" width="9.140625" style="3"/>
    <col min="8005" max="8006" width="9.28515625" style="3" bestFit="1" customWidth="1"/>
    <col min="8007" max="8007" width="12.85546875" style="3" bestFit="1" customWidth="1"/>
    <col min="8008" max="8009" width="9.140625" style="3"/>
    <col min="8010" max="8011" width="9.28515625" style="3" bestFit="1" customWidth="1"/>
    <col min="8012" max="8012" width="9.140625" style="3"/>
    <col min="8013" max="8014" width="9.28515625" style="3" bestFit="1" customWidth="1"/>
    <col min="8015" max="8015" width="12.85546875" style="3" bestFit="1" customWidth="1"/>
    <col min="8016" max="8017" width="9.140625" style="3"/>
    <col min="8018" max="8019" width="9.28515625" style="3" bestFit="1" customWidth="1"/>
    <col min="8020" max="8020" width="9.140625" style="3"/>
    <col min="8021" max="8022" width="9.28515625" style="3" bestFit="1" customWidth="1"/>
    <col min="8023" max="8023" width="12.85546875" style="3" bestFit="1" customWidth="1"/>
    <col min="8024" max="8025" width="9.140625" style="3"/>
    <col min="8026" max="8027" width="9.28515625" style="3" bestFit="1" customWidth="1"/>
    <col min="8028" max="8028" width="9.140625" style="3"/>
    <col min="8029" max="8030" width="9.28515625" style="3" bestFit="1" customWidth="1"/>
    <col min="8031" max="8031" width="12.85546875" style="3" bestFit="1" customWidth="1"/>
    <col min="8032" max="8033" width="9.140625" style="3"/>
    <col min="8034" max="8035" width="9.28515625" style="3" bestFit="1" customWidth="1"/>
    <col min="8036" max="8036" width="9.140625" style="3"/>
    <col min="8037" max="8038" width="9.28515625" style="3" bestFit="1" customWidth="1"/>
    <col min="8039" max="8039" width="12.85546875" style="3" bestFit="1" customWidth="1"/>
    <col min="8040" max="8041" width="9.140625" style="3"/>
    <col min="8042" max="8043" width="9.28515625" style="3" bestFit="1" customWidth="1"/>
    <col min="8044" max="8044" width="9.140625" style="3"/>
    <col min="8045" max="8046" width="9.28515625" style="3" bestFit="1" customWidth="1"/>
    <col min="8047" max="8047" width="12.85546875" style="3" bestFit="1" customWidth="1"/>
    <col min="8048" max="8049" width="9.140625" style="3"/>
    <col min="8050" max="8051" width="9.28515625" style="3" bestFit="1" customWidth="1"/>
    <col min="8052" max="8052" width="9.140625" style="3"/>
    <col min="8053" max="8054" width="9.28515625" style="3" bestFit="1" customWidth="1"/>
    <col min="8055" max="8055" width="12.85546875" style="3" bestFit="1" customWidth="1"/>
    <col min="8056" max="8057" width="9.140625" style="3"/>
    <col min="8058" max="8059" width="9.28515625" style="3" bestFit="1" customWidth="1"/>
    <col min="8060" max="8060" width="9.140625" style="3"/>
    <col min="8061" max="8062" width="9.28515625" style="3" bestFit="1" customWidth="1"/>
    <col min="8063" max="8063" width="12.85546875" style="3" bestFit="1" customWidth="1"/>
    <col min="8064" max="8065" width="9.140625" style="3"/>
    <col min="8066" max="8067" width="9.28515625" style="3" bestFit="1" customWidth="1"/>
    <col min="8068" max="8068" width="9.140625" style="3"/>
    <col min="8069" max="8070" width="9.28515625" style="3" bestFit="1" customWidth="1"/>
    <col min="8071" max="8071" width="12.85546875" style="3" bestFit="1" customWidth="1"/>
    <col min="8072" max="8073" width="9.140625" style="3"/>
    <col min="8074" max="8075" width="9.28515625" style="3" bestFit="1" customWidth="1"/>
    <col min="8076" max="8076" width="9.140625" style="3"/>
    <col min="8077" max="8078" width="9.28515625" style="3" bestFit="1" customWidth="1"/>
    <col min="8079" max="8079" width="12.85546875" style="3" bestFit="1" customWidth="1"/>
    <col min="8080" max="8081" width="9.140625" style="3"/>
    <col min="8082" max="8083" width="9.28515625" style="3" bestFit="1" customWidth="1"/>
    <col min="8084" max="8084" width="9.140625" style="3"/>
    <col min="8085" max="8086" width="9.28515625" style="3" bestFit="1" customWidth="1"/>
    <col min="8087" max="8087" width="12.85546875" style="3" bestFit="1" customWidth="1"/>
    <col min="8088" max="8089" width="9.140625" style="3"/>
    <col min="8090" max="8091" width="9.28515625" style="3" bestFit="1" customWidth="1"/>
    <col min="8092" max="8092" width="9.140625" style="3"/>
    <col min="8093" max="8094" width="9.28515625" style="3" bestFit="1" customWidth="1"/>
    <col min="8095" max="8095" width="12.85546875" style="3" bestFit="1" customWidth="1"/>
    <col min="8096" max="8097" width="9.140625" style="3"/>
    <col min="8098" max="8099" width="9.28515625" style="3" bestFit="1" customWidth="1"/>
    <col min="8100" max="8100" width="9.140625" style="3"/>
    <col min="8101" max="8102" width="9.28515625" style="3" bestFit="1" customWidth="1"/>
    <col min="8103" max="8103" width="12.85546875" style="3" bestFit="1" customWidth="1"/>
    <col min="8104" max="8105" width="9.140625" style="3"/>
    <col min="8106" max="8107" width="9.28515625" style="3" bestFit="1" customWidth="1"/>
    <col min="8108" max="8108" width="9.140625" style="3"/>
    <col min="8109" max="8110" width="9.28515625" style="3" bestFit="1" customWidth="1"/>
    <col min="8111" max="8111" width="12.85546875" style="3" bestFit="1" customWidth="1"/>
    <col min="8112" max="8113" width="9.140625" style="3"/>
    <col min="8114" max="8115" width="9.28515625" style="3" bestFit="1" customWidth="1"/>
    <col min="8116" max="8116" width="9.140625" style="3"/>
    <col min="8117" max="8118" width="9.28515625" style="3" bestFit="1" customWidth="1"/>
    <col min="8119" max="8119" width="12.85546875" style="3" bestFit="1" customWidth="1"/>
    <col min="8120" max="8121" width="9.140625" style="3"/>
    <col min="8122" max="8123" width="9.28515625" style="3" bestFit="1" customWidth="1"/>
    <col min="8124" max="8124" width="9.140625" style="3"/>
    <col min="8125" max="8126" width="9.28515625" style="3" bestFit="1" customWidth="1"/>
    <col min="8127" max="8127" width="12.85546875" style="3" bestFit="1" customWidth="1"/>
    <col min="8128" max="8129" width="9.140625" style="3"/>
    <col min="8130" max="8131" width="9.28515625" style="3" bestFit="1" customWidth="1"/>
    <col min="8132" max="8132" width="9.140625" style="3"/>
    <col min="8133" max="8134" width="9.28515625" style="3" bestFit="1" customWidth="1"/>
    <col min="8135" max="8135" width="12.85546875" style="3" bestFit="1" customWidth="1"/>
    <col min="8136" max="8137" width="9.140625" style="3"/>
    <col min="8138" max="8139" width="9.28515625" style="3" bestFit="1" customWidth="1"/>
    <col min="8140" max="8140" width="9.140625" style="3"/>
    <col min="8141" max="8142" width="9.28515625" style="3" bestFit="1" customWidth="1"/>
    <col min="8143" max="8143" width="12.85546875" style="3" bestFit="1" customWidth="1"/>
    <col min="8144" max="8145" width="9.140625" style="3"/>
    <col min="8146" max="8147" width="9.28515625" style="3" bestFit="1" customWidth="1"/>
    <col min="8148" max="8148" width="9.140625" style="3"/>
    <col min="8149" max="8150" width="9.28515625" style="3" bestFit="1" customWidth="1"/>
    <col min="8151" max="8151" width="12.85546875" style="3" bestFit="1" customWidth="1"/>
    <col min="8152" max="8153" width="9.140625" style="3"/>
    <col min="8154" max="8155" width="9.28515625" style="3" bestFit="1" customWidth="1"/>
    <col min="8156" max="8156" width="9.140625" style="3"/>
    <col min="8157" max="8158" width="9.28515625" style="3" bestFit="1" customWidth="1"/>
    <col min="8159" max="8159" width="12.85546875" style="3" bestFit="1" customWidth="1"/>
    <col min="8160" max="8161" width="9.140625" style="3"/>
    <col min="8162" max="8163" width="9.28515625" style="3" bestFit="1" customWidth="1"/>
    <col min="8164" max="8164" width="9.140625" style="3"/>
    <col min="8165" max="8166" width="9.28515625" style="3" bestFit="1" customWidth="1"/>
    <col min="8167" max="8167" width="12.85546875" style="3" bestFit="1" customWidth="1"/>
    <col min="8168" max="8169" width="9.140625" style="3"/>
    <col min="8170" max="8171" width="9.28515625" style="3" bestFit="1" customWidth="1"/>
    <col min="8172" max="8172" width="9.140625" style="3"/>
    <col min="8173" max="8174" width="9.28515625" style="3" bestFit="1" customWidth="1"/>
    <col min="8175" max="8175" width="12.85546875" style="3" bestFit="1" customWidth="1"/>
    <col min="8176" max="8177" width="9.140625" style="3"/>
    <col min="8178" max="8179" width="9.28515625" style="3" bestFit="1" customWidth="1"/>
    <col min="8180" max="8180" width="9.140625" style="3"/>
    <col min="8181" max="8182" width="9.28515625" style="3" bestFit="1" customWidth="1"/>
    <col min="8183" max="8183" width="12.85546875" style="3" bestFit="1" customWidth="1"/>
    <col min="8184" max="8185" width="9.140625" style="3"/>
    <col min="8186" max="8187" width="9.28515625" style="3" bestFit="1" customWidth="1"/>
    <col min="8188" max="8188" width="9.140625" style="3"/>
    <col min="8189" max="8190" width="9.28515625" style="3" bestFit="1" customWidth="1"/>
    <col min="8191" max="8191" width="12.85546875" style="3" bestFit="1" customWidth="1"/>
    <col min="8192" max="8193" width="9.140625" style="3"/>
    <col min="8194" max="8195" width="9.28515625" style="3" bestFit="1" customWidth="1"/>
    <col min="8196" max="8196" width="9.140625" style="3"/>
    <col min="8197" max="8198" width="9.28515625" style="3" bestFit="1" customWidth="1"/>
    <col min="8199" max="8199" width="12.85546875" style="3" bestFit="1" customWidth="1"/>
    <col min="8200" max="8201" width="9.140625" style="3"/>
    <col min="8202" max="8203" width="9.28515625" style="3" bestFit="1" customWidth="1"/>
    <col min="8204" max="8204" width="9.140625" style="3"/>
    <col min="8205" max="8206" width="9.28515625" style="3" bestFit="1" customWidth="1"/>
    <col min="8207" max="8207" width="12.85546875" style="3" bestFit="1" customWidth="1"/>
    <col min="8208" max="8209" width="9.140625" style="3"/>
    <col min="8210" max="8211" width="9.28515625" style="3" bestFit="1" customWidth="1"/>
    <col min="8212" max="8212" width="9.140625" style="3"/>
    <col min="8213" max="8214" width="9.28515625" style="3" bestFit="1" customWidth="1"/>
    <col min="8215" max="8215" width="12.85546875" style="3" bestFit="1" customWidth="1"/>
    <col min="8216" max="8217" width="9.140625" style="3"/>
    <col min="8218" max="8219" width="9.28515625" style="3" bestFit="1" customWidth="1"/>
    <col min="8220" max="8220" width="9.140625" style="3"/>
    <col min="8221" max="8222" width="9.28515625" style="3" bestFit="1" customWidth="1"/>
    <col min="8223" max="8223" width="12.85546875" style="3" bestFit="1" customWidth="1"/>
    <col min="8224" max="8225" width="9.140625" style="3"/>
    <col min="8226" max="8227" width="9.28515625" style="3" bestFit="1" customWidth="1"/>
    <col min="8228" max="8228" width="9.140625" style="3"/>
    <col min="8229" max="8230" width="9.28515625" style="3" bestFit="1" customWidth="1"/>
    <col min="8231" max="8231" width="12.85546875" style="3" bestFit="1" customWidth="1"/>
    <col min="8232" max="8233" width="9.140625" style="3"/>
    <col min="8234" max="8235" width="9.28515625" style="3" bestFit="1" customWidth="1"/>
    <col min="8236" max="8236" width="9.140625" style="3"/>
    <col min="8237" max="8238" width="9.28515625" style="3" bestFit="1" customWidth="1"/>
    <col min="8239" max="8239" width="12.85546875" style="3" bestFit="1" customWidth="1"/>
    <col min="8240" max="8241" width="9.140625" style="3"/>
    <col min="8242" max="8243" width="9.28515625" style="3" bestFit="1" customWidth="1"/>
    <col min="8244" max="8244" width="9.140625" style="3"/>
    <col min="8245" max="8246" width="9.28515625" style="3" bestFit="1" customWidth="1"/>
    <col min="8247" max="8247" width="12.85546875" style="3" bestFit="1" customWidth="1"/>
    <col min="8248" max="8249" width="9.140625" style="3"/>
    <col min="8250" max="8251" width="9.28515625" style="3" bestFit="1" customWidth="1"/>
    <col min="8252" max="8252" width="9.140625" style="3"/>
    <col min="8253" max="8254" width="9.28515625" style="3" bestFit="1" customWidth="1"/>
    <col min="8255" max="8255" width="12.85546875" style="3" bestFit="1" customWidth="1"/>
    <col min="8256" max="8257" width="9.140625" style="3"/>
    <col min="8258" max="8259" width="9.28515625" style="3" bestFit="1" customWidth="1"/>
    <col min="8260" max="8260" width="9.140625" style="3"/>
    <col min="8261" max="8262" width="9.28515625" style="3" bestFit="1" customWidth="1"/>
    <col min="8263" max="8263" width="12.85546875" style="3" bestFit="1" customWidth="1"/>
    <col min="8264" max="8265" width="9.140625" style="3"/>
    <col min="8266" max="8267" width="9.28515625" style="3" bestFit="1" customWidth="1"/>
    <col min="8268" max="8268" width="9.140625" style="3"/>
    <col min="8269" max="8270" width="9.28515625" style="3" bestFit="1" customWidth="1"/>
    <col min="8271" max="8271" width="12.85546875" style="3" bestFit="1" customWidth="1"/>
    <col min="8272" max="8273" width="9.140625" style="3"/>
    <col min="8274" max="8275" width="9.28515625" style="3" bestFit="1" customWidth="1"/>
    <col min="8276" max="8276" width="9.140625" style="3"/>
    <col min="8277" max="8278" width="9.28515625" style="3" bestFit="1" customWidth="1"/>
    <col min="8279" max="8279" width="12.85546875" style="3" bestFit="1" customWidth="1"/>
    <col min="8280" max="8281" width="9.140625" style="3"/>
    <col min="8282" max="8283" width="9.28515625" style="3" bestFit="1" customWidth="1"/>
    <col min="8284" max="8284" width="9.140625" style="3"/>
    <col min="8285" max="8286" width="9.28515625" style="3" bestFit="1" customWidth="1"/>
    <col min="8287" max="8287" width="12.85546875" style="3" bestFit="1" customWidth="1"/>
    <col min="8288" max="8289" width="9.140625" style="3"/>
    <col min="8290" max="8291" width="9.28515625" style="3" bestFit="1" customWidth="1"/>
    <col min="8292" max="8292" width="9.140625" style="3"/>
    <col min="8293" max="8294" width="9.28515625" style="3" bestFit="1" customWidth="1"/>
    <col min="8295" max="8295" width="12.85546875" style="3" bestFit="1" customWidth="1"/>
    <col min="8296" max="8297" width="9.140625" style="3"/>
    <col min="8298" max="8299" width="9.28515625" style="3" bestFit="1" customWidth="1"/>
    <col min="8300" max="8300" width="9.140625" style="3"/>
    <col min="8301" max="8302" width="9.28515625" style="3" bestFit="1" customWidth="1"/>
    <col min="8303" max="8303" width="12.85546875" style="3" bestFit="1" customWidth="1"/>
    <col min="8304" max="8305" width="9.140625" style="3"/>
    <col min="8306" max="8307" width="9.28515625" style="3" bestFit="1" customWidth="1"/>
    <col min="8308" max="8308" width="9.140625" style="3"/>
    <col min="8309" max="8310" width="9.28515625" style="3" bestFit="1" customWidth="1"/>
    <col min="8311" max="8311" width="12.85546875" style="3" bestFit="1" customWidth="1"/>
    <col min="8312" max="8313" width="9.140625" style="3"/>
    <col min="8314" max="8315" width="9.28515625" style="3" bestFit="1" customWidth="1"/>
    <col min="8316" max="8316" width="9.140625" style="3"/>
    <col min="8317" max="8318" width="9.28515625" style="3" bestFit="1" customWidth="1"/>
    <col min="8319" max="8319" width="12.85546875" style="3" bestFit="1" customWidth="1"/>
    <col min="8320" max="8321" width="9.140625" style="3"/>
    <col min="8322" max="8323" width="9.28515625" style="3" bestFit="1" customWidth="1"/>
    <col min="8324" max="8324" width="9.140625" style="3"/>
    <col min="8325" max="8326" width="9.28515625" style="3" bestFit="1" customWidth="1"/>
    <col min="8327" max="8327" width="12.85546875" style="3" bestFit="1" customWidth="1"/>
    <col min="8328" max="8329" width="9.140625" style="3"/>
    <col min="8330" max="8331" width="9.28515625" style="3" bestFit="1" customWidth="1"/>
    <col min="8332" max="8332" width="9.140625" style="3"/>
    <col min="8333" max="8334" width="9.28515625" style="3" bestFit="1" customWidth="1"/>
    <col min="8335" max="8335" width="12.85546875" style="3" bestFit="1" customWidth="1"/>
    <col min="8336" max="8337" width="9.140625" style="3"/>
    <col min="8338" max="8339" width="9.28515625" style="3" bestFit="1" customWidth="1"/>
    <col min="8340" max="8340" width="9.140625" style="3"/>
    <col min="8341" max="8342" width="9.28515625" style="3" bestFit="1" customWidth="1"/>
    <col min="8343" max="8343" width="12.85546875" style="3" bestFit="1" customWidth="1"/>
    <col min="8344" max="8345" width="9.140625" style="3"/>
    <col min="8346" max="8347" width="9.28515625" style="3" bestFit="1" customWidth="1"/>
    <col min="8348" max="8348" width="9.140625" style="3"/>
    <col min="8349" max="8350" width="9.28515625" style="3" bestFit="1" customWidth="1"/>
    <col min="8351" max="8351" width="12.85546875" style="3" bestFit="1" customWidth="1"/>
    <col min="8352" max="8353" width="9.140625" style="3"/>
    <col min="8354" max="8355" width="9.28515625" style="3" bestFit="1" customWidth="1"/>
    <col min="8356" max="8356" width="9.140625" style="3"/>
    <col min="8357" max="8358" width="9.28515625" style="3" bestFit="1" customWidth="1"/>
    <col min="8359" max="8359" width="12.85546875" style="3" bestFit="1" customWidth="1"/>
    <col min="8360" max="8361" width="9.140625" style="3"/>
    <col min="8362" max="8363" width="9.28515625" style="3" bestFit="1" customWidth="1"/>
    <col min="8364" max="8364" width="9.140625" style="3"/>
    <col min="8365" max="8366" width="9.28515625" style="3" bestFit="1" customWidth="1"/>
    <col min="8367" max="8367" width="12.85546875" style="3" bestFit="1" customWidth="1"/>
    <col min="8368" max="8369" width="9.140625" style="3"/>
    <col min="8370" max="8371" width="9.28515625" style="3" bestFit="1" customWidth="1"/>
    <col min="8372" max="8372" width="9.140625" style="3"/>
    <col min="8373" max="8374" width="9.28515625" style="3" bestFit="1" customWidth="1"/>
    <col min="8375" max="8375" width="12.85546875" style="3" bestFit="1" customWidth="1"/>
    <col min="8376" max="8377" width="9.140625" style="3"/>
    <col min="8378" max="8379" width="9.28515625" style="3" bestFit="1" customWidth="1"/>
    <col min="8380" max="8380" width="9.140625" style="3"/>
    <col min="8381" max="8382" width="9.28515625" style="3" bestFit="1" customWidth="1"/>
    <col min="8383" max="8383" width="12.85546875" style="3" bestFit="1" customWidth="1"/>
    <col min="8384" max="8385" width="9.140625" style="3"/>
    <col min="8386" max="8387" width="9.28515625" style="3" bestFit="1" customWidth="1"/>
    <col min="8388" max="8388" width="9.140625" style="3"/>
    <col min="8389" max="8390" width="9.28515625" style="3" bestFit="1" customWidth="1"/>
    <col min="8391" max="8391" width="12.85546875" style="3" bestFit="1" customWidth="1"/>
    <col min="8392" max="8393" width="9.140625" style="3"/>
    <col min="8394" max="8395" width="9.28515625" style="3" bestFit="1" customWidth="1"/>
    <col min="8396" max="8396" width="9.140625" style="3"/>
    <col min="8397" max="8398" width="9.28515625" style="3" bestFit="1" customWidth="1"/>
    <col min="8399" max="8399" width="12.85546875" style="3" bestFit="1" customWidth="1"/>
    <col min="8400" max="8401" width="9.140625" style="3"/>
    <col min="8402" max="8403" width="9.28515625" style="3" bestFit="1" customWidth="1"/>
    <col min="8404" max="8404" width="9.140625" style="3"/>
    <col min="8405" max="8406" width="9.28515625" style="3" bestFit="1" customWidth="1"/>
    <col min="8407" max="8407" width="12.85546875" style="3" bestFit="1" customWidth="1"/>
    <col min="8408" max="8409" width="9.140625" style="3"/>
    <col min="8410" max="8411" width="9.28515625" style="3" bestFit="1" customWidth="1"/>
    <col min="8412" max="8412" width="9.140625" style="3"/>
    <col min="8413" max="8414" width="9.28515625" style="3" bestFit="1" customWidth="1"/>
    <col min="8415" max="8415" width="12.85546875" style="3" bestFit="1" customWidth="1"/>
    <col min="8416" max="8417" width="9.140625" style="3"/>
    <col min="8418" max="8419" width="9.28515625" style="3" bestFit="1" customWidth="1"/>
    <col min="8420" max="8420" width="9.140625" style="3"/>
    <col min="8421" max="8422" width="9.28515625" style="3" bestFit="1" customWidth="1"/>
    <col min="8423" max="8423" width="12.85546875" style="3" bestFit="1" customWidth="1"/>
    <col min="8424" max="8425" width="9.140625" style="3"/>
    <col min="8426" max="8427" width="9.28515625" style="3" bestFit="1" customWidth="1"/>
    <col min="8428" max="8428" width="9.140625" style="3"/>
    <col min="8429" max="8430" width="9.28515625" style="3" bestFit="1" customWidth="1"/>
    <col min="8431" max="8431" width="12.85546875" style="3" bestFit="1" customWidth="1"/>
    <col min="8432" max="8433" width="9.140625" style="3"/>
    <col min="8434" max="8435" width="9.28515625" style="3" bestFit="1" customWidth="1"/>
    <col min="8436" max="8436" width="9.140625" style="3"/>
    <col min="8437" max="8438" width="9.28515625" style="3" bestFit="1" customWidth="1"/>
    <col min="8439" max="8439" width="12.85546875" style="3" bestFit="1" customWidth="1"/>
    <col min="8440" max="8441" width="9.140625" style="3"/>
    <col min="8442" max="8443" width="9.28515625" style="3" bestFit="1" customWidth="1"/>
    <col min="8444" max="8444" width="9.140625" style="3"/>
    <col min="8445" max="8446" width="9.28515625" style="3" bestFit="1" customWidth="1"/>
    <col min="8447" max="8447" width="12.85546875" style="3" bestFit="1" customWidth="1"/>
    <col min="8448" max="8449" width="9.140625" style="3"/>
    <col min="8450" max="8451" width="9.28515625" style="3" bestFit="1" customWidth="1"/>
    <col min="8452" max="8452" width="9.140625" style="3"/>
    <col min="8453" max="8454" width="9.28515625" style="3" bestFit="1" customWidth="1"/>
    <col min="8455" max="8455" width="12.85546875" style="3" bestFit="1" customWidth="1"/>
    <col min="8456" max="8457" width="9.140625" style="3"/>
    <col min="8458" max="8459" width="9.28515625" style="3" bestFit="1" customWidth="1"/>
    <col min="8460" max="8460" width="9.140625" style="3"/>
    <col min="8461" max="8462" width="9.28515625" style="3" bestFit="1" customWidth="1"/>
    <col min="8463" max="8463" width="12.85546875" style="3" bestFit="1" customWidth="1"/>
    <col min="8464" max="8465" width="9.140625" style="3"/>
    <col min="8466" max="8467" width="9.28515625" style="3" bestFit="1" customWidth="1"/>
    <col min="8468" max="8468" width="9.140625" style="3"/>
    <col min="8469" max="8470" width="9.28515625" style="3" bestFit="1" customWidth="1"/>
    <col min="8471" max="8471" width="12.85546875" style="3" bestFit="1" customWidth="1"/>
    <col min="8472" max="8473" width="9.140625" style="3"/>
    <col min="8474" max="8475" width="9.28515625" style="3" bestFit="1" customWidth="1"/>
    <col min="8476" max="8476" width="9.140625" style="3"/>
    <col min="8477" max="8478" width="9.28515625" style="3" bestFit="1" customWidth="1"/>
    <col min="8479" max="8479" width="12.85546875" style="3" bestFit="1" customWidth="1"/>
    <col min="8480" max="8481" width="9.140625" style="3"/>
    <col min="8482" max="8483" width="9.28515625" style="3" bestFit="1" customWidth="1"/>
    <col min="8484" max="8484" width="9.140625" style="3"/>
    <col min="8485" max="8486" width="9.28515625" style="3" bestFit="1" customWidth="1"/>
    <col min="8487" max="8487" width="12.85546875" style="3" bestFit="1" customWidth="1"/>
    <col min="8488" max="8489" width="9.140625" style="3"/>
    <col min="8490" max="8491" width="9.28515625" style="3" bestFit="1" customWidth="1"/>
    <col min="8492" max="8492" width="9.140625" style="3"/>
    <col min="8493" max="8494" width="9.28515625" style="3" bestFit="1" customWidth="1"/>
    <col min="8495" max="8495" width="12.85546875" style="3" bestFit="1" customWidth="1"/>
    <col min="8496" max="8497" width="9.140625" style="3"/>
    <col min="8498" max="8499" width="9.28515625" style="3" bestFit="1" customWidth="1"/>
    <col min="8500" max="8500" width="9.140625" style="3"/>
    <col min="8501" max="8502" width="9.28515625" style="3" bestFit="1" customWidth="1"/>
    <col min="8503" max="8503" width="12.85546875" style="3" bestFit="1" customWidth="1"/>
    <col min="8504" max="8505" width="9.140625" style="3"/>
    <col min="8506" max="8507" width="9.28515625" style="3" bestFit="1" customWidth="1"/>
    <col min="8508" max="8508" width="9.140625" style="3"/>
    <col min="8509" max="8510" width="9.28515625" style="3" bestFit="1" customWidth="1"/>
    <col min="8511" max="8511" width="12.85546875" style="3" bestFit="1" customWidth="1"/>
    <col min="8512" max="8513" width="9.140625" style="3"/>
    <col min="8514" max="8515" width="9.28515625" style="3" bestFit="1" customWidth="1"/>
    <col min="8516" max="8516" width="9.140625" style="3"/>
    <col min="8517" max="8518" width="9.28515625" style="3" bestFit="1" customWidth="1"/>
    <col min="8519" max="8519" width="12.85546875" style="3" bestFit="1" customWidth="1"/>
    <col min="8520" max="8521" width="9.140625" style="3"/>
    <col min="8522" max="8523" width="9.28515625" style="3" bestFit="1" customWidth="1"/>
    <col min="8524" max="8524" width="9.140625" style="3"/>
    <col min="8525" max="8526" width="9.28515625" style="3" bestFit="1" customWidth="1"/>
    <col min="8527" max="8527" width="12.85546875" style="3" bestFit="1" customWidth="1"/>
    <col min="8528" max="8529" width="9.140625" style="3"/>
    <col min="8530" max="8531" width="9.28515625" style="3" bestFit="1" customWidth="1"/>
    <col min="8532" max="8532" width="9.140625" style="3"/>
    <col min="8533" max="8534" width="9.28515625" style="3" bestFit="1" customWidth="1"/>
    <col min="8535" max="8535" width="12.85546875" style="3" bestFit="1" customWidth="1"/>
    <col min="8536" max="8537" width="9.140625" style="3"/>
    <col min="8538" max="8539" width="9.28515625" style="3" bestFit="1" customWidth="1"/>
    <col min="8540" max="8540" width="9.140625" style="3"/>
    <col min="8541" max="8542" width="9.28515625" style="3" bestFit="1" customWidth="1"/>
    <col min="8543" max="8543" width="12.85546875" style="3" bestFit="1" customWidth="1"/>
    <col min="8544" max="8545" width="9.140625" style="3"/>
    <col min="8546" max="8547" width="9.28515625" style="3" bestFit="1" customWidth="1"/>
    <col min="8548" max="8548" width="9.140625" style="3"/>
    <col min="8549" max="8550" width="9.28515625" style="3" bestFit="1" customWidth="1"/>
    <col min="8551" max="8551" width="12.85546875" style="3" bestFit="1" customWidth="1"/>
    <col min="8552" max="8553" width="9.140625" style="3"/>
    <col min="8554" max="8555" width="9.28515625" style="3" bestFit="1" customWidth="1"/>
    <col min="8556" max="8556" width="9.140625" style="3"/>
    <col min="8557" max="8558" width="9.28515625" style="3" bestFit="1" customWidth="1"/>
    <col min="8559" max="8559" width="12.85546875" style="3" bestFit="1" customWidth="1"/>
    <col min="8560" max="8561" width="9.140625" style="3"/>
    <col min="8562" max="8563" width="9.28515625" style="3" bestFit="1" customWidth="1"/>
    <col min="8564" max="8564" width="9.140625" style="3"/>
    <col min="8565" max="8566" width="9.28515625" style="3" bestFit="1" customWidth="1"/>
    <col min="8567" max="8567" width="12.85546875" style="3" bestFit="1" customWidth="1"/>
    <col min="8568" max="8569" width="9.140625" style="3"/>
    <col min="8570" max="8571" width="9.28515625" style="3" bestFit="1" customWidth="1"/>
    <col min="8572" max="8572" width="9.140625" style="3"/>
    <col min="8573" max="8574" width="9.28515625" style="3" bestFit="1" customWidth="1"/>
    <col min="8575" max="8575" width="12.85546875" style="3" bestFit="1" customWidth="1"/>
    <col min="8576" max="8577" width="9.140625" style="3"/>
    <col min="8578" max="8579" width="9.28515625" style="3" bestFit="1" customWidth="1"/>
    <col min="8580" max="8580" width="9.140625" style="3"/>
    <col min="8581" max="8582" width="9.28515625" style="3" bestFit="1" customWidth="1"/>
    <col min="8583" max="8583" width="12.85546875" style="3" bestFit="1" customWidth="1"/>
    <col min="8584" max="8585" width="9.140625" style="3"/>
    <col min="8586" max="8587" width="9.28515625" style="3" bestFit="1" customWidth="1"/>
    <col min="8588" max="8588" width="9.140625" style="3"/>
    <col min="8589" max="8590" width="9.28515625" style="3" bestFit="1" customWidth="1"/>
    <col min="8591" max="8591" width="12.85546875" style="3" bestFit="1" customWidth="1"/>
    <col min="8592" max="8593" width="9.140625" style="3"/>
    <col min="8594" max="8595" width="9.28515625" style="3" bestFit="1" customWidth="1"/>
    <col min="8596" max="8596" width="9.140625" style="3"/>
    <col min="8597" max="8598" width="9.28515625" style="3" bestFit="1" customWidth="1"/>
    <col min="8599" max="8599" width="12.85546875" style="3" bestFit="1" customWidth="1"/>
    <col min="8600" max="8601" width="9.140625" style="3"/>
    <col min="8602" max="8603" width="9.28515625" style="3" bestFit="1" customWidth="1"/>
    <col min="8604" max="8604" width="9.140625" style="3"/>
    <col min="8605" max="8606" width="9.28515625" style="3" bestFit="1" customWidth="1"/>
    <col min="8607" max="8607" width="12.85546875" style="3" bestFit="1" customWidth="1"/>
    <col min="8608" max="8609" width="9.140625" style="3"/>
    <col min="8610" max="8611" width="9.28515625" style="3" bestFit="1" customWidth="1"/>
    <col min="8612" max="8612" width="9.140625" style="3"/>
    <col min="8613" max="8614" width="9.28515625" style="3" bestFit="1" customWidth="1"/>
    <col min="8615" max="8615" width="12.85546875" style="3" bestFit="1" customWidth="1"/>
    <col min="8616" max="8617" width="9.140625" style="3"/>
    <col min="8618" max="8619" width="9.28515625" style="3" bestFit="1" customWidth="1"/>
    <col min="8620" max="8620" width="9.140625" style="3"/>
    <col min="8621" max="8622" width="9.28515625" style="3" bestFit="1" customWidth="1"/>
    <col min="8623" max="8623" width="12.85546875" style="3" bestFit="1" customWidth="1"/>
    <col min="8624" max="8625" width="9.140625" style="3"/>
    <col min="8626" max="8627" width="9.28515625" style="3" bestFit="1" customWidth="1"/>
    <col min="8628" max="8628" width="9.140625" style="3"/>
    <col min="8629" max="8630" width="9.28515625" style="3" bestFit="1" customWidth="1"/>
    <col min="8631" max="8631" width="12.85546875" style="3" bestFit="1" customWidth="1"/>
    <col min="8632" max="8633" width="9.140625" style="3"/>
    <col min="8634" max="8635" width="9.28515625" style="3" bestFit="1" customWidth="1"/>
    <col min="8636" max="8636" width="9.140625" style="3"/>
    <col min="8637" max="8638" width="9.28515625" style="3" bestFit="1" customWidth="1"/>
    <col min="8639" max="8639" width="12.85546875" style="3" bestFit="1" customWidth="1"/>
    <col min="8640" max="8641" width="9.140625" style="3"/>
    <col min="8642" max="8643" width="9.28515625" style="3" bestFit="1" customWidth="1"/>
    <col min="8644" max="8644" width="9.140625" style="3"/>
    <col min="8645" max="8646" width="9.28515625" style="3" bestFit="1" customWidth="1"/>
    <col min="8647" max="8647" width="12.85546875" style="3" bestFit="1" customWidth="1"/>
    <col min="8648" max="8649" width="9.140625" style="3"/>
    <col min="8650" max="8651" width="9.28515625" style="3" bestFit="1" customWidth="1"/>
    <col min="8652" max="8652" width="9.140625" style="3"/>
    <col min="8653" max="8654" width="9.28515625" style="3" bestFit="1" customWidth="1"/>
    <col min="8655" max="8655" width="12.85546875" style="3" bestFit="1" customWidth="1"/>
    <col min="8656" max="8657" width="9.140625" style="3"/>
    <col min="8658" max="8659" width="9.28515625" style="3" bestFit="1" customWidth="1"/>
    <col min="8660" max="8660" width="9.140625" style="3"/>
    <col min="8661" max="8662" width="9.28515625" style="3" bestFit="1" customWidth="1"/>
    <col min="8663" max="8663" width="12.85546875" style="3" bestFit="1" customWidth="1"/>
    <col min="8664" max="8665" width="9.140625" style="3"/>
    <col min="8666" max="8667" width="9.28515625" style="3" bestFit="1" customWidth="1"/>
    <col min="8668" max="8668" width="9.140625" style="3"/>
    <col min="8669" max="8670" width="9.28515625" style="3" bestFit="1" customWidth="1"/>
    <col min="8671" max="8671" width="12.85546875" style="3" bestFit="1" customWidth="1"/>
    <col min="8672" max="8673" width="9.140625" style="3"/>
    <col min="8674" max="8675" width="9.28515625" style="3" bestFit="1" customWidth="1"/>
    <col min="8676" max="8676" width="9.140625" style="3"/>
    <col min="8677" max="8678" width="9.28515625" style="3" bestFit="1" customWidth="1"/>
    <col min="8679" max="8679" width="12.85546875" style="3" bestFit="1" customWidth="1"/>
    <col min="8680" max="8681" width="9.140625" style="3"/>
    <col min="8682" max="8683" width="9.28515625" style="3" bestFit="1" customWidth="1"/>
    <col min="8684" max="8684" width="9.140625" style="3"/>
    <col min="8685" max="8686" width="9.28515625" style="3" bestFit="1" customWidth="1"/>
    <col min="8687" max="8687" width="12.85546875" style="3" bestFit="1" customWidth="1"/>
    <col min="8688" max="8689" width="9.140625" style="3"/>
    <col min="8690" max="8691" width="9.28515625" style="3" bestFit="1" customWidth="1"/>
    <col min="8692" max="8692" width="9.140625" style="3"/>
    <col min="8693" max="8694" width="9.28515625" style="3" bestFit="1" customWidth="1"/>
    <col min="8695" max="8695" width="12.85546875" style="3" bestFit="1" customWidth="1"/>
    <col min="8696" max="8697" width="9.140625" style="3"/>
    <col min="8698" max="8699" width="9.28515625" style="3" bestFit="1" customWidth="1"/>
    <col min="8700" max="8700" width="9.140625" style="3"/>
    <col min="8701" max="8702" width="9.28515625" style="3" bestFit="1" customWidth="1"/>
    <col min="8703" max="8703" width="12.85546875" style="3" bestFit="1" customWidth="1"/>
    <col min="8704" max="8705" width="9.140625" style="3"/>
    <col min="8706" max="8707" width="9.28515625" style="3" bestFit="1" customWidth="1"/>
    <col min="8708" max="8708" width="9.140625" style="3"/>
    <col min="8709" max="8710" width="9.28515625" style="3" bestFit="1" customWidth="1"/>
    <col min="8711" max="8711" width="12.85546875" style="3" bestFit="1" customWidth="1"/>
    <col min="8712" max="8713" width="9.140625" style="3"/>
    <col min="8714" max="8715" width="9.28515625" style="3" bestFit="1" customWidth="1"/>
    <col min="8716" max="8716" width="9.140625" style="3"/>
    <col min="8717" max="8718" width="9.28515625" style="3" bestFit="1" customWidth="1"/>
    <col min="8719" max="8719" width="12.85546875" style="3" bestFit="1" customWidth="1"/>
    <col min="8720" max="8721" width="9.140625" style="3"/>
    <col min="8722" max="8723" width="9.28515625" style="3" bestFit="1" customWidth="1"/>
    <col min="8724" max="8724" width="9.140625" style="3"/>
    <col min="8725" max="8726" width="9.28515625" style="3" bestFit="1" customWidth="1"/>
    <col min="8727" max="8727" width="12.85546875" style="3" bestFit="1" customWidth="1"/>
    <col min="8728" max="8729" width="9.140625" style="3"/>
    <col min="8730" max="8731" width="9.28515625" style="3" bestFit="1" customWidth="1"/>
    <col min="8732" max="8732" width="9.140625" style="3"/>
    <col min="8733" max="8734" width="9.28515625" style="3" bestFit="1" customWidth="1"/>
    <col min="8735" max="8735" width="12.85546875" style="3" bestFit="1" customWidth="1"/>
    <col min="8736" max="8737" width="9.140625" style="3"/>
    <col min="8738" max="8739" width="9.28515625" style="3" bestFit="1" customWidth="1"/>
    <col min="8740" max="8740" width="9.140625" style="3"/>
    <col min="8741" max="8742" width="9.28515625" style="3" bestFit="1" customWidth="1"/>
    <col min="8743" max="8743" width="12.85546875" style="3" bestFit="1" customWidth="1"/>
    <col min="8744" max="8745" width="9.140625" style="3"/>
    <col min="8746" max="8747" width="9.28515625" style="3" bestFit="1" customWidth="1"/>
    <col min="8748" max="8748" width="9.140625" style="3"/>
    <col min="8749" max="8750" width="9.28515625" style="3" bestFit="1" customWidth="1"/>
    <col min="8751" max="8751" width="12.85546875" style="3" bestFit="1" customWidth="1"/>
    <col min="8752" max="8753" width="9.140625" style="3"/>
    <col min="8754" max="8755" width="9.28515625" style="3" bestFit="1" customWidth="1"/>
    <col min="8756" max="8756" width="9.140625" style="3"/>
    <col min="8757" max="8758" width="9.28515625" style="3" bestFit="1" customWidth="1"/>
    <col min="8759" max="8759" width="12.85546875" style="3" bestFit="1" customWidth="1"/>
    <col min="8760" max="8761" width="9.140625" style="3"/>
    <col min="8762" max="8763" width="9.28515625" style="3" bestFit="1" customWidth="1"/>
    <col min="8764" max="8764" width="9.140625" style="3"/>
    <col min="8765" max="8766" width="9.28515625" style="3" bestFit="1" customWidth="1"/>
    <col min="8767" max="8767" width="12.85546875" style="3" bestFit="1" customWidth="1"/>
    <col min="8768" max="8769" width="9.140625" style="3"/>
    <col min="8770" max="8771" width="9.28515625" style="3" bestFit="1" customWidth="1"/>
    <col min="8772" max="8772" width="9.140625" style="3"/>
    <col min="8773" max="8774" width="9.28515625" style="3" bestFit="1" customWidth="1"/>
    <col min="8775" max="8775" width="12.85546875" style="3" bestFit="1" customWidth="1"/>
    <col min="8776" max="8777" width="9.140625" style="3"/>
    <col min="8778" max="8779" width="9.28515625" style="3" bestFit="1" customWidth="1"/>
    <col min="8780" max="8780" width="9.140625" style="3"/>
    <col min="8781" max="8782" width="9.28515625" style="3" bestFit="1" customWidth="1"/>
    <col min="8783" max="8783" width="12.85546875" style="3" bestFit="1" customWidth="1"/>
    <col min="8784" max="8785" width="9.140625" style="3"/>
    <col min="8786" max="8787" width="9.28515625" style="3" bestFit="1" customWidth="1"/>
    <col min="8788" max="8788" width="9.140625" style="3"/>
    <col min="8789" max="8790" width="9.28515625" style="3" bestFit="1" customWidth="1"/>
    <col min="8791" max="8791" width="12.85546875" style="3" bestFit="1" customWidth="1"/>
    <col min="8792" max="8793" width="9.140625" style="3"/>
    <col min="8794" max="8795" width="9.28515625" style="3" bestFit="1" customWidth="1"/>
    <col min="8796" max="8796" width="9.140625" style="3"/>
    <col min="8797" max="8798" width="9.28515625" style="3" bestFit="1" customWidth="1"/>
    <col min="8799" max="8799" width="12.85546875" style="3" bestFit="1" customWidth="1"/>
    <col min="8800" max="8801" width="9.140625" style="3"/>
    <col min="8802" max="8803" width="9.28515625" style="3" bestFit="1" customWidth="1"/>
    <col min="8804" max="8804" width="9.140625" style="3"/>
    <col min="8805" max="8806" width="9.28515625" style="3" bestFit="1" customWidth="1"/>
    <col min="8807" max="8807" width="12.85546875" style="3" bestFit="1" customWidth="1"/>
    <col min="8808" max="8809" width="9.140625" style="3"/>
    <col min="8810" max="8811" width="9.28515625" style="3" bestFit="1" customWidth="1"/>
    <col min="8812" max="8812" width="9.140625" style="3"/>
    <col min="8813" max="8814" width="9.28515625" style="3" bestFit="1" customWidth="1"/>
    <col min="8815" max="8815" width="12.85546875" style="3" bestFit="1" customWidth="1"/>
    <col min="8816" max="8817" width="9.140625" style="3"/>
    <col min="8818" max="8819" width="9.28515625" style="3" bestFit="1" customWidth="1"/>
    <col min="8820" max="8820" width="9.140625" style="3"/>
    <col min="8821" max="8822" width="9.28515625" style="3" bestFit="1" customWidth="1"/>
    <col min="8823" max="8823" width="12.85546875" style="3" bestFit="1" customWidth="1"/>
    <col min="8824" max="8825" width="9.140625" style="3"/>
    <col min="8826" max="8827" width="9.28515625" style="3" bestFit="1" customWidth="1"/>
    <col min="8828" max="8828" width="9.140625" style="3"/>
    <col min="8829" max="8830" width="9.28515625" style="3" bestFit="1" customWidth="1"/>
    <col min="8831" max="8831" width="12.85546875" style="3" bestFit="1" customWidth="1"/>
    <col min="8832" max="8833" width="9.140625" style="3"/>
    <col min="8834" max="8835" width="9.28515625" style="3" bestFit="1" customWidth="1"/>
    <col min="8836" max="8836" width="9.140625" style="3"/>
    <col min="8837" max="8838" width="9.28515625" style="3" bestFit="1" customWidth="1"/>
    <col min="8839" max="8839" width="12.85546875" style="3" bestFit="1" customWidth="1"/>
    <col min="8840" max="8841" width="9.140625" style="3"/>
    <col min="8842" max="8843" width="9.28515625" style="3" bestFit="1" customWidth="1"/>
    <col min="8844" max="8844" width="9.140625" style="3"/>
    <col min="8845" max="8846" width="9.28515625" style="3" bestFit="1" customWidth="1"/>
    <col min="8847" max="8847" width="12.85546875" style="3" bestFit="1" customWidth="1"/>
    <col min="8848" max="8849" width="9.140625" style="3"/>
    <col min="8850" max="8851" width="9.28515625" style="3" bestFit="1" customWidth="1"/>
    <col min="8852" max="8852" width="9.140625" style="3"/>
    <col min="8853" max="8854" width="9.28515625" style="3" bestFit="1" customWidth="1"/>
    <col min="8855" max="8855" width="12.85546875" style="3" bestFit="1" customWidth="1"/>
    <col min="8856" max="8857" width="9.140625" style="3"/>
    <col min="8858" max="8859" width="9.28515625" style="3" bestFit="1" customWidth="1"/>
    <col min="8860" max="8860" width="9.140625" style="3"/>
    <col min="8861" max="8862" width="9.28515625" style="3" bestFit="1" customWidth="1"/>
    <col min="8863" max="8863" width="12.85546875" style="3" bestFit="1" customWidth="1"/>
    <col min="8864" max="8865" width="9.140625" style="3"/>
    <col min="8866" max="8867" width="9.28515625" style="3" bestFit="1" customWidth="1"/>
    <col min="8868" max="8868" width="9.140625" style="3"/>
    <col min="8869" max="8870" width="9.28515625" style="3" bestFit="1" customWidth="1"/>
    <col min="8871" max="8871" width="12.85546875" style="3" bestFit="1" customWidth="1"/>
    <col min="8872" max="8873" width="9.140625" style="3"/>
    <col min="8874" max="8875" width="9.28515625" style="3" bestFit="1" customWidth="1"/>
    <col min="8876" max="8876" width="9.140625" style="3"/>
    <col min="8877" max="8878" width="9.28515625" style="3" bestFit="1" customWidth="1"/>
    <col min="8879" max="8879" width="12.85546875" style="3" bestFit="1" customWidth="1"/>
    <col min="8880" max="8881" width="9.140625" style="3"/>
    <col min="8882" max="8883" width="9.28515625" style="3" bestFit="1" customWidth="1"/>
    <col min="8884" max="8884" width="9.140625" style="3"/>
    <col min="8885" max="8886" width="9.28515625" style="3" bestFit="1" customWidth="1"/>
    <col min="8887" max="8887" width="12.85546875" style="3" bestFit="1" customWidth="1"/>
    <col min="8888" max="8889" width="9.140625" style="3"/>
    <col min="8890" max="8891" width="9.28515625" style="3" bestFit="1" customWidth="1"/>
    <col min="8892" max="8892" width="9.140625" style="3"/>
    <col min="8893" max="8894" width="9.28515625" style="3" bestFit="1" customWidth="1"/>
    <col min="8895" max="8895" width="12.85546875" style="3" bestFit="1" customWidth="1"/>
    <col min="8896" max="8897" width="9.140625" style="3"/>
    <col min="8898" max="8899" width="9.28515625" style="3" bestFit="1" customWidth="1"/>
    <col min="8900" max="8900" width="9.140625" style="3"/>
    <col min="8901" max="8902" width="9.28515625" style="3" bestFit="1" customWidth="1"/>
    <col min="8903" max="8903" width="12.85546875" style="3" bestFit="1" customWidth="1"/>
    <col min="8904" max="8905" width="9.140625" style="3"/>
    <col min="8906" max="8907" width="9.28515625" style="3" bestFit="1" customWidth="1"/>
    <col min="8908" max="8908" width="9.140625" style="3"/>
    <col min="8909" max="8910" width="9.28515625" style="3" bestFit="1" customWidth="1"/>
    <col min="8911" max="8911" width="12.85546875" style="3" bestFit="1" customWidth="1"/>
    <col min="8912" max="8913" width="9.140625" style="3"/>
    <col min="8914" max="8915" width="9.28515625" style="3" bestFit="1" customWidth="1"/>
    <col min="8916" max="8916" width="9.140625" style="3"/>
    <col min="8917" max="8918" width="9.28515625" style="3" bestFit="1" customWidth="1"/>
    <col min="8919" max="8919" width="12.85546875" style="3" bestFit="1" customWidth="1"/>
    <col min="8920" max="8921" width="9.140625" style="3"/>
    <col min="8922" max="8923" width="9.28515625" style="3" bestFit="1" customWidth="1"/>
    <col min="8924" max="8924" width="9.140625" style="3"/>
    <col min="8925" max="8926" width="9.28515625" style="3" bestFit="1" customWidth="1"/>
    <col min="8927" max="8927" width="12.85546875" style="3" bestFit="1" customWidth="1"/>
    <col min="8928" max="8929" width="9.140625" style="3"/>
    <col min="8930" max="8931" width="9.28515625" style="3" bestFit="1" customWidth="1"/>
    <col min="8932" max="8932" width="9.140625" style="3"/>
    <col min="8933" max="8934" width="9.28515625" style="3" bestFit="1" customWidth="1"/>
    <col min="8935" max="8935" width="12.85546875" style="3" bestFit="1" customWidth="1"/>
    <col min="8936" max="8937" width="9.140625" style="3"/>
    <col min="8938" max="8939" width="9.28515625" style="3" bestFit="1" customWidth="1"/>
    <col min="8940" max="8940" width="9.140625" style="3"/>
    <col min="8941" max="8942" width="9.28515625" style="3" bestFit="1" customWidth="1"/>
    <col min="8943" max="8943" width="12.85546875" style="3" bestFit="1" customWidth="1"/>
    <col min="8944" max="8945" width="9.140625" style="3"/>
    <col min="8946" max="8947" width="9.28515625" style="3" bestFit="1" customWidth="1"/>
    <col min="8948" max="8948" width="9.140625" style="3"/>
    <col min="8949" max="8950" width="9.28515625" style="3" bestFit="1" customWidth="1"/>
    <col min="8951" max="8951" width="12.85546875" style="3" bestFit="1" customWidth="1"/>
    <col min="8952" max="8953" width="9.140625" style="3"/>
    <col min="8954" max="8955" width="9.28515625" style="3" bestFit="1" customWidth="1"/>
    <col min="8956" max="8956" width="9.140625" style="3"/>
    <col min="8957" max="8958" width="9.28515625" style="3" bestFit="1" customWidth="1"/>
    <col min="8959" max="8959" width="12.85546875" style="3" bestFit="1" customWidth="1"/>
    <col min="8960" max="8961" width="9.140625" style="3"/>
    <col min="8962" max="8963" width="9.28515625" style="3" bestFit="1" customWidth="1"/>
    <col min="8964" max="8964" width="9.140625" style="3"/>
    <col min="8965" max="8966" width="9.28515625" style="3" bestFit="1" customWidth="1"/>
    <col min="8967" max="8967" width="12.85546875" style="3" bestFit="1" customWidth="1"/>
    <col min="8968" max="8969" width="9.140625" style="3"/>
    <col min="8970" max="8971" width="9.28515625" style="3" bestFit="1" customWidth="1"/>
    <col min="8972" max="8972" width="9.140625" style="3"/>
    <col min="8973" max="8974" width="9.28515625" style="3" bestFit="1" customWidth="1"/>
    <col min="8975" max="8975" width="12.85546875" style="3" bestFit="1" customWidth="1"/>
    <col min="8976" max="8977" width="9.140625" style="3"/>
    <col min="8978" max="8979" width="9.28515625" style="3" bestFit="1" customWidth="1"/>
    <col min="8980" max="8980" width="9.140625" style="3"/>
    <col min="8981" max="8982" width="9.28515625" style="3" bestFit="1" customWidth="1"/>
    <col min="8983" max="8983" width="12.85546875" style="3" bestFit="1" customWidth="1"/>
    <col min="8984" max="8985" width="9.140625" style="3"/>
    <col min="8986" max="8987" width="9.28515625" style="3" bestFit="1" customWidth="1"/>
    <col min="8988" max="8988" width="9.140625" style="3"/>
    <col min="8989" max="8990" width="9.28515625" style="3" bestFit="1" customWidth="1"/>
    <col min="8991" max="8991" width="12.85546875" style="3" bestFit="1" customWidth="1"/>
    <col min="8992" max="8993" width="9.140625" style="3"/>
    <col min="8994" max="8995" width="9.28515625" style="3" bestFit="1" customWidth="1"/>
    <col min="8996" max="8996" width="9.140625" style="3"/>
    <col min="8997" max="8998" width="9.28515625" style="3" bestFit="1" customWidth="1"/>
    <col min="8999" max="8999" width="12.85546875" style="3" bestFit="1" customWidth="1"/>
    <col min="9000" max="9001" width="9.140625" style="3"/>
    <col min="9002" max="9003" width="9.28515625" style="3" bestFit="1" customWidth="1"/>
    <col min="9004" max="9004" width="9.140625" style="3"/>
    <col min="9005" max="9006" width="9.28515625" style="3" bestFit="1" customWidth="1"/>
    <col min="9007" max="9007" width="12.85546875" style="3" bestFit="1" customWidth="1"/>
    <col min="9008" max="9009" width="9.140625" style="3"/>
    <col min="9010" max="9011" width="9.28515625" style="3" bestFit="1" customWidth="1"/>
    <col min="9012" max="9012" width="9.140625" style="3"/>
    <col min="9013" max="9014" width="9.28515625" style="3" bestFit="1" customWidth="1"/>
    <col min="9015" max="9015" width="12.85546875" style="3" bestFit="1" customWidth="1"/>
    <col min="9016" max="9017" width="9.140625" style="3"/>
    <col min="9018" max="9019" width="9.28515625" style="3" bestFit="1" customWidth="1"/>
    <col min="9020" max="9020" width="9.140625" style="3"/>
    <col min="9021" max="9022" width="9.28515625" style="3" bestFit="1" customWidth="1"/>
    <col min="9023" max="9023" width="12.85546875" style="3" bestFit="1" customWidth="1"/>
    <col min="9024" max="9025" width="9.140625" style="3"/>
    <col min="9026" max="9027" width="9.28515625" style="3" bestFit="1" customWidth="1"/>
    <col min="9028" max="9028" width="9.140625" style="3"/>
    <col min="9029" max="9030" width="9.28515625" style="3" bestFit="1" customWidth="1"/>
    <col min="9031" max="9031" width="12.85546875" style="3" bestFit="1" customWidth="1"/>
    <col min="9032" max="9033" width="9.140625" style="3"/>
    <col min="9034" max="9035" width="9.28515625" style="3" bestFit="1" customWidth="1"/>
    <col min="9036" max="9036" width="9.140625" style="3"/>
    <col min="9037" max="9038" width="9.28515625" style="3" bestFit="1" customWidth="1"/>
    <col min="9039" max="9039" width="12.85546875" style="3" bestFit="1" customWidth="1"/>
    <col min="9040" max="9041" width="9.140625" style="3"/>
    <col min="9042" max="9043" width="9.28515625" style="3" bestFit="1" customWidth="1"/>
    <col min="9044" max="9044" width="9.140625" style="3"/>
    <col min="9045" max="9046" width="9.28515625" style="3" bestFit="1" customWidth="1"/>
    <col min="9047" max="9047" width="12.85546875" style="3" bestFit="1" customWidth="1"/>
    <col min="9048" max="9049" width="9.140625" style="3"/>
    <col min="9050" max="9051" width="9.28515625" style="3" bestFit="1" customWidth="1"/>
    <col min="9052" max="9052" width="9.140625" style="3"/>
    <col min="9053" max="9054" width="9.28515625" style="3" bestFit="1" customWidth="1"/>
    <col min="9055" max="9055" width="12.85546875" style="3" bestFit="1" customWidth="1"/>
    <col min="9056" max="9057" width="9.140625" style="3"/>
    <col min="9058" max="9059" width="9.28515625" style="3" bestFit="1" customWidth="1"/>
    <col min="9060" max="9060" width="9.140625" style="3"/>
    <col min="9061" max="9062" width="9.28515625" style="3" bestFit="1" customWidth="1"/>
    <col min="9063" max="9063" width="12.85546875" style="3" bestFit="1" customWidth="1"/>
    <col min="9064" max="9065" width="9.140625" style="3"/>
    <col min="9066" max="9067" width="9.28515625" style="3" bestFit="1" customWidth="1"/>
    <col min="9068" max="9068" width="9.140625" style="3"/>
    <col min="9069" max="9070" width="9.28515625" style="3" bestFit="1" customWidth="1"/>
    <col min="9071" max="9071" width="12.85546875" style="3" bestFit="1" customWidth="1"/>
    <col min="9072" max="9073" width="9.140625" style="3"/>
    <col min="9074" max="9075" width="9.28515625" style="3" bestFit="1" customWidth="1"/>
    <col min="9076" max="9076" width="9.140625" style="3"/>
    <col min="9077" max="9078" width="9.28515625" style="3" bestFit="1" customWidth="1"/>
    <col min="9079" max="9079" width="12.85546875" style="3" bestFit="1" customWidth="1"/>
    <col min="9080" max="9081" width="9.140625" style="3"/>
    <col min="9082" max="9083" width="9.28515625" style="3" bestFit="1" customWidth="1"/>
    <col min="9084" max="9084" width="9.140625" style="3"/>
    <col min="9085" max="9086" width="9.28515625" style="3" bestFit="1" customWidth="1"/>
    <col min="9087" max="9087" width="12.85546875" style="3" bestFit="1" customWidth="1"/>
    <col min="9088" max="9089" width="9.140625" style="3"/>
    <col min="9090" max="9091" width="9.28515625" style="3" bestFit="1" customWidth="1"/>
    <col min="9092" max="9092" width="9.140625" style="3"/>
    <col min="9093" max="9094" width="9.28515625" style="3" bestFit="1" customWidth="1"/>
    <col min="9095" max="9095" width="12.85546875" style="3" bestFit="1" customWidth="1"/>
    <col min="9096" max="9097" width="9.140625" style="3"/>
    <col min="9098" max="9099" width="9.28515625" style="3" bestFit="1" customWidth="1"/>
    <col min="9100" max="9100" width="9.140625" style="3"/>
    <col min="9101" max="9102" width="9.28515625" style="3" bestFit="1" customWidth="1"/>
    <col min="9103" max="9103" width="12.85546875" style="3" bestFit="1" customWidth="1"/>
    <col min="9104" max="9105" width="9.140625" style="3"/>
    <col min="9106" max="9107" width="9.28515625" style="3" bestFit="1" customWidth="1"/>
    <col min="9108" max="9108" width="9.140625" style="3"/>
    <col min="9109" max="9110" width="9.28515625" style="3" bestFit="1" customWidth="1"/>
    <col min="9111" max="9111" width="12.85546875" style="3" bestFit="1" customWidth="1"/>
    <col min="9112" max="9113" width="9.140625" style="3"/>
    <col min="9114" max="9115" width="9.28515625" style="3" bestFit="1" customWidth="1"/>
    <col min="9116" max="9116" width="9.140625" style="3"/>
    <col min="9117" max="9118" width="9.28515625" style="3" bestFit="1" customWidth="1"/>
    <col min="9119" max="9119" width="12.85546875" style="3" bestFit="1" customWidth="1"/>
    <col min="9120" max="9121" width="9.140625" style="3"/>
    <col min="9122" max="9123" width="9.28515625" style="3" bestFit="1" customWidth="1"/>
    <col min="9124" max="9124" width="9.140625" style="3"/>
    <col min="9125" max="9126" width="9.28515625" style="3" bestFit="1" customWidth="1"/>
    <col min="9127" max="9127" width="12.85546875" style="3" bestFit="1" customWidth="1"/>
    <col min="9128" max="9129" width="9.140625" style="3"/>
    <col min="9130" max="9131" width="9.28515625" style="3" bestFit="1" customWidth="1"/>
    <col min="9132" max="9132" width="9.140625" style="3"/>
    <col min="9133" max="9134" width="9.28515625" style="3" bestFit="1" customWidth="1"/>
    <col min="9135" max="9135" width="12.85546875" style="3" bestFit="1" customWidth="1"/>
    <col min="9136" max="9137" width="9.140625" style="3"/>
    <col min="9138" max="9139" width="9.28515625" style="3" bestFit="1" customWidth="1"/>
    <col min="9140" max="9140" width="9.140625" style="3"/>
    <col min="9141" max="9142" width="9.28515625" style="3" bestFit="1" customWidth="1"/>
    <col min="9143" max="9143" width="12.85546875" style="3" bestFit="1" customWidth="1"/>
    <col min="9144" max="9145" width="9.140625" style="3"/>
    <col min="9146" max="9147" width="9.28515625" style="3" bestFit="1" customWidth="1"/>
    <col min="9148" max="9148" width="9.140625" style="3"/>
    <col min="9149" max="9150" width="9.28515625" style="3" bestFit="1" customWidth="1"/>
    <col min="9151" max="9151" width="12.85546875" style="3" bestFit="1" customWidth="1"/>
    <col min="9152" max="9153" width="9.140625" style="3"/>
    <col min="9154" max="9155" width="9.28515625" style="3" bestFit="1" customWidth="1"/>
    <col min="9156" max="9156" width="9.140625" style="3"/>
    <col min="9157" max="9158" width="9.28515625" style="3" bestFit="1" customWidth="1"/>
    <col min="9159" max="9159" width="12.85546875" style="3" bestFit="1" customWidth="1"/>
    <col min="9160" max="9161" width="9.140625" style="3"/>
    <col min="9162" max="9163" width="9.28515625" style="3" bestFit="1" customWidth="1"/>
    <col min="9164" max="9164" width="9.140625" style="3"/>
    <col min="9165" max="9166" width="9.28515625" style="3" bestFit="1" customWidth="1"/>
    <col min="9167" max="9167" width="12.85546875" style="3" bestFit="1" customWidth="1"/>
    <col min="9168" max="9169" width="9.140625" style="3"/>
    <col min="9170" max="9171" width="9.28515625" style="3" bestFit="1" customWidth="1"/>
    <col min="9172" max="9172" width="9.140625" style="3"/>
    <col min="9173" max="9174" width="9.28515625" style="3" bestFit="1" customWidth="1"/>
    <col min="9175" max="9175" width="12.85546875" style="3" bestFit="1" customWidth="1"/>
    <col min="9176" max="9177" width="9.140625" style="3"/>
    <col min="9178" max="9179" width="9.28515625" style="3" bestFit="1" customWidth="1"/>
    <col min="9180" max="9180" width="9.140625" style="3"/>
    <col min="9181" max="9182" width="9.28515625" style="3" bestFit="1" customWidth="1"/>
    <col min="9183" max="9183" width="12.85546875" style="3" bestFit="1" customWidth="1"/>
    <col min="9184" max="9185" width="9.140625" style="3"/>
    <col min="9186" max="9187" width="9.28515625" style="3" bestFit="1" customWidth="1"/>
    <col min="9188" max="9188" width="9.140625" style="3"/>
    <col min="9189" max="9190" width="9.28515625" style="3" bestFit="1" customWidth="1"/>
    <col min="9191" max="9191" width="12.85546875" style="3" bestFit="1" customWidth="1"/>
    <col min="9192" max="9193" width="9.140625" style="3"/>
    <col min="9194" max="9195" width="9.28515625" style="3" bestFit="1" customWidth="1"/>
    <col min="9196" max="9196" width="9.140625" style="3"/>
    <col min="9197" max="9198" width="9.28515625" style="3" bestFit="1" customWidth="1"/>
    <col min="9199" max="9199" width="12.85546875" style="3" bestFit="1" customWidth="1"/>
    <col min="9200" max="9201" width="9.140625" style="3"/>
    <col min="9202" max="9203" width="9.28515625" style="3" bestFit="1" customWidth="1"/>
    <col min="9204" max="9204" width="9.140625" style="3"/>
    <col min="9205" max="9206" width="9.28515625" style="3" bestFit="1" customWidth="1"/>
    <col min="9207" max="9207" width="12.85546875" style="3" bestFit="1" customWidth="1"/>
    <col min="9208" max="9209" width="9.140625" style="3"/>
    <col min="9210" max="9211" width="9.28515625" style="3" bestFit="1" customWidth="1"/>
    <col min="9212" max="9212" width="9.140625" style="3"/>
    <col min="9213" max="9214" width="9.28515625" style="3" bestFit="1" customWidth="1"/>
    <col min="9215" max="9215" width="12.85546875" style="3" bestFit="1" customWidth="1"/>
    <col min="9216" max="9217" width="9.140625" style="3"/>
    <col min="9218" max="9219" width="9.28515625" style="3" bestFit="1" customWidth="1"/>
    <col min="9220" max="9220" width="9.140625" style="3"/>
    <col min="9221" max="9222" width="9.28515625" style="3" bestFit="1" customWidth="1"/>
    <col min="9223" max="9223" width="12.85546875" style="3" bestFit="1" customWidth="1"/>
    <col min="9224" max="9225" width="9.140625" style="3"/>
    <col min="9226" max="9227" width="9.28515625" style="3" bestFit="1" customWidth="1"/>
    <col min="9228" max="9228" width="9.140625" style="3"/>
    <col min="9229" max="9230" width="9.28515625" style="3" bestFit="1" customWidth="1"/>
    <col min="9231" max="9231" width="12.85546875" style="3" bestFit="1" customWidth="1"/>
    <col min="9232" max="9233" width="9.140625" style="3"/>
    <col min="9234" max="9235" width="9.28515625" style="3" bestFit="1" customWidth="1"/>
    <col min="9236" max="9236" width="9.140625" style="3"/>
    <col min="9237" max="9238" width="9.28515625" style="3" bestFit="1" customWidth="1"/>
    <col min="9239" max="9239" width="12.85546875" style="3" bestFit="1" customWidth="1"/>
    <col min="9240" max="9241" width="9.140625" style="3"/>
    <col min="9242" max="9243" width="9.28515625" style="3" bestFit="1" customWidth="1"/>
    <col min="9244" max="9244" width="9.140625" style="3"/>
    <col min="9245" max="9246" width="9.28515625" style="3" bestFit="1" customWidth="1"/>
    <col min="9247" max="9247" width="12.85546875" style="3" bestFit="1" customWidth="1"/>
    <col min="9248" max="9249" width="9.140625" style="3"/>
    <col min="9250" max="9251" width="9.28515625" style="3" bestFit="1" customWidth="1"/>
    <col min="9252" max="9252" width="9.140625" style="3"/>
    <col min="9253" max="9254" width="9.28515625" style="3" bestFit="1" customWidth="1"/>
    <col min="9255" max="9255" width="12.85546875" style="3" bestFit="1" customWidth="1"/>
    <col min="9256" max="9257" width="9.140625" style="3"/>
    <col min="9258" max="9259" width="9.28515625" style="3" bestFit="1" customWidth="1"/>
    <col min="9260" max="9260" width="9.140625" style="3"/>
    <col min="9261" max="9262" width="9.28515625" style="3" bestFit="1" customWidth="1"/>
    <col min="9263" max="9263" width="12.85546875" style="3" bestFit="1" customWidth="1"/>
    <col min="9264" max="9265" width="9.140625" style="3"/>
    <col min="9266" max="9267" width="9.28515625" style="3" bestFit="1" customWidth="1"/>
    <col min="9268" max="9268" width="9.140625" style="3"/>
    <col min="9269" max="9270" width="9.28515625" style="3" bestFit="1" customWidth="1"/>
    <col min="9271" max="9271" width="12.85546875" style="3" bestFit="1" customWidth="1"/>
    <col min="9272" max="9273" width="9.140625" style="3"/>
    <col min="9274" max="9275" width="9.28515625" style="3" bestFit="1" customWidth="1"/>
    <col min="9276" max="9276" width="9.140625" style="3"/>
    <col min="9277" max="9278" width="9.28515625" style="3" bestFit="1" customWidth="1"/>
    <col min="9279" max="9279" width="12.85546875" style="3" bestFit="1" customWidth="1"/>
    <col min="9280" max="9281" width="9.140625" style="3"/>
    <col min="9282" max="9283" width="9.28515625" style="3" bestFit="1" customWidth="1"/>
    <col min="9284" max="9284" width="9.140625" style="3"/>
    <col min="9285" max="9286" width="9.28515625" style="3" bestFit="1" customWidth="1"/>
    <col min="9287" max="9287" width="12.85546875" style="3" bestFit="1" customWidth="1"/>
    <col min="9288" max="9289" width="9.140625" style="3"/>
    <col min="9290" max="9291" width="9.28515625" style="3" bestFit="1" customWidth="1"/>
    <col min="9292" max="9292" width="9.140625" style="3"/>
    <col min="9293" max="9294" width="9.28515625" style="3" bestFit="1" customWidth="1"/>
    <col min="9295" max="9295" width="12.85546875" style="3" bestFit="1" customWidth="1"/>
    <col min="9296" max="9297" width="9.140625" style="3"/>
    <col min="9298" max="9299" width="9.28515625" style="3" bestFit="1" customWidth="1"/>
    <col min="9300" max="9300" width="9.140625" style="3"/>
    <col min="9301" max="9302" width="9.28515625" style="3" bestFit="1" customWidth="1"/>
    <col min="9303" max="9303" width="12.85546875" style="3" bestFit="1" customWidth="1"/>
    <col min="9304" max="9305" width="9.140625" style="3"/>
    <col min="9306" max="9307" width="9.28515625" style="3" bestFit="1" customWidth="1"/>
    <col min="9308" max="9308" width="9.140625" style="3"/>
    <col min="9309" max="9310" width="9.28515625" style="3" bestFit="1" customWidth="1"/>
    <col min="9311" max="9311" width="12.85546875" style="3" bestFit="1" customWidth="1"/>
    <col min="9312" max="9313" width="9.140625" style="3"/>
    <col min="9314" max="9315" width="9.28515625" style="3" bestFit="1" customWidth="1"/>
    <col min="9316" max="9316" width="9.140625" style="3"/>
    <col min="9317" max="9318" width="9.28515625" style="3" bestFit="1" customWidth="1"/>
    <col min="9319" max="9319" width="12.85546875" style="3" bestFit="1" customWidth="1"/>
    <col min="9320" max="9321" width="9.140625" style="3"/>
    <col min="9322" max="9323" width="9.28515625" style="3" bestFit="1" customWidth="1"/>
    <col min="9324" max="9324" width="9.140625" style="3"/>
    <col min="9325" max="9326" width="9.28515625" style="3" bestFit="1" customWidth="1"/>
    <col min="9327" max="9327" width="12.85546875" style="3" bestFit="1" customWidth="1"/>
    <col min="9328" max="9329" width="9.140625" style="3"/>
    <col min="9330" max="9331" width="9.28515625" style="3" bestFit="1" customWidth="1"/>
    <col min="9332" max="9332" width="9.140625" style="3"/>
    <col min="9333" max="9334" width="9.28515625" style="3" bestFit="1" customWidth="1"/>
    <col min="9335" max="9335" width="12.85546875" style="3" bestFit="1" customWidth="1"/>
    <col min="9336" max="9337" width="9.140625" style="3"/>
    <col min="9338" max="9339" width="9.28515625" style="3" bestFit="1" customWidth="1"/>
    <col min="9340" max="9340" width="9.140625" style="3"/>
    <col min="9341" max="9342" width="9.28515625" style="3" bestFit="1" customWidth="1"/>
    <col min="9343" max="9343" width="12.85546875" style="3" bestFit="1" customWidth="1"/>
    <col min="9344" max="9345" width="9.140625" style="3"/>
    <col min="9346" max="9347" width="9.28515625" style="3" bestFit="1" customWidth="1"/>
    <col min="9348" max="9348" width="9.140625" style="3"/>
    <col min="9349" max="9350" width="9.28515625" style="3" bestFit="1" customWidth="1"/>
    <col min="9351" max="9351" width="12.85546875" style="3" bestFit="1" customWidth="1"/>
    <col min="9352" max="9353" width="9.140625" style="3"/>
    <col min="9354" max="9355" width="9.28515625" style="3" bestFit="1" customWidth="1"/>
    <col min="9356" max="9356" width="9.140625" style="3"/>
    <col min="9357" max="9358" width="9.28515625" style="3" bestFit="1" customWidth="1"/>
    <col min="9359" max="9359" width="12.85546875" style="3" bestFit="1" customWidth="1"/>
    <col min="9360" max="9361" width="9.140625" style="3"/>
    <col min="9362" max="9363" width="9.28515625" style="3" bestFit="1" customWidth="1"/>
    <col min="9364" max="9364" width="9.140625" style="3"/>
    <col min="9365" max="9366" width="9.28515625" style="3" bestFit="1" customWidth="1"/>
    <col min="9367" max="9367" width="12.85546875" style="3" bestFit="1" customWidth="1"/>
    <col min="9368" max="9369" width="9.140625" style="3"/>
    <col min="9370" max="9371" width="9.28515625" style="3" bestFit="1" customWidth="1"/>
    <col min="9372" max="9372" width="9.140625" style="3"/>
    <col min="9373" max="9374" width="9.28515625" style="3" bestFit="1" customWidth="1"/>
    <col min="9375" max="9375" width="12.85546875" style="3" bestFit="1" customWidth="1"/>
    <col min="9376" max="9377" width="9.140625" style="3"/>
    <col min="9378" max="9379" width="9.28515625" style="3" bestFit="1" customWidth="1"/>
    <col min="9380" max="9380" width="9.140625" style="3"/>
    <col min="9381" max="9382" width="9.28515625" style="3" bestFit="1" customWidth="1"/>
    <col min="9383" max="9383" width="12.85546875" style="3" bestFit="1" customWidth="1"/>
    <col min="9384" max="9385" width="9.140625" style="3"/>
    <col min="9386" max="9387" width="9.28515625" style="3" bestFit="1" customWidth="1"/>
    <col min="9388" max="9388" width="9.140625" style="3"/>
    <col min="9389" max="9390" width="9.28515625" style="3" bestFit="1" customWidth="1"/>
    <col min="9391" max="9391" width="12.85546875" style="3" bestFit="1" customWidth="1"/>
    <col min="9392" max="9393" width="9.140625" style="3"/>
    <col min="9394" max="9395" width="9.28515625" style="3" bestFit="1" customWidth="1"/>
    <col min="9396" max="9396" width="9.140625" style="3"/>
    <col min="9397" max="9398" width="9.28515625" style="3" bestFit="1" customWidth="1"/>
    <col min="9399" max="9399" width="12.85546875" style="3" bestFit="1" customWidth="1"/>
    <col min="9400" max="9401" width="9.140625" style="3"/>
    <col min="9402" max="9403" width="9.28515625" style="3" bestFit="1" customWidth="1"/>
    <col min="9404" max="9404" width="9.140625" style="3"/>
    <col min="9405" max="9406" width="9.28515625" style="3" bestFit="1" customWidth="1"/>
    <col min="9407" max="9407" width="12.85546875" style="3" bestFit="1" customWidth="1"/>
    <col min="9408" max="9409" width="9.140625" style="3"/>
    <col min="9410" max="9411" width="9.28515625" style="3" bestFit="1" customWidth="1"/>
    <col min="9412" max="9412" width="9.140625" style="3"/>
    <col min="9413" max="9414" width="9.28515625" style="3" bestFit="1" customWidth="1"/>
    <col min="9415" max="9415" width="12.85546875" style="3" bestFit="1" customWidth="1"/>
    <col min="9416" max="9417" width="9.140625" style="3"/>
    <col min="9418" max="9419" width="9.28515625" style="3" bestFit="1" customWidth="1"/>
    <col min="9420" max="9420" width="9.140625" style="3"/>
    <col min="9421" max="9422" width="9.28515625" style="3" bestFit="1" customWidth="1"/>
    <col min="9423" max="9423" width="12.85546875" style="3" bestFit="1" customWidth="1"/>
    <col min="9424" max="9425" width="9.140625" style="3"/>
    <col min="9426" max="9427" width="9.28515625" style="3" bestFit="1" customWidth="1"/>
    <col min="9428" max="9428" width="9.140625" style="3"/>
    <col min="9429" max="9430" width="9.28515625" style="3" bestFit="1" customWidth="1"/>
    <col min="9431" max="9431" width="12.85546875" style="3" bestFit="1" customWidth="1"/>
    <col min="9432" max="9433" width="9.140625" style="3"/>
    <col min="9434" max="9435" width="9.28515625" style="3" bestFit="1" customWidth="1"/>
    <col min="9436" max="9436" width="9.140625" style="3"/>
    <col min="9437" max="9438" width="9.28515625" style="3" bestFit="1" customWidth="1"/>
    <col min="9439" max="9439" width="12.85546875" style="3" bestFit="1" customWidth="1"/>
    <col min="9440" max="9441" width="9.140625" style="3"/>
    <col min="9442" max="9443" width="9.28515625" style="3" bestFit="1" customWidth="1"/>
    <col min="9444" max="9444" width="9.140625" style="3"/>
    <col min="9445" max="9446" width="9.28515625" style="3" bestFit="1" customWidth="1"/>
    <col min="9447" max="9447" width="12.85546875" style="3" bestFit="1" customWidth="1"/>
    <col min="9448" max="9449" width="9.140625" style="3"/>
    <col min="9450" max="9451" width="9.28515625" style="3" bestFit="1" customWidth="1"/>
    <col min="9452" max="9452" width="9.140625" style="3"/>
    <col min="9453" max="9454" width="9.28515625" style="3" bestFit="1" customWidth="1"/>
    <col min="9455" max="9455" width="12.85546875" style="3" bestFit="1" customWidth="1"/>
    <col min="9456" max="9457" width="9.140625" style="3"/>
    <col min="9458" max="9459" width="9.28515625" style="3" bestFit="1" customWidth="1"/>
    <col min="9460" max="9460" width="9.140625" style="3"/>
    <col min="9461" max="9462" width="9.28515625" style="3" bestFit="1" customWidth="1"/>
    <col min="9463" max="9463" width="12.85546875" style="3" bestFit="1" customWidth="1"/>
    <col min="9464" max="9465" width="9.140625" style="3"/>
    <col min="9466" max="9467" width="9.28515625" style="3" bestFit="1" customWidth="1"/>
    <col min="9468" max="9468" width="9.140625" style="3"/>
    <col min="9469" max="9470" width="9.28515625" style="3" bestFit="1" customWidth="1"/>
    <col min="9471" max="9471" width="12.85546875" style="3" bestFit="1" customWidth="1"/>
    <col min="9472" max="9473" width="9.140625" style="3"/>
    <col min="9474" max="9475" width="9.28515625" style="3" bestFit="1" customWidth="1"/>
    <col min="9476" max="9476" width="9.140625" style="3"/>
    <col min="9477" max="9478" width="9.28515625" style="3" bestFit="1" customWidth="1"/>
    <col min="9479" max="9479" width="12.85546875" style="3" bestFit="1" customWidth="1"/>
    <col min="9480" max="9481" width="9.140625" style="3"/>
    <col min="9482" max="9483" width="9.28515625" style="3" bestFit="1" customWidth="1"/>
    <col min="9484" max="9484" width="9.140625" style="3"/>
    <col min="9485" max="9486" width="9.28515625" style="3" bestFit="1" customWidth="1"/>
    <col min="9487" max="9487" width="12.85546875" style="3" bestFit="1" customWidth="1"/>
    <col min="9488" max="9489" width="9.140625" style="3"/>
    <col min="9490" max="9491" width="9.28515625" style="3" bestFit="1" customWidth="1"/>
    <col min="9492" max="9492" width="9.140625" style="3"/>
    <col min="9493" max="9494" width="9.28515625" style="3" bestFit="1" customWidth="1"/>
    <col min="9495" max="9495" width="12.85546875" style="3" bestFit="1" customWidth="1"/>
    <col min="9496" max="9497" width="9.140625" style="3"/>
    <col min="9498" max="9499" width="9.28515625" style="3" bestFit="1" customWidth="1"/>
    <col min="9500" max="9500" width="9.140625" style="3"/>
    <col min="9501" max="9502" width="9.28515625" style="3" bestFit="1" customWidth="1"/>
    <col min="9503" max="9503" width="12.85546875" style="3" bestFit="1" customWidth="1"/>
    <col min="9504" max="9505" width="9.140625" style="3"/>
    <col min="9506" max="9507" width="9.28515625" style="3" bestFit="1" customWidth="1"/>
    <col min="9508" max="9508" width="9.140625" style="3"/>
    <col min="9509" max="9510" width="9.28515625" style="3" bestFit="1" customWidth="1"/>
    <col min="9511" max="9511" width="12.85546875" style="3" bestFit="1" customWidth="1"/>
    <col min="9512" max="9513" width="9.140625" style="3"/>
    <col min="9514" max="9515" width="9.28515625" style="3" bestFit="1" customWidth="1"/>
    <col min="9516" max="9516" width="9.140625" style="3"/>
    <col min="9517" max="9518" width="9.28515625" style="3" bestFit="1" customWidth="1"/>
    <col min="9519" max="9519" width="12.85546875" style="3" bestFit="1" customWidth="1"/>
    <col min="9520" max="9521" width="9.140625" style="3"/>
    <col min="9522" max="9523" width="9.28515625" style="3" bestFit="1" customWidth="1"/>
    <col min="9524" max="9524" width="9.140625" style="3"/>
    <col min="9525" max="9526" width="9.28515625" style="3" bestFit="1" customWidth="1"/>
    <col min="9527" max="9527" width="12.85546875" style="3" bestFit="1" customWidth="1"/>
    <col min="9528" max="9529" width="9.140625" style="3"/>
    <col min="9530" max="9531" width="9.28515625" style="3" bestFit="1" customWidth="1"/>
    <col min="9532" max="9532" width="9.140625" style="3"/>
    <col min="9533" max="9534" width="9.28515625" style="3" bestFit="1" customWidth="1"/>
    <col min="9535" max="9535" width="12.85546875" style="3" bestFit="1" customWidth="1"/>
    <col min="9536" max="9537" width="9.140625" style="3"/>
    <col min="9538" max="9539" width="9.28515625" style="3" bestFit="1" customWidth="1"/>
    <col min="9540" max="9540" width="9.140625" style="3"/>
    <col min="9541" max="9542" width="9.28515625" style="3" bestFit="1" customWidth="1"/>
    <col min="9543" max="9543" width="12.85546875" style="3" bestFit="1" customWidth="1"/>
    <col min="9544" max="9545" width="9.140625" style="3"/>
    <col min="9546" max="9547" width="9.28515625" style="3" bestFit="1" customWidth="1"/>
    <col min="9548" max="9548" width="9.140625" style="3"/>
    <col min="9549" max="9550" width="9.28515625" style="3" bestFit="1" customWidth="1"/>
    <col min="9551" max="9551" width="12.85546875" style="3" bestFit="1" customWidth="1"/>
    <col min="9552" max="9553" width="9.140625" style="3"/>
    <col min="9554" max="9555" width="9.28515625" style="3" bestFit="1" customWidth="1"/>
    <col min="9556" max="9556" width="9.140625" style="3"/>
    <col min="9557" max="9558" width="9.28515625" style="3" bestFit="1" customWidth="1"/>
    <col min="9559" max="9559" width="12.85546875" style="3" bestFit="1" customWidth="1"/>
    <col min="9560" max="9561" width="9.140625" style="3"/>
    <col min="9562" max="9563" width="9.28515625" style="3" bestFit="1" customWidth="1"/>
    <col min="9564" max="9564" width="9.140625" style="3"/>
    <col min="9565" max="9566" width="9.28515625" style="3" bestFit="1" customWidth="1"/>
    <col min="9567" max="9567" width="12.85546875" style="3" bestFit="1" customWidth="1"/>
    <col min="9568" max="9569" width="9.140625" style="3"/>
    <col min="9570" max="9571" width="9.28515625" style="3" bestFit="1" customWidth="1"/>
    <col min="9572" max="9572" width="9.140625" style="3"/>
    <col min="9573" max="9574" width="9.28515625" style="3" bestFit="1" customWidth="1"/>
    <col min="9575" max="9575" width="12.85546875" style="3" bestFit="1" customWidth="1"/>
    <col min="9576" max="9577" width="9.140625" style="3"/>
    <col min="9578" max="9579" width="9.28515625" style="3" bestFit="1" customWidth="1"/>
    <col min="9580" max="9580" width="9.140625" style="3"/>
    <col min="9581" max="9582" width="9.28515625" style="3" bestFit="1" customWidth="1"/>
    <col min="9583" max="9583" width="12.85546875" style="3" bestFit="1" customWidth="1"/>
    <col min="9584" max="9585" width="9.140625" style="3"/>
    <col min="9586" max="9587" width="9.28515625" style="3" bestFit="1" customWidth="1"/>
    <col min="9588" max="9588" width="9.140625" style="3"/>
    <col min="9589" max="9590" width="9.28515625" style="3" bestFit="1" customWidth="1"/>
    <col min="9591" max="9591" width="12.85546875" style="3" bestFit="1" customWidth="1"/>
    <col min="9592" max="9593" width="9.140625" style="3"/>
    <col min="9594" max="9595" width="9.28515625" style="3" bestFit="1" customWidth="1"/>
    <col min="9596" max="9596" width="9.140625" style="3"/>
    <col min="9597" max="9598" width="9.28515625" style="3" bestFit="1" customWidth="1"/>
    <col min="9599" max="9599" width="12.85546875" style="3" bestFit="1" customWidth="1"/>
    <col min="9600" max="9601" width="9.140625" style="3"/>
    <col min="9602" max="9603" width="9.28515625" style="3" bestFit="1" customWidth="1"/>
    <col min="9604" max="9604" width="9.140625" style="3"/>
    <col min="9605" max="9606" width="9.28515625" style="3" bestFit="1" customWidth="1"/>
    <col min="9607" max="9607" width="12.85546875" style="3" bestFit="1" customWidth="1"/>
    <col min="9608" max="9609" width="9.140625" style="3"/>
    <col min="9610" max="9611" width="9.28515625" style="3" bestFit="1" customWidth="1"/>
    <col min="9612" max="9612" width="9.140625" style="3"/>
    <col min="9613" max="9614" width="9.28515625" style="3" bestFit="1" customWidth="1"/>
    <col min="9615" max="9615" width="12.85546875" style="3" bestFit="1" customWidth="1"/>
    <col min="9616" max="9617" width="9.140625" style="3"/>
    <col min="9618" max="9619" width="9.28515625" style="3" bestFit="1" customWidth="1"/>
    <col min="9620" max="9620" width="9.140625" style="3"/>
    <col min="9621" max="9622" width="9.28515625" style="3" bestFit="1" customWidth="1"/>
    <col min="9623" max="9623" width="12.85546875" style="3" bestFit="1" customWidth="1"/>
    <col min="9624" max="9625" width="9.140625" style="3"/>
    <col min="9626" max="9627" width="9.28515625" style="3" bestFit="1" customWidth="1"/>
    <col min="9628" max="9628" width="9.140625" style="3"/>
    <col min="9629" max="9630" width="9.28515625" style="3" bestFit="1" customWidth="1"/>
    <col min="9631" max="9631" width="12.85546875" style="3" bestFit="1" customWidth="1"/>
    <col min="9632" max="9633" width="9.140625" style="3"/>
    <col min="9634" max="9635" width="9.28515625" style="3" bestFit="1" customWidth="1"/>
    <col min="9636" max="9636" width="9.140625" style="3"/>
    <col min="9637" max="9638" width="9.28515625" style="3" bestFit="1" customWidth="1"/>
    <col min="9639" max="9639" width="12.85546875" style="3" bestFit="1" customWidth="1"/>
    <col min="9640" max="9641" width="9.140625" style="3"/>
    <col min="9642" max="9643" width="9.28515625" style="3" bestFit="1" customWidth="1"/>
    <col min="9644" max="9644" width="9.140625" style="3"/>
    <col min="9645" max="9646" width="9.28515625" style="3" bestFit="1" customWidth="1"/>
    <col min="9647" max="9647" width="12.85546875" style="3" bestFit="1" customWidth="1"/>
    <col min="9648" max="9649" width="9.140625" style="3"/>
    <col min="9650" max="9651" width="9.28515625" style="3" bestFit="1" customWidth="1"/>
    <col min="9652" max="9652" width="9.140625" style="3"/>
    <col min="9653" max="9654" width="9.28515625" style="3" bestFit="1" customWidth="1"/>
    <col min="9655" max="9655" width="12.85546875" style="3" bestFit="1" customWidth="1"/>
    <col min="9656" max="9657" width="9.140625" style="3"/>
    <col min="9658" max="9659" width="9.28515625" style="3" bestFit="1" customWidth="1"/>
    <col min="9660" max="9660" width="9.140625" style="3"/>
    <col min="9661" max="9662" width="9.28515625" style="3" bestFit="1" customWidth="1"/>
    <col min="9663" max="9663" width="12.85546875" style="3" bestFit="1" customWidth="1"/>
    <col min="9664" max="9665" width="9.140625" style="3"/>
    <col min="9666" max="9667" width="9.28515625" style="3" bestFit="1" customWidth="1"/>
    <col min="9668" max="9668" width="9.140625" style="3"/>
    <col min="9669" max="9670" width="9.28515625" style="3" bestFit="1" customWidth="1"/>
    <col min="9671" max="9671" width="12.85546875" style="3" bestFit="1" customWidth="1"/>
    <col min="9672" max="9673" width="9.140625" style="3"/>
    <col min="9674" max="9675" width="9.28515625" style="3" bestFit="1" customWidth="1"/>
    <col min="9676" max="9676" width="9.140625" style="3"/>
    <col min="9677" max="9678" width="9.28515625" style="3" bestFit="1" customWidth="1"/>
    <col min="9679" max="9679" width="12.85546875" style="3" bestFit="1" customWidth="1"/>
    <col min="9680" max="9681" width="9.140625" style="3"/>
    <col min="9682" max="9683" width="9.28515625" style="3" bestFit="1" customWidth="1"/>
    <col min="9684" max="9684" width="9.140625" style="3"/>
    <col min="9685" max="9686" width="9.28515625" style="3" bestFit="1" customWidth="1"/>
    <col min="9687" max="9687" width="12.85546875" style="3" bestFit="1" customWidth="1"/>
    <col min="9688" max="9689" width="9.140625" style="3"/>
    <col min="9690" max="9691" width="9.28515625" style="3" bestFit="1" customWidth="1"/>
    <col min="9692" max="9692" width="9.140625" style="3"/>
    <col min="9693" max="9694" width="9.28515625" style="3" bestFit="1" customWidth="1"/>
    <col min="9695" max="9695" width="12.85546875" style="3" bestFit="1" customWidth="1"/>
    <col min="9696" max="9697" width="9.140625" style="3"/>
    <col min="9698" max="9699" width="9.28515625" style="3" bestFit="1" customWidth="1"/>
    <col min="9700" max="9700" width="9.140625" style="3"/>
    <col min="9701" max="9702" width="9.28515625" style="3" bestFit="1" customWidth="1"/>
    <col min="9703" max="9703" width="12.85546875" style="3" bestFit="1" customWidth="1"/>
    <col min="9704" max="9705" width="9.140625" style="3"/>
    <col min="9706" max="9707" width="9.28515625" style="3" bestFit="1" customWidth="1"/>
    <col min="9708" max="9708" width="9.140625" style="3"/>
    <col min="9709" max="9710" width="9.28515625" style="3" bestFit="1" customWidth="1"/>
    <col min="9711" max="9711" width="12.85546875" style="3" bestFit="1" customWidth="1"/>
    <col min="9712" max="9713" width="9.140625" style="3"/>
    <col min="9714" max="9715" width="9.28515625" style="3" bestFit="1" customWidth="1"/>
    <col min="9716" max="9716" width="9.140625" style="3"/>
    <col min="9717" max="9718" width="9.28515625" style="3" bestFit="1" customWidth="1"/>
    <col min="9719" max="9719" width="12.85546875" style="3" bestFit="1" customWidth="1"/>
    <col min="9720" max="9721" width="9.140625" style="3"/>
    <col min="9722" max="9723" width="9.28515625" style="3" bestFit="1" customWidth="1"/>
    <col min="9724" max="9724" width="9.140625" style="3"/>
    <col min="9725" max="9726" width="9.28515625" style="3" bestFit="1" customWidth="1"/>
    <col min="9727" max="9727" width="12.85546875" style="3" bestFit="1" customWidth="1"/>
    <col min="9728" max="9729" width="9.140625" style="3"/>
    <col min="9730" max="9731" width="9.28515625" style="3" bestFit="1" customWidth="1"/>
    <col min="9732" max="9732" width="9.140625" style="3"/>
    <col min="9733" max="9734" width="9.28515625" style="3" bestFit="1" customWidth="1"/>
    <col min="9735" max="9735" width="12.85546875" style="3" bestFit="1" customWidth="1"/>
    <col min="9736" max="9737" width="9.140625" style="3"/>
    <col min="9738" max="9739" width="9.28515625" style="3" bestFit="1" customWidth="1"/>
    <col min="9740" max="9740" width="9.140625" style="3"/>
    <col min="9741" max="9742" width="9.28515625" style="3" bestFit="1" customWidth="1"/>
    <col min="9743" max="9743" width="12.85546875" style="3" bestFit="1" customWidth="1"/>
    <col min="9744" max="9745" width="9.140625" style="3"/>
    <col min="9746" max="9747" width="9.28515625" style="3" bestFit="1" customWidth="1"/>
    <col min="9748" max="9748" width="9.140625" style="3"/>
    <col min="9749" max="9750" width="9.28515625" style="3" bestFit="1" customWidth="1"/>
    <col min="9751" max="9751" width="12.85546875" style="3" bestFit="1" customWidth="1"/>
    <col min="9752" max="9753" width="9.140625" style="3"/>
    <col min="9754" max="9755" width="9.28515625" style="3" bestFit="1" customWidth="1"/>
    <col min="9756" max="9756" width="9.140625" style="3"/>
    <col min="9757" max="9758" width="9.28515625" style="3" bestFit="1" customWidth="1"/>
    <col min="9759" max="9759" width="12.85546875" style="3" bestFit="1" customWidth="1"/>
    <col min="9760" max="9761" width="9.140625" style="3"/>
    <col min="9762" max="9763" width="9.28515625" style="3" bestFit="1" customWidth="1"/>
    <col min="9764" max="9764" width="9.140625" style="3"/>
    <col min="9765" max="9766" width="9.28515625" style="3" bestFit="1" customWidth="1"/>
    <col min="9767" max="9767" width="12.85546875" style="3" bestFit="1" customWidth="1"/>
    <col min="9768" max="9769" width="9.140625" style="3"/>
    <col min="9770" max="9771" width="9.28515625" style="3" bestFit="1" customWidth="1"/>
    <col min="9772" max="9772" width="9.140625" style="3"/>
    <col min="9773" max="9774" width="9.28515625" style="3" bestFit="1" customWidth="1"/>
    <col min="9775" max="9775" width="12.85546875" style="3" bestFit="1" customWidth="1"/>
    <col min="9776" max="9777" width="9.140625" style="3"/>
    <col min="9778" max="9779" width="9.28515625" style="3" bestFit="1" customWidth="1"/>
    <col min="9780" max="9780" width="9.140625" style="3"/>
    <col min="9781" max="9782" width="9.28515625" style="3" bestFit="1" customWidth="1"/>
    <col min="9783" max="9783" width="12.85546875" style="3" bestFit="1" customWidth="1"/>
    <col min="9784" max="9785" width="9.140625" style="3"/>
    <col min="9786" max="9787" width="9.28515625" style="3" bestFit="1" customWidth="1"/>
    <col min="9788" max="9788" width="9.140625" style="3"/>
    <col min="9789" max="9790" width="9.28515625" style="3" bestFit="1" customWidth="1"/>
    <col min="9791" max="9791" width="12.85546875" style="3" bestFit="1" customWidth="1"/>
    <col min="9792" max="9793" width="9.140625" style="3"/>
    <col min="9794" max="9795" width="9.28515625" style="3" bestFit="1" customWidth="1"/>
    <col min="9796" max="9796" width="9.140625" style="3"/>
    <col min="9797" max="9798" width="9.28515625" style="3" bestFit="1" customWidth="1"/>
    <col min="9799" max="9799" width="12.85546875" style="3" bestFit="1" customWidth="1"/>
    <col min="9800" max="9801" width="9.140625" style="3"/>
    <col min="9802" max="9803" width="9.28515625" style="3" bestFit="1" customWidth="1"/>
    <col min="9804" max="9804" width="9.140625" style="3"/>
    <col min="9805" max="9806" width="9.28515625" style="3" bestFit="1" customWidth="1"/>
    <col min="9807" max="9807" width="12.85546875" style="3" bestFit="1" customWidth="1"/>
    <col min="9808" max="9809" width="9.140625" style="3"/>
    <col min="9810" max="9811" width="9.28515625" style="3" bestFit="1" customWidth="1"/>
    <col min="9812" max="9812" width="9.140625" style="3"/>
    <col min="9813" max="9814" width="9.28515625" style="3" bestFit="1" customWidth="1"/>
    <col min="9815" max="9815" width="12.85546875" style="3" bestFit="1" customWidth="1"/>
    <col min="9816" max="9817" width="9.140625" style="3"/>
    <col min="9818" max="9819" width="9.28515625" style="3" bestFit="1" customWidth="1"/>
    <col min="9820" max="9820" width="9.140625" style="3"/>
    <col min="9821" max="9822" width="9.28515625" style="3" bestFit="1" customWidth="1"/>
    <col min="9823" max="9823" width="12.85546875" style="3" bestFit="1" customWidth="1"/>
    <col min="9824" max="9825" width="9.140625" style="3"/>
    <col min="9826" max="9827" width="9.28515625" style="3" bestFit="1" customWidth="1"/>
    <col min="9828" max="9828" width="9.140625" style="3"/>
    <col min="9829" max="9830" width="9.28515625" style="3" bestFit="1" customWidth="1"/>
    <col min="9831" max="9831" width="12.85546875" style="3" bestFit="1" customWidth="1"/>
    <col min="9832" max="9833" width="9.140625" style="3"/>
    <col min="9834" max="9835" width="9.28515625" style="3" bestFit="1" customWidth="1"/>
    <col min="9836" max="9836" width="9.140625" style="3"/>
    <col min="9837" max="9838" width="9.28515625" style="3" bestFit="1" customWidth="1"/>
    <col min="9839" max="9839" width="12.85546875" style="3" bestFit="1" customWidth="1"/>
    <col min="9840" max="9841" width="9.140625" style="3"/>
    <col min="9842" max="9843" width="9.28515625" style="3" bestFit="1" customWidth="1"/>
    <col min="9844" max="9844" width="9.140625" style="3"/>
    <col min="9845" max="9846" width="9.28515625" style="3" bestFit="1" customWidth="1"/>
    <col min="9847" max="9847" width="12.85546875" style="3" bestFit="1" customWidth="1"/>
    <col min="9848" max="9849" width="9.140625" style="3"/>
    <col min="9850" max="9851" width="9.28515625" style="3" bestFit="1" customWidth="1"/>
    <col min="9852" max="9852" width="9.140625" style="3"/>
    <col min="9853" max="9854" width="9.28515625" style="3" bestFit="1" customWidth="1"/>
    <col min="9855" max="9855" width="12.85546875" style="3" bestFit="1" customWidth="1"/>
    <col min="9856" max="9857" width="9.140625" style="3"/>
    <col min="9858" max="9859" width="9.28515625" style="3" bestFit="1" customWidth="1"/>
    <col min="9860" max="9860" width="9.140625" style="3"/>
    <col min="9861" max="9862" width="9.28515625" style="3" bestFit="1" customWidth="1"/>
    <col min="9863" max="9863" width="12.85546875" style="3" bestFit="1" customWidth="1"/>
    <col min="9864" max="9865" width="9.140625" style="3"/>
    <col min="9866" max="9867" width="9.28515625" style="3" bestFit="1" customWidth="1"/>
    <col min="9868" max="9868" width="9.140625" style="3"/>
    <col min="9869" max="9870" width="9.28515625" style="3" bestFit="1" customWidth="1"/>
    <col min="9871" max="9871" width="12.85546875" style="3" bestFit="1" customWidth="1"/>
    <col min="9872" max="9873" width="9.140625" style="3"/>
    <col min="9874" max="9875" width="9.28515625" style="3" bestFit="1" customWidth="1"/>
    <col min="9876" max="9876" width="9.140625" style="3"/>
    <col min="9877" max="9878" width="9.28515625" style="3" bestFit="1" customWidth="1"/>
    <col min="9879" max="9879" width="12.85546875" style="3" bestFit="1" customWidth="1"/>
    <col min="9880" max="9881" width="9.140625" style="3"/>
    <col min="9882" max="9883" width="9.28515625" style="3" bestFit="1" customWidth="1"/>
    <col min="9884" max="9884" width="9.140625" style="3"/>
    <col min="9885" max="9886" width="9.28515625" style="3" bestFit="1" customWidth="1"/>
    <col min="9887" max="9887" width="12.85546875" style="3" bestFit="1" customWidth="1"/>
    <col min="9888" max="9889" width="9.140625" style="3"/>
    <col min="9890" max="9891" width="9.28515625" style="3" bestFit="1" customWidth="1"/>
    <col min="9892" max="9892" width="9.140625" style="3"/>
    <col min="9893" max="9894" width="9.28515625" style="3" bestFit="1" customWidth="1"/>
    <col min="9895" max="9895" width="12.85546875" style="3" bestFit="1" customWidth="1"/>
    <col min="9896" max="9897" width="9.140625" style="3"/>
    <col min="9898" max="9899" width="9.28515625" style="3" bestFit="1" customWidth="1"/>
    <col min="9900" max="9900" width="9.140625" style="3"/>
    <col min="9901" max="9902" width="9.28515625" style="3" bestFit="1" customWidth="1"/>
    <col min="9903" max="9903" width="12.85546875" style="3" bestFit="1" customWidth="1"/>
    <col min="9904" max="9905" width="9.140625" style="3"/>
    <col min="9906" max="9907" width="9.28515625" style="3" bestFit="1" customWidth="1"/>
    <col min="9908" max="9908" width="9.140625" style="3"/>
    <col min="9909" max="9910" width="9.28515625" style="3" bestFit="1" customWidth="1"/>
    <col min="9911" max="9911" width="12.85546875" style="3" bestFit="1" customWidth="1"/>
    <col min="9912" max="9913" width="9.140625" style="3"/>
    <col min="9914" max="9915" width="9.28515625" style="3" bestFit="1" customWidth="1"/>
    <col min="9916" max="9916" width="9.140625" style="3"/>
    <col min="9917" max="9918" width="9.28515625" style="3" bestFit="1" customWidth="1"/>
    <col min="9919" max="9919" width="12.85546875" style="3" bestFit="1" customWidth="1"/>
    <col min="9920" max="9921" width="9.140625" style="3"/>
    <col min="9922" max="9923" width="9.28515625" style="3" bestFit="1" customWidth="1"/>
    <col min="9924" max="9924" width="9.140625" style="3"/>
    <col min="9925" max="9926" width="9.28515625" style="3" bestFit="1" customWidth="1"/>
    <col min="9927" max="9927" width="12.85546875" style="3" bestFit="1" customWidth="1"/>
    <col min="9928" max="9929" width="9.140625" style="3"/>
    <col min="9930" max="9931" width="9.28515625" style="3" bestFit="1" customWidth="1"/>
    <col min="9932" max="9932" width="9.140625" style="3"/>
    <col min="9933" max="9934" width="9.28515625" style="3" bestFit="1" customWidth="1"/>
    <col min="9935" max="9935" width="12.85546875" style="3" bestFit="1" customWidth="1"/>
    <col min="9936" max="9937" width="9.140625" style="3"/>
    <col min="9938" max="9939" width="9.28515625" style="3" bestFit="1" customWidth="1"/>
    <col min="9940" max="9940" width="9.140625" style="3"/>
    <col min="9941" max="9942" width="9.28515625" style="3" bestFit="1" customWidth="1"/>
    <col min="9943" max="9943" width="12.85546875" style="3" bestFit="1" customWidth="1"/>
    <col min="9944" max="9945" width="9.140625" style="3"/>
    <col min="9946" max="9947" width="9.28515625" style="3" bestFit="1" customWidth="1"/>
    <col min="9948" max="9948" width="9.140625" style="3"/>
    <col min="9949" max="9950" width="9.28515625" style="3" bestFit="1" customWidth="1"/>
    <col min="9951" max="9951" width="12.85546875" style="3" bestFit="1" customWidth="1"/>
    <col min="9952" max="9953" width="9.140625" style="3"/>
    <col min="9954" max="9955" width="9.28515625" style="3" bestFit="1" customWidth="1"/>
    <col min="9956" max="9956" width="9.140625" style="3"/>
    <col min="9957" max="9958" width="9.28515625" style="3" bestFit="1" customWidth="1"/>
    <col min="9959" max="9959" width="12.85546875" style="3" bestFit="1" customWidth="1"/>
    <col min="9960" max="9961" width="9.140625" style="3"/>
    <col min="9962" max="9963" width="9.28515625" style="3" bestFit="1" customWidth="1"/>
    <col min="9964" max="9964" width="9.140625" style="3"/>
    <col min="9965" max="9966" width="9.28515625" style="3" bestFit="1" customWidth="1"/>
    <col min="9967" max="9967" width="12.85546875" style="3" bestFit="1" customWidth="1"/>
    <col min="9968" max="9969" width="9.140625" style="3"/>
    <col min="9970" max="9971" width="9.28515625" style="3" bestFit="1" customWidth="1"/>
    <col min="9972" max="9972" width="9.140625" style="3"/>
    <col min="9973" max="9974" width="9.28515625" style="3" bestFit="1" customWidth="1"/>
    <col min="9975" max="9975" width="12.85546875" style="3" bestFit="1" customWidth="1"/>
    <col min="9976" max="9977" width="9.140625" style="3"/>
    <col min="9978" max="9979" width="9.28515625" style="3" bestFit="1" customWidth="1"/>
    <col min="9980" max="9980" width="9.140625" style="3"/>
    <col min="9981" max="9982" width="9.28515625" style="3" bestFit="1" customWidth="1"/>
    <col min="9983" max="9983" width="12.85546875" style="3" bestFit="1" customWidth="1"/>
    <col min="9984" max="9985" width="9.140625" style="3"/>
    <col min="9986" max="9987" width="9.28515625" style="3" bestFit="1" customWidth="1"/>
    <col min="9988" max="9988" width="9.140625" style="3"/>
    <col min="9989" max="9990" width="9.28515625" style="3" bestFit="1" customWidth="1"/>
    <col min="9991" max="9991" width="12.85546875" style="3" bestFit="1" customWidth="1"/>
    <col min="9992" max="9993" width="9.140625" style="3"/>
    <col min="9994" max="9995" width="9.28515625" style="3" bestFit="1" customWidth="1"/>
    <col min="9996" max="9996" width="9.140625" style="3"/>
    <col min="9997" max="9998" width="9.28515625" style="3" bestFit="1" customWidth="1"/>
    <col min="9999" max="9999" width="12.85546875" style="3" bestFit="1" customWidth="1"/>
    <col min="10000" max="10001" width="9.140625" style="3"/>
    <col min="10002" max="10003" width="9.28515625" style="3" bestFit="1" customWidth="1"/>
    <col min="10004" max="10004" width="9.140625" style="3"/>
    <col min="10005" max="10006" width="9.28515625" style="3" bestFit="1" customWidth="1"/>
    <col min="10007" max="10007" width="12.85546875" style="3" bestFit="1" customWidth="1"/>
    <col min="10008" max="10009" width="9.140625" style="3"/>
    <col min="10010" max="10011" width="9.28515625" style="3" bestFit="1" customWidth="1"/>
    <col min="10012" max="10012" width="9.140625" style="3"/>
    <col min="10013" max="10014" width="9.28515625" style="3" bestFit="1" customWidth="1"/>
    <col min="10015" max="10015" width="12.85546875" style="3" bestFit="1" customWidth="1"/>
    <col min="10016" max="10017" width="9.140625" style="3"/>
    <col min="10018" max="10019" width="9.28515625" style="3" bestFit="1" customWidth="1"/>
    <col min="10020" max="10020" width="9.140625" style="3"/>
    <col min="10021" max="10022" width="9.28515625" style="3" bestFit="1" customWidth="1"/>
    <col min="10023" max="10023" width="12.85546875" style="3" bestFit="1" customWidth="1"/>
    <col min="10024" max="10025" width="9.140625" style="3"/>
    <col min="10026" max="10027" width="9.28515625" style="3" bestFit="1" customWidth="1"/>
    <col min="10028" max="10028" width="9.140625" style="3"/>
    <col min="10029" max="10030" width="9.28515625" style="3" bestFit="1" customWidth="1"/>
    <col min="10031" max="10031" width="12.85546875" style="3" bestFit="1" customWidth="1"/>
    <col min="10032" max="10033" width="9.140625" style="3"/>
    <col min="10034" max="10035" width="9.28515625" style="3" bestFit="1" customWidth="1"/>
    <col min="10036" max="10036" width="9.140625" style="3"/>
    <col min="10037" max="10038" width="9.28515625" style="3" bestFit="1" customWidth="1"/>
    <col min="10039" max="10039" width="12.85546875" style="3" bestFit="1" customWidth="1"/>
    <col min="10040" max="10041" width="9.140625" style="3"/>
    <col min="10042" max="10043" width="9.28515625" style="3" bestFit="1" customWidth="1"/>
    <col min="10044" max="10044" width="9.140625" style="3"/>
    <col min="10045" max="10046" width="9.28515625" style="3" bestFit="1" customWidth="1"/>
    <col min="10047" max="10047" width="12.85546875" style="3" bestFit="1" customWidth="1"/>
    <col min="10048" max="10049" width="9.140625" style="3"/>
    <col min="10050" max="10051" width="9.28515625" style="3" bestFit="1" customWidth="1"/>
    <col min="10052" max="10052" width="9.140625" style="3"/>
    <col min="10053" max="10054" width="9.28515625" style="3" bestFit="1" customWidth="1"/>
    <col min="10055" max="10055" width="12.85546875" style="3" bestFit="1" customWidth="1"/>
    <col min="10056" max="10057" width="9.140625" style="3"/>
    <col min="10058" max="10059" width="9.28515625" style="3" bestFit="1" customWidth="1"/>
    <col min="10060" max="10060" width="9.140625" style="3"/>
    <col min="10061" max="10062" width="9.28515625" style="3" bestFit="1" customWidth="1"/>
    <col min="10063" max="10063" width="12.85546875" style="3" bestFit="1" customWidth="1"/>
    <col min="10064" max="10065" width="9.140625" style="3"/>
    <col min="10066" max="10067" width="9.28515625" style="3" bestFit="1" customWidth="1"/>
    <col min="10068" max="10068" width="9.140625" style="3"/>
    <col min="10069" max="10070" width="9.28515625" style="3" bestFit="1" customWidth="1"/>
    <col min="10071" max="10071" width="12.85546875" style="3" bestFit="1" customWidth="1"/>
    <col min="10072" max="10073" width="9.140625" style="3"/>
    <col min="10074" max="10075" width="9.28515625" style="3" bestFit="1" customWidth="1"/>
    <col min="10076" max="10076" width="9.140625" style="3"/>
    <col min="10077" max="10078" width="9.28515625" style="3" bestFit="1" customWidth="1"/>
    <col min="10079" max="10079" width="12.85546875" style="3" bestFit="1" customWidth="1"/>
    <col min="10080" max="10081" width="9.140625" style="3"/>
    <col min="10082" max="10083" width="9.28515625" style="3" bestFit="1" customWidth="1"/>
    <col min="10084" max="10084" width="9.140625" style="3"/>
    <col min="10085" max="10086" width="9.28515625" style="3" bestFit="1" customWidth="1"/>
    <col min="10087" max="10087" width="12.85546875" style="3" bestFit="1" customWidth="1"/>
    <col min="10088" max="10089" width="9.140625" style="3"/>
    <col min="10090" max="10091" width="9.28515625" style="3" bestFit="1" customWidth="1"/>
    <col min="10092" max="10092" width="9.140625" style="3"/>
    <col min="10093" max="10094" width="9.28515625" style="3" bestFit="1" customWidth="1"/>
    <col min="10095" max="10095" width="12.85546875" style="3" bestFit="1" customWidth="1"/>
    <col min="10096" max="10097" width="9.140625" style="3"/>
    <col min="10098" max="10099" width="9.28515625" style="3" bestFit="1" customWidth="1"/>
    <col min="10100" max="10100" width="9.140625" style="3"/>
    <col min="10101" max="10102" width="9.28515625" style="3" bestFit="1" customWidth="1"/>
    <col min="10103" max="10103" width="12.85546875" style="3" bestFit="1" customWidth="1"/>
    <col min="10104" max="10105" width="9.140625" style="3"/>
    <col min="10106" max="10107" width="9.28515625" style="3" bestFit="1" customWidth="1"/>
    <col min="10108" max="10108" width="9.140625" style="3"/>
    <col min="10109" max="10110" width="9.28515625" style="3" bestFit="1" customWidth="1"/>
    <col min="10111" max="10111" width="12.85546875" style="3" bestFit="1" customWidth="1"/>
    <col min="10112" max="10113" width="9.140625" style="3"/>
    <col min="10114" max="10115" width="9.28515625" style="3" bestFit="1" customWidth="1"/>
    <col min="10116" max="10116" width="9.140625" style="3"/>
    <col min="10117" max="10118" width="9.28515625" style="3" bestFit="1" customWidth="1"/>
    <col min="10119" max="10119" width="12.85546875" style="3" bestFit="1" customWidth="1"/>
    <col min="10120" max="10121" width="9.140625" style="3"/>
    <col min="10122" max="10123" width="9.28515625" style="3" bestFit="1" customWidth="1"/>
    <col min="10124" max="10124" width="9.140625" style="3"/>
    <col min="10125" max="10126" width="9.28515625" style="3" bestFit="1" customWidth="1"/>
    <col min="10127" max="10127" width="12.85546875" style="3" bestFit="1" customWidth="1"/>
    <col min="10128" max="10129" width="9.140625" style="3"/>
    <col min="10130" max="10131" width="9.28515625" style="3" bestFit="1" customWidth="1"/>
    <col min="10132" max="10132" width="9.140625" style="3"/>
    <col min="10133" max="10134" width="9.28515625" style="3" bestFit="1" customWidth="1"/>
    <col min="10135" max="10135" width="12.85546875" style="3" bestFit="1" customWidth="1"/>
    <col min="10136" max="10137" width="9.140625" style="3"/>
    <col min="10138" max="10139" width="9.28515625" style="3" bestFit="1" customWidth="1"/>
    <col min="10140" max="10140" width="9.140625" style="3"/>
    <col min="10141" max="10142" width="9.28515625" style="3" bestFit="1" customWidth="1"/>
    <col min="10143" max="10143" width="12.85546875" style="3" bestFit="1" customWidth="1"/>
    <col min="10144" max="10145" width="9.140625" style="3"/>
    <col min="10146" max="10147" width="9.28515625" style="3" bestFit="1" customWidth="1"/>
    <col min="10148" max="10148" width="9.140625" style="3"/>
    <col min="10149" max="10150" width="9.28515625" style="3" bestFit="1" customWidth="1"/>
    <col min="10151" max="10151" width="12.85546875" style="3" bestFit="1" customWidth="1"/>
    <col min="10152" max="10153" width="9.140625" style="3"/>
    <col min="10154" max="10155" width="9.28515625" style="3" bestFit="1" customWidth="1"/>
    <col min="10156" max="10156" width="9.140625" style="3"/>
    <col min="10157" max="10158" width="9.28515625" style="3" bestFit="1" customWidth="1"/>
    <col min="10159" max="10159" width="12.85546875" style="3" bestFit="1" customWidth="1"/>
    <col min="10160" max="10161" width="9.140625" style="3"/>
    <col min="10162" max="10163" width="9.28515625" style="3" bestFit="1" customWidth="1"/>
    <col min="10164" max="10164" width="9.140625" style="3"/>
    <col min="10165" max="10166" width="9.28515625" style="3" bestFit="1" customWidth="1"/>
    <col min="10167" max="10167" width="12.85546875" style="3" bestFit="1" customWidth="1"/>
    <col min="10168" max="10169" width="9.140625" style="3"/>
    <col min="10170" max="10171" width="9.28515625" style="3" bestFit="1" customWidth="1"/>
    <col min="10172" max="10172" width="9.140625" style="3"/>
    <col min="10173" max="10174" width="9.28515625" style="3" bestFit="1" customWidth="1"/>
    <col min="10175" max="10175" width="12.85546875" style="3" bestFit="1" customWidth="1"/>
    <col min="10176" max="10177" width="9.140625" style="3"/>
    <col min="10178" max="10179" width="9.28515625" style="3" bestFit="1" customWidth="1"/>
    <col min="10180" max="10180" width="9.140625" style="3"/>
    <col min="10181" max="10182" width="9.28515625" style="3" bestFit="1" customWidth="1"/>
    <col min="10183" max="10183" width="12.85546875" style="3" bestFit="1" customWidth="1"/>
    <col min="10184" max="10185" width="9.140625" style="3"/>
    <col min="10186" max="10187" width="9.28515625" style="3" bestFit="1" customWidth="1"/>
    <col min="10188" max="10188" width="9.140625" style="3"/>
    <col min="10189" max="10190" width="9.28515625" style="3" bestFit="1" customWidth="1"/>
    <col min="10191" max="10191" width="12.85546875" style="3" bestFit="1" customWidth="1"/>
    <col min="10192" max="10193" width="9.140625" style="3"/>
    <col min="10194" max="10195" width="9.28515625" style="3" bestFit="1" customWidth="1"/>
    <col min="10196" max="10196" width="9.140625" style="3"/>
    <col min="10197" max="10198" width="9.28515625" style="3" bestFit="1" customWidth="1"/>
    <col min="10199" max="10199" width="12.85546875" style="3" bestFit="1" customWidth="1"/>
    <col min="10200" max="10201" width="9.140625" style="3"/>
    <col min="10202" max="10203" width="9.28515625" style="3" bestFit="1" customWidth="1"/>
    <col min="10204" max="10204" width="9.140625" style="3"/>
    <col min="10205" max="10206" width="9.28515625" style="3" bestFit="1" customWidth="1"/>
    <col min="10207" max="10207" width="12.85546875" style="3" bestFit="1" customWidth="1"/>
    <col min="10208" max="10209" width="9.140625" style="3"/>
    <col min="10210" max="10211" width="9.28515625" style="3" bestFit="1" customWidth="1"/>
    <col min="10212" max="10212" width="9.140625" style="3"/>
    <col min="10213" max="10214" width="9.28515625" style="3" bestFit="1" customWidth="1"/>
    <col min="10215" max="10215" width="12.85546875" style="3" bestFit="1" customWidth="1"/>
    <col min="10216" max="10217" width="9.140625" style="3"/>
    <col min="10218" max="10219" width="9.28515625" style="3" bestFit="1" customWidth="1"/>
    <col min="10220" max="10220" width="9.140625" style="3"/>
    <col min="10221" max="10222" width="9.28515625" style="3" bestFit="1" customWidth="1"/>
    <col min="10223" max="10223" width="12.85546875" style="3" bestFit="1" customWidth="1"/>
    <col min="10224" max="10225" width="9.140625" style="3"/>
    <col min="10226" max="10227" width="9.28515625" style="3" bestFit="1" customWidth="1"/>
    <col min="10228" max="10228" width="9.140625" style="3"/>
    <col min="10229" max="10230" width="9.28515625" style="3" bestFit="1" customWidth="1"/>
    <col min="10231" max="10231" width="12.85546875" style="3" bestFit="1" customWidth="1"/>
    <col min="10232" max="10233" width="9.140625" style="3"/>
    <col min="10234" max="10235" width="9.28515625" style="3" bestFit="1" customWidth="1"/>
    <col min="10236" max="10236" width="9.140625" style="3"/>
    <col min="10237" max="10238" width="9.28515625" style="3" bestFit="1" customWidth="1"/>
    <col min="10239" max="10239" width="12.85546875" style="3" bestFit="1" customWidth="1"/>
    <col min="10240" max="10241" width="9.140625" style="3"/>
    <col min="10242" max="10243" width="9.28515625" style="3" bestFit="1" customWidth="1"/>
    <col min="10244" max="10244" width="9.140625" style="3"/>
    <col min="10245" max="10246" width="9.28515625" style="3" bestFit="1" customWidth="1"/>
    <col min="10247" max="10247" width="12.85546875" style="3" bestFit="1" customWidth="1"/>
    <col min="10248" max="10249" width="9.140625" style="3"/>
    <col min="10250" max="10251" width="9.28515625" style="3" bestFit="1" customWidth="1"/>
    <col min="10252" max="10252" width="9.140625" style="3"/>
    <col min="10253" max="10254" width="9.28515625" style="3" bestFit="1" customWidth="1"/>
    <col min="10255" max="10255" width="12.85546875" style="3" bestFit="1" customWidth="1"/>
    <col min="10256" max="10257" width="9.140625" style="3"/>
    <col min="10258" max="10259" width="9.28515625" style="3" bestFit="1" customWidth="1"/>
    <col min="10260" max="10260" width="9.140625" style="3"/>
    <col min="10261" max="10262" width="9.28515625" style="3" bestFit="1" customWidth="1"/>
    <col min="10263" max="10263" width="12.85546875" style="3" bestFit="1" customWidth="1"/>
    <col min="10264" max="10265" width="9.140625" style="3"/>
    <col min="10266" max="10267" width="9.28515625" style="3" bestFit="1" customWidth="1"/>
    <col min="10268" max="10268" width="9.140625" style="3"/>
    <col min="10269" max="10270" width="9.28515625" style="3" bestFit="1" customWidth="1"/>
    <col min="10271" max="10271" width="12.85546875" style="3" bestFit="1" customWidth="1"/>
    <col min="10272" max="10273" width="9.140625" style="3"/>
    <col min="10274" max="10275" width="9.28515625" style="3" bestFit="1" customWidth="1"/>
    <col min="10276" max="10276" width="9.140625" style="3"/>
    <col min="10277" max="10278" width="9.28515625" style="3" bestFit="1" customWidth="1"/>
    <col min="10279" max="10279" width="12.85546875" style="3" bestFit="1" customWidth="1"/>
    <col min="10280" max="10281" width="9.140625" style="3"/>
    <col min="10282" max="10283" width="9.28515625" style="3" bestFit="1" customWidth="1"/>
    <col min="10284" max="10284" width="9.140625" style="3"/>
    <col min="10285" max="10286" width="9.28515625" style="3" bestFit="1" customWidth="1"/>
    <col min="10287" max="10287" width="12.85546875" style="3" bestFit="1" customWidth="1"/>
    <col min="10288" max="10289" width="9.140625" style="3"/>
    <col min="10290" max="10291" width="9.28515625" style="3" bestFit="1" customWidth="1"/>
    <col min="10292" max="10292" width="9.140625" style="3"/>
    <col min="10293" max="10294" width="9.28515625" style="3" bestFit="1" customWidth="1"/>
    <col min="10295" max="10295" width="12.85546875" style="3" bestFit="1" customWidth="1"/>
    <col min="10296" max="10297" width="9.140625" style="3"/>
    <col min="10298" max="10299" width="9.28515625" style="3" bestFit="1" customWidth="1"/>
    <col min="10300" max="10300" width="9.140625" style="3"/>
    <col min="10301" max="10302" width="9.28515625" style="3" bestFit="1" customWidth="1"/>
    <col min="10303" max="10303" width="12.85546875" style="3" bestFit="1" customWidth="1"/>
    <col min="10304" max="10305" width="9.140625" style="3"/>
    <col min="10306" max="10307" width="9.28515625" style="3" bestFit="1" customWidth="1"/>
    <col min="10308" max="10308" width="9.140625" style="3"/>
    <col min="10309" max="10310" width="9.28515625" style="3" bestFit="1" customWidth="1"/>
    <col min="10311" max="10311" width="12.85546875" style="3" bestFit="1" customWidth="1"/>
    <col min="10312" max="10313" width="9.140625" style="3"/>
    <col min="10314" max="10315" width="9.28515625" style="3" bestFit="1" customWidth="1"/>
    <col min="10316" max="10316" width="9.140625" style="3"/>
    <col min="10317" max="10318" width="9.28515625" style="3" bestFit="1" customWidth="1"/>
    <col min="10319" max="10319" width="12.85546875" style="3" bestFit="1" customWidth="1"/>
    <col min="10320" max="10321" width="9.140625" style="3"/>
    <col min="10322" max="10323" width="9.28515625" style="3" bestFit="1" customWidth="1"/>
    <col min="10324" max="10324" width="9.140625" style="3"/>
    <col min="10325" max="10326" width="9.28515625" style="3" bestFit="1" customWidth="1"/>
    <col min="10327" max="10327" width="12.85546875" style="3" bestFit="1" customWidth="1"/>
    <col min="10328" max="10329" width="9.140625" style="3"/>
    <col min="10330" max="10331" width="9.28515625" style="3" bestFit="1" customWidth="1"/>
    <col min="10332" max="10332" width="9.140625" style="3"/>
    <col min="10333" max="10334" width="9.28515625" style="3" bestFit="1" customWidth="1"/>
    <col min="10335" max="10335" width="12.85546875" style="3" bestFit="1" customWidth="1"/>
    <col min="10336" max="10337" width="9.140625" style="3"/>
    <col min="10338" max="10339" width="9.28515625" style="3" bestFit="1" customWidth="1"/>
    <col min="10340" max="10340" width="9.140625" style="3"/>
    <col min="10341" max="10342" width="9.28515625" style="3" bestFit="1" customWidth="1"/>
    <col min="10343" max="10343" width="12.85546875" style="3" bestFit="1" customWidth="1"/>
    <col min="10344" max="10345" width="9.140625" style="3"/>
    <col min="10346" max="10347" width="9.28515625" style="3" bestFit="1" customWidth="1"/>
    <col min="10348" max="10348" width="9.140625" style="3"/>
    <col min="10349" max="10350" width="9.28515625" style="3" bestFit="1" customWidth="1"/>
    <col min="10351" max="10351" width="12.85546875" style="3" bestFit="1" customWidth="1"/>
    <col min="10352" max="10353" width="9.140625" style="3"/>
    <col min="10354" max="10355" width="9.28515625" style="3" bestFit="1" customWidth="1"/>
    <col min="10356" max="10356" width="9.140625" style="3"/>
    <col min="10357" max="10358" width="9.28515625" style="3" bestFit="1" customWidth="1"/>
    <col min="10359" max="10359" width="12.85546875" style="3" bestFit="1" customWidth="1"/>
    <col min="10360" max="10361" width="9.140625" style="3"/>
    <col min="10362" max="10363" width="9.28515625" style="3" bestFit="1" customWidth="1"/>
    <col min="10364" max="10364" width="9.140625" style="3"/>
    <col min="10365" max="10366" width="9.28515625" style="3" bestFit="1" customWidth="1"/>
    <col min="10367" max="10367" width="12.85546875" style="3" bestFit="1" customWidth="1"/>
    <col min="10368" max="10369" width="9.140625" style="3"/>
    <col min="10370" max="10371" width="9.28515625" style="3" bestFit="1" customWidth="1"/>
    <col min="10372" max="10372" width="9.140625" style="3"/>
    <col min="10373" max="10374" width="9.28515625" style="3" bestFit="1" customWidth="1"/>
    <col min="10375" max="10375" width="12.85546875" style="3" bestFit="1" customWidth="1"/>
    <col min="10376" max="10377" width="9.140625" style="3"/>
    <col min="10378" max="10379" width="9.28515625" style="3" bestFit="1" customWidth="1"/>
    <col min="10380" max="10380" width="9.140625" style="3"/>
    <col min="10381" max="10382" width="9.28515625" style="3" bestFit="1" customWidth="1"/>
    <col min="10383" max="10383" width="12.85546875" style="3" bestFit="1" customWidth="1"/>
    <col min="10384" max="10385" width="9.140625" style="3"/>
    <col min="10386" max="10387" width="9.28515625" style="3" bestFit="1" customWidth="1"/>
    <col min="10388" max="10388" width="9.140625" style="3"/>
    <col min="10389" max="10390" width="9.28515625" style="3" bestFit="1" customWidth="1"/>
    <col min="10391" max="10391" width="12.85546875" style="3" bestFit="1" customWidth="1"/>
    <col min="10392" max="10393" width="9.140625" style="3"/>
    <col min="10394" max="10395" width="9.28515625" style="3" bestFit="1" customWidth="1"/>
    <col min="10396" max="10396" width="9.140625" style="3"/>
    <col min="10397" max="10398" width="9.28515625" style="3" bestFit="1" customWidth="1"/>
    <col min="10399" max="10399" width="12.85546875" style="3" bestFit="1" customWidth="1"/>
    <col min="10400" max="10401" width="9.140625" style="3"/>
    <col min="10402" max="10403" width="9.28515625" style="3" bestFit="1" customWidth="1"/>
    <col min="10404" max="10404" width="9.140625" style="3"/>
    <col min="10405" max="10406" width="9.28515625" style="3" bestFit="1" customWidth="1"/>
    <col min="10407" max="10407" width="12.85546875" style="3" bestFit="1" customWidth="1"/>
    <col min="10408" max="10409" width="9.140625" style="3"/>
    <col min="10410" max="10411" width="9.28515625" style="3" bestFit="1" customWidth="1"/>
    <col min="10412" max="10412" width="9.140625" style="3"/>
    <col min="10413" max="10414" width="9.28515625" style="3" bestFit="1" customWidth="1"/>
    <col min="10415" max="10415" width="12.85546875" style="3" bestFit="1" customWidth="1"/>
    <col min="10416" max="10417" width="9.140625" style="3"/>
    <col min="10418" max="10419" width="9.28515625" style="3" bestFit="1" customWidth="1"/>
    <col min="10420" max="10420" width="9.140625" style="3"/>
    <col min="10421" max="10422" width="9.28515625" style="3" bestFit="1" customWidth="1"/>
    <col min="10423" max="10423" width="12.85546875" style="3" bestFit="1" customWidth="1"/>
    <col min="10424" max="10425" width="9.140625" style="3"/>
    <col min="10426" max="10427" width="9.28515625" style="3" bestFit="1" customWidth="1"/>
    <col min="10428" max="10428" width="9.140625" style="3"/>
    <col min="10429" max="10430" width="9.28515625" style="3" bestFit="1" customWidth="1"/>
    <col min="10431" max="10431" width="12.85546875" style="3" bestFit="1" customWidth="1"/>
    <col min="10432" max="10433" width="9.140625" style="3"/>
    <col min="10434" max="10435" width="9.28515625" style="3" bestFit="1" customWidth="1"/>
    <col min="10436" max="10436" width="9.140625" style="3"/>
    <col min="10437" max="10438" width="9.28515625" style="3" bestFit="1" customWidth="1"/>
    <col min="10439" max="10439" width="12.85546875" style="3" bestFit="1" customWidth="1"/>
    <col min="10440" max="10441" width="9.140625" style="3"/>
    <col min="10442" max="10443" width="9.28515625" style="3" bestFit="1" customWidth="1"/>
    <col min="10444" max="10444" width="9.140625" style="3"/>
    <col min="10445" max="10446" width="9.28515625" style="3" bestFit="1" customWidth="1"/>
    <col min="10447" max="10447" width="12.85546875" style="3" bestFit="1" customWidth="1"/>
    <col min="10448" max="10449" width="9.140625" style="3"/>
    <col min="10450" max="10451" width="9.28515625" style="3" bestFit="1" customWidth="1"/>
    <col min="10452" max="10452" width="9.140625" style="3"/>
    <col min="10453" max="10454" width="9.28515625" style="3" bestFit="1" customWidth="1"/>
    <col min="10455" max="10455" width="12.85546875" style="3" bestFit="1" customWidth="1"/>
    <col min="10456" max="10457" width="9.140625" style="3"/>
    <col min="10458" max="10459" width="9.28515625" style="3" bestFit="1" customWidth="1"/>
    <col min="10460" max="10460" width="9.140625" style="3"/>
    <col min="10461" max="10462" width="9.28515625" style="3" bestFit="1" customWidth="1"/>
    <col min="10463" max="10463" width="12.85546875" style="3" bestFit="1" customWidth="1"/>
    <col min="10464" max="10465" width="9.140625" style="3"/>
    <col min="10466" max="10467" width="9.28515625" style="3" bestFit="1" customWidth="1"/>
    <col min="10468" max="10468" width="9.140625" style="3"/>
    <col min="10469" max="10470" width="9.28515625" style="3" bestFit="1" customWidth="1"/>
    <col min="10471" max="10471" width="12.85546875" style="3" bestFit="1" customWidth="1"/>
    <col min="10472" max="10473" width="9.140625" style="3"/>
    <col min="10474" max="10475" width="9.28515625" style="3" bestFit="1" customWidth="1"/>
    <col min="10476" max="10476" width="9.140625" style="3"/>
    <col min="10477" max="10478" width="9.28515625" style="3" bestFit="1" customWidth="1"/>
    <col min="10479" max="10479" width="12.85546875" style="3" bestFit="1" customWidth="1"/>
    <col min="10480" max="10481" width="9.140625" style="3"/>
    <col min="10482" max="10483" width="9.28515625" style="3" bestFit="1" customWidth="1"/>
    <col min="10484" max="10484" width="9.140625" style="3"/>
    <col min="10485" max="10486" width="9.28515625" style="3" bestFit="1" customWidth="1"/>
    <col min="10487" max="10487" width="12.85546875" style="3" bestFit="1" customWidth="1"/>
    <col min="10488" max="10489" width="9.140625" style="3"/>
    <col min="10490" max="10491" width="9.28515625" style="3" bestFit="1" customWidth="1"/>
    <col min="10492" max="10492" width="9.140625" style="3"/>
    <col min="10493" max="10494" width="9.28515625" style="3" bestFit="1" customWidth="1"/>
    <col min="10495" max="10495" width="12.85546875" style="3" bestFit="1" customWidth="1"/>
    <col min="10496" max="10497" width="9.140625" style="3"/>
    <col min="10498" max="10499" width="9.28515625" style="3" bestFit="1" customWidth="1"/>
    <col min="10500" max="10500" width="9.140625" style="3"/>
    <col min="10501" max="10502" width="9.28515625" style="3" bestFit="1" customWidth="1"/>
    <col min="10503" max="10503" width="12.85546875" style="3" bestFit="1" customWidth="1"/>
    <col min="10504" max="10505" width="9.140625" style="3"/>
    <col min="10506" max="10507" width="9.28515625" style="3" bestFit="1" customWidth="1"/>
    <col min="10508" max="10508" width="9.140625" style="3"/>
    <col min="10509" max="10510" width="9.28515625" style="3" bestFit="1" customWidth="1"/>
    <col min="10511" max="10511" width="12.85546875" style="3" bestFit="1" customWidth="1"/>
    <col min="10512" max="10513" width="9.140625" style="3"/>
    <col min="10514" max="10515" width="9.28515625" style="3" bestFit="1" customWidth="1"/>
    <col min="10516" max="10516" width="9.140625" style="3"/>
    <col min="10517" max="10518" width="9.28515625" style="3" bestFit="1" customWidth="1"/>
    <col min="10519" max="10519" width="12.85546875" style="3" bestFit="1" customWidth="1"/>
    <col min="10520" max="10521" width="9.140625" style="3"/>
    <col min="10522" max="10523" width="9.28515625" style="3" bestFit="1" customWidth="1"/>
    <col min="10524" max="10524" width="9.140625" style="3"/>
    <col min="10525" max="10526" width="9.28515625" style="3" bestFit="1" customWidth="1"/>
    <col min="10527" max="10527" width="12.85546875" style="3" bestFit="1" customWidth="1"/>
    <col min="10528" max="10529" width="9.140625" style="3"/>
    <col min="10530" max="10531" width="9.28515625" style="3" bestFit="1" customWidth="1"/>
    <col min="10532" max="10532" width="9.140625" style="3"/>
    <col min="10533" max="10534" width="9.28515625" style="3" bestFit="1" customWidth="1"/>
    <col min="10535" max="10535" width="12.85546875" style="3" bestFit="1" customWidth="1"/>
    <col min="10536" max="10537" width="9.140625" style="3"/>
    <col min="10538" max="10539" width="9.28515625" style="3" bestFit="1" customWidth="1"/>
    <col min="10540" max="10540" width="9.140625" style="3"/>
    <col min="10541" max="10542" width="9.28515625" style="3" bestFit="1" customWidth="1"/>
    <col min="10543" max="10543" width="12.85546875" style="3" bestFit="1" customWidth="1"/>
    <col min="10544" max="10545" width="9.140625" style="3"/>
    <col min="10546" max="10547" width="9.28515625" style="3" bestFit="1" customWidth="1"/>
    <col min="10548" max="10548" width="9.140625" style="3"/>
    <col min="10549" max="10550" width="9.28515625" style="3" bestFit="1" customWidth="1"/>
    <col min="10551" max="10551" width="12.85546875" style="3" bestFit="1" customWidth="1"/>
    <col min="10552" max="10553" width="9.140625" style="3"/>
    <col min="10554" max="10555" width="9.28515625" style="3" bestFit="1" customWidth="1"/>
    <col min="10556" max="10556" width="9.140625" style="3"/>
    <col min="10557" max="10558" width="9.28515625" style="3" bestFit="1" customWidth="1"/>
    <col min="10559" max="10559" width="12.85546875" style="3" bestFit="1" customWidth="1"/>
    <col min="10560" max="10561" width="9.140625" style="3"/>
    <col min="10562" max="10563" width="9.28515625" style="3" bestFit="1" customWidth="1"/>
    <col min="10564" max="10564" width="9.140625" style="3"/>
    <col min="10565" max="10566" width="9.28515625" style="3" bestFit="1" customWidth="1"/>
    <col min="10567" max="10567" width="12.85546875" style="3" bestFit="1" customWidth="1"/>
    <col min="10568" max="10569" width="9.140625" style="3"/>
    <col min="10570" max="10571" width="9.28515625" style="3" bestFit="1" customWidth="1"/>
    <col min="10572" max="10572" width="9.140625" style="3"/>
    <col min="10573" max="10574" width="9.28515625" style="3" bestFit="1" customWidth="1"/>
    <col min="10575" max="10575" width="12.85546875" style="3" bestFit="1" customWidth="1"/>
    <col min="10576" max="10577" width="9.140625" style="3"/>
    <col min="10578" max="10579" width="9.28515625" style="3" bestFit="1" customWidth="1"/>
    <col min="10580" max="10580" width="9.140625" style="3"/>
    <col min="10581" max="10582" width="9.28515625" style="3" bestFit="1" customWidth="1"/>
    <col min="10583" max="10583" width="12.85546875" style="3" bestFit="1" customWidth="1"/>
    <col min="10584" max="10585" width="9.140625" style="3"/>
    <col min="10586" max="10587" width="9.28515625" style="3" bestFit="1" customWidth="1"/>
    <col min="10588" max="10588" width="9.140625" style="3"/>
    <col min="10589" max="10590" width="9.28515625" style="3" bestFit="1" customWidth="1"/>
    <col min="10591" max="10591" width="12.85546875" style="3" bestFit="1" customWidth="1"/>
    <col min="10592" max="10593" width="9.140625" style="3"/>
    <col min="10594" max="10595" width="9.28515625" style="3" bestFit="1" customWidth="1"/>
    <col min="10596" max="10596" width="9.140625" style="3"/>
    <col min="10597" max="10598" width="9.28515625" style="3" bestFit="1" customWidth="1"/>
    <col min="10599" max="10599" width="12.85546875" style="3" bestFit="1" customWidth="1"/>
    <col min="10600" max="10601" width="9.140625" style="3"/>
    <col min="10602" max="10603" width="9.28515625" style="3" bestFit="1" customWidth="1"/>
    <col min="10604" max="10604" width="9.140625" style="3"/>
    <col min="10605" max="10606" width="9.28515625" style="3" bestFit="1" customWidth="1"/>
    <col min="10607" max="10607" width="12.85546875" style="3" bestFit="1" customWidth="1"/>
    <col min="10608" max="10609" width="9.140625" style="3"/>
    <col min="10610" max="10611" width="9.28515625" style="3" bestFit="1" customWidth="1"/>
    <col min="10612" max="10612" width="9.140625" style="3"/>
    <col min="10613" max="10614" width="9.28515625" style="3" bestFit="1" customWidth="1"/>
    <col min="10615" max="10615" width="12.85546875" style="3" bestFit="1" customWidth="1"/>
    <col min="10616" max="10617" width="9.140625" style="3"/>
    <col min="10618" max="10619" width="9.28515625" style="3" bestFit="1" customWidth="1"/>
    <col min="10620" max="10620" width="9.140625" style="3"/>
    <col min="10621" max="10622" width="9.28515625" style="3" bestFit="1" customWidth="1"/>
    <col min="10623" max="10623" width="12.85546875" style="3" bestFit="1" customWidth="1"/>
    <col min="10624" max="10625" width="9.140625" style="3"/>
    <col min="10626" max="10627" width="9.28515625" style="3" bestFit="1" customWidth="1"/>
    <col min="10628" max="10628" width="9.140625" style="3"/>
    <col min="10629" max="10630" width="9.28515625" style="3" bestFit="1" customWidth="1"/>
    <col min="10631" max="10631" width="12.85546875" style="3" bestFit="1" customWidth="1"/>
    <col min="10632" max="10633" width="9.140625" style="3"/>
    <col min="10634" max="10635" width="9.28515625" style="3" bestFit="1" customWidth="1"/>
    <col min="10636" max="10636" width="9.140625" style="3"/>
    <col min="10637" max="10638" width="9.28515625" style="3" bestFit="1" customWidth="1"/>
    <col min="10639" max="10639" width="12.85546875" style="3" bestFit="1" customWidth="1"/>
    <col min="10640" max="10641" width="9.140625" style="3"/>
    <col min="10642" max="10643" width="9.28515625" style="3" bestFit="1" customWidth="1"/>
    <col min="10644" max="10644" width="9.140625" style="3"/>
    <col min="10645" max="10646" width="9.28515625" style="3" bestFit="1" customWidth="1"/>
    <col min="10647" max="10647" width="12.85546875" style="3" bestFit="1" customWidth="1"/>
    <col min="10648" max="10649" width="9.140625" style="3"/>
    <col min="10650" max="10651" width="9.28515625" style="3" bestFit="1" customWidth="1"/>
    <col min="10652" max="10652" width="9.140625" style="3"/>
    <col min="10653" max="10654" width="9.28515625" style="3" bestFit="1" customWidth="1"/>
    <col min="10655" max="10655" width="12.85546875" style="3" bestFit="1" customWidth="1"/>
    <col min="10656" max="10657" width="9.140625" style="3"/>
    <col min="10658" max="10659" width="9.28515625" style="3" bestFit="1" customWidth="1"/>
    <col min="10660" max="10660" width="9.140625" style="3"/>
    <col min="10661" max="10662" width="9.28515625" style="3" bestFit="1" customWidth="1"/>
    <col min="10663" max="10663" width="12.85546875" style="3" bestFit="1" customWidth="1"/>
    <col min="10664" max="10665" width="9.140625" style="3"/>
    <col min="10666" max="10667" width="9.28515625" style="3" bestFit="1" customWidth="1"/>
    <col min="10668" max="10668" width="9.140625" style="3"/>
    <col min="10669" max="10670" width="9.28515625" style="3" bestFit="1" customWidth="1"/>
    <col min="10671" max="10671" width="12.85546875" style="3" bestFit="1" customWidth="1"/>
    <col min="10672" max="10673" width="9.140625" style="3"/>
    <col min="10674" max="10675" width="9.28515625" style="3" bestFit="1" customWidth="1"/>
    <col min="10676" max="10676" width="9.140625" style="3"/>
    <col min="10677" max="10678" width="9.28515625" style="3" bestFit="1" customWidth="1"/>
    <col min="10679" max="10679" width="12.85546875" style="3" bestFit="1" customWidth="1"/>
    <col min="10680" max="10681" width="9.140625" style="3"/>
    <col min="10682" max="10683" width="9.28515625" style="3" bestFit="1" customWidth="1"/>
    <col min="10684" max="10684" width="9.140625" style="3"/>
    <col min="10685" max="10686" width="9.28515625" style="3" bestFit="1" customWidth="1"/>
    <col min="10687" max="10687" width="12.85546875" style="3" bestFit="1" customWidth="1"/>
    <col min="10688" max="10689" width="9.140625" style="3"/>
    <col min="10690" max="10691" width="9.28515625" style="3" bestFit="1" customWidth="1"/>
    <col min="10692" max="10692" width="9.140625" style="3"/>
    <col min="10693" max="10694" width="9.28515625" style="3" bestFit="1" customWidth="1"/>
    <col min="10695" max="10695" width="12.85546875" style="3" bestFit="1" customWidth="1"/>
    <col min="10696" max="10697" width="9.140625" style="3"/>
    <col min="10698" max="10699" width="9.28515625" style="3" bestFit="1" customWidth="1"/>
    <col min="10700" max="10700" width="9.140625" style="3"/>
    <col min="10701" max="10702" width="9.28515625" style="3" bestFit="1" customWidth="1"/>
    <col min="10703" max="10703" width="12.85546875" style="3" bestFit="1" customWidth="1"/>
    <col min="10704" max="10705" width="9.140625" style="3"/>
    <col min="10706" max="10707" width="9.28515625" style="3" bestFit="1" customWidth="1"/>
    <col min="10708" max="10708" width="9.140625" style="3"/>
    <col min="10709" max="10710" width="9.28515625" style="3" bestFit="1" customWidth="1"/>
    <col min="10711" max="10711" width="12.85546875" style="3" bestFit="1" customWidth="1"/>
    <col min="10712" max="10713" width="9.140625" style="3"/>
    <col min="10714" max="10715" width="9.28515625" style="3" bestFit="1" customWidth="1"/>
    <col min="10716" max="10716" width="9.140625" style="3"/>
    <col min="10717" max="10718" width="9.28515625" style="3" bestFit="1" customWidth="1"/>
    <col min="10719" max="10719" width="12.85546875" style="3" bestFit="1" customWidth="1"/>
    <col min="10720" max="10721" width="9.140625" style="3"/>
    <col min="10722" max="10723" width="9.28515625" style="3" bestFit="1" customWidth="1"/>
    <col min="10724" max="10724" width="9.140625" style="3"/>
    <col min="10725" max="10726" width="9.28515625" style="3" bestFit="1" customWidth="1"/>
    <col min="10727" max="10727" width="12.85546875" style="3" bestFit="1" customWidth="1"/>
    <col min="10728" max="10729" width="9.140625" style="3"/>
    <col min="10730" max="10731" width="9.28515625" style="3" bestFit="1" customWidth="1"/>
    <col min="10732" max="10732" width="9.140625" style="3"/>
    <col min="10733" max="10734" width="9.28515625" style="3" bestFit="1" customWidth="1"/>
    <col min="10735" max="10735" width="12.85546875" style="3" bestFit="1" customWidth="1"/>
    <col min="10736" max="10737" width="9.140625" style="3"/>
    <col min="10738" max="10739" width="9.28515625" style="3" bestFit="1" customWidth="1"/>
    <col min="10740" max="10740" width="9.140625" style="3"/>
    <col min="10741" max="10742" width="9.28515625" style="3" bestFit="1" customWidth="1"/>
    <col min="10743" max="10743" width="12.85546875" style="3" bestFit="1" customWidth="1"/>
    <col min="10744" max="10745" width="9.140625" style="3"/>
    <col min="10746" max="10747" width="9.28515625" style="3" bestFit="1" customWidth="1"/>
    <col min="10748" max="10748" width="9.140625" style="3"/>
    <col min="10749" max="10750" width="9.28515625" style="3" bestFit="1" customWidth="1"/>
    <col min="10751" max="10751" width="12.85546875" style="3" bestFit="1" customWidth="1"/>
    <col min="10752" max="10753" width="9.140625" style="3"/>
    <col min="10754" max="10755" width="9.28515625" style="3" bestFit="1" customWidth="1"/>
    <col min="10756" max="10756" width="9.140625" style="3"/>
    <col min="10757" max="10758" width="9.28515625" style="3" bestFit="1" customWidth="1"/>
    <col min="10759" max="10759" width="12.85546875" style="3" bestFit="1" customWidth="1"/>
    <col min="10760" max="10761" width="9.140625" style="3"/>
    <col min="10762" max="10763" width="9.28515625" style="3" bestFit="1" customWidth="1"/>
    <col min="10764" max="10764" width="9.140625" style="3"/>
    <col min="10765" max="10766" width="9.28515625" style="3" bestFit="1" customWidth="1"/>
    <col min="10767" max="10767" width="12.85546875" style="3" bestFit="1" customWidth="1"/>
    <col min="10768" max="10769" width="9.140625" style="3"/>
    <col min="10770" max="10771" width="9.28515625" style="3" bestFit="1" customWidth="1"/>
    <col min="10772" max="10772" width="9.140625" style="3"/>
    <col min="10773" max="10774" width="9.28515625" style="3" bestFit="1" customWidth="1"/>
    <col min="10775" max="10775" width="12.85546875" style="3" bestFit="1" customWidth="1"/>
    <col min="10776" max="10777" width="9.140625" style="3"/>
    <col min="10778" max="10779" width="9.28515625" style="3" bestFit="1" customWidth="1"/>
    <col min="10780" max="10780" width="9.140625" style="3"/>
    <col min="10781" max="10782" width="9.28515625" style="3" bestFit="1" customWidth="1"/>
    <col min="10783" max="10783" width="12.85546875" style="3" bestFit="1" customWidth="1"/>
    <col min="10784" max="10785" width="9.140625" style="3"/>
    <col min="10786" max="10787" width="9.28515625" style="3" bestFit="1" customWidth="1"/>
    <col min="10788" max="10788" width="9.140625" style="3"/>
    <col min="10789" max="10790" width="9.28515625" style="3" bestFit="1" customWidth="1"/>
    <col min="10791" max="10791" width="12.85546875" style="3" bestFit="1" customWidth="1"/>
    <col min="10792" max="10793" width="9.140625" style="3"/>
    <col min="10794" max="10795" width="9.28515625" style="3" bestFit="1" customWidth="1"/>
    <col min="10796" max="10796" width="9.140625" style="3"/>
    <col min="10797" max="10798" width="9.28515625" style="3" bestFit="1" customWidth="1"/>
    <col min="10799" max="10799" width="12.85546875" style="3" bestFit="1" customWidth="1"/>
    <col min="10800" max="10801" width="9.140625" style="3"/>
    <col min="10802" max="10803" width="9.28515625" style="3" bestFit="1" customWidth="1"/>
    <col min="10804" max="10804" width="9.140625" style="3"/>
    <col min="10805" max="10806" width="9.28515625" style="3" bestFit="1" customWidth="1"/>
    <col min="10807" max="10807" width="12.85546875" style="3" bestFit="1" customWidth="1"/>
    <col min="10808" max="10809" width="9.140625" style="3"/>
    <col min="10810" max="10811" width="9.28515625" style="3" bestFit="1" customWidth="1"/>
    <col min="10812" max="10812" width="9.140625" style="3"/>
    <col min="10813" max="10814" width="9.28515625" style="3" bestFit="1" customWidth="1"/>
    <col min="10815" max="10815" width="12.85546875" style="3" bestFit="1" customWidth="1"/>
    <col min="10816" max="10817" width="9.140625" style="3"/>
    <col min="10818" max="10819" width="9.28515625" style="3" bestFit="1" customWidth="1"/>
    <col min="10820" max="10820" width="9.140625" style="3"/>
    <col min="10821" max="10822" width="9.28515625" style="3" bestFit="1" customWidth="1"/>
    <col min="10823" max="10823" width="12.85546875" style="3" bestFit="1" customWidth="1"/>
    <col min="10824" max="10825" width="9.140625" style="3"/>
    <col min="10826" max="10827" width="9.28515625" style="3" bestFit="1" customWidth="1"/>
    <col min="10828" max="10828" width="9.140625" style="3"/>
    <col min="10829" max="10830" width="9.28515625" style="3" bestFit="1" customWidth="1"/>
    <col min="10831" max="10831" width="12.85546875" style="3" bestFit="1" customWidth="1"/>
    <col min="10832" max="10833" width="9.140625" style="3"/>
    <col min="10834" max="10835" width="9.28515625" style="3" bestFit="1" customWidth="1"/>
    <col min="10836" max="10836" width="9.140625" style="3"/>
    <col min="10837" max="10838" width="9.28515625" style="3" bestFit="1" customWidth="1"/>
    <col min="10839" max="10839" width="12.85546875" style="3" bestFit="1" customWidth="1"/>
    <col min="10840" max="10841" width="9.140625" style="3"/>
    <col min="10842" max="10843" width="9.28515625" style="3" bestFit="1" customWidth="1"/>
    <col min="10844" max="10844" width="9.140625" style="3"/>
    <col min="10845" max="10846" width="9.28515625" style="3" bestFit="1" customWidth="1"/>
    <col min="10847" max="10847" width="12.85546875" style="3" bestFit="1" customWidth="1"/>
    <col min="10848" max="10849" width="9.140625" style="3"/>
    <col min="10850" max="10851" width="9.28515625" style="3" bestFit="1" customWidth="1"/>
    <col min="10852" max="10852" width="9.140625" style="3"/>
    <col min="10853" max="10854" width="9.28515625" style="3" bestFit="1" customWidth="1"/>
    <col min="10855" max="10855" width="12.85546875" style="3" bestFit="1" customWidth="1"/>
    <col min="10856" max="10857" width="9.140625" style="3"/>
    <col min="10858" max="10859" width="9.28515625" style="3" bestFit="1" customWidth="1"/>
    <col min="10860" max="10860" width="9.140625" style="3"/>
    <col min="10861" max="10862" width="9.28515625" style="3" bestFit="1" customWidth="1"/>
    <col min="10863" max="10863" width="12.85546875" style="3" bestFit="1" customWidth="1"/>
    <col min="10864" max="10865" width="9.140625" style="3"/>
    <col min="10866" max="10867" width="9.28515625" style="3" bestFit="1" customWidth="1"/>
    <col min="10868" max="10868" width="9.140625" style="3"/>
    <col min="10869" max="10870" width="9.28515625" style="3" bestFit="1" customWidth="1"/>
    <col min="10871" max="10871" width="12.85546875" style="3" bestFit="1" customWidth="1"/>
    <col min="10872" max="10873" width="9.140625" style="3"/>
    <col min="10874" max="10875" width="9.28515625" style="3" bestFit="1" customWidth="1"/>
    <col min="10876" max="10876" width="9.140625" style="3"/>
    <col min="10877" max="10878" width="9.28515625" style="3" bestFit="1" customWidth="1"/>
    <col min="10879" max="10879" width="12.85546875" style="3" bestFit="1" customWidth="1"/>
    <col min="10880" max="10881" width="9.140625" style="3"/>
    <col min="10882" max="10883" width="9.28515625" style="3" bestFit="1" customWidth="1"/>
    <col min="10884" max="10884" width="9.140625" style="3"/>
    <col min="10885" max="10886" width="9.28515625" style="3" bestFit="1" customWidth="1"/>
    <col min="10887" max="10887" width="12.85546875" style="3" bestFit="1" customWidth="1"/>
    <col min="10888" max="10889" width="9.140625" style="3"/>
    <col min="10890" max="10891" width="9.28515625" style="3" bestFit="1" customWidth="1"/>
    <col min="10892" max="10892" width="9.140625" style="3"/>
    <col min="10893" max="10894" width="9.28515625" style="3" bestFit="1" customWidth="1"/>
    <col min="10895" max="10895" width="12.85546875" style="3" bestFit="1" customWidth="1"/>
    <col min="10896" max="10897" width="9.140625" style="3"/>
    <col min="10898" max="10899" width="9.28515625" style="3" bestFit="1" customWidth="1"/>
    <col min="10900" max="10900" width="9.140625" style="3"/>
    <col min="10901" max="10902" width="9.28515625" style="3" bestFit="1" customWidth="1"/>
    <col min="10903" max="10903" width="12.85546875" style="3" bestFit="1" customWidth="1"/>
    <col min="10904" max="10905" width="9.140625" style="3"/>
    <col min="10906" max="10907" width="9.28515625" style="3" bestFit="1" customWidth="1"/>
    <col min="10908" max="10908" width="9.140625" style="3"/>
    <col min="10909" max="10910" width="9.28515625" style="3" bestFit="1" customWidth="1"/>
    <col min="10911" max="10911" width="12.85546875" style="3" bestFit="1" customWidth="1"/>
    <col min="10912" max="10913" width="9.140625" style="3"/>
    <col min="10914" max="10915" width="9.28515625" style="3" bestFit="1" customWidth="1"/>
    <col min="10916" max="10916" width="9.140625" style="3"/>
    <col min="10917" max="10918" width="9.28515625" style="3" bestFit="1" customWidth="1"/>
    <col min="10919" max="10919" width="12.85546875" style="3" bestFit="1" customWidth="1"/>
    <col min="10920" max="10921" width="9.140625" style="3"/>
    <col min="10922" max="10923" width="9.28515625" style="3" bestFit="1" customWidth="1"/>
    <col min="10924" max="10924" width="9.140625" style="3"/>
    <col min="10925" max="10926" width="9.28515625" style="3" bestFit="1" customWidth="1"/>
    <col min="10927" max="10927" width="12.85546875" style="3" bestFit="1" customWidth="1"/>
    <col min="10928" max="10929" width="9.140625" style="3"/>
    <col min="10930" max="10931" width="9.28515625" style="3" bestFit="1" customWidth="1"/>
    <col min="10932" max="10932" width="9.140625" style="3"/>
    <col min="10933" max="10934" width="9.28515625" style="3" bestFit="1" customWidth="1"/>
    <col min="10935" max="10935" width="12.85546875" style="3" bestFit="1" customWidth="1"/>
    <col min="10936" max="10937" width="9.140625" style="3"/>
    <col min="10938" max="10939" width="9.28515625" style="3" bestFit="1" customWidth="1"/>
    <col min="10940" max="10940" width="9.140625" style="3"/>
    <col min="10941" max="10942" width="9.28515625" style="3" bestFit="1" customWidth="1"/>
    <col min="10943" max="10943" width="12.85546875" style="3" bestFit="1" customWidth="1"/>
    <col min="10944" max="10945" width="9.140625" style="3"/>
    <col min="10946" max="10947" width="9.28515625" style="3" bestFit="1" customWidth="1"/>
    <col min="10948" max="10948" width="9.140625" style="3"/>
    <col min="10949" max="10950" width="9.28515625" style="3" bestFit="1" customWidth="1"/>
    <col min="10951" max="10951" width="12.85546875" style="3" bestFit="1" customWidth="1"/>
    <col min="10952" max="10953" width="9.140625" style="3"/>
    <col min="10954" max="10955" width="9.28515625" style="3" bestFit="1" customWidth="1"/>
    <col min="10956" max="10956" width="9.140625" style="3"/>
    <col min="10957" max="10958" width="9.28515625" style="3" bestFit="1" customWidth="1"/>
    <col min="10959" max="10959" width="12.85546875" style="3" bestFit="1" customWidth="1"/>
    <col min="10960" max="10961" width="9.140625" style="3"/>
    <col min="10962" max="10963" width="9.28515625" style="3" bestFit="1" customWidth="1"/>
    <col min="10964" max="10964" width="9.140625" style="3"/>
    <col min="10965" max="10966" width="9.28515625" style="3" bestFit="1" customWidth="1"/>
    <col min="10967" max="10967" width="12.85546875" style="3" bestFit="1" customWidth="1"/>
    <col min="10968" max="10969" width="9.140625" style="3"/>
    <col min="10970" max="10971" width="9.28515625" style="3" bestFit="1" customWidth="1"/>
    <col min="10972" max="10972" width="9.140625" style="3"/>
    <col min="10973" max="10974" width="9.28515625" style="3" bestFit="1" customWidth="1"/>
    <col min="10975" max="10975" width="12.85546875" style="3" bestFit="1" customWidth="1"/>
    <col min="10976" max="10977" width="9.140625" style="3"/>
    <col min="10978" max="10979" width="9.28515625" style="3" bestFit="1" customWidth="1"/>
    <col min="10980" max="10980" width="9.140625" style="3"/>
    <col min="10981" max="10982" width="9.28515625" style="3" bestFit="1" customWidth="1"/>
    <col min="10983" max="10983" width="12.85546875" style="3" bestFit="1" customWidth="1"/>
    <col min="10984" max="10985" width="9.140625" style="3"/>
    <col min="10986" max="10987" width="9.28515625" style="3" bestFit="1" customWidth="1"/>
    <col min="10988" max="10988" width="9.140625" style="3"/>
    <col min="10989" max="10990" width="9.28515625" style="3" bestFit="1" customWidth="1"/>
    <col min="10991" max="10991" width="12.85546875" style="3" bestFit="1" customWidth="1"/>
    <col min="10992" max="10993" width="9.140625" style="3"/>
    <col min="10994" max="10995" width="9.28515625" style="3" bestFit="1" customWidth="1"/>
    <col min="10996" max="10996" width="9.140625" style="3"/>
    <col min="10997" max="10998" width="9.28515625" style="3" bestFit="1" customWidth="1"/>
    <col min="10999" max="10999" width="12.85546875" style="3" bestFit="1" customWidth="1"/>
    <col min="11000" max="11001" width="9.140625" style="3"/>
    <col min="11002" max="11003" width="9.28515625" style="3" bestFit="1" customWidth="1"/>
    <col min="11004" max="11004" width="9.140625" style="3"/>
    <col min="11005" max="11006" width="9.28515625" style="3" bestFit="1" customWidth="1"/>
    <col min="11007" max="11007" width="12.85546875" style="3" bestFit="1" customWidth="1"/>
    <col min="11008" max="11009" width="9.140625" style="3"/>
    <col min="11010" max="11011" width="9.28515625" style="3" bestFit="1" customWidth="1"/>
    <col min="11012" max="11012" width="9.140625" style="3"/>
    <col min="11013" max="11014" width="9.28515625" style="3" bestFit="1" customWidth="1"/>
    <col min="11015" max="11015" width="12.85546875" style="3" bestFit="1" customWidth="1"/>
    <col min="11016" max="11017" width="9.140625" style="3"/>
    <col min="11018" max="11019" width="9.28515625" style="3" bestFit="1" customWidth="1"/>
    <col min="11020" max="11020" width="9.140625" style="3"/>
    <col min="11021" max="11022" width="9.28515625" style="3" bestFit="1" customWidth="1"/>
    <col min="11023" max="11023" width="12.85546875" style="3" bestFit="1" customWidth="1"/>
    <col min="11024" max="11025" width="9.140625" style="3"/>
    <col min="11026" max="11027" width="9.28515625" style="3" bestFit="1" customWidth="1"/>
    <col min="11028" max="11028" width="9.140625" style="3"/>
    <col min="11029" max="11030" width="9.28515625" style="3" bestFit="1" customWidth="1"/>
    <col min="11031" max="11031" width="12.85546875" style="3" bestFit="1" customWidth="1"/>
    <col min="11032" max="11033" width="9.140625" style="3"/>
    <col min="11034" max="11035" width="9.28515625" style="3" bestFit="1" customWidth="1"/>
    <col min="11036" max="11036" width="9.140625" style="3"/>
    <col min="11037" max="11038" width="9.28515625" style="3" bestFit="1" customWidth="1"/>
    <col min="11039" max="11039" width="12.85546875" style="3" bestFit="1" customWidth="1"/>
    <col min="11040" max="11041" width="9.140625" style="3"/>
    <col min="11042" max="11043" width="9.28515625" style="3" bestFit="1" customWidth="1"/>
    <col min="11044" max="11044" width="9.140625" style="3"/>
    <col min="11045" max="11046" width="9.28515625" style="3" bestFit="1" customWidth="1"/>
    <col min="11047" max="11047" width="12.85546875" style="3" bestFit="1" customWidth="1"/>
    <col min="11048" max="11049" width="9.140625" style="3"/>
    <col min="11050" max="11051" width="9.28515625" style="3" bestFit="1" customWidth="1"/>
    <col min="11052" max="11052" width="9.140625" style="3"/>
    <col min="11053" max="11054" width="9.28515625" style="3" bestFit="1" customWidth="1"/>
    <col min="11055" max="11055" width="12.85546875" style="3" bestFit="1" customWidth="1"/>
    <col min="11056" max="11057" width="9.140625" style="3"/>
    <col min="11058" max="11059" width="9.28515625" style="3" bestFit="1" customWidth="1"/>
    <col min="11060" max="11060" width="9.140625" style="3"/>
    <col min="11061" max="11062" width="9.28515625" style="3" bestFit="1" customWidth="1"/>
    <col min="11063" max="11063" width="12.85546875" style="3" bestFit="1" customWidth="1"/>
    <col min="11064" max="11065" width="9.140625" style="3"/>
    <col min="11066" max="11067" width="9.28515625" style="3" bestFit="1" customWidth="1"/>
    <col min="11068" max="11068" width="9.140625" style="3"/>
    <col min="11069" max="11070" width="9.28515625" style="3" bestFit="1" customWidth="1"/>
    <col min="11071" max="11071" width="12.85546875" style="3" bestFit="1" customWidth="1"/>
    <col min="11072" max="11073" width="9.140625" style="3"/>
    <col min="11074" max="11075" width="9.28515625" style="3" bestFit="1" customWidth="1"/>
    <col min="11076" max="11076" width="9.140625" style="3"/>
    <col min="11077" max="11078" width="9.28515625" style="3" bestFit="1" customWidth="1"/>
    <col min="11079" max="11079" width="12.85546875" style="3" bestFit="1" customWidth="1"/>
    <col min="11080" max="11081" width="9.140625" style="3"/>
    <col min="11082" max="11083" width="9.28515625" style="3" bestFit="1" customWidth="1"/>
    <col min="11084" max="11084" width="9.140625" style="3"/>
    <col min="11085" max="11086" width="9.28515625" style="3" bestFit="1" customWidth="1"/>
    <col min="11087" max="11087" width="12.85546875" style="3" bestFit="1" customWidth="1"/>
    <col min="11088" max="11089" width="9.140625" style="3"/>
    <col min="11090" max="11091" width="9.28515625" style="3" bestFit="1" customWidth="1"/>
    <col min="11092" max="11092" width="9.140625" style="3"/>
    <col min="11093" max="11094" width="9.28515625" style="3" bestFit="1" customWidth="1"/>
    <col min="11095" max="11095" width="12.85546875" style="3" bestFit="1" customWidth="1"/>
    <col min="11096" max="11097" width="9.140625" style="3"/>
    <col min="11098" max="11099" width="9.28515625" style="3" bestFit="1" customWidth="1"/>
    <col min="11100" max="11100" width="9.140625" style="3"/>
    <col min="11101" max="11102" width="9.28515625" style="3" bestFit="1" customWidth="1"/>
    <col min="11103" max="11103" width="12.85546875" style="3" bestFit="1" customWidth="1"/>
    <col min="11104" max="11105" width="9.140625" style="3"/>
    <col min="11106" max="11107" width="9.28515625" style="3" bestFit="1" customWidth="1"/>
    <col min="11108" max="11108" width="9.140625" style="3"/>
    <col min="11109" max="11110" width="9.28515625" style="3" bestFit="1" customWidth="1"/>
    <col min="11111" max="11111" width="12.85546875" style="3" bestFit="1" customWidth="1"/>
    <col min="11112" max="11113" width="9.140625" style="3"/>
    <col min="11114" max="11115" width="9.28515625" style="3" bestFit="1" customWidth="1"/>
    <col min="11116" max="11116" width="9.140625" style="3"/>
    <col min="11117" max="11118" width="9.28515625" style="3" bestFit="1" customWidth="1"/>
    <col min="11119" max="11119" width="12.85546875" style="3" bestFit="1" customWidth="1"/>
    <col min="11120" max="11121" width="9.140625" style="3"/>
    <col min="11122" max="11123" width="9.28515625" style="3" bestFit="1" customWidth="1"/>
    <col min="11124" max="11124" width="9.140625" style="3"/>
    <col min="11125" max="11126" width="9.28515625" style="3" bestFit="1" customWidth="1"/>
    <col min="11127" max="11127" width="12.85546875" style="3" bestFit="1" customWidth="1"/>
    <col min="11128" max="11129" width="9.140625" style="3"/>
    <col min="11130" max="11131" width="9.28515625" style="3" bestFit="1" customWidth="1"/>
    <col min="11132" max="11132" width="9.140625" style="3"/>
    <col min="11133" max="11134" width="9.28515625" style="3" bestFit="1" customWidth="1"/>
    <col min="11135" max="11135" width="12.85546875" style="3" bestFit="1" customWidth="1"/>
    <col min="11136" max="11137" width="9.140625" style="3"/>
    <col min="11138" max="11139" width="9.28515625" style="3" bestFit="1" customWidth="1"/>
    <col min="11140" max="11140" width="9.140625" style="3"/>
    <col min="11141" max="11142" width="9.28515625" style="3" bestFit="1" customWidth="1"/>
    <col min="11143" max="11143" width="12.85546875" style="3" bestFit="1" customWidth="1"/>
    <col min="11144" max="11145" width="9.140625" style="3"/>
    <col min="11146" max="11147" width="9.28515625" style="3" bestFit="1" customWidth="1"/>
    <col min="11148" max="11148" width="9.140625" style="3"/>
    <col min="11149" max="11150" width="9.28515625" style="3" bestFit="1" customWidth="1"/>
    <col min="11151" max="11151" width="12.85546875" style="3" bestFit="1" customWidth="1"/>
    <col min="11152" max="11153" width="9.140625" style="3"/>
    <col min="11154" max="11155" width="9.28515625" style="3" bestFit="1" customWidth="1"/>
    <col min="11156" max="11156" width="9.140625" style="3"/>
    <col min="11157" max="11158" width="9.28515625" style="3" bestFit="1" customWidth="1"/>
    <col min="11159" max="11159" width="12.85546875" style="3" bestFit="1" customWidth="1"/>
    <col min="11160" max="11161" width="9.140625" style="3"/>
    <col min="11162" max="11163" width="9.28515625" style="3" bestFit="1" customWidth="1"/>
    <col min="11164" max="11164" width="9.140625" style="3"/>
    <col min="11165" max="11166" width="9.28515625" style="3" bestFit="1" customWidth="1"/>
    <col min="11167" max="11167" width="12.85546875" style="3" bestFit="1" customWidth="1"/>
    <col min="11168" max="11169" width="9.140625" style="3"/>
    <col min="11170" max="11171" width="9.28515625" style="3" bestFit="1" customWidth="1"/>
    <col min="11172" max="11172" width="9.140625" style="3"/>
    <col min="11173" max="11174" width="9.28515625" style="3" bestFit="1" customWidth="1"/>
    <col min="11175" max="11175" width="12.85546875" style="3" bestFit="1" customWidth="1"/>
    <col min="11176" max="11177" width="9.140625" style="3"/>
    <col min="11178" max="11179" width="9.28515625" style="3" bestFit="1" customWidth="1"/>
    <col min="11180" max="11180" width="9.140625" style="3"/>
    <col min="11181" max="11182" width="9.28515625" style="3" bestFit="1" customWidth="1"/>
    <col min="11183" max="11183" width="12.85546875" style="3" bestFit="1" customWidth="1"/>
    <col min="11184" max="11185" width="9.140625" style="3"/>
    <col min="11186" max="11187" width="9.28515625" style="3" bestFit="1" customWidth="1"/>
    <col min="11188" max="11188" width="9.140625" style="3"/>
    <col min="11189" max="11190" width="9.28515625" style="3" bestFit="1" customWidth="1"/>
    <col min="11191" max="11191" width="12.85546875" style="3" bestFit="1" customWidth="1"/>
    <col min="11192" max="11193" width="9.140625" style="3"/>
    <col min="11194" max="11195" width="9.28515625" style="3" bestFit="1" customWidth="1"/>
    <col min="11196" max="11196" width="9.140625" style="3"/>
    <col min="11197" max="11198" width="9.28515625" style="3" bestFit="1" customWidth="1"/>
    <col min="11199" max="11199" width="12.85546875" style="3" bestFit="1" customWidth="1"/>
    <col min="11200" max="11201" width="9.140625" style="3"/>
    <col min="11202" max="11203" width="9.28515625" style="3" bestFit="1" customWidth="1"/>
    <col min="11204" max="11204" width="9.140625" style="3"/>
    <col min="11205" max="11206" width="9.28515625" style="3" bestFit="1" customWidth="1"/>
    <col min="11207" max="11207" width="12.85546875" style="3" bestFit="1" customWidth="1"/>
    <col min="11208" max="11209" width="9.140625" style="3"/>
    <col min="11210" max="11211" width="9.28515625" style="3" bestFit="1" customWidth="1"/>
    <col min="11212" max="11212" width="9.140625" style="3"/>
    <col min="11213" max="11214" width="9.28515625" style="3" bestFit="1" customWidth="1"/>
    <col min="11215" max="11215" width="12.85546875" style="3" bestFit="1" customWidth="1"/>
    <col min="11216" max="11217" width="9.140625" style="3"/>
    <col min="11218" max="11219" width="9.28515625" style="3" bestFit="1" customWidth="1"/>
    <col min="11220" max="11220" width="9.140625" style="3"/>
    <col min="11221" max="11222" width="9.28515625" style="3" bestFit="1" customWidth="1"/>
    <col min="11223" max="11223" width="12.85546875" style="3" bestFit="1" customWidth="1"/>
    <col min="11224" max="11225" width="9.140625" style="3"/>
    <col min="11226" max="11227" width="9.28515625" style="3" bestFit="1" customWidth="1"/>
    <col min="11228" max="11228" width="9.140625" style="3"/>
    <col min="11229" max="11230" width="9.28515625" style="3" bestFit="1" customWidth="1"/>
    <col min="11231" max="11231" width="12.85546875" style="3" bestFit="1" customWidth="1"/>
    <col min="11232" max="11233" width="9.140625" style="3"/>
    <col min="11234" max="11235" width="9.28515625" style="3" bestFit="1" customWidth="1"/>
    <col min="11236" max="11236" width="9.140625" style="3"/>
    <col min="11237" max="11238" width="9.28515625" style="3" bestFit="1" customWidth="1"/>
    <col min="11239" max="11239" width="12.85546875" style="3" bestFit="1" customWidth="1"/>
    <col min="11240" max="11241" width="9.140625" style="3"/>
    <col min="11242" max="11243" width="9.28515625" style="3" bestFit="1" customWidth="1"/>
    <col min="11244" max="11244" width="9.140625" style="3"/>
    <col min="11245" max="11246" width="9.28515625" style="3" bestFit="1" customWidth="1"/>
    <col min="11247" max="11247" width="12.85546875" style="3" bestFit="1" customWidth="1"/>
    <col min="11248" max="11249" width="9.140625" style="3"/>
    <col min="11250" max="11251" width="9.28515625" style="3" bestFit="1" customWidth="1"/>
    <col min="11252" max="11252" width="9.140625" style="3"/>
    <col min="11253" max="11254" width="9.28515625" style="3" bestFit="1" customWidth="1"/>
    <col min="11255" max="11255" width="12.85546875" style="3" bestFit="1" customWidth="1"/>
    <col min="11256" max="11257" width="9.140625" style="3"/>
    <col min="11258" max="11259" width="9.28515625" style="3" bestFit="1" customWidth="1"/>
    <col min="11260" max="11260" width="9.140625" style="3"/>
    <col min="11261" max="11262" width="9.28515625" style="3" bestFit="1" customWidth="1"/>
    <col min="11263" max="11263" width="12.85546875" style="3" bestFit="1" customWidth="1"/>
    <col min="11264" max="11265" width="9.140625" style="3"/>
    <col min="11266" max="11267" width="9.28515625" style="3" bestFit="1" customWidth="1"/>
    <col min="11268" max="11268" width="9.140625" style="3"/>
    <col min="11269" max="11270" width="9.28515625" style="3" bestFit="1" customWidth="1"/>
    <col min="11271" max="11271" width="12.85546875" style="3" bestFit="1" customWidth="1"/>
    <col min="11272" max="11273" width="9.140625" style="3"/>
    <col min="11274" max="11275" width="9.28515625" style="3" bestFit="1" customWidth="1"/>
    <col min="11276" max="11276" width="9.140625" style="3"/>
    <col min="11277" max="11278" width="9.28515625" style="3" bestFit="1" customWidth="1"/>
    <col min="11279" max="11279" width="12.85546875" style="3" bestFit="1" customWidth="1"/>
    <col min="11280" max="11281" width="9.140625" style="3"/>
    <col min="11282" max="11283" width="9.28515625" style="3" bestFit="1" customWidth="1"/>
    <col min="11284" max="11284" width="9.140625" style="3"/>
    <col min="11285" max="11286" width="9.28515625" style="3" bestFit="1" customWidth="1"/>
    <col min="11287" max="11287" width="12.85546875" style="3" bestFit="1" customWidth="1"/>
    <col min="11288" max="11289" width="9.140625" style="3"/>
    <col min="11290" max="11291" width="9.28515625" style="3" bestFit="1" customWidth="1"/>
    <col min="11292" max="11292" width="9.140625" style="3"/>
    <col min="11293" max="11294" width="9.28515625" style="3" bestFit="1" customWidth="1"/>
    <col min="11295" max="11295" width="12.85546875" style="3" bestFit="1" customWidth="1"/>
    <col min="11296" max="11297" width="9.140625" style="3"/>
    <col min="11298" max="11299" width="9.28515625" style="3" bestFit="1" customWidth="1"/>
    <col min="11300" max="11300" width="9.140625" style="3"/>
    <col min="11301" max="11302" width="9.28515625" style="3" bestFit="1" customWidth="1"/>
    <col min="11303" max="11303" width="12.85546875" style="3" bestFit="1" customWidth="1"/>
    <col min="11304" max="11305" width="9.140625" style="3"/>
    <col min="11306" max="11307" width="9.28515625" style="3" bestFit="1" customWidth="1"/>
    <col min="11308" max="11308" width="9.140625" style="3"/>
    <col min="11309" max="11310" width="9.28515625" style="3" bestFit="1" customWidth="1"/>
    <col min="11311" max="11311" width="12.85546875" style="3" bestFit="1" customWidth="1"/>
    <col min="11312" max="11313" width="9.140625" style="3"/>
    <col min="11314" max="11315" width="9.28515625" style="3" bestFit="1" customWidth="1"/>
    <col min="11316" max="11316" width="9.140625" style="3"/>
    <col min="11317" max="11318" width="9.28515625" style="3" bestFit="1" customWidth="1"/>
    <col min="11319" max="11319" width="12.85546875" style="3" bestFit="1" customWidth="1"/>
    <col min="11320" max="11321" width="9.140625" style="3"/>
    <col min="11322" max="11323" width="9.28515625" style="3" bestFit="1" customWidth="1"/>
    <col min="11324" max="11324" width="9.140625" style="3"/>
    <col min="11325" max="11326" width="9.28515625" style="3" bestFit="1" customWidth="1"/>
    <col min="11327" max="11327" width="12.85546875" style="3" bestFit="1" customWidth="1"/>
    <col min="11328" max="11329" width="9.140625" style="3"/>
    <col min="11330" max="11331" width="9.28515625" style="3" bestFit="1" customWidth="1"/>
    <col min="11332" max="11332" width="9.140625" style="3"/>
    <col min="11333" max="11334" width="9.28515625" style="3" bestFit="1" customWidth="1"/>
    <col min="11335" max="11335" width="12.85546875" style="3" bestFit="1" customWidth="1"/>
    <col min="11336" max="11337" width="9.140625" style="3"/>
    <col min="11338" max="11339" width="9.28515625" style="3" bestFit="1" customWidth="1"/>
    <col min="11340" max="11340" width="9.140625" style="3"/>
    <col min="11341" max="11342" width="9.28515625" style="3" bestFit="1" customWidth="1"/>
    <col min="11343" max="11343" width="12.85546875" style="3" bestFit="1" customWidth="1"/>
    <col min="11344" max="11345" width="9.140625" style="3"/>
    <col min="11346" max="11347" width="9.28515625" style="3" bestFit="1" customWidth="1"/>
    <col min="11348" max="11348" width="9.140625" style="3"/>
    <col min="11349" max="11350" width="9.28515625" style="3" bestFit="1" customWidth="1"/>
    <col min="11351" max="11351" width="12.85546875" style="3" bestFit="1" customWidth="1"/>
    <col min="11352" max="11353" width="9.140625" style="3"/>
    <col min="11354" max="11355" width="9.28515625" style="3" bestFit="1" customWidth="1"/>
    <col min="11356" max="11356" width="9.140625" style="3"/>
    <col min="11357" max="11358" width="9.28515625" style="3" bestFit="1" customWidth="1"/>
    <col min="11359" max="11359" width="12.85546875" style="3" bestFit="1" customWidth="1"/>
    <col min="11360" max="11361" width="9.140625" style="3"/>
    <col min="11362" max="11363" width="9.28515625" style="3" bestFit="1" customWidth="1"/>
    <col min="11364" max="11364" width="9.140625" style="3"/>
    <col min="11365" max="11366" width="9.28515625" style="3" bestFit="1" customWidth="1"/>
    <col min="11367" max="11367" width="12.85546875" style="3" bestFit="1" customWidth="1"/>
    <col min="11368" max="11369" width="9.140625" style="3"/>
    <col min="11370" max="11371" width="9.28515625" style="3" bestFit="1" customWidth="1"/>
    <col min="11372" max="11372" width="9.140625" style="3"/>
    <col min="11373" max="11374" width="9.28515625" style="3" bestFit="1" customWidth="1"/>
    <col min="11375" max="11375" width="12.85546875" style="3" bestFit="1" customWidth="1"/>
    <col min="11376" max="11377" width="9.140625" style="3"/>
    <col min="11378" max="11379" width="9.28515625" style="3" bestFit="1" customWidth="1"/>
    <col min="11380" max="11380" width="9.140625" style="3"/>
    <col min="11381" max="11382" width="9.28515625" style="3" bestFit="1" customWidth="1"/>
    <col min="11383" max="11383" width="12.85546875" style="3" bestFit="1" customWidth="1"/>
    <col min="11384" max="11385" width="9.140625" style="3"/>
    <col min="11386" max="11387" width="9.28515625" style="3" bestFit="1" customWidth="1"/>
    <col min="11388" max="11388" width="9.140625" style="3"/>
    <col min="11389" max="11390" width="9.28515625" style="3" bestFit="1" customWidth="1"/>
    <col min="11391" max="11391" width="12.85546875" style="3" bestFit="1" customWidth="1"/>
    <col min="11392" max="11393" width="9.140625" style="3"/>
    <col min="11394" max="11395" width="9.28515625" style="3" bestFit="1" customWidth="1"/>
    <col min="11396" max="11396" width="9.140625" style="3"/>
    <col min="11397" max="11398" width="9.28515625" style="3" bestFit="1" customWidth="1"/>
    <col min="11399" max="11399" width="12.85546875" style="3" bestFit="1" customWidth="1"/>
    <col min="11400" max="11401" width="9.140625" style="3"/>
    <col min="11402" max="11403" width="9.28515625" style="3" bestFit="1" customWidth="1"/>
    <col min="11404" max="11404" width="9.140625" style="3"/>
    <col min="11405" max="11406" width="9.28515625" style="3" bestFit="1" customWidth="1"/>
    <col min="11407" max="11407" width="12.85546875" style="3" bestFit="1" customWidth="1"/>
    <col min="11408" max="11409" width="9.140625" style="3"/>
    <col min="11410" max="11411" width="9.28515625" style="3" bestFit="1" customWidth="1"/>
    <col min="11412" max="11412" width="9.140625" style="3"/>
    <col min="11413" max="11414" width="9.28515625" style="3" bestFit="1" customWidth="1"/>
    <col min="11415" max="11415" width="12.85546875" style="3" bestFit="1" customWidth="1"/>
    <col min="11416" max="11417" width="9.140625" style="3"/>
    <col min="11418" max="11419" width="9.28515625" style="3" bestFit="1" customWidth="1"/>
    <col min="11420" max="11420" width="9.140625" style="3"/>
    <col min="11421" max="11422" width="9.28515625" style="3" bestFit="1" customWidth="1"/>
    <col min="11423" max="11423" width="12.85546875" style="3" bestFit="1" customWidth="1"/>
    <col min="11424" max="11425" width="9.140625" style="3"/>
    <col min="11426" max="11427" width="9.28515625" style="3" bestFit="1" customWidth="1"/>
    <col min="11428" max="11428" width="9.140625" style="3"/>
    <col min="11429" max="11430" width="9.28515625" style="3" bestFit="1" customWidth="1"/>
    <col min="11431" max="11431" width="12.85546875" style="3" bestFit="1" customWidth="1"/>
    <col min="11432" max="11433" width="9.140625" style="3"/>
    <col min="11434" max="11435" width="9.28515625" style="3" bestFit="1" customWidth="1"/>
    <col min="11436" max="11436" width="9.140625" style="3"/>
    <col min="11437" max="11438" width="9.28515625" style="3" bestFit="1" customWidth="1"/>
    <col min="11439" max="11439" width="12.85546875" style="3" bestFit="1" customWidth="1"/>
    <col min="11440" max="11441" width="9.140625" style="3"/>
    <col min="11442" max="11443" width="9.28515625" style="3" bestFit="1" customWidth="1"/>
    <col min="11444" max="11444" width="9.140625" style="3"/>
    <col min="11445" max="11446" width="9.28515625" style="3" bestFit="1" customWidth="1"/>
    <col min="11447" max="11447" width="12.85546875" style="3" bestFit="1" customWidth="1"/>
    <col min="11448" max="11449" width="9.140625" style="3"/>
    <col min="11450" max="11451" width="9.28515625" style="3" bestFit="1" customWidth="1"/>
    <col min="11452" max="11452" width="9.140625" style="3"/>
    <col min="11453" max="11454" width="9.28515625" style="3" bestFit="1" customWidth="1"/>
    <col min="11455" max="11455" width="12.85546875" style="3" bestFit="1" customWidth="1"/>
    <col min="11456" max="11457" width="9.140625" style="3"/>
    <col min="11458" max="11459" width="9.28515625" style="3" bestFit="1" customWidth="1"/>
    <col min="11460" max="11460" width="9.140625" style="3"/>
    <col min="11461" max="11462" width="9.28515625" style="3" bestFit="1" customWidth="1"/>
    <col min="11463" max="11463" width="12.85546875" style="3" bestFit="1" customWidth="1"/>
    <col min="11464" max="11465" width="9.140625" style="3"/>
    <col min="11466" max="11467" width="9.28515625" style="3" bestFit="1" customWidth="1"/>
    <col min="11468" max="11468" width="9.140625" style="3"/>
    <col min="11469" max="11470" width="9.28515625" style="3" bestFit="1" customWidth="1"/>
    <col min="11471" max="11471" width="12.85546875" style="3" bestFit="1" customWidth="1"/>
    <col min="11472" max="11473" width="9.140625" style="3"/>
    <col min="11474" max="11475" width="9.28515625" style="3" bestFit="1" customWidth="1"/>
    <col min="11476" max="11476" width="9.140625" style="3"/>
    <col min="11477" max="11478" width="9.28515625" style="3" bestFit="1" customWidth="1"/>
    <col min="11479" max="11479" width="12.85546875" style="3" bestFit="1" customWidth="1"/>
    <col min="11480" max="11481" width="9.140625" style="3"/>
    <col min="11482" max="11483" width="9.28515625" style="3" bestFit="1" customWidth="1"/>
    <col min="11484" max="11484" width="9.140625" style="3"/>
    <col min="11485" max="11486" width="9.28515625" style="3" bestFit="1" customWidth="1"/>
    <col min="11487" max="11487" width="12.85546875" style="3" bestFit="1" customWidth="1"/>
    <col min="11488" max="11489" width="9.140625" style="3"/>
    <col min="11490" max="11491" width="9.28515625" style="3" bestFit="1" customWidth="1"/>
    <col min="11492" max="11492" width="9.140625" style="3"/>
    <col min="11493" max="11494" width="9.28515625" style="3" bestFit="1" customWidth="1"/>
    <col min="11495" max="11495" width="12.85546875" style="3" bestFit="1" customWidth="1"/>
    <col min="11496" max="11497" width="9.140625" style="3"/>
    <col min="11498" max="11499" width="9.28515625" style="3" bestFit="1" customWidth="1"/>
    <col min="11500" max="11500" width="9.140625" style="3"/>
    <col min="11501" max="11502" width="9.28515625" style="3" bestFit="1" customWidth="1"/>
    <col min="11503" max="11503" width="12.85546875" style="3" bestFit="1" customWidth="1"/>
    <col min="11504" max="11505" width="9.140625" style="3"/>
    <col min="11506" max="11507" width="9.28515625" style="3" bestFit="1" customWidth="1"/>
    <col min="11508" max="11508" width="9.140625" style="3"/>
    <col min="11509" max="11510" width="9.28515625" style="3" bestFit="1" customWidth="1"/>
    <col min="11511" max="11511" width="12.85546875" style="3" bestFit="1" customWidth="1"/>
    <col min="11512" max="11513" width="9.140625" style="3"/>
    <col min="11514" max="11515" width="9.28515625" style="3" bestFit="1" customWidth="1"/>
    <col min="11516" max="11516" width="9.140625" style="3"/>
    <col min="11517" max="11518" width="9.28515625" style="3" bestFit="1" customWidth="1"/>
    <col min="11519" max="11519" width="12.85546875" style="3" bestFit="1" customWidth="1"/>
    <col min="11520" max="11521" width="9.140625" style="3"/>
    <col min="11522" max="11523" width="9.28515625" style="3" bestFit="1" customWidth="1"/>
    <col min="11524" max="11524" width="9.140625" style="3"/>
    <col min="11525" max="11526" width="9.28515625" style="3" bestFit="1" customWidth="1"/>
    <col min="11527" max="11527" width="12.85546875" style="3" bestFit="1" customWidth="1"/>
    <col min="11528" max="11529" width="9.140625" style="3"/>
    <col min="11530" max="11531" width="9.28515625" style="3" bestFit="1" customWidth="1"/>
    <col min="11532" max="11532" width="9.140625" style="3"/>
    <col min="11533" max="11534" width="9.28515625" style="3" bestFit="1" customWidth="1"/>
    <col min="11535" max="11535" width="12.85546875" style="3" bestFit="1" customWidth="1"/>
    <col min="11536" max="11537" width="9.140625" style="3"/>
    <col min="11538" max="11539" width="9.28515625" style="3" bestFit="1" customWidth="1"/>
    <col min="11540" max="11540" width="9.140625" style="3"/>
    <col min="11541" max="11542" width="9.28515625" style="3" bestFit="1" customWidth="1"/>
    <col min="11543" max="11543" width="12.85546875" style="3" bestFit="1" customWidth="1"/>
    <col min="11544" max="11545" width="9.140625" style="3"/>
    <col min="11546" max="11547" width="9.28515625" style="3" bestFit="1" customWidth="1"/>
    <col min="11548" max="11548" width="9.140625" style="3"/>
    <col min="11549" max="11550" width="9.28515625" style="3" bestFit="1" customWidth="1"/>
    <col min="11551" max="11551" width="12.85546875" style="3" bestFit="1" customWidth="1"/>
    <col min="11552" max="11553" width="9.140625" style="3"/>
    <col min="11554" max="11555" width="9.28515625" style="3" bestFit="1" customWidth="1"/>
    <col min="11556" max="11556" width="9.140625" style="3"/>
    <col min="11557" max="11558" width="9.28515625" style="3" bestFit="1" customWidth="1"/>
    <col min="11559" max="11559" width="12.85546875" style="3" bestFit="1" customWidth="1"/>
    <col min="11560" max="11561" width="9.140625" style="3"/>
    <col min="11562" max="11563" width="9.28515625" style="3" bestFit="1" customWidth="1"/>
    <col min="11564" max="11564" width="9.140625" style="3"/>
    <col min="11565" max="11566" width="9.28515625" style="3" bestFit="1" customWidth="1"/>
    <col min="11567" max="11567" width="12.85546875" style="3" bestFit="1" customWidth="1"/>
    <col min="11568" max="11569" width="9.140625" style="3"/>
    <col min="11570" max="11571" width="9.28515625" style="3" bestFit="1" customWidth="1"/>
    <col min="11572" max="11572" width="9.140625" style="3"/>
    <col min="11573" max="11574" width="9.28515625" style="3" bestFit="1" customWidth="1"/>
    <col min="11575" max="11575" width="12.85546875" style="3" bestFit="1" customWidth="1"/>
    <col min="11576" max="11577" width="9.140625" style="3"/>
    <col min="11578" max="11579" width="9.28515625" style="3" bestFit="1" customWidth="1"/>
    <col min="11580" max="11580" width="9.140625" style="3"/>
    <col min="11581" max="11582" width="9.28515625" style="3" bestFit="1" customWidth="1"/>
    <col min="11583" max="11583" width="12.85546875" style="3" bestFit="1" customWidth="1"/>
    <col min="11584" max="11585" width="9.140625" style="3"/>
    <col min="11586" max="11587" width="9.28515625" style="3" bestFit="1" customWidth="1"/>
    <col min="11588" max="11588" width="9.140625" style="3"/>
    <col min="11589" max="11590" width="9.28515625" style="3" bestFit="1" customWidth="1"/>
    <col min="11591" max="11591" width="12.85546875" style="3" bestFit="1" customWidth="1"/>
    <col min="11592" max="11593" width="9.140625" style="3"/>
    <col min="11594" max="11595" width="9.28515625" style="3" bestFit="1" customWidth="1"/>
    <col min="11596" max="11596" width="9.140625" style="3"/>
    <col min="11597" max="11598" width="9.28515625" style="3" bestFit="1" customWidth="1"/>
    <col min="11599" max="11599" width="12.85546875" style="3" bestFit="1" customWidth="1"/>
    <col min="11600" max="11601" width="9.140625" style="3"/>
    <col min="11602" max="11603" width="9.28515625" style="3" bestFit="1" customWidth="1"/>
    <col min="11604" max="11604" width="9.140625" style="3"/>
    <col min="11605" max="11606" width="9.28515625" style="3" bestFit="1" customWidth="1"/>
    <col min="11607" max="11607" width="12.85546875" style="3" bestFit="1" customWidth="1"/>
    <col min="11608" max="11609" width="9.140625" style="3"/>
    <col min="11610" max="11611" width="9.28515625" style="3" bestFit="1" customWidth="1"/>
    <col min="11612" max="11612" width="9.140625" style="3"/>
    <col min="11613" max="11614" width="9.28515625" style="3" bestFit="1" customWidth="1"/>
    <col min="11615" max="11615" width="12.85546875" style="3" bestFit="1" customWidth="1"/>
    <col min="11616" max="11617" width="9.140625" style="3"/>
    <col min="11618" max="11619" width="9.28515625" style="3" bestFit="1" customWidth="1"/>
    <col min="11620" max="11620" width="9.140625" style="3"/>
    <col min="11621" max="11622" width="9.28515625" style="3" bestFit="1" customWidth="1"/>
    <col min="11623" max="11623" width="12.85546875" style="3" bestFit="1" customWidth="1"/>
    <col min="11624" max="11625" width="9.140625" style="3"/>
    <col min="11626" max="11627" width="9.28515625" style="3" bestFit="1" customWidth="1"/>
    <col min="11628" max="11628" width="9.140625" style="3"/>
    <col min="11629" max="11630" width="9.28515625" style="3" bestFit="1" customWidth="1"/>
    <col min="11631" max="11631" width="12.85546875" style="3" bestFit="1" customWidth="1"/>
    <col min="11632" max="11633" width="9.140625" style="3"/>
    <col min="11634" max="11635" width="9.28515625" style="3" bestFit="1" customWidth="1"/>
    <col min="11636" max="11636" width="9.140625" style="3"/>
    <col min="11637" max="11638" width="9.28515625" style="3" bestFit="1" customWidth="1"/>
    <col min="11639" max="11639" width="12.85546875" style="3" bestFit="1" customWidth="1"/>
    <col min="11640" max="11641" width="9.140625" style="3"/>
    <col min="11642" max="11643" width="9.28515625" style="3" bestFit="1" customWidth="1"/>
    <col min="11644" max="11644" width="9.140625" style="3"/>
    <col min="11645" max="11646" width="9.28515625" style="3" bestFit="1" customWidth="1"/>
    <col min="11647" max="11647" width="12.85546875" style="3" bestFit="1" customWidth="1"/>
    <col min="11648" max="11649" width="9.140625" style="3"/>
    <col min="11650" max="11651" width="9.28515625" style="3" bestFit="1" customWidth="1"/>
    <col min="11652" max="11652" width="9.140625" style="3"/>
    <col min="11653" max="11654" width="9.28515625" style="3" bestFit="1" customWidth="1"/>
    <col min="11655" max="11655" width="12.85546875" style="3" bestFit="1" customWidth="1"/>
    <col min="11656" max="11657" width="9.140625" style="3"/>
    <col min="11658" max="11659" width="9.28515625" style="3" bestFit="1" customWidth="1"/>
    <col min="11660" max="11660" width="9.140625" style="3"/>
    <col min="11661" max="11662" width="9.28515625" style="3" bestFit="1" customWidth="1"/>
    <col min="11663" max="11663" width="12.85546875" style="3" bestFit="1" customWidth="1"/>
    <col min="11664" max="11665" width="9.140625" style="3"/>
    <col min="11666" max="11667" width="9.28515625" style="3" bestFit="1" customWidth="1"/>
    <col min="11668" max="11668" width="9.140625" style="3"/>
    <col min="11669" max="11670" width="9.28515625" style="3" bestFit="1" customWidth="1"/>
    <col min="11671" max="11671" width="12.85546875" style="3" bestFit="1" customWidth="1"/>
    <col min="11672" max="11673" width="9.140625" style="3"/>
    <col min="11674" max="11675" width="9.28515625" style="3" bestFit="1" customWidth="1"/>
    <col min="11676" max="11676" width="9.140625" style="3"/>
    <col min="11677" max="11678" width="9.28515625" style="3" bestFit="1" customWidth="1"/>
    <col min="11679" max="11679" width="12.85546875" style="3" bestFit="1" customWidth="1"/>
    <col min="11680" max="11681" width="9.140625" style="3"/>
    <col min="11682" max="11683" width="9.28515625" style="3" bestFit="1" customWidth="1"/>
    <col min="11684" max="11684" width="9.140625" style="3"/>
    <col min="11685" max="11686" width="9.28515625" style="3" bestFit="1" customWidth="1"/>
    <col min="11687" max="11687" width="12.85546875" style="3" bestFit="1" customWidth="1"/>
    <col min="11688" max="11689" width="9.140625" style="3"/>
    <col min="11690" max="11691" width="9.28515625" style="3" bestFit="1" customWidth="1"/>
    <col min="11692" max="11692" width="9.140625" style="3"/>
    <col min="11693" max="11694" width="9.28515625" style="3" bestFit="1" customWidth="1"/>
    <col min="11695" max="11695" width="12.85546875" style="3" bestFit="1" customWidth="1"/>
    <col min="11696" max="11697" width="9.140625" style="3"/>
    <col min="11698" max="11699" width="9.28515625" style="3" bestFit="1" customWidth="1"/>
    <col min="11700" max="11700" width="9.140625" style="3"/>
    <col min="11701" max="11702" width="9.28515625" style="3" bestFit="1" customWidth="1"/>
    <col min="11703" max="11703" width="12.85546875" style="3" bestFit="1" customWidth="1"/>
    <col min="11704" max="11705" width="9.140625" style="3"/>
    <col min="11706" max="11707" width="9.28515625" style="3" bestFit="1" customWidth="1"/>
    <col min="11708" max="11708" width="9.140625" style="3"/>
    <col min="11709" max="11710" width="9.28515625" style="3" bestFit="1" customWidth="1"/>
    <col min="11711" max="11711" width="12.85546875" style="3" bestFit="1" customWidth="1"/>
    <col min="11712" max="11713" width="9.140625" style="3"/>
    <col min="11714" max="11715" width="9.28515625" style="3" bestFit="1" customWidth="1"/>
    <col min="11716" max="11716" width="9.140625" style="3"/>
    <col min="11717" max="11718" width="9.28515625" style="3" bestFit="1" customWidth="1"/>
    <col min="11719" max="11719" width="12.85546875" style="3" bestFit="1" customWidth="1"/>
    <col min="11720" max="11721" width="9.140625" style="3"/>
    <col min="11722" max="11723" width="9.28515625" style="3" bestFit="1" customWidth="1"/>
    <col min="11724" max="11724" width="9.140625" style="3"/>
    <col min="11725" max="11726" width="9.28515625" style="3" bestFit="1" customWidth="1"/>
    <col min="11727" max="11727" width="12.85546875" style="3" bestFit="1" customWidth="1"/>
    <col min="11728" max="11729" width="9.140625" style="3"/>
    <col min="11730" max="11731" width="9.28515625" style="3" bestFit="1" customWidth="1"/>
    <col min="11732" max="11732" width="9.140625" style="3"/>
    <col min="11733" max="11734" width="9.28515625" style="3" bestFit="1" customWidth="1"/>
    <col min="11735" max="11735" width="12.85546875" style="3" bestFit="1" customWidth="1"/>
    <col min="11736" max="11737" width="9.140625" style="3"/>
    <col min="11738" max="11739" width="9.28515625" style="3" bestFit="1" customWidth="1"/>
    <col min="11740" max="11740" width="9.140625" style="3"/>
    <col min="11741" max="11742" width="9.28515625" style="3" bestFit="1" customWidth="1"/>
    <col min="11743" max="11743" width="12.85546875" style="3" bestFit="1" customWidth="1"/>
    <col min="11744" max="11745" width="9.140625" style="3"/>
    <col min="11746" max="11747" width="9.28515625" style="3" bestFit="1" customWidth="1"/>
    <col min="11748" max="11748" width="9.140625" style="3"/>
    <col min="11749" max="11750" width="9.28515625" style="3" bestFit="1" customWidth="1"/>
    <col min="11751" max="11751" width="12.85546875" style="3" bestFit="1" customWidth="1"/>
    <col min="11752" max="11753" width="9.140625" style="3"/>
    <col min="11754" max="11755" width="9.28515625" style="3" bestFit="1" customWidth="1"/>
    <col min="11756" max="11756" width="9.140625" style="3"/>
    <col min="11757" max="11758" width="9.28515625" style="3" bestFit="1" customWidth="1"/>
    <col min="11759" max="11759" width="12.85546875" style="3" bestFit="1" customWidth="1"/>
    <col min="11760" max="11761" width="9.140625" style="3"/>
    <col min="11762" max="11763" width="9.28515625" style="3" bestFit="1" customWidth="1"/>
    <col min="11764" max="11764" width="9.140625" style="3"/>
    <col min="11765" max="11766" width="9.28515625" style="3" bestFit="1" customWidth="1"/>
    <col min="11767" max="11767" width="12.85546875" style="3" bestFit="1" customWidth="1"/>
    <col min="11768" max="11769" width="9.140625" style="3"/>
    <col min="11770" max="11771" width="9.28515625" style="3" bestFit="1" customWidth="1"/>
    <col min="11772" max="11772" width="9.140625" style="3"/>
    <col min="11773" max="11774" width="9.28515625" style="3" bestFit="1" customWidth="1"/>
    <col min="11775" max="11775" width="12.85546875" style="3" bestFit="1" customWidth="1"/>
    <col min="11776" max="11777" width="9.140625" style="3"/>
    <col min="11778" max="11779" width="9.28515625" style="3" bestFit="1" customWidth="1"/>
    <col min="11780" max="11780" width="9.140625" style="3"/>
    <col min="11781" max="11782" width="9.28515625" style="3" bestFit="1" customWidth="1"/>
    <col min="11783" max="11783" width="12.85546875" style="3" bestFit="1" customWidth="1"/>
    <col min="11784" max="11785" width="9.140625" style="3"/>
    <col min="11786" max="11787" width="9.28515625" style="3" bestFit="1" customWidth="1"/>
    <col min="11788" max="11788" width="9.140625" style="3"/>
    <col min="11789" max="11790" width="9.28515625" style="3" bestFit="1" customWidth="1"/>
    <col min="11791" max="11791" width="12.85546875" style="3" bestFit="1" customWidth="1"/>
    <col min="11792" max="11793" width="9.140625" style="3"/>
    <col min="11794" max="11795" width="9.28515625" style="3" bestFit="1" customWidth="1"/>
    <col min="11796" max="11796" width="9.140625" style="3"/>
    <col min="11797" max="11798" width="9.28515625" style="3" bestFit="1" customWidth="1"/>
    <col min="11799" max="11799" width="12.85546875" style="3" bestFit="1" customWidth="1"/>
    <col min="11800" max="11801" width="9.140625" style="3"/>
    <col min="11802" max="11803" width="9.28515625" style="3" bestFit="1" customWidth="1"/>
    <col min="11804" max="11804" width="9.140625" style="3"/>
    <col min="11805" max="11806" width="9.28515625" style="3" bestFit="1" customWidth="1"/>
    <col min="11807" max="11807" width="12.85546875" style="3" bestFit="1" customWidth="1"/>
    <col min="11808" max="11809" width="9.140625" style="3"/>
    <col min="11810" max="11811" width="9.28515625" style="3" bestFit="1" customWidth="1"/>
    <col min="11812" max="11812" width="9.140625" style="3"/>
    <col min="11813" max="11814" width="9.28515625" style="3" bestFit="1" customWidth="1"/>
    <col min="11815" max="11815" width="12.85546875" style="3" bestFit="1" customWidth="1"/>
    <col min="11816" max="11817" width="9.140625" style="3"/>
    <col min="11818" max="11819" width="9.28515625" style="3" bestFit="1" customWidth="1"/>
    <col min="11820" max="11820" width="9.140625" style="3"/>
    <col min="11821" max="11822" width="9.28515625" style="3" bestFit="1" customWidth="1"/>
    <col min="11823" max="11823" width="12.85546875" style="3" bestFit="1" customWidth="1"/>
    <col min="11824" max="11825" width="9.140625" style="3"/>
    <col min="11826" max="11827" width="9.28515625" style="3" bestFit="1" customWidth="1"/>
    <col min="11828" max="11828" width="9.140625" style="3"/>
    <col min="11829" max="11830" width="9.28515625" style="3" bestFit="1" customWidth="1"/>
    <col min="11831" max="11831" width="12.85546875" style="3" bestFit="1" customWidth="1"/>
    <col min="11832" max="11833" width="9.140625" style="3"/>
    <col min="11834" max="11835" width="9.28515625" style="3" bestFit="1" customWidth="1"/>
    <col min="11836" max="11836" width="9.140625" style="3"/>
    <col min="11837" max="11838" width="9.28515625" style="3" bestFit="1" customWidth="1"/>
    <col min="11839" max="11839" width="12.85546875" style="3" bestFit="1" customWidth="1"/>
    <col min="11840" max="11841" width="9.140625" style="3"/>
    <col min="11842" max="11843" width="9.28515625" style="3" bestFit="1" customWidth="1"/>
    <col min="11844" max="11844" width="9.140625" style="3"/>
    <col min="11845" max="11846" width="9.28515625" style="3" bestFit="1" customWidth="1"/>
    <col min="11847" max="11847" width="12.85546875" style="3" bestFit="1" customWidth="1"/>
    <col min="11848" max="11849" width="9.140625" style="3"/>
    <col min="11850" max="11851" width="9.28515625" style="3" bestFit="1" customWidth="1"/>
    <col min="11852" max="11852" width="9.140625" style="3"/>
    <col min="11853" max="11854" width="9.28515625" style="3" bestFit="1" customWidth="1"/>
    <col min="11855" max="11855" width="12.85546875" style="3" bestFit="1" customWidth="1"/>
    <col min="11856" max="11857" width="9.140625" style="3"/>
    <col min="11858" max="11859" width="9.28515625" style="3" bestFit="1" customWidth="1"/>
    <col min="11860" max="11860" width="9.140625" style="3"/>
    <col min="11861" max="11862" width="9.28515625" style="3" bestFit="1" customWidth="1"/>
    <col min="11863" max="11863" width="12.85546875" style="3" bestFit="1" customWidth="1"/>
    <col min="11864" max="11865" width="9.140625" style="3"/>
    <col min="11866" max="11867" width="9.28515625" style="3" bestFit="1" customWidth="1"/>
    <col min="11868" max="11868" width="9.140625" style="3"/>
    <col min="11869" max="11870" width="9.28515625" style="3" bestFit="1" customWidth="1"/>
    <col min="11871" max="11871" width="12.85546875" style="3" bestFit="1" customWidth="1"/>
    <col min="11872" max="11873" width="9.140625" style="3"/>
    <col min="11874" max="11875" width="9.28515625" style="3" bestFit="1" customWidth="1"/>
    <col min="11876" max="11876" width="9.140625" style="3"/>
    <col min="11877" max="11878" width="9.28515625" style="3" bestFit="1" customWidth="1"/>
    <col min="11879" max="11879" width="12.85546875" style="3" bestFit="1" customWidth="1"/>
    <col min="11880" max="11881" width="9.140625" style="3"/>
    <col min="11882" max="11883" width="9.28515625" style="3" bestFit="1" customWidth="1"/>
    <col min="11884" max="11884" width="9.140625" style="3"/>
    <col min="11885" max="11886" width="9.28515625" style="3" bestFit="1" customWidth="1"/>
    <col min="11887" max="11887" width="12.85546875" style="3" bestFit="1" customWidth="1"/>
    <col min="11888" max="11889" width="9.140625" style="3"/>
    <col min="11890" max="11891" width="9.28515625" style="3" bestFit="1" customWidth="1"/>
    <col min="11892" max="11892" width="9.140625" style="3"/>
    <col min="11893" max="11894" width="9.28515625" style="3" bestFit="1" customWidth="1"/>
    <col min="11895" max="11895" width="12.85546875" style="3" bestFit="1" customWidth="1"/>
    <col min="11896" max="11897" width="9.140625" style="3"/>
    <col min="11898" max="11899" width="9.28515625" style="3" bestFit="1" customWidth="1"/>
    <col min="11900" max="11900" width="9.140625" style="3"/>
    <col min="11901" max="11902" width="9.28515625" style="3" bestFit="1" customWidth="1"/>
    <col min="11903" max="11903" width="12.85546875" style="3" bestFit="1" customWidth="1"/>
    <col min="11904" max="11905" width="9.140625" style="3"/>
    <col min="11906" max="11907" width="9.28515625" style="3" bestFit="1" customWidth="1"/>
    <col min="11908" max="11908" width="9.140625" style="3"/>
    <col min="11909" max="11910" width="9.28515625" style="3" bestFit="1" customWidth="1"/>
    <col min="11911" max="11911" width="12.85546875" style="3" bestFit="1" customWidth="1"/>
    <col min="11912" max="11913" width="9.140625" style="3"/>
    <col min="11914" max="11915" width="9.28515625" style="3" bestFit="1" customWidth="1"/>
    <col min="11916" max="11916" width="9.140625" style="3"/>
    <col min="11917" max="11918" width="9.28515625" style="3" bestFit="1" customWidth="1"/>
    <col min="11919" max="11919" width="12.85546875" style="3" bestFit="1" customWidth="1"/>
    <col min="11920" max="11921" width="9.140625" style="3"/>
    <col min="11922" max="11923" width="9.28515625" style="3" bestFit="1" customWidth="1"/>
    <col min="11924" max="11924" width="9.140625" style="3"/>
    <col min="11925" max="11926" width="9.28515625" style="3" bestFit="1" customWidth="1"/>
    <col min="11927" max="11927" width="12.85546875" style="3" bestFit="1" customWidth="1"/>
    <col min="11928" max="11929" width="9.140625" style="3"/>
    <col min="11930" max="11931" width="9.28515625" style="3" bestFit="1" customWidth="1"/>
    <col min="11932" max="11932" width="9.140625" style="3"/>
    <col min="11933" max="11934" width="9.28515625" style="3" bestFit="1" customWidth="1"/>
    <col min="11935" max="11935" width="12.85546875" style="3" bestFit="1" customWidth="1"/>
    <col min="11936" max="11937" width="9.140625" style="3"/>
    <col min="11938" max="11939" width="9.28515625" style="3" bestFit="1" customWidth="1"/>
    <col min="11940" max="11940" width="9.140625" style="3"/>
    <col min="11941" max="11942" width="9.28515625" style="3" bestFit="1" customWidth="1"/>
    <col min="11943" max="11943" width="12.85546875" style="3" bestFit="1" customWidth="1"/>
    <col min="11944" max="11945" width="9.140625" style="3"/>
    <col min="11946" max="11947" width="9.28515625" style="3" bestFit="1" customWidth="1"/>
    <col min="11948" max="11948" width="9.140625" style="3"/>
    <col min="11949" max="11950" width="9.28515625" style="3" bestFit="1" customWidth="1"/>
    <col min="11951" max="11951" width="12.85546875" style="3" bestFit="1" customWidth="1"/>
    <col min="11952" max="11953" width="9.140625" style="3"/>
    <col min="11954" max="11955" width="9.28515625" style="3" bestFit="1" customWidth="1"/>
    <col min="11956" max="11956" width="9.140625" style="3"/>
    <col min="11957" max="11958" width="9.28515625" style="3" bestFit="1" customWidth="1"/>
    <col min="11959" max="11959" width="12.85546875" style="3" bestFit="1" customWidth="1"/>
    <col min="11960" max="11961" width="9.140625" style="3"/>
    <col min="11962" max="11963" width="9.28515625" style="3" bestFit="1" customWidth="1"/>
    <col min="11964" max="11964" width="9.140625" style="3"/>
    <col min="11965" max="11966" width="9.28515625" style="3" bestFit="1" customWidth="1"/>
    <col min="11967" max="11967" width="12.85546875" style="3" bestFit="1" customWidth="1"/>
    <col min="11968" max="11969" width="9.140625" style="3"/>
    <col min="11970" max="11971" width="9.28515625" style="3" bestFit="1" customWidth="1"/>
    <col min="11972" max="11972" width="9.140625" style="3"/>
    <col min="11973" max="11974" width="9.28515625" style="3" bestFit="1" customWidth="1"/>
    <col min="11975" max="11975" width="12.85546875" style="3" bestFit="1" customWidth="1"/>
    <col min="11976" max="11977" width="9.140625" style="3"/>
    <col min="11978" max="11979" width="9.28515625" style="3" bestFit="1" customWidth="1"/>
    <col min="11980" max="11980" width="9.140625" style="3"/>
    <col min="11981" max="11982" width="9.28515625" style="3" bestFit="1" customWidth="1"/>
    <col min="11983" max="11983" width="12.85546875" style="3" bestFit="1" customWidth="1"/>
    <col min="11984" max="11985" width="9.140625" style="3"/>
    <col min="11986" max="11987" width="9.28515625" style="3" bestFit="1" customWidth="1"/>
    <col min="11988" max="11988" width="9.140625" style="3"/>
    <col min="11989" max="11990" width="9.28515625" style="3" bestFit="1" customWidth="1"/>
    <col min="11991" max="11991" width="12.85546875" style="3" bestFit="1" customWidth="1"/>
    <col min="11992" max="11993" width="9.140625" style="3"/>
    <col min="11994" max="11995" width="9.28515625" style="3" bestFit="1" customWidth="1"/>
    <col min="11996" max="11996" width="9.140625" style="3"/>
    <col min="11997" max="11998" width="9.28515625" style="3" bestFit="1" customWidth="1"/>
    <col min="11999" max="11999" width="12.85546875" style="3" bestFit="1" customWidth="1"/>
    <col min="12000" max="12001" width="9.140625" style="3"/>
    <col min="12002" max="12003" width="9.28515625" style="3" bestFit="1" customWidth="1"/>
    <col min="12004" max="12004" width="9.140625" style="3"/>
    <col min="12005" max="12006" width="9.28515625" style="3" bestFit="1" customWidth="1"/>
    <col min="12007" max="12007" width="12.85546875" style="3" bestFit="1" customWidth="1"/>
    <col min="12008" max="12009" width="9.140625" style="3"/>
    <col min="12010" max="12011" width="9.28515625" style="3" bestFit="1" customWidth="1"/>
    <col min="12012" max="12012" width="9.140625" style="3"/>
    <col min="12013" max="12014" width="9.28515625" style="3" bestFit="1" customWidth="1"/>
    <col min="12015" max="12015" width="12.85546875" style="3" bestFit="1" customWidth="1"/>
    <col min="12016" max="12017" width="9.140625" style="3"/>
    <col min="12018" max="12019" width="9.28515625" style="3" bestFit="1" customWidth="1"/>
    <col min="12020" max="12020" width="9.140625" style="3"/>
    <col min="12021" max="12022" width="9.28515625" style="3" bestFit="1" customWidth="1"/>
    <col min="12023" max="12023" width="12.85546875" style="3" bestFit="1" customWidth="1"/>
    <col min="12024" max="12025" width="9.140625" style="3"/>
    <col min="12026" max="12027" width="9.28515625" style="3" bestFit="1" customWidth="1"/>
    <col min="12028" max="12028" width="9.140625" style="3"/>
    <col min="12029" max="12030" width="9.28515625" style="3" bestFit="1" customWidth="1"/>
    <col min="12031" max="12031" width="12.85546875" style="3" bestFit="1" customWidth="1"/>
    <col min="12032" max="12033" width="9.140625" style="3"/>
    <col min="12034" max="12035" width="9.28515625" style="3" bestFit="1" customWidth="1"/>
    <col min="12036" max="12036" width="9.140625" style="3"/>
    <col min="12037" max="12038" width="9.28515625" style="3" bestFit="1" customWidth="1"/>
    <col min="12039" max="12039" width="12.85546875" style="3" bestFit="1" customWidth="1"/>
    <col min="12040" max="12041" width="9.140625" style="3"/>
    <col min="12042" max="12043" width="9.28515625" style="3" bestFit="1" customWidth="1"/>
    <col min="12044" max="12044" width="9.140625" style="3"/>
    <col min="12045" max="12046" width="9.28515625" style="3" bestFit="1" customWidth="1"/>
    <col min="12047" max="12047" width="12.85546875" style="3" bestFit="1" customWidth="1"/>
    <col min="12048" max="12049" width="9.140625" style="3"/>
    <col min="12050" max="12051" width="9.28515625" style="3" bestFit="1" customWidth="1"/>
    <col min="12052" max="12052" width="9.140625" style="3"/>
    <col min="12053" max="12054" width="9.28515625" style="3" bestFit="1" customWidth="1"/>
    <col min="12055" max="12055" width="12.85546875" style="3" bestFit="1" customWidth="1"/>
    <col min="12056" max="12057" width="9.140625" style="3"/>
    <col min="12058" max="12059" width="9.28515625" style="3" bestFit="1" customWidth="1"/>
    <col min="12060" max="12060" width="9.140625" style="3"/>
    <col min="12061" max="12062" width="9.28515625" style="3" bestFit="1" customWidth="1"/>
    <col min="12063" max="12063" width="12.85546875" style="3" bestFit="1" customWidth="1"/>
    <col min="12064" max="12065" width="9.140625" style="3"/>
    <col min="12066" max="12067" width="9.28515625" style="3" bestFit="1" customWidth="1"/>
    <col min="12068" max="12068" width="9.140625" style="3"/>
    <col min="12069" max="12070" width="9.28515625" style="3" bestFit="1" customWidth="1"/>
    <col min="12071" max="12071" width="12.85546875" style="3" bestFit="1" customWidth="1"/>
    <col min="12072" max="12073" width="9.140625" style="3"/>
    <col min="12074" max="12075" width="9.28515625" style="3" bestFit="1" customWidth="1"/>
    <col min="12076" max="12076" width="9.140625" style="3"/>
    <col min="12077" max="12078" width="9.28515625" style="3" bestFit="1" customWidth="1"/>
    <col min="12079" max="12079" width="12.85546875" style="3" bestFit="1" customWidth="1"/>
    <col min="12080" max="12081" width="9.140625" style="3"/>
    <col min="12082" max="12083" width="9.28515625" style="3" bestFit="1" customWidth="1"/>
    <col min="12084" max="12084" width="9.140625" style="3"/>
    <col min="12085" max="12086" width="9.28515625" style="3" bestFit="1" customWidth="1"/>
    <col min="12087" max="12087" width="12.85546875" style="3" bestFit="1" customWidth="1"/>
    <col min="12088" max="12089" width="9.140625" style="3"/>
    <col min="12090" max="12091" width="9.28515625" style="3" bestFit="1" customWidth="1"/>
    <col min="12092" max="12092" width="9.140625" style="3"/>
    <col min="12093" max="12094" width="9.28515625" style="3" bestFit="1" customWidth="1"/>
    <col min="12095" max="12095" width="12.85546875" style="3" bestFit="1" customWidth="1"/>
    <col min="12096" max="12097" width="9.140625" style="3"/>
    <col min="12098" max="12099" width="9.28515625" style="3" bestFit="1" customWidth="1"/>
    <col min="12100" max="12100" width="9.140625" style="3"/>
    <col min="12101" max="12102" width="9.28515625" style="3" bestFit="1" customWidth="1"/>
    <col min="12103" max="12103" width="12.85546875" style="3" bestFit="1" customWidth="1"/>
    <col min="12104" max="12105" width="9.140625" style="3"/>
    <col min="12106" max="12107" width="9.28515625" style="3" bestFit="1" customWidth="1"/>
    <col min="12108" max="12108" width="9.140625" style="3"/>
    <col min="12109" max="12110" width="9.28515625" style="3" bestFit="1" customWidth="1"/>
    <col min="12111" max="12111" width="12.85546875" style="3" bestFit="1" customWidth="1"/>
    <col min="12112" max="12113" width="9.140625" style="3"/>
    <col min="12114" max="12115" width="9.28515625" style="3" bestFit="1" customWidth="1"/>
    <col min="12116" max="12116" width="9.140625" style="3"/>
    <col min="12117" max="12118" width="9.28515625" style="3" bestFit="1" customWidth="1"/>
    <col min="12119" max="12119" width="12.85546875" style="3" bestFit="1" customWidth="1"/>
    <col min="12120" max="12121" width="9.140625" style="3"/>
    <col min="12122" max="12123" width="9.28515625" style="3" bestFit="1" customWidth="1"/>
    <col min="12124" max="12124" width="9.140625" style="3"/>
    <col min="12125" max="12126" width="9.28515625" style="3" bestFit="1" customWidth="1"/>
    <col min="12127" max="12127" width="12.85546875" style="3" bestFit="1" customWidth="1"/>
    <col min="12128" max="12129" width="9.140625" style="3"/>
    <col min="12130" max="12131" width="9.28515625" style="3" bestFit="1" customWidth="1"/>
    <col min="12132" max="12132" width="9.140625" style="3"/>
    <col min="12133" max="12134" width="9.28515625" style="3" bestFit="1" customWidth="1"/>
    <col min="12135" max="12135" width="12.85546875" style="3" bestFit="1" customWidth="1"/>
    <col min="12136" max="12137" width="9.140625" style="3"/>
    <col min="12138" max="12139" width="9.28515625" style="3" bestFit="1" customWidth="1"/>
    <col min="12140" max="12140" width="9.140625" style="3"/>
    <col min="12141" max="12142" width="9.28515625" style="3" bestFit="1" customWidth="1"/>
    <col min="12143" max="12143" width="12.85546875" style="3" bestFit="1" customWidth="1"/>
    <col min="12144" max="12145" width="9.140625" style="3"/>
    <col min="12146" max="12147" width="9.28515625" style="3" bestFit="1" customWidth="1"/>
    <col min="12148" max="12148" width="9.140625" style="3"/>
    <col min="12149" max="12150" width="9.28515625" style="3" bestFit="1" customWidth="1"/>
    <col min="12151" max="12151" width="12.85546875" style="3" bestFit="1" customWidth="1"/>
    <col min="12152" max="12153" width="9.140625" style="3"/>
    <col min="12154" max="12155" width="9.28515625" style="3" bestFit="1" customWidth="1"/>
    <col min="12156" max="12156" width="9.140625" style="3"/>
    <col min="12157" max="12158" width="9.28515625" style="3" bestFit="1" customWidth="1"/>
    <col min="12159" max="12159" width="12.85546875" style="3" bestFit="1" customWidth="1"/>
    <col min="12160" max="12161" width="9.140625" style="3"/>
    <col min="12162" max="12163" width="9.28515625" style="3" bestFit="1" customWidth="1"/>
    <col min="12164" max="12164" width="9.140625" style="3"/>
    <col min="12165" max="12166" width="9.28515625" style="3" bestFit="1" customWidth="1"/>
    <col min="12167" max="12167" width="12.85546875" style="3" bestFit="1" customWidth="1"/>
    <col min="12168" max="12169" width="9.140625" style="3"/>
    <col min="12170" max="12171" width="9.28515625" style="3" bestFit="1" customWidth="1"/>
    <col min="12172" max="12172" width="9.140625" style="3"/>
    <col min="12173" max="12174" width="9.28515625" style="3" bestFit="1" customWidth="1"/>
    <col min="12175" max="12175" width="12.85546875" style="3" bestFit="1" customWidth="1"/>
    <col min="12176" max="12177" width="9.140625" style="3"/>
    <col min="12178" max="12179" width="9.28515625" style="3" bestFit="1" customWidth="1"/>
    <col min="12180" max="12180" width="9.140625" style="3"/>
    <col min="12181" max="12182" width="9.28515625" style="3" bestFit="1" customWidth="1"/>
    <col min="12183" max="12183" width="12.85546875" style="3" bestFit="1" customWidth="1"/>
    <col min="12184" max="12185" width="9.140625" style="3"/>
    <col min="12186" max="12187" width="9.28515625" style="3" bestFit="1" customWidth="1"/>
    <col min="12188" max="12188" width="9.140625" style="3"/>
    <col min="12189" max="12190" width="9.28515625" style="3" bestFit="1" customWidth="1"/>
    <col min="12191" max="12191" width="12.85546875" style="3" bestFit="1" customWidth="1"/>
    <col min="12192" max="12193" width="9.140625" style="3"/>
    <col min="12194" max="12195" width="9.28515625" style="3" bestFit="1" customWidth="1"/>
    <col min="12196" max="12196" width="9.140625" style="3"/>
    <col min="12197" max="12198" width="9.28515625" style="3" bestFit="1" customWidth="1"/>
    <col min="12199" max="12199" width="12.85546875" style="3" bestFit="1" customWidth="1"/>
    <col min="12200" max="12201" width="9.140625" style="3"/>
    <col min="12202" max="12203" width="9.28515625" style="3" bestFit="1" customWidth="1"/>
    <col min="12204" max="12204" width="9.140625" style="3"/>
    <col min="12205" max="12206" width="9.28515625" style="3" bestFit="1" customWidth="1"/>
    <col min="12207" max="12207" width="12.85546875" style="3" bestFit="1" customWidth="1"/>
    <col min="12208" max="12209" width="9.140625" style="3"/>
    <col min="12210" max="12211" width="9.28515625" style="3" bestFit="1" customWidth="1"/>
    <col min="12212" max="12212" width="9.140625" style="3"/>
    <col min="12213" max="12214" width="9.28515625" style="3" bestFit="1" customWidth="1"/>
    <col min="12215" max="12215" width="12.85546875" style="3" bestFit="1" customWidth="1"/>
    <col min="12216" max="12217" width="9.140625" style="3"/>
    <col min="12218" max="12219" width="9.28515625" style="3" bestFit="1" customWidth="1"/>
    <col min="12220" max="12220" width="9.140625" style="3"/>
    <col min="12221" max="12222" width="9.28515625" style="3" bestFit="1" customWidth="1"/>
    <col min="12223" max="12223" width="12.85546875" style="3" bestFit="1" customWidth="1"/>
    <col min="12224" max="12225" width="9.140625" style="3"/>
    <col min="12226" max="12227" width="9.28515625" style="3" bestFit="1" customWidth="1"/>
    <col min="12228" max="12228" width="9.140625" style="3"/>
    <col min="12229" max="12230" width="9.28515625" style="3" bestFit="1" customWidth="1"/>
    <col min="12231" max="12231" width="12.85546875" style="3" bestFit="1" customWidth="1"/>
    <col min="12232" max="12233" width="9.140625" style="3"/>
    <col min="12234" max="12235" width="9.28515625" style="3" bestFit="1" customWidth="1"/>
    <col min="12236" max="12236" width="9.140625" style="3"/>
    <col min="12237" max="12238" width="9.28515625" style="3" bestFit="1" customWidth="1"/>
    <col min="12239" max="12239" width="12.85546875" style="3" bestFit="1" customWidth="1"/>
    <col min="12240" max="12241" width="9.140625" style="3"/>
    <col min="12242" max="12243" width="9.28515625" style="3" bestFit="1" customWidth="1"/>
    <col min="12244" max="12244" width="9.140625" style="3"/>
    <col min="12245" max="12246" width="9.28515625" style="3" bestFit="1" customWidth="1"/>
    <col min="12247" max="12247" width="12.85546875" style="3" bestFit="1" customWidth="1"/>
    <col min="12248" max="12249" width="9.140625" style="3"/>
    <col min="12250" max="12251" width="9.28515625" style="3" bestFit="1" customWidth="1"/>
    <col min="12252" max="12252" width="9.140625" style="3"/>
    <col min="12253" max="12254" width="9.28515625" style="3" bestFit="1" customWidth="1"/>
    <col min="12255" max="12255" width="12.85546875" style="3" bestFit="1" customWidth="1"/>
    <col min="12256" max="12257" width="9.140625" style="3"/>
    <col min="12258" max="12259" width="9.28515625" style="3" bestFit="1" customWidth="1"/>
    <col min="12260" max="12260" width="9.140625" style="3"/>
    <col min="12261" max="12262" width="9.28515625" style="3" bestFit="1" customWidth="1"/>
    <col min="12263" max="12263" width="12.85546875" style="3" bestFit="1" customWidth="1"/>
    <col min="12264" max="12265" width="9.140625" style="3"/>
    <col min="12266" max="12267" width="9.28515625" style="3" bestFit="1" customWidth="1"/>
    <col min="12268" max="12268" width="9.140625" style="3"/>
    <col min="12269" max="12270" width="9.28515625" style="3" bestFit="1" customWidth="1"/>
    <col min="12271" max="12271" width="12.85546875" style="3" bestFit="1" customWidth="1"/>
    <col min="12272" max="12273" width="9.140625" style="3"/>
    <col min="12274" max="12275" width="9.28515625" style="3" bestFit="1" customWidth="1"/>
    <col min="12276" max="12276" width="9.140625" style="3"/>
    <col min="12277" max="12278" width="9.28515625" style="3" bestFit="1" customWidth="1"/>
    <col min="12279" max="12279" width="12.85546875" style="3" bestFit="1" customWidth="1"/>
    <col min="12280" max="12281" width="9.140625" style="3"/>
    <col min="12282" max="12283" width="9.28515625" style="3" bestFit="1" customWidth="1"/>
    <col min="12284" max="12284" width="9.140625" style="3"/>
    <col min="12285" max="12286" width="9.28515625" style="3" bestFit="1" customWidth="1"/>
    <col min="12287" max="12287" width="12.85546875" style="3" bestFit="1" customWidth="1"/>
    <col min="12288" max="12289" width="9.140625" style="3"/>
    <col min="12290" max="12291" width="9.28515625" style="3" bestFit="1" customWidth="1"/>
    <col min="12292" max="12292" width="9.140625" style="3"/>
    <col min="12293" max="12294" width="9.28515625" style="3" bestFit="1" customWidth="1"/>
    <col min="12295" max="12295" width="12.85546875" style="3" bestFit="1" customWidth="1"/>
    <col min="12296" max="12297" width="9.140625" style="3"/>
    <col min="12298" max="12299" width="9.28515625" style="3" bestFit="1" customWidth="1"/>
    <col min="12300" max="12300" width="9.140625" style="3"/>
    <col min="12301" max="12302" width="9.28515625" style="3" bestFit="1" customWidth="1"/>
    <col min="12303" max="12303" width="12.85546875" style="3" bestFit="1" customWidth="1"/>
    <col min="12304" max="12305" width="9.140625" style="3"/>
    <col min="12306" max="12307" width="9.28515625" style="3" bestFit="1" customWidth="1"/>
    <col min="12308" max="12308" width="9.140625" style="3"/>
    <col min="12309" max="12310" width="9.28515625" style="3" bestFit="1" customWidth="1"/>
    <col min="12311" max="12311" width="12.85546875" style="3" bestFit="1" customWidth="1"/>
    <col min="12312" max="12313" width="9.140625" style="3"/>
    <col min="12314" max="12315" width="9.28515625" style="3" bestFit="1" customWidth="1"/>
    <col min="12316" max="12316" width="9.140625" style="3"/>
    <col min="12317" max="12318" width="9.28515625" style="3" bestFit="1" customWidth="1"/>
    <col min="12319" max="12319" width="12.85546875" style="3" bestFit="1" customWidth="1"/>
    <col min="12320" max="12321" width="9.140625" style="3"/>
    <col min="12322" max="12323" width="9.28515625" style="3" bestFit="1" customWidth="1"/>
    <col min="12324" max="12324" width="9.140625" style="3"/>
    <col min="12325" max="12326" width="9.28515625" style="3" bestFit="1" customWidth="1"/>
    <col min="12327" max="12327" width="12.85546875" style="3" bestFit="1" customWidth="1"/>
    <col min="12328" max="12329" width="9.140625" style="3"/>
    <col min="12330" max="12331" width="9.28515625" style="3" bestFit="1" customWidth="1"/>
    <col min="12332" max="12332" width="9.140625" style="3"/>
    <col min="12333" max="12334" width="9.28515625" style="3" bestFit="1" customWidth="1"/>
    <col min="12335" max="12335" width="12.85546875" style="3" bestFit="1" customWidth="1"/>
    <col min="12336" max="12337" width="9.140625" style="3"/>
    <col min="12338" max="12339" width="9.28515625" style="3" bestFit="1" customWidth="1"/>
    <col min="12340" max="12340" width="9.140625" style="3"/>
    <col min="12341" max="12342" width="9.28515625" style="3" bestFit="1" customWidth="1"/>
    <col min="12343" max="12343" width="12.85546875" style="3" bestFit="1" customWidth="1"/>
    <col min="12344" max="12345" width="9.140625" style="3"/>
    <col min="12346" max="12347" width="9.28515625" style="3" bestFit="1" customWidth="1"/>
    <col min="12348" max="12348" width="9.140625" style="3"/>
    <col min="12349" max="12350" width="9.28515625" style="3" bestFit="1" customWidth="1"/>
    <col min="12351" max="12351" width="12.85546875" style="3" bestFit="1" customWidth="1"/>
    <col min="12352" max="12353" width="9.140625" style="3"/>
    <col min="12354" max="12355" width="9.28515625" style="3" bestFit="1" customWidth="1"/>
    <col min="12356" max="12356" width="9.140625" style="3"/>
    <col min="12357" max="12358" width="9.28515625" style="3" bestFit="1" customWidth="1"/>
    <col min="12359" max="12359" width="12.85546875" style="3" bestFit="1" customWidth="1"/>
    <col min="12360" max="12361" width="9.140625" style="3"/>
    <col min="12362" max="12363" width="9.28515625" style="3" bestFit="1" customWidth="1"/>
    <col min="12364" max="12364" width="9.140625" style="3"/>
    <col min="12365" max="12366" width="9.28515625" style="3" bestFit="1" customWidth="1"/>
    <col min="12367" max="12367" width="12.85546875" style="3" bestFit="1" customWidth="1"/>
    <col min="12368" max="12369" width="9.140625" style="3"/>
    <col min="12370" max="12371" width="9.28515625" style="3" bestFit="1" customWidth="1"/>
    <col min="12372" max="12372" width="9.140625" style="3"/>
    <col min="12373" max="12374" width="9.28515625" style="3" bestFit="1" customWidth="1"/>
    <col min="12375" max="12375" width="12.85546875" style="3" bestFit="1" customWidth="1"/>
    <col min="12376" max="12377" width="9.140625" style="3"/>
    <col min="12378" max="12379" width="9.28515625" style="3" bestFit="1" customWidth="1"/>
    <col min="12380" max="12380" width="9.140625" style="3"/>
    <col min="12381" max="12382" width="9.28515625" style="3" bestFit="1" customWidth="1"/>
    <col min="12383" max="12383" width="12.85546875" style="3" bestFit="1" customWidth="1"/>
    <col min="12384" max="12385" width="9.140625" style="3"/>
    <col min="12386" max="12387" width="9.28515625" style="3" bestFit="1" customWidth="1"/>
    <col min="12388" max="12388" width="9.140625" style="3"/>
    <col min="12389" max="12390" width="9.28515625" style="3" bestFit="1" customWidth="1"/>
    <col min="12391" max="12391" width="12.85546875" style="3" bestFit="1" customWidth="1"/>
    <col min="12392" max="12393" width="9.140625" style="3"/>
    <col min="12394" max="12395" width="9.28515625" style="3" bestFit="1" customWidth="1"/>
    <col min="12396" max="12396" width="9.140625" style="3"/>
    <col min="12397" max="12398" width="9.28515625" style="3" bestFit="1" customWidth="1"/>
    <col min="12399" max="12399" width="12.85546875" style="3" bestFit="1" customWidth="1"/>
    <col min="12400" max="12401" width="9.140625" style="3"/>
    <col min="12402" max="12403" width="9.28515625" style="3" bestFit="1" customWidth="1"/>
    <col min="12404" max="12404" width="9.140625" style="3"/>
    <col min="12405" max="12406" width="9.28515625" style="3" bestFit="1" customWidth="1"/>
    <col min="12407" max="12407" width="12.85546875" style="3" bestFit="1" customWidth="1"/>
    <col min="12408" max="12409" width="9.140625" style="3"/>
    <col min="12410" max="12411" width="9.28515625" style="3" bestFit="1" customWidth="1"/>
    <col min="12412" max="12412" width="9.140625" style="3"/>
    <col min="12413" max="12414" width="9.28515625" style="3" bestFit="1" customWidth="1"/>
    <col min="12415" max="12415" width="12.85546875" style="3" bestFit="1" customWidth="1"/>
    <col min="12416" max="12417" width="9.140625" style="3"/>
    <col min="12418" max="12419" width="9.28515625" style="3" bestFit="1" customWidth="1"/>
    <col min="12420" max="12420" width="9.140625" style="3"/>
    <col min="12421" max="12422" width="9.28515625" style="3" bestFit="1" customWidth="1"/>
    <col min="12423" max="12423" width="12.85546875" style="3" bestFit="1" customWidth="1"/>
    <col min="12424" max="12425" width="9.140625" style="3"/>
    <col min="12426" max="12427" width="9.28515625" style="3" bestFit="1" customWidth="1"/>
    <col min="12428" max="12428" width="9.140625" style="3"/>
    <col min="12429" max="12430" width="9.28515625" style="3" bestFit="1" customWidth="1"/>
    <col min="12431" max="12431" width="12.85546875" style="3" bestFit="1" customWidth="1"/>
    <col min="12432" max="12433" width="9.140625" style="3"/>
    <col min="12434" max="12435" width="9.28515625" style="3" bestFit="1" customWidth="1"/>
    <col min="12436" max="12436" width="9.140625" style="3"/>
    <col min="12437" max="12438" width="9.28515625" style="3" bestFit="1" customWidth="1"/>
    <col min="12439" max="12439" width="12.85546875" style="3" bestFit="1" customWidth="1"/>
    <col min="12440" max="12441" width="9.140625" style="3"/>
    <col min="12442" max="12443" width="9.28515625" style="3" bestFit="1" customWidth="1"/>
    <col min="12444" max="12444" width="9.140625" style="3"/>
    <col min="12445" max="12446" width="9.28515625" style="3" bestFit="1" customWidth="1"/>
    <col min="12447" max="12447" width="12.85546875" style="3" bestFit="1" customWidth="1"/>
    <col min="12448" max="12449" width="9.140625" style="3"/>
    <col min="12450" max="12451" width="9.28515625" style="3" bestFit="1" customWidth="1"/>
    <col min="12452" max="12452" width="9.140625" style="3"/>
    <col min="12453" max="12454" width="9.28515625" style="3" bestFit="1" customWidth="1"/>
    <col min="12455" max="12455" width="12.85546875" style="3" bestFit="1" customWidth="1"/>
    <col min="12456" max="12457" width="9.140625" style="3"/>
    <col min="12458" max="12459" width="9.28515625" style="3" bestFit="1" customWidth="1"/>
    <col min="12460" max="12460" width="9.140625" style="3"/>
    <col min="12461" max="12462" width="9.28515625" style="3" bestFit="1" customWidth="1"/>
    <col min="12463" max="12463" width="12.85546875" style="3" bestFit="1" customWidth="1"/>
    <col min="12464" max="12465" width="9.140625" style="3"/>
    <col min="12466" max="12467" width="9.28515625" style="3" bestFit="1" customWidth="1"/>
    <col min="12468" max="12468" width="9.140625" style="3"/>
    <col min="12469" max="12470" width="9.28515625" style="3" bestFit="1" customWidth="1"/>
    <col min="12471" max="12471" width="12.85546875" style="3" bestFit="1" customWidth="1"/>
    <col min="12472" max="12473" width="9.140625" style="3"/>
    <col min="12474" max="12475" width="9.28515625" style="3" bestFit="1" customWidth="1"/>
    <col min="12476" max="12476" width="9.140625" style="3"/>
    <col min="12477" max="12478" width="9.28515625" style="3" bestFit="1" customWidth="1"/>
    <col min="12479" max="12479" width="12.85546875" style="3" bestFit="1" customWidth="1"/>
    <col min="12480" max="12481" width="9.140625" style="3"/>
    <col min="12482" max="12483" width="9.28515625" style="3" bestFit="1" customWidth="1"/>
    <col min="12484" max="12484" width="9.140625" style="3"/>
    <col min="12485" max="12486" width="9.28515625" style="3" bestFit="1" customWidth="1"/>
    <col min="12487" max="12487" width="12.85546875" style="3" bestFit="1" customWidth="1"/>
    <col min="12488" max="12489" width="9.140625" style="3"/>
    <col min="12490" max="12491" width="9.28515625" style="3" bestFit="1" customWidth="1"/>
    <col min="12492" max="12492" width="9.140625" style="3"/>
    <col min="12493" max="12494" width="9.28515625" style="3" bestFit="1" customWidth="1"/>
    <col min="12495" max="12495" width="12.85546875" style="3" bestFit="1" customWidth="1"/>
    <col min="12496" max="12497" width="9.140625" style="3"/>
    <col min="12498" max="12499" width="9.28515625" style="3" bestFit="1" customWidth="1"/>
    <col min="12500" max="12500" width="9.140625" style="3"/>
    <col min="12501" max="12502" width="9.28515625" style="3" bestFit="1" customWidth="1"/>
    <col min="12503" max="12503" width="12.85546875" style="3" bestFit="1" customWidth="1"/>
    <col min="12504" max="12505" width="9.140625" style="3"/>
    <col min="12506" max="12507" width="9.28515625" style="3" bestFit="1" customWidth="1"/>
    <col min="12508" max="12508" width="9.140625" style="3"/>
    <col min="12509" max="12510" width="9.28515625" style="3" bestFit="1" customWidth="1"/>
    <col min="12511" max="12511" width="12.85546875" style="3" bestFit="1" customWidth="1"/>
    <col min="12512" max="12513" width="9.140625" style="3"/>
    <col min="12514" max="12515" width="9.28515625" style="3" bestFit="1" customWidth="1"/>
    <col min="12516" max="12516" width="9.140625" style="3"/>
    <col min="12517" max="12518" width="9.28515625" style="3" bestFit="1" customWidth="1"/>
    <col min="12519" max="12519" width="12.85546875" style="3" bestFit="1" customWidth="1"/>
    <col min="12520" max="12521" width="9.140625" style="3"/>
    <col min="12522" max="12523" width="9.28515625" style="3" bestFit="1" customWidth="1"/>
    <col min="12524" max="12524" width="9.140625" style="3"/>
    <col min="12525" max="12526" width="9.28515625" style="3" bestFit="1" customWidth="1"/>
    <col min="12527" max="12527" width="12.85546875" style="3" bestFit="1" customWidth="1"/>
    <col min="12528" max="12529" width="9.140625" style="3"/>
    <col min="12530" max="12531" width="9.28515625" style="3" bestFit="1" customWidth="1"/>
    <col min="12532" max="12532" width="9.140625" style="3"/>
    <col min="12533" max="12534" width="9.28515625" style="3" bestFit="1" customWidth="1"/>
    <col min="12535" max="12535" width="12.85546875" style="3" bestFit="1" customWidth="1"/>
    <col min="12536" max="12537" width="9.140625" style="3"/>
    <col min="12538" max="12539" width="9.28515625" style="3" bestFit="1" customWidth="1"/>
    <col min="12540" max="12540" width="9.140625" style="3"/>
    <col min="12541" max="12542" width="9.28515625" style="3" bestFit="1" customWidth="1"/>
    <col min="12543" max="12543" width="12.85546875" style="3" bestFit="1" customWidth="1"/>
    <col min="12544" max="12545" width="9.140625" style="3"/>
    <col min="12546" max="12547" width="9.28515625" style="3" bestFit="1" customWidth="1"/>
    <col min="12548" max="12548" width="9.140625" style="3"/>
    <col min="12549" max="12550" width="9.28515625" style="3" bestFit="1" customWidth="1"/>
    <col min="12551" max="12551" width="12.85546875" style="3" bestFit="1" customWidth="1"/>
    <col min="12552" max="12553" width="9.140625" style="3"/>
    <col min="12554" max="12555" width="9.28515625" style="3" bestFit="1" customWidth="1"/>
    <col min="12556" max="12556" width="9.140625" style="3"/>
    <col min="12557" max="12558" width="9.28515625" style="3" bestFit="1" customWidth="1"/>
    <col min="12559" max="12559" width="12.85546875" style="3" bestFit="1" customWidth="1"/>
    <col min="12560" max="12561" width="9.140625" style="3"/>
    <col min="12562" max="12563" width="9.28515625" style="3" bestFit="1" customWidth="1"/>
    <col min="12564" max="12564" width="9.140625" style="3"/>
    <col min="12565" max="12566" width="9.28515625" style="3" bestFit="1" customWidth="1"/>
    <col min="12567" max="12567" width="12.85546875" style="3" bestFit="1" customWidth="1"/>
    <col min="12568" max="12569" width="9.140625" style="3"/>
    <col min="12570" max="12571" width="9.28515625" style="3" bestFit="1" customWidth="1"/>
    <col min="12572" max="12572" width="9.140625" style="3"/>
    <col min="12573" max="12574" width="9.28515625" style="3" bestFit="1" customWidth="1"/>
    <col min="12575" max="12575" width="12.85546875" style="3" bestFit="1" customWidth="1"/>
    <col min="12576" max="12577" width="9.140625" style="3"/>
    <col min="12578" max="12579" width="9.28515625" style="3" bestFit="1" customWidth="1"/>
    <col min="12580" max="12580" width="9.140625" style="3"/>
    <col min="12581" max="12582" width="9.28515625" style="3" bestFit="1" customWidth="1"/>
    <col min="12583" max="12583" width="12.85546875" style="3" bestFit="1" customWidth="1"/>
    <col min="12584" max="12585" width="9.140625" style="3"/>
    <col min="12586" max="12587" width="9.28515625" style="3" bestFit="1" customWidth="1"/>
    <col min="12588" max="12588" width="9.140625" style="3"/>
    <col min="12589" max="12590" width="9.28515625" style="3" bestFit="1" customWidth="1"/>
    <col min="12591" max="12591" width="12.85546875" style="3" bestFit="1" customWidth="1"/>
    <col min="12592" max="12593" width="9.140625" style="3"/>
    <col min="12594" max="12595" width="9.28515625" style="3" bestFit="1" customWidth="1"/>
    <col min="12596" max="12596" width="9.140625" style="3"/>
    <col min="12597" max="12598" width="9.28515625" style="3" bestFit="1" customWidth="1"/>
    <col min="12599" max="12599" width="12.85546875" style="3" bestFit="1" customWidth="1"/>
    <col min="12600" max="12601" width="9.140625" style="3"/>
    <col min="12602" max="12603" width="9.28515625" style="3" bestFit="1" customWidth="1"/>
    <col min="12604" max="12604" width="9.140625" style="3"/>
    <col min="12605" max="12606" width="9.28515625" style="3" bestFit="1" customWidth="1"/>
    <col min="12607" max="12607" width="12.85546875" style="3" bestFit="1" customWidth="1"/>
    <col min="12608" max="12609" width="9.140625" style="3"/>
    <col min="12610" max="12611" width="9.28515625" style="3" bestFit="1" customWidth="1"/>
    <col min="12612" max="12612" width="9.140625" style="3"/>
    <col min="12613" max="12614" width="9.28515625" style="3" bestFit="1" customWidth="1"/>
    <col min="12615" max="12615" width="12.85546875" style="3" bestFit="1" customWidth="1"/>
    <col min="12616" max="12617" width="9.140625" style="3"/>
    <col min="12618" max="12619" width="9.28515625" style="3" bestFit="1" customWidth="1"/>
    <col min="12620" max="12620" width="9.140625" style="3"/>
    <col min="12621" max="12622" width="9.28515625" style="3" bestFit="1" customWidth="1"/>
    <col min="12623" max="12623" width="12.85546875" style="3" bestFit="1" customWidth="1"/>
    <col min="12624" max="12625" width="9.140625" style="3"/>
    <col min="12626" max="12627" width="9.28515625" style="3" bestFit="1" customWidth="1"/>
    <col min="12628" max="12628" width="9.140625" style="3"/>
    <col min="12629" max="12630" width="9.28515625" style="3" bestFit="1" customWidth="1"/>
    <col min="12631" max="12631" width="12.85546875" style="3" bestFit="1" customWidth="1"/>
    <col min="12632" max="12633" width="9.140625" style="3"/>
    <col min="12634" max="12635" width="9.28515625" style="3" bestFit="1" customWidth="1"/>
    <col min="12636" max="12636" width="9.140625" style="3"/>
    <col min="12637" max="12638" width="9.28515625" style="3" bestFit="1" customWidth="1"/>
    <col min="12639" max="12639" width="12.85546875" style="3" bestFit="1" customWidth="1"/>
    <col min="12640" max="12641" width="9.140625" style="3"/>
    <col min="12642" max="12643" width="9.28515625" style="3" bestFit="1" customWidth="1"/>
    <col min="12644" max="12644" width="9.140625" style="3"/>
    <col min="12645" max="12646" width="9.28515625" style="3" bestFit="1" customWidth="1"/>
    <col min="12647" max="12647" width="12.85546875" style="3" bestFit="1" customWidth="1"/>
    <col min="12648" max="12649" width="9.140625" style="3"/>
    <col min="12650" max="12651" width="9.28515625" style="3" bestFit="1" customWidth="1"/>
    <col min="12652" max="12652" width="9.140625" style="3"/>
    <col min="12653" max="12654" width="9.28515625" style="3" bestFit="1" customWidth="1"/>
    <col min="12655" max="12655" width="12.85546875" style="3" bestFit="1" customWidth="1"/>
    <col min="12656" max="12657" width="9.140625" style="3"/>
    <col min="12658" max="12659" width="9.28515625" style="3" bestFit="1" customWidth="1"/>
    <col min="12660" max="12660" width="9.140625" style="3"/>
    <col min="12661" max="12662" width="9.28515625" style="3" bestFit="1" customWidth="1"/>
    <col min="12663" max="12663" width="12.85546875" style="3" bestFit="1" customWidth="1"/>
    <col min="12664" max="12665" width="9.140625" style="3"/>
    <col min="12666" max="12667" width="9.28515625" style="3" bestFit="1" customWidth="1"/>
    <col min="12668" max="12668" width="9.140625" style="3"/>
    <col min="12669" max="12670" width="9.28515625" style="3" bestFit="1" customWidth="1"/>
    <col min="12671" max="12671" width="12.85546875" style="3" bestFit="1" customWidth="1"/>
    <col min="12672" max="12673" width="9.140625" style="3"/>
    <col min="12674" max="12675" width="9.28515625" style="3" bestFit="1" customWidth="1"/>
    <col min="12676" max="12676" width="9.140625" style="3"/>
    <col min="12677" max="12678" width="9.28515625" style="3" bestFit="1" customWidth="1"/>
    <col min="12679" max="12679" width="12.85546875" style="3" bestFit="1" customWidth="1"/>
    <col min="12680" max="12681" width="9.140625" style="3"/>
    <col min="12682" max="12683" width="9.28515625" style="3" bestFit="1" customWidth="1"/>
    <col min="12684" max="12684" width="9.140625" style="3"/>
    <col min="12685" max="12686" width="9.28515625" style="3" bestFit="1" customWidth="1"/>
    <col min="12687" max="12687" width="12.85546875" style="3" bestFit="1" customWidth="1"/>
    <col min="12688" max="12689" width="9.140625" style="3"/>
    <col min="12690" max="12691" width="9.28515625" style="3" bestFit="1" customWidth="1"/>
    <col min="12692" max="12692" width="9.140625" style="3"/>
    <col min="12693" max="12694" width="9.28515625" style="3" bestFit="1" customWidth="1"/>
    <col min="12695" max="12695" width="12.85546875" style="3" bestFit="1" customWidth="1"/>
    <col min="12696" max="12697" width="9.140625" style="3"/>
    <col min="12698" max="12699" width="9.28515625" style="3" bestFit="1" customWidth="1"/>
    <col min="12700" max="12700" width="9.140625" style="3"/>
    <col min="12701" max="12702" width="9.28515625" style="3" bestFit="1" customWidth="1"/>
    <col min="12703" max="12703" width="12.85546875" style="3" bestFit="1" customWidth="1"/>
    <col min="12704" max="12705" width="9.140625" style="3"/>
    <col min="12706" max="12707" width="9.28515625" style="3" bestFit="1" customWidth="1"/>
    <col min="12708" max="12708" width="9.140625" style="3"/>
    <col min="12709" max="12710" width="9.28515625" style="3" bestFit="1" customWidth="1"/>
    <col min="12711" max="12711" width="12.85546875" style="3" bestFit="1" customWidth="1"/>
    <col min="12712" max="12713" width="9.140625" style="3"/>
    <col min="12714" max="12715" width="9.28515625" style="3" bestFit="1" customWidth="1"/>
    <col min="12716" max="12716" width="9.140625" style="3"/>
    <col min="12717" max="12718" width="9.28515625" style="3" bestFit="1" customWidth="1"/>
    <col min="12719" max="12719" width="12.85546875" style="3" bestFit="1" customWidth="1"/>
    <col min="12720" max="12721" width="9.140625" style="3"/>
    <col min="12722" max="12723" width="9.28515625" style="3" bestFit="1" customWidth="1"/>
    <col min="12724" max="12724" width="9.140625" style="3"/>
    <col min="12725" max="12726" width="9.28515625" style="3" bestFit="1" customWidth="1"/>
    <col min="12727" max="12727" width="12.85546875" style="3" bestFit="1" customWidth="1"/>
    <col min="12728" max="12729" width="9.140625" style="3"/>
    <col min="12730" max="12731" width="9.28515625" style="3" bestFit="1" customWidth="1"/>
    <col min="12732" max="12732" width="9.140625" style="3"/>
    <col min="12733" max="12734" width="9.28515625" style="3" bestFit="1" customWidth="1"/>
    <col min="12735" max="12735" width="12.85546875" style="3" bestFit="1" customWidth="1"/>
    <col min="12736" max="12737" width="9.140625" style="3"/>
    <col min="12738" max="12739" width="9.28515625" style="3" bestFit="1" customWidth="1"/>
    <col min="12740" max="12740" width="9.140625" style="3"/>
    <col min="12741" max="12742" width="9.28515625" style="3" bestFit="1" customWidth="1"/>
    <col min="12743" max="12743" width="12.85546875" style="3" bestFit="1" customWidth="1"/>
    <col min="12744" max="12745" width="9.140625" style="3"/>
    <col min="12746" max="12747" width="9.28515625" style="3" bestFit="1" customWidth="1"/>
    <col min="12748" max="12748" width="9.140625" style="3"/>
    <col min="12749" max="12750" width="9.28515625" style="3" bestFit="1" customWidth="1"/>
    <col min="12751" max="12751" width="12.85546875" style="3" bestFit="1" customWidth="1"/>
    <col min="12752" max="12753" width="9.140625" style="3"/>
    <col min="12754" max="12755" width="9.28515625" style="3" bestFit="1" customWidth="1"/>
    <col min="12756" max="12756" width="9.140625" style="3"/>
    <col min="12757" max="12758" width="9.28515625" style="3" bestFit="1" customWidth="1"/>
    <col min="12759" max="12759" width="12.85546875" style="3" bestFit="1" customWidth="1"/>
    <col min="12760" max="12761" width="9.140625" style="3"/>
    <col min="12762" max="12763" width="9.28515625" style="3" bestFit="1" customWidth="1"/>
    <col min="12764" max="12764" width="9.140625" style="3"/>
    <col min="12765" max="12766" width="9.28515625" style="3" bestFit="1" customWidth="1"/>
    <col min="12767" max="12767" width="12.85546875" style="3" bestFit="1" customWidth="1"/>
    <col min="12768" max="12769" width="9.140625" style="3"/>
    <col min="12770" max="12771" width="9.28515625" style="3" bestFit="1" customWidth="1"/>
    <col min="12772" max="12772" width="9.140625" style="3"/>
    <col min="12773" max="12774" width="9.28515625" style="3" bestFit="1" customWidth="1"/>
    <col min="12775" max="12775" width="12.85546875" style="3" bestFit="1" customWidth="1"/>
    <col min="12776" max="12777" width="9.140625" style="3"/>
    <col min="12778" max="12779" width="9.28515625" style="3" bestFit="1" customWidth="1"/>
    <col min="12780" max="12780" width="9.140625" style="3"/>
    <col min="12781" max="12782" width="9.28515625" style="3" bestFit="1" customWidth="1"/>
    <col min="12783" max="12783" width="12.85546875" style="3" bestFit="1" customWidth="1"/>
    <col min="12784" max="12785" width="9.140625" style="3"/>
    <col min="12786" max="12787" width="9.28515625" style="3" bestFit="1" customWidth="1"/>
    <col min="12788" max="12788" width="9.140625" style="3"/>
    <col min="12789" max="12790" width="9.28515625" style="3" bestFit="1" customWidth="1"/>
    <col min="12791" max="12791" width="12.85546875" style="3" bestFit="1" customWidth="1"/>
    <col min="12792" max="12793" width="9.140625" style="3"/>
    <col min="12794" max="12795" width="9.28515625" style="3" bestFit="1" customWidth="1"/>
    <col min="12796" max="12796" width="9.140625" style="3"/>
    <col min="12797" max="12798" width="9.28515625" style="3" bestFit="1" customWidth="1"/>
    <col min="12799" max="12799" width="12.85546875" style="3" bestFit="1" customWidth="1"/>
    <col min="12800" max="12801" width="9.140625" style="3"/>
    <col min="12802" max="12803" width="9.28515625" style="3" bestFit="1" customWidth="1"/>
    <col min="12804" max="12804" width="9.140625" style="3"/>
    <col min="12805" max="12806" width="9.28515625" style="3" bestFit="1" customWidth="1"/>
    <col min="12807" max="12807" width="12.85546875" style="3" bestFit="1" customWidth="1"/>
    <col min="12808" max="12809" width="9.140625" style="3"/>
    <col min="12810" max="12811" width="9.28515625" style="3" bestFit="1" customWidth="1"/>
    <col min="12812" max="12812" width="9.140625" style="3"/>
    <col min="12813" max="12814" width="9.28515625" style="3" bestFit="1" customWidth="1"/>
    <col min="12815" max="12815" width="12.85546875" style="3" bestFit="1" customWidth="1"/>
    <col min="12816" max="12817" width="9.140625" style="3"/>
    <col min="12818" max="12819" width="9.28515625" style="3" bestFit="1" customWidth="1"/>
    <col min="12820" max="12820" width="9.140625" style="3"/>
    <col min="12821" max="12822" width="9.28515625" style="3" bestFit="1" customWidth="1"/>
    <col min="12823" max="12823" width="12.85546875" style="3" bestFit="1" customWidth="1"/>
    <col min="12824" max="12825" width="9.140625" style="3"/>
    <col min="12826" max="12827" width="9.28515625" style="3" bestFit="1" customWidth="1"/>
    <col min="12828" max="12828" width="9.140625" style="3"/>
    <col min="12829" max="12830" width="9.28515625" style="3" bestFit="1" customWidth="1"/>
    <col min="12831" max="12831" width="12.85546875" style="3" bestFit="1" customWidth="1"/>
    <col min="12832" max="12833" width="9.140625" style="3"/>
    <col min="12834" max="12835" width="9.28515625" style="3" bestFit="1" customWidth="1"/>
    <col min="12836" max="12836" width="9.140625" style="3"/>
    <col min="12837" max="12838" width="9.28515625" style="3" bestFit="1" customWidth="1"/>
    <col min="12839" max="12839" width="12.85546875" style="3" bestFit="1" customWidth="1"/>
    <col min="12840" max="12841" width="9.140625" style="3"/>
    <col min="12842" max="12843" width="9.28515625" style="3" bestFit="1" customWidth="1"/>
    <col min="12844" max="12844" width="9.140625" style="3"/>
    <col min="12845" max="12846" width="9.28515625" style="3" bestFit="1" customWidth="1"/>
    <col min="12847" max="12847" width="12.85546875" style="3" bestFit="1" customWidth="1"/>
    <col min="12848" max="12849" width="9.140625" style="3"/>
    <col min="12850" max="12851" width="9.28515625" style="3" bestFit="1" customWidth="1"/>
    <col min="12852" max="12852" width="9.140625" style="3"/>
    <col min="12853" max="12854" width="9.28515625" style="3" bestFit="1" customWidth="1"/>
    <col min="12855" max="12855" width="12.85546875" style="3" bestFit="1" customWidth="1"/>
    <col min="12856" max="12857" width="9.140625" style="3"/>
    <col min="12858" max="12859" width="9.28515625" style="3" bestFit="1" customWidth="1"/>
    <col min="12860" max="12860" width="9.140625" style="3"/>
    <col min="12861" max="12862" width="9.28515625" style="3" bestFit="1" customWidth="1"/>
    <col min="12863" max="12863" width="12.85546875" style="3" bestFit="1" customWidth="1"/>
    <col min="12864" max="12865" width="9.140625" style="3"/>
    <col min="12866" max="12867" width="9.28515625" style="3" bestFit="1" customWidth="1"/>
    <col min="12868" max="12868" width="9.140625" style="3"/>
    <col min="12869" max="12870" width="9.28515625" style="3" bestFit="1" customWidth="1"/>
    <col min="12871" max="12871" width="12.85546875" style="3" bestFit="1" customWidth="1"/>
    <col min="12872" max="12873" width="9.140625" style="3"/>
    <col min="12874" max="12875" width="9.28515625" style="3" bestFit="1" customWidth="1"/>
    <col min="12876" max="12876" width="9.140625" style="3"/>
    <col min="12877" max="12878" width="9.28515625" style="3" bestFit="1" customWidth="1"/>
    <col min="12879" max="12879" width="12.85546875" style="3" bestFit="1" customWidth="1"/>
    <col min="12880" max="12881" width="9.140625" style="3"/>
    <col min="12882" max="12883" width="9.28515625" style="3" bestFit="1" customWidth="1"/>
    <col min="12884" max="12884" width="9.140625" style="3"/>
    <col min="12885" max="12886" width="9.28515625" style="3" bestFit="1" customWidth="1"/>
    <col min="12887" max="12887" width="12.85546875" style="3" bestFit="1" customWidth="1"/>
    <col min="12888" max="12889" width="9.140625" style="3"/>
    <col min="12890" max="12891" width="9.28515625" style="3" bestFit="1" customWidth="1"/>
    <col min="12892" max="12892" width="9.140625" style="3"/>
    <col min="12893" max="12894" width="9.28515625" style="3" bestFit="1" customWidth="1"/>
    <col min="12895" max="12895" width="12.85546875" style="3" bestFit="1" customWidth="1"/>
    <col min="12896" max="12897" width="9.140625" style="3"/>
    <col min="12898" max="12899" width="9.28515625" style="3" bestFit="1" customWidth="1"/>
    <col min="12900" max="12900" width="9.140625" style="3"/>
    <col min="12901" max="12902" width="9.28515625" style="3" bestFit="1" customWidth="1"/>
    <col min="12903" max="12903" width="12.85546875" style="3" bestFit="1" customWidth="1"/>
    <col min="12904" max="12905" width="9.140625" style="3"/>
    <col min="12906" max="12907" width="9.28515625" style="3" bestFit="1" customWidth="1"/>
    <col min="12908" max="12908" width="9.140625" style="3"/>
    <col min="12909" max="12910" width="9.28515625" style="3" bestFit="1" customWidth="1"/>
    <col min="12911" max="12911" width="12.85546875" style="3" bestFit="1" customWidth="1"/>
    <col min="12912" max="12913" width="9.140625" style="3"/>
    <col min="12914" max="12915" width="9.28515625" style="3" bestFit="1" customWidth="1"/>
    <col min="12916" max="12916" width="9.140625" style="3"/>
    <col min="12917" max="12918" width="9.28515625" style="3" bestFit="1" customWidth="1"/>
    <col min="12919" max="12919" width="12.85546875" style="3" bestFit="1" customWidth="1"/>
    <col min="12920" max="12921" width="9.140625" style="3"/>
    <col min="12922" max="12923" width="9.28515625" style="3" bestFit="1" customWidth="1"/>
    <col min="12924" max="12924" width="9.140625" style="3"/>
    <col min="12925" max="12926" width="9.28515625" style="3" bestFit="1" customWidth="1"/>
    <col min="12927" max="12927" width="12.85546875" style="3" bestFit="1" customWidth="1"/>
    <col min="12928" max="12929" width="9.140625" style="3"/>
    <col min="12930" max="12931" width="9.28515625" style="3" bestFit="1" customWidth="1"/>
    <col min="12932" max="12932" width="9.140625" style="3"/>
    <col min="12933" max="12934" width="9.28515625" style="3" bestFit="1" customWidth="1"/>
    <col min="12935" max="12935" width="12.85546875" style="3" bestFit="1" customWidth="1"/>
    <col min="12936" max="12937" width="9.140625" style="3"/>
    <col min="12938" max="12939" width="9.28515625" style="3" bestFit="1" customWidth="1"/>
    <col min="12940" max="12940" width="9.140625" style="3"/>
    <col min="12941" max="12942" width="9.28515625" style="3" bestFit="1" customWidth="1"/>
    <col min="12943" max="12943" width="12.85546875" style="3" bestFit="1" customWidth="1"/>
    <col min="12944" max="12945" width="9.140625" style="3"/>
    <col min="12946" max="12947" width="9.28515625" style="3" bestFit="1" customWidth="1"/>
    <col min="12948" max="12948" width="9.140625" style="3"/>
    <col min="12949" max="12950" width="9.28515625" style="3" bestFit="1" customWidth="1"/>
    <col min="12951" max="12951" width="12.85546875" style="3" bestFit="1" customWidth="1"/>
    <col min="12952" max="12953" width="9.140625" style="3"/>
    <col min="12954" max="12955" width="9.28515625" style="3" bestFit="1" customWidth="1"/>
    <col min="12956" max="12956" width="9.140625" style="3"/>
    <col min="12957" max="12958" width="9.28515625" style="3" bestFit="1" customWidth="1"/>
    <col min="12959" max="12959" width="12.85546875" style="3" bestFit="1" customWidth="1"/>
    <col min="12960" max="12961" width="9.140625" style="3"/>
    <col min="12962" max="12963" width="9.28515625" style="3" bestFit="1" customWidth="1"/>
    <col min="12964" max="12964" width="9.140625" style="3"/>
    <col min="12965" max="12966" width="9.28515625" style="3" bestFit="1" customWidth="1"/>
    <col min="12967" max="12967" width="12.85546875" style="3" bestFit="1" customWidth="1"/>
    <col min="12968" max="12969" width="9.140625" style="3"/>
    <col min="12970" max="12971" width="9.28515625" style="3" bestFit="1" customWidth="1"/>
    <col min="12972" max="12972" width="9.140625" style="3"/>
    <col min="12973" max="12974" width="9.28515625" style="3" bestFit="1" customWidth="1"/>
    <col min="12975" max="12975" width="12.85546875" style="3" bestFit="1" customWidth="1"/>
    <col min="12976" max="12977" width="9.140625" style="3"/>
    <col min="12978" max="12979" width="9.28515625" style="3" bestFit="1" customWidth="1"/>
    <col min="12980" max="12980" width="9.140625" style="3"/>
    <col min="12981" max="12982" width="9.28515625" style="3" bestFit="1" customWidth="1"/>
    <col min="12983" max="12983" width="12.85546875" style="3" bestFit="1" customWidth="1"/>
    <col min="12984" max="12985" width="9.140625" style="3"/>
    <col min="12986" max="12987" width="9.28515625" style="3" bestFit="1" customWidth="1"/>
    <col min="12988" max="12988" width="9.140625" style="3"/>
    <col min="12989" max="12990" width="9.28515625" style="3" bestFit="1" customWidth="1"/>
    <col min="12991" max="12991" width="12.85546875" style="3" bestFit="1" customWidth="1"/>
    <col min="12992" max="12993" width="9.140625" style="3"/>
    <col min="12994" max="12995" width="9.28515625" style="3" bestFit="1" customWidth="1"/>
    <col min="12996" max="12996" width="9.140625" style="3"/>
    <col min="12997" max="12998" width="9.28515625" style="3" bestFit="1" customWidth="1"/>
    <col min="12999" max="12999" width="12.85546875" style="3" bestFit="1" customWidth="1"/>
    <col min="13000" max="13001" width="9.140625" style="3"/>
    <col min="13002" max="13003" width="9.28515625" style="3" bestFit="1" customWidth="1"/>
    <col min="13004" max="13004" width="9.140625" style="3"/>
    <col min="13005" max="13006" width="9.28515625" style="3" bestFit="1" customWidth="1"/>
    <col min="13007" max="13007" width="12.85546875" style="3" bestFit="1" customWidth="1"/>
    <col min="13008" max="13009" width="9.140625" style="3"/>
    <col min="13010" max="13011" width="9.28515625" style="3" bestFit="1" customWidth="1"/>
    <col min="13012" max="13012" width="9.140625" style="3"/>
    <col min="13013" max="13014" width="9.28515625" style="3" bestFit="1" customWidth="1"/>
    <col min="13015" max="13015" width="12.85546875" style="3" bestFit="1" customWidth="1"/>
    <col min="13016" max="13017" width="9.140625" style="3"/>
    <col min="13018" max="13019" width="9.28515625" style="3" bestFit="1" customWidth="1"/>
    <col min="13020" max="13020" width="9.140625" style="3"/>
    <col min="13021" max="13022" width="9.28515625" style="3" bestFit="1" customWidth="1"/>
    <col min="13023" max="13023" width="12.85546875" style="3" bestFit="1" customWidth="1"/>
    <col min="13024" max="13025" width="9.140625" style="3"/>
    <col min="13026" max="13027" width="9.28515625" style="3" bestFit="1" customWidth="1"/>
    <col min="13028" max="13028" width="9.140625" style="3"/>
    <col min="13029" max="13030" width="9.28515625" style="3" bestFit="1" customWidth="1"/>
    <col min="13031" max="13031" width="12.85546875" style="3" bestFit="1" customWidth="1"/>
    <col min="13032" max="13033" width="9.140625" style="3"/>
    <col min="13034" max="13035" width="9.28515625" style="3" bestFit="1" customWidth="1"/>
    <col min="13036" max="13036" width="9.140625" style="3"/>
    <col min="13037" max="13038" width="9.28515625" style="3" bestFit="1" customWidth="1"/>
    <col min="13039" max="13039" width="12.85546875" style="3" bestFit="1" customWidth="1"/>
    <col min="13040" max="13041" width="9.140625" style="3"/>
    <col min="13042" max="13043" width="9.28515625" style="3" bestFit="1" customWidth="1"/>
    <col min="13044" max="13044" width="9.140625" style="3"/>
    <col min="13045" max="13046" width="9.28515625" style="3" bestFit="1" customWidth="1"/>
    <col min="13047" max="13047" width="12.85546875" style="3" bestFit="1" customWidth="1"/>
    <col min="13048" max="13049" width="9.140625" style="3"/>
    <col min="13050" max="13051" width="9.28515625" style="3" bestFit="1" customWidth="1"/>
    <col min="13052" max="13052" width="9.140625" style="3"/>
    <col min="13053" max="13054" width="9.28515625" style="3" bestFit="1" customWidth="1"/>
    <col min="13055" max="13055" width="12.85546875" style="3" bestFit="1" customWidth="1"/>
    <col min="13056" max="13057" width="9.140625" style="3"/>
    <col min="13058" max="13059" width="9.28515625" style="3" bestFit="1" customWidth="1"/>
    <col min="13060" max="13060" width="9.140625" style="3"/>
    <col min="13061" max="13062" width="9.28515625" style="3" bestFit="1" customWidth="1"/>
    <col min="13063" max="13063" width="12.85546875" style="3" bestFit="1" customWidth="1"/>
    <col min="13064" max="13065" width="9.140625" style="3"/>
    <col min="13066" max="13067" width="9.28515625" style="3" bestFit="1" customWidth="1"/>
    <col min="13068" max="13068" width="9.140625" style="3"/>
    <col min="13069" max="13070" width="9.28515625" style="3" bestFit="1" customWidth="1"/>
    <col min="13071" max="13071" width="12.85546875" style="3" bestFit="1" customWidth="1"/>
    <col min="13072" max="13073" width="9.140625" style="3"/>
    <col min="13074" max="13075" width="9.28515625" style="3" bestFit="1" customWidth="1"/>
    <col min="13076" max="13076" width="9.140625" style="3"/>
    <col min="13077" max="13078" width="9.28515625" style="3" bestFit="1" customWidth="1"/>
    <col min="13079" max="13079" width="12.85546875" style="3" bestFit="1" customWidth="1"/>
    <col min="13080" max="13081" width="9.140625" style="3"/>
    <col min="13082" max="13083" width="9.28515625" style="3" bestFit="1" customWidth="1"/>
    <col min="13084" max="13084" width="9.140625" style="3"/>
    <col min="13085" max="13086" width="9.28515625" style="3" bestFit="1" customWidth="1"/>
    <col min="13087" max="13087" width="12.85546875" style="3" bestFit="1" customWidth="1"/>
    <col min="13088" max="13089" width="9.140625" style="3"/>
    <col min="13090" max="13091" width="9.28515625" style="3" bestFit="1" customWidth="1"/>
    <col min="13092" max="13092" width="9.140625" style="3"/>
    <col min="13093" max="13094" width="9.28515625" style="3" bestFit="1" customWidth="1"/>
    <col min="13095" max="13095" width="12.85546875" style="3" bestFit="1" customWidth="1"/>
    <col min="13096" max="13097" width="9.140625" style="3"/>
    <col min="13098" max="13099" width="9.28515625" style="3" bestFit="1" customWidth="1"/>
    <col min="13100" max="13100" width="9.140625" style="3"/>
    <col min="13101" max="13102" width="9.28515625" style="3" bestFit="1" customWidth="1"/>
    <col min="13103" max="13103" width="12.85546875" style="3" bestFit="1" customWidth="1"/>
    <col min="13104" max="13105" width="9.140625" style="3"/>
    <col min="13106" max="13107" width="9.28515625" style="3" bestFit="1" customWidth="1"/>
    <col min="13108" max="13108" width="9.140625" style="3"/>
    <col min="13109" max="13110" width="9.28515625" style="3" bestFit="1" customWidth="1"/>
    <col min="13111" max="13111" width="12.85546875" style="3" bestFit="1" customWidth="1"/>
    <col min="13112" max="13113" width="9.140625" style="3"/>
    <col min="13114" max="13115" width="9.28515625" style="3" bestFit="1" customWidth="1"/>
    <col min="13116" max="13116" width="9.140625" style="3"/>
    <col min="13117" max="13118" width="9.28515625" style="3" bestFit="1" customWidth="1"/>
    <col min="13119" max="13119" width="12.85546875" style="3" bestFit="1" customWidth="1"/>
    <col min="13120" max="13121" width="9.140625" style="3"/>
    <col min="13122" max="13123" width="9.28515625" style="3" bestFit="1" customWidth="1"/>
    <col min="13124" max="13124" width="9.140625" style="3"/>
    <col min="13125" max="13126" width="9.28515625" style="3" bestFit="1" customWidth="1"/>
    <col min="13127" max="13127" width="12.85546875" style="3" bestFit="1" customWidth="1"/>
    <col min="13128" max="13129" width="9.140625" style="3"/>
    <col min="13130" max="13131" width="9.28515625" style="3" bestFit="1" customWidth="1"/>
    <col min="13132" max="13132" width="9.140625" style="3"/>
    <col min="13133" max="13134" width="9.28515625" style="3" bestFit="1" customWidth="1"/>
    <col min="13135" max="13135" width="12.85546875" style="3" bestFit="1" customWidth="1"/>
    <col min="13136" max="13137" width="9.140625" style="3"/>
    <col min="13138" max="13139" width="9.28515625" style="3" bestFit="1" customWidth="1"/>
    <col min="13140" max="13140" width="9.140625" style="3"/>
    <col min="13141" max="13142" width="9.28515625" style="3" bestFit="1" customWidth="1"/>
    <col min="13143" max="13143" width="12.85546875" style="3" bestFit="1" customWidth="1"/>
    <col min="13144" max="13145" width="9.140625" style="3"/>
    <col min="13146" max="13147" width="9.28515625" style="3" bestFit="1" customWidth="1"/>
    <col min="13148" max="13148" width="9.140625" style="3"/>
    <col min="13149" max="13150" width="9.28515625" style="3" bestFit="1" customWidth="1"/>
    <col min="13151" max="13151" width="12.85546875" style="3" bestFit="1" customWidth="1"/>
    <col min="13152" max="13153" width="9.140625" style="3"/>
    <col min="13154" max="13155" width="9.28515625" style="3" bestFit="1" customWidth="1"/>
    <col min="13156" max="13156" width="9.140625" style="3"/>
    <col min="13157" max="13158" width="9.28515625" style="3" bestFit="1" customWidth="1"/>
    <col min="13159" max="13159" width="12.85546875" style="3" bestFit="1" customWidth="1"/>
    <col min="13160" max="13161" width="9.140625" style="3"/>
    <col min="13162" max="13163" width="9.28515625" style="3" bestFit="1" customWidth="1"/>
    <col min="13164" max="13164" width="9.140625" style="3"/>
    <col min="13165" max="13166" width="9.28515625" style="3" bestFit="1" customWidth="1"/>
    <col min="13167" max="13167" width="12.85546875" style="3" bestFit="1" customWidth="1"/>
    <col min="13168" max="13169" width="9.140625" style="3"/>
    <col min="13170" max="13171" width="9.28515625" style="3" bestFit="1" customWidth="1"/>
    <col min="13172" max="13172" width="9.140625" style="3"/>
    <col min="13173" max="13174" width="9.28515625" style="3" bestFit="1" customWidth="1"/>
    <col min="13175" max="13175" width="12.85546875" style="3" bestFit="1" customWidth="1"/>
    <col min="13176" max="13177" width="9.140625" style="3"/>
    <col min="13178" max="13179" width="9.28515625" style="3" bestFit="1" customWidth="1"/>
    <col min="13180" max="13180" width="9.140625" style="3"/>
    <col min="13181" max="13182" width="9.28515625" style="3" bestFit="1" customWidth="1"/>
    <col min="13183" max="13183" width="12.85546875" style="3" bestFit="1" customWidth="1"/>
    <col min="13184" max="13185" width="9.140625" style="3"/>
    <col min="13186" max="13187" width="9.28515625" style="3" bestFit="1" customWidth="1"/>
    <col min="13188" max="13188" width="9.140625" style="3"/>
    <col min="13189" max="13190" width="9.28515625" style="3" bestFit="1" customWidth="1"/>
    <col min="13191" max="13191" width="12.85546875" style="3" bestFit="1" customWidth="1"/>
    <col min="13192" max="13193" width="9.140625" style="3"/>
    <col min="13194" max="13195" width="9.28515625" style="3" bestFit="1" customWidth="1"/>
    <col min="13196" max="13196" width="9.140625" style="3"/>
    <col min="13197" max="13198" width="9.28515625" style="3" bestFit="1" customWidth="1"/>
    <col min="13199" max="13199" width="12.85546875" style="3" bestFit="1" customWidth="1"/>
    <col min="13200" max="13201" width="9.140625" style="3"/>
    <col min="13202" max="13203" width="9.28515625" style="3" bestFit="1" customWidth="1"/>
    <col min="13204" max="13204" width="9.140625" style="3"/>
    <col min="13205" max="13206" width="9.28515625" style="3" bestFit="1" customWidth="1"/>
    <col min="13207" max="13207" width="12.85546875" style="3" bestFit="1" customWidth="1"/>
    <col min="13208" max="13209" width="9.140625" style="3"/>
    <col min="13210" max="13211" width="9.28515625" style="3" bestFit="1" customWidth="1"/>
    <col min="13212" max="13212" width="9.140625" style="3"/>
    <col min="13213" max="13214" width="9.28515625" style="3" bestFit="1" customWidth="1"/>
    <col min="13215" max="13215" width="12.85546875" style="3" bestFit="1" customWidth="1"/>
    <col min="13216" max="13217" width="9.140625" style="3"/>
    <col min="13218" max="13219" width="9.28515625" style="3" bestFit="1" customWidth="1"/>
    <col min="13220" max="13220" width="9.140625" style="3"/>
    <col min="13221" max="13222" width="9.28515625" style="3" bestFit="1" customWidth="1"/>
    <col min="13223" max="13223" width="12.85546875" style="3" bestFit="1" customWidth="1"/>
    <col min="13224" max="13225" width="9.140625" style="3"/>
    <col min="13226" max="13227" width="9.28515625" style="3" bestFit="1" customWidth="1"/>
    <col min="13228" max="13228" width="9.140625" style="3"/>
    <col min="13229" max="13230" width="9.28515625" style="3" bestFit="1" customWidth="1"/>
    <col min="13231" max="13231" width="12.85546875" style="3" bestFit="1" customWidth="1"/>
    <col min="13232" max="13233" width="9.140625" style="3"/>
    <col min="13234" max="13235" width="9.28515625" style="3" bestFit="1" customWidth="1"/>
    <col min="13236" max="13236" width="9.140625" style="3"/>
    <col min="13237" max="13238" width="9.28515625" style="3" bestFit="1" customWidth="1"/>
    <col min="13239" max="13239" width="12.85546875" style="3" bestFit="1" customWidth="1"/>
    <col min="13240" max="13241" width="9.140625" style="3"/>
    <col min="13242" max="13243" width="9.28515625" style="3" bestFit="1" customWidth="1"/>
    <col min="13244" max="13244" width="9.140625" style="3"/>
    <col min="13245" max="13246" width="9.28515625" style="3" bestFit="1" customWidth="1"/>
    <col min="13247" max="13247" width="12.85546875" style="3" bestFit="1" customWidth="1"/>
    <col min="13248" max="13249" width="9.140625" style="3"/>
    <col min="13250" max="13251" width="9.28515625" style="3" bestFit="1" customWidth="1"/>
    <col min="13252" max="13252" width="9.140625" style="3"/>
    <col min="13253" max="13254" width="9.28515625" style="3" bestFit="1" customWidth="1"/>
    <col min="13255" max="13255" width="12.85546875" style="3" bestFit="1" customWidth="1"/>
    <col min="13256" max="13257" width="9.140625" style="3"/>
    <col min="13258" max="13259" width="9.28515625" style="3" bestFit="1" customWidth="1"/>
    <col min="13260" max="13260" width="9.140625" style="3"/>
    <col min="13261" max="13262" width="9.28515625" style="3" bestFit="1" customWidth="1"/>
    <col min="13263" max="13263" width="12.85546875" style="3" bestFit="1" customWidth="1"/>
    <col min="13264" max="13265" width="9.140625" style="3"/>
    <col min="13266" max="13267" width="9.28515625" style="3" bestFit="1" customWidth="1"/>
    <col min="13268" max="13268" width="9.140625" style="3"/>
    <col min="13269" max="13270" width="9.28515625" style="3" bestFit="1" customWidth="1"/>
    <col min="13271" max="13271" width="12.85546875" style="3" bestFit="1" customWidth="1"/>
    <col min="13272" max="13273" width="9.140625" style="3"/>
    <col min="13274" max="13275" width="9.28515625" style="3" bestFit="1" customWidth="1"/>
    <col min="13276" max="13276" width="9.140625" style="3"/>
    <col min="13277" max="13278" width="9.28515625" style="3" bestFit="1" customWidth="1"/>
    <col min="13279" max="13279" width="12.85546875" style="3" bestFit="1" customWidth="1"/>
    <col min="13280" max="13281" width="9.140625" style="3"/>
    <col min="13282" max="13283" width="9.28515625" style="3" bestFit="1" customWidth="1"/>
    <col min="13284" max="13284" width="9.140625" style="3"/>
    <col min="13285" max="13286" width="9.28515625" style="3" bestFit="1" customWidth="1"/>
    <col min="13287" max="13287" width="12.85546875" style="3" bestFit="1" customWidth="1"/>
    <col min="13288" max="13289" width="9.140625" style="3"/>
    <col min="13290" max="13291" width="9.28515625" style="3" bestFit="1" customWidth="1"/>
    <col min="13292" max="13292" width="9.140625" style="3"/>
    <col min="13293" max="13294" width="9.28515625" style="3" bestFit="1" customWidth="1"/>
    <col min="13295" max="13295" width="12.85546875" style="3" bestFit="1" customWidth="1"/>
    <col min="13296" max="13297" width="9.140625" style="3"/>
    <col min="13298" max="13299" width="9.28515625" style="3" bestFit="1" customWidth="1"/>
    <col min="13300" max="13300" width="9.140625" style="3"/>
    <col min="13301" max="13302" width="9.28515625" style="3" bestFit="1" customWidth="1"/>
    <col min="13303" max="13303" width="12.85546875" style="3" bestFit="1" customWidth="1"/>
    <col min="13304" max="13305" width="9.140625" style="3"/>
    <col min="13306" max="13307" width="9.28515625" style="3" bestFit="1" customWidth="1"/>
    <col min="13308" max="13308" width="9.140625" style="3"/>
    <col min="13309" max="13310" width="9.28515625" style="3" bestFit="1" customWidth="1"/>
    <col min="13311" max="13311" width="12.85546875" style="3" bestFit="1" customWidth="1"/>
    <col min="13312" max="13313" width="9.140625" style="3"/>
    <col min="13314" max="13315" width="9.28515625" style="3" bestFit="1" customWidth="1"/>
    <col min="13316" max="13316" width="9.140625" style="3"/>
    <col min="13317" max="13318" width="9.28515625" style="3" bestFit="1" customWidth="1"/>
    <col min="13319" max="13319" width="12.85546875" style="3" bestFit="1" customWidth="1"/>
    <col min="13320" max="13321" width="9.140625" style="3"/>
    <col min="13322" max="13323" width="9.28515625" style="3" bestFit="1" customWidth="1"/>
    <col min="13324" max="13324" width="9.140625" style="3"/>
    <col min="13325" max="13326" width="9.28515625" style="3" bestFit="1" customWidth="1"/>
    <col min="13327" max="13327" width="12.85546875" style="3" bestFit="1" customWidth="1"/>
    <col min="13328" max="13329" width="9.140625" style="3"/>
    <col min="13330" max="13331" width="9.28515625" style="3" bestFit="1" customWidth="1"/>
    <col min="13332" max="13332" width="9.140625" style="3"/>
    <col min="13333" max="13334" width="9.28515625" style="3" bestFit="1" customWidth="1"/>
    <col min="13335" max="13335" width="12.85546875" style="3" bestFit="1" customWidth="1"/>
    <col min="13336" max="13337" width="9.140625" style="3"/>
    <col min="13338" max="13339" width="9.28515625" style="3" bestFit="1" customWidth="1"/>
    <col min="13340" max="13340" width="9.140625" style="3"/>
    <col min="13341" max="13342" width="9.28515625" style="3" bestFit="1" customWidth="1"/>
    <col min="13343" max="13343" width="12.85546875" style="3" bestFit="1" customWidth="1"/>
    <col min="13344" max="13345" width="9.140625" style="3"/>
    <col min="13346" max="13347" width="9.28515625" style="3" bestFit="1" customWidth="1"/>
    <col min="13348" max="13348" width="9.140625" style="3"/>
    <col min="13349" max="13350" width="9.28515625" style="3" bestFit="1" customWidth="1"/>
    <col min="13351" max="13351" width="12.85546875" style="3" bestFit="1" customWidth="1"/>
    <col min="13352" max="13353" width="9.140625" style="3"/>
    <col min="13354" max="13355" width="9.28515625" style="3" bestFit="1" customWidth="1"/>
    <col min="13356" max="13356" width="9.140625" style="3"/>
    <col min="13357" max="13358" width="9.28515625" style="3" bestFit="1" customWidth="1"/>
    <col min="13359" max="13359" width="12.85546875" style="3" bestFit="1" customWidth="1"/>
    <col min="13360" max="13361" width="9.140625" style="3"/>
    <col min="13362" max="13363" width="9.28515625" style="3" bestFit="1" customWidth="1"/>
    <col min="13364" max="13364" width="9.140625" style="3"/>
    <col min="13365" max="13366" width="9.28515625" style="3" bestFit="1" customWidth="1"/>
    <col min="13367" max="13367" width="12.85546875" style="3" bestFit="1" customWidth="1"/>
    <col min="13368" max="13369" width="9.140625" style="3"/>
    <col min="13370" max="13371" width="9.28515625" style="3" bestFit="1" customWidth="1"/>
    <col min="13372" max="13372" width="9.140625" style="3"/>
    <col min="13373" max="13374" width="9.28515625" style="3" bestFit="1" customWidth="1"/>
    <col min="13375" max="13375" width="12.85546875" style="3" bestFit="1" customWidth="1"/>
    <col min="13376" max="13377" width="9.140625" style="3"/>
    <col min="13378" max="13379" width="9.28515625" style="3" bestFit="1" customWidth="1"/>
    <col min="13380" max="13380" width="9.140625" style="3"/>
    <col min="13381" max="13382" width="9.28515625" style="3" bestFit="1" customWidth="1"/>
    <col min="13383" max="13383" width="12.85546875" style="3" bestFit="1" customWidth="1"/>
    <col min="13384" max="13385" width="9.140625" style="3"/>
    <col min="13386" max="13387" width="9.28515625" style="3" bestFit="1" customWidth="1"/>
    <col min="13388" max="13388" width="9.140625" style="3"/>
    <col min="13389" max="13390" width="9.28515625" style="3" bestFit="1" customWidth="1"/>
    <col min="13391" max="13391" width="12.85546875" style="3" bestFit="1" customWidth="1"/>
    <col min="13392" max="13393" width="9.140625" style="3"/>
    <col min="13394" max="13395" width="9.28515625" style="3" bestFit="1" customWidth="1"/>
    <col min="13396" max="13396" width="9.140625" style="3"/>
    <col min="13397" max="13398" width="9.28515625" style="3" bestFit="1" customWidth="1"/>
    <col min="13399" max="13399" width="12.85546875" style="3" bestFit="1" customWidth="1"/>
    <col min="13400" max="13401" width="9.140625" style="3"/>
    <col min="13402" max="13403" width="9.28515625" style="3" bestFit="1" customWidth="1"/>
    <col min="13404" max="13404" width="9.140625" style="3"/>
    <col min="13405" max="13406" width="9.28515625" style="3" bestFit="1" customWidth="1"/>
    <col min="13407" max="13407" width="12.85546875" style="3" bestFit="1" customWidth="1"/>
    <col min="13408" max="13409" width="9.140625" style="3"/>
    <col min="13410" max="13411" width="9.28515625" style="3" bestFit="1" customWidth="1"/>
    <col min="13412" max="13412" width="9.140625" style="3"/>
    <col min="13413" max="13414" width="9.28515625" style="3" bestFit="1" customWidth="1"/>
    <col min="13415" max="13415" width="12.85546875" style="3" bestFit="1" customWidth="1"/>
    <col min="13416" max="13417" width="9.140625" style="3"/>
    <col min="13418" max="13419" width="9.28515625" style="3" bestFit="1" customWidth="1"/>
    <col min="13420" max="13420" width="9.140625" style="3"/>
    <col min="13421" max="13422" width="9.28515625" style="3" bestFit="1" customWidth="1"/>
    <col min="13423" max="13423" width="12.85546875" style="3" bestFit="1" customWidth="1"/>
    <col min="13424" max="13425" width="9.140625" style="3"/>
    <col min="13426" max="13427" width="9.28515625" style="3" bestFit="1" customWidth="1"/>
    <col min="13428" max="13428" width="9.140625" style="3"/>
    <col min="13429" max="13430" width="9.28515625" style="3" bestFit="1" customWidth="1"/>
    <col min="13431" max="13431" width="12.85546875" style="3" bestFit="1" customWidth="1"/>
    <col min="13432" max="13433" width="9.140625" style="3"/>
    <col min="13434" max="13435" width="9.28515625" style="3" bestFit="1" customWidth="1"/>
    <col min="13436" max="13436" width="9.140625" style="3"/>
    <col min="13437" max="13438" width="9.28515625" style="3" bestFit="1" customWidth="1"/>
    <col min="13439" max="13439" width="12.85546875" style="3" bestFit="1" customWidth="1"/>
    <col min="13440" max="13441" width="9.140625" style="3"/>
    <col min="13442" max="13443" width="9.28515625" style="3" bestFit="1" customWidth="1"/>
    <col min="13444" max="13444" width="9.140625" style="3"/>
    <col min="13445" max="13446" width="9.28515625" style="3" bestFit="1" customWidth="1"/>
    <col min="13447" max="13447" width="12.85546875" style="3" bestFit="1" customWidth="1"/>
    <col min="13448" max="13449" width="9.140625" style="3"/>
    <col min="13450" max="13451" width="9.28515625" style="3" bestFit="1" customWidth="1"/>
    <col min="13452" max="13452" width="9.140625" style="3"/>
    <col min="13453" max="13454" width="9.28515625" style="3" bestFit="1" customWidth="1"/>
    <col min="13455" max="13455" width="12.85546875" style="3" bestFit="1" customWidth="1"/>
    <col min="13456" max="13457" width="9.140625" style="3"/>
    <col min="13458" max="13459" width="9.28515625" style="3" bestFit="1" customWidth="1"/>
    <col min="13460" max="13460" width="9.140625" style="3"/>
    <col min="13461" max="13462" width="9.28515625" style="3" bestFit="1" customWidth="1"/>
    <col min="13463" max="13463" width="12.85546875" style="3" bestFit="1" customWidth="1"/>
    <col min="13464" max="13465" width="9.140625" style="3"/>
    <col min="13466" max="13467" width="9.28515625" style="3" bestFit="1" customWidth="1"/>
    <col min="13468" max="13468" width="9.140625" style="3"/>
    <col min="13469" max="13470" width="9.28515625" style="3" bestFit="1" customWidth="1"/>
    <col min="13471" max="13471" width="12.85546875" style="3" bestFit="1" customWidth="1"/>
    <col min="13472" max="13473" width="9.140625" style="3"/>
    <col min="13474" max="13475" width="9.28515625" style="3" bestFit="1" customWidth="1"/>
    <col min="13476" max="13476" width="9.140625" style="3"/>
    <col min="13477" max="13478" width="9.28515625" style="3" bestFit="1" customWidth="1"/>
    <col min="13479" max="13479" width="12.85546875" style="3" bestFit="1" customWidth="1"/>
    <col min="13480" max="13481" width="9.140625" style="3"/>
    <col min="13482" max="13483" width="9.28515625" style="3" bestFit="1" customWidth="1"/>
    <col min="13484" max="13484" width="9.140625" style="3"/>
    <col min="13485" max="13486" width="9.28515625" style="3" bestFit="1" customWidth="1"/>
    <col min="13487" max="13487" width="12.85546875" style="3" bestFit="1" customWidth="1"/>
    <col min="13488" max="13489" width="9.140625" style="3"/>
    <col min="13490" max="13491" width="9.28515625" style="3" bestFit="1" customWidth="1"/>
    <col min="13492" max="13492" width="9.140625" style="3"/>
    <col min="13493" max="13494" width="9.28515625" style="3" bestFit="1" customWidth="1"/>
    <col min="13495" max="13495" width="12.85546875" style="3" bestFit="1" customWidth="1"/>
    <col min="13496" max="13497" width="9.140625" style="3"/>
    <col min="13498" max="13499" width="9.28515625" style="3" bestFit="1" customWidth="1"/>
    <col min="13500" max="13500" width="9.140625" style="3"/>
    <col min="13501" max="13502" width="9.28515625" style="3" bestFit="1" customWidth="1"/>
    <col min="13503" max="13503" width="12.85546875" style="3" bestFit="1" customWidth="1"/>
    <col min="13504" max="13505" width="9.140625" style="3"/>
    <col min="13506" max="13507" width="9.28515625" style="3" bestFit="1" customWidth="1"/>
    <col min="13508" max="13508" width="9.140625" style="3"/>
    <col min="13509" max="13510" width="9.28515625" style="3" bestFit="1" customWidth="1"/>
    <col min="13511" max="13511" width="12.85546875" style="3" bestFit="1" customWidth="1"/>
    <col min="13512" max="13513" width="9.140625" style="3"/>
    <col min="13514" max="13515" width="9.28515625" style="3" bestFit="1" customWidth="1"/>
    <col min="13516" max="13516" width="9.140625" style="3"/>
    <col min="13517" max="13518" width="9.28515625" style="3" bestFit="1" customWidth="1"/>
    <col min="13519" max="13519" width="12.85546875" style="3" bestFit="1" customWidth="1"/>
    <col min="13520" max="13521" width="9.140625" style="3"/>
    <col min="13522" max="13523" width="9.28515625" style="3" bestFit="1" customWidth="1"/>
    <col min="13524" max="13524" width="9.140625" style="3"/>
    <col min="13525" max="13526" width="9.28515625" style="3" bestFit="1" customWidth="1"/>
    <col min="13527" max="13527" width="12.85546875" style="3" bestFit="1" customWidth="1"/>
    <col min="13528" max="13529" width="9.140625" style="3"/>
    <col min="13530" max="13531" width="9.28515625" style="3" bestFit="1" customWidth="1"/>
    <col min="13532" max="13532" width="9.140625" style="3"/>
    <col min="13533" max="13534" width="9.28515625" style="3" bestFit="1" customWidth="1"/>
    <col min="13535" max="13535" width="12.85546875" style="3" bestFit="1" customWidth="1"/>
    <col min="13536" max="13537" width="9.140625" style="3"/>
    <col min="13538" max="13539" width="9.28515625" style="3" bestFit="1" customWidth="1"/>
    <col min="13540" max="13540" width="9.140625" style="3"/>
    <col min="13541" max="13542" width="9.28515625" style="3" bestFit="1" customWidth="1"/>
    <col min="13543" max="13543" width="12.85546875" style="3" bestFit="1" customWidth="1"/>
    <col min="13544" max="13545" width="9.140625" style="3"/>
    <col min="13546" max="13547" width="9.28515625" style="3" bestFit="1" customWidth="1"/>
    <col min="13548" max="13548" width="9.140625" style="3"/>
    <col min="13549" max="13550" width="9.28515625" style="3" bestFit="1" customWidth="1"/>
    <col min="13551" max="13551" width="12.85546875" style="3" bestFit="1" customWidth="1"/>
    <col min="13552" max="13553" width="9.140625" style="3"/>
    <col min="13554" max="13555" width="9.28515625" style="3" bestFit="1" customWidth="1"/>
    <col min="13556" max="13556" width="9.140625" style="3"/>
    <col min="13557" max="13558" width="9.28515625" style="3" bestFit="1" customWidth="1"/>
    <col min="13559" max="13559" width="12.85546875" style="3" bestFit="1" customWidth="1"/>
    <col min="13560" max="13561" width="9.140625" style="3"/>
    <col min="13562" max="13563" width="9.28515625" style="3" bestFit="1" customWidth="1"/>
    <col min="13564" max="13564" width="9.140625" style="3"/>
    <col min="13565" max="13566" width="9.28515625" style="3" bestFit="1" customWidth="1"/>
    <col min="13567" max="13567" width="12.85546875" style="3" bestFit="1" customWidth="1"/>
    <col min="13568" max="13569" width="9.140625" style="3"/>
    <col min="13570" max="13571" width="9.28515625" style="3" bestFit="1" customWidth="1"/>
    <col min="13572" max="13572" width="9.140625" style="3"/>
    <col min="13573" max="13574" width="9.28515625" style="3" bestFit="1" customWidth="1"/>
    <col min="13575" max="13575" width="12.85546875" style="3" bestFit="1" customWidth="1"/>
    <col min="13576" max="13577" width="9.140625" style="3"/>
    <col min="13578" max="13579" width="9.28515625" style="3" bestFit="1" customWidth="1"/>
    <col min="13580" max="13580" width="9.140625" style="3"/>
    <col min="13581" max="13582" width="9.28515625" style="3" bestFit="1" customWidth="1"/>
    <col min="13583" max="13583" width="12.85546875" style="3" bestFit="1" customWidth="1"/>
    <col min="13584" max="13585" width="9.140625" style="3"/>
    <col min="13586" max="13587" width="9.28515625" style="3" bestFit="1" customWidth="1"/>
    <col min="13588" max="13588" width="9.140625" style="3"/>
    <col min="13589" max="13590" width="9.28515625" style="3" bestFit="1" customWidth="1"/>
    <col min="13591" max="13591" width="12.85546875" style="3" bestFit="1" customWidth="1"/>
    <col min="13592" max="13593" width="9.140625" style="3"/>
    <col min="13594" max="13595" width="9.28515625" style="3" bestFit="1" customWidth="1"/>
    <col min="13596" max="13596" width="9.140625" style="3"/>
    <col min="13597" max="13598" width="9.28515625" style="3" bestFit="1" customWidth="1"/>
    <col min="13599" max="13599" width="12.85546875" style="3" bestFit="1" customWidth="1"/>
    <col min="13600" max="13601" width="9.140625" style="3"/>
    <col min="13602" max="13603" width="9.28515625" style="3" bestFit="1" customWidth="1"/>
    <col min="13604" max="13604" width="9.140625" style="3"/>
    <col min="13605" max="13606" width="9.28515625" style="3" bestFit="1" customWidth="1"/>
    <col min="13607" max="13607" width="12.85546875" style="3" bestFit="1" customWidth="1"/>
    <col min="13608" max="13609" width="9.140625" style="3"/>
    <col min="13610" max="13611" width="9.28515625" style="3" bestFit="1" customWidth="1"/>
    <col min="13612" max="13612" width="9.140625" style="3"/>
    <col min="13613" max="13614" width="9.28515625" style="3" bestFit="1" customWidth="1"/>
    <col min="13615" max="13615" width="12.85546875" style="3" bestFit="1" customWidth="1"/>
    <col min="13616" max="13617" width="9.140625" style="3"/>
    <col min="13618" max="13619" width="9.28515625" style="3" bestFit="1" customWidth="1"/>
    <col min="13620" max="13620" width="9.140625" style="3"/>
    <col min="13621" max="13622" width="9.28515625" style="3" bestFit="1" customWidth="1"/>
    <col min="13623" max="13623" width="12.85546875" style="3" bestFit="1" customWidth="1"/>
    <col min="13624" max="13625" width="9.140625" style="3"/>
    <col min="13626" max="13627" width="9.28515625" style="3" bestFit="1" customWidth="1"/>
    <col min="13628" max="13628" width="9.140625" style="3"/>
    <col min="13629" max="13630" width="9.28515625" style="3" bestFit="1" customWidth="1"/>
    <col min="13631" max="13631" width="12.85546875" style="3" bestFit="1" customWidth="1"/>
    <col min="13632" max="13633" width="9.140625" style="3"/>
    <col min="13634" max="13635" width="9.28515625" style="3" bestFit="1" customWidth="1"/>
    <col min="13636" max="13636" width="9.140625" style="3"/>
    <col min="13637" max="13638" width="9.28515625" style="3" bestFit="1" customWidth="1"/>
    <col min="13639" max="13639" width="12.85546875" style="3" bestFit="1" customWidth="1"/>
    <col min="13640" max="13641" width="9.140625" style="3"/>
    <col min="13642" max="13643" width="9.28515625" style="3" bestFit="1" customWidth="1"/>
    <col min="13644" max="13644" width="9.140625" style="3"/>
    <col min="13645" max="13646" width="9.28515625" style="3" bestFit="1" customWidth="1"/>
    <col min="13647" max="13647" width="12.85546875" style="3" bestFit="1" customWidth="1"/>
    <col min="13648" max="13649" width="9.140625" style="3"/>
    <col min="13650" max="13651" width="9.28515625" style="3" bestFit="1" customWidth="1"/>
    <col min="13652" max="13652" width="9.140625" style="3"/>
    <col min="13653" max="13654" width="9.28515625" style="3" bestFit="1" customWidth="1"/>
    <col min="13655" max="13655" width="12.85546875" style="3" bestFit="1" customWidth="1"/>
    <col min="13656" max="13657" width="9.140625" style="3"/>
    <col min="13658" max="13659" width="9.28515625" style="3" bestFit="1" customWidth="1"/>
    <col min="13660" max="13660" width="9.140625" style="3"/>
    <col min="13661" max="13662" width="9.28515625" style="3" bestFit="1" customWidth="1"/>
    <col min="13663" max="13663" width="12.85546875" style="3" bestFit="1" customWidth="1"/>
    <col min="13664" max="13665" width="9.140625" style="3"/>
    <col min="13666" max="13667" width="9.28515625" style="3" bestFit="1" customWidth="1"/>
    <col min="13668" max="13668" width="9.140625" style="3"/>
    <col min="13669" max="13670" width="9.28515625" style="3" bestFit="1" customWidth="1"/>
    <col min="13671" max="13671" width="12.85546875" style="3" bestFit="1" customWidth="1"/>
    <col min="13672" max="13673" width="9.140625" style="3"/>
    <col min="13674" max="13675" width="9.28515625" style="3" bestFit="1" customWidth="1"/>
    <col min="13676" max="13676" width="9.140625" style="3"/>
    <col min="13677" max="13678" width="9.28515625" style="3" bestFit="1" customWidth="1"/>
    <col min="13679" max="13679" width="12.85546875" style="3" bestFit="1" customWidth="1"/>
    <col min="13680" max="13681" width="9.140625" style="3"/>
    <col min="13682" max="13683" width="9.28515625" style="3" bestFit="1" customWidth="1"/>
    <col min="13684" max="13684" width="9.140625" style="3"/>
    <col min="13685" max="13686" width="9.28515625" style="3" bestFit="1" customWidth="1"/>
    <col min="13687" max="13687" width="12.85546875" style="3" bestFit="1" customWidth="1"/>
    <col min="13688" max="13689" width="9.140625" style="3"/>
    <col min="13690" max="13691" width="9.28515625" style="3" bestFit="1" customWidth="1"/>
    <col min="13692" max="13692" width="9.140625" style="3"/>
    <col min="13693" max="13694" width="9.28515625" style="3" bestFit="1" customWidth="1"/>
    <col min="13695" max="13695" width="12.85546875" style="3" bestFit="1" customWidth="1"/>
    <col min="13696" max="13697" width="9.140625" style="3"/>
    <col min="13698" max="13699" width="9.28515625" style="3" bestFit="1" customWidth="1"/>
    <col min="13700" max="13700" width="9.140625" style="3"/>
    <col min="13701" max="13702" width="9.28515625" style="3" bestFit="1" customWidth="1"/>
    <col min="13703" max="13703" width="12.85546875" style="3" bestFit="1" customWidth="1"/>
    <col min="13704" max="13705" width="9.140625" style="3"/>
    <col min="13706" max="13707" width="9.28515625" style="3" bestFit="1" customWidth="1"/>
    <col min="13708" max="13708" width="9.140625" style="3"/>
    <col min="13709" max="13710" width="9.28515625" style="3" bestFit="1" customWidth="1"/>
    <col min="13711" max="13711" width="12.85546875" style="3" bestFit="1" customWidth="1"/>
    <col min="13712" max="13713" width="9.140625" style="3"/>
    <col min="13714" max="13715" width="9.28515625" style="3" bestFit="1" customWidth="1"/>
    <col min="13716" max="13716" width="9.140625" style="3"/>
    <col min="13717" max="13718" width="9.28515625" style="3" bestFit="1" customWidth="1"/>
    <col min="13719" max="13719" width="12.85546875" style="3" bestFit="1" customWidth="1"/>
    <col min="13720" max="13721" width="9.140625" style="3"/>
    <col min="13722" max="13723" width="9.28515625" style="3" bestFit="1" customWidth="1"/>
    <col min="13724" max="13724" width="9.140625" style="3"/>
    <col min="13725" max="13726" width="9.28515625" style="3" bestFit="1" customWidth="1"/>
    <col min="13727" max="13727" width="12.85546875" style="3" bestFit="1" customWidth="1"/>
    <col min="13728" max="13729" width="9.140625" style="3"/>
    <col min="13730" max="13731" width="9.28515625" style="3" bestFit="1" customWidth="1"/>
    <col min="13732" max="13732" width="9.140625" style="3"/>
    <col min="13733" max="13734" width="9.28515625" style="3" bestFit="1" customWidth="1"/>
    <col min="13735" max="13735" width="12.85546875" style="3" bestFit="1" customWidth="1"/>
    <col min="13736" max="13737" width="9.140625" style="3"/>
    <col min="13738" max="13739" width="9.28515625" style="3" bestFit="1" customWidth="1"/>
    <col min="13740" max="13740" width="9.140625" style="3"/>
    <col min="13741" max="13742" width="9.28515625" style="3" bestFit="1" customWidth="1"/>
    <col min="13743" max="13743" width="12.85546875" style="3" bestFit="1" customWidth="1"/>
    <col min="13744" max="13745" width="9.140625" style="3"/>
    <col min="13746" max="13747" width="9.28515625" style="3" bestFit="1" customWidth="1"/>
    <col min="13748" max="13748" width="9.140625" style="3"/>
    <col min="13749" max="13750" width="9.28515625" style="3" bestFit="1" customWidth="1"/>
    <col min="13751" max="13751" width="12.85546875" style="3" bestFit="1" customWidth="1"/>
    <col min="13752" max="13753" width="9.140625" style="3"/>
    <col min="13754" max="13755" width="9.28515625" style="3" bestFit="1" customWidth="1"/>
    <col min="13756" max="13756" width="9.140625" style="3"/>
    <col min="13757" max="13758" width="9.28515625" style="3" bestFit="1" customWidth="1"/>
    <col min="13759" max="13759" width="12.85546875" style="3" bestFit="1" customWidth="1"/>
    <col min="13760" max="13761" width="9.140625" style="3"/>
    <col min="13762" max="13763" width="9.28515625" style="3" bestFit="1" customWidth="1"/>
    <col min="13764" max="13764" width="9.140625" style="3"/>
    <col min="13765" max="13766" width="9.28515625" style="3" bestFit="1" customWidth="1"/>
    <col min="13767" max="13767" width="12.85546875" style="3" bestFit="1" customWidth="1"/>
    <col min="13768" max="13769" width="9.140625" style="3"/>
    <col min="13770" max="13771" width="9.28515625" style="3" bestFit="1" customWidth="1"/>
    <col min="13772" max="13772" width="9.140625" style="3"/>
    <col min="13773" max="13774" width="9.28515625" style="3" bestFit="1" customWidth="1"/>
    <col min="13775" max="13775" width="12.85546875" style="3" bestFit="1" customWidth="1"/>
    <col min="13776" max="13777" width="9.140625" style="3"/>
    <col min="13778" max="13779" width="9.28515625" style="3" bestFit="1" customWidth="1"/>
    <col min="13780" max="13780" width="9.140625" style="3"/>
    <col min="13781" max="13782" width="9.28515625" style="3" bestFit="1" customWidth="1"/>
    <col min="13783" max="13783" width="12.85546875" style="3" bestFit="1" customWidth="1"/>
    <col min="13784" max="13785" width="9.140625" style="3"/>
    <col min="13786" max="13787" width="9.28515625" style="3" bestFit="1" customWidth="1"/>
    <col min="13788" max="13788" width="9.140625" style="3"/>
    <col min="13789" max="13790" width="9.28515625" style="3" bestFit="1" customWidth="1"/>
    <col min="13791" max="13791" width="12.85546875" style="3" bestFit="1" customWidth="1"/>
    <col min="13792" max="13793" width="9.140625" style="3"/>
    <col min="13794" max="13795" width="9.28515625" style="3" bestFit="1" customWidth="1"/>
    <col min="13796" max="13796" width="9.140625" style="3"/>
    <col min="13797" max="13798" width="9.28515625" style="3" bestFit="1" customWidth="1"/>
    <col min="13799" max="13799" width="12.85546875" style="3" bestFit="1" customWidth="1"/>
    <col min="13800" max="13801" width="9.140625" style="3"/>
    <col min="13802" max="13803" width="9.28515625" style="3" bestFit="1" customWidth="1"/>
    <col min="13804" max="13804" width="9.140625" style="3"/>
    <col min="13805" max="13806" width="9.28515625" style="3" bestFit="1" customWidth="1"/>
    <col min="13807" max="13807" width="12.85546875" style="3" bestFit="1" customWidth="1"/>
    <col min="13808" max="13809" width="9.140625" style="3"/>
    <col min="13810" max="13811" width="9.28515625" style="3" bestFit="1" customWidth="1"/>
    <col min="13812" max="13812" width="9.140625" style="3"/>
    <col min="13813" max="13814" width="9.28515625" style="3" bestFit="1" customWidth="1"/>
    <col min="13815" max="13815" width="12.85546875" style="3" bestFit="1" customWidth="1"/>
    <col min="13816" max="13817" width="9.140625" style="3"/>
    <col min="13818" max="13819" width="9.28515625" style="3" bestFit="1" customWidth="1"/>
    <col min="13820" max="13820" width="9.140625" style="3"/>
    <col min="13821" max="13822" width="9.28515625" style="3" bestFit="1" customWidth="1"/>
    <col min="13823" max="13823" width="12.85546875" style="3" bestFit="1" customWidth="1"/>
    <col min="13824" max="13825" width="9.140625" style="3"/>
    <col min="13826" max="13827" width="9.28515625" style="3" bestFit="1" customWidth="1"/>
    <col min="13828" max="13828" width="9.140625" style="3"/>
    <col min="13829" max="13830" width="9.28515625" style="3" bestFit="1" customWidth="1"/>
    <col min="13831" max="13831" width="12.85546875" style="3" bestFit="1" customWidth="1"/>
    <col min="13832" max="13833" width="9.140625" style="3"/>
    <col min="13834" max="13835" width="9.28515625" style="3" bestFit="1" customWidth="1"/>
    <col min="13836" max="13836" width="9.140625" style="3"/>
    <col min="13837" max="13838" width="9.28515625" style="3" bestFit="1" customWidth="1"/>
    <col min="13839" max="13839" width="12.85546875" style="3" bestFit="1" customWidth="1"/>
    <col min="13840" max="13841" width="9.140625" style="3"/>
    <col min="13842" max="13843" width="9.28515625" style="3" bestFit="1" customWidth="1"/>
    <col min="13844" max="13844" width="9.140625" style="3"/>
    <col min="13845" max="13846" width="9.28515625" style="3" bestFit="1" customWidth="1"/>
    <col min="13847" max="13847" width="12.85546875" style="3" bestFit="1" customWidth="1"/>
    <col min="13848" max="13849" width="9.140625" style="3"/>
    <col min="13850" max="13851" width="9.28515625" style="3" bestFit="1" customWidth="1"/>
    <col min="13852" max="13852" width="9.140625" style="3"/>
    <col min="13853" max="13854" width="9.28515625" style="3" bestFit="1" customWidth="1"/>
    <col min="13855" max="13855" width="12.85546875" style="3" bestFit="1" customWidth="1"/>
    <col min="13856" max="13857" width="9.140625" style="3"/>
    <col min="13858" max="13859" width="9.28515625" style="3" bestFit="1" customWidth="1"/>
    <col min="13860" max="13860" width="9.140625" style="3"/>
    <col min="13861" max="13862" width="9.28515625" style="3" bestFit="1" customWidth="1"/>
    <col min="13863" max="13863" width="12.85546875" style="3" bestFit="1" customWidth="1"/>
    <col min="13864" max="13865" width="9.140625" style="3"/>
    <col min="13866" max="13867" width="9.28515625" style="3" bestFit="1" customWidth="1"/>
    <col min="13868" max="13868" width="9.140625" style="3"/>
    <col min="13869" max="13870" width="9.28515625" style="3" bestFit="1" customWidth="1"/>
    <col min="13871" max="13871" width="12.85546875" style="3" bestFit="1" customWidth="1"/>
    <col min="13872" max="13873" width="9.140625" style="3"/>
    <col min="13874" max="13875" width="9.28515625" style="3" bestFit="1" customWidth="1"/>
    <col min="13876" max="13876" width="9.140625" style="3"/>
    <col min="13877" max="13878" width="9.28515625" style="3" bestFit="1" customWidth="1"/>
    <col min="13879" max="13879" width="12.85546875" style="3" bestFit="1" customWidth="1"/>
    <col min="13880" max="13881" width="9.140625" style="3"/>
    <col min="13882" max="13883" width="9.28515625" style="3" bestFit="1" customWidth="1"/>
    <col min="13884" max="13884" width="9.140625" style="3"/>
    <col min="13885" max="13886" width="9.28515625" style="3" bestFit="1" customWidth="1"/>
    <col min="13887" max="13887" width="12.85546875" style="3" bestFit="1" customWidth="1"/>
    <col min="13888" max="13889" width="9.140625" style="3"/>
    <col min="13890" max="13891" width="9.28515625" style="3" bestFit="1" customWidth="1"/>
    <col min="13892" max="13892" width="9.140625" style="3"/>
    <col min="13893" max="13894" width="9.28515625" style="3" bestFit="1" customWidth="1"/>
    <col min="13895" max="13895" width="12.85546875" style="3" bestFit="1" customWidth="1"/>
    <col min="13896" max="13897" width="9.140625" style="3"/>
    <col min="13898" max="13899" width="9.28515625" style="3" bestFit="1" customWidth="1"/>
    <col min="13900" max="13900" width="9.140625" style="3"/>
    <col min="13901" max="13902" width="9.28515625" style="3" bestFit="1" customWidth="1"/>
    <col min="13903" max="13903" width="12.85546875" style="3" bestFit="1" customWidth="1"/>
    <col min="13904" max="13905" width="9.140625" style="3"/>
    <col min="13906" max="13907" width="9.28515625" style="3" bestFit="1" customWidth="1"/>
    <col min="13908" max="13908" width="9.140625" style="3"/>
    <col min="13909" max="13910" width="9.28515625" style="3" bestFit="1" customWidth="1"/>
    <col min="13911" max="13911" width="12.85546875" style="3" bestFit="1" customWidth="1"/>
    <col min="13912" max="13913" width="9.140625" style="3"/>
    <col min="13914" max="13915" width="9.28515625" style="3" bestFit="1" customWidth="1"/>
    <col min="13916" max="13916" width="9.140625" style="3"/>
    <col min="13917" max="13918" width="9.28515625" style="3" bestFit="1" customWidth="1"/>
    <col min="13919" max="13919" width="12.85546875" style="3" bestFit="1" customWidth="1"/>
    <col min="13920" max="13921" width="9.140625" style="3"/>
    <col min="13922" max="13923" width="9.28515625" style="3" bestFit="1" customWidth="1"/>
    <col min="13924" max="13924" width="9.140625" style="3"/>
    <col min="13925" max="13926" width="9.28515625" style="3" bestFit="1" customWidth="1"/>
    <col min="13927" max="13927" width="12.85546875" style="3" bestFit="1" customWidth="1"/>
    <col min="13928" max="13929" width="9.140625" style="3"/>
    <col min="13930" max="13931" width="9.28515625" style="3" bestFit="1" customWidth="1"/>
    <col min="13932" max="13932" width="9.140625" style="3"/>
    <col min="13933" max="13934" width="9.28515625" style="3" bestFit="1" customWidth="1"/>
    <col min="13935" max="13935" width="12.85546875" style="3" bestFit="1" customWidth="1"/>
    <col min="13936" max="13937" width="9.140625" style="3"/>
    <col min="13938" max="13939" width="9.28515625" style="3" bestFit="1" customWidth="1"/>
    <col min="13940" max="13940" width="9.140625" style="3"/>
    <col min="13941" max="13942" width="9.28515625" style="3" bestFit="1" customWidth="1"/>
    <col min="13943" max="13943" width="12.85546875" style="3" bestFit="1" customWidth="1"/>
    <col min="13944" max="13945" width="9.140625" style="3"/>
    <col min="13946" max="13947" width="9.28515625" style="3" bestFit="1" customWidth="1"/>
    <col min="13948" max="13948" width="9.140625" style="3"/>
    <col min="13949" max="13950" width="9.28515625" style="3" bestFit="1" customWidth="1"/>
    <col min="13951" max="13951" width="12.85546875" style="3" bestFit="1" customWidth="1"/>
    <col min="13952" max="13953" width="9.140625" style="3"/>
    <col min="13954" max="13955" width="9.28515625" style="3" bestFit="1" customWidth="1"/>
    <col min="13956" max="13956" width="9.140625" style="3"/>
    <col min="13957" max="13958" width="9.28515625" style="3" bestFit="1" customWidth="1"/>
    <col min="13959" max="13959" width="12.85546875" style="3" bestFit="1" customWidth="1"/>
    <col min="13960" max="13961" width="9.140625" style="3"/>
    <col min="13962" max="13963" width="9.28515625" style="3" bestFit="1" customWidth="1"/>
    <col min="13964" max="13964" width="9.140625" style="3"/>
    <col min="13965" max="13966" width="9.28515625" style="3" bestFit="1" customWidth="1"/>
    <col min="13967" max="13967" width="12.85546875" style="3" bestFit="1" customWidth="1"/>
    <col min="13968" max="13969" width="9.140625" style="3"/>
    <col min="13970" max="13971" width="9.28515625" style="3" bestFit="1" customWidth="1"/>
    <col min="13972" max="13972" width="9.140625" style="3"/>
    <col min="13973" max="13974" width="9.28515625" style="3" bestFit="1" customWidth="1"/>
    <col min="13975" max="13975" width="12.85546875" style="3" bestFit="1" customWidth="1"/>
    <col min="13976" max="13977" width="9.140625" style="3"/>
    <col min="13978" max="13979" width="9.28515625" style="3" bestFit="1" customWidth="1"/>
    <col min="13980" max="13980" width="9.140625" style="3"/>
    <col min="13981" max="13982" width="9.28515625" style="3" bestFit="1" customWidth="1"/>
    <col min="13983" max="13983" width="12.85546875" style="3" bestFit="1" customWidth="1"/>
    <col min="13984" max="13985" width="9.140625" style="3"/>
    <col min="13986" max="13987" width="9.28515625" style="3" bestFit="1" customWidth="1"/>
    <col min="13988" max="13988" width="9.140625" style="3"/>
    <col min="13989" max="13990" width="9.28515625" style="3" bestFit="1" customWidth="1"/>
    <col min="13991" max="13991" width="12.85546875" style="3" bestFit="1" customWidth="1"/>
    <col min="13992" max="13993" width="9.140625" style="3"/>
    <col min="13994" max="13995" width="9.28515625" style="3" bestFit="1" customWidth="1"/>
    <col min="13996" max="13996" width="9.140625" style="3"/>
    <col min="13997" max="13998" width="9.28515625" style="3" bestFit="1" customWidth="1"/>
    <col min="13999" max="13999" width="12.85546875" style="3" bestFit="1" customWidth="1"/>
    <col min="14000" max="14001" width="9.140625" style="3"/>
    <col min="14002" max="14003" width="9.28515625" style="3" bestFit="1" customWidth="1"/>
    <col min="14004" max="14004" width="9.140625" style="3"/>
    <col min="14005" max="14006" width="9.28515625" style="3" bestFit="1" customWidth="1"/>
    <col min="14007" max="14007" width="12.85546875" style="3" bestFit="1" customWidth="1"/>
    <col min="14008" max="14009" width="9.140625" style="3"/>
    <col min="14010" max="14011" width="9.28515625" style="3" bestFit="1" customWidth="1"/>
    <col min="14012" max="14012" width="9.140625" style="3"/>
    <col min="14013" max="14014" width="9.28515625" style="3" bestFit="1" customWidth="1"/>
    <col min="14015" max="14015" width="12.85546875" style="3" bestFit="1" customWidth="1"/>
    <col min="14016" max="14017" width="9.140625" style="3"/>
    <col min="14018" max="14019" width="9.28515625" style="3" bestFit="1" customWidth="1"/>
    <col min="14020" max="14020" width="9.140625" style="3"/>
    <col min="14021" max="14022" width="9.28515625" style="3" bestFit="1" customWidth="1"/>
    <col min="14023" max="14023" width="12.85546875" style="3" bestFit="1" customWidth="1"/>
    <col min="14024" max="14025" width="9.140625" style="3"/>
    <col min="14026" max="14027" width="9.28515625" style="3" bestFit="1" customWidth="1"/>
    <col min="14028" max="14028" width="9.140625" style="3"/>
    <col min="14029" max="14030" width="9.28515625" style="3" bestFit="1" customWidth="1"/>
    <col min="14031" max="14031" width="12.85546875" style="3" bestFit="1" customWidth="1"/>
    <col min="14032" max="14033" width="9.140625" style="3"/>
    <col min="14034" max="14035" width="9.28515625" style="3" bestFit="1" customWidth="1"/>
    <col min="14036" max="14036" width="9.140625" style="3"/>
    <col min="14037" max="14038" width="9.28515625" style="3" bestFit="1" customWidth="1"/>
    <col min="14039" max="14039" width="12.85546875" style="3" bestFit="1" customWidth="1"/>
    <col min="14040" max="14041" width="9.140625" style="3"/>
    <col min="14042" max="14043" width="9.28515625" style="3" bestFit="1" customWidth="1"/>
    <col min="14044" max="14044" width="9.140625" style="3"/>
    <col min="14045" max="14046" width="9.28515625" style="3" bestFit="1" customWidth="1"/>
    <col min="14047" max="14047" width="12.85546875" style="3" bestFit="1" customWidth="1"/>
    <col min="14048" max="14049" width="9.140625" style="3"/>
    <col min="14050" max="14051" width="9.28515625" style="3" bestFit="1" customWidth="1"/>
    <col min="14052" max="14052" width="9.140625" style="3"/>
    <col min="14053" max="14054" width="9.28515625" style="3" bestFit="1" customWidth="1"/>
    <col min="14055" max="14055" width="12.85546875" style="3" bestFit="1" customWidth="1"/>
    <col min="14056" max="14057" width="9.140625" style="3"/>
    <col min="14058" max="14059" width="9.28515625" style="3" bestFit="1" customWidth="1"/>
    <col min="14060" max="14060" width="9.140625" style="3"/>
    <col min="14061" max="14062" width="9.28515625" style="3" bestFit="1" customWidth="1"/>
    <col min="14063" max="14063" width="12.85546875" style="3" bestFit="1" customWidth="1"/>
    <col min="14064" max="14065" width="9.140625" style="3"/>
    <col min="14066" max="14067" width="9.28515625" style="3" bestFit="1" customWidth="1"/>
    <col min="14068" max="14068" width="9.140625" style="3"/>
    <col min="14069" max="14070" width="9.28515625" style="3" bestFit="1" customWidth="1"/>
    <col min="14071" max="14071" width="12.85546875" style="3" bestFit="1" customWidth="1"/>
    <col min="14072" max="14073" width="9.140625" style="3"/>
    <col min="14074" max="14075" width="9.28515625" style="3" bestFit="1" customWidth="1"/>
    <col min="14076" max="14076" width="9.140625" style="3"/>
    <col min="14077" max="14078" width="9.28515625" style="3" bestFit="1" customWidth="1"/>
    <col min="14079" max="14079" width="12.85546875" style="3" bestFit="1" customWidth="1"/>
    <col min="14080" max="14081" width="9.140625" style="3"/>
    <col min="14082" max="14083" width="9.28515625" style="3" bestFit="1" customWidth="1"/>
    <col min="14084" max="14084" width="9.140625" style="3"/>
    <col min="14085" max="14086" width="9.28515625" style="3" bestFit="1" customWidth="1"/>
    <col min="14087" max="14087" width="12.85546875" style="3" bestFit="1" customWidth="1"/>
    <col min="14088" max="14089" width="9.140625" style="3"/>
    <col min="14090" max="14091" width="9.28515625" style="3" bestFit="1" customWidth="1"/>
    <col min="14092" max="14092" width="9.140625" style="3"/>
    <col min="14093" max="14094" width="9.28515625" style="3" bestFit="1" customWidth="1"/>
    <col min="14095" max="14095" width="12.85546875" style="3" bestFit="1" customWidth="1"/>
    <col min="14096" max="14097" width="9.140625" style="3"/>
    <col min="14098" max="14099" width="9.28515625" style="3" bestFit="1" customWidth="1"/>
    <col min="14100" max="14100" width="9.140625" style="3"/>
    <col min="14101" max="14102" width="9.28515625" style="3" bestFit="1" customWidth="1"/>
    <col min="14103" max="14103" width="12.85546875" style="3" bestFit="1" customWidth="1"/>
    <col min="14104" max="14105" width="9.140625" style="3"/>
    <col min="14106" max="14107" width="9.28515625" style="3" bestFit="1" customWidth="1"/>
    <col min="14108" max="14108" width="9.140625" style="3"/>
    <col min="14109" max="14110" width="9.28515625" style="3" bestFit="1" customWidth="1"/>
    <col min="14111" max="14111" width="12.85546875" style="3" bestFit="1" customWidth="1"/>
    <col min="14112" max="14113" width="9.140625" style="3"/>
    <col min="14114" max="14115" width="9.28515625" style="3" bestFit="1" customWidth="1"/>
    <col min="14116" max="14116" width="9.140625" style="3"/>
    <col min="14117" max="14118" width="9.28515625" style="3" bestFit="1" customWidth="1"/>
    <col min="14119" max="14119" width="12.85546875" style="3" bestFit="1" customWidth="1"/>
    <col min="14120" max="14121" width="9.140625" style="3"/>
    <col min="14122" max="14123" width="9.28515625" style="3" bestFit="1" customWidth="1"/>
    <col min="14124" max="14124" width="9.140625" style="3"/>
    <col min="14125" max="14126" width="9.28515625" style="3" bestFit="1" customWidth="1"/>
    <col min="14127" max="14127" width="12.85546875" style="3" bestFit="1" customWidth="1"/>
    <col min="14128" max="14129" width="9.140625" style="3"/>
    <col min="14130" max="14131" width="9.28515625" style="3" bestFit="1" customWidth="1"/>
    <col min="14132" max="14132" width="9.140625" style="3"/>
    <col min="14133" max="14134" width="9.28515625" style="3" bestFit="1" customWidth="1"/>
    <col min="14135" max="14135" width="12.85546875" style="3" bestFit="1" customWidth="1"/>
    <col min="14136" max="14137" width="9.140625" style="3"/>
    <col min="14138" max="14139" width="9.28515625" style="3" bestFit="1" customWidth="1"/>
    <col min="14140" max="14140" width="9.140625" style="3"/>
    <col min="14141" max="14142" width="9.28515625" style="3" bestFit="1" customWidth="1"/>
    <col min="14143" max="14143" width="12.85546875" style="3" bestFit="1" customWidth="1"/>
    <col min="14144" max="14145" width="9.140625" style="3"/>
    <col min="14146" max="14147" width="9.28515625" style="3" bestFit="1" customWidth="1"/>
    <col min="14148" max="14148" width="9.140625" style="3"/>
    <col min="14149" max="14150" width="9.28515625" style="3" bestFit="1" customWidth="1"/>
    <col min="14151" max="14151" width="12.85546875" style="3" bestFit="1" customWidth="1"/>
    <col min="14152" max="14153" width="9.140625" style="3"/>
    <col min="14154" max="14155" width="9.28515625" style="3" bestFit="1" customWidth="1"/>
    <col min="14156" max="14156" width="9.140625" style="3"/>
    <col min="14157" max="14158" width="9.28515625" style="3" bestFit="1" customWidth="1"/>
    <col min="14159" max="14159" width="12.85546875" style="3" bestFit="1" customWidth="1"/>
    <col min="14160" max="14161" width="9.140625" style="3"/>
    <col min="14162" max="14163" width="9.28515625" style="3" bestFit="1" customWidth="1"/>
    <col min="14164" max="14164" width="9.140625" style="3"/>
    <col min="14165" max="14166" width="9.28515625" style="3" bestFit="1" customWidth="1"/>
    <col min="14167" max="14167" width="12.85546875" style="3" bestFit="1" customWidth="1"/>
    <col min="14168" max="14169" width="9.140625" style="3"/>
    <col min="14170" max="14171" width="9.28515625" style="3" bestFit="1" customWidth="1"/>
    <col min="14172" max="14172" width="9.140625" style="3"/>
    <col min="14173" max="14174" width="9.28515625" style="3" bestFit="1" customWidth="1"/>
    <col min="14175" max="14175" width="12.85546875" style="3" bestFit="1" customWidth="1"/>
    <col min="14176" max="14177" width="9.140625" style="3"/>
    <col min="14178" max="14179" width="9.28515625" style="3" bestFit="1" customWidth="1"/>
    <col min="14180" max="14180" width="9.140625" style="3"/>
    <col min="14181" max="14182" width="9.28515625" style="3" bestFit="1" customWidth="1"/>
    <col min="14183" max="14183" width="12.85546875" style="3" bestFit="1" customWidth="1"/>
    <col min="14184" max="14185" width="9.140625" style="3"/>
    <col min="14186" max="14187" width="9.28515625" style="3" bestFit="1" customWidth="1"/>
    <col min="14188" max="14188" width="9.140625" style="3"/>
    <col min="14189" max="14190" width="9.28515625" style="3" bestFit="1" customWidth="1"/>
    <col min="14191" max="14191" width="12.85546875" style="3" bestFit="1" customWidth="1"/>
    <col min="14192" max="14193" width="9.140625" style="3"/>
    <col min="14194" max="14195" width="9.28515625" style="3" bestFit="1" customWidth="1"/>
    <col min="14196" max="14196" width="9.140625" style="3"/>
    <col min="14197" max="14198" width="9.28515625" style="3" bestFit="1" customWidth="1"/>
    <col min="14199" max="14199" width="12.85546875" style="3" bestFit="1" customWidth="1"/>
    <col min="14200" max="14201" width="9.140625" style="3"/>
    <col min="14202" max="14203" width="9.28515625" style="3" bestFit="1" customWidth="1"/>
    <col min="14204" max="14204" width="9.140625" style="3"/>
    <col min="14205" max="14206" width="9.28515625" style="3" bestFit="1" customWidth="1"/>
    <col min="14207" max="14207" width="12.85546875" style="3" bestFit="1" customWidth="1"/>
    <col min="14208" max="14209" width="9.140625" style="3"/>
    <col min="14210" max="14211" width="9.28515625" style="3" bestFit="1" customWidth="1"/>
    <col min="14212" max="14212" width="9.140625" style="3"/>
    <col min="14213" max="14214" width="9.28515625" style="3" bestFit="1" customWidth="1"/>
    <col min="14215" max="14215" width="12.85546875" style="3" bestFit="1" customWidth="1"/>
    <col min="14216" max="14217" width="9.140625" style="3"/>
    <col min="14218" max="14219" width="9.28515625" style="3" bestFit="1" customWidth="1"/>
    <col min="14220" max="14220" width="9.140625" style="3"/>
    <col min="14221" max="14222" width="9.28515625" style="3" bestFit="1" customWidth="1"/>
    <col min="14223" max="14223" width="12.85546875" style="3" bestFit="1" customWidth="1"/>
    <col min="14224" max="14225" width="9.140625" style="3"/>
    <col min="14226" max="14227" width="9.28515625" style="3" bestFit="1" customWidth="1"/>
    <col min="14228" max="14228" width="9.140625" style="3"/>
    <col min="14229" max="14230" width="9.28515625" style="3" bestFit="1" customWidth="1"/>
    <col min="14231" max="14231" width="12.85546875" style="3" bestFit="1" customWidth="1"/>
    <col min="14232" max="14233" width="9.140625" style="3"/>
    <col min="14234" max="14235" width="9.28515625" style="3" bestFit="1" customWidth="1"/>
    <col min="14236" max="14236" width="9.140625" style="3"/>
    <col min="14237" max="14238" width="9.28515625" style="3" bestFit="1" customWidth="1"/>
    <col min="14239" max="14239" width="12.85546875" style="3" bestFit="1" customWidth="1"/>
    <col min="14240" max="14241" width="9.140625" style="3"/>
    <col min="14242" max="14243" width="9.28515625" style="3" bestFit="1" customWidth="1"/>
    <col min="14244" max="14244" width="9.140625" style="3"/>
    <col min="14245" max="14246" width="9.28515625" style="3" bestFit="1" customWidth="1"/>
    <col min="14247" max="14247" width="12.85546875" style="3" bestFit="1" customWidth="1"/>
    <col min="14248" max="14249" width="9.140625" style="3"/>
    <col min="14250" max="14251" width="9.28515625" style="3" bestFit="1" customWidth="1"/>
    <col min="14252" max="14252" width="9.140625" style="3"/>
    <col min="14253" max="14254" width="9.28515625" style="3" bestFit="1" customWidth="1"/>
    <col min="14255" max="14255" width="12.85546875" style="3" bestFit="1" customWidth="1"/>
    <col min="14256" max="14257" width="9.140625" style="3"/>
    <col min="14258" max="14259" width="9.28515625" style="3" bestFit="1" customWidth="1"/>
    <col min="14260" max="14260" width="9.140625" style="3"/>
    <col min="14261" max="14262" width="9.28515625" style="3" bestFit="1" customWidth="1"/>
    <col min="14263" max="14263" width="12.85546875" style="3" bestFit="1" customWidth="1"/>
    <col min="14264" max="14265" width="9.140625" style="3"/>
    <col min="14266" max="14267" width="9.28515625" style="3" bestFit="1" customWidth="1"/>
    <col min="14268" max="14268" width="9.140625" style="3"/>
    <col min="14269" max="14270" width="9.28515625" style="3" bestFit="1" customWidth="1"/>
    <col min="14271" max="14271" width="12.85546875" style="3" bestFit="1" customWidth="1"/>
    <col min="14272" max="14273" width="9.140625" style="3"/>
    <col min="14274" max="14275" width="9.28515625" style="3" bestFit="1" customWidth="1"/>
    <col min="14276" max="14276" width="9.140625" style="3"/>
    <col min="14277" max="14278" width="9.28515625" style="3" bestFit="1" customWidth="1"/>
    <col min="14279" max="14279" width="12.85546875" style="3" bestFit="1" customWidth="1"/>
    <col min="14280" max="14281" width="9.140625" style="3"/>
    <col min="14282" max="14283" width="9.28515625" style="3" bestFit="1" customWidth="1"/>
    <col min="14284" max="14284" width="9.140625" style="3"/>
    <col min="14285" max="14286" width="9.28515625" style="3" bestFit="1" customWidth="1"/>
    <col min="14287" max="14287" width="12.85546875" style="3" bestFit="1" customWidth="1"/>
    <col min="14288" max="14289" width="9.140625" style="3"/>
    <col min="14290" max="14291" width="9.28515625" style="3" bestFit="1" customWidth="1"/>
    <col min="14292" max="14292" width="9.140625" style="3"/>
    <col min="14293" max="14294" width="9.28515625" style="3" bestFit="1" customWidth="1"/>
    <col min="14295" max="14295" width="12.85546875" style="3" bestFit="1" customWidth="1"/>
    <col min="14296" max="14297" width="9.140625" style="3"/>
    <col min="14298" max="14299" width="9.28515625" style="3" bestFit="1" customWidth="1"/>
    <col min="14300" max="14300" width="9.140625" style="3"/>
    <col min="14301" max="14302" width="9.28515625" style="3" bestFit="1" customWidth="1"/>
    <col min="14303" max="14303" width="12.85546875" style="3" bestFit="1" customWidth="1"/>
    <col min="14304" max="14305" width="9.140625" style="3"/>
    <col min="14306" max="14307" width="9.28515625" style="3" bestFit="1" customWidth="1"/>
    <col min="14308" max="14308" width="9.140625" style="3"/>
    <col min="14309" max="14310" width="9.28515625" style="3" bestFit="1" customWidth="1"/>
    <col min="14311" max="14311" width="12.85546875" style="3" bestFit="1" customWidth="1"/>
    <col min="14312" max="14313" width="9.140625" style="3"/>
    <col min="14314" max="14315" width="9.28515625" style="3" bestFit="1" customWidth="1"/>
    <col min="14316" max="14316" width="9.140625" style="3"/>
    <col min="14317" max="14318" width="9.28515625" style="3" bestFit="1" customWidth="1"/>
    <col min="14319" max="14319" width="12.85546875" style="3" bestFit="1" customWidth="1"/>
    <col min="14320" max="14321" width="9.140625" style="3"/>
    <col min="14322" max="14323" width="9.28515625" style="3" bestFit="1" customWidth="1"/>
    <col min="14324" max="14324" width="9.140625" style="3"/>
    <col min="14325" max="14326" width="9.28515625" style="3" bestFit="1" customWidth="1"/>
    <col min="14327" max="14327" width="12.85546875" style="3" bestFit="1" customWidth="1"/>
    <col min="14328" max="14329" width="9.140625" style="3"/>
    <col min="14330" max="14331" width="9.28515625" style="3" bestFit="1" customWidth="1"/>
    <col min="14332" max="14332" width="9.140625" style="3"/>
    <col min="14333" max="14334" width="9.28515625" style="3" bestFit="1" customWidth="1"/>
    <col min="14335" max="14335" width="12.85546875" style="3" bestFit="1" customWidth="1"/>
    <col min="14336" max="14337" width="9.140625" style="3"/>
    <col min="14338" max="14339" width="9.28515625" style="3" bestFit="1" customWidth="1"/>
    <col min="14340" max="14340" width="9.140625" style="3"/>
    <col min="14341" max="14342" width="9.28515625" style="3" bestFit="1" customWidth="1"/>
    <col min="14343" max="14343" width="12.85546875" style="3" bestFit="1" customWidth="1"/>
    <col min="14344" max="14345" width="9.140625" style="3"/>
    <col min="14346" max="14347" width="9.28515625" style="3" bestFit="1" customWidth="1"/>
    <col min="14348" max="14348" width="9.140625" style="3"/>
    <col min="14349" max="14350" width="9.28515625" style="3" bestFit="1" customWidth="1"/>
    <col min="14351" max="14351" width="12.85546875" style="3" bestFit="1" customWidth="1"/>
    <col min="14352" max="14353" width="9.140625" style="3"/>
    <col min="14354" max="14355" width="9.28515625" style="3" bestFit="1" customWidth="1"/>
    <col min="14356" max="14356" width="9.140625" style="3"/>
    <col min="14357" max="14358" width="9.28515625" style="3" bestFit="1" customWidth="1"/>
    <col min="14359" max="14359" width="12.85546875" style="3" bestFit="1" customWidth="1"/>
    <col min="14360" max="14361" width="9.140625" style="3"/>
    <col min="14362" max="14363" width="9.28515625" style="3" bestFit="1" customWidth="1"/>
    <col min="14364" max="14364" width="9.140625" style="3"/>
    <col min="14365" max="14366" width="9.28515625" style="3" bestFit="1" customWidth="1"/>
    <col min="14367" max="14367" width="12.85546875" style="3" bestFit="1" customWidth="1"/>
    <col min="14368" max="14369" width="9.140625" style="3"/>
    <col min="14370" max="14371" width="9.28515625" style="3" bestFit="1" customWidth="1"/>
    <col min="14372" max="14372" width="9.140625" style="3"/>
    <col min="14373" max="14374" width="9.28515625" style="3" bestFit="1" customWidth="1"/>
    <col min="14375" max="14375" width="12.85546875" style="3" bestFit="1" customWidth="1"/>
    <col min="14376" max="14377" width="9.140625" style="3"/>
    <col min="14378" max="14379" width="9.28515625" style="3" bestFit="1" customWidth="1"/>
    <col min="14380" max="14380" width="9.140625" style="3"/>
    <col min="14381" max="14382" width="9.28515625" style="3" bestFit="1" customWidth="1"/>
    <col min="14383" max="14383" width="12.85546875" style="3" bestFit="1" customWidth="1"/>
    <col min="14384" max="14385" width="9.140625" style="3"/>
    <col min="14386" max="14387" width="9.28515625" style="3" bestFit="1" customWidth="1"/>
    <col min="14388" max="14388" width="9.140625" style="3"/>
    <col min="14389" max="14390" width="9.28515625" style="3" bestFit="1" customWidth="1"/>
    <col min="14391" max="14391" width="12.85546875" style="3" bestFit="1" customWidth="1"/>
    <col min="14392" max="14393" width="9.140625" style="3"/>
    <col min="14394" max="14395" width="9.28515625" style="3" bestFit="1" customWidth="1"/>
    <col min="14396" max="14396" width="9.140625" style="3"/>
    <col min="14397" max="14398" width="9.28515625" style="3" bestFit="1" customWidth="1"/>
    <col min="14399" max="14399" width="12.85546875" style="3" bestFit="1" customWidth="1"/>
    <col min="14400" max="14401" width="9.140625" style="3"/>
    <col min="14402" max="14403" width="9.28515625" style="3" bestFit="1" customWidth="1"/>
    <col min="14404" max="14404" width="9.140625" style="3"/>
    <col min="14405" max="14406" width="9.28515625" style="3" bestFit="1" customWidth="1"/>
    <col min="14407" max="14407" width="12.85546875" style="3" bestFit="1" customWidth="1"/>
    <col min="14408" max="14409" width="9.140625" style="3"/>
    <col min="14410" max="14411" width="9.28515625" style="3" bestFit="1" customWidth="1"/>
    <col min="14412" max="14412" width="9.140625" style="3"/>
    <col min="14413" max="14414" width="9.28515625" style="3" bestFit="1" customWidth="1"/>
    <col min="14415" max="14415" width="12.85546875" style="3" bestFit="1" customWidth="1"/>
    <col min="14416" max="14417" width="9.140625" style="3"/>
    <col min="14418" max="14419" width="9.28515625" style="3" bestFit="1" customWidth="1"/>
    <col min="14420" max="14420" width="9.140625" style="3"/>
    <col min="14421" max="14422" width="9.28515625" style="3" bestFit="1" customWidth="1"/>
    <col min="14423" max="14423" width="12.85546875" style="3" bestFit="1" customWidth="1"/>
    <col min="14424" max="14425" width="9.140625" style="3"/>
    <col min="14426" max="14427" width="9.28515625" style="3" bestFit="1" customWidth="1"/>
    <col min="14428" max="14428" width="9.140625" style="3"/>
    <col min="14429" max="14430" width="9.28515625" style="3" bestFit="1" customWidth="1"/>
    <col min="14431" max="14431" width="12.85546875" style="3" bestFit="1" customWidth="1"/>
    <col min="14432" max="14433" width="9.140625" style="3"/>
    <col min="14434" max="14435" width="9.28515625" style="3" bestFit="1" customWidth="1"/>
    <col min="14436" max="14436" width="9.140625" style="3"/>
    <col min="14437" max="14438" width="9.28515625" style="3" bestFit="1" customWidth="1"/>
    <col min="14439" max="14439" width="12.85546875" style="3" bestFit="1" customWidth="1"/>
    <col min="14440" max="14441" width="9.140625" style="3"/>
    <col min="14442" max="14443" width="9.28515625" style="3" bestFit="1" customWidth="1"/>
    <col min="14444" max="14444" width="9.140625" style="3"/>
    <col min="14445" max="14446" width="9.28515625" style="3" bestFit="1" customWidth="1"/>
    <col min="14447" max="14447" width="12.85546875" style="3" bestFit="1" customWidth="1"/>
    <col min="14448" max="14449" width="9.140625" style="3"/>
    <col min="14450" max="14451" width="9.28515625" style="3" bestFit="1" customWidth="1"/>
    <col min="14452" max="14452" width="9.140625" style="3"/>
    <col min="14453" max="14454" width="9.28515625" style="3" bestFit="1" customWidth="1"/>
    <col min="14455" max="14455" width="12.85546875" style="3" bestFit="1" customWidth="1"/>
    <col min="14456" max="14457" width="9.140625" style="3"/>
    <col min="14458" max="14459" width="9.28515625" style="3" bestFit="1" customWidth="1"/>
    <col min="14460" max="14460" width="9.140625" style="3"/>
    <col min="14461" max="14462" width="9.28515625" style="3" bestFit="1" customWidth="1"/>
    <col min="14463" max="14463" width="12.85546875" style="3" bestFit="1" customWidth="1"/>
    <col min="14464" max="14465" width="9.140625" style="3"/>
    <col min="14466" max="14467" width="9.28515625" style="3" bestFit="1" customWidth="1"/>
    <col min="14468" max="14468" width="9.140625" style="3"/>
    <col min="14469" max="14470" width="9.28515625" style="3" bestFit="1" customWidth="1"/>
    <col min="14471" max="14471" width="12.85546875" style="3" bestFit="1" customWidth="1"/>
    <col min="14472" max="14473" width="9.140625" style="3"/>
    <col min="14474" max="14475" width="9.28515625" style="3" bestFit="1" customWidth="1"/>
    <col min="14476" max="14476" width="9.140625" style="3"/>
    <col min="14477" max="14478" width="9.28515625" style="3" bestFit="1" customWidth="1"/>
    <col min="14479" max="14479" width="12.85546875" style="3" bestFit="1" customWidth="1"/>
    <col min="14480" max="14481" width="9.140625" style="3"/>
    <col min="14482" max="14483" width="9.28515625" style="3" bestFit="1" customWidth="1"/>
    <col min="14484" max="14484" width="9.140625" style="3"/>
    <col min="14485" max="14486" width="9.28515625" style="3" bestFit="1" customWidth="1"/>
    <col min="14487" max="14487" width="12.85546875" style="3" bestFit="1" customWidth="1"/>
    <col min="14488" max="14489" width="9.140625" style="3"/>
    <col min="14490" max="14491" width="9.28515625" style="3" bestFit="1" customWidth="1"/>
    <col min="14492" max="14492" width="9.140625" style="3"/>
    <col min="14493" max="14494" width="9.28515625" style="3" bestFit="1" customWidth="1"/>
    <col min="14495" max="14495" width="12.85546875" style="3" bestFit="1" customWidth="1"/>
    <col min="14496" max="14497" width="9.140625" style="3"/>
    <col min="14498" max="14499" width="9.28515625" style="3" bestFit="1" customWidth="1"/>
    <col min="14500" max="14500" width="9.140625" style="3"/>
    <col min="14501" max="14502" width="9.28515625" style="3" bestFit="1" customWidth="1"/>
    <col min="14503" max="14503" width="12.85546875" style="3" bestFit="1" customWidth="1"/>
    <col min="14504" max="14505" width="9.140625" style="3"/>
    <col min="14506" max="14507" width="9.28515625" style="3" bestFit="1" customWidth="1"/>
    <col min="14508" max="14508" width="9.140625" style="3"/>
    <col min="14509" max="14510" width="9.28515625" style="3" bestFit="1" customWidth="1"/>
    <col min="14511" max="14511" width="12.85546875" style="3" bestFit="1" customWidth="1"/>
    <col min="14512" max="14513" width="9.140625" style="3"/>
    <col min="14514" max="14515" width="9.28515625" style="3" bestFit="1" customWidth="1"/>
    <col min="14516" max="14516" width="9.140625" style="3"/>
    <col min="14517" max="14518" width="9.28515625" style="3" bestFit="1" customWidth="1"/>
    <col min="14519" max="14519" width="12.85546875" style="3" bestFit="1" customWidth="1"/>
    <col min="14520" max="14521" width="9.140625" style="3"/>
    <col min="14522" max="14523" width="9.28515625" style="3" bestFit="1" customWidth="1"/>
    <col min="14524" max="14524" width="9.140625" style="3"/>
    <col min="14525" max="14526" width="9.28515625" style="3" bestFit="1" customWidth="1"/>
    <col min="14527" max="14527" width="12.85546875" style="3" bestFit="1" customWidth="1"/>
    <col min="14528" max="14529" width="9.140625" style="3"/>
    <col min="14530" max="14531" width="9.28515625" style="3" bestFit="1" customWidth="1"/>
    <col min="14532" max="14532" width="9.140625" style="3"/>
    <col min="14533" max="14534" width="9.28515625" style="3" bestFit="1" customWidth="1"/>
    <col min="14535" max="14535" width="12.85546875" style="3" bestFit="1" customWidth="1"/>
    <col min="14536" max="14537" width="9.140625" style="3"/>
    <col min="14538" max="14539" width="9.28515625" style="3" bestFit="1" customWidth="1"/>
    <col min="14540" max="14540" width="9.140625" style="3"/>
    <col min="14541" max="14542" width="9.28515625" style="3" bestFit="1" customWidth="1"/>
    <col min="14543" max="14543" width="12.85546875" style="3" bestFit="1" customWidth="1"/>
    <col min="14544" max="14545" width="9.140625" style="3"/>
    <col min="14546" max="14547" width="9.28515625" style="3" bestFit="1" customWidth="1"/>
    <col min="14548" max="14548" width="9.140625" style="3"/>
    <col min="14549" max="14550" width="9.28515625" style="3" bestFit="1" customWidth="1"/>
    <col min="14551" max="14551" width="12.85546875" style="3" bestFit="1" customWidth="1"/>
    <col min="14552" max="14553" width="9.140625" style="3"/>
    <col min="14554" max="14555" width="9.28515625" style="3" bestFit="1" customWidth="1"/>
    <col min="14556" max="14556" width="9.140625" style="3"/>
    <col min="14557" max="14558" width="9.28515625" style="3" bestFit="1" customWidth="1"/>
    <col min="14559" max="14559" width="12.85546875" style="3" bestFit="1" customWidth="1"/>
    <col min="14560" max="14561" width="9.140625" style="3"/>
    <col min="14562" max="14563" width="9.28515625" style="3" bestFit="1" customWidth="1"/>
    <col min="14564" max="14564" width="9.140625" style="3"/>
    <col min="14565" max="14566" width="9.28515625" style="3" bestFit="1" customWidth="1"/>
    <col min="14567" max="14567" width="12.85546875" style="3" bestFit="1" customWidth="1"/>
    <col min="14568" max="14569" width="9.140625" style="3"/>
    <col min="14570" max="14571" width="9.28515625" style="3" bestFit="1" customWidth="1"/>
    <col min="14572" max="14572" width="9.140625" style="3"/>
    <col min="14573" max="14574" width="9.28515625" style="3" bestFit="1" customWidth="1"/>
    <col min="14575" max="14575" width="12.85546875" style="3" bestFit="1" customWidth="1"/>
    <col min="14576" max="14577" width="9.140625" style="3"/>
    <col min="14578" max="14579" width="9.28515625" style="3" bestFit="1" customWidth="1"/>
    <col min="14580" max="14580" width="9.140625" style="3"/>
    <col min="14581" max="14582" width="9.28515625" style="3" bestFit="1" customWidth="1"/>
    <col min="14583" max="14583" width="12.85546875" style="3" bestFit="1" customWidth="1"/>
    <col min="14584" max="14585" width="9.140625" style="3"/>
    <col min="14586" max="14587" width="9.28515625" style="3" bestFit="1" customWidth="1"/>
    <col min="14588" max="14588" width="9.140625" style="3"/>
    <col min="14589" max="14590" width="9.28515625" style="3" bestFit="1" customWidth="1"/>
    <col min="14591" max="14591" width="12.85546875" style="3" bestFit="1" customWidth="1"/>
    <col min="14592" max="14593" width="9.140625" style="3"/>
    <col min="14594" max="14595" width="9.28515625" style="3" bestFit="1" customWidth="1"/>
    <col min="14596" max="14596" width="9.140625" style="3"/>
    <col min="14597" max="14598" width="9.28515625" style="3" bestFit="1" customWidth="1"/>
    <col min="14599" max="14599" width="12.85546875" style="3" bestFit="1" customWidth="1"/>
    <col min="14600" max="14601" width="9.140625" style="3"/>
    <col min="14602" max="14603" width="9.28515625" style="3" bestFit="1" customWidth="1"/>
    <col min="14604" max="14604" width="9.140625" style="3"/>
    <col min="14605" max="14606" width="9.28515625" style="3" bestFit="1" customWidth="1"/>
    <col min="14607" max="14607" width="12.85546875" style="3" bestFit="1" customWidth="1"/>
    <col min="14608" max="14609" width="9.140625" style="3"/>
    <col min="14610" max="14611" width="9.28515625" style="3" bestFit="1" customWidth="1"/>
    <col min="14612" max="14612" width="9.140625" style="3"/>
    <col min="14613" max="14614" width="9.28515625" style="3" bestFit="1" customWidth="1"/>
    <col min="14615" max="14615" width="12.85546875" style="3" bestFit="1" customWidth="1"/>
    <col min="14616" max="14617" width="9.140625" style="3"/>
    <col min="14618" max="14619" width="9.28515625" style="3" bestFit="1" customWidth="1"/>
    <col min="14620" max="14620" width="9.140625" style="3"/>
    <col min="14621" max="14622" width="9.28515625" style="3" bestFit="1" customWidth="1"/>
    <col min="14623" max="14623" width="12.85546875" style="3" bestFit="1" customWidth="1"/>
    <col min="14624" max="14625" width="9.140625" style="3"/>
    <col min="14626" max="14627" width="9.28515625" style="3" bestFit="1" customWidth="1"/>
    <col min="14628" max="14628" width="9.140625" style="3"/>
    <col min="14629" max="14630" width="9.28515625" style="3" bestFit="1" customWidth="1"/>
    <col min="14631" max="14631" width="12.85546875" style="3" bestFit="1" customWidth="1"/>
    <col min="14632" max="14633" width="9.140625" style="3"/>
    <col min="14634" max="14635" width="9.28515625" style="3" bestFit="1" customWidth="1"/>
    <col min="14636" max="14636" width="9.140625" style="3"/>
    <col min="14637" max="14638" width="9.28515625" style="3" bestFit="1" customWidth="1"/>
    <col min="14639" max="14639" width="12.85546875" style="3" bestFit="1" customWidth="1"/>
    <col min="14640" max="14641" width="9.140625" style="3"/>
    <col min="14642" max="14643" width="9.28515625" style="3" bestFit="1" customWidth="1"/>
    <col min="14644" max="14644" width="9.140625" style="3"/>
    <col min="14645" max="14646" width="9.28515625" style="3" bestFit="1" customWidth="1"/>
    <col min="14647" max="14647" width="12.85546875" style="3" bestFit="1" customWidth="1"/>
    <col min="14648" max="14649" width="9.140625" style="3"/>
    <col min="14650" max="14651" width="9.28515625" style="3" bestFit="1" customWidth="1"/>
    <col min="14652" max="14652" width="9.140625" style="3"/>
    <col min="14653" max="14654" width="9.28515625" style="3" bestFit="1" customWidth="1"/>
    <col min="14655" max="14655" width="12.85546875" style="3" bestFit="1" customWidth="1"/>
    <col min="14656" max="14657" width="9.140625" style="3"/>
    <col min="14658" max="14659" width="9.28515625" style="3" bestFit="1" customWidth="1"/>
    <col min="14660" max="14660" width="9.140625" style="3"/>
    <col min="14661" max="14662" width="9.28515625" style="3" bestFit="1" customWidth="1"/>
    <col min="14663" max="14663" width="12.85546875" style="3" bestFit="1" customWidth="1"/>
    <col min="14664" max="14665" width="9.140625" style="3"/>
    <col min="14666" max="14667" width="9.28515625" style="3" bestFit="1" customWidth="1"/>
    <col min="14668" max="14668" width="9.140625" style="3"/>
    <col min="14669" max="14670" width="9.28515625" style="3" bestFit="1" customWidth="1"/>
    <col min="14671" max="14671" width="12.85546875" style="3" bestFit="1" customWidth="1"/>
    <col min="14672" max="14673" width="9.140625" style="3"/>
    <col min="14674" max="14675" width="9.28515625" style="3" bestFit="1" customWidth="1"/>
    <col min="14676" max="14676" width="9.140625" style="3"/>
    <col min="14677" max="14678" width="9.28515625" style="3" bestFit="1" customWidth="1"/>
    <col min="14679" max="14679" width="12.85546875" style="3" bestFit="1" customWidth="1"/>
    <col min="14680" max="14681" width="9.140625" style="3"/>
    <col min="14682" max="14683" width="9.28515625" style="3" bestFit="1" customWidth="1"/>
    <col min="14684" max="14684" width="9.140625" style="3"/>
    <col min="14685" max="14686" width="9.28515625" style="3" bestFit="1" customWidth="1"/>
    <col min="14687" max="14687" width="12.85546875" style="3" bestFit="1" customWidth="1"/>
    <col min="14688" max="14689" width="9.140625" style="3"/>
    <col min="14690" max="14691" width="9.28515625" style="3" bestFit="1" customWidth="1"/>
    <col min="14692" max="14692" width="9.140625" style="3"/>
    <col min="14693" max="14694" width="9.28515625" style="3" bestFit="1" customWidth="1"/>
    <col min="14695" max="14695" width="12.85546875" style="3" bestFit="1" customWidth="1"/>
    <col min="14696" max="14697" width="9.140625" style="3"/>
    <col min="14698" max="14699" width="9.28515625" style="3" bestFit="1" customWidth="1"/>
    <col min="14700" max="14700" width="9.140625" style="3"/>
    <col min="14701" max="14702" width="9.28515625" style="3" bestFit="1" customWidth="1"/>
    <col min="14703" max="14703" width="12.85546875" style="3" bestFit="1" customWidth="1"/>
    <col min="14704" max="14705" width="9.140625" style="3"/>
    <col min="14706" max="14707" width="9.28515625" style="3" bestFit="1" customWidth="1"/>
    <col min="14708" max="14708" width="9.140625" style="3"/>
    <col min="14709" max="14710" width="9.28515625" style="3" bestFit="1" customWidth="1"/>
    <col min="14711" max="14711" width="12.85546875" style="3" bestFit="1" customWidth="1"/>
    <col min="14712" max="14713" width="9.140625" style="3"/>
    <col min="14714" max="14715" width="9.28515625" style="3" bestFit="1" customWidth="1"/>
    <col min="14716" max="14716" width="9.140625" style="3"/>
    <col min="14717" max="14718" width="9.28515625" style="3" bestFit="1" customWidth="1"/>
    <col min="14719" max="14719" width="12.85546875" style="3" bestFit="1" customWidth="1"/>
    <col min="14720" max="14721" width="9.140625" style="3"/>
    <col min="14722" max="14723" width="9.28515625" style="3" bestFit="1" customWidth="1"/>
    <col min="14724" max="14724" width="9.140625" style="3"/>
    <col min="14725" max="14726" width="9.28515625" style="3" bestFit="1" customWidth="1"/>
    <col min="14727" max="14727" width="12.85546875" style="3" bestFit="1" customWidth="1"/>
    <col min="14728" max="14729" width="9.140625" style="3"/>
    <col min="14730" max="14731" width="9.28515625" style="3" bestFit="1" customWidth="1"/>
    <col min="14732" max="14732" width="9.140625" style="3"/>
    <col min="14733" max="14734" width="9.28515625" style="3" bestFit="1" customWidth="1"/>
    <col min="14735" max="14735" width="12.85546875" style="3" bestFit="1" customWidth="1"/>
    <col min="14736" max="14737" width="9.140625" style="3"/>
    <col min="14738" max="14739" width="9.28515625" style="3" bestFit="1" customWidth="1"/>
    <col min="14740" max="14740" width="9.140625" style="3"/>
    <col min="14741" max="14742" width="9.28515625" style="3" bestFit="1" customWidth="1"/>
    <col min="14743" max="14743" width="12.85546875" style="3" bestFit="1" customWidth="1"/>
    <col min="14744" max="14745" width="9.140625" style="3"/>
    <col min="14746" max="14747" width="9.28515625" style="3" bestFit="1" customWidth="1"/>
    <col min="14748" max="14748" width="9.140625" style="3"/>
    <col min="14749" max="14750" width="9.28515625" style="3" bestFit="1" customWidth="1"/>
    <col min="14751" max="14751" width="12.85546875" style="3" bestFit="1" customWidth="1"/>
    <col min="14752" max="14753" width="9.140625" style="3"/>
    <col min="14754" max="14755" width="9.28515625" style="3" bestFit="1" customWidth="1"/>
    <col min="14756" max="14756" width="9.140625" style="3"/>
    <col min="14757" max="14758" width="9.28515625" style="3" bestFit="1" customWidth="1"/>
    <col min="14759" max="14759" width="12.85546875" style="3" bestFit="1" customWidth="1"/>
    <col min="14760" max="14761" width="9.140625" style="3"/>
    <col min="14762" max="14763" width="9.28515625" style="3" bestFit="1" customWidth="1"/>
    <col min="14764" max="14764" width="9.140625" style="3"/>
    <col min="14765" max="14766" width="9.28515625" style="3" bestFit="1" customWidth="1"/>
    <col min="14767" max="14767" width="12.85546875" style="3" bestFit="1" customWidth="1"/>
    <col min="14768" max="14769" width="9.140625" style="3"/>
    <col min="14770" max="14771" width="9.28515625" style="3" bestFit="1" customWidth="1"/>
    <col min="14772" max="14772" width="9.140625" style="3"/>
    <col min="14773" max="14774" width="9.28515625" style="3" bestFit="1" customWidth="1"/>
    <col min="14775" max="14775" width="12.85546875" style="3" bestFit="1" customWidth="1"/>
    <col min="14776" max="14777" width="9.140625" style="3"/>
    <col min="14778" max="14779" width="9.28515625" style="3" bestFit="1" customWidth="1"/>
    <col min="14780" max="14780" width="9.140625" style="3"/>
    <col min="14781" max="14782" width="9.28515625" style="3" bestFit="1" customWidth="1"/>
    <col min="14783" max="14783" width="12.85546875" style="3" bestFit="1" customWidth="1"/>
    <col min="14784" max="14785" width="9.140625" style="3"/>
    <col min="14786" max="14787" width="9.28515625" style="3" bestFit="1" customWidth="1"/>
    <col min="14788" max="14788" width="9.140625" style="3"/>
    <col min="14789" max="14790" width="9.28515625" style="3" bestFit="1" customWidth="1"/>
    <col min="14791" max="14791" width="12.85546875" style="3" bestFit="1" customWidth="1"/>
    <col min="14792" max="14793" width="9.140625" style="3"/>
    <col min="14794" max="14795" width="9.28515625" style="3" bestFit="1" customWidth="1"/>
    <col min="14796" max="14796" width="9.140625" style="3"/>
    <col min="14797" max="14798" width="9.28515625" style="3" bestFit="1" customWidth="1"/>
    <col min="14799" max="14799" width="12.85546875" style="3" bestFit="1" customWidth="1"/>
    <col min="14800" max="14801" width="9.140625" style="3"/>
    <col min="14802" max="14803" width="9.28515625" style="3" bestFit="1" customWidth="1"/>
    <col min="14804" max="14804" width="9.140625" style="3"/>
    <col min="14805" max="14806" width="9.28515625" style="3" bestFit="1" customWidth="1"/>
    <col min="14807" max="14807" width="12.85546875" style="3" bestFit="1" customWidth="1"/>
    <col min="14808" max="14809" width="9.140625" style="3"/>
    <col min="14810" max="14811" width="9.28515625" style="3" bestFit="1" customWidth="1"/>
    <col min="14812" max="14812" width="9.140625" style="3"/>
    <col min="14813" max="14814" width="9.28515625" style="3" bestFit="1" customWidth="1"/>
    <col min="14815" max="14815" width="12.85546875" style="3" bestFit="1" customWidth="1"/>
    <col min="14816" max="14817" width="9.140625" style="3"/>
    <col min="14818" max="14819" width="9.28515625" style="3" bestFit="1" customWidth="1"/>
    <col min="14820" max="14820" width="9.140625" style="3"/>
    <col min="14821" max="14822" width="9.28515625" style="3" bestFit="1" customWidth="1"/>
    <col min="14823" max="14823" width="12.85546875" style="3" bestFit="1" customWidth="1"/>
    <col min="14824" max="14825" width="9.140625" style="3"/>
    <col min="14826" max="14827" width="9.28515625" style="3" bestFit="1" customWidth="1"/>
    <col min="14828" max="14828" width="9.140625" style="3"/>
    <col min="14829" max="14830" width="9.28515625" style="3" bestFit="1" customWidth="1"/>
    <col min="14831" max="14831" width="12.85546875" style="3" bestFit="1" customWidth="1"/>
    <col min="14832" max="14833" width="9.140625" style="3"/>
    <col min="14834" max="14835" width="9.28515625" style="3" bestFit="1" customWidth="1"/>
    <col min="14836" max="14836" width="9.140625" style="3"/>
    <col min="14837" max="14838" width="9.28515625" style="3" bestFit="1" customWidth="1"/>
    <col min="14839" max="14839" width="12.85546875" style="3" bestFit="1" customWidth="1"/>
    <col min="14840" max="14841" width="9.140625" style="3"/>
    <col min="14842" max="14843" width="9.28515625" style="3" bestFit="1" customWidth="1"/>
    <col min="14844" max="14844" width="9.140625" style="3"/>
    <col min="14845" max="14846" width="9.28515625" style="3" bestFit="1" customWidth="1"/>
    <col min="14847" max="14847" width="12.85546875" style="3" bestFit="1" customWidth="1"/>
    <col min="14848" max="14849" width="9.140625" style="3"/>
    <col min="14850" max="14851" width="9.28515625" style="3" bestFit="1" customWidth="1"/>
    <col min="14852" max="14852" width="9.140625" style="3"/>
    <col min="14853" max="14854" width="9.28515625" style="3" bestFit="1" customWidth="1"/>
    <col min="14855" max="14855" width="12.85546875" style="3" bestFit="1" customWidth="1"/>
    <col min="14856" max="14857" width="9.140625" style="3"/>
    <col min="14858" max="14859" width="9.28515625" style="3" bestFit="1" customWidth="1"/>
    <col min="14860" max="14860" width="9.140625" style="3"/>
    <col min="14861" max="14862" width="9.28515625" style="3" bestFit="1" customWidth="1"/>
    <col min="14863" max="14863" width="12.85546875" style="3" bestFit="1" customWidth="1"/>
    <col min="14864" max="14865" width="9.140625" style="3"/>
    <col min="14866" max="14867" width="9.28515625" style="3" bestFit="1" customWidth="1"/>
    <col min="14868" max="14868" width="9.140625" style="3"/>
    <col min="14869" max="14870" width="9.28515625" style="3" bestFit="1" customWidth="1"/>
    <col min="14871" max="14871" width="12.85546875" style="3" bestFit="1" customWidth="1"/>
    <col min="14872" max="14873" width="9.140625" style="3"/>
    <col min="14874" max="14875" width="9.28515625" style="3" bestFit="1" customWidth="1"/>
    <col min="14876" max="14876" width="9.140625" style="3"/>
    <col min="14877" max="14878" width="9.28515625" style="3" bestFit="1" customWidth="1"/>
    <col min="14879" max="14879" width="12.85546875" style="3" bestFit="1" customWidth="1"/>
    <col min="14880" max="14881" width="9.140625" style="3"/>
    <col min="14882" max="14883" width="9.28515625" style="3" bestFit="1" customWidth="1"/>
    <col min="14884" max="14884" width="9.140625" style="3"/>
    <col min="14885" max="14886" width="9.28515625" style="3" bestFit="1" customWidth="1"/>
    <col min="14887" max="14887" width="12.85546875" style="3" bestFit="1" customWidth="1"/>
    <col min="14888" max="14889" width="9.140625" style="3"/>
    <col min="14890" max="14891" width="9.28515625" style="3" bestFit="1" customWidth="1"/>
    <col min="14892" max="14892" width="9.140625" style="3"/>
    <col min="14893" max="14894" width="9.28515625" style="3" bestFit="1" customWidth="1"/>
    <col min="14895" max="14895" width="12.85546875" style="3" bestFit="1" customWidth="1"/>
    <col min="14896" max="14897" width="9.140625" style="3"/>
    <col min="14898" max="14899" width="9.28515625" style="3" bestFit="1" customWidth="1"/>
    <col min="14900" max="14900" width="9.140625" style="3"/>
    <col min="14901" max="14902" width="9.28515625" style="3" bestFit="1" customWidth="1"/>
    <col min="14903" max="14903" width="12.85546875" style="3" bestFit="1" customWidth="1"/>
    <col min="14904" max="14905" width="9.140625" style="3"/>
    <col min="14906" max="14907" width="9.28515625" style="3" bestFit="1" customWidth="1"/>
    <col min="14908" max="14908" width="9.140625" style="3"/>
    <col min="14909" max="14910" width="9.28515625" style="3" bestFit="1" customWidth="1"/>
    <col min="14911" max="14911" width="12.85546875" style="3" bestFit="1" customWidth="1"/>
    <col min="14912" max="14913" width="9.140625" style="3"/>
    <col min="14914" max="14915" width="9.28515625" style="3" bestFit="1" customWidth="1"/>
    <col min="14916" max="14916" width="9.140625" style="3"/>
    <col min="14917" max="14918" width="9.28515625" style="3" bestFit="1" customWidth="1"/>
    <col min="14919" max="14919" width="12.85546875" style="3" bestFit="1" customWidth="1"/>
    <col min="14920" max="14921" width="9.140625" style="3"/>
    <col min="14922" max="14923" width="9.28515625" style="3" bestFit="1" customWidth="1"/>
    <col min="14924" max="14924" width="9.140625" style="3"/>
    <col min="14925" max="14926" width="9.28515625" style="3" bestFit="1" customWidth="1"/>
    <col min="14927" max="14927" width="12.85546875" style="3" bestFit="1" customWidth="1"/>
    <col min="14928" max="14929" width="9.140625" style="3"/>
    <col min="14930" max="14931" width="9.28515625" style="3" bestFit="1" customWidth="1"/>
    <col min="14932" max="14932" width="9.140625" style="3"/>
    <col min="14933" max="14934" width="9.28515625" style="3" bestFit="1" customWidth="1"/>
    <col min="14935" max="14935" width="12.85546875" style="3" bestFit="1" customWidth="1"/>
    <col min="14936" max="14937" width="9.140625" style="3"/>
    <col min="14938" max="14939" width="9.28515625" style="3" bestFit="1" customWidth="1"/>
    <col min="14940" max="14940" width="9.140625" style="3"/>
    <col min="14941" max="14942" width="9.28515625" style="3" bestFit="1" customWidth="1"/>
    <col min="14943" max="14943" width="12.85546875" style="3" bestFit="1" customWidth="1"/>
    <col min="14944" max="14945" width="9.140625" style="3"/>
    <col min="14946" max="14947" width="9.28515625" style="3" bestFit="1" customWidth="1"/>
    <col min="14948" max="14948" width="9.140625" style="3"/>
    <col min="14949" max="14950" width="9.28515625" style="3" bestFit="1" customWidth="1"/>
    <col min="14951" max="14951" width="12.85546875" style="3" bestFit="1" customWidth="1"/>
    <col min="14952" max="14953" width="9.140625" style="3"/>
    <col min="14954" max="14955" width="9.28515625" style="3" bestFit="1" customWidth="1"/>
    <col min="14956" max="14956" width="9.140625" style="3"/>
    <col min="14957" max="14958" width="9.28515625" style="3" bestFit="1" customWidth="1"/>
    <col min="14959" max="14959" width="12.85546875" style="3" bestFit="1" customWidth="1"/>
    <col min="14960" max="14961" width="9.140625" style="3"/>
    <col min="14962" max="14963" width="9.28515625" style="3" bestFit="1" customWidth="1"/>
    <col min="14964" max="14964" width="9.140625" style="3"/>
    <col min="14965" max="14966" width="9.28515625" style="3" bestFit="1" customWidth="1"/>
    <col min="14967" max="14967" width="12.85546875" style="3" bestFit="1" customWidth="1"/>
    <col min="14968" max="14969" width="9.140625" style="3"/>
    <col min="14970" max="14971" width="9.28515625" style="3" bestFit="1" customWidth="1"/>
    <col min="14972" max="14972" width="9.140625" style="3"/>
    <col min="14973" max="14974" width="9.28515625" style="3" bestFit="1" customWidth="1"/>
    <col min="14975" max="14975" width="12.85546875" style="3" bestFit="1" customWidth="1"/>
    <col min="14976" max="14977" width="9.140625" style="3"/>
    <col min="14978" max="14979" width="9.28515625" style="3" bestFit="1" customWidth="1"/>
    <col min="14980" max="14980" width="9.140625" style="3"/>
    <col min="14981" max="14982" width="9.28515625" style="3" bestFit="1" customWidth="1"/>
    <col min="14983" max="14983" width="12.85546875" style="3" bestFit="1" customWidth="1"/>
    <col min="14984" max="14985" width="9.140625" style="3"/>
    <col min="14986" max="14987" width="9.28515625" style="3" bestFit="1" customWidth="1"/>
    <col min="14988" max="14988" width="9.140625" style="3"/>
    <col min="14989" max="14990" width="9.28515625" style="3" bestFit="1" customWidth="1"/>
    <col min="14991" max="14991" width="12.85546875" style="3" bestFit="1" customWidth="1"/>
    <col min="14992" max="14993" width="9.140625" style="3"/>
    <col min="14994" max="14995" width="9.28515625" style="3" bestFit="1" customWidth="1"/>
    <col min="14996" max="14996" width="9.140625" style="3"/>
    <col min="14997" max="14998" width="9.28515625" style="3" bestFit="1" customWidth="1"/>
    <col min="14999" max="14999" width="12.85546875" style="3" bestFit="1" customWidth="1"/>
    <col min="15000" max="15001" width="9.140625" style="3"/>
    <col min="15002" max="15003" width="9.28515625" style="3" bestFit="1" customWidth="1"/>
    <col min="15004" max="15004" width="9.140625" style="3"/>
    <col min="15005" max="15006" width="9.28515625" style="3" bestFit="1" customWidth="1"/>
    <col min="15007" max="15007" width="12.85546875" style="3" bestFit="1" customWidth="1"/>
    <col min="15008" max="15009" width="9.140625" style="3"/>
    <col min="15010" max="15011" width="9.28515625" style="3" bestFit="1" customWidth="1"/>
    <col min="15012" max="15012" width="9.140625" style="3"/>
    <col min="15013" max="15014" width="9.28515625" style="3" bestFit="1" customWidth="1"/>
    <col min="15015" max="15015" width="12.85546875" style="3" bestFit="1" customWidth="1"/>
    <col min="15016" max="15017" width="9.140625" style="3"/>
    <col min="15018" max="15019" width="9.28515625" style="3" bestFit="1" customWidth="1"/>
    <col min="15020" max="15020" width="9.140625" style="3"/>
    <col min="15021" max="15022" width="9.28515625" style="3" bestFit="1" customWidth="1"/>
    <col min="15023" max="15023" width="12.85546875" style="3" bestFit="1" customWidth="1"/>
    <col min="15024" max="15025" width="9.140625" style="3"/>
    <col min="15026" max="15027" width="9.28515625" style="3" bestFit="1" customWidth="1"/>
    <col min="15028" max="15028" width="9.140625" style="3"/>
    <col min="15029" max="15030" width="9.28515625" style="3" bestFit="1" customWidth="1"/>
    <col min="15031" max="15031" width="12.85546875" style="3" bestFit="1" customWidth="1"/>
    <col min="15032" max="15033" width="9.140625" style="3"/>
    <col min="15034" max="15035" width="9.28515625" style="3" bestFit="1" customWidth="1"/>
    <col min="15036" max="15036" width="9.140625" style="3"/>
    <col min="15037" max="15038" width="9.28515625" style="3" bestFit="1" customWidth="1"/>
    <col min="15039" max="15039" width="12.85546875" style="3" bestFit="1" customWidth="1"/>
    <col min="15040" max="15041" width="9.140625" style="3"/>
    <col min="15042" max="15043" width="9.28515625" style="3" bestFit="1" customWidth="1"/>
    <col min="15044" max="15044" width="9.140625" style="3"/>
    <col min="15045" max="15046" width="9.28515625" style="3" bestFit="1" customWidth="1"/>
    <col min="15047" max="15047" width="12.85546875" style="3" bestFit="1" customWidth="1"/>
    <col min="15048" max="15049" width="9.140625" style="3"/>
    <col min="15050" max="15051" width="9.28515625" style="3" bestFit="1" customWidth="1"/>
    <col min="15052" max="15052" width="9.140625" style="3"/>
    <col min="15053" max="15054" width="9.28515625" style="3" bestFit="1" customWidth="1"/>
    <col min="15055" max="15055" width="12.85546875" style="3" bestFit="1" customWidth="1"/>
    <col min="15056" max="15057" width="9.140625" style="3"/>
    <col min="15058" max="15059" width="9.28515625" style="3" bestFit="1" customWidth="1"/>
    <col min="15060" max="15060" width="9.140625" style="3"/>
    <col min="15061" max="15062" width="9.28515625" style="3" bestFit="1" customWidth="1"/>
    <col min="15063" max="15063" width="12.85546875" style="3" bestFit="1" customWidth="1"/>
    <col min="15064" max="15065" width="9.140625" style="3"/>
    <col min="15066" max="15067" width="9.28515625" style="3" bestFit="1" customWidth="1"/>
    <col min="15068" max="15068" width="9.140625" style="3"/>
    <col min="15069" max="15070" width="9.28515625" style="3" bestFit="1" customWidth="1"/>
    <col min="15071" max="15071" width="12.85546875" style="3" bestFit="1" customWidth="1"/>
    <col min="15072" max="15073" width="9.140625" style="3"/>
    <col min="15074" max="15075" width="9.28515625" style="3" bestFit="1" customWidth="1"/>
    <col min="15076" max="15076" width="9.140625" style="3"/>
    <col min="15077" max="15078" width="9.28515625" style="3" bestFit="1" customWidth="1"/>
    <col min="15079" max="15079" width="12.85546875" style="3" bestFit="1" customWidth="1"/>
    <col min="15080" max="15081" width="9.140625" style="3"/>
    <col min="15082" max="15083" width="9.28515625" style="3" bestFit="1" customWidth="1"/>
    <col min="15084" max="15084" width="9.140625" style="3"/>
    <col min="15085" max="15086" width="9.28515625" style="3" bestFit="1" customWidth="1"/>
    <col min="15087" max="15087" width="12.85546875" style="3" bestFit="1" customWidth="1"/>
    <col min="15088" max="15089" width="9.140625" style="3"/>
    <col min="15090" max="15091" width="9.28515625" style="3" bestFit="1" customWidth="1"/>
    <col min="15092" max="15092" width="9.140625" style="3"/>
    <col min="15093" max="15094" width="9.28515625" style="3" bestFit="1" customWidth="1"/>
    <col min="15095" max="15095" width="12.85546875" style="3" bestFit="1" customWidth="1"/>
    <col min="15096" max="15097" width="9.140625" style="3"/>
    <col min="15098" max="15099" width="9.28515625" style="3" bestFit="1" customWidth="1"/>
    <col min="15100" max="15100" width="9.140625" style="3"/>
    <col min="15101" max="15102" width="9.28515625" style="3" bestFit="1" customWidth="1"/>
    <col min="15103" max="15103" width="12.85546875" style="3" bestFit="1" customWidth="1"/>
    <col min="15104" max="15105" width="9.140625" style="3"/>
    <col min="15106" max="15107" width="9.28515625" style="3" bestFit="1" customWidth="1"/>
    <col min="15108" max="15108" width="9.140625" style="3"/>
    <col min="15109" max="15110" width="9.28515625" style="3" bestFit="1" customWidth="1"/>
    <col min="15111" max="15111" width="12.85546875" style="3" bestFit="1" customWidth="1"/>
    <col min="15112" max="15113" width="9.140625" style="3"/>
    <col min="15114" max="15115" width="9.28515625" style="3" bestFit="1" customWidth="1"/>
    <col min="15116" max="15116" width="9.140625" style="3"/>
    <col min="15117" max="15118" width="9.28515625" style="3" bestFit="1" customWidth="1"/>
    <col min="15119" max="15119" width="12.85546875" style="3" bestFit="1" customWidth="1"/>
    <col min="15120" max="15121" width="9.140625" style="3"/>
    <col min="15122" max="15123" width="9.28515625" style="3" bestFit="1" customWidth="1"/>
    <col min="15124" max="15124" width="9.140625" style="3"/>
    <col min="15125" max="15126" width="9.28515625" style="3" bestFit="1" customWidth="1"/>
    <col min="15127" max="15127" width="12.85546875" style="3" bestFit="1" customWidth="1"/>
    <col min="15128" max="15129" width="9.140625" style="3"/>
    <col min="15130" max="15131" width="9.28515625" style="3" bestFit="1" customWidth="1"/>
    <col min="15132" max="15132" width="9.140625" style="3"/>
    <col min="15133" max="15134" width="9.28515625" style="3" bestFit="1" customWidth="1"/>
    <col min="15135" max="15135" width="12.85546875" style="3" bestFit="1" customWidth="1"/>
    <col min="15136" max="15137" width="9.140625" style="3"/>
    <col min="15138" max="15139" width="9.28515625" style="3" bestFit="1" customWidth="1"/>
    <col min="15140" max="15140" width="9.140625" style="3"/>
    <col min="15141" max="15142" width="9.28515625" style="3" bestFit="1" customWidth="1"/>
    <col min="15143" max="15143" width="12.85546875" style="3" bestFit="1" customWidth="1"/>
    <col min="15144" max="15145" width="9.140625" style="3"/>
    <col min="15146" max="15147" width="9.28515625" style="3" bestFit="1" customWidth="1"/>
    <col min="15148" max="15148" width="9.140625" style="3"/>
    <col min="15149" max="15150" width="9.28515625" style="3" bestFit="1" customWidth="1"/>
    <col min="15151" max="15151" width="12.85546875" style="3" bestFit="1" customWidth="1"/>
    <col min="15152" max="15153" width="9.140625" style="3"/>
    <col min="15154" max="15155" width="9.28515625" style="3" bestFit="1" customWidth="1"/>
    <col min="15156" max="15156" width="9.140625" style="3"/>
    <col min="15157" max="15158" width="9.28515625" style="3" bestFit="1" customWidth="1"/>
    <col min="15159" max="15159" width="12.85546875" style="3" bestFit="1" customWidth="1"/>
    <col min="15160" max="15161" width="9.140625" style="3"/>
    <col min="15162" max="15163" width="9.28515625" style="3" bestFit="1" customWidth="1"/>
    <col min="15164" max="15164" width="9.140625" style="3"/>
    <col min="15165" max="15166" width="9.28515625" style="3" bestFit="1" customWidth="1"/>
    <col min="15167" max="15167" width="12.85546875" style="3" bestFit="1" customWidth="1"/>
    <col min="15168" max="15169" width="9.140625" style="3"/>
    <col min="15170" max="15171" width="9.28515625" style="3" bestFit="1" customWidth="1"/>
    <col min="15172" max="15172" width="9.140625" style="3"/>
    <col min="15173" max="15174" width="9.28515625" style="3" bestFit="1" customWidth="1"/>
    <col min="15175" max="15175" width="12.85546875" style="3" bestFit="1" customWidth="1"/>
    <col min="15176" max="15177" width="9.140625" style="3"/>
    <col min="15178" max="15179" width="9.28515625" style="3" bestFit="1" customWidth="1"/>
    <col min="15180" max="15180" width="9.140625" style="3"/>
    <col min="15181" max="15182" width="9.28515625" style="3" bestFit="1" customWidth="1"/>
    <col min="15183" max="15183" width="12.85546875" style="3" bestFit="1" customWidth="1"/>
    <col min="15184" max="15185" width="9.140625" style="3"/>
    <col min="15186" max="15187" width="9.28515625" style="3" bestFit="1" customWidth="1"/>
    <col min="15188" max="15188" width="9.140625" style="3"/>
    <col min="15189" max="15190" width="9.28515625" style="3" bestFit="1" customWidth="1"/>
    <col min="15191" max="15191" width="12.85546875" style="3" bestFit="1" customWidth="1"/>
    <col min="15192" max="15193" width="9.140625" style="3"/>
    <col min="15194" max="15195" width="9.28515625" style="3" bestFit="1" customWidth="1"/>
    <col min="15196" max="15196" width="9.140625" style="3"/>
    <col min="15197" max="15198" width="9.28515625" style="3" bestFit="1" customWidth="1"/>
    <col min="15199" max="15199" width="12.85546875" style="3" bestFit="1" customWidth="1"/>
    <col min="15200" max="15201" width="9.140625" style="3"/>
    <col min="15202" max="15203" width="9.28515625" style="3" bestFit="1" customWidth="1"/>
    <col min="15204" max="15204" width="9.140625" style="3"/>
    <col min="15205" max="15206" width="9.28515625" style="3" bestFit="1" customWidth="1"/>
    <col min="15207" max="15207" width="12.85546875" style="3" bestFit="1" customWidth="1"/>
    <col min="15208" max="15209" width="9.140625" style="3"/>
    <col min="15210" max="15211" width="9.28515625" style="3" bestFit="1" customWidth="1"/>
    <col min="15212" max="15212" width="9.140625" style="3"/>
    <col min="15213" max="15214" width="9.28515625" style="3" bestFit="1" customWidth="1"/>
    <col min="15215" max="15215" width="12.85546875" style="3" bestFit="1" customWidth="1"/>
    <col min="15216" max="15217" width="9.140625" style="3"/>
    <col min="15218" max="15219" width="9.28515625" style="3" bestFit="1" customWidth="1"/>
    <col min="15220" max="15220" width="9.140625" style="3"/>
    <col min="15221" max="15222" width="9.28515625" style="3" bestFit="1" customWidth="1"/>
    <col min="15223" max="15223" width="12.85546875" style="3" bestFit="1" customWidth="1"/>
    <col min="15224" max="15225" width="9.140625" style="3"/>
    <col min="15226" max="15227" width="9.28515625" style="3" bestFit="1" customWidth="1"/>
    <col min="15228" max="15228" width="9.140625" style="3"/>
    <col min="15229" max="15230" width="9.28515625" style="3" bestFit="1" customWidth="1"/>
    <col min="15231" max="15231" width="12.85546875" style="3" bestFit="1" customWidth="1"/>
    <col min="15232" max="15233" width="9.140625" style="3"/>
    <col min="15234" max="15235" width="9.28515625" style="3" bestFit="1" customWidth="1"/>
    <col min="15236" max="15236" width="9.140625" style="3"/>
    <col min="15237" max="15238" width="9.28515625" style="3" bestFit="1" customWidth="1"/>
    <col min="15239" max="15239" width="12.85546875" style="3" bestFit="1" customWidth="1"/>
    <col min="15240" max="15241" width="9.140625" style="3"/>
    <col min="15242" max="15243" width="9.28515625" style="3" bestFit="1" customWidth="1"/>
    <col min="15244" max="15244" width="9.140625" style="3"/>
    <col min="15245" max="15246" width="9.28515625" style="3" bestFit="1" customWidth="1"/>
    <col min="15247" max="15247" width="12.85546875" style="3" bestFit="1" customWidth="1"/>
    <col min="15248" max="15249" width="9.140625" style="3"/>
    <col min="15250" max="15251" width="9.28515625" style="3" bestFit="1" customWidth="1"/>
    <col min="15252" max="15252" width="9.140625" style="3"/>
    <col min="15253" max="15254" width="9.28515625" style="3" bestFit="1" customWidth="1"/>
    <col min="15255" max="15255" width="12.85546875" style="3" bestFit="1" customWidth="1"/>
    <col min="15256" max="15257" width="9.140625" style="3"/>
    <col min="15258" max="15259" width="9.28515625" style="3" bestFit="1" customWidth="1"/>
    <col min="15260" max="15260" width="9.140625" style="3"/>
    <col min="15261" max="15262" width="9.28515625" style="3" bestFit="1" customWidth="1"/>
    <col min="15263" max="15263" width="12.85546875" style="3" bestFit="1" customWidth="1"/>
    <col min="15264" max="15265" width="9.140625" style="3"/>
    <col min="15266" max="15267" width="9.28515625" style="3" bestFit="1" customWidth="1"/>
    <col min="15268" max="15268" width="9.140625" style="3"/>
    <col min="15269" max="15270" width="9.28515625" style="3" bestFit="1" customWidth="1"/>
    <col min="15271" max="15271" width="12.85546875" style="3" bestFit="1" customWidth="1"/>
    <col min="15272" max="15273" width="9.140625" style="3"/>
    <col min="15274" max="15275" width="9.28515625" style="3" bestFit="1" customWidth="1"/>
    <col min="15276" max="15276" width="9.140625" style="3"/>
    <col min="15277" max="15278" width="9.28515625" style="3" bestFit="1" customWidth="1"/>
    <col min="15279" max="15279" width="12.85546875" style="3" bestFit="1" customWidth="1"/>
    <col min="15280" max="15281" width="9.140625" style="3"/>
    <col min="15282" max="15283" width="9.28515625" style="3" bestFit="1" customWidth="1"/>
    <col min="15284" max="15284" width="9.140625" style="3"/>
    <col min="15285" max="15286" width="9.28515625" style="3" bestFit="1" customWidth="1"/>
    <col min="15287" max="15287" width="12.85546875" style="3" bestFit="1" customWidth="1"/>
    <col min="15288" max="15289" width="9.140625" style="3"/>
    <col min="15290" max="15291" width="9.28515625" style="3" bestFit="1" customWidth="1"/>
    <col min="15292" max="15292" width="9.140625" style="3"/>
    <col min="15293" max="15294" width="9.28515625" style="3" bestFit="1" customWidth="1"/>
    <col min="15295" max="15295" width="12.85546875" style="3" bestFit="1" customWidth="1"/>
    <col min="15296" max="15297" width="9.140625" style="3"/>
    <col min="15298" max="15299" width="9.28515625" style="3" bestFit="1" customWidth="1"/>
    <col min="15300" max="15300" width="9.140625" style="3"/>
    <col min="15301" max="15302" width="9.28515625" style="3" bestFit="1" customWidth="1"/>
    <col min="15303" max="15303" width="12.85546875" style="3" bestFit="1" customWidth="1"/>
    <col min="15304" max="15305" width="9.140625" style="3"/>
    <col min="15306" max="15307" width="9.28515625" style="3" bestFit="1" customWidth="1"/>
    <col min="15308" max="15308" width="9.140625" style="3"/>
    <col min="15309" max="15310" width="9.28515625" style="3" bestFit="1" customWidth="1"/>
    <col min="15311" max="15311" width="12.85546875" style="3" bestFit="1" customWidth="1"/>
    <col min="15312" max="15313" width="9.140625" style="3"/>
    <col min="15314" max="15315" width="9.28515625" style="3" bestFit="1" customWidth="1"/>
    <col min="15316" max="15316" width="9.140625" style="3"/>
    <col min="15317" max="15318" width="9.28515625" style="3" bestFit="1" customWidth="1"/>
    <col min="15319" max="15319" width="12.85546875" style="3" bestFit="1" customWidth="1"/>
    <col min="15320" max="15321" width="9.140625" style="3"/>
    <col min="15322" max="15323" width="9.28515625" style="3" bestFit="1" customWidth="1"/>
    <col min="15324" max="15324" width="9.140625" style="3"/>
    <col min="15325" max="15326" width="9.28515625" style="3" bestFit="1" customWidth="1"/>
    <col min="15327" max="15327" width="12.85546875" style="3" bestFit="1" customWidth="1"/>
    <col min="15328" max="15329" width="9.140625" style="3"/>
    <col min="15330" max="15331" width="9.28515625" style="3" bestFit="1" customWidth="1"/>
    <col min="15332" max="15332" width="9.140625" style="3"/>
    <col min="15333" max="15334" width="9.28515625" style="3" bestFit="1" customWidth="1"/>
    <col min="15335" max="15335" width="12.85546875" style="3" bestFit="1" customWidth="1"/>
    <col min="15336" max="15337" width="9.140625" style="3"/>
    <col min="15338" max="15339" width="9.28515625" style="3" bestFit="1" customWidth="1"/>
    <col min="15340" max="15340" width="9.140625" style="3"/>
    <col min="15341" max="15342" width="9.28515625" style="3" bestFit="1" customWidth="1"/>
    <col min="15343" max="15343" width="12.85546875" style="3" bestFit="1" customWidth="1"/>
    <col min="15344" max="15345" width="9.140625" style="3"/>
    <col min="15346" max="15347" width="9.28515625" style="3" bestFit="1" customWidth="1"/>
    <col min="15348" max="15348" width="9.140625" style="3"/>
    <col min="15349" max="15350" width="9.28515625" style="3" bestFit="1" customWidth="1"/>
    <col min="15351" max="15351" width="12.85546875" style="3" bestFit="1" customWidth="1"/>
    <col min="15352" max="15353" width="9.140625" style="3"/>
    <col min="15354" max="15355" width="9.28515625" style="3" bestFit="1" customWidth="1"/>
    <col min="15356" max="15356" width="9.140625" style="3"/>
    <col min="15357" max="15358" width="9.28515625" style="3" bestFit="1" customWidth="1"/>
    <col min="15359" max="15359" width="12.85546875" style="3" bestFit="1" customWidth="1"/>
    <col min="15360" max="15361" width="9.140625" style="3"/>
    <col min="15362" max="15363" width="9.28515625" style="3" bestFit="1" customWidth="1"/>
    <col min="15364" max="15364" width="9.140625" style="3"/>
    <col min="15365" max="15366" width="9.28515625" style="3" bestFit="1" customWidth="1"/>
    <col min="15367" max="15367" width="12.85546875" style="3" bestFit="1" customWidth="1"/>
    <col min="15368" max="15369" width="9.140625" style="3"/>
    <col min="15370" max="15371" width="9.28515625" style="3" bestFit="1" customWidth="1"/>
    <col min="15372" max="15372" width="9.140625" style="3"/>
    <col min="15373" max="15374" width="9.28515625" style="3" bestFit="1" customWidth="1"/>
    <col min="15375" max="15375" width="12.85546875" style="3" bestFit="1" customWidth="1"/>
    <col min="15376" max="15377" width="9.140625" style="3"/>
    <col min="15378" max="15379" width="9.28515625" style="3" bestFit="1" customWidth="1"/>
    <col min="15380" max="15380" width="9.140625" style="3"/>
    <col min="15381" max="15382" width="9.28515625" style="3" bestFit="1" customWidth="1"/>
    <col min="15383" max="15383" width="12.85546875" style="3" bestFit="1" customWidth="1"/>
    <col min="15384" max="15385" width="9.140625" style="3"/>
    <col min="15386" max="15387" width="9.28515625" style="3" bestFit="1" customWidth="1"/>
    <col min="15388" max="15388" width="9.140625" style="3"/>
    <col min="15389" max="15390" width="9.28515625" style="3" bestFit="1" customWidth="1"/>
    <col min="15391" max="15391" width="12.85546875" style="3" bestFit="1" customWidth="1"/>
    <col min="15392" max="15393" width="9.140625" style="3"/>
    <col min="15394" max="15395" width="9.28515625" style="3" bestFit="1" customWidth="1"/>
    <col min="15396" max="15396" width="9.140625" style="3"/>
    <col min="15397" max="15398" width="9.28515625" style="3" bestFit="1" customWidth="1"/>
    <col min="15399" max="15399" width="12.85546875" style="3" bestFit="1" customWidth="1"/>
    <col min="15400" max="15401" width="9.140625" style="3"/>
    <col min="15402" max="15403" width="9.28515625" style="3" bestFit="1" customWidth="1"/>
    <col min="15404" max="15404" width="9.140625" style="3"/>
    <col min="15405" max="15406" width="9.28515625" style="3" bestFit="1" customWidth="1"/>
    <col min="15407" max="15407" width="12.85546875" style="3" bestFit="1" customWidth="1"/>
    <col min="15408" max="15409" width="9.140625" style="3"/>
    <col min="15410" max="15411" width="9.28515625" style="3" bestFit="1" customWidth="1"/>
    <col min="15412" max="15412" width="9.140625" style="3"/>
    <col min="15413" max="15414" width="9.28515625" style="3" bestFit="1" customWidth="1"/>
    <col min="15415" max="15415" width="12.85546875" style="3" bestFit="1" customWidth="1"/>
    <col min="15416" max="15417" width="9.140625" style="3"/>
    <col min="15418" max="15419" width="9.28515625" style="3" bestFit="1" customWidth="1"/>
    <col min="15420" max="15420" width="9.140625" style="3"/>
    <col min="15421" max="15422" width="9.28515625" style="3" bestFit="1" customWidth="1"/>
    <col min="15423" max="15423" width="12.85546875" style="3" bestFit="1" customWidth="1"/>
    <col min="15424" max="15425" width="9.140625" style="3"/>
    <col min="15426" max="15427" width="9.28515625" style="3" bestFit="1" customWidth="1"/>
    <col min="15428" max="15428" width="9.140625" style="3"/>
    <col min="15429" max="15430" width="9.28515625" style="3" bestFit="1" customWidth="1"/>
    <col min="15431" max="15431" width="12.85546875" style="3" bestFit="1" customWidth="1"/>
    <col min="15432" max="15433" width="9.140625" style="3"/>
    <col min="15434" max="15435" width="9.28515625" style="3" bestFit="1" customWidth="1"/>
    <col min="15436" max="15436" width="9.140625" style="3"/>
    <col min="15437" max="15438" width="9.28515625" style="3" bestFit="1" customWidth="1"/>
    <col min="15439" max="15439" width="12.85546875" style="3" bestFit="1" customWidth="1"/>
    <col min="15440" max="15441" width="9.140625" style="3"/>
    <col min="15442" max="15443" width="9.28515625" style="3" bestFit="1" customWidth="1"/>
    <col min="15444" max="15444" width="9.140625" style="3"/>
    <col min="15445" max="15446" width="9.28515625" style="3" bestFit="1" customWidth="1"/>
    <col min="15447" max="15447" width="12.85546875" style="3" bestFit="1" customWidth="1"/>
    <col min="15448" max="15449" width="9.140625" style="3"/>
    <col min="15450" max="15451" width="9.28515625" style="3" bestFit="1" customWidth="1"/>
    <col min="15452" max="15452" width="9.140625" style="3"/>
    <col min="15453" max="15454" width="9.28515625" style="3" bestFit="1" customWidth="1"/>
    <col min="15455" max="15455" width="12.85546875" style="3" bestFit="1" customWidth="1"/>
    <col min="15456" max="15457" width="9.140625" style="3"/>
    <col min="15458" max="15459" width="9.28515625" style="3" bestFit="1" customWidth="1"/>
    <col min="15460" max="15460" width="9.140625" style="3"/>
    <col min="15461" max="15462" width="9.28515625" style="3" bestFit="1" customWidth="1"/>
    <col min="15463" max="15463" width="12.85546875" style="3" bestFit="1" customWidth="1"/>
    <col min="15464" max="15465" width="9.140625" style="3"/>
    <col min="15466" max="15467" width="9.28515625" style="3" bestFit="1" customWidth="1"/>
    <col min="15468" max="15468" width="9.140625" style="3"/>
    <col min="15469" max="15470" width="9.28515625" style="3" bestFit="1" customWidth="1"/>
    <col min="15471" max="15471" width="12.85546875" style="3" bestFit="1" customWidth="1"/>
    <col min="15472" max="15473" width="9.140625" style="3"/>
    <col min="15474" max="15475" width="9.28515625" style="3" bestFit="1" customWidth="1"/>
    <col min="15476" max="15476" width="9.140625" style="3"/>
    <col min="15477" max="15478" width="9.28515625" style="3" bestFit="1" customWidth="1"/>
    <col min="15479" max="15479" width="12.85546875" style="3" bestFit="1" customWidth="1"/>
    <col min="15480" max="15481" width="9.140625" style="3"/>
    <col min="15482" max="15483" width="9.28515625" style="3" bestFit="1" customWidth="1"/>
    <col min="15484" max="15484" width="9.140625" style="3"/>
    <col min="15485" max="15486" width="9.28515625" style="3" bestFit="1" customWidth="1"/>
    <col min="15487" max="15487" width="12.85546875" style="3" bestFit="1" customWidth="1"/>
    <col min="15488" max="15489" width="9.140625" style="3"/>
    <col min="15490" max="15491" width="9.28515625" style="3" bestFit="1" customWidth="1"/>
    <col min="15492" max="15492" width="9.140625" style="3"/>
    <col min="15493" max="15494" width="9.28515625" style="3" bestFit="1" customWidth="1"/>
    <col min="15495" max="15495" width="12.85546875" style="3" bestFit="1" customWidth="1"/>
    <col min="15496" max="15497" width="9.140625" style="3"/>
    <col min="15498" max="15499" width="9.28515625" style="3" bestFit="1" customWidth="1"/>
    <col min="15500" max="15500" width="9.140625" style="3"/>
    <col min="15501" max="15502" width="9.28515625" style="3" bestFit="1" customWidth="1"/>
    <col min="15503" max="15503" width="12.85546875" style="3" bestFit="1" customWidth="1"/>
    <col min="15504" max="15505" width="9.140625" style="3"/>
    <col min="15506" max="15507" width="9.28515625" style="3" bestFit="1" customWidth="1"/>
    <col min="15508" max="15508" width="9.140625" style="3"/>
    <col min="15509" max="15510" width="9.28515625" style="3" bestFit="1" customWidth="1"/>
    <col min="15511" max="15511" width="12.85546875" style="3" bestFit="1" customWidth="1"/>
    <col min="15512" max="15513" width="9.140625" style="3"/>
    <col min="15514" max="15515" width="9.28515625" style="3" bestFit="1" customWidth="1"/>
    <col min="15516" max="15516" width="9.140625" style="3"/>
    <col min="15517" max="15518" width="9.28515625" style="3" bestFit="1" customWidth="1"/>
    <col min="15519" max="15519" width="12.85546875" style="3" bestFit="1" customWidth="1"/>
    <col min="15520" max="15521" width="9.140625" style="3"/>
    <col min="15522" max="15523" width="9.28515625" style="3" bestFit="1" customWidth="1"/>
    <col min="15524" max="15524" width="9.140625" style="3"/>
    <col min="15525" max="15526" width="9.28515625" style="3" bestFit="1" customWidth="1"/>
    <col min="15527" max="15527" width="12.85546875" style="3" bestFit="1" customWidth="1"/>
    <col min="15528" max="15529" width="9.140625" style="3"/>
    <col min="15530" max="15531" width="9.28515625" style="3" bestFit="1" customWidth="1"/>
    <col min="15532" max="15532" width="9.140625" style="3"/>
    <col min="15533" max="15534" width="9.28515625" style="3" bestFit="1" customWidth="1"/>
    <col min="15535" max="15535" width="12.85546875" style="3" bestFit="1" customWidth="1"/>
    <col min="15536" max="15537" width="9.140625" style="3"/>
    <col min="15538" max="15539" width="9.28515625" style="3" bestFit="1" customWidth="1"/>
    <col min="15540" max="15540" width="9.140625" style="3"/>
    <col min="15541" max="15542" width="9.28515625" style="3" bestFit="1" customWidth="1"/>
    <col min="15543" max="15543" width="12.85546875" style="3" bestFit="1" customWidth="1"/>
    <col min="15544" max="15545" width="9.140625" style="3"/>
    <col min="15546" max="15547" width="9.28515625" style="3" bestFit="1" customWidth="1"/>
    <col min="15548" max="15548" width="9.140625" style="3"/>
    <col min="15549" max="15550" width="9.28515625" style="3" bestFit="1" customWidth="1"/>
    <col min="15551" max="15551" width="12.85546875" style="3" bestFit="1" customWidth="1"/>
    <col min="15552" max="15553" width="9.140625" style="3"/>
    <col min="15554" max="15555" width="9.28515625" style="3" bestFit="1" customWidth="1"/>
    <col min="15556" max="15556" width="9.140625" style="3"/>
    <col min="15557" max="15558" width="9.28515625" style="3" bestFit="1" customWidth="1"/>
    <col min="15559" max="15559" width="12.85546875" style="3" bestFit="1" customWidth="1"/>
    <col min="15560" max="15561" width="9.140625" style="3"/>
    <col min="15562" max="15563" width="9.28515625" style="3" bestFit="1" customWidth="1"/>
    <col min="15564" max="15564" width="9.140625" style="3"/>
    <col min="15565" max="15566" width="9.28515625" style="3" bestFit="1" customWidth="1"/>
    <col min="15567" max="15567" width="12.85546875" style="3" bestFit="1" customWidth="1"/>
    <col min="15568" max="15569" width="9.140625" style="3"/>
    <col min="15570" max="15571" width="9.28515625" style="3" bestFit="1" customWidth="1"/>
    <col min="15572" max="15572" width="9.140625" style="3"/>
    <col min="15573" max="15574" width="9.28515625" style="3" bestFit="1" customWidth="1"/>
    <col min="15575" max="15575" width="12.85546875" style="3" bestFit="1" customWidth="1"/>
    <col min="15576" max="15577" width="9.140625" style="3"/>
    <col min="15578" max="15579" width="9.28515625" style="3" bestFit="1" customWidth="1"/>
    <col min="15580" max="15580" width="9.140625" style="3"/>
    <col min="15581" max="15582" width="9.28515625" style="3" bestFit="1" customWidth="1"/>
    <col min="15583" max="15583" width="12.85546875" style="3" bestFit="1" customWidth="1"/>
    <col min="15584" max="15585" width="9.140625" style="3"/>
    <col min="15586" max="15587" width="9.28515625" style="3" bestFit="1" customWidth="1"/>
    <col min="15588" max="15588" width="9.140625" style="3"/>
    <col min="15589" max="15590" width="9.28515625" style="3" bestFit="1" customWidth="1"/>
    <col min="15591" max="15591" width="12.85546875" style="3" bestFit="1" customWidth="1"/>
    <col min="15592" max="15593" width="9.140625" style="3"/>
    <col min="15594" max="15595" width="9.28515625" style="3" bestFit="1" customWidth="1"/>
    <col min="15596" max="15596" width="9.140625" style="3"/>
    <col min="15597" max="15598" width="9.28515625" style="3" bestFit="1" customWidth="1"/>
    <col min="15599" max="15599" width="12.85546875" style="3" bestFit="1" customWidth="1"/>
    <col min="15600" max="15601" width="9.140625" style="3"/>
    <col min="15602" max="15603" width="9.28515625" style="3" bestFit="1" customWidth="1"/>
    <col min="15604" max="15604" width="9.140625" style="3"/>
    <col min="15605" max="15606" width="9.28515625" style="3" bestFit="1" customWidth="1"/>
    <col min="15607" max="15607" width="12.85546875" style="3" bestFit="1" customWidth="1"/>
    <col min="15608" max="15609" width="9.140625" style="3"/>
    <col min="15610" max="15611" width="9.28515625" style="3" bestFit="1" customWidth="1"/>
    <col min="15612" max="15612" width="9.140625" style="3"/>
    <col min="15613" max="15614" width="9.28515625" style="3" bestFit="1" customWidth="1"/>
    <col min="15615" max="15615" width="12.85546875" style="3" bestFit="1" customWidth="1"/>
    <col min="15616" max="15617" width="9.140625" style="3"/>
    <col min="15618" max="15619" width="9.28515625" style="3" bestFit="1" customWidth="1"/>
    <col min="15620" max="15620" width="9.140625" style="3"/>
    <col min="15621" max="15622" width="9.28515625" style="3" bestFit="1" customWidth="1"/>
    <col min="15623" max="15623" width="12.85546875" style="3" bestFit="1" customWidth="1"/>
    <col min="15624" max="15625" width="9.140625" style="3"/>
    <col min="15626" max="15627" width="9.28515625" style="3" bestFit="1" customWidth="1"/>
    <col min="15628" max="15628" width="9.140625" style="3"/>
    <col min="15629" max="15630" width="9.28515625" style="3" bestFit="1" customWidth="1"/>
    <col min="15631" max="15631" width="12.85546875" style="3" bestFit="1" customWidth="1"/>
    <col min="15632" max="15633" width="9.140625" style="3"/>
    <col min="15634" max="15635" width="9.28515625" style="3" bestFit="1" customWidth="1"/>
    <col min="15636" max="15636" width="9.140625" style="3"/>
    <col min="15637" max="15638" width="9.28515625" style="3" bestFit="1" customWidth="1"/>
    <col min="15639" max="15639" width="12.85546875" style="3" bestFit="1" customWidth="1"/>
    <col min="15640" max="15641" width="9.140625" style="3"/>
    <col min="15642" max="15643" width="9.28515625" style="3" bestFit="1" customWidth="1"/>
    <col min="15644" max="15644" width="9.140625" style="3"/>
    <col min="15645" max="15646" width="9.28515625" style="3" bestFit="1" customWidth="1"/>
    <col min="15647" max="15647" width="12.85546875" style="3" bestFit="1" customWidth="1"/>
    <col min="15648" max="15649" width="9.140625" style="3"/>
    <col min="15650" max="15651" width="9.28515625" style="3" bestFit="1" customWidth="1"/>
    <col min="15652" max="15652" width="9.140625" style="3"/>
    <col min="15653" max="15654" width="9.28515625" style="3" bestFit="1" customWidth="1"/>
    <col min="15655" max="15655" width="12.85546875" style="3" bestFit="1" customWidth="1"/>
    <col min="15656" max="15657" width="9.140625" style="3"/>
    <col min="15658" max="15659" width="9.28515625" style="3" bestFit="1" customWidth="1"/>
    <col min="15660" max="15660" width="9.140625" style="3"/>
    <col min="15661" max="15662" width="9.28515625" style="3" bestFit="1" customWidth="1"/>
    <col min="15663" max="15663" width="12.85546875" style="3" bestFit="1" customWidth="1"/>
    <col min="15664" max="15665" width="9.140625" style="3"/>
    <col min="15666" max="15667" width="9.28515625" style="3" bestFit="1" customWidth="1"/>
    <col min="15668" max="15668" width="9.140625" style="3"/>
    <col min="15669" max="15670" width="9.28515625" style="3" bestFit="1" customWidth="1"/>
    <col min="15671" max="15671" width="12.85546875" style="3" bestFit="1" customWidth="1"/>
    <col min="15672" max="15673" width="9.140625" style="3"/>
    <col min="15674" max="15675" width="9.28515625" style="3" bestFit="1" customWidth="1"/>
    <col min="15676" max="15676" width="9.140625" style="3"/>
    <col min="15677" max="15678" width="9.28515625" style="3" bestFit="1" customWidth="1"/>
    <col min="15679" max="15679" width="12.85546875" style="3" bestFit="1" customWidth="1"/>
    <col min="15680" max="15681" width="9.140625" style="3"/>
    <col min="15682" max="15683" width="9.28515625" style="3" bestFit="1" customWidth="1"/>
    <col min="15684" max="15684" width="9.140625" style="3"/>
    <col min="15685" max="15686" width="9.28515625" style="3" bestFit="1" customWidth="1"/>
    <col min="15687" max="15687" width="12.85546875" style="3" bestFit="1" customWidth="1"/>
    <col min="15688" max="15689" width="9.140625" style="3"/>
    <col min="15690" max="15691" width="9.28515625" style="3" bestFit="1" customWidth="1"/>
    <col min="15692" max="15692" width="9.140625" style="3"/>
    <col min="15693" max="15694" width="9.28515625" style="3" bestFit="1" customWidth="1"/>
    <col min="15695" max="15695" width="12.85546875" style="3" bestFit="1" customWidth="1"/>
    <col min="15696" max="15697" width="9.140625" style="3"/>
    <col min="15698" max="15699" width="9.28515625" style="3" bestFit="1" customWidth="1"/>
    <col min="15700" max="15700" width="9.140625" style="3"/>
    <col min="15701" max="15702" width="9.28515625" style="3" bestFit="1" customWidth="1"/>
    <col min="15703" max="15703" width="12.85546875" style="3" bestFit="1" customWidth="1"/>
    <col min="15704" max="15705" width="9.140625" style="3"/>
    <col min="15706" max="15707" width="9.28515625" style="3" bestFit="1" customWidth="1"/>
    <col min="15708" max="15708" width="9.140625" style="3"/>
    <col min="15709" max="15710" width="9.28515625" style="3" bestFit="1" customWidth="1"/>
    <col min="15711" max="15711" width="12.85546875" style="3" bestFit="1" customWidth="1"/>
    <col min="15712" max="15713" width="9.140625" style="3"/>
    <col min="15714" max="15715" width="9.28515625" style="3" bestFit="1" customWidth="1"/>
    <col min="15716" max="15716" width="9.140625" style="3"/>
    <col min="15717" max="15718" width="9.28515625" style="3" bestFit="1" customWidth="1"/>
    <col min="15719" max="15719" width="12.85546875" style="3" bestFit="1" customWidth="1"/>
    <col min="15720" max="15721" width="9.140625" style="3"/>
    <col min="15722" max="15723" width="9.28515625" style="3" bestFit="1" customWidth="1"/>
    <col min="15724" max="15724" width="9.140625" style="3"/>
    <col min="15725" max="15726" width="9.28515625" style="3" bestFit="1" customWidth="1"/>
    <col min="15727" max="15727" width="12.85546875" style="3" bestFit="1" customWidth="1"/>
    <col min="15728" max="15729" width="9.140625" style="3"/>
    <col min="15730" max="15731" width="9.28515625" style="3" bestFit="1" customWidth="1"/>
    <col min="15732" max="15732" width="9.140625" style="3"/>
    <col min="15733" max="15734" width="9.28515625" style="3" bestFit="1" customWidth="1"/>
    <col min="15735" max="15735" width="12.85546875" style="3" bestFit="1" customWidth="1"/>
    <col min="15736" max="15737" width="9.140625" style="3"/>
    <col min="15738" max="15739" width="9.28515625" style="3" bestFit="1" customWidth="1"/>
    <col min="15740" max="15740" width="9.140625" style="3"/>
    <col min="15741" max="15742" width="9.28515625" style="3" bestFit="1" customWidth="1"/>
    <col min="15743" max="15743" width="12.85546875" style="3" bestFit="1" customWidth="1"/>
    <col min="15744" max="15745" width="9.140625" style="3"/>
    <col min="15746" max="15747" width="9.28515625" style="3" bestFit="1" customWidth="1"/>
    <col min="15748" max="15748" width="9.140625" style="3"/>
    <col min="15749" max="15750" width="9.28515625" style="3" bestFit="1" customWidth="1"/>
    <col min="15751" max="15751" width="12.85546875" style="3" bestFit="1" customWidth="1"/>
    <col min="15752" max="15753" width="9.140625" style="3"/>
    <col min="15754" max="15755" width="9.28515625" style="3" bestFit="1" customWidth="1"/>
    <col min="15756" max="15756" width="9.140625" style="3"/>
    <col min="15757" max="15758" width="9.28515625" style="3" bestFit="1" customWidth="1"/>
    <col min="15759" max="15759" width="12.85546875" style="3" bestFit="1" customWidth="1"/>
    <col min="15760" max="15761" width="9.140625" style="3"/>
    <col min="15762" max="15763" width="9.28515625" style="3" bestFit="1" customWidth="1"/>
    <col min="15764" max="15764" width="9.140625" style="3"/>
    <col min="15765" max="15766" width="9.28515625" style="3" bestFit="1" customWidth="1"/>
    <col min="15767" max="15767" width="12.85546875" style="3" bestFit="1" customWidth="1"/>
    <col min="15768" max="15769" width="9.140625" style="3"/>
    <col min="15770" max="15771" width="9.28515625" style="3" bestFit="1" customWidth="1"/>
    <col min="15772" max="15772" width="9.140625" style="3"/>
    <col min="15773" max="15774" width="9.28515625" style="3" bestFit="1" customWidth="1"/>
    <col min="15775" max="15775" width="12.85546875" style="3" bestFit="1" customWidth="1"/>
    <col min="15776" max="15777" width="9.140625" style="3"/>
    <col min="15778" max="15779" width="9.28515625" style="3" bestFit="1" customWidth="1"/>
    <col min="15780" max="15780" width="9.140625" style="3"/>
    <col min="15781" max="15782" width="9.28515625" style="3" bestFit="1" customWidth="1"/>
    <col min="15783" max="15783" width="12.85546875" style="3" bestFit="1" customWidth="1"/>
    <col min="15784" max="15785" width="9.140625" style="3"/>
    <col min="15786" max="15787" width="9.28515625" style="3" bestFit="1" customWidth="1"/>
    <col min="15788" max="15788" width="9.140625" style="3"/>
    <col min="15789" max="15790" width="9.28515625" style="3" bestFit="1" customWidth="1"/>
    <col min="15791" max="15791" width="12.85546875" style="3" bestFit="1" customWidth="1"/>
    <col min="15792" max="15793" width="9.140625" style="3"/>
    <col min="15794" max="15795" width="9.28515625" style="3" bestFit="1" customWidth="1"/>
    <col min="15796" max="15796" width="9.140625" style="3"/>
    <col min="15797" max="15798" width="9.28515625" style="3" bestFit="1" customWidth="1"/>
    <col min="15799" max="15799" width="12.85546875" style="3" bestFit="1" customWidth="1"/>
    <col min="15800" max="15801" width="9.140625" style="3"/>
    <col min="15802" max="15803" width="9.28515625" style="3" bestFit="1" customWidth="1"/>
    <col min="15804" max="15804" width="9.140625" style="3"/>
    <col min="15805" max="15806" width="9.28515625" style="3" bestFit="1" customWidth="1"/>
    <col min="15807" max="15807" width="12.85546875" style="3" bestFit="1" customWidth="1"/>
    <col min="15808" max="15809" width="9.140625" style="3"/>
    <col min="15810" max="15811" width="9.28515625" style="3" bestFit="1" customWidth="1"/>
    <col min="15812" max="15812" width="9.140625" style="3"/>
    <col min="15813" max="15814" width="9.28515625" style="3" bestFit="1" customWidth="1"/>
    <col min="15815" max="15815" width="12.85546875" style="3" bestFit="1" customWidth="1"/>
    <col min="15816" max="15817" width="9.140625" style="3"/>
    <col min="15818" max="15819" width="9.28515625" style="3" bestFit="1" customWidth="1"/>
    <col min="15820" max="15820" width="9.140625" style="3"/>
    <col min="15821" max="15822" width="9.28515625" style="3" bestFit="1" customWidth="1"/>
    <col min="15823" max="15823" width="12.85546875" style="3" bestFit="1" customWidth="1"/>
    <col min="15824" max="15825" width="9.140625" style="3"/>
    <col min="15826" max="15827" width="9.28515625" style="3" bestFit="1" customWidth="1"/>
    <col min="15828" max="15828" width="9.140625" style="3"/>
    <col min="15829" max="15830" width="9.28515625" style="3" bestFit="1" customWidth="1"/>
    <col min="15831" max="15831" width="12.85546875" style="3" bestFit="1" customWidth="1"/>
    <col min="15832" max="15833" width="9.140625" style="3"/>
    <col min="15834" max="15835" width="9.28515625" style="3" bestFit="1" customWidth="1"/>
    <col min="15836" max="15836" width="9.140625" style="3"/>
    <col min="15837" max="15838" width="9.28515625" style="3" bestFit="1" customWidth="1"/>
    <col min="15839" max="15839" width="12.85546875" style="3" bestFit="1" customWidth="1"/>
    <col min="15840" max="15841" width="9.140625" style="3"/>
    <col min="15842" max="15843" width="9.28515625" style="3" bestFit="1" customWidth="1"/>
    <col min="15844" max="15844" width="9.140625" style="3"/>
    <col min="15845" max="15846" width="9.28515625" style="3" bestFit="1" customWidth="1"/>
    <col min="15847" max="15847" width="12.85546875" style="3" bestFit="1" customWidth="1"/>
    <col min="15848" max="15849" width="9.140625" style="3"/>
    <col min="15850" max="15851" width="9.28515625" style="3" bestFit="1" customWidth="1"/>
    <col min="15852" max="15852" width="9.140625" style="3"/>
    <col min="15853" max="15854" width="9.28515625" style="3" bestFit="1" customWidth="1"/>
    <col min="15855" max="15855" width="12.85546875" style="3" bestFit="1" customWidth="1"/>
    <col min="15856" max="15857" width="9.140625" style="3"/>
    <col min="15858" max="15859" width="9.28515625" style="3" bestFit="1" customWidth="1"/>
    <col min="15860" max="15860" width="9.140625" style="3"/>
    <col min="15861" max="15862" width="9.28515625" style="3" bestFit="1" customWidth="1"/>
    <col min="15863" max="15863" width="12.85546875" style="3" bestFit="1" customWidth="1"/>
    <col min="15864" max="15865" width="9.140625" style="3"/>
    <col min="15866" max="15867" width="9.28515625" style="3" bestFit="1" customWidth="1"/>
    <col min="15868" max="15868" width="9.140625" style="3"/>
    <col min="15869" max="15870" width="9.28515625" style="3" bestFit="1" customWidth="1"/>
    <col min="15871" max="15871" width="12.85546875" style="3" bestFit="1" customWidth="1"/>
    <col min="15872" max="15873" width="9.140625" style="3"/>
    <col min="15874" max="15875" width="9.28515625" style="3" bestFit="1" customWidth="1"/>
    <col min="15876" max="15876" width="9.140625" style="3"/>
    <col min="15877" max="15878" width="9.28515625" style="3" bestFit="1" customWidth="1"/>
    <col min="15879" max="15879" width="12.85546875" style="3" bestFit="1" customWidth="1"/>
    <col min="15880" max="15881" width="9.140625" style="3"/>
    <col min="15882" max="15883" width="9.28515625" style="3" bestFit="1" customWidth="1"/>
    <col min="15884" max="15884" width="9.140625" style="3"/>
    <col min="15885" max="15886" width="9.28515625" style="3" bestFit="1" customWidth="1"/>
    <col min="15887" max="15887" width="12.85546875" style="3" bestFit="1" customWidth="1"/>
    <col min="15888" max="15889" width="9.140625" style="3"/>
    <col min="15890" max="15891" width="9.28515625" style="3" bestFit="1" customWidth="1"/>
    <col min="15892" max="15892" width="9.140625" style="3"/>
    <col min="15893" max="15894" width="9.28515625" style="3" bestFit="1" customWidth="1"/>
    <col min="15895" max="15895" width="12.85546875" style="3" bestFit="1" customWidth="1"/>
    <col min="15896" max="15897" width="9.140625" style="3"/>
    <col min="15898" max="15899" width="9.28515625" style="3" bestFit="1" customWidth="1"/>
    <col min="15900" max="15900" width="9.140625" style="3"/>
    <col min="15901" max="15902" width="9.28515625" style="3" bestFit="1" customWidth="1"/>
    <col min="15903" max="15903" width="12.85546875" style="3" bestFit="1" customWidth="1"/>
    <col min="15904" max="15905" width="9.140625" style="3"/>
    <col min="15906" max="15907" width="9.28515625" style="3" bestFit="1" customWidth="1"/>
    <col min="15908" max="15908" width="9.140625" style="3"/>
    <col min="15909" max="15910" width="9.28515625" style="3" bestFit="1" customWidth="1"/>
    <col min="15911" max="15911" width="12.85546875" style="3" bestFit="1" customWidth="1"/>
    <col min="15912" max="15913" width="9.140625" style="3"/>
    <col min="15914" max="15915" width="9.28515625" style="3" bestFit="1" customWidth="1"/>
    <col min="15916" max="15916" width="9.140625" style="3"/>
    <col min="15917" max="15918" width="9.28515625" style="3" bestFit="1" customWidth="1"/>
    <col min="15919" max="15919" width="12.85546875" style="3" bestFit="1" customWidth="1"/>
    <col min="15920" max="15921" width="9.140625" style="3"/>
    <col min="15922" max="15923" width="9.28515625" style="3" bestFit="1" customWidth="1"/>
    <col min="15924" max="15924" width="9.140625" style="3"/>
    <col min="15925" max="15926" width="9.28515625" style="3" bestFit="1" customWidth="1"/>
    <col min="15927" max="15927" width="12.85546875" style="3" bestFit="1" customWidth="1"/>
    <col min="15928" max="15929" width="9.140625" style="3"/>
    <col min="15930" max="15931" width="9.28515625" style="3" bestFit="1" customWidth="1"/>
    <col min="15932" max="15932" width="9.140625" style="3"/>
    <col min="15933" max="15934" width="9.28515625" style="3" bestFit="1" customWidth="1"/>
    <col min="15935" max="15935" width="12.85546875" style="3" bestFit="1" customWidth="1"/>
    <col min="15936" max="15937" width="9.140625" style="3"/>
    <col min="15938" max="15939" width="9.28515625" style="3" bestFit="1" customWidth="1"/>
    <col min="15940" max="15940" width="9.140625" style="3"/>
    <col min="15941" max="15942" width="9.28515625" style="3" bestFit="1" customWidth="1"/>
    <col min="15943" max="15943" width="12.85546875" style="3" bestFit="1" customWidth="1"/>
    <col min="15944" max="15945" width="9.140625" style="3"/>
    <col min="15946" max="15947" width="9.28515625" style="3" bestFit="1" customWidth="1"/>
    <col min="15948" max="15948" width="9.140625" style="3"/>
    <col min="15949" max="15950" width="9.28515625" style="3" bestFit="1" customWidth="1"/>
    <col min="15951" max="15951" width="12.85546875" style="3" bestFit="1" customWidth="1"/>
    <col min="15952" max="15953" width="9.140625" style="3"/>
    <col min="15954" max="15955" width="9.28515625" style="3" bestFit="1" customWidth="1"/>
    <col min="15956" max="15956" width="9.140625" style="3"/>
    <col min="15957" max="15958" width="9.28515625" style="3" bestFit="1" customWidth="1"/>
    <col min="15959" max="15959" width="12.85546875" style="3" bestFit="1" customWidth="1"/>
    <col min="15960" max="15961" width="9.140625" style="3"/>
    <col min="15962" max="15963" width="9.28515625" style="3" bestFit="1" customWidth="1"/>
    <col min="15964" max="15964" width="9.140625" style="3"/>
    <col min="15965" max="15966" width="9.28515625" style="3" bestFit="1" customWidth="1"/>
    <col min="15967" max="15967" width="12.85546875" style="3" bestFit="1" customWidth="1"/>
    <col min="15968" max="15969" width="9.140625" style="3"/>
    <col min="15970" max="15971" width="9.28515625" style="3" bestFit="1" customWidth="1"/>
    <col min="15972" max="15972" width="9.140625" style="3"/>
    <col min="15973" max="15974" width="9.28515625" style="3" bestFit="1" customWidth="1"/>
    <col min="15975" max="15975" width="12.85546875" style="3" bestFit="1" customWidth="1"/>
    <col min="15976" max="15977" width="9.140625" style="3"/>
    <col min="15978" max="15979" width="9.28515625" style="3" bestFit="1" customWidth="1"/>
    <col min="15980" max="15980" width="9.140625" style="3"/>
    <col min="15981" max="15982" width="9.28515625" style="3" bestFit="1" customWidth="1"/>
    <col min="15983" max="15983" width="12.85546875" style="3" bestFit="1" customWidth="1"/>
    <col min="15984" max="15985" width="9.140625" style="3"/>
    <col min="15986" max="15987" width="9.28515625" style="3" bestFit="1" customWidth="1"/>
    <col min="15988" max="15988" width="9.140625" style="3"/>
    <col min="15989" max="15990" width="9.28515625" style="3" bestFit="1" customWidth="1"/>
    <col min="15991" max="15991" width="12.85546875" style="3" bestFit="1" customWidth="1"/>
    <col min="15992" max="15993" width="9.140625" style="3"/>
    <col min="15994" max="15995" width="9.28515625" style="3" bestFit="1" customWidth="1"/>
    <col min="15996" max="15996" width="9.140625" style="3"/>
    <col min="15997" max="15998" width="9.28515625" style="3" bestFit="1" customWidth="1"/>
    <col min="15999" max="15999" width="12.85546875" style="3" bestFit="1" customWidth="1"/>
    <col min="16000" max="16001" width="9.140625" style="3"/>
    <col min="16002" max="16003" width="9.28515625" style="3" bestFit="1" customWidth="1"/>
    <col min="16004" max="16004" width="9.140625" style="3"/>
    <col min="16005" max="16006" width="9.28515625" style="3" bestFit="1" customWidth="1"/>
    <col min="16007" max="16007" width="12.85546875" style="3" bestFit="1" customWidth="1"/>
    <col min="16008" max="16009" width="9.140625" style="3"/>
    <col min="16010" max="16011" width="9.28515625" style="3" bestFit="1" customWidth="1"/>
    <col min="16012" max="16012" width="9.140625" style="3"/>
    <col min="16013" max="16014" width="9.28515625" style="3" bestFit="1" customWidth="1"/>
    <col min="16015" max="16015" width="12.85546875" style="3" bestFit="1" customWidth="1"/>
    <col min="16016" max="16017" width="9.140625" style="3"/>
    <col min="16018" max="16019" width="9.28515625" style="3" bestFit="1" customWidth="1"/>
    <col min="16020" max="16020" width="9.140625" style="3"/>
    <col min="16021" max="16022" width="9.28515625" style="3" bestFit="1" customWidth="1"/>
    <col min="16023" max="16023" width="12.85546875" style="3" bestFit="1" customWidth="1"/>
    <col min="16024" max="16025" width="9.140625" style="3"/>
    <col min="16026" max="16027" width="9.28515625" style="3" bestFit="1" customWidth="1"/>
    <col min="16028" max="16028" width="9.140625" style="3"/>
    <col min="16029" max="16030" width="9.28515625" style="3" bestFit="1" customWidth="1"/>
    <col min="16031" max="16031" width="12.85546875" style="3" bestFit="1" customWidth="1"/>
    <col min="16032" max="16033" width="9.140625" style="3"/>
    <col min="16034" max="16035" width="9.28515625" style="3" bestFit="1" customWidth="1"/>
    <col min="16036" max="16036" width="9.140625" style="3"/>
    <col min="16037" max="16038" width="9.28515625" style="3" bestFit="1" customWidth="1"/>
    <col min="16039" max="16039" width="12.85546875" style="3" bestFit="1" customWidth="1"/>
    <col min="16040" max="16041" width="9.140625" style="3"/>
    <col min="16042" max="16043" width="9.28515625" style="3" bestFit="1" customWidth="1"/>
    <col min="16044" max="16044" width="9.140625" style="3"/>
    <col min="16045" max="16046" width="9.28515625" style="3" bestFit="1" customWidth="1"/>
    <col min="16047" max="16047" width="12.85546875" style="3" bestFit="1" customWidth="1"/>
    <col min="16048" max="16049" width="9.140625" style="3"/>
    <col min="16050" max="16051" width="9.28515625" style="3" bestFit="1" customWidth="1"/>
    <col min="16052" max="16052" width="9.140625" style="3"/>
    <col min="16053" max="16054" width="9.28515625" style="3" bestFit="1" customWidth="1"/>
    <col min="16055" max="16055" width="12.85546875" style="3" bestFit="1" customWidth="1"/>
    <col min="16056" max="16057" width="9.140625" style="3"/>
    <col min="16058" max="16059" width="9.28515625" style="3" bestFit="1" customWidth="1"/>
    <col min="16060" max="16060" width="9.140625" style="3"/>
    <col min="16061" max="16062" width="9.28515625" style="3" bestFit="1" customWidth="1"/>
    <col min="16063" max="16063" width="12.85546875" style="3" bestFit="1" customWidth="1"/>
    <col min="16064" max="16065" width="9.140625" style="3"/>
    <col min="16066" max="16067" width="9.28515625" style="3" bestFit="1" customWidth="1"/>
    <col min="16068" max="16068" width="9.140625" style="3"/>
    <col min="16069" max="16070" width="9.28515625" style="3" bestFit="1" customWidth="1"/>
    <col min="16071" max="16071" width="12.85546875" style="3" bestFit="1" customWidth="1"/>
    <col min="16072" max="16073" width="9.140625" style="3"/>
    <col min="16074" max="16075" width="9.28515625" style="3" bestFit="1" customWidth="1"/>
    <col min="16076" max="16076" width="9.140625" style="3"/>
    <col min="16077" max="16078" width="9.28515625" style="3" bestFit="1" customWidth="1"/>
    <col min="16079" max="16079" width="12.85546875" style="3" bestFit="1" customWidth="1"/>
    <col min="16080" max="16081" width="9.140625" style="3"/>
    <col min="16082" max="16083" width="9.28515625" style="3" bestFit="1" customWidth="1"/>
    <col min="16084" max="16084" width="9.140625" style="3"/>
    <col min="16085" max="16086" width="9.28515625" style="3" bestFit="1" customWidth="1"/>
    <col min="16087" max="16087" width="12.85546875" style="3" bestFit="1" customWidth="1"/>
    <col min="16088" max="16089" width="9.140625" style="3"/>
    <col min="16090" max="16091" width="9.28515625" style="3" bestFit="1" customWidth="1"/>
    <col min="16092" max="16092" width="9.140625" style="3"/>
    <col min="16093" max="16094" width="9.28515625" style="3" bestFit="1" customWidth="1"/>
    <col min="16095" max="16095" width="12.85546875" style="3" bestFit="1" customWidth="1"/>
    <col min="16096" max="16097" width="9.140625" style="3"/>
    <col min="16098" max="16099" width="9.28515625" style="3" bestFit="1" customWidth="1"/>
    <col min="16100" max="16100" width="9.140625" style="3"/>
    <col min="16101" max="16102" width="9.28515625" style="3" bestFit="1" customWidth="1"/>
    <col min="16103" max="16103" width="12.85546875" style="3" bestFit="1" customWidth="1"/>
    <col min="16104" max="16105" width="9.140625" style="3"/>
    <col min="16106" max="16107" width="9.28515625" style="3" bestFit="1" customWidth="1"/>
    <col min="16108" max="16108" width="9.140625" style="3"/>
    <col min="16109" max="16110" width="9.28515625" style="3" bestFit="1" customWidth="1"/>
    <col min="16111" max="16111" width="12.85546875" style="3" bestFit="1" customWidth="1"/>
    <col min="16112" max="16113" width="9.140625" style="3"/>
    <col min="16114" max="16115" width="9.28515625" style="3" bestFit="1" customWidth="1"/>
    <col min="16116" max="16116" width="9.140625" style="3"/>
    <col min="16117" max="16118" width="9.28515625" style="3" bestFit="1" customWidth="1"/>
    <col min="16119" max="16119" width="12.85546875" style="3" bestFit="1" customWidth="1"/>
    <col min="16120" max="16121" width="9.140625" style="3"/>
    <col min="16122" max="16123" width="9.28515625" style="3" bestFit="1" customWidth="1"/>
    <col min="16124" max="16124" width="9.140625" style="3"/>
    <col min="16125" max="16126" width="9.28515625" style="3" bestFit="1" customWidth="1"/>
    <col min="16127" max="16127" width="12.85546875" style="3" bestFit="1" customWidth="1"/>
    <col min="16128" max="16129" width="9.140625" style="3"/>
    <col min="16130" max="16131" width="9.28515625" style="3" bestFit="1" customWidth="1"/>
    <col min="16132" max="16132" width="9.140625" style="3"/>
    <col min="16133" max="16134" width="9.28515625" style="3" bestFit="1" customWidth="1"/>
    <col min="16135" max="16135" width="12.85546875" style="3" bestFit="1" customWidth="1"/>
    <col min="16136" max="16137" width="9.140625" style="3"/>
    <col min="16138" max="16139" width="9.28515625" style="3" bestFit="1" customWidth="1"/>
    <col min="16140" max="16140" width="9.140625" style="3"/>
    <col min="16141" max="16142" width="9.28515625" style="3" bestFit="1" customWidth="1"/>
    <col min="16143" max="16143" width="12.85546875" style="3" bestFit="1" customWidth="1"/>
    <col min="16144" max="16145" width="9.140625" style="3"/>
    <col min="16146" max="16147" width="9.28515625" style="3" bestFit="1" customWidth="1"/>
    <col min="16148" max="16148" width="9.140625" style="3"/>
    <col min="16149" max="16150" width="9.28515625" style="3" bestFit="1" customWidth="1"/>
    <col min="16151" max="16151" width="12.85546875" style="3" bestFit="1" customWidth="1"/>
    <col min="16152" max="16153" width="9.140625" style="3"/>
    <col min="16154" max="16155" width="9.28515625" style="3" bestFit="1" customWidth="1"/>
    <col min="16156" max="16156" width="9.140625" style="3"/>
    <col min="16157" max="16158" width="9.28515625" style="3" bestFit="1" customWidth="1"/>
    <col min="16159" max="16159" width="12.85546875" style="3" bestFit="1" customWidth="1"/>
    <col min="16160" max="16161" width="9.140625" style="3"/>
    <col min="16162" max="16163" width="9.28515625" style="3" bestFit="1" customWidth="1"/>
    <col min="16164" max="16164" width="9.140625" style="3"/>
    <col min="16165" max="16166" width="9.28515625" style="3" bestFit="1" customWidth="1"/>
    <col min="16167" max="16167" width="12.85546875" style="3" bestFit="1" customWidth="1"/>
    <col min="16168" max="16169" width="9.140625" style="3"/>
    <col min="16170" max="16171" width="9.28515625" style="3" bestFit="1" customWidth="1"/>
    <col min="16172" max="16172" width="9.140625" style="3"/>
    <col min="16173" max="16174" width="9.28515625" style="3" bestFit="1" customWidth="1"/>
    <col min="16175" max="16175" width="12.85546875" style="3" bestFit="1" customWidth="1"/>
    <col min="16176" max="16177" width="9.140625" style="3"/>
    <col min="16178" max="16179" width="9.28515625" style="3" bestFit="1" customWidth="1"/>
    <col min="16180" max="16180" width="9.140625" style="3"/>
    <col min="16181" max="16182" width="9.28515625" style="3" bestFit="1" customWidth="1"/>
    <col min="16183" max="16183" width="12.85546875" style="3" bestFit="1" customWidth="1"/>
    <col min="16184" max="16185" width="9.140625" style="3"/>
    <col min="16186" max="16187" width="9.28515625" style="3" bestFit="1" customWidth="1"/>
    <col min="16188" max="16188" width="9.140625" style="3"/>
    <col min="16189" max="16190" width="9.28515625" style="3" bestFit="1" customWidth="1"/>
    <col min="16191" max="16191" width="12.85546875" style="3" bestFit="1" customWidth="1"/>
    <col min="16192" max="16193" width="9.140625" style="3"/>
    <col min="16194" max="16195" width="9.28515625" style="3" bestFit="1" customWidth="1"/>
    <col min="16196" max="16196" width="9.140625" style="3"/>
    <col min="16197" max="16198" width="9.28515625" style="3" bestFit="1" customWidth="1"/>
    <col min="16199" max="16199" width="12.85546875" style="3" bestFit="1" customWidth="1"/>
    <col min="16200" max="16201" width="9.140625" style="3"/>
    <col min="16202" max="16203" width="9.28515625" style="3" bestFit="1" customWidth="1"/>
    <col min="16204" max="16204" width="9.140625" style="3"/>
    <col min="16205" max="16206" width="9.28515625" style="3" bestFit="1" customWidth="1"/>
    <col min="16207" max="16207" width="12.85546875" style="3" bestFit="1" customWidth="1"/>
    <col min="16208" max="16209" width="9.140625" style="3"/>
    <col min="16210" max="16211" width="9.28515625" style="3" bestFit="1" customWidth="1"/>
    <col min="16212" max="16212" width="9.140625" style="3"/>
    <col min="16213" max="16214" width="9.28515625" style="3" bestFit="1" customWidth="1"/>
    <col min="16215" max="16215" width="12.85546875" style="3" bestFit="1" customWidth="1"/>
    <col min="16216" max="16217" width="9.140625" style="3"/>
    <col min="16218" max="16219" width="9.28515625" style="3" bestFit="1" customWidth="1"/>
    <col min="16220" max="16220" width="9.140625" style="3"/>
    <col min="16221" max="16222" width="9.28515625" style="3" bestFit="1" customWidth="1"/>
    <col min="16223" max="16223" width="12.85546875" style="3" bestFit="1" customWidth="1"/>
    <col min="16224" max="16225" width="9.140625" style="3"/>
    <col min="16226" max="16227" width="9.28515625" style="3" bestFit="1" customWidth="1"/>
    <col min="16228" max="16228" width="9.140625" style="3"/>
    <col min="16229" max="16230" width="9.28515625" style="3" bestFit="1" customWidth="1"/>
    <col min="16231" max="16231" width="12.85546875" style="3" bestFit="1" customWidth="1"/>
    <col min="16232" max="16233" width="9.140625" style="3"/>
    <col min="16234" max="16235" width="9.28515625" style="3" bestFit="1" customWidth="1"/>
    <col min="16236" max="16236" width="9.140625" style="3"/>
    <col min="16237" max="16238" width="9.28515625" style="3" bestFit="1" customWidth="1"/>
    <col min="16239" max="16239" width="12.85546875" style="3" bestFit="1" customWidth="1"/>
    <col min="16240" max="16241" width="9.140625" style="3"/>
    <col min="16242" max="16243" width="9.28515625" style="3" bestFit="1" customWidth="1"/>
    <col min="16244" max="16244" width="9.140625" style="3"/>
    <col min="16245" max="16246" width="9.28515625" style="3" bestFit="1" customWidth="1"/>
    <col min="16247" max="16247" width="12.85546875" style="3" bestFit="1" customWidth="1"/>
    <col min="16248" max="16249" width="9.140625" style="3"/>
    <col min="16250" max="16251" width="9.28515625" style="3" bestFit="1" customWidth="1"/>
    <col min="16252" max="16252" width="9.140625" style="3"/>
    <col min="16253" max="16254" width="9.28515625" style="3" bestFit="1" customWidth="1"/>
    <col min="16255" max="16255" width="12.85546875" style="3" bestFit="1" customWidth="1"/>
    <col min="16256" max="16257" width="9.140625" style="3"/>
    <col min="16258" max="16259" width="9.28515625" style="3" bestFit="1" customWidth="1"/>
    <col min="16260" max="16260" width="9.140625" style="3"/>
    <col min="16261" max="16262" width="9.28515625" style="3" bestFit="1" customWidth="1"/>
    <col min="16263" max="16263" width="12.85546875" style="3" bestFit="1" customWidth="1"/>
    <col min="16264" max="16265" width="9.140625" style="3"/>
    <col min="16266" max="16267" width="9.28515625" style="3" bestFit="1" customWidth="1"/>
    <col min="16268" max="16268" width="9.140625" style="3"/>
    <col min="16269" max="16270" width="9.28515625" style="3" bestFit="1" customWidth="1"/>
    <col min="16271" max="16271" width="12.85546875" style="3" bestFit="1" customWidth="1"/>
    <col min="16272" max="16273" width="9.140625" style="3"/>
    <col min="16274" max="16275" width="9.28515625" style="3" bestFit="1" customWidth="1"/>
    <col min="16276" max="16276" width="9.140625" style="3"/>
    <col min="16277" max="16278" width="9.28515625" style="3" bestFit="1" customWidth="1"/>
    <col min="16279" max="16279" width="12.85546875" style="3" bestFit="1" customWidth="1"/>
    <col min="16280" max="16281" width="9.140625" style="3"/>
    <col min="16282" max="16283" width="9.28515625" style="3" bestFit="1" customWidth="1"/>
    <col min="16284" max="16284" width="9.140625" style="3"/>
    <col min="16285" max="16286" width="9.28515625" style="3" bestFit="1" customWidth="1"/>
    <col min="16287" max="16287" width="12.85546875" style="3" bestFit="1" customWidth="1"/>
    <col min="16288" max="16289" width="9.140625" style="3"/>
    <col min="16290" max="16291" width="9.28515625" style="3" bestFit="1" customWidth="1"/>
    <col min="16292" max="16292" width="9.140625" style="3"/>
    <col min="16293" max="16294" width="9.28515625" style="3" bestFit="1" customWidth="1"/>
    <col min="16295" max="16295" width="12.85546875" style="3" bestFit="1" customWidth="1"/>
    <col min="16296" max="16297" width="9.140625" style="3"/>
    <col min="16298" max="16299" width="9.28515625" style="3" bestFit="1" customWidth="1"/>
    <col min="16300" max="16300" width="9.140625" style="3"/>
    <col min="16301" max="16302" width="9.28515625" style="3" bestFit="1" customWidth="1"/>
    <col min="16303" max="16303" width="12.85546875" style="3" bestFit="1" customWidth="1"/>
    <col min="16304" max="16305" width="9.140625" style="3"/>
    <col min="16306" max="16307" width="9.28515625" style="3" bestFit="1" customWidth="1"/>
    <col min="16308" max="16308" width="9.140625" style="3"/>
    <col min="16309" max="16310" width="9.28515625" style="3" bestFit="1" customWidth="1"/>
    <col min="16311" max="16311" width="12.85546875" style="3" bestFit="1" customWidth="1"/>
    <col min="16312" max="16313" width="9.140625" style="3"/>
    <col min="16314" max="16315" width="9.28515625" style="3" bestFit="1" customWidth="1"/>
    <col min="16316" max="16316" width="9.140625" style="3"/>
    <col min="16317" max="16318" width="9.28515625" style="3" bestFit="1" customWidth="1"/>
    <col min="16319" max="16319" width="12.85546875" style="3" bestFit="1" customWidth="1"/>
    <col min="16320" max="16321" width="9.140625" style="3"/>
    <col min="16322" max="16323" width="9.28515625" style="3" bestFit="1" customWidth="1"/>
    <col min="16324" max="16324" width="9.140625" style="3"/>
    <col min="16325" max="16326" width="9.28515625" style="3" bestFit="1" customWidth="1"/>
    <col min="16327" max="16327" width="12.85546875" style="3" bestFit="1" customWidth="1"/>
    <col min="16328" max="16329" width="9.140625" style="3"/>
    <col min="16330" max="16331" width="9.28515625" style="3" bestFit="1" customWidth="1"/>
    <col min="16332" max="16332" width="9.140625" style="3"/>
    <col min="16333" max="16334" width="9.28515625" style="3" bestFit="1" customWidth="1"/>
    <col min="16335" max="16335" width="12.85546875" style="3" bestFit="1" customWidth="1"/>
    <col min="16336" max="16337" width="9.140625" style="3"/>
    <col min="16338" max="16339" width="9.28515625" style="3" bestFit="1" customWidth="1"/>
    <col min="16340" max="16340" width="9.140625" style="3"/>
    <col min="16341" max="16342" width="9.28515625" style="3" bestFit="1" customWidth="1"/>
    <col min="16343" max="16343" width="12.85546875" style="3" bestFit="1" customWidth="1"/>
    <col min="16344" max="16345" width="9.140625" style="3"/>
    <col min="16346" max="16347" width="9.28515625" style="3" bestFit="1" customWidth="1"/>
    <col min="16348" max="16348" width="9.140625" style="3"/>
    <col min="16349" max="16350" width="9.28515625" style="3" bestFit="1" customWidth="1"/>
    <col min="16351" max="16351" width="12.85546875" style="3" bestFit="1" customWidth="1"/>
    <col min="16352" max="16353" width="9.140625" style="3"/>
    <col min="16354" max="16355" width="9.28515625" style="3" bestFit="1" customWidth="1"/>
    <col min="16356" max="16356" width="9.140625" style="3"/>
    <col min="16357" max="16358" width="9.28515625" style="3" bestFit="1" customWidth="1"/>
    <col min="16359" max="16359" width="12.85546875" style="3" bestFit="1" customWidth="1"/>
    <col min="16360" max="16361" width="9.140625" style="3"/>
    <col min="16362" max="16363" width="9.28515625" style="3" bestFit="1" customWidth="1"/>
    <col min="16364" max="16364" width="9.140625" style="3"/>
    <col min="16365" max="16366" width="9.28515625" style="3" bestFit="1" customWidth="1"/>
    <col min="16367" max="16367" width="12.85546875" style="3" bestFit="1" customWidth="1"/>
    <col min="16368" max="16384" width="12.85546875" style="3" customWidth="1"/>
  </cols>
  <sheetData>
    <row r="1" spans="1:10" ht="15.75" x14ac:dyDescent="0.25">
      <c r="A1" s="1" t="s">
        <v>373</v>
      </c>
      <c r="D1" s="351"/>
      <c r="E1" s="351"/>
      <c r="F1" s="351"/>
      <c r="G1" s="351"/>
      <c r="H1" s="728"/>
      <c r="J1" s="728" t="s">
        <v>562</v>
      </c>
    </row>
    <row r="2" spans="1:10" ht="18.75" customHeight="1" x14ac:dyDescent="0.2">
      <c r="D2" s="351"/>
      <c r="E2" s="351"/>
      <c r="F2" s="351"/>
      <c r="G2" s="351"/>
      <c r="H2" s="729"/>
      <c r="J2" s="729" t="s">
        <v>459</v>
      </c>
    </row>
    <row r="3" spans="1:10" ht="18.75" customHeight="1" x14ac:dyDescent="0.2">
      <c r="D3" s="351"/>
      <c r="E3" s="351"/>
      <c r="F3" s="351"/>
      <c r="G3" s="351"/>
      <c r="H3" s="729"/>
      <c r="J3" s="729" t="s">
        <v>560</v>
      </c>
    </row>
    <row r="4" spans="1:10" ht="18.75" customHeight="1" x14ac:dyDescent="0.2">
      <c r="D4" s="351"/>
      <c r="E4" s="351"/>
      <c r="F4" s="351"/>
      <c r="G4" s="351"/>
      <c r="H4" s="729"/>
      <c r="J4" s="729" t="s">
        <v>460</v>
      </c>
    </row>
    <row r="5" spans="1:10" ht="18.75" customHeight="1" x14ac:dyDescent="0.2">
      <c r="A5" s="4"/>
      <c r="B5" s="4"/>
      <c r="C5" s="195"/>
      <c r="D5" s="195"/>
      <c r="H5" s="729"/>
      <c r="J5" s="729" t="s">
        <v>559</v>
      </c>
    </row>
    <row r="6" spans="1:10" ht="18.75" customHeight="1" x14ac:dyDescent="0.2">
      <c r="D6" s="195"/>
      <c r="E6" s="195"/>
      <c r="F6" s="195"/>
      <c r="G6" s="195"/>
      <c r="H6" s="520"/>
      <c r="I6" s="520"/>
      <c r="J6" s="520"/>
    </row>
    <row r="7" spans="1:10" ht="26.25" customHeight="1" x14ac:dyDescent="0.3">
      <c r="A7" s="1241" t="s">
        <v>0</v>
      </c>
      <c r="B7" s="1241"/>
      <c r="C7" s="1241"/>
      <c r="D7" s="1241"/>
      <c r="E7" s="1241"/>
      <c r="F7" s="1241"/>
      <c r="G7" s="1241"/>
      <c r="H7" s="1241"/>
      <c r="I7" s="1241"/>
      <c r="J7" s="1241"/>
    </row>
    <row r="8" spans="1:10" ht="63" customHeight="1" x14ac:dyDescent="0.3">
      <c r="A8" s="1242" t="s">
        <v>561</v>
      </c>
      <c r="B8" s="1242"/>
      <c r="C8" s="1242"/>
      <c r="D8" s="1242"/>
      <c r="E8" s="1242"/>
      <c r="F8" s="1242"/>
      <c r="G8" s="1242"/>
      <c r="H8" s="1242"/>
      <c r="I8" s="1242"/>
      <c r="J8" s="1242"/>
    </row>
    <row r="9" spans="1:10" ht="27" customHeight="1" x14ac:dyDescent="0.2">
      <c r="H9" s="512"/>
      <c r="I9" s="512"/>
      <c r="J9" s="512"/>
    </row>
    <row r="10" spans="1:10" ht="18.75" x14ac:dyDescent="0.3">
      <c r="A10" s="1247"/>
      <c r="B10" s="1247"/>
      <c r="C10" s="1247"/>
      <c r="D10" s="1247"/>
      <c r="E10" s="1247"/>
      <c r="F10" s="1247"/>
      <c r="G10" s="1247"/>
      <c r="H10" s="1247"/>
      <c r="I10" s="1247"/>
      <c r="J10" s="1247"/>
    </row>
    <row r="11" spans="1:10" ht="19.5" thickBot="1" x14ac:dyDescent="0.35">
      <c r="A11" s="855"/>
      <c r="B11" s="855"/>
      <c r="C11" s="855"/>
      <c r="D11" s="855"/>
      <c r="E11" s="855"/>
      <c r="F11" s="855"/>
      <c r="G11" s="855"/>
      <c r="H11" s="517"/>
      <c r="I11" s="517"/>
      <c r="J11" s="517"/>
    </row>
    <row r="12" spans="1:10" ht="29.25" thickBot="1" x14ac:dyDescent="0.25">
      <c r="A12" s="165" t="s">
        <v>1</v>
      </c>
      <c r="B12" s="166" t="s">
        <v>2</v>
      </c>
      <c r="C12" s="166" t="s">
        <v>3</v>
      </c>
      <c r="D12" s="166" t="s">
        <v>4</v>
      </c>
      <c r="E12" s="166" t="s">
        <v>5</v>
      </c>
      <c r="F12" s="166" t="s">
        <v>6</v>
      </c>
      <c r="G12" s="166" t="s">
        <v>7</v>
      </c>
      <c r="H12" s="514" t="s">
        <v>8</v>
      </c>
      <c r="I12" s="514" t="s">
        <v>491</v>
      </c>
      <c r="J12" s="731" t="s">
        <v>490</v>
      </c>
    </row>
    <row r="13" spans="1:10" s="15" customFormat="1" ht="15" thickBot="1" x14ac:dyDescent="0.25">
      <c r="A13" s="1248" t="s">
        <v>498</v>
      </c>
      <c r="B13" s="1249"/>
      <c r="C13" s="1249"/>
      <c r="D13" s="1249"/>
      <c r="E13" s="1249"/>
      <c r="F13" s="1249"/>
      <c r="G13" s="1250"/>
      <c r="H13" s="1194">
        <f>H14+H33</f>
        <v>0</v>
      </c>
      <c r="I13" s="1194">
        <f>I14+I35+I39</f>
        <v>32631.83498</v>
      </c>
      <c r="J13" s="1195">
        <f>J14+J35+J39</f>
        <v>32631.83498</v>
      </c>
    </row>
    <row r="14" spans="1:10" s="15" customFormat="1" ht="15" customHeight="1" thickBot="1" x14ac:dyDescent="0.25">
      <c r="A14" s="1244" t="s">
        <v>565</v>
      </c>
      <c r="B14" s="1245"/>
      <c r="C14" s="1245"/>
      <c r="D14" s="1245"/>
      <c r="E14" s="1245"/>
      <c r="F14" s="1245"/>
      <c r="G14" s="1246"/>
      <c r="H14" s="1196">
        <f>H15+H22+H28+H25</f>
        <v>0</v>
      </c>
      <c r="I14" s="1196">
        <f>I15+I22+I28+I25+I30+I32</f>
        <v>11131.300219999999</v>
      </c>
      <c r="J14" s="1197">
        <f>J15+J22+J28+J25+J30+J32</f>
        <v>11131.300219999999</v>
      </c>
    </row>
    <row r="15" spans="1:10" s="187" customFormat="1" ht="29.25" thickBot="1" x14ac:dyDescent="0.25">
      <c r="A15" s="873" t="s">
        <v>25</v>
      </c>
      <c r="B15" s="874" t="s">
        <v>26</v>
      </c>
      <c r="C15" s="875"/>
      <c r="D15" s="875"/>
      <c r="E15" s="876"/>
      <c r="F15" s="877"/>
      <c r="G15" s="877"/>
      <c r="H15" s="1198">
        <f>H16+H18+H20</f>
        <v>0</v>
      </c>
      <c r="I15" s="1198">
        <f>I16+I18+I20</f>
        <v>4398.7570699999997</v>
      </c>
      <c r="J15" s="1199">
        <f>J16+J18+J20</f>
        <v>4398.7570699999997</v>
      </c>
    </row>
    <row r="16" spans="1:10" ht="15" customHeight="1" x14ac:dyDescent="0.2">
      <c r="A16" s="44" t="s">
        <v>519</v>
      </c>
      <c r="B16" s="35" t="s">
        <v>26</v>
      </c>
      <c r="C16" s="40">
        <v>5</v>
      </c>
      <c r="D16" s="40">
        <v>3</v>
      </c>
      <c r="E16" s="35" t="s">
        <v>28</v>
      </c>
      <c r="F16" s="42">
        <v>0</v>
      </c>
      <c r="G16" s="42"/>
      <c r="H16" s="948">
        <f>H17+H1036+H1037</f>
        <v>0</v>
      </c>
      <c r="I16" s="948">
        <f>I17+I1036+I1037</f>
        <v>1788.8036500000001</v>
      </c>
      <c r="J16" s="951">
        <f>J17+J1036+J1037</f>
        <v>1788.8036500000001</v>
      </c>
    </row>
    <row r="17" spans="1:10" s="89" customFormat="1" ht="15" x14ac:dyDescent="0.25">
      <c r="A17" s="866" t="s">
        <v>520</v>
      </c>
      <c r="B17" s="693" t="s">
        <v>26</v>
      </c>
      <c r="C17" s="637">
        <v>5</v>
      </c>
      <c r="D17" s="637">
        <v>3</v>
      </c>
      <c r="E17" s="749">
        <v>9996000500</v>
      </c>
      <c r="F17" s="638">
        <v>244</v>
      </c>
      <c r="G17" s="790">
        <v>225</v>
      </c>
      <c r="H17" s="1002"/>
      <c r="I17" s="1002">
        <v>1788.8036500000001</v>
      </c>
      <c r="J17" s="1200">
        <f>I17-H17</f>
        <v>1788.8036500000001</v>
      </c>
    </row>
    <row r="18" spans="1:10" s="193" customFormat="1" ht="16.5" customHeight="1" x14ac:dyDescent="0.2">
      <c r="A18" s="867" t="s">
        <v>64</v>
      </c>
      <c r="B18" s="868" t="s">
        <v>26</v>
      </c>
      <c r="C18" s="153">
        <v>4</v>
      </c>
      <c r="D18" s="153">
        <v>9</v>
      </c>
      <c r="E18" s="869" t="s">
        <v>28</v>
      </c>
      <c r="F18" s="155">
        <v>0</v>
      </c>
      <c r="G18" s="870"/>
      <c r="H18" s="1201">
        <f>H19</f>
        <v>0</v>
      </c>
      <c r="I18" s="1201">
        <f>I19</f>
        <v>761.95342000000005</v>
      </c>
      <c r="J18" s="1202">
        <f>J19</f>
        <v>761.95342000000005</v>
      </c>
    </row>
    <row r="19" spans="1:10" s="69" customFormat="1" ht="15" x14ac:dyDescent="0.25">
      <c r="A19" s="871" t="s">
        <v>250</v>
      </c>
      <c r="B19" s="865" t="s">
        <v>26</v>
      </c>
      <c r="C19" s="446">
        <v>4</v>
      </c>
      <c r="D19" s="446">
        <v>9</v>
      </c>
      <c r="E19" s="447">
        <v>9993159802</v>
      </c>
      <c r="F19" s="448">
        <v>243</v>
      </c>
      <c r="G19" s="448">
        <v>225</v>
      </c>
      <c r="H19" s="987">
        <v>0</v>
      </c>
      <c r="I19" s="987">
        <v>761.95342000000005</v>
      </c>
      <c r="J19" s="1203">
        <f>I19-H19</f>
        <v>761.95342000000005</v>
      </c>
    </row>
    <row r="20" spans="1:10" s="69" customFormat="1" ht="14.25" x14ac:dyDescent="0.2">
      <c r="A20" s="34" t="s">
        <v>68</v>
      </c>
      <c r="B20" s="35" t="s">
        <v>26</v>
      </c>
      <c r="C20" s="36">
        <v>10</v>
      </c>
      <c r="D20" s="36">
        <v>1</v>
      </c>
      <c r="E20" s="35" t="s">
        <v>28</v>
      </c>
      <c r="F20" s="37">
        <v>0</v>
      </c>
      <c r="G20" s="872"/>
      <c r="H20" s="1204">
        <f>H21</f>
        <v>0</v>
      </c>
      <c r="I20" s="1204">
        <f>I21</f>
        <v>1848</v>
      </c>
      <c r="J20" s="1205">
        <f>J21</f>
        <v>1848</v>
      </c>
    </row>
    <row r="21" spans="1:10" s="69" customFormat="1" ht="15.75" thickBot="1" x14ac:dyDescent="0.3">
      <c r="A21" s="622" t="s">
        <v>69</v>
      </c>
      <c r="B21" s="623" t="s">
        <v>26</v>
      </c>
      <c r="C21" s="460">
        <v>10</v>
      </c>
      <c r="D21" s="460">
        <v>1</v>
      </c>
      <c r="E21" s="461">
        <v>9994910100</v>
      </c>
      <c r="F21" s="462">
        <v>312</v>
      </c>
      <c r="G21" s="462">
        <v>264</v>
      </c>
      <c r="H21" s="1065"/>
      <c r="I21" s="1065">
        <v>1848</v>
      </c>
      <c r="J21" s="1206">
        <f>I21-H21</f>
        <v>1848</v>
      </c>
    </row>
    <row r="22" spans="1:10" s="69" customFormat="1" ht="15" thickBot="1" x14ac:dyDescent="0.25">
      <c r="A22" s="308" t="s">
        <v>306</v>
      </c>
      <c r="B22" s="309" t="s">
        <v>26</v>
      </c>
      <c r="C22" s="310"/>
      <c r="D22" s="310"/>
      <c r="E22" s="311"/>
      <c r="F22" s="312"/>
      <c r="G22" s="312"/>
      <c r="H22" s="1063">
        <f t="shared" ref="H22:J32" si="0">H23</f>
        <v>0</v>
      </c>
      <c r="I22" s="1063">
        <f t="shared" si="0"/>
        <v>1500</v>
      </c>
      <c r="J22" s="967">
        <f t="shared" si="0"/>
        <v>1500</v>
      </c>
    </row>
    <row r="23" spans="1:10" s="164" customFormat="1" ht="15" x14ac:dyDescent="0.25">
      <c r="A23" s="176" t="s">
        <v>34</v>
      </c>
      <c r="B23" s="117" t="s">
        <v>26</v>
      </c>
      <c r="C23" s="25">
        <v>7</v>
      </c>
      <c r="D23" s="25">
        <v>2</v>
      </c>
      <c r="E23" s="26">
        <v>9994219900</v>
      </c>
      <c r="F23" s="27">
        <v>247</v>
      </c>
      <c r="G23" s="316">
        <v>223</v>
      </c>
      <c r="H23" s="75"/>
      <c r="I23" s="75">
        <v>1500</v>
      </c>
      <c r="J23" s="1207">
        <f>I23-H23</f>
        <v>1500</v>
      </c>
    </row>
    <row r="24" spans="1:10" s="859" customFormat="1" ht="12" thickBot="1" x14ac:dyDescent="0.25">
      <c r="A24" s="858" t="s">
        <v>147</v>
      </c>
      <c r="B24" s="178" t="s">
        <v>26</v>
      </c>
      <c r="C24" s="179">
        <v>7</v>
      </c>
      <c r="D24" s="179">
        <v>2</v>
      </c>
      <c r="E24" s="180">
        <v>9994219900</v>
      </c>
      <c r="F24" s="181">
        <v>247</v>
      </c>
      <c r="G24" s="182">
        <v>223</v>
      </c>
      <c r="H24" s="1060"/>
      <c r="I24" s="1060">
        <v>1500</v>
      </c>
      <c r="J24" s="1208">
        <f>I24-H24</f>
        <v>1500</v>
      </c>
    </row>
    <row r="25" spans="1:10" s="164" customFormat="1" ht="15" thickBot="1" x14ac:dyDescent="0.25">
      <c r="A25" s="308" t="s">
        <v>307</v>
      </c>
      <c r="B25" s="309" t="s">
        <v>26</v>
      </c>
      <c r="C25" s="310"/>
      <c r="D25" s="310"/>
      <c r="E25" s="311"/>
      <c r="F25" s="312"/>
      <c r="G25" s="312"/>
      <c r="H25" s="1063">
        <f t="shared" si="0"/>
        <v>0</v>
      </c>
      <c r="I25" s="1063">
        <f t="shared" si="0"/>
        <v>2000</v>
      </c>
      <c r="J25" s="967">
        <f t="shared" si="0"/>
        <v>2000</v>
      </c>
    </row>
    <row r="26" spans="1:10" s="164" customFormat="1" ht="15" x14ac:dyDescent="0.25">
      <c r="A26" s="176" t="s">
        <v>34</v>
      </c>
      <c r="B26" s="117" t="s">
        <v>26</v>
      </c>
      <c r="C26" s="25">
        <v>7</v>
      </c>
      <c r="D26" s="25">
        <v>2</v>
      </c>
      <c r="E26" s="26">
        <v>9994219900</v>
      </c>
      <c r="F26" s="27">
        <v>247</v>
      </c>
      <c r="G26" s="316">
        <v>223</v>
      </c>
      <c r="H26" s="75"/>
      <c r="I26" s="75">
        <f>2099-50-49</f>
        <v>2000</v>
      </c>
      <c r="J26" s="1207">
        <f>I26-H26</f>
        <v>2000</v>
      </c>
    </row>
    <row r="27" spans="1:10" s="164" customFormat="1" ht="15" thickBot="1" x14ac:dyDescent="0.25">
      <c r="A27" s="858" t="s">
        <v>147</v>
      </c>
      <c r="B27" s="178" t="s">
        <v>26</v>
      </c>
      <c r="C27" s="179">
        <v>7</v>
      </c>
      <c r="D27" s="179">
        <v>2</v>
      </c>
      <c r="E27" s="180">
        <v>9994219900</v>
      </c>
      <c r="F27" s="181">
        <v>247</v>
      </c>
      <c r="G27" s="182">
        <v>223</v>
      </c>
      <c r="H27" s="1060"/>
      <c r="I27" s="1060">
        <v>89.933229999999995</v>
      </c>
      <c r="J27" s="1208">
        <f>I27-H27</f>
        <v>89.933229999999995</v>
      </c>
    </row>
    <row r="28" spans="1:10" s="164" customFormat="1" ht="15" thickBot="1" x14ac:dyDescent="0.25">
      <c r="A28" s="308" t="s">
        <v>308</v>
      </c>
      <c r="B28" s="309" t="s">
        <v>26</v>
      </c>
      <c r="C28" s="310"/>
      <c r="D28" s="310"/>
      <c r="E28" s="311"/>
      <c r="F28" s="312"/>
      <c r="G28" s="312"/>
      <c r="H28" s="1063">
        <f t="shared" si="0"/>
        <v>0</v>
      </c>
      <c r="I28" s="1063">
        <f t="shared" si="0"/>
        <v>2119.8653399999998</v>
      </c>
      <c r="J28" s="967">
        <f t="shared" si="0"/>
        <v>2119.8653399999998</v>
      </c>
    </row>
    <row r="29" spans="1:10" s="164" customFormat="1" ht="15.75" thickBot="1" x14ac:dyDescent="0.3">
      <c r="A29" s="474" t="s">
        <v>34</v>
      </c>
      <c r="B29" s="322" t="s">
        <v>26</v>
      </c>
      <c r="C29" s="313">
        <v>7</v>
      </c>
      <c r="D29" s="313">
        <v>2</v>
      </c>
      <c r="E29" s="314">
        <v>9994219900</v>
      </c>
      <c r="F29" s="315">
        <v>247</v>
      </c>
      <c r="G29" s="323">
        <v>223</v>
      </c>
      <c r="H29" s="1061"/>
      <c r="I29" s="1061">
        <f>2120.86559-0.00025-1</f>
        <v>2119.8653399999998</v>
      </c>
      <c r="J29" s="1207">
        <f>I29-H29</f>
        <v>2119.8653399999998</v>
      </c>
    </row>
    <row r="30" spans="1:10" s="164" customFormat="1" ht="15" thickBot="1" x14ac:dyDescent="0.25">
      <c r="A30" s="308" t="s">
        <v>563</v>
      </c>
      <c r="B30" s="309" t="s">
        <v>26</v>
      </c>
      <c r="C30" s="310"/>
      <c r="D30" s="310"/>
      <c r="E30" s="311"/>
      <c r="F30" s="312"/>
      <c r="G30" s="312"/>
      <c r="H30" s="1063">
        <f t="shared" si="0"/>
        <v>0</v>
      </c>
      <c r="I30" s="1063">
        <f t="shared" si="0"/>
        <v>203.67780999999999</v>
      </c>
      <c r="J30" s="967">
        <f t="shared" si="0"/>
        <v>203.67780999999999</v>
      </c>
    </row>
    <row r="31" spans="1:10" s="164" customFormat="1" ht="15.75" thickBot="1" x14ac:dyDescent="0.3">
      <c r="A31" s="176" t="s">
        <v>34</v>
      </c>
      <c r="B31" s="117" t="s">
        <v>26</v>
      </c>
      <c r="C31" s="25">
        <v>7</v>
      </c>
      <c r="D31" s="25">
        <v>2</v>
      </c>
      <c r="E31" s="26">
        <v>9994219900</v>
      </c>
      <c r="F31" s="27">
        <v>247</v>
      </c>
      <c r="G31" s="316">
        <v>223</v>
      </c>
      <c r="H31" s="75"/>
      <c r="I31" s="75">
        <f>103.6778-0.00024+30+20+0.00025+50</f>
        <v>203.67780999999999</v>
      </c>
      <c r="J31" s="1207">
        <f>I31-H31</f>
        <v>203.67780999999999</v>
      </c>
    </row>
    <row r="32" spans="1:10" s="164" customFormat="1" ht="15" thickBot="1" x14ac:dyDescent="0.25">
      <c r="A32" s="308" t="s">
        <v>564</v>
      </c>
      <c r="B32" s="309" t="s">
        <v>26</v>
      </c>
      <c r="C32" s="310"/>
      <c r="D32" s="310"/>
      <c r="E32" s="311"/>
      <c r="F32" s="312"/>
      <c r="G32" s="312"/>
      <c r="H32" s="1063">
        <f t="shared" si="0"/>
        <v>0</v>
      </c>
      <c r="I32" s="1063">
        <f t="shared" si="0"/>
        <v>909</v>
      </c>
      <c r="J32" s="967">
        <f t="shared" si="0"/>
        <v>909</v>
      </c>
    </row>
    <row r="33" spans="1:10" ht="15" x14ac:dyDescent="0.25">
      <c r="A33" s="474" t="s">
        <v>34</v>
      </c>
      <c r="B33" s="322" t="s">
        <v>26</v>
      </c>
      <c r="C33" s="313">
        <v>7</v>
      </c>
      <c r="D33" s="313">
        <v>2</v>
      </c>
      <c r="E33" s="314">
        <v>9994219900</v>
      </c>
      <c r="F33" s="315">
        <v>247</v>
      </c>
      <c r="G33" s="323">
        <v>223</v>
      </c>
      <c r="H33" s="1061"/>
      <c r="I33" s="1061">
        <v>909</v>
      </c>
      <c r="J33" s="1209">
        <f>I33-H33</f>
        <v>909</v>
      </c>
    </row>
    <row r="34" spans="1:10" ht="13.5" thickBot="1" x14ac:dyDescent="0.25">
      <c r="A34" s="858" t="s">
        <v>147</v>
      </c>
      <c r="B34" s="178" t="s">
        <v>26</v>
      </c>
      <c r="C34" s="179">
        <v>7</v>
      </c>
      <c r="D34" s="179">
        <v>2</v>
      </c>
      <c r="E34" s="180">
        <v>9994219900</v>
      </c>
      <c r="F34" s="181">
        <v>247</v>
      </c>
      <c r="G34" s="182">
        <v>223</v>
      </c>
      <c r="H34" s="1060"/>
      <c r="I34" s="1060">
        <v>473.87581</v>
      </c>
      <c r="J34" s="1208">
        <f>I34-H34</f>
        <v>473.87581</v>
      </c>
    </row>
    <row r="35" spans="1:10" ht="16.5" thickBot="1" x14ac:dyDescent="0.3">
      <c r="A35" s="1254" t="s">
        <v>252</v>
      </c>
      <c r="B35" s="1255"/>
      <c r="C35" s="1255"/>
      <c r="D35" s="1255"/>
      <c r="E35" s="1255"/>
      <c r="F35" s="1255"/>
      <c r="G35" s="1256"/>
      <c r="H35" s="1210">
        <f t="shared" ref="H35:J41" si="1">H36</f>
        <v>0</v>
      </c>
      <c r="I35" s="1210">
        <f t="shared" si="1"/>
        <v>3111.4870000000001</v>
      </c>
      <c r="J35" s="1211">
        <f t="shared" si="1"/>
        <v>3111.4870000000001</v>
      </c>
    </row>
    <row r="36" spans="1:10" ht="29.25" thickBot="1" x14ac:dyDescent="0.25">
      <c r="A36" s="860" t="s">
        <v>25</v>
      </c>
      <c r="B36" s="861" t="s">
        <v>26</v>
      </c>
      <c r="C36" s="862"/>
      <c r="D36" s="862"/>
      <c r="E36" s="863"/>
      <c r="F36" s="864"/>
      <c r="G36" s="864"/>
      <c r="H36" s="1212">
        <f t="shared" si="1"/>
        <v>0</v>
      </c>
      <c r="I36" s="1212">
        <f t="shared" si="1"/>
        <v>3111.4870000000001</v>
      </c>
      <c r="J36" s="1213">
        <f t="shared" si="1"/>
        <v>3111.4870000000001</v>
      </c>
    </row>
    <row r="37" spans="1:10" ht="14.25" x14ac:dyDescent="0.2">
      <c r="A37" s="806" t="s">
        <v>493</v>
      </c>
      <c r="B37" s="816" t="s">
        <v>26</v>
      </c>
      <c r="C37" s="816" t="s">
        <v>198</v>
      </c>
      <c r="D37" s="816" t="s">
        <v>211</v>
      </c>
      <c r="E37" s="816" t="s">
        <v>28</v>
      </c>
      <c r="F37" s="816" t="s">
        <v>56</v>
      </c>
      <c r="G37" s="816"/>
      <c r="H37" s="1126">
        <f t="shared" si="1"/>
        <v>0</v>
      </c>
      <c r="I37" s="1126">
        <f t="shared" si="1"/>
        <v>3111.4870000000001</v>
      </c>
      <c r="J37" s="1127">
        <f t="shared" si="1"/>
        <v>3111.4870000000001</v>
      </c>
    </row>
    <row r="38" spans="1:10" ht="30" x14ac:dyDescent="0.25">
      <c r="A38" s="378" t="s">
        <v>478</v>
      </c>
      <c r="B38" s="54" t="s">
        <v>26</v>
      </c>
      <c r="C38" s="204">
        <v>5</v>
      </c>
      <c r="D38" s="204">
        <v>2</v>
      </c>
      <c r="E38" s="205" t="s">
        <v>348</v>
      </c>
      <c r="F38" s="206">
        <v>414</v>
      </c>
      <c r="G38" s="110">
        <v>310</v>
      </c>
      <c r="H38" s="1085"/>
      <c r="I38" s="1085">
        <v>3111.4870000000001</v>
      </c>
      <c r="J38" s="1121">
        <f>I38-H38</f>
        <v>3111.4870000000001</v>
      </c>
    </row>
    <row r="39" spans="1:10" ht="16.5" thickBot="1" x14ac:dyDescent="0.3">
      <c r="A39" s="1251" t="s">
        <v>496</v>
      </c>
      <c r="B39" s="1252"/>
      <c r="C39" s="1252"/>
      <c r="D39" s="1252"/>
      <c r="E39" s="1252"/>
      <c r="F39" s="1252"/>
      <c r="G39" s="1253"/>
      <c r="H39" s="1214">
        <f t="shared" si="1"/>
        <v>0</v>
      </c>
      <c r="I39" s="1214">
        <f t="shared" si="1"/>
        <v>18389.047760000001</v>
      </c>
      <c r="J39" s="1215">
        <f t="shared" si="1"/>
        <v>18389.047760000001</v>
      </c>
    </row>
    <row r="40" spans="1:10" ht="29.25" thickBot="1" x14ac:dyDescent="0.25">
      <c r="A40" s="220" t="s">
        <v>25</v>
      </c>
      <c r="B40" s="221" t="s">
        <v>26</v>
      </c>
      <c r="C40" s="222"/>
      <c r="D40" s="222"/>
      <c r="E40" s="223"/>
      <c r="F40" s="224"/>
      <c r="G40" s="224"/>
      <c r="H40" s="1216">
        <f t="shared" si="1"/>
        <v>0</v>
      </c>
      <c r="I40" s="1216">
        <f t="shared" si="1"/>
        <v>18389.047760000001</v>
      </c>
      <c r="J40" s="1217">
        <f t="shared" si="1"/>
        <v>18389.047760000001</v>
      </c>
    </row>
    <row r="41" spans="1:10" ht="15" thickBot="1" x14ac:dyDescent="0.25">
      <c r="A41" s="806" t="s">
        <v>497</v>
      </c>
      <c r="B41" s="816" t="s">
        <v>26</v>
      </c>
      <c r="C41" s="816" t="s">
        <v>51</v>
      </c>
      <c r="D41" s="816" t="s">
        <v>396</v>
      </c>
      <c r="E41" s="816" t="s">
        <v>28</v>
      </c>
      <c r="F41" s="816" t="s">
        <v>56</v>
      </c>
      <c r="G41" s="816"/>
      <c r="H41" s="1218">
        <f t="shared" si="1"/>
        <v>0</v>
      </c>
      <c r="I41" s="1218">
        <f t="shared" si="1"/>
        <v>18389.047760000001</v>
      </c>
      <c r="J41" s="1219">
        <f t="shared" si="1"/>
        <v>18389.047760000001</v>
      </c>
    </row>
    <row r="42" spans="1:10" ht="15.75" thickBot="1" x14ac:dyDescent="0.3">
      <c r="A42" s="758" t="s">
        <v>361</v>
      </c>
      <c r="B42" s="759" t="s">
        <v>26</v>
      </c>
      <c r="C42" s="760">
        <v>1</v>
      </c>
      <c r="D42" s="760">
        <v>13</v>
      </c>
      <c r="E42" s="761">
        <v>9990020680</v>
      </c>
      <c r="F42" s="762">
        <v>243</v>
      </c>
      <c r="G42" s="763">
        <v>225</v>
      </c>
      <c r="H42" s="849"/>
      <c r="I42" s="849">
        <v>18389.047760000001</v>
      </c>
      <c r="J42" s="764">
        <f>I42-H42</f>
        <v>18389.047760000001</v>
      </c>
    </row>
    <row r="43" spans="1:10" ht="15.75" thickBot="1" x14ac:dyDescent="0.3">
      <c r="A43" s="1263"/>
      <c r="B43" s="1264"/>
      <c r="C43" s="1264"/>
      <c r="D43" s="1264"/>
      <c r="E43" s="1264"/>
      <c r="F43" s="1264"/>
      <c r="G43" s="1264"/>
      <c r="H43" s="1264"/>
      <c r="I43" s="1264"/>
      <c r="J43" s="1265"/>
    </row>
    <row r="44" spans="1:10" ht="94.5" thickBot="1" x14ac:dyDescent="0.35">
      <c r="A44" s="478" t="s">
        <v>241</v>
      </c>
      <c r="B44" s="1257" t="s">
        <v>230</v>
      </c>
      <c r="C44" s="1257"/>
      <c r="D44" s="1257"/>
      <c r="E44" s="1257"/>
      <c r="F44" s="1257"/>
      <c r="G44" s="1258"/>
      <c r="H44" s="1231">
        <f>H45</f>
        <v>0</v>
      </c>
      <c r="I44" s="1231">
        <f>I45</f>
        <v>6.0122900000000001</v>
      </c>
      <c r="J44" s="1232">
        <f>J45</f>
        <v>6.0122900000000001</v>
      </c>
    </row>
    <row r="45" spans="1:10" ht="14.25" x14ac:dyDescent="0.2">
      <c r="A45" s="306" t="s">
        <v>189</v>
      </c>
      <c r="B45" s="1259" t="s">
        <v>12</v>
      </c>
      <c r="C45" s="1260"/>
      <c r="D45" s="1260"/>
      <c r="E45" s="1260"/>
      <c r="F45" s="1260"/>
      <c r="G45" s="1261"/>
      <c r="H45" s="1233">
        <f>H47</f>
        <v>0</v>
      </c>
      <c r="I45" s="1233">
        <f t="shared" ref="I45:J45" si="2">I47</f>
        <v>6.0122900000000001</v>
      </c>
      <c r="J45" s="1234">
        <f t="shared" si="2"/>
        <v>6.0122900000000001</v>
      </c>
    </row>
    <row r="46" spans="1:10" ht="15" x14ac:dyDescent="0.25">
      <c r="A46" s="225" t="s">
        <v>19</v>
      </c>
      <c r="B46" s="1262"/>
      <c r="C46" s="1262"/>
      <c r="D46" s="1262"/>
      <c r="E46" s="1262"/>
      <c r="F46" s="1262"/>
      <c r="G46" s="1262"/>
      <c r="H46" s="1235"/>
      <c r="I46" s="1235"/>
      <c r="J46" s="1236"/>
    </row>
    <row r="47" spans="1:10" ht="14.25" x14ac:dyDescent="0.2">
      <c r="A47" s="225" t="s">
        <v>190</v>
      </c>
      <c r="B47" s="1262" t="s">
        <v>230</v>
      </c>
      <c r="C47" s="1262"/>
      <c r="D47" s="1262"/>
      <c r="E47" s="1262"/>
      <c r="F47" s="1262"/>
      <c r="G47" s="1262"/>
      <c r="H47" s="1237">
        <f>H48</f>
        <v>0</v>
      </c>
      <c r="I47" s="1237">
        <f t="shared" ref="I47:J47" si="3">I48</f>
        <v>6.0122900000000001</v>
      </c>
      <c r="J47" s="1238">
        <f t="shared" si="3"/>
        <v>6.0122900000000001</v>
      </c>
    </row>
    <row r="48" spans="1:10" ht="15.75" thickBot="1" x14ac:dyDescent="0.3">
      <c r="A48" s="475" t="s">
        <v>494</v>
      </c>
      <c r="B48" s="1243" t="s">
        <v>495</v>
      </c>
      <c r="C48" s="1243"/>
      <c r="D48" s="1243"/>
      <c r="E48" s="1243"/>
      <c r="F48" s="1243"/>
      <c r="G48" s="1243"/>
      <c r="H48" s="1239"/>
      <c r="I48" s="1239">
        <v>6.0122900000000001</v>
      </c>
      <c r="J48" s="1240">
        <f>I48-H48</f>
        <v>6.0122900000000001</v>
      </c>
    </row>
  </sheetData>
  <mergeCells count="13">
    <mergeCell ref="A7:J7"/>
    <mergeCell ref="A8:J8"/>
    <mergeCell ref="B48:G48"/>
    <mergeCell ref="A14:G14"/>
    <mergeCell ref="A10:J10"/>
    <mergeCell ref="A13:G13"/>
    <mergeCell ref="A39:G39"/>
    <mergeCell ref="A35:G35"/>
    <mergeCell ref="B44:G44"/>
    <mergeCell ref="B45:G45"/>
    <mergeCell ref="B46:G46"/>
    <mergeCell ref="A43:J43"/>
    <mergeCell ref="B47:G47"/>
  </mergeCells>
  <pageMargins left="0.59055118110236227" right="0" top="0.39370078740157483" bottom="0.39370078740157483" header="0.51181102362204722" footer="0.51181102362204722"/>
  <pageSetup paperSize="9" scale="6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X1478"/>
  <sheetViews>
    <sheetView tabSelected="1" view="pageBreakPreview" zoomScale="85" zoomScaleNormal="150" zoomScaleSheetLayoutView="85" workbookViewId="0"/>
  </sheetViews>
  <sheetFormatPr defaultRowHeight="12.75" x14ac:dyDescent="0.2"/>
  <cols>
    <col min="1" max="1" width="52.28515625" style="1" customWidth="1"/>
    <col min="2" max="2" width="5.140625" style="2" customWidth="1"/>
    <col min="3" max="4" width="3.7109375" style="2" customWidth="1"/>
    <col min="5" max="5" width="14.140625" style="2" customWidth="1"/>
    <col min="6" max="6" width="5.42578125" style="2" customWidth="1"/>
    <col min="7" max="7" width="5.28515625" style="2" customWidth="1"/>
    <col min="8" max="9" width="19.7109375" style="513" customWidth="1"/>
    <col min="10" max="10" width="18.5703125" style="513" bestFit="1" customWidth="1"/>
    <col min="11" max="2998" width="9.140625" style="3"/>
    <col min="2999" max="2999" width="9.28515625" style="3" bestFit="1" customWidth="1"/>
    <col min="3000" max="3000" width="12.85546875" style="3" bestFit="1" customWidth="1"/>
    <col min="3001" max="3002" width="9.140625" style="3"/>
    <col min="3003" max="3004" width="9.28515625" style="3" bestFit="1" customWidth="1"/>
    <col min="3005" max="3005" width="9.140625" style="3"/>
    <col min="3006" max="3007" width="9.28515625" style="3" bestFit="1" customWidth="1"/>
    <col min="3008" max="3008" width="12.85546875" style="3" bestFit="1" customWidth="1"/>
    <col min="3009" max="3010" width="9.140625" style="3"/>
    <col min="3011" max="3012" width="9.28515625" style="3" bestFit="1" customWidth="1"/>
    <col min="3013" max="3013" width="9.140625" style="3"/>
    <col min="3014" max="3015" width="9.28515625" style="3" bestFit="1" customWidth="1"/>
    <col min="3016" max="3016" width="12.85546875" style="3" bestFit="1" customWidth="1"/>
    <col min="3017" max="3018" width="9.140625" style="3"/>
    <col min="3019" max="3020" width="9.28515625" style="3" bestFit="1" customWidth="1"/>
    <col min="3021" max="3021" width="9.140625" style="3"/>
    <col min="3022" max="3023" width="9.28515625" style="3" bestFit="1" customWidth="1"/>
    <col min="3024" max="3024" width="12.85546875" style="3" bestFit="1" customWidth="1"/>
    <col min="3025" max="3026" width="9.140625" style="3"/>
    <col min="3027" max="3028" width="9.28515625" style="3" bestFit="1" customWidth="1"/>
    <col min="3029" max="3029" width="9.140625" style="3"/>
    <col min="3030" max="3031" width="9.28515625" style="3" bestFit="1" customWidth="1"/>
    <col min="3032" max="3032" width="12.85546875" style="3" bestFit="1" customWidth="1"/>
    <col min="3033" max="3034" width="9.140625" style="3"/>
    <col min="3035" max="3036" width="9.28515625" style="3" bestFit="1" customWidth="1"/>
    <col min="3037" max="3037" width="9.140625" style="3"/>
    <col min="3038" max="3039" width="9.28515625" style="3" bestFit="1" customWidth="1"/>
    <col min="3040" max="3040" width="12.85546875" style="3" bestFit="1" customWidth="1"/>
    <col min="3041" max="3042" width="9.140625" style="3"/>
    <col min="3043" max="3044" width="9.28515625" style="3" bestFit="1" customWidth="1"/>
    <col min="3045" max="3045" width="9.140625" style="3"/>
    <col min="3046" max="3047" width="9.28515625" style="3" bestFit="1" customWidth="1"/>
    <col min="3048" max="3048" width="12.85546875" style="3" bestFit="1" customWidth="1"/>
    <col min="3049" max="3050" width="9.140625" style="3"/>
    <col min="3051" max="3052" width="9.28515625" style="3" bestFit="1" customWidth="1"/>
    <col min="3053" max="3053" width="9.140625" style="3"/>
    <col min="3054" max="3055" width="9.28515625" style="3" bestFit="1" customWidth="1"/>
    <col min="3056" max="3056" width="12.85546875" style="3" bestFit="1" customWidth="1"/>
    <col min="3057" max="3058" width="9.140625" style="3"/>
    <col min="3059" max="3060" width="9.28515625" style="3" bestFit="1" customWidth="1"/>
    <col min="3061" max="3061" width="9.140625" style="3"/>
    <col min="3062" max="3063" width="9.28515625" style="3" bestFit="1" customWidth="1"/>
    <col min="3064" max="3064" width="12.85546875" style="3" bestFit="1" customWidth="1"/>
    <col min="3065" max="3066" width="9.140625" style="3"/>
    <col min="3067" max="3068" width="9.28515625" style="3" bestFit="1" customWidth="1"/>
    <col min="3069" max="3069" width="9.140625" style="3"/>
    <col min="3070" max="3071" width="9.28515625" style="3" bestFit="1" customWidth="1"/>
    <col min="3072" max="3072" width="12.85546875" style="3" bestFit="1" customWidth="1"/>
    <col min="3073" max="3074" width="9.140625" style="3"/>
    <col min="3075" max="3076" width="9.28515625" style="3" bestFit="1" customWidth="1"/>
    <col min="3077" max="3077" width="9.140625" style="3"/>
    <col min="3078" max="3079" width="9.28515625" style="3" bestFit="1" customWidth="1"/>
    <col min="3080" max="3080" width="12.85546875" style="3" bestFit="1" customWidth="1"/>
    <col min="3081" max="3082" width="9.140625" style="3"/>
    <col min="3083" max="3084" width="9.28515625" style="3" bestFit="1" customWidth="1"/>
    <col min="3085" max="3085" width="9.140625" style="3"/>
    <col min="3086" max="3087" width="9.28515625" style="3" bestFit="1" customWidth="1"/>
    <col min="3088" max="3088" width="12.85546875" style="3" bestFit="1" customWidth="1"/>
    <col min="3089" max="3090" width="9.140625" style="3"/>
    <col min="3091" max="3092" width="9.28515625" style="3" bestFit="1" customWidth="1"/>
    <col min="3093" max="3093" width="9.140625" style="3"/>
    <col min="3094" max="3095" width="9.28515625" style="3" bestFit="1" customWidth="1"/>
    <col min="3096" max="3096" width="12.85546875" style="3" bestFit="1" customWidth="1"/>
    <col min="3097" max="3098" width="9.140625" style="3"/>
    <col min="3099" max="3100" width="9.28515625" style="3" bestFit="1" customWidth="1"/>
    <col min="3101" max="3101" width="9.140625" style="3"/>
    <col min="3102" max="3103" width="9.28515625" style="3" bestFit="1" customWidth="1"/>
    <col min="3104" max="3104" width="12.85546875" style="3" bestFit="1" customWidth="1"/>
    <col min="3105" max="3106" width="9.140625" style="3"/>
    <col min="3107" max="3108" width="9.28515625" style="3" bestFit="1" customWidth="1"/>
    <col min="3109" max="3109" width="9.140625" style="3"/>
    <col min="3110" max="3111" width="9.28515625" style="3" bestFit="1" customWidth="1"/>
    <col min="3112" max="3112" width="12.85546875" style="3" bestFit="1" customWidth="1"/>
    <col min="3113" max="3114" width="9.140625" style="3"/>
    <col min="3115" max="3116" width="9.28515625" style="3" bestFit="1" customWidth="1"/>
    <col min="3117" max="3117" width="9.140625" style="3"/>
    <col min="3118" max="3119" width="9.28515625" style="3" bestFit="1" customWidth="1"/>
    <col min="3120" max="3120" width="12.85546875" style="3" bestFit="1" customWidth="1"/>
    <col min="3121" max="3122" width="9.140625" style="3"/>
    <col min="3123" max="3124" width="9.28515625" style="3" bestFit="1" customWidth="1"/>
    <col min="3125" max="3125" width="9.140625" style="3"/>
    <col min="3126" max="3127" width="9.28515625" style="3" bestFit="1" customWidth="1"/>
    <col min="3128" max="3128" width="12.85546875" style="3" bestFit="1" customWidth="1"/>
    <col min="3129" max="3130" width="9.140625" style="3"/>
    <col min="3131" max="3132" width="9.28515625" style="3" bestFit="1" customWidth="1"/>
    <col min="3133" max="3133" width="9.140625" style="3"/>
    <col min="3134" max="3135" width="9.28515625" style="3" bestFit="1" customWidth="1"/>
    <col min="3136" max="3136" width="12.85546875" style="3" bestFit="1" customWidth="1"/>
    <col min="3137" max="3138" width="9.140625" style="3"/>
    <col min="3139" max="3140" width="9.28515625" style="3" bestFit="1" customWidth="1"/>
    <col min="3141" max="3141" width="9.140625" style="3"/>
    <col min="3142" max="3143" width="9.28515625" style="3" bestFit="1" customWidth="1"/>
    <col min="3144" max="3144" width="12.85546875" style="3" bestFit="1" customWidth="1"/>
    <col min="3145" max="3146" width="9.140625" style="3"/>
    <col min="3147" max="3148" width="9.28515625" style="3" bestFit="1" customWidth="1"/>
    <col min="3149" max="3149" width="9.140625" style="3"/>
    <col min="3150" max="3151" width="9.28515625" style="3" bestFit="1" customWidth="1"/>
    <col min="3152" max="3152" width="12.85546875" style="3" bestFit="1" customWidth="1"/>
    <col min="3153" max="3154" width="9.140625" style="3"/>
    <col min="3155" max="3156" width="9.28515625" style="3" bestFit="1" customWidth="1"/>
    <col min="3157" max="3157" width="9.140625" style="3"/>
    <col min="3158" max="3159" width="9.28515625" style="3" bestFit="1" customWidth="1"/>
    <col min="3160" max="3160" width="12.85546875" style="3" bestFit="1" customWidth="1"/>
    <col min="3161" max="3162" width="9.140625" style="3"/>
    <col min="3163" max="3164" width="9.28515625" style="3" bestFit="1" customWidth="1"/>
    <col min="3165" max="3165" width="9.140625" style="3"/>
    <col min="3166" max="3167" width="9.28515625" style="3" bestFit="1" customWidth="1"/>
    <col min="3168" max="3168" width="12.85546875" style="3" bestFit="1" customWidth="1"/>
    <col min="3169" max="3170" width="9.140625" style="3"/>
    <col min="3171" max="3172" width="9.28515625" style="3" bestFit="1" customWidth="1"/>
    <col min="3173" max="3173" width="9.140625" style="3"/>
    <col min="3174" max="3175" width="9.28515625" style="3" bestFit="1" customWidth="1"/>
    <col min="3176" max="3176" width="12.85546875" style="3" bestFit="1" customWidth="1"/>
    <col min="3177" max="3178" width="9.140625" style="3"/>
    <col min="3179" max="3180" width="9.28515625" style="3" bestFit="1" customWidth="1"/>
    <col min="3181" max="3181" width="9.140625" style="3"/>
    <col min="3182" max="3183" width="9.28515625" style="3" bestFit="1" customWidth="1"/>
    <col min="3184" max="3184" width="12.85546875" style="3" bestFit="1" customWidth="1"/>
    <col min="3185" max="3186" width="9.140625" style="3"/>
    <col min="3187" max="3188" width="9.28515625" style="3" bestFit="1" customWidth="1"/>
    <col min="3189" max="3189" width="9.140625" style="3"/>
    <col min="3190" max="3191" width="9.28515625" style="3" bestFit="1" customWidth="1"/>
    <col min="3192" max="3192" width="12.85546875" style="3" bestFit="1" customWidth="1"/>
    <col min="3193" max="3194" width="9.140625" style="3"/>
    <col min="3195" max="3196" width="9.28515625" style="3" bestFit="1" customWidth="1"/>
    <col min="3197" max="3197" width="9.140625" style="3"/>
    <col min="3198" max="3199" width="9.28515625" style="3" bestFit="1" customWidth="1"/>
    <col min="3200" max="3200" width="12.85546875" style="3" bestFit="1" customWidth="1"/>
    <col min="3201" max="3202" width="9.140625" style="3"/>
    <col min="3203" max="3204" width="9.28515625" style="3" bestFit="1" customWidth="1"/>
    <col min="3205" max="3205" width="9.140625" style="3"/>
    <col min="3206" max="3207" width="9.28515625" style="3" bestFit="1" customWidth="1"/>
    <col min="3208" max="3208" width="12.85546875" style="3" bestFit="1" customWidth="1"/>
    <col min="3209" max="3210" width="9.140625" style="3"/>
    <col min="3211" max="3212" width="9.28515625" style="3" bestFit="1" customWidth="1"/>
    <col min="3213" max="3213" width="9.140625" style="3"/>
    <col min="3214" max="3215" width="9.28515625" style="3" bestFit="1" customWidth="1"/>
    <col min="3216" max="3216" width="12.85546875" style="3" bestFit="1" customWidth="1"/>
    <col min="3217" max="3218" width="9.140625" style="3"/>
    <col min="3219" max="3220" width="9.28515625" style="3" bestFit="1" customWidth="1"/>
    <col min="3221" max="3221" width="9.140625" style="3"/>
    <col min="3222" max="3223" width="9.28515625" style="3" bestFit="1" customWidth="1"/>
    <col min="3224" max="3224" width="12.85546875" style="3" bestFit="1" customWidth="1"/>
    <col min="3225" max="3226" width="9.140625" style="3"/>
    <col min="3227" max="3228" width="9.28515625" style="3" bestFit="1" customWidth="1"/>
    <col min="3229" max="3229" width="9.140625" style="3"/>
    <col min="3230" max="3231" width="9.28515625" style="3" bestFit="1" customWidth="1"/>
    <col min="3232" max="3232" width="12.85546875" style="3" bestFit="1" customWidth="1"/>
    <col min="3233" max="3234" width="9.140625" style="3"/>
    <col min="3235" max="3236" width="9.28515625" style="3" bestFit="1" customWidth="1"/>
    <col min="3237" max="3237" width="9.140625" style="3"/>
    <col min="3238" max="3239" width="9.28515625" style="3" bestFit="1" customWidth="1"/>
    <col min="3240" max="3240" width="12.85546875" style="3" bestFit="1" customWidth="1"/>
    <col min="3241" max="3242" width="9.140625" style="3"/>
    <col min="3243" max="3244" width="9.28515625" style="3" bestFit="1" customWidth="1"/>
    <col min="3245" max="3245" width="9.140625" style="3"/>
    <col min="3246" max="3247" width="9.28515625" style="3" bestFit="1" customWidth="1"/>
    <col min="3248" max="3248" width="12.85546875" style="3" bestFit="1" customWidth="1"/>
    <col min="3249" max="3250" width="9.140625" style="3"/>
    <col min="3251" max="3252" width="9.28515625" style="3" bestFit="1" customWidth="1"/>
    <col min="3253" max="3253" width="9.140625" style="3"/>
    <col min="3254" max="3255" width="9.28515625" style="3" bestFit="1" customWidth="1"/>
    <col min="3256" max="3256" width="12.85546875" style="3" bestFit="1" customWidth="1"/>
    <col min="3257" max="3258" width="9.140625" style="3"/>
    <col min="3259" max="3260" width="9.28515625" style="3" bestFit="1" customWidth="1"/>
    <col min="3261" max="3261" width="9.140625" style="3"/>
    <col min="3262" max="3263" width="9.28515625" style="3" bestFit="1" customWidth="1"/>
    <col min="3264" max="3264" width="12.85546875" style="3" bestFit="1" customWidth="1"/>
    <col min="3265" max="3266" width="9.140625" style="3"/>
    <col min="3267" max="3268" width="9.28515625" style="3" bestFit="1" customWidth="1"/>
    <col min="3269" max="3269" width="9.140625" style="3"/>
    <col min="3270" max="3271" width="9.28515625" style="3" bestFit="1" customWidth="1"/>
    <col min="3272" max="3272" width="12.85546875" style="3" bestFit="1" customWidth="1"/>
    <col min="3273" max="3274" width="9.140625" style="3"/>
    <col min="3275" max="3276" width="9.28515625" style="3" bestFit="1" customWidth="1"/>
    <col min="3277" max="3277" width="9.140625" style="3"/>
    <col min="3278" max="3279" width="9.28515625" style="3" bestFit="1" customWidth="1"/>
    <col min="3280" max="3280" width="12.85546875" style="3" bestFit="1" customWidth="1"/>
    <col min="3281" max="3282" width="9.140625" style="3"/>
    <col min="3283" max="3284" width="9.28515625" style="3" bestFit="1" customWidth="1"/>
    <col min="3285" max="3285" width="9.140625" style="3"/>
    <col min="3286" max="3287" width="9.28515625" style="3" bestFit="1" customWidth="1"/>
    <col min="3288" max="3288" width="12.85546875" style="3" bestFit="1" customWidth="1"/>
    <col min="3289" max="3290" width="9.140625" style="3"/>
    <col min="3291" max="3292" width="9.28515625" style="3" bestFit="1" customWidth="1"/>
    <col min="3293" max="3293" width="9.140625" style="3"/>
    <col min="3294" max="3295" width="9.28515625" style="3" bestFit="1" customWidth="1"/>
    <col min="3296" max="3296" width="12.85546875" style="3" bestFit="1" customWidth="1"/>
    <col min="3297" max="3298" width="9.140625" style="3"/>
    <col min="3299" max="3300" width="9.28515625" style="3" bestFit="1" customWidth="1"/>
    <col min="3301" max="3301" width="9.140625" style="3"/>
    <col min="3302" max="3303" width="9.28515625" style="3" bestFit="1" customWidth="1"/>
    <col min="3304" max="3304" width="12.85546875" style="3" bestFit="1" customWidth="1"/>
    <col min="3305" max="3306" width="9.140625" style="3"/>
    <col min="3307" max="3308" width="9.28515625" style="3" bestFit="1" customWidth="1"/>
    <col min="3309" max="3309" width="9.140625" style="3"/>
    <col min="3310" max="3311" width="9.28515625" style="3" bestFit="1" customWidth="1"/>
    <col min="3312" max="3312" width="12.85546875" style="3" bestFit="1" customWidth="1"/>
    <col min="3313" max="3314" width="9.140625" style="3"/>
    <col min="3315" max="3316" width="9.28515625" style="3" bestFit="1" customWidth="1"/>
    <col min="3317" max="3317" width="9.140625" style="3"/>
    <col min="3318" max="3319" width="9.28515625" style="3" bestFit="1" customWidth="1"/>
    <col min="3320" max="3320" width="12.85546875" style="3" bestFit="1" customWidth="1"/>
    <col min="3321" max="3322" width="9.140625" style="3"/>
    <col min="3323" max="3324" width="9.28515625" style="3" bestFit="1" customWidth="1"/>
    <col min="3325" max="3325" width="9.140625" style="3"/>
    <col min="3326" max="3327" width="9.28515625" style="3" bestFit="1" customWidth="1"/>
    <col min="3328" max="3328" width="12.85546875" style="3" bestFit="1" customWidth="1"/>
    <col min="3329" max="3330" width="9.140625" style="3"/>
    <col min="3331" max="3332" width="9.28515625" style="3" bestFit="1" customWidth="1"/>
    <col min="3333" max="3333" width="9.140625" style="3"/>
    <col min="3334" max="3335" width="9.28515625" style="3" bestFit="1" customWidth="1"/>
    <col min="3336" max="3336" width="12.85546875" style="3" bestFit="1" customWidth="1"/>
    <col min="3337" max="3338" width="9.140625" style="3"/>
    <col min="3339" max="3340" width="9.28515625" style="3" bestFit="1" customWidth="1"/>
    <col min="3341" max="3341" width="9.140625" style="3"/>
    <col min="3342" max="3343" width="9.28515625" style="3" bestFit="1" customWidth="1"/>
    <col min="3344" max="3344" width="12.85546875" style="3" bestFit="1" customWidth="1"/>
    <col min="3345" max="3346" width="9.140625" style="3"/>
    <col min="3347" max="3348" width="9.28515625" style="3" bestFit="1" customWidth="1"/>
    <col min="3349" max="3349" width="9.140625" style="3"/>
    <col min="3350" max="3351" width="9.28515625" style="3" bestFit="1" customWidth="1"/>
    <col min="3352" max="3352" width="12.85546875" style="3" bestFit="1" customWidth="1"/>
    <col min="3353" max="3354" width="9.140625" style="3"/>
    <col min="3355" max="3356" width="9.28515625" style="3" bestFit="1" customWidth="1"/>
    <col min="3357" max="3357" width="9.140625" style="3"/>
    <col min="3358" max="3359" width="9.28515625" style="3" bestFit="1" customWidth="1"/>
    <col min="3360" max="3360" width="12.85546875" style="3" bestFit="1" customWidth="1"/>
    <col min="3361" max="3362" width="9.140625" style="3"/>
    <col min="3363" max="3364" width="9.28515625" style="3" bestFit="1" customWidth="1"/>
    <col min="3365" max="3365" width="9.140625" style="3"/>
    <col min="3366" max="3367" width="9.28515625" style="3" bestFit="1" customWidth="1"/>
    <col min="3368" max="3368" width="12.85546875" style="3" bestFit="1" customWidth="1"/>
    <col min="3369" max="3370" width="9.140625" style="3"/>
    <col min="3371" max="3372" width="9.28515625" style="3" bestFit="1" customWidth="1"/>
    <col min="3373" max="3373" width="9.140625" style="3"/>
    <col min="3374" max="3375" width="9.28515625" style="3" bestFit="1" customWidth="1"/>
    <col min="3376" max="3376" width="12.85546875" style="3" bestFit="1" customWidth="1"/>
    <col min="3377" max="3378" width="9.140625" style="3"/>
    <col min="3379" max="3380" width="9.28515625" style="3" bestFit="1" customWidth="1"/>
    <col min="3381" max="3381" width="9.140625" style="3"/>
    <col min="3382" max="3383" width="9.28515625" style="3" bestFit="1" customWidth="1"/>
    <col min="3384" max="3384" width="12.85546875" style="3" bestFit="1" customWidth="1"/>
    <col min="3385" max="3386" width="9.140625" style="3"/>
    <col min="3387" max="3388" width="9.28515625" style="3" bestFit="1" customWidth="1"/>
    <col min="3389" max="3389" width="9.140625" style="3"/>
    <col min="3390" max="3391" width="9.28515625" style="3" bestFit="1" customWidth="1"/>
    <col min="3392" max="3392" width="12.85546875" style="3" bestFit="1" customWidth="1"/>
    <col min="3393" max="3394" width="9.140625" style="3"/>
    <col min="3395" max="3396" width="9.28515625" style="3" bestFit="1" customWidth="1"/>
    <col min="3397" max="3397" width="9.140625" style="3"/>
    <col min="3398" max="3399" width="9.28515625" style="3" bestFit="1" customWidth="1"/>
    <col min="3400" max="3400" width="12.85546875" style="3" bestFit="1" customWidth="1"/>
    <col min="3401" max="3402" width="9.140625" style="3"/>
    <col min="3403" max="3404" width="9.28515625" style="3" bestFit="1" customWidth="1"/>
    <col min="3405" max="3405" width="9.140625" style="3"/>
    <col min="3406" max="3407" width="9.28515625" style="3" bestFit="1" customWidth="1"/>
    <col min="3408" max="3408" width="12.85546875" style="3" bestFit="1" customWidth="1"/>
    <col min="3409" max="3410" width="9.140625" style="3"/>
    <col min="3411" max="3412" width="9.28515625" style="3" bestFit="1" customWidth="1"/>
    <col min="3413" max="3413" width="9.140625" style="3"/>
    <col min="3414" max="3415" width="9.28515625" style="3" bestFit="1" customWidth="1"/>
    <col min="3416" max="3416" width="12.85546875" style="3" bestFit="1" customWidth="1"/>
    <col min="3417" max="3418" width="9.140625" style="3"/>
    <col min="3419" max="3420" width="9.28515625" style="3" bestFit="1" customWidth="1"/>
    <col min="3421" max="3421" width="9.140625" style="3"/>
    <col min="3422" max="3423" width="9.28515625" style="3" bestFit="1" customWidth="1"/>
    <col min="3424" max="3424" width="12.85546875" style="3" bestFit="1" customWidth="1"/>
    <col min="3425" max="3426" width="9.140625" style="3"/>
    <col min="3427" max="3428" width="9.28515625" style="3" bestFit="1" customWidth="1"/>
    <col min="3429" max="3429" width="9.140625" style="3"/>
    <col min="3430" max="3431" width="9.28515625" style="3" bestFit="1" customWidth="1"/>
    <col min="3432" max="3432" width="12.85546875" style="3" bestFit="1" customWidth="1"/>
    <col min="3433" max="3434" width="9.140625" style="3"/>
    <col min="3435" max="3436" width="9.28515625" style="3" bestFit="1" customWidth="1"/>
    <col min="3437" max="3437" width="9.140625" style="3"/>
    <col min="3438" max="3439" width="9.28515625" style="3" bestFit="1" customWidth="1"/>
    <col min="3440" max="3440" width="12.85546875" style="3" bestFit="1" customWidth="1"/>
    <col min="3441" max="3442" width="9.140625" style="3"/>
    <col min="3443" max="3444" width="9.28515625" style="3" bestFit="1" customWidth="1"/>
    <col min="3445" max="3445" width="9.140625" style="3"/>
    <col min="3446" max="3447" width="9.28515625" style="3" bestFit="1" customWidth="1"/>
    <col min="3448" max="3448" width="12.85546875" style="3" bestFit="1" customWidth="1"/>
    <col min="3449" max="3450" width="9.140625" style="3"/>
    <col min="3451" max="3452" width="9.28515625" style="3" bestFit="1" customWidth="1"/>
    <col min="3453" max="3453" width="9.140625" style="3"/>
    <col min="3454" max="3455" width="9.28515625" style="3" bestFit="1" customWidth="1"/>
    <col min="3456" max="3456" width="12.85546875" style="3" bestFit="1" customWidth="1"/>
    <col min="3457" max="3458" width="9.140625" style="3"/>
    <col min="3459" max="3460" width="9.28515625" style="3" bestFit="1" customWidth="1"/>
    <col min="3461" max="3461" width="9.140625" style="3"/>
    <col min="3462" max="3463" width="9.28515625" style="3" bestFit="1" customWidth="1"/>
    <col min="3464" max="3464" width="12.85546875" style="3" bestFit="1" customWidth="1"/>
    <col min="3465" max="3466" width="9.140625" style="3"/>
    <col min="3467" max="3468" width="9.28515625" style="3" bestFit="1" customWidth="1"/>
    <col min="3469" max="3469" width="9.140625" style="3"/>
    <col min="3470" max="3471" width="9.28515625" style="3" bestFit="1" customWidth="1"/>
    <col min="3472" max="3472" width="12.85546875" style="3" bestFit="1" customWidth="1"/>
    <col min="3473" max="3474" width="9.140625" style="3"/>
    <col min="3475" max="3476" width="9.28515625" style="3" bestFit="1" customWidth="1"/>
    <col min="3477" max="3477" width="9.140625" style="3"/>
    <col min="3478" max="3479" width="9.28515625" style="3" bestFit="1" customWidth="1"/>
    <col min="3480" max="3480" width="12.85546875" style="3" bestFit="1" customWidth="1"/>
    <col min="3481" max="3482" width="9.140625" style="3"/>
    <col min="3483" max="3484" width="9.28515625" style="3" bestFit="1" customWidth="1"/>
    <col min="3485" max="3485" width="9.140625" style="3"/>
    <col min="3486" max="3487" width="9.28515625" style="3" bestFit="1" customWidth="1"/>
    <col min="3488" max="3488" width="12.85546875" style="3" bestFit="1" customWidth="1"/>
    <col min="3489" max="3490" width="9.140625" style="3"/>
    <col min="3491" max="3492" width="9.28515625" style="3" bestFit="1" customWidth="1"/>
    <col min="3493" max="3493" width="9.140625" style="3"/>
    <col min="3494" max="3495" width="9.28515625" style="3" bestFit="1" customWidth="1"/>
    <col min="3496" max="3496" width="12.85546875" style="3" bestFit="1" customWidth="1"/>
    <col min="3497" max="3498" width="9.140625" style="3"/>
    <col min="3499" max="3500" width="9.28515625" style="3" bestFit="1" customWidth="1"/>
    <col min="3501" max="3501" width="9.140625" style="3"/>
    <col min="3502" max="3503" width="9.28515625" style="3" bestFit="1" customWidth="1"/>
    <col min="3504" max="3504" width="12.85546875" style="3" bestFit="1" customWidth="1"/>
    <col min="3505" max="3506" width="9.140625" style="3"/>
    <col min="3507" max="3508" width="9.28515625" style="3" bestFit="1" customWidth="1"/>
    <col min="3509" max="3509" width="9.140625" style="3"/>
    <col min="3510" max="3511" width="9.28515625" style="3" bestFit="1" customWidth="1"/>
    <col min="3512" max="3512" width="12.85546875" style="3" bestFit="1" customWidth="1"/>
    <col min="3513" max="3514" width="9.140625" style="3"/>
    <col min="3515" max="3516" width="9.28515625" style="3" bestFit="1" customWidth="1"/>
    <col min="3517" max="3517" width="9.140625" style="3"/>
    <col min="3518" max="3519" width="9.28515625" style="3" bestFit="1" customWidth="1"/>
    <col min="3520" max="3520" width="12.85546875" style="3" bestFit="1" customWidth="1"/>
    <col min="3521" max="3522" width="9.140625" style="3"/>
    <col min="3523" max="3524" width="9.28515625" style="3" bestFit="1" customWidth="1"/>
    <col min="3525" max="3525" width="9.140625" style="3"/>
    <col min="3526" max="3527" width="9.28515625" style="3" bestFit="1" customWidth="1"/>
    <col min="3528" max="3528" width="12.85546875" style="3" bestFit="1" customWidth="1"/>
    <col min="3529" max="3530" width="9.140625" style="3"/>
    <col min="3531" max="3532" width="9.28515625" style="3" bestFit="1" customWidth="1"/>
    <col min="3533" max="3533" width="9.140625" style="3"/>
    <col min="3534" max="3535" width="9.28515625" style="3" bestFit="1" customWidth="1"/>
    <col min="3536" max="3536" width="12.85546875" style="3" bestFit="1" customWidth="1"/>
    <col min="3537" max="3538" width="9.140625" style="3"/>
    <col min="3539" max="3540" width="9.28515625" style="3" bestFit="1" customWidth="1"/>
    <col min="3541" max="3541" width="9.140625" style="3"/>
    <col min="3542" max="3543" width="9.28515625" style="3" bestFit="1" customWidth="1"/>
    <col min="3544" max="3544" width="12.85546875" style="3" bestFit="1" customWidth="1"/>
    <col min="3545" max="3546" width="9.140625" style="3"/>
    <col min="3547" max="3548" width="9.28515625" style="3" bestFit="1" customWidth="1"/>
    <col min="3549" max="3549" width="9.140625" style="3"/>
    <col min="3550" max="3551" width="9.28515625" style="3" bestFit="1" customWidth="1"/>
    <col min="3552" max="3552" width="12.85546875" style="3" bestFit="1" customWidth="1"/>
    <col min="3553" max="3554" width="9.140625" style="3"/>
    <col min="3555" max="3556" width="9.28515625" style="3" bestFit="1" customWidth="1"/>
    <col min="3557" max="3557" width="9.140625" style="3"/>
    <col min="3558" max="3559" width="9.28515625" style="3" bestFit="1" customWidth="1"/>
    <col min="3560" max="3560" width="12.85546875" style="3" bestFit="1" customWidth="1"/>
    <col min="3561" max="3562" width="9.140625" style="3"/>
    <col min="3563" max="3564" width="9.28515625" style="3" bestFit="1" customWidth="1"/>
    <col min="3565" max="3565" width="9.140625" style="3"/>
    <col min="3566" max="3567" width="9.28515625" style="3" bestFit="1" customWidth="1"/>
    <col min="3568" max="3568" width="12.85546875" style="3" bestFit="1" customWidth="1"/>
    <col min="3569" max="3570" width="9.140625" style="3"/>
    <col min="3571" max="3572" width="9.28515625" style="3" bestFit="1" customWidth="1"/>
    <col min="3573" max="3573" width="9.140625" style="3"/>
    <col min="3574" max="3575" width="9.28515625" style="3" bestFit="1" customWidth="1"/>
    <col min="3576" max="3576" width="12.85546875" style="3" bestFit="1" customWidth="1"/>
    <col min="3577" max="3578" width="9.140625" style="3"/>
    <col min="3579" max="3580" width="9.28515625" style="3" bestFit="1" customWidth="1"/>
    <col min="3581" max="3581" width="9.140625" style="3"/>
    <col min="3582" max="3583" width="9.28515625" style="3" bestFit="1" customWidth="1"/>
    <col min="3584" max="3584" width="12.85546875" style="3" bestFit="1" customWidth="1"/>
    <col min="3585" max="3586" width="9.140625" style="3"/>
    <col min="3587" max="3588" width="9.28515625" style="3" bestFit="1" customWidth="1"/>
    <col min="3589" max="3589" width="9.140625" style="3"/>
    <col min="3590" max="3591" width="9.28515625" style="3" bestFit="1" customWidth="1"/>
    <col min="3592" max="3592" width="12.85546875" style="3" bestFit="1" customWidth="1"/>
    <col min="3593" max="3594" width="9.140625" style="3"/>
    <col min="3595" max="3596" width="9.28515625" style="3" bestFit="1" customWidth="1"/>
    <col min="3597" max="3597" width="9.140625" style="3"/>
    <col min="3598" max="3599" width="9.28515625" style="3" bestFit="1" customWidth="1"/>
    <col min="3600" max="3600" width="12.85546875" style="3" bestFit="1" customWidth="1"/>
    <col min="3601" max="3602" width="9.140625" style="3"/>
    <col min="3603" max="3604" width="9.28515625" style="3" bestFit="1" customWidth="1"/>
    <col min="3605" max="3605" width="9.140625" style="3"/>
    <col min="3606" max="3607" width="9.28515625" style="3" bestFit="1" customWidth="1"/>
    <col min="3608" max="3608" width="12.85546875" style="3" bestFit="1" customWidth="1"/>
    <col min="3609" max="3610" width="9.140625" style="3"/>
    <col min="3611" max="3612" width="9.28515625" style="3" bestFit="1" customWidth="1"/>
    <col min="3613" max="3613" width="9.140625" style="3"/>
    <col min="3614" max="3615" width="9.28515625" style="3" bestFit="1" customWidth="1"/>
    <col min="3616" max="3616" width="12.85546875" style="3" bestFit="1" customWidth="1"/>
    <col min="3617" max="3618" width="9.140625" style="3"/>
    <col min="3619" max="3620" width="9.28515625" style="3" bestFit="1" customWidth="1"/>
    <col min="3621" max="3621" width="9.140625" style="3"/>
    <col min="3622" max="3623" width="9.28515625" style="3" bestFit="1" customWidth="1"/>
    <col min="3624" max="3624" width="12.85546875" style="3" bestFit="1" customWidth="1"/>
    <col min="3625" max="3626" width="9.140625" style="3"/>
    <col min="3627" max="3628" width="9.28515625" style="3" bestFit="1" customWidth="1"/>
    <col min="3629" max="3629" width="9.140625" style="3"/>
    <col min="3630" max="3631" width="9.28515625" style="3" bestFit="1" customWidth="1"/>
    <col min="3632" max="3632" width="12.85546875" style="3" bestFit="1" customWidth="1"/>
    <col min="3633" max="3634" width="9.140625" style="3"/>
    <col min="3635" max="3636" width="9.28515625" style="3" bestFit="1" customWidth="1"/>
    <col min="3637" max="3637" width="9.140625" style="3"/>
    <col min="3638" max="3639" width="9.28515625" style="3" bestFit="1" customWidth="1"/>
    <col min="3640" max="3640" width="12.85546875" style="3" bestFit="1" customWidth="1"/>
    <col min="3641" max="3642" width="9.140625" style="3"/>
    <col min="3643" max="3644" width="9.28515625" style="3" bestFit="1" customWidth="1"/>
    <col min="3645" max="3645" width="9.140625" style="3"/>
    <col min="3646" max="3647" width="9.28515625" style="3" bestFit="1" customWidth="1"/>
    <col min="3648" max="3648" width="12.85546875" style="3" bestFit="1" customWidth="1"/>
    <col min="3649" max="3650" width="9.140625" style="3"/>
    <col min="3651" max="3652" width="9.28515625" style="3" bestFit="1" customWidth="1"/>
    <col min="3653" max="3653" width="9.140625" style="3"/>
    <col min="3654" max="3655" width="9.28515625" style="3" bestFit="1" customWidth="1"/>
    <col min="3656" max="3656" width="12.85546875" style="3" bestFit="1" customWidth="1"/>
    <col min="3657" max="3658" width="9.140625" style="3"/>
    <col min="3659" max="3660" width="9.28515625" style="3" bestFit="1" customWidth="1"/>
    <col min="3661" max="3661" width="9.140625" style="3"/>
    <col min="3662" max="3663" width="9.28515625" style="3" bestFit="1" customWidth="1"/>
    <col min="3664" max="3664" width="12.85546875" style="3" bestFit="1" customWidth="1"/>
    <col min="3665" max="3666" width="9.140625" style="3"/>
    <col min="3667" max="3668" width="9.28515625" style="3" bestFit="1" customWidth="1"/>
    <col min="3669" max="3669" width="9.140625" style="3"/>
    <col min="3670" max="3671" width="9.28515625" style="3" bestFit="1" customWidth="1"/>
    <col min="3672" max="3672" width="12.85546875" style="3" bestFit="1" customWidth="1"/>
    <col min="3673" max="3674" width="9.140625" style="3"/>
    <col min="3675" max="3676" width="9.28515625" style="3" bestFit="1" customWidth="1"/>
    <col min="3677" max="3677" width="9.140625" style="3"/>
    <col min="3678" max="3679" width="9.28515625" style="3" bestFit="1" customWidth="1"/>
    <col min="3680" max="3680" width="12.85546875" style="3" bestFit="1" customWidth="1"/>
    <col min="3681" max="3682" width="9.140625" style="3"/>
    <col min="3683" max="3684" width="9.28515625" style="3" bestFit="1" customWidth="1"/>
    <col min="3685" max="3685" width="9.140625" style="3"/>
    <col min="3686" max="3687" width="9.28515625" style="3" bestFit="1" customWidth="1"/>
    <col min="3688" max="3688" width="12.85546875" style="3" bestFit="1" customWidth="1"/>
    <col min="3689" max="3690" width="9.140625" style="3"/>
    <col min="3691" max="3692" width="9.28515625" style="3" bestFit="1" customWidth="1"/>
    <col min="3693" max="3693" width="9.140625" style="3"/>
    <col min="3694" max="3695" width="9.28515625" style="3" bestFit="1" customWidth="1"/>
    <col min="3696" max="3696" width="12.85546875" style="3" bestFit="1" customWidth="1"/>
    <col min="3697" max="3698" width="9.140625" style="3"/>
    <col min="3699" max="3700" width="9.28515625" style="3" bestFit="1" customWidth="1"/>
    <col min="3701" max="3701" width="9.140625" style="3"/>
    <col min="3702" max="3703" width="9.28515625" style="3" bestFit="1" customWidth="1"/>
    <col min="3704" max="3704" width="12.85546875" style="3" bestFit="1" customWidth="1"/>
    <col min="3705" max="3706" width="9.140625" style="3"/>
    <col min="3707" max="3708" width="9.28515625" style="3" bestFit="1" customWidth="1"/>
    <col min="3709" max="3709" width="9.140625" style="3"/>
    <col min="3710" max="3711" width="9.28515625" style="3" bestFit="1" customWidth="1"/>
    <col min="3712" max="3712" width="12.85546875" style="3" bestFit="1" customWidth="1"/>
    <col min="3713" max="3714" width="9.140625" style="3"/>
    <col min="3715" max="3716" width="9.28515625" style="3" bestFit="1" customWidth="1"/>
    <col min="3717" max="3717" width="9.140625" style="3"/>
    <col min="3718" max="3719" width="9.28515625" style="3" bestFit="1" customWidth="1"/>
    <col min="3720" max="3720" width="12.85546875" style="3" bestFit="1" customWidth="1"/>
    <col min="3721" max="3722" width="9.140625" style="3"/>
    <col min="3723" max="3724" width="9.28515625" style="3" bestFit="1" customWidth="1"/>
    <col min="3725" max="3725" width="9.140625" style="3"/>
    <col min="3726" max="3727" width="9.28515625" style="3" bestFit="1" customWidth="1"/>
    <col min="3728" max="3728" width="12.85546875" style="3" bestFit="1" customWidth="1"/>
    <col min="3729" max="3730" width="9.140625" style="3"/>
    <col min="3731" max="3732" width="9.28515625" style="3" bestFit="1" customWidth="1"/>
    <col min="3733" max="3733" width="9.140625" style="3"/>
    <col min="3734" max="3735" width="9.28515625" style="3" bestFit="1" customWidth="1"/>
    <col min="3736" max="3736" width="12.85546875" style="3" bestFit="1" customWidth="1"/>
    <col min="3737" max="3738" width="9.140625" style="3"/>
    <col min="3739" max="3740" width="9.28515625" style="3" bestFit="1" customWidth="1"/>
    <col min="3741" max="3741" width="9.140625" style="3"/>
    <col min="3742" max="3743" width="9.28515625" style="3" bestFit="1" customWidth="1"/>
    <col min="3744" max="3744" width="12.85546875" style="3" bestFit="1" customWidth="1"/>
    <col min="3745" max="3746" width="9.140625" style="3"/>
    <col min="3747" max="3748" width="9.28515625" style="3" bestFit="1" customWidth="1"/>
    <col min="3749" max="3749" width="9.140625" style="3"/>
    <col min="3750" max="3751" width="9.28515625" style="3" bestFit="1" customWidth="1"/>
    <col min="3752" max="3752" width="12.85546875" style="3" bestFit="1" customWidth="1"/>
    <col min="3753" max="3754" width="9.140625" style="3"/>
    <col min="3755" max="3756" width="9.28515625" style="3" bestFit="1" customWidth="1"/>
    <col min="3757" max="3757" width="9.140625" style="3"/>
    <col min="3758" max="3759" width="9.28515625" style="3" bestFit="1" customWidth="1"/>
    <col min="3760" max="3760" width="12.85546875" style="3" bestFit="1" customWidth="1"/>
    <col min="3761" max="3762" width="9.140625" style="3"/>
    <col min="3763" max="3764" width="9.28515625" style="3" bestFit="1" customWidth="1"/>
    <col min="3765" max="3765" width="9.140625" style="3"/>
    <col min="3766" max="3767" width="9.28515625" style="3" bestFit="1" customWidth="1"/>
    <col min="3768" max="3768" width="12.85546875" style="3" bestFit="1" customWidth="1"/>
    <col min="3769" max="3770" width="9.140625" style="3"/>
    <col min="3771" max="3772" width="9.28515625" style="3" bestFit="1" customWidth="1"/>
    <col min="3773" max="3773" width="9.140625" style="3"/>
    <col min="3774" max="3775" width="9.28515625" style="3" bestFit="1" customWidth="1"/>
    <col min="3776" max="3776" width="12.85546875" style="3" bestFit="1" customWidth="1"/>
    <col min="3777" max="3778" width="9.140625" style="3"/>
    <col min="3779" max="3780" width="9.28515625" style="3" bestFit="1" customWidth="1"/>
    <col min="3781" max="3781" width="9.140625" style="3"/>
    <col min="3782" max="3783" width="9.28515625" style="3" bestFit="1" customWidth="1"/>
    <col min="3784" max="3784" width="12.85546875" style="3" bestFit="1" customWidth="1"/>
    <col min="3785" max="3786" width="9.140625" style="3"/>
    <col min="3787" max="3788" width="9.28515625" style="3" bestFit="1" customWidth="1"/>
    <col min="3789" max="3789" width="9.140625" style="3"/>
    <col min="3790" max="3791" width="9.28515625" style="3" bestFit="1" customWidth="1"/>
    <col min="3792" max="3792" width="12.85546875" style="3" bestFit="1" customWidth="1"/>
    <col min="3793" max="3794" width="9.140625" style="3"/>
    <col min="3795" max="3796" width="9.28515625" style="3" bestFit="1" customWidth="1"/>
    <col min="3797" max="3797" width="9.140625" style="3"/>
    <col min="3798" max="3799" width="9.28515625" style="3" bestFit="1" customWidth="1"/>
    <col min="3800" max="3800" width="12.85546875" style="3" bestFit="1" customWidth="1"/>
    <col min="3801" max="3802" width="9.140625" style="3"/>
    <col min="3803" max="3804" width="9.28515625" style="3" bestFit="1" customWidth="1"/>
    <col min="3805" max="3805" width="9.140625" style="3"/>
    <col min="3806" max="3807" width="9.28515625" style="3" bestFit="1" customWidth="1"/>
    <col min="3808" max="3808" width="12.85546875" style="3" bestFit="1" customWidth="1"/>
    <col min="3809" max="3810" width="9.140625" style="3"/>
    <col min="3811" max="3812" width="9.28515625" style="3" bestFit="1" customWidth="1"/>
    <col min="3813" max="3813" width="9.140625" style="3"/>
    <col min="3814" max="3815" width="9.28515625" style="3" bestFit="1" customWidth="1"/>
    <col min="3816" max="3816" width="12.85546875" style="3" bestFit="1" customWidth="1"/>
    <col min="3817" max="3818" width="9.140625" style="3"/>
    <col min="3819" max="3820" width="9.28515625" style="3" bestFit="1" customWidth="1"/>
    <col min="3821" max="3821" width="9.140625" style="3"/>
    <col min="3822" max="3823" width="9.28515625" style="3" bestFit="1" customWidth="1"/>
    <col min="3824" max="3824" width="12.85546875" style="3" bestFit="1" customWidth="1"/>
    <col min="3825" max="3826" width="9.140625" style="3"/>
    <col min="3827" max="3828" width="9.28515625" style="3" bestFit="1" customWidth="1"/>
    <col min="3829" max="3829" width="9.140625" style="3"/>
    <col min="3830" max="3831" width="9.28515625" style="3" bestFit="1" customWidth="1"/>
    <col min="3832" max="3832" width="12.85546875" style="3" bestFit="1" customWidth="1"/>
    <col min="3833" max="3834" width="9.140625" style="3"/>
    <col min="3835" max="3836" width="9.28515625" style="3" bestFit="1" customWidth="1"/>
    <col min="3837" max="3837" width="9.140625" style="3"/>
    <col min="3838" max="3839" width="9.28515625" style="3" bestFit="1" customWidth="1"/>
    <col min="3840" max="3840" width="12.85546875" style="3" bestFit="1" customWidth="1"/>
    <col min="3841" max="3842" width="9.140625" style="3"/>
    <col min="3843" max="3844" width="9.28515625" style="3" bestFit="1" customWidth="1"/>
    <col min="3845" max="3845" width="9.140625" style="3"/>
    <col min="3846" max="3847" width="9.28515625" style="3" bestFit="1" customWidth="1"/>
    <col min="3848" max="3848" width="12.85546875" style="3" bestFit="1" customWidth="1"/>
    <col min="3849" max="3850" width="9.140625" style="3"/>
    <col min="3851" max="3852" width="9.28515625" style="3" bestFit="1" customWidth="1"/>
    <col min="3853" max="3853" width="9.140625" style="3"/>
    <col min="3854" max="3855" width="9.28515625" style="3" bestFit="1" customWidth="1"/>
    <col min="3856" max="3856" width="12.85546875" style="3" bestFit="1" customWidth="1"/>
    <col min="3857" max="3858" width="9.140625" style="3"/>
    <col min="3859" max="3860" width="9.28515625" style="3" bestFit="1" customWidth="1"/>
    <col min="3861" max="3861" width="9.140625" style="3"/>
    <col min="3862" max="3863" width="9.28515625" style="3" bestFit="1" customWidth="1"/>
    <col min="3864" max="3864" width="12.85546875" style="3" bestFit="1" customWidth="1"/>
    <col min="3865" max="3866" width="9.140625" style="3"/>
    <col min="3867" max="3868" width="9.28515625" style="3" bestFit="1" customWidth="1"/>
    <col min="3869" max="3869" width="9.140625" style="3"/>
    <col min="3870" max="3871" width="9.28515625" style="3" bestFit="1" customWidth="1"/>
    <col min="3872" max="3872" width="12.85546875" style="3" bestFit="1" customWidth="1"/>
    <col min="3873" max="3874" width="9.140625" style="3"/>
    <col min="3875" max="3876" width="9.28515625" style="3" bestFit="1" customWidth="1"/>
    <col min="3877" max="3877" width="9.140625" style="3"/>
    <col min="3878" max="3879" width="9.28515625" style="3" bestFit="1" customWidth="1"/>
    <col min="3880" max="3880" width="12.85546875" style="3" bestFit="1" customWidth="1"/>
    <col min="3881" max="3882" width="9.140625" style="3"/>
    <col min="3883" max="3884" width="9.28515625" style="3" bestFit="1" customWidth="1"/>
    <col min="3885" max="3885" width="9.140625" style="3"/>
    <col min="3886" max="3887" width="9.28515625" style="3" bestFit="1" customWidth="1"/>
    <col min="3888" max="3888" width="12.85546875" style="3" bestFit="1" customWidth="1"/>
    <col min="3889" max="3890" width="9.140625" style="3"/>
    <col min="3891" max="3892" width="9.28515625" style="3" bestFit="1" customWidth="1"/>
    <col min="3893" max="3893" width="9.140625" style="3"/>
    <col min="3894" max="3895" width="9.28515625" style="3" bestFit="1" customWidth="1"/>
    <col min="3896" max="3896" width="12.85546875" style="3" bestFit="1" customWidth="1"/>
    <col min="3897" max="3898" width="9.140625" style="3"/>
    <col min="3899" max="3900" width="9.28515625" style="3" bestFit="1" customWidth="1"/>
    <col min="3901" max="3901" width="9.140625" style="3"/>
    <col min="3902" max="3903" width="9.28515625" style="3" bestFit="1" customWidth="1"/>
    <col min="3904" max="3904" width="12.85546875" style="3" bestFit="1" customWidth="1"/>
    <col min="3905" max="3906" width="9.140625" style="3"/>
    <col min="3907" max="3908" width="9.28515625" style="3" bestFit="1" customWidth="1"/>
    <col min="3909" max="3909" width="9.140625" style="3"/>
    <col min="3910" max="3911" width="9.28515625" style="3" bestFit="1" customWidth="1"/>
    <col min="3912" max="3912" width="12.85546875" style="3" bestFit="1" customWidth="1"/>
    <col min="3913" max="3914" width="9.140625" style="3"/>
    <col min="3915" max="3916" width="9.28515625" style="3" bestFit="1" customWidth="1"/>
    <col min="3917" max="3917" width="9.140625" style="3"/>
    <col min="3918" max="3919" width="9.28515625" style="3" bestFit="1" customWidth="1"/>
    <col min="3920" max="3920" width="12.85546875" style="3" bestFit="1" customWidth="1"/>
    <col min="3921" max="3922" width="9.140625" style="3"/>
    <col min="3923" max="3924" width="9.28515625" style="3" bestFit="1" customWidth="1"/>
    <col min="3925" max="3925" width="9.140625" style="3"/>
    <col min="3926" max="3927" width="9.28515625" style="3" bestFit="1" customWidth="1"/>
    <col min="3928" max="3928" width="12.85546875" style="3" bestFit="1" customWidth="1"/>
    <col min="3929" max="3930" width="9.140625" style="3"/>
    <col min="3931" max="3932" width="9.28515625" style="3" bestFit="1" customWidth="1"/>
    <col min="3933" max="3933" width="9.140625" style="3"/>
    <col min="3934" max="3935" width="9.28515625" style="3" bestFit="1" customWidth="1"/>
    <col min="3936" max="3936" width="12.85546875" style="3" bestFit="1" customWidth="1"/>
    <col min="3937" max="3938" width="9.140625" style="3"/>
    <col min="3939" max="3940" width="9.28515625" style="3" bestFit="1" customWidth="1"/>
    <col min="3941" max="3941" width="9.140625" style="3"/>
    <col min="3942" max="3943" width="9.28515625" style="3" bestFit="1" customWidth="1"/>
    <col min="3944" max="3944" width="12.85546875" style="3" bestFit="1" customWidth="1"/>
    <col min="3945" max="3946" width="9.140625" style="3"/>
    <col min="3947" max="3948" width="9.28515625" style="3" bestFit="1" customWidth="1"/>
    <col min="3949" max="3949" width="9.140625" style="3"/>
    <col min="3950" max="3951" width="9.28515625" style="3" bestFit="1" customWidth="1"/>
    <col min="3952" max="3952" width="12.85546875" style="3" bestFit="1" customWidth="1"/>
    <col min="3953" max="3954" width="9.140625" style="3"/>
    <col min="3955" max="3956" width="9.28515625" style="3" bestFit="1" customWidth="1"/>
    <col min="3957" max="3957" width="9.140625" style="3"/>
    <col min="3958" max="3959" width="9.28515625" style="3" bestFit="1" customWidth="1"/>
    <col min="3960" max="3960" width="12.85546875" style="3" bestFit="1" customWidth="1"/>
    <col min="3961" max="3962" width="9.140625" style="3"/>
    <col min="3963" max="3964" width="9.28515625" style="3" bestFit="1" customWidth="1"/>
    <col min="3965" max="3965" width="9.140625" style="3"/>
    <col min="3966" max="3967" width="9.28515625" style="3" bestFit="1" customWidth="1"/>
    <col min="3968" max="3968" width="12.85546875" style="3" bestFit="1" customWidth="1"/>
    <col min="3969" max="3970" width="9.140625" style="3"/>
    <col min="3971" max="3972" width="9.28515625" style="3" bestFit="1" customWidth="1"/>
    <col min="3973" max="3973" width="9.140625" style="3"/>
    <col min="3974" max="3975" width="9.28515625" style="3" bestFit="1" customWidth="1"/>
    <col min="3976" max="3976" width="12.85546875" style="3" bestFit="1" customWidth="1"/>
    <col min="3977" max="3978" width="9.140625" style="3"/>
    <col min="3979" max="3980" width="9.28515625" style="3" bestFit="1" customWidth="1"/>
    <col min="3981" max="3981" width="9.140625" style="3"/>
    <col min="3982" max="3983" width="9.28515625" style="3" bestFit="1" customWidth="1"/>
    <col min="3984" max="3984" width="12.85546875" style="3" bestFit="1" customWidth="1"/>
    <col min="3985" max="3986" width="9.140625" style="3"/>
    <col min="3987" max="3988" width="9.28515625" style="3" bestFit="1" customWidth="1"/>
    <col min="3989" max="3989" width="9.140625" style="3"/>
    <col min="3990" max="3991" width="9.28515625" style="3" bestFit="1" customWidth="1"/>
    <col min="3992" max="3992" width="12.85546875" style="3" bestFit="1" customWidth="1"/>
    <col min="3993" max="3994" width="9.140625" style="3"/>
    <col min="3995" max="3996" width="9.28515625" style="3" bestFit="1" customWidth="1"/>
    <col min="3997" max="3997" width="9.140625" style="3"/>
    <col min="3998" max="3999" width="9.28515625" style="3" bestFit="1" customWidth="1"/>
    <col min="4000" max="4000" width="12.85546875" style="3" bestFit="1" customWidth="1"/>
    <col min="4001" max="4002" width="9.140625" style="3"/>
    <col min="4003" max="4004" width="9.28515625" style="3" bestFit="1" customWidth="1"/>
    <col min="4005" max="4005" width="9.140625" style="3"/>
    <col min="4006" max="4007" width="9.28515625" style="3" bestFit="1" customWidth="1"/>
    <col min="4008" max="4008" width="12.85546875" style="3" bestFit="1" customWidth="1"/>
    <col min="4009" max="4010" width="9.140625" style="3"/>
    <col min="4011" max="4012" width="9.28515625" style="3" bestFit="1" customWidth="1"/>
    <col min="4013" max="4013" width="9.140625" style="3"/>
    <col min="4014" max="4015" width="9.28515625" style="3" bestFit="1" customWidth="1"/>
    <col min="4016" max="4016" width="12.85546875" style="3" bestFit="1" customWidth="1"/>
    <col min="4017" max="4018" width="9.140625" style="3"/>
    <col min="4019" max="4020" width="9.28515625" style="3" bestFit="1" customWidth="1"/>
    <col min="4021" max="4021" width="9.140625" style="3"/>
    <col min="4022" max="4023" width="9.28515625" style="3" bestFit="1" customWidth="1"/>
    <col min="4024" max="4024" width="12.85546875" style="3" bestFit="1" customWidth="1"/>
    <col min="4025" max="4026" width="9.140625" style="3"/>
    <col min="4027" max="4028" width="9.28515625" style="3" bestFit="1" customWidth="1"/>
    <col min="4029" max="4029" width="9.140625" style="3"/>
    <col min="4030" max="4031" width="9.28515625" style="3" bestFit="1" customWidth="1"/>
    <col min="4032" max="4032" width="12.85546875" style="3" bestFit="1" customWidth="1"/>
    <col min="4033" max="4034" width="9.140625" style="3"/>
    <col min="4035" max="4036" width="9.28515625" style="3" bestFit="1" customWidth="1"/>
    <col min="4037" max="4037" width="9.140625" style="3"/>
    <col min="4038" max="4039" width="9.28515625" style="3" bestFit="1" customWidth="1"/>
    <col min="4040" max="4040" width="12.85546875" style="3" bestFit="1" customWidth="1"/>
    <col min="4041" max="4042" width="9.140625" style="3"/>
    <col min="4043" max="4044" width="9.28515625" style="3" bestFit="1" customWidth="1"/>
    <col min="4045" max="4045" width="9.140625" style="3"/>
    <col min="4046" max="4047" width="9.28515625" style="3" bestFit="1" customWidth="1"/>
    <col min="4048" max="4048" width="12.85546875" style="3" bestFit="1" customWidth="1"/>
    <col min="4049" max="4050" width="9.140625" style="3"/>
    <col min="4051" max="4052" width="9.28515625" style="3" bestFit="1" customWidth="1"/>
    <col min="4053" max="4053" width="9.140625" style="3"/>
    <col min="4054" max="4055" width="9.28515625" style="3" bestFit="1" customWidth="1"/>
    <col min="4056" max="4056" width="12.85546875" style="3" bestFit="1" customWidth="1"/>
    <col min="4057" max="4058" width="9.140625" style="3"/>
    <col min="4059" max="4060" width="9.28515625" style="3" bestFit="1" customWidth="1"/>
    <col min="4061" max="4061" width="9.140625" style="3"/>
    <col min="4062" max="4063" width="9.28515625" style="3" bestFit="1" customWidth="1"/>
    <col min="4064" max="4064" width="12.85546875" style="3" bestFit="1" customWidth="1"/>
    <col min="4065" max="4066" width="9.140625" style="3"/>
    <col min="4067" max="4068" width="9.28515625" style="3" bestFit="1" customWidth="1"/>
    <col min="4069" max="4069" width="9.140625" style="3"/>
    <col min="4070" max="4071" width="9.28515625" style="3" bestFit="1" customWidth="1"/>
    <col min="4072" max="4072" width="12.85546875" style="3" bestFit="1" customWidth="1"/>
    <col min="4073" max="4074" width="9.140625" style="3"/>
    <col min="4075" max="4076" width="9.28515625" style="3" bestFit="1" customWidth="1"/>
    <col min="4077" max="4077" width="9.140625" style="3"/>
    <col min="4078" max="4079" width="9.28515625" style="3" bestFit="1" customWidth="1"/>
    <col min="4080" max="4080" width="12.85546875" style="3" bestFit="1" customWidth="1"/>
    <col min="4081" max="4082" width="9.140625" style="3"/>
    <col min="4083" max="4084" width="9.28515625" style="3" bestFit="1" customWidth="1"/>
    <col min="4085" max="4085" width="9.140625" style="3"/>
    <col min="4086" max="4087" width="9.28515625" style="3" bestFit="1" customWidth="1"/>
    <col min="4088" max="4088" width="12.85546875" style="3" bestFit="1" customWidth="1"/>
    <col min="4089" max="4090" width="9.140625" style="3"/>
    <col min="4091" max="4092" width="9.28515625" style="3" bestFit="1" customWidth="1"/>
    <col min="4093" max="4093" width="9.140625" style="3"/>
    <col min="4094" max="4095" width="9.28515625" style="3" bestFit="1" customWidth="1"/>
    <col min="4096" max="4096" width="12.85546875" style="3" bestFit="1" customWidth="1"/>
    <col min="4097" max="4098" width="9.140625" style="3"/>
    <col min="4099" max="4100" width="9.28515625" style="3" bestFit="1" customWidth="1"/>
    <col min="4101" max="4101" width="9.140625" style="3"/>
    <col min="4102" max="4103" width="9.28515625" style="3" bestFit="1" customWidth="1"/>
    <col min="4104" max="4104" width="12.85546875" style="3" bestFit="1" customWidth="1"/>
    <col min="4105" max="4106" width="9.140625" style="3"/>
    <col min="4107" max="4108" width="9.28515625" style="3" bestFit="1" customWidth="1"/>
    <col min="4109" max="4109" width="9.140625" style="3"/>
    <col min="4110" max="4111" width="9.28515625" style="3" bestFit="1" customWidth="1"/>
    <col min="4112" max="4112" width="12.85546875" style="3" bestFit="1" customWidth="1"/>
    <col min="4113" max="4114" width="9.140625" style="3"/>
    <col min="4115" max="4116" width="9.28515625" style="3" bestFit="1" customWidth="1"/>
    <col min="4117" max="4117" width="9.140625" style="3"/>
    <col min="4118" max="4119" width="9.28515625" style="3" bestFit="1" customWidth="1"/>
    <col min="4120" max="4120" width="12.85546875" style="3" bestFit="1" customWidth="1"/>
    <col min="4121" max="4122" width="9.140625" style="3"/>
    <col min="4123" max="4124" width="9.28515625" style="3" bestFit="1" customWidth="1"/>
    <col min="4125" max="4125" width="9.140625" style="3"/>
    <col min="4126" max="4127" width="9.28515625" style="3" bestFit="1" customWidth="1"/>
    <col min="4128" max="4128" width="12.85546875" style="3" bestFit="1" customWidth="1"/>
    <col min="4129" max="4130" width="9.140625" style="3"/>
    <col min="4131" max="4132" width="9.28515625" style="3" bestFit="1" customWidth="1"/>
    <col min="4133" max="4133" width="9.140625" style="3"/>
    <col min="4134" max="4135" width="9.28515625" style="3" bestFit="1" customWidth="1"/>
    <col min="4136" max="4136" width="12.85546875" style="3" bestFit="1" customWidth="1"/>
    <col min="4137" max="4138" width="9.140625" style="3"/>
    <col min="4139" max="4140" width="9.28515625" style="3" bestFit="1" customWidth="1"/>
    <col min="4141" max="4141" width="9.140625" style="3"/>
    <col min="4142" max="4143" width="9.28515625" style="3" bestFit="1" customWidth="1"/>
    <col min="4144" max="4144" width="12.85546875" style="3" bestFit="1" customWidth="1"/>
    <col min="4145" max="4146" width="9.140625" style="3"/>
    <col min="4147" max="4148" width="9.28515625" style="3" bestFit="1" customWidth="1"/>
    <col min="4149" max="4149" width="9.140625" style="3"/>
    <col min="4150" max="4151" width="9.28515625" style="3" bestFit="1" customWidth="1"/>
    <col min="4152" max="4152" width="12.85546875" style="3" bestFit="1" customWidth="1"/>
    <col min="4153" max="4154" width="9.140625" style="3"/>
    <col min="4155" max="4156" width="9.28515625" style="3" bestFit="1" customWidth="1"/>
    <col min="4157" max="4157" width="9.140625" style="3"/>
    <col min="4158" max="4159" width="9.28515625" style="3" bestFit="1" customWidth="1"/>
    <col min="4160" max="4160" width="12.85546875" style="3" bestFit="1" customWidth="1"/>
    <col min="4161" max="4162" width="9.140625" style="3"/>
    <col min="4163" max="4164" width="9.28515625" style="3" bestFit="1" customWidth="1"/>
    <col min="4165" max="4165" width="9.140625" style="3"/>
    <col min="4166" max="4167" width="9.28515625" style="3" bestFit="1" customWidth="1"/>
    <col min="4168" max="4168" width="12.85546875" style="3" bestFit="1" customWidth="1"/>
    <col min="4169" max="4170" width="9.140625" style="3"/>
    <col min="4171" max="4172" width="9.28515625" style="3" bestFit="1" customWidth="1"/>
    <col min="4173" max="4173" width="9.140625" style="3"/>
    <col min="4174" max="4175" width="9.28515625" style="3" bestFit="1" customWidth="1"/>
    <col min="4176" max="4176" width="12.85546875" style="3" bestFit="1" customWidth="1"/>
    <col min="4177" max="4178" width="9.140625" style="3"/>
    <col min="4179" max="4180" width="9.28515625" style="3" bestFit="1" customWidth="1"/>
    <col min="4181" max="4181" width="9.140625" style="3"/>
    <col min="4182" max="4183" width="9.28515625" style="3" bestFit="1" customWidth="1"/>
    <col min="4184" max="4184" width="12.85546875" style="3" bestFit="1" customWidth="1"/>
    <col min="4185" max="4186" width="9.140625" style="3"/>
    <col min="4187" max="4188" width="9.28515625" style="3" bestFit="1" customWidth="1"/>
    <col min="4189" max="4189" width="9.140625" style="3"/>
    <col min="4190" max="4191" width="9.28515625" style="3" bestFit="1" customWidth="1"/>
    <col min="4192" max="4192" width="12.85546875" style="3" bestFit="1" customWidth="1"/>
    <col min="4193" max="4194" width="9.140625" style="3"/>
    <col min="4195" max="4196" width="9.28515625" style="3" bestFit="1" customWidth="1"/>
    <col min="4197" max="4197" width="9.140625" style="3"/>
    <col min="4198" max="4199" width="9.28515625" style="3" bestFit="1" customWidth="1"/>
    <col min="4200" max="4200" width="12.85546875" style="3" bestFit="1" customWidth="1"/>
    <col min="4201" max="4202" width="9.140625" style="3"/>
    <col min="4203" max="4204" width="9.28515625" style="3" bestFit="1" customWidth="1"/>
    <col min="4205" max="4205" width="9.140625" style="3"/>
    <col min="4206" max="4207" width="9.28515625" style="3" bestFit="1" customWidth="1"/>
    <col min="4208" max="4208" width="12.85546875" style="3" bestFit="1" customWidth="1"/>
    <col min="4209" max="4210" width="9.140625" style="3"/>
    <col min="4211" max="4212" width="9.28515625" style="3" bestFit="1" customWidth="1"/>
    <col min="4213" max="4213" width="9.140625" style="3"/>
    <col min="4214" max="4215" width="9.28515625" style="3" bestFit="1" customWidth="1"/>
    <col min="4216" max="4216" width="12.85546875" style="3" bestFit="1" customWidth="1"/>
    <col min="4217" max="4218" width="9.140625" style="3"/>
    <col min="4219" max="4220" width="9.28515625" style="3" bestFit="1" customWidth="1"/>
    <col min="4221" max="4221" width="9.140625" style="3"/>
    <col min="4222" max="4223" width="9.28515625" style="3" bestFit="1" customWidth="1"/>
    <col min="4224" max="4224" width="12.85546875" style="3" bestFit="1" customWidth="1"/>
    <col min="4225" max="4226" width="9.140625" style="3"/>
    <col min="4227" max="4228" width="9.28515625" style="3" bestFit="1" customWidth="1"/>
    <col min="4229" max="4229" width="9.140625" style="3"/>
    <col min="4230" max="4231" width="9.28515625" style="3" bestFit="1" customWidth="1"/>
    <col min="4232" max="4232" width="12.85546875" style="3" bestFit="1" customWidth="1"/>
    <col min="4233" max="4234" width="9.140625" style="3"/>
    <col min="4235" max="4236" width="9.28515625" style="3" bestFit="1" customWidth="1"/>
    <col min="4237" max="4237" width="9.140625" style="3"/>
    <col min="4238" max="4239" width="9.28515625" style="3" bestFit="1" customWidth="1"/>
    <col min="4240" max="4240" width="12.85546875" style="3" bestFit="1" customWidth="1"/>
    <col min="4241" max="4242" width="9.140625" style="3"/>
    <col min="4243" max="4244" width="9.28515625" style="3" bestFit="1" customWidth="1"/>
    <col min="4245" max="4245" width="9.140625" style="3"/>
    <col min="4246" max="4247" width="9.28515625" style="3" bestFit="1" customWidth="1"/>
    <col min="4248" max="4248" width="12.85546875" style="3" bestFit="1" customWidth="1"/>
    <col min="4249" max="4250" width="9.140625" style="3"/>
    <col min="4251" max="4252" width="9.28515625" style="3" bestFit="1" customWidth="1"/>
    <col min="4253" max="4253" width="9.140625" style="3"/>
    <col min="4254" max="4255" width="9.28515625" style="3" bestFit="1" customWidth="1"/>
    <col min="4256" max="4256" width="12.85546875" style="3" bestFit="1" customWidth="1"/>
    <col min="4257" max="4258" width="9.140625" style="3"/>
    <col min="4259" max="4260" width="9.28515625" style="3" bestFit="1" customWidth="1"/>
    <col min="4261" max="4261" width="9.140625" style="3"/>
    <col min="4262" max="4263" width="9.28515625" style="3" bestFit="1" customWidth="1"/>
    <col min="4264" max="4264" width="12.85546875" style="3" bestFit="1" customWidth="1"/>
    <col min="4265" max="4266" width="9.140625" style="3"/>
    <col min="4267" max="4268" width="9.28515625" style="3" bestFit="1" customWidth="1"/>
    <col min="4269" max="4269" width="9.140625" style="3"/>
    <col min="4270" max="4271" width="9.28515625" style="3" bestFit="1" customWidth="1"/>
    <col min="4272" max="4272" width="12.85546875" style="3" bestFit="1" customWidth="1"/>
    <col min="4273" max="4274" width="9.140625" style="3"/>
    <col min="4275" max="4276" width="9.28515625" style="3" bestFit="1" customWidth="1"/>
    <col min="4277" max="4277" width="9.140625" style="3"/>
    <col min="4278" max="4279" width="9.28515625" style="3" bestFit="1" customWidth="1"/>
    <col min="4280" max="4280" width="12.85546875" style="3" bestFit="1" customWidth="1"/>
    <col min="4281" max="4282" width="9.140625" style="3"/>
    <col min="4283" max="4284" width="9.28515625" style="3" bestFit="1" customWidth="1"/>
    <col min="4285" max="4285" width="9.140625" style="3"/>
    <col min="4286" max="4287" width="9.28515625" style="3" bestFit="1" customWidth="1"/>
    <col min="4288" max="4288" width="12.85546875" style="3" bestFit="1" customWidth="1"/>
    <col min="4289" max="4290" width="9.140625" style="3"/>
    <col min="4291" max="4292" width="9.28515625" style="3" bestFit="1" customWidth="1"/>
    <col min="4293" max="4293" width="9.140625" style="3"/>
    <col min="4294" max="4295" width="9.28515625" style="3" bestFit="1" customWidth="1"/>
    <col min="4296" max="4296" width="12.85546875" style="3" bestFit="1" customWidth="1"/>
    <col min="4297" max="4298" width="9.140625" style="3"/>
    <col min="4299" max="4300" width="9.28515625" style="3" bestFit="1" customWidth="1"/>
    <col min="4301" max="4301" width="9.140625" style="3"/>
    <col min="4302" max="4303" width="9.28515625" style="3" bestFit="1" customWidth="1"/>
    <col min="4304" max="4304" width="12.85546875" style="3" bestFit="1" customWidth="1"/>
    <col min="4305" max="4306" width="9.140625" style="3"/>
    <col min="4307" max="4308" width="9.28515625" style="3" bestFit="1" customWidth="1"/>
    <col min="4309" max="4309" width="9.140625" style="3"/>
    <col min="4310" max="4311" width="9.28515625" style="3" bestFit="1" customWidth="1"/>
    <col min="4312" max="4312" width="12.85546875" style="3" bestFit="1" customWidth="1"/>
    <col min="4313" max="4314" width="9.140625" style="3"/>
    <col min="4315" max="4316" width="9.28515625" style="3" bestFit="1" customWidth="1"/>
    <col min="4317" max="4317" width="9.140625" style="3"/>
    <col min="4318" max="4319" width="9.28515625" style="3" bestFit="1" customWidth="1"/>
    <col min="4320" max="4320" width="12.85546875" style="3" bestFit="1" customWidth="1"/>
    <col min="4321" max="4322" width="9.140625" style="3"/>
    <col min="4323" max="4324" width="9.28515625" style="3" bestFit="1" customWidth="1"/>
    <col min="4325" max="4325" width="9.140625" style="3"/>
    <col min="4326" max="4327" width="9.28515625" style="3" bestFit="1" customWidth="1"/>
    <col min="4328" max="4328" width="12.85546875" style="3" bestFit="1" customWidth="1"/>
    <col min="4329" max="4330" width="9.140625" style="3"/>
    <col min="4331" max="4332" width="9.28515625" style="3" bestFit="1" customWidth="1"/>
    <col min="4333" max="4333" width="9.140625" style="3"/>
    <col min="4334" max="4335" width="9.28515625" style="3" bestFit="1" customWidth="1"/>
    <col min="4336" max="4336" width="12.85546875" style="3" bestFit="1" customWidth="1"/>
    <col min="4337" max="4338" width="9.140625" style="3"/>
    <col min="4339" max="4340" width="9.28515625" style="3" bestFit="1" customWidth="1"/>
    <col min="4341" max="4341" width="9.140625" style="3"/>
    <col min="4342" max="4343" width="9.28515625" style="3" bestFit="1" customWidth="1"/>
    <col min="4344" max="4344" width="12.85546875" style="3" bestFit="1" customWidth="1"/>
    <col min="4345" max="4346" width="9.140625" style="3"/>
    <col min="4347" max="4348" width="9.28515625" style="3" bestFit="1" customWidth="1"/>
    <col min="4349" max="4349" width="9.140625" style="3"/>
    <col min="4350" max="4351" width="9.28515625" style="3" bestFit="1" customWidth="1"/>
    <col min="4352" max="4352" width="12.85546875" style="3" bestFit="1" customWidth="1"/>
    <col min="4353" max="4354" width="9.140625" style="3"/>
    <col min="4355" max="4356" width="9.28515625" style="3" bestFit="1" customWidth="1"/>
    <col min="4357" max="4357" width="9.140625" style="3"/>
    <col min="4358" max="4359" width="9.28515625" style="3" bestFit="1" customWidth="1"/>
    <col min="4360" max="4360" width="12.85546875" style="3" bestFit="1" customWidth="1"/>
    <col min="4361" max="4362" width="9.140625" style="3"/>
    <col min="4363" max="4364" width="9.28515625" style="3" bestFit="1" customWidth="1"/>
    <col min="4365" max="4365" width="9.140625" style="3"/>
    <col min="4366" max="4367" width="9.28515625" style="3" bestFit="1" customWidth="1"/>
    <col min="4368" max="4368" width="12.85546875" style="3" bestFit="1" customWidth="1"/>
    <col min="4369" max="4370" width="9.140625" style="3"/>
    <col min="4371" max="4372" width="9.28515625" style="3" bestFit="1" customWidth="1"/>
    <col min="4373" max="4373" width="9.140625" style="3"/>
    <col min="4374" max="4375" width="9.28515625" style="3" bestFit="1" customWidth="1"/>
    <col min="4376" max="4376" width="12.85546875" style="3" bestFit="1" customWidth="1"/>
    <col min="4377" max="4378" width="9.140625" style="3"/>
    <col min="4379" max="4380" width="9.28515625" style="3" bestFit="1" customWidth="1"/>
    <col min="4381" max="4381" width="9.140625" style="3"/>
    <col min="4382" max="4383" width="9.28515625" style="3" bestFit="1" customWidth="1"/>
    <col min="4384" max="4384" width="12.85546875" style="3" bestFit="1" customWidth="1"/>
    <col min="4385" max="4386" width="9.140625" style="3"/>
    <col min="4387" max="4388" width="9.28515625" style="3" bestFit="1" customWidth="1"/>
    <col min="4389" max="4389" width="9.140625" style="3"/>
    <col min="4390" max="4391" width="9.28515625" style="3" bestFit="1" customWidth="1"/>
    <col min="4392" max="4392" width="12.85546875" style="3" bestFit="1" customWidth="1"/>
    <col min="4393" max="4394" width="9.140625" style="3"/>
    <col min="4395" max="4396" width="9.28515625" style="3" bestFit="1" customWidth="1"/>
    <col min="4397" max="4397" width="9.140625" style="3"/>
    <col min="4398" max="4399" width="9.28515625" style="3" bestFit="1" customWidth="1"/>
    <col min="4400" max="4400" width="12.85546875" style="3" bestFit="1" customWidth="1"/>
    <col min="4401" max="4402" width="9.140625" style="3"/>
    <col min="4403" max="4404" width="9.28515625" style="3" bestFit="1" customWidth="1"/>
    <col min="4405" max="4405" width="9.140625" style="3"/>
    <col min="4406" max="4407" width="9.28515625" style="3" bestFit="1" customWidth="1"/>
    <col min="4408" max="4408" width="12.85546875" style="3" bestFit="1" customWidth="1"/>
    <col min="4409" max="4410" width="9.140625" style="3"/>
    <col min="4411" max="4412" width="9.28515625" style="3" bestFit="1" customWidth="1"/>
    <col min="4413" max="4413" width="9.140625" style="3"/>
    <col min="4414" max="4415" width="9.28515625" style="3" bestFit="1" customWidth="1"/>
    <col min="4416" max="4416" width="12.85546875" style="3" bestFit="1" customWidth="1"/>
    <col min="4417" max="4418" width="9.140625" style="3"/>
    <col min="4419" max="4420" width="9.28515625" style="3" bestFit="1" customWidth="1"/>
    <col min="4421" max="4421" width="9.140625" style="3"/>
    <col min="4422" max="4423" width="9.28515625" style="3" bestFit="1" customWidth="1"/>
    <col min="4424" max="4424" width="12.85546875" style="3" bestFit="1" customWidth="1"/>
    <col min="4425" max="4426" width="9.140625" style="3"/>
    <col min="4427" max="4428" width="9.28515625" style="3" bestFit="1" customWidth="1"/>
    <col min="4429" max="4429" width="9.140625" style="3"/>
    <col min="4430" max="4431" width="9.28515625" style="3" bestFit="1" customWidth="1"/>
    <col min="4432" max="4432" width="12.85546875" style="3" bestFit="1" customWidth="1"/>
    <col min="4433" max="4434" width="9.140625" style="3"/>
    <col min="4435" max="4436" width="9.28515625" style="3" bestFit="1" customWidth="1"/>
    <col min="4437" max="4437" width="9.140625" style="3"/>
    <col min="4438" max="4439" width="9.28515625" style="3" bestFit="1" customWidth="1"/>
    <col min="4440" max="4440" width="12.85546875" style="3" bestFit="1" customWidth="1"/>
    <col min="4441" max="4442" width="9.140625" style="3"/>
    <col min="4443" max="4444" width="9.28515625" style="3" bestFit="1" customWidth="1"/>
    <col min="4445" max="4445" width="9.140625" style="3"/>
    <col min="4446" max="4447" width="9.28515625" style="3" bestFit="1" customWidth="1"/>
    <col min="4448" max="4448" width="12.85546875" style="3" bestFit="1" customWidth="1"/>
    <col min="4449" max="4450" width="9.140625" style="3"/>
    <col min="4451" max="4452" width="9.28515625" style="3" bestFit="1" customWidth="1"/>
    <col min="4453" max="4453" width="9.140625" style="3"/>
    <col min="4454" max="4455" width="9.28515625" style="3" bestFit="1" customWidth="1"/>
    <col min="4456" max="4456" width="12.85546875" style="3" bestFit="1" customWidth="1"/>
    <col min="4457" max="4458" width="9.140625" style="3"/>
    <col min="4459" max="4460" width="9.28515625" style="3" bestFit="1" customWidth="1"/>
    <col min="4461" max="4461" width="9.140625" style="3"/>
    <col min="4462" max="4463" width="9.28515625" style="3" bestFit="1" customWidth="1"/>
    <col min="4464" max="4464" width="12.85546875" style="3" bestFit="1" customWidth="1"/>
    <col min="4465" max="4466" width="9.140625" style="3"/>
    <col min="4467" max="4468" width="9.28515625" style="3" bestFit="1" customWidth="1"/>
    <col min="4469" max="4469" width="9.140625" style="3"/>
    <col min="4470" max="4471" width="9.28515625" style="3" bestFit="1" customWidth="1"/>
    <col min="4472" max="4472" width="12.85546875" style="3" bestFit="1" customWidth="1"/>
    <col min="4473" max="4474" width="9.140625" style="3"/>
    <col min="4475" max="4476" width="9.28515625" style="3" bestFit="1" customWidth="1"/>
    <col min="4477" max="4477" width="9.140625" style="3"/>
    <col min="4478" max="4479" width="9.28515625" style="3" bestFit="1" customWidth="1"/>
    <col min="4480" max="4480" width="12.85546875" style="3" bestFit="1" customWidth="1"/>
    <col min="4481" max="4482" width="9.140625" style="3"/>
    <col min="4483" max="4484" width="9.28515625" style="3" bestFit="1" customWidth="1"/>
    <col min="4485" max="4485" width="9.140625" style="3"/>
    <col min="4486" max="4487" width="9.28515625" style="3" bestFit="1" customWidth="1"/>
    <col min="4488" max="4488" width="12.85546875" style="3" bestFit="1" customWidth="1"/>
    <col min="4489" max="4490" width="9.140625" style="3"/>
    <col min="4491" max="4492" width="9.28515625" style="3" bestFit="1" customWidth="1"/>
    <col min="4493" max="4493" width="9.140625" style="3"/>
    <col min="4494" max="4495" width="9.28515625" style="3" bestFit="1" customWidth="1"/>
    <col min="4496" max="4496" width="12.85546875" style="3" bestFit="1" customWidth="1"/>
    <col min="4497" max="4498" width="9.140625" style="3"/>
    <col min="4499" max="4500" width="9.28515625" style="3" bestFit="1" customWidth="1"/>
    <col min="4501" max="4501" width="9.140625" style="3"/>
    <col min="4502" max="4503" width="9.28515625" style="3" bestFit="1" customWidth="1"/>
    <col min="4504" max="4504" width="12.85546875" style="3" bestFit="1" customWidth="1"/>
    <col min="4505" max="4506" width="9.140625" style="3"/>
    <col min="4507" max="4508" width="9.28515625" style="3" bestFit="1" customWidth="1"/>
    <col min="4509" max="4509" width="9.140625" style="3"/>
    <col min="4510" max="4511" width="9.28515625" style="3" bestFit="1" customWidth="1"/>
    <col min="4512" max="4512" width="12.85546875" style="3" bestFit="1" customWidth="1"/>
    <col min="4513" max="4514" width="9.140625" style="3"/>
    <col min="4515" max="4516" width="9.28515625" style="3" bestFit="1" customWidth="1"/>
    <col min="4517" max="4517" width="9.140625" style="3"/>
    <col min="4518" max="4519" width="9.28515625" style="3" bestFit="1" customWidth="1"/>
    <col min="4520" max="4520" width="12.85546875" style="3" bestFit="1" customWidth="1"/>
    <col min="4521" max="4522" width="9.140625" style="3"/>
    <col min="4523" max="4524" width="9.28515625" style="3" bestFit="1" customWidth="1"/>
    <col min="4525" max="4525" width="9.140625" style="3"/>
    <col min="4526" max="4527" width="9.28515625" style="3" bestFit="1" customWidth="1"/>
    <col min="4528" max="4528" width="12.85546875" style="3" bestFit="1" customWidth="1"/>
    <col min="4529" max="4530" width="9.140625" style="3"/>
    <col min="4531" max="4532" width="9.28515625" style="3" bestFit="1" customWidth="1"/>
    <col min="4533" max="4533" width="9.140625" style="3"/>
    <col min="4534" max="4535" width="9.28515625" style="3" bestFit="1" customWidth="1"/>
    <col min="4536" max="4536" width="12.85546875" style="3" bestFit="1" customWidth="1"/>
    <col min="4537" max="4538" width="9.140625" style="3"/>
    <col min="4539" max="4540" width="9.28515625" style="3" bestFit="1" customWidth="1"/>
    <col min="4541" max="4541" width="9.140625" style="3"/>
    <col min="4542" max="4543" width="9.28515625" style="3" bestFit="1" customWidth="1"/>
    <col min="4544" max="4544" width="12.85546875" style="3" bestFit="1" customWidth="1"/>
    <col min="4545" max="4546" width="9.140625" style="3"/>
    <col min="4547" max="4548" width="9.28515625" style="3" bestFit="1" customWidth="1"/>
    <col min="4549" max="4549" width="9.140625" style="3"/>
    <col min="4550" max="4551" width="9.28515625" style="3" bestFit="1" customWidth="1"/>
    <col min="4552" max="4552" width="12.85546875" style="3" bestFit="1" customWidth="1"/>
    <col min="4553" max="4554" width="9.140625" style="3"/>
    <col min="4555" max="4556" width="9.28515625" style="3" bestFit="1" customWidth="1"/>
    <col min="4557" max="4557" width="9.140625" style="3"/>
    <col min="4558" max="4559" width="9.28515625" style="3" bestFit="1" customWidth="1"/>
    <col min="4560" max="4560" width="12.85546875" style="3" bestFit="1" customWidth="1"/>
    <col min="4561" max="4562" width="9.140625" style="3"/>
    <col min="4563" max="4564" width="9.28515625" style="3" bestFit="1" customWidth="1"/>
    <col min="4565" max="4565" width="9.140625" style="3"/>
    <col min="4566" max="4567" width="9.28515625" style="3" bestFit="1" customWidth="1"/>
    <col min="4568" max="4568" width="12.85546875" style="3" bestFit="1" customWidth="1"/>
    <col min="4569" max="4570" width="9.140625" style="3"/>
    <col min="4571" max="4572" width="9.28515625" style="3" bestFit="1" customWidth="1"/>
    <col min="4573" max="4573" width="9.140625" style="3"/>
    <col min="4574" max="4575" width="9.28515625" style="3" bestFit="1" customWidth="1"/>
    <col min="4576" max="4576" width="12.85546875" style="3" bestFit="1" customWidth="1"/>
    <col min="4577" max="4578" width="9.140625" style="3"/>
    <col min="4579" max="4580" width="9.28515625" style="3" bestFit="1" customWidth="1"/>
    <col min="4581" max="4581" width="9.140625" style="3"/>
    <col min="4582" max="4583" width="9.28515625" style="3" bestFit="1" customWidth="1"/>
    <col min="4584" max="4584" width="12.85546875" style="3" bestFit="1" customWidth="1"/>
    <col min="4585" max="4586" width="9.140625" style="3"/>
    <col min="4587" max="4588" width="9.28515625" style="3" bestFit="1" customWidth="1"/>
    <col min="4589" max="4589" width="9.140625" style="3"/>
    <col min="4590" max="4591" width="9.28515625" style="3" bestFit="1" customWidth="1"/>
    <col min="4592" max="4592" width="12.85546875" style="3" bestFit="1" customWidth="1"/>
    <col min="4593" max="4594" width="9.140625" style="3"/>
    <col min="4595" max="4596" width="9.28515625" style="3" bestFit="1" customWidth="1"/>
    <col min="4597" max="4597" width="9.140625" style="3"/>
    <col min="4598" max="4599" width="9.28515625" style="3" bestFit="1" customWidth="1"/>
    <col min="4600" max="4600" width="12.85546875" style="3" bestFit="1" customWidth="1"/>
    <col min="4601" max="4602" width="9.140625" style="3"/>
    <col min="4603" max="4604" width="9.28515625" style="3" bestFit="1" customWidth="1"/>
    <col min="4605" max="4605" width="9.140625" style="3"/>
    <col min="4606" max="4607" width="9.28515625" style="3" bestFit="1" customWidth="1"/>
    <col min="4608" max="4608" width="12.85546875" style="3" bestFit="1" customWidth="1"/>
    <col min="4609" max="4610" width="9.140625" style="3"/>
    <col min="4611" max="4612" width="9.28515625" style="3" bestFit="1" customWidth="1"/>
    <col min="4613" max="4613" width="9.140625" style="3"/>
    <col min="4614" max="4615" width="9.28515625" style="3" bestFit="1" customWidth="1"/>
    <col min="4616" max="4616" width="12.85546875" style="3" bestFit="1" customWidth="1"/>
    <col min="4617" max="4618" width="9.140625" style="3"/>
    <col min="4619" max="4620" width="9.28515625" style="3" bestFit="1" customWidth="1"/>
    <col min="4621" max="4621" width="9.140625" style="3"/>
    <col min="4622" max="4623" width="9.28515625" style="3" bestFit="1" customWidth="1"/>
    <col min="4624" max="4624" width="12.85546875" style="3" bestFit="1" customWidth="1"/>
    <col min="4625" max="4626" width="9.140625" style="3"/>
    <col min="4627" max="4628" width="9.28515625" style="3" bestFit="1" customWidth="1"/>
    <col min="4629" max="4629" width="9.140625" style="3"/>
    <col min="4630" max="4631" width="9.28515625" style="3" bestFit="1" customWidth="1"/>
    <col min="4632" max="4632" width="12.85546875" style="3" bestFit="1" customWidth="1"/>
    <col min="4633" max="4634" width="9.140625" style="3"/>
    <col min="4635" max="4636" width="9.28515625" style="3" bestFit="1" customWidth="1"/>
    <col min="4637" max="4637" width="9.140625" style="3"/>
    <col min="4638" max="4639" width="9.28515625" style="3" bestFit="1" customWidth="1"/>
    <col min="4640" max="4640" width="12.85546875" style="3" bestFit="1" customWidth="1"/>
    <col min="4641" max="4642" width="9.140625" style="3"/>
    <col min="4643" max="4644" width="9.28515625" style="3" bestFit="1" customWidth="1"/>
    <col min="4645" max="4645" width="9.140625" style="3"/>
    <col min="4646" max="4647" width="9.28515625" style="3" bestFit="1" customWidth="1"/>
    <col min="4648" max="4648" width="12.85546875" style="3" bestFit="1" customWidth="1"/>
    <col min="4649" max="4650" width="9.140625" style="3"/>
    <col min="4651" max="4652" width="9.28515625" style="3" bestFit="1" customWidth="1"/>
    <col min="4653" max="4653" width="9.140625" style="3"/>
    <col min="4654" max="4655" width="9.28515625" style="3" bestFit="1" customWidth="1"/>
    <col min="4656" max="4656" width="12.85546875" style="3" bestFit="1" customWidth="1"/>
    <col min="4657" max="4658" width="9.140625" style="3"/>
    <col min="4659" max="4660" width="9.28515625" style="3" bestFit="1" customWidth="1"/>
    <col min="4661" max="4661" width="9.140625" style="3"/>
    <col min="4662" max="4663" width="9.28515625" style="3" bestFit="1" customWidth="1"/>
    <col min="4664" max="4664" width="12.85546875" style="3" bestFit="1" customWidth="1"/>
    <col min="4665" max="4666" width="9.140625" style="3"/>
    <col min="4667" max="4668" width="9.28515625" style="3" bestFit="1" customWidth="1"/>
    <col min="4669" max="4669" width="9.140625" style="3"/>
    <col min="4670" max="4671" width="9.28515625" style="3" bestFit="1" customWidth="1"/>
    <col min="4672" max="4672" width="12.85546875" style="3" bestFit="1" customWidth="1"/>
    <col min="4673" max="4674" width="9.140625" style="3"/>
    <col min="4675" max="4676" width="9.28515625" style="3" bestFit="1" customWidth="1"/>
    <col min="4677" max="4677" width="9.140625" style="3"/>
    <col min="4678" max="4679" width="9.28515625" style="3" bestFit="1" customWidth="1"/>
    <col min="4680" max="4680" width="12.85546875" style="3" bestFit="1" customWidth="1"/>
    <col min="4681" max="4682" width="9.140625" style="3"/>
    <col min="4683" max="4684" width="9.28515625" style="3" bestFit="1" customWidth="1"/>
    <col min="4685" max="4685" width="9.140625" style="3"/>
    <col min="4686" max="4687" width="9.28515625" style="3" bestFit="1" customWidth="1"/>
    <col min="4688" max="4688" width="12.85546875" style="3" bestFit="1" customWidth="1"/>
    <col min="4689" max="4690" width="9.140625" style="3"/>
    <col min="4691" max="4692" width="9.28515625" style="3" bestFit="1" customWidth="1"/>
    <col min="4693" max="4693" width="9.140625" style="3"/>
    <col min="4694" max="4695" width="9.28515625" style="3" bestFit="1" customWidth="1"/>
    <col min="4696" max="4696" width="12.85546875" style="3" bestFit="1" customWidth="1"/>
    <col min="4697" max="4698" width="9.140625" style="3"/>
    <col min="4699" max="4700" width="9.28515625" style="3" bestFit="1" customWidth="1"/>
    <col min="4701" max="4701" width="9.140625" style="3"/>
    <col min="4702" max="4703" width="9.28515625" style="3" bestFit="1" customWidth="1"/>
    <col min="4704" max="4704" width="12.85546875" style="3" bestFit="1" customWidth="1"/>
    <col min="4705" max="4706" width="9.140625" style="3"/>
    <col min="4707" max="4708" width="9.28515625" style="3" bestFit="1" customWidth="1"/>
    <col min="4709" max="4709" width="9.140625" style="3"/>
    <col min="4710" max="4711" width="9.28515625" style="3" bestFit="1" customWidth="1"/>
    <col min="4712" max="4712" width="12.85546875" style="3" bestFit="1" customWidth="1"/>
    <col min="4713" max="4714" width="9.140625" style="3"/>
    <col min="4715" max="4716" width="9.28515625" style="3" bestFit="1" customWidth="1"/>
    <col min="4717" max="4717" width="9.140625" style="3"/>
    <col min="4718" max="4719" width="9.28515625" style="3" bestFit="1" customWidth="1"/>
    <col min="4720" max="4720" width="12.85546875" style="3" bestFit="1" customWidth="1"/>
    <col min="4721" max="4722" width="9.140625" style="3"/>
    <col min="4723" max="4724" width="9.28515625" style="3" bestFit="1" customWidth="1"/>
    <col min="4725" max="4725" width="9.140625" style="3"/>
    <col min="4726" max="4727" width="9.28515625" style="3" bestFit="1" customWidth="1"/>
    <col min="4728" max="4728" width="12.85546875" style="3" bestFit="1" customWidth="1"/>
    <col min="4729" max="4730" width="9.140625" style="3"/>
    <col min="4731" max="4732" width="9.28515625" style="3" bestFit="1" customWidth="1"/>
    <col min="4733" max="4733" width="9.140625" style="3"/>
    <col min="4734" max="4735" width="9.28515625" style="3" bestFit="1" customWidth="1"/>
    <col min="4736" max="4736" width="12.85546875" style="3" bestFit="1" customWidth="1"/>
    <col min="4737" max="4738" width="9.140625" style="3"/>
    <col min="4739" max="4740" width="9.28515625" style="3" bestFit="1" customWidth="1"/>
    <col min="4741" max="4741" width="9.140625" style="3"/>
    <col min="4742" max="4743" width="9.28515625" style="3" bestFit="1" customWidth="1"/>
    <col min="4744" max="4744" width="12.85546875" style="3" bestFit="1" customWidth="1"/>
    <col min="4745" max="4746" width="9.140625" style="3"/>
    <col min="4747" max="4748" width="9.28515625" style="3" bestFit="1" customWidth="1"/>
    <col min="4749" max="4749" width="9.140625" style="3"/>
    <col min="4750" max="4751" width="9.28515625" style="3" bestFit="1" customWidth="1"/>
    <col min="4752" max="4752" width="12.85546875" style="3" bestFit="1" customWidth="1"/>
    <col min="4753" max="4754" width="9.140625" style="3"/>
    <col min="4755" max="4756" width="9.28515625" style="3" bestFit="1" customWidth="1"/>
    <col min="4757" max="4757" width="9.140625" style="3"/>
    <col min="4758" max="4759" width="9.28515625" style="3" bestFit="1" customWidth="1"/>
    <col min="4760" max="4760" width="12.85546875" style="3" bestFit="1" customWidth="1"/>
    <col min="4761" max="4762" width="9.140625" style="3"/>
    <col min="4763" max="4764" width="9.28515625" style="3" bestFit="1" customWidth="1"/>
    <col min="4765" max="4765" width="9.140625" style="3"/>
    <col min="4766" max="4767" width="9.28515625" style="3" bestFit="1" customWidth="1"/>
    <col min="4768" max="4768" width="12.85546875" style="3" bestFit="1" customWidth="1"/>
    <col min="4769" max="4770" width="9.140625" style="3"/>
    <col min="4771" max="4772" width="9.28515625" style="3" bestFit="1" customWidth="1"/>
    <col min="4773" max="4773" width="9.140625" style="3"/>
    <col min="4774" max="4775" width="9.28515625" style="3" bestFit="1" customWidth="1"/>
    <col min="4776" max="4776" width="12.85546875" style="3" bestFit="1" customWidth="1"/>
    <col min="4777" max="4778" width="9.140625" style="3"/>
    <col min="4779" max="4780" width="9.28515625" style="3" bestFit="1" customWidth="1"/>
    <col min="4781" max="4781" width="9.140625" style="3"/>
    <col min="4782" max="4783" width="9.28515625" style="3" bestFit="1" customWidth="1"/>
    <col min="4784" max="4784" width="12.85546875" style="3" bestFit="1" customWidth="1"/>
    <col min="4785" max="4786" width="9.140625" style="3"/>
    <col min="4787" max="4788" width="9.28515625" style="3" bestFit="1" customWidth="1"/>
    <col min="4789" max="4789" width="9.140625" style="3"/>
    <col min="4790" max="4791" width="9.28515625" style="3" bestFit="1" customWidth="1"/>
    <col min="4792" max="4792" width="12.85546875" style="3" bestFit="1" customWidth="1"/>
    <col min="4793" max="4794" width="9.140625" style="3"/>
    <col min="4795" max="4796" width="9.28515625" style="3" bestFit="1" customWidth="1"/>
    <col min="4797" max="4797" width="9.140625" style="3"/>
    <col min="4798" max="4799" width="9.28515625" style="3" bestFit="1" customWidth="1"/>
    <col min="4800" max="4800" width="12.85546875" style="3" bestFit="1" customWidth="1"/>
    <col min="4801" max="4802" width="9.140625" style="3"/>
    <col min="4803" max="4804" width="9.28515625" style="3" bestFit="1" customWidth="1"/>
    <col min="4805" max="4805" width="9.140625" style="3"/>
    <col min="4806" max="4807" width="9.28515625" style="3" bestFit="1" customWidth="1"/>
    <col min="4808" max="4808" width="12.85546875" style="3" bestFit="1" customWidth="1"/>
    <col min="4809" max="4810" width="9.140625" style="3"/>
    <col min="4811" max="4812" width="9.28515625" style="3" bestFit="1" customWidth="1"/>
    <col min="4813" max="4813" width="9.140625" style="3"/>
    <col min="4814" max="4815" width="9.28515625" style="3" bestFit="1" customWidth="1"/>
    <col min="4816" max="4816" width="12.85546875" style="3" bestFit="1" customWidth="1"/>
    <col min="4817" max="4818" width="9.140625" style="3"/>
    <col min="4819" max="4820" width="9.28515625" style="3" bestFit="1" customWidth="1"/>
    <col min="4821" max="4821" width="9.140625" style="3"/>
    <col min="4822" max="4823" width="9.28515625" style="3" bestFit="1" customWidth="1"/>
    <col min="4824" max="4824" width="12.85546875" style="3" bestFit="1" customWidth="1"/>
    <col min="4825" max="4826" width="9.140625" style="3"/>
    <col min="4827" max="4828" width="9.28515625" style="3" bestFit="1" customWidth="1"/>
    <col min="4829" max="4829" width="9.140625" style="3"/>
    <col min="4830" max="4831" width="9.28515625" style="3" bestFit="1" customWidth="1"/>
    <col min="4832" max="4832" width="12.85546875" style="3" bestFit="1" customWidth="1"/>
    <col min="4833" max="4834" width="9.140625" style="3"/>
    <col min="4835" max="4836" width="9.28515625" style="3" bestFit="1" customWidth="1"/>
    <col min="4837" max="4837" width="9.140625" style="3"/>
    <col min="4838" max="4839" width="9.28515625" style="3" bestFit="1" customWidth="1"/>
    <col min="4840" max="4840" width="12.85546875" style="3" bestFit="1" customWidth="1"/>
    <col min="4841" max="4842" width="9.140625" style="3"/>
    <col min="4843" max="4844" width="9.28515625" style="3" bestFit="1" customWidth="1"/>
    <col min="4845" max="4845" width="9.140625" style="3"/>
    <col min="4846" max="4847" width="9.28515625" style="3" bestFit="1" customWidth="1"/>
    <col min="4848" max="4848" width="12.85546875" style="3" bestFit="1" customWidth="1"/>
    <col min="4849" max="4850" width="9.140625" style="3"/>
    <col min="4851" max="4852" width="9.28515625" style="3" bestFit="1" customWidth="1"/>
    <col min="4853" max="4853" width="9.140625" style="3"/>
    <col min="4854" max="4855" width="9.28515625" style="3" bestFit="1" customWidth="1"/>
    <col min="4856" max="4856" width="12.85546875" style="3" bestFit="1" customWidth="1"/>
    <col min="4857" max="4858" width="9.140625" style="3"/>
    <col min="4859" max="4860" width="9.28515625" style="3" bestFit="1" customWidth="1"/>
    <col min="4861" max="4861" width="9.140625" style="3"/>
    <col min="4862" max="4863" width="9.28515625" style="3" bestFit="1" customWidth="1"/>
    <col min="4864" max="4864" width="12.85546875" style="3" bestFit="1" customWidth="1"/>
    <col min="4865" max="4866" width="9.140625" style="3"/>
    <col min="4867" max="4868" width="9.28515625" style="3" bestFit="1" customWidth="1"/>
    <col min="4869" max="4869" width="9.140625" style="3"/>
    <col min="4870" max="4871" width="9.28515625" style="3" bestFit="1" customWidth="1"/>
    <col min="4872" max="4872" width="12.85546875" style="3" bestFit="1" customWidth="1"/>
    <col min="4873" max="4874" width="9.140625" style="3"/>
    <col min="4875" max="4876" width="9.28515625" style="3" bestFit="1" customWidth="1"/>
    <col min="4877" max="4877" width="9.140625" style="3"/>
    <col min="4878" max="4879" width="9.28515625" style="3" bestFit="1" customWidth="1"/>
    <col min="4880" max="4880" width="12.85546875" style="3" bestFit="1" customWidth="1"/>
    <col min="4881" max="4882" width="9.140625" style="3"/>
    <col min="4883" max="4884" width="9.28515625" style="3" bestFit="1" customWidth="1"/>
    <col min="4885" max="4885" width="9.140625" style="3"/>
    <col min="4886" max="4887" width="9.28515625" style="3" bestFit="1" customWidth="1"/>
    <col min="4888" max="4888" width="12.85546875" style="3" bestFit="1" customWidth="1"/>
    <col min="4889" max="4890" width="9.140625" style="3"/>
    <col min="4891" max="4892" width="9.28515625" style="3" bestFit="1" customWidth="1"/>
    <col min="4893" max="4893" width="9.140625" style="3"/>
    <col min="4894" max="4895" width="9.28515625" style="3" bestFit="1" customWidth="1"/>
    <col min="4896" max="4896" width="12.85546875" style="3" bestFit="1" customWidth="1"/>
    <col min="4897" max="4898" width="9.140625" style="3"/>
    <col min="4899" max="4900" width="9.28515625" style="3" bestFit="1" customWidth="1"/>
    <col min="4901" max="4901" width="9.140625" style="3"/>
    <col min="4902" max="4903" width="9.28515625" style="3" bestFit="1" customWidth="1"/>
    <col min="4904" max="4904" width="12.85546875" style="3" bestFit="1" customWidth="1"/>
    <col min="4905" max="4906" width="9.140625" style="3"/>
    <col min="4907" max="4908" width="9.28515625" style="3" bestFit="1" customWidth="1"/>
    <col min="4909" max="4909" width="9.140625" style="3"/>
    <col min="4910" max="4911" width="9.28515625" style="3" bestFit="1" customWidth="1"/>
    <col min="4912" max="4912" width="12.85546875" style="3" bestFit="1" customWidth="1"/>
    <col min="4913" max="4914" width="9.140625" style="3"/>
    <col min="4915" max="4916" width="9.28515625" style="3" bestFit="1" customWidth="1"/>
    <col min="4917" max="4917" width="9.140625" style="3"/>
    <col min="4918" max="4919" width="9.28515625" style="3" bestFit="1" customWidth="1"/>
    <col min="4920" max="4920" width="12.85546875" style="3" bestFit="1" customWidth="1"/>
    <col min="4921" max="4922" width="9.140625" style="3"/>
    <col min="4923" max="4924" width="9.28515625" style="3" bestFit="1" customWidth="1"/>
    <col min="4925" max="4925" width="9.140625" style="3"/>
    <col min="4926" max="4927" width="9.28515625" style="3" bestFit="1" customWidth="1"/>
    <col min="4928" max="4928" width="12.85546875" style="3" bestFit="1" customWidth="1"/>
    <col min="4929" max="4930" width="9.140625" style="3"/>
    <col min="4931" max="4932" width="9.28515625" style="3" bestFit="1" customWidth="1"/>
    <col min="4933" max="4933" width="9.140625" style="3"/>
    <col min="4934" max="4935" width="9.28515625" style="3" bestFit="1" customWidth="1"/>
    <col min="4936" max="4936" width="12.85546875" style="3" bestFit="1" customWidth="1"/>
    <col min="4937" max="4938" width="9.140625" style="3"/>
    <col min="4939" max="4940" width="9.28515625" style="3" bestFit="1" customWidth="1"/>
    <col min="4941" max="4941" width="9.140625" style="3"/>
    <col min="4942" max="4943" width="9.28515625" style="3" bestFit="1" customWidth="1"/>
    <col min="4944" max="4944" width="12.85546875" style="3" bestFit="1" customWidth="1"/>
    <col min="4945" max="4946" width="9.140625" style="3"/>
    <col min="4947" max="4948" width="9.28515625" style="3" bestFit="1" customWidth="1"/>
    <col min="4949" max="4949" width="9.140625" style="3"/>
    <col min="4950" max="4951" width="9.28515625" style="3" bestFit="1" customWidth="1"/>
    <col min="4952" max="4952" width="12.85546875" style="3" bestFit="1" customWidth="1"/>
    <col min="4953" max="4954" width="9.140625" style="3"/>
    <col min="4955" max="4956" width="9.28515625" style="3" bestFit="1" customWidth="1"/>
    <col min="4957" max="4957" width="9.140625" style="3"/>
    <col min="4958" max="4959" width="9.28515625" style="3" bestFit="1" customWidth="1"/>
    <col min="4960" max="4960" width="12.85546875" style="3" bestFit="1" customWidth="1"/>
    <col min="4961" max="4962" width="9.140625" style="3"/>
    <col min="4963" max="4964" width="9.28515625" style="3" bestFit="1" customWidth="1"/>
    <col min="4965" max="4965" width="9.140625" style="3"/>
    <col min="4966" max="4967" width="9.28515625" style="3" bestFit="1" customWidth="1"/>
    <col min="4968" max="4968" width="12.85546875" style="3" bestFit="1" customWidth="1"/>
    <col min="4969" max="4970" width="9.140625" style="3"/>
    <col min="4971" max="4972" width="9.28515625" style="3" bestFit="1" customWidth="1"/>
    <col min="4973" max="4973" width="9.140625" style="3"/>
    <col min="4974" max="4975" width="9.28515625" style="3" bestFit="1" customWidth="1"/>
    <col min="4976" max="4976" width="12.85546875" style="3" bestFit="1" customWidth="1"/>
    <col min="4977" max="4978" width="9.140625" style="3"/>
    <col min="4979" max="4980" width="9.28515625" style="3" bestFit="1" customWidth="1"/>
    <col min="4981" max="4981" width="9.140625" style="3"/>
    <col min="4982" max="4983" width="9.28515625" style="3" bestFit="1" customWidth="1"/>
    <col min="4984" max="4984" width="12.85546875" style="3" bestFit="1" customWidth="1"/>
    <col min="4985" max="4986" width="9.140625" style="3"/>
    <col min="4987" max="4988" width="9.28515625" style="3" bestFit="1" customWidth="1"/>
    <col min="4989" max="4989" width="9.140625" style="3"/>
    <col min="4990" max="4991" width="9.28515625" style="3" bestFit="1" customWidth="1"/>
    <col min="4992" max="4992" width="12.85546875" style="3" bestFit="1" customWidth="1"/>
    <col min="4993" max="4994" width="9.140625" style="3"/>
    <col min="4995" max="4996" width="9.28515625" style="3" bestFit="1" customWidth="1"/>
    <col min="4997" max="4997" width="9.140625" style="3"/>
    <col min="4998" max="4999" width="9.28515625" style="3" bestFit="1" customWidth="1"/>
    <col min="5000" max="5000" width="12.85546875" style="3" bestFit="1" customWidth="1"/>
    <col min="5001" max="5002" width="9.140625" style="3"/>
    <col min="5003" max="5004" width="9.28515625" style="3" bestFit="1" customWidth="1"/>
    <col min="5005" max="5005" width="9.140625" style="3"/>
    <col min="5006" max="5007" width="9.28515625" style="3" bestFit="1" customWidth="1"/>
    <col min="5008" max="5008" width="12.85546875" style="3" bestFit="1" customWidth="1"/>
    <col min="5009" max="5010" width="9.140625" style="3"/>
    <col min="5011" max="5012" width="9.28515625" style="3" bestFit="1" customWidth="1"/>
    <col min="5013" max="5013" width="9.140625" style="3"/>
    <col min="5014" max="5015" width="9.28515625" style="3" bestFit="1" customWidth="1"/>
    <col min="5016" max="5016" width="12.85546875" style="3" bestFit="1" customWidth="1"/>
    <col min="5017" max="5018" width="9.140625" style="3"/>
    <col min="5019" max="5020" width="9.28515625" style="3" bestFit="1" customWidth="1"/>
    <col min="5021" max="5021" width="9.140625" style="3"/>
    <col min="5022" max="5023" width="9.28515625" style="3" bestFit="1" customWidth="1"/>
    <col min="5024" max="5024" width="12.85546875" style="3" bestFit="1" customWidth="1"/>
    <col min="5025" max="5026" width="9.140625" style="3"/>
    <col min="5027" max="5028" width="9.28515625" style="3" bestFit="1" customWidth="1"/>
    <col min="5029" max="5029" width="9.140625" style="3"/>
    <col min="5030" max="5031" width="9.28515625" style="3" bestFit="1" customWidth="1"/>
    <col min="5032" max="5032" width="12.85546875" style="3" bestFit="1" customWidth="1"/>
    <col min="5033" max="5034" width="9.140625" style="3"/>
    <col min="5035" max="5036" width="9.28515625" style="3" bestFit="1" customWidth="1"/>
    <col min="5037" max="5037" width="9.140625" style="3"/>
    <col min="5038" max="5039" width="9.28515625" style="3" bestFit="1" customWidth="1"/>
    <col min="5040" max="5040" width="12.85546875" style="3" bestFit="1" customWidth="1"/>
    <col min="5041" max="5042" width="9.140625" style="3"/>
    <col min="5043" max="5044" width="9.28515625" style="3" bestFit="1" customWidth="1"/>
    <col min="5045" max="5045" width="9.140625" style="3"/>
    <col min="5046" max="5047" width="9.28515625" style="3" bestFit="1" customWidth="1"/>
    <col min="5048" max="5048" width="12.85546875" style="3" bestFit="1" customWidth="1"/>
    <col min="5049" max="5050" width="9.140625" style="3"/>
    <col min="5051" max="5052" width="9.28515625" style="3" bestFit="1" customWidth="1"/>
    <col min="5053" max="5053" width="9.140625" style="3"/>
    <col min="5054" max="5055" width="9.28515625" style="3" bestFit="1" customWidth="1"/>
    <col min="5056" max="5056" width="12.85546875" style="3" bestFit="1" customWidth="1"/>
    <col min="5057" max="5058" width="9.140625" style="3"/>
    <col min="5059" max="5060" width="9.28515625" style="3" bestFit="1" customWidth="1"/>
    <col min="5061" max="5061" width="9.140625" style="3"/>
    <col min="5062" max="5063" width="9.28515625" style="3" bestFit="1" customWidth="1"/>
    <col min="5064" max="5064" width="12.85546875" style="3" bestFit="1" customWidth="1"/>
    <col min="5065" max="5066" width="9.140625" style="3"/>
    <col min="5067" max="5068" width="9.28515625" style="3" bestFit="1" customWidth="1"/>
    <col min="5069" max="5069" width="9.140625" style="3"/>
    <col min="5070" max="5071" width="9.28515625" style="3" bestFit="1" customWidth="1"/>
    <col min="5072" max="5072" width="12.85546875" style="3" bestFit="1" customWidth="1"/>
    <col min="5073" max="5074" width="9.140625" style="3"/>
    <col min="5075" max="5076" width="9.28515625" style="3" bestFit="1" customWidth="1"/>
    <col min="5077" max="5077" width="9.140625" style="3"/>
    <col min="5078" max="5079" width="9.28515625" style="3" bestFit="1" customWidth="1"/>
    <col min="5080" max="5080" width="12.85546875" style="3" bestFit="1" customWidth="1"/>
    <col min="5081" max="5082" width="9.140625" style="3"/>
    <col min="5083" max="5084" width="9.28515625" style="3" bestFit="1" customWidth="1"/>
    <col min="5085" max="5085" width="9.140625" style="3"/>
    <col min="5086" max="5087" width="9.28515625" style="3" bestFit="1" customWidth="1"/>
    <col min="5088" max="5088" width="12.85546875" style="3" bestFit="1" customWidth="1"/>
    <col min="5089" max="5090" width="9.140625" style="3"/>
    <col min="5091" max="5092" width="9.28515625" style="3" bestFit="1" customWidth="1"/>
    <col min="5093" max="5093" width="9.140625" style="3"/>
    <col min="5094" max="5095" width="9.28515625" style="3" bestFit="1" customWidth="1"/>
    <col min="5096" max="5096" width="12.85546875" style="3" bestFit="1" customWidth="1"/>
    <col min="5097" max="5098" width="9.140625" style="3"/>
    <col min="5099" max="5100" width="9.28515625" style="3" bestFit="1" customWidth="1"/>
    <col min="5101" max="5101" width="9.140625" style="3"/>
    <col min="5102" max="5103" width="9.28515625" style="3" bestFit="1" customWidth="1"/>
    <col min="5104" max="5104" width="12.85546875" style="3" bestFit="1" customWidth="1"/>
    <col min="5105" max="5106" width="9.140625" style="3"/>
    <col min="5107" max="5108" width="9.28515625" style="3" bestFit="1" customWidth="1"/>
    <col min="5109" max="5109" width="9.140625" style="3"/>
    <col min="5110" max="5111" width="9.28515625" style="3" bestFit="1" customWidth="1"/>
    <col min="5112" max="5112" width="12.85546875" style="3" bestFit="1" customWidth="1"/>
    <col min="5113" max="5114" width="9.140625" style="3"/>
    <col min="5115" max="5116" width="9.28515625" style="3" bestFit="1" customWidth="1"/>
    <col min="5117" max="5117" width="9.140625" style="3"/>
    <col min="5118" max="5119" width="9.28515625" style="3" bestFit="1" customWidth="1"/>
    <col min="5120" max="5120" width="12.85546875" style="3" bestFit="1" customWidth="1"/>
    <col min="5121" max="5122" width="9.140625" style="3"/>
    <col min="5123" max="5124" width="9.28515625" style="3" bestFit="1" customWidth="1"/>
    <col min="5125" max="5125" width="9.140625" style="3"/>
    <col min="5126" max="5127" width="9.28515625" style="3" bestFit="1" customWidth="1"/>
    <col min="5128" max="5128" width="12.85546875" style="3" bestFit="1" customWidth="1"/>
    <col min="5129" max="5130" width="9.140625" style="3"/>
    <col min="5131" max="5132" width="9.28515625" style="3" bestFit="1" customWidth="1"/>
    <col min="5133" max="5133" width="9.140625" style="3"/>
    <col min="5134" max="5135" width="9.28515625" style="3" bestFit="1" customWidth="1"/>
    <col min="5136" max="5136" width="12.85546875" style="3" bestFit="1" customWidth="1"/>
    <col min="5137" max="5138" width="9.140625" style="3"/>
    <col min="5139" max="5140" width="9.28515625" style="3" bestFit="1" customWidth="1"/>
    <col min="5141" max="5141" width="9.140625" style="3"/>
    <col min="5142" max="5143" width="9.28515625" style="3" bestFit="1" customWidth="1"/>
    <col min="5144" max="5144" width="12.85546875" style="3" bestFit="1" customWidth="1"/>
    <col min="5145" max="5146" width="9.140625" style="3"/>
    <col min="5147" max="5148" width="9.28515625" style="3" bestFit="1" customWidth="1"/>
    <col min="5149" max="5149" width="9.140625" style="3"/>
    <col min="5150" max="5151" width="9.28515625" style="3" bestFit="1" customWidth="1"/>
    <col min="5152" max="5152" width="12.85546875" style="3" bestFit="1" customWidth="1"/>
    <col min="5153" max="5154" width="9.140625" style="3"/>
    <col min="5155" max="5156" width="9.28515625" style="3" bestFit="1" customWidth="1"/>
    <col min="5157" max="5157" width="9.140625" style="3"/>
    <col min="5158" max="5159" width="9.28515625" style="3" bestFit="1" customWidth="1"/>
    <col min="5160" max="5160" width="12.85546875" style="3" bestFit="1" customWidth="1"/>
    <col min="5161" max="5162" width="9.140625" style="3"/>
    <col min="5163" max="5164" width="9.28515625" style="3" bestFit="1" customWidth="1"/>
    <col min="5165" max="5165" width="9.140625" style="3"/>
    <col min="5166" max="5167" width="9.28515625" style="3" bestFit="1" customWidth="1"/>
    <col min="5168" max="5168" width="12.85546875" style="3" bestFit="1" customWidth="1"/>
    <col min="5169" max="5170" width="9.140625" style="3"/>
    <col min="5171" max="5172" width="9.28515625" style="3" bestFit="1" customWidth="1"/>
    <col min="5173" max="5173" width="9.140625" style="3"/>
    <col min="5174" max="5175" width="9.28515625" style="3" bestFit="1" customWidth="1"/>
    <col min="5176" max="5176" width="12.85546875" style="3" bestFit="1" customWidth="1"/>
    <col min="5177" max="5178" width="9.140625" style="3"/>
    <col min="5179" max="5180" width="9.28515625" style="3" bestFit="1" customWidth="1"/>
    <col min="5181" max="5181" width="9.140625" style="3"/>
    <col min="5182" max="5183" width="9.28515625" style="3" bestFit="1" customWidth="1"/>
    <col min="5184" max="5184" width="12.85546875" style="3" bestFit="1" customWidth="1"/>
    <col min="5185" max="5186" width="9.140625" style="3"/>
    <col min="5187" max="5188" width="9.28515625" style="3" bestFit="1" customWidth="1"/>
    <col min="5189" max="5189" width="9.140625" style="3"/>
    <col min="5190" max="5191" width="9.28515625" style="3" bestFit="1" customWidth="1"/>
    <col min="5192" max="5192" width="12.85546875" style="3" bestFit="1" customWidth="1"/>
    <col min="5193" max="5194" width="9.140625" style="3"/>
    <col min="5195" max="5196" width="9.28515625" style="3" bestFit="1" customWidth="1"/>
    <col min="5197" max="5197" width="9.140625" style="3"/>
    <col min="5198" max="5199" width="9.28515625" style="3" bestFit="1" customWidth="1"/>
    <col min="5200" max="5200" width="12.85546875" style="3" bestFit="1" customWidth="1"/>
    <col min="5201" max="5202" width="9.140625" style="3"/>
    <col min="5203" max="5204" width="9.28515625" style="3" bestFit="1" customWidth="1"/>
    <col min="5205" max="5205" width="9.140625" style="3"/>
    <col min="5206" max="5207" width="9.28515625" style="3" bestFit="1" customWidth="1"/>
    <col min="5208" max="5208" width="12.85546875" style="3" bestFit="1" customWidth="1"/>
    <col min="5209" max="5210" width="9.140625" style="3"/>
    <col min="5211" max="5212" width="9.28515625" style="3" bestFit="1" customWidth="1"/>
    <col min="5213" max="5213" width="9.140625" style="3"/>
    <col min="5214" max="5215" width="9.28515625" style="3" bestFit="1" customWidth="1"/>
    <col min="5216" max="5216" width="12.85546875" style="3" bestFit="1" customWidth="1"/>
    <col min="5217" max="5218" width="9.140625" style="3"/>
    <col min="5219" max="5220" width="9.28515625" style="3" bestFit="1" customWidth="1"/>
    <col min="5221" max="5221" width="9.140625" style="3"/>
    <col min="5222" max="5223" width="9.28515625" style="3" bestFit="1" customWidth="1"/>
    <col min="5224" max="5224" width="12.85546875" style="3" bestFit="1" customWidth="1"/>
    <col min="5225" max="5226" width="9.140625" style="3"/>
    <col min="5227" max="5228" width="9.28515625" style="3" bestFit="1" customWidth="1"/>
    <col min="5229" max="5229" width="9.140625" style="3"/>
    <col min="5230" max="5231" width="9.28515625" style="3" bestFit="1" customWidth="1"/>
    <col min="5232" max="5232" width="12.85546875" style="3" bestFit="1" customWidth="1"/>
    <col min="5233" max="5234" width="9.140625" style="3"/>
    <col min="5235" max="5236" width="9.28515625" style="3" bestFit="1" customWidth="1"/>
    <col min="5237" max="5237" width="9.140625" style="3"/>
    <col min="5238" max="5239" width="9.28515625" style="3" bestFit="1" customWidth="1"/>
    <col min="5240" max="5240" width="12.85546875" style="3" bestFit="1" customWidth="1"/>
    <col min="5241" max="5242" width="9.140625" style="3"/>
    <col min="5243" max="5244" width="9.28515625" style="3" bestFit="1" customWidth="1"/>
    <col min="5245" max="5245" width="9.140625" style="3"/>
    <col min="5246" max="5247" width="9.28515625" style="3" bestFit="1" customWidth="1"/>
    <col min="5248" max="5248" width="12.85546875" style="3" bestFit="1" customWidth="1"/>
    <col min="5249" max="5250" width="9.140625" style="3"/>
    <col min="5251" max="5252" width="9.28515625" style="3" bestFit="1" customWidth="1"/>
    <col min="5253" max="5253" width="9.140625" style="3"/>
    <col min="5254" max="5255" width="9.28515625" style="3" bestFit="1" customWidth="1"/>
    <col min="5256" max="5256" width="12.85546875" style="3" bestFit="1" customWidth="1"/>
    <col min="5257" max="5258" width="9.140625" style="3"/>
    <col min="5259" max="5260" width="9.28515625" style="3" bestFit="1" customWidth="1"/>
    <col min="5261" max="5261" width="9.140625" style="3"/>
    <col min="5262" max="5263" width="9.28515625" style="3" bestFit="1" customWidth="1"/>
    <col min="5264" max="5264" width="12.85546875" style="3" bestFit="1" customWidth="1"/>
    <col min="5265" max="5266" width="9.140625" style="3"/>
    <col min="5267" max="5268" width="9.28515625" style="3" bestFit="1" customWidth="1"/>
    <col min="5269" max="5269" width="9.140625" style="3"/>
    <col min="5270" max="5271" width="9.28515625" style="3" bestFit="1" customWidth="1"/>
    <col min="5272" max="5272" width="12.85546875" style="3" bestFit="1" customWidth="1"/>
    <col min="5273" max="5274" width="9.140625" style="3"/>
    <col min="5275" max="5276" width="9.28515625" style="3" bestFit="1" customWidth="1"/>
    <col min="5277" max="5277" width="9.140625" style="3"/>
    <col min="5278" max="5279" width="9.28515625" style="3" bestFit="1" customWidth="1"/>
    <col min="5280" max="5280" width="12.85546875" style="3" bestFit="1" customWidth="1"/>
    <col min="5281" max="5282" width="9.140625" style="3"/>
    <col min="5283" max="5284" width="9.28515625" style="3" bestFit="1" customWidth="1"/>
    <col min="5285" max="5285" width="9.140625" style="3"/>
    <col min="5286" max="5287" width="9.28515625" style="3" bestFit="1" customWidth="1"/>
    <col min="5288" max="5288" width="12.85546875" style="3" bestFit="1" customWidth="1"/>
    <col min="5289" max="5290" width="9.140625" style="3"/>
    <col min="5291" max="5292" width="9.28515625" style="3" bestFit="1" customWidth="1"/>
    <col min="5293" max="5293" width="9.140625" style="3"/>
    <col min="5294" max="5295" width="9.28515625" style="3" bestFit="1" customWidth="1"/>
    <col min="5296" max="5296" width="12.85546875" style="3" bestFit="1" customWidth="1"/>
    <col min="5297" max="5298" width="9.140625" style="3"/>
    <col min="5299" max="5300" width="9.28515625" style="3" bestFit="1" customWidth="1"/>
    <col min="5301" max="5301" width="9.140625" style="3"/>
    <col min="5302" max="5303" width="9.28515625" style="3" bestFit="1" customWidth="1"/>
    <col min="5304" max="5304" width="12.85546875" style="3" bestFit="1" customWidth="1"/>
    <col min="5305" max="5306" width="9.140625" style="3"/>
    <col min="5307" max="5308" width="9.28515625" style="3" bestFit="1" customWidth="1"/>
    <col min="5309" max="5309" width="9.140625" style="3"/>
    <col min="5310" max="5311" width="9.28515625" style="3" bestFit="1" customWidth="1"/>
    <col min="5312" max="5312" width="12.85546875" style="3" bestFit="1" customWidth="1"/>
    <col min="5313" max="5314" width="9.140625" style="3"/>
    <col min="5315" max="5316" width="9.28515625" style="3" bestFit="1" customWidth="1"/>
    <col min="5317" max="5317" width="9.140625" style="3"/>
    <col min="5318" max="5319" width="9.28515625" style="3" bestFit="1" customWidth="1"/>
    <col min="5320" max="5320" width="12.85546875" style="3" bestFit="1" customWidth="1"/>
    <col min="5321" max="5322" width="9.140625" style="3"/>
    <col min="5323" max="5324" width="9.28515625" style="3" bestFit="1" customWidth="1"/>
    <col min="5325" max="5325" width="9.140625" style="3"/>
    <col min="5326" max="5327" width="9.28515625" style="3" bestFit="1" customWidth="1"/>
    <col min="5328" max="5328" width="12.85546875" style="3" bestFit="1" customWidth="1"/>
    <col min="5329" max="5330" width="9.140625" style="3"/>
    <col min="5331" max="5332" width="9.28515625" style="3" bestFit="1" customWidth="1"/>
    <col min="5333" max="5333" width="9.140625" style="3"/>
    <col min="5334" max="5335" width="9.28515625" style="3" bestFit="1" customWidth="1"/>
    <col min="5336" max="5336" width="12.85546875" style="3" bestFit="1" customWidth="1"/>
    <col min="5337" max="5338" width="9.140625" style="3"/>
    <col min="5339" max="5340" width="9.28515625" style="3" bestFit="1" customWidth="1"/>
    <col min="5341" max="5341" width="9.140625" style="3"/>
    <col min="5342" max="5343" width="9.28515625" style="3" bestFit="1" customWidth="1"/>
    <col min="5344" max="5344" width="12.85546875" style="3" bestFit="1" customWidth="1"/>
    <col min="5345" max="5346" width="9.140625" style="3"/>
    <col min="5347" max="5348" width="9.28515625" style="3" bestFit="1" customWidth="1"/>
    <col min="5349" max="5349" width="9.140625" style="3"/>
    <col min="5350" max="5351" width="9.28515625" style="3" bestFit="1" customWidth="1"/>
    <col min="5352" max="5352" width="12.85546875" style="3" bestFit="1" customWidth="1"/>
    <col min="5353" max="5354" width="9.140625" style="3"/>
    <col min="5355" max="5356" width="9.28515625" style="3" bestFit="1" customWidth="1"/>
    <col min="5357" max="5357" width="9.140625" style="3"/>
    <col min="5358" max="5359" width="9.28515625" style="3" bestFit="1" customWidth="1"/>
    <col min="5360" max="5360" width="12.85546875" style="3" bestFit="1" customWidth="1"/>
    <col min="5361" max="5362" width="9.140625" style="3"/>
    <col min="5363" max="5364" width="9.28515625" style="3" bestFit="1" customWidth="1"/>
    <col min="5365" max="5365" width="9.140625" style="3"/>
    <col min="5366" max="5367" width="9.28515625" style="3" bestFit="1" customWidth="1"/>
    <col min="5368" max="5368" width="12.85546875" style="3" bestFit="1" customWidth="1"/>
    <col min="5369" max="5370" width="9.140625" style="3"/>
    <col min="5371" max="5372" width="9.28515625" style="3" bestFit="1" customWidth="1"/>
    <col min="5373" max="5373" width="9.140625" style="3"/>
    <col min="5374" max="5375" width="9.28515625" style="3" bestFit="1" customWidth="1"/>
    <col min="5376" max="5376" width="12.85546875" style="3" bestFit="1" customWidth="1"/>
    <col min="5377" max="5378" width="9.140625" style="3"/>
    <col min="5379" max="5380" width="9.28515625" style="3" bestFit="1" customWidth="1"/>
    <col min="5381" max="5381" width="9.140625" style="3"/>
    <col min="5382" max="5383" width="9.28515625" style="3" bestFit="1" customWidth="1"/>
    <col min="5384" max="5384" width="12.85546875" style="3" bestFit="1" customWidth="1"/>
    <col min="5385" max="5386" width="9.140625" style="3"/>
    <col min="5387" max="5388" width="9.28515625" style="3" bestFit="1" customWidth="1"/>
    <col min="5389" max="5389" width="9.140625" style="3"/>
    <col min="5390" max="5391" width="9.28515625" style="3" bestFit="1" customWidth="1"/>
    <col min="5392" max="5392" width="12.85546875" style="3" bestFit="1" customWidth="1"/>
    <col min="5393" max="5394" width="9.140625" style="3"/>
    <col min="5395" max="5396" width="9.28515625" style="3" bestFit="1" customWidth="1"/>
    <col min="5397" max="5397" width="9.140625" style="3"/>
    <col min="5398" max="5399" width="9.28515625" style="3" bestFit="1" customWidth="1"/>
    <col min="5400" max="5400" width="12.85546875" style="3" bestFit="1" customWidth="1"/>
    <col min="5401" max="5402" width="9.140625" style="3"/>
    <col min="5403" max="5404" width="9.28515625" style="3" bestFit="1" customWidth="1"/>
    <col min="5405" max="5405" width="9.140625" style="3"/>
    <col min="5406" max="5407" width="9.28515625" style="3" bestFit="1" customWidth="1"/>
    <col min="5408" max="5408" width="12.85546875" style="3" bestFit="1" customWidth="1"/>
    <col min="5409" max="5410" width="9.140625" style="3"/>
    <col min="5411" max="5412" width="9.28515625" style="3" bestFit="1" customWidth="1"/>
    <col min="5413" max="5413" width="9.140625" style="3"/>
    <col min="5414" max="5415" width="9.28515625" style="3" bestFit="1" customWidth="1"/>
    <col min="5416" max="5416" width="12.85546875" style="3" bestFit="1" customWidth="1"/>
    <col min="5417" max="5418" width="9.140625" style="3"/>
    <col min="5419" max="5420" width="9.28515625" style="3" bestFit="1" customWidth="1"/>
    <col min="5421" max="5421" width="9.140625" style="3"/>
    <col min="5422" max="5423" width="9.28515625" style="3" bestFit="1" customWidth="1"/>
    <col min="5424" max="5424" width="12.85546875" style="3" bestFit="1" customWidth="1"/>
    <col min="5425" max="5426" width="9.140625" style="3"/>
    <col min="5427" max="5428" width="9.28515625" style="3" bestFit="1" customWidth="1"/>
    <col min="5429" max="5429" width="9.140625" style="3"/>
    <col min="5430" max="5431" width="9.28515625" style="3" bestFit="1" customWidth="1"/>
    <col min="5432" max="5432" width="12.85546875" style="3" bestFit="1" customWidth="1"/>
    <col min="5433" max="5434" width="9.140625" style="3"/>
    <col min="5435" max="5436" width="9.28515625" style="3" bestFit="1" customWidth="1"/>
    <col min="5437" max="5437" width="9.140625" style="3"/>
    <col min="5438" max="5439" width="9.28515625" style="3" bestFit="1" customWidth="1"/>
    <col min="5440" max="5440" width="12.85546875" style="3" bestFit="1" customWidth="1"/>
    <col min="5441" max="5442" width="9.140625" style="3"/>
    <col min="5443" max="5444" width="9.28515625" style="3" bestFit="1" customWidth="1"/>
    <col min="5445" max="5445" width="9.140625" style="3"/>
    <col min="5446" max="5447" width="9.28515625" style="3" bestFit="1" customWidth="1"/>
    <col min="5448" max="5448" width="12.85546875" style="3" bestFit="1" customWidth="1"/>
    <col min="5449" max="5450" width="9.140625" style="3"/>
    <col min="5451" max="5452" width="9.28515625" style="3" bestFit="1" customWidth="1"/>
    <col min="5453" max="5453" width="9.140625" style="3"/>
    <col min="5454" max="5455" width="9.28515625" style="3" bestFit="1" customWidth="1"/>
    <col min="5456" max="5456" width="12.85546875" style="3" bestFit="1" customWidth="1"/>
    <col min="5457" max="5458" width="9.140625" style="3"/>
    <col min="5459" max="5460" width="9.28515625" style="3" bestFit="1" customWidth="1"/>
    <col min="5461" max="5461" width="9.140625" style="3"/>
    <col min="5462" max="5463" width="9.28515625" style="3" bestFit="1" customWidth="1"/>
    <col min="5464" max="5464" width="12.85546875" style="3" bestFit="1" customWidth="1"/>
    <col min="5465" max="5466" width="9.140625" style="3"/>
    <col min="5467" max="5468" width="9.28515625" style="3" bestFit="1" customWidth="1"/>
    <col min="5469" max="5469" width="9.140625" style="3"/>
    <col min="5470" max="5471" width="9.28515625" style="3" bestFit="1" customWidth="1"/>
    <col min="5472" max="5472" width="12.85546875" style="3" bestFit="1" customWidth="1"/>
    <col min="5473" max="5474" width="9.140625" style="3"/>
    <col min="5475" max="5476" width="9.28515625" style="3" bestFit="1" customWidth="1"/>
    <col min="5477" max="5477" width="9.140625" style="3"/>
    <col min="5478" max="5479" width="9.28515625" style="3" bestFit="1" customWidth="1"/>
    <col min="5480" max="5480" width="12.85546875" style="3" bestFit="1" customWidth="1"/>
    <col min="5481" max="5482" width="9.140625" style="3"/>
    <col min="5483" max="5484" width="9.28515625" style="3" bestFit="1" customWidth="1"/>
    <col min="5485" max="5485" width="9.140625" style="3"/>
    <col min="5486" max="5487" width="9.28515625" style="3" bestFit="1" customWidth="1"/>
    <col min="5488" max="5488" width="12.85546875" style="3" bestFit="1" customWidth="1"/>
    <col min="5489" max="5490" width="9.140625" style="3"/>
    <col min="5491" max="5492" width="9.28515625" style="3" bestFit="1" customWidth="1"/>
    <col min="5493" max="5493" width="9.140625" style="3"/>
    <col min="5494" max="5495" width="9.28515625" style="3" bestFit="1" customWidth="1"/>
    <col min="5496" max="5496" width="12.85546875" style="3" bestFit="1" customWidth="1"/>
    <col min="5497" max="5498" width="9.140625" style="3"/>
    <col min="5499" max="5500" width="9.28515625" style="3" bestFit="1" customWidth="1"/>
    <col min="5501" max="5501" width="9.140625" style="3"/>
    <col min="5502" max="5503" width="9.28515625" style="3" bestFit="1" customWidth="1"/>
    <col min="5504" max="5504" width="12.85546875" style="3" bestFit="1" customWidth="1"/>
    <col min="5505" max="5506" width="9.140625" style="3"/>
    <col min="5507" max="5508" width="9.28515625" style="3" bestFit="1" customWidth="1"/>
    <col min="5509" max="5509" width="9.140625" style="3"/>
    <col min="5510" max="5511" width="9.28515625" style="3" bestFit="1" customWidth="1"/>
    <col min="5512" max="5512" width="12.85546875" style="3" bestFit="1" customWidth="1"/>
    <col min="5513" max="5514" width="9.140625" style="3"/>
    <col min="5515" max="5516" width="9.28515625" style="3" bestFit="1" customWidth="1"/>
    <col min="5517" max="5517" width="9.140625" style="3"/>
    <col min="5518" max="5519" width="9.28515625" style="3" bestFit="1" customWidth="1"/>
    <col min="5520" max="5520" width="12.85546875" style="3" bestFit="1" customWidth="1"/>
    <col min="5521" max="5522" width="9.140625" style="3"/>
    <col min="5523" max="5524" width="9.28515625" style="3" bestFit="1" customWidth="1"/>
    <col min="5525" max="5525" width="9.140625" style="3"/>
    <col min="5526" max="5527" width="9.28515625" style="3" bestFit="1" customWidth="1"/>
    <col min="5528" max="5528" width="12.85546875" style="3" bestFit="1" customWidth="1"/>
    <col min="5529" max="5530" width="9.140625" style="3"/>
    <col min="5531" max="5532" width="9.28515625" style="3" bestFit="1" customWidth="1"/>
    <col min="5533" max="5533" width="9.140625" style="3"/>
    <col min="5534" max="5535" width="9.28515625" style="3" bestFit="1" customWidth="1"/>
    <col min="5536" max="5536" width="12.85546875" style="3" bestFit="1" customWidth="1"/>
    <col min="5537" max="5538" width="9.140625" style="3"/>
    <col min="5539" max="5540" width="9.28515625" style="3" bestFit="1" customWidth="1"/>
    <col min="5541" max="5541" width="9.140625" style="3"/>
    <col min="5542" max="5543" width="9.28515625" style="3" bestFit="1" customWidth="1"/>
    <col min="5544" max="5544" width="12.85546875" style="3" bestFit="1" customWidth="1"/>
    <col min="5545" max="5546" width="9.140625" style="3"/>
    <col min="5547" max="5548" width="9.28515625" style="3" bestFit="1" customWidth="1"/>
    <col min="5549" max="5549" width="9.140625" style="3"/>
    <col min="5550" max="5551" width="9.28515625" style="3" bestFit="1" customWidth="1"/>
    <col min="5552" max="5552" width="12.85546875" style="3" bestFit="1" customWidth="1"/>
    <col min="5553" max="5554" width="9.140625" style="3"/>
    <col min="5555" max="5556" width="9.28515625" style="3" bestFit="1" customWidth="1"/>
    <col min="5557" max="5557" width="9.140625" style="3"/>
    <col min="5558" max="5559" width="9.28515625" style="3" bestFit="1" customWidth="1"/>
    <col min="5560" max="5560" width="12.85546875" style="3" bestFit="1" customWidth="1"/>
    <col min="5561" max="5562" width="9.140625" style="3"/>
    <col min="5563" max="5564" width="9.28515625" style="3" bestFit="1" customWidth="1"/>
    <col min="5565" max="5565" width="9.140625" style="3"/>
    <col min="5566" max="5567" width="9.28515625" style="3" bestFit="1" customWidth="1"/>
    <col min="5568" max="5568" width="12.85546875" style="3" bestFit="1" customWidth="1"/>
    <col min="5569" max="5570" width="9.140625" style="3"/>
    <col min="5571" max="5572" width="9.28515625" style="3" bestFit="1" customWidth="1"/>
    <col min="5573" max="5573" width="9.140625" style="3"/>
    <col min="5574" max="5575" width="9.28515625" style="3" bestFit="1" customWidth="1"/>
    <col min="5576" max="5576" width="12.85546875" style="3" bestFit="1" customWidth="1"/>
    <col min="5577" max="5578" width="9.140625" style="3"/>
    <col min="5579" max="5580" width="9.28515625" style="3" bestFit="1" customWidth="1"/>
    <col min="5581" max="5581" width="9.140625" style="3"/>
    <col min="5582" max="5583" width="9.28515625" style="3" bestFit="1" customWidth="1"/>
    <col min="5584" max="5584" width="12.85546875" style="3" bestFit="1" customWidth="1"/>
    <col min="5585" max="5586" width="9.140625" style="3"/>
    <col min="5587" max="5588" width="9.28515625" style="3" bestFit="1" customWidth="1"/>
    <col min="5589" max="5589" width="9.140625" style="3"/>
    <col min="5590" max="5591" width="9.28515625" style="3" bestFit="1" customWidth="1"/>
    <col min="5592" max="5592" width="12.85546875" style="3" bestFit="1" customWidth="1"/>
    <col min="5593" max="5594" width="9.140625" style="3"/>
    <col min="5595" max="5596" width="9.28515625" style="3" bestFit="1" customWidth="1"/>
    <col min="5597" max="5597" width="9.140625" style="3"/>
    <col min="5598" max="5599" width="9.28515625" style="3" bestFit="1" customWidth="1"/>
    <col min="5600" max="5600" width="12.85546875" style="3" bestFit="1" customWidth="1"/>
    <col min="5601" max="5602" width="9.140625" style="3"/>
    <col min="5603" max="5604" width="9.28515625" style="3" bestFit="1" customWidth="1"/>
    <col min="5605" max="5605" width="9.140625" style="3"/>
    <col min="5606" max="5607" width="9.28515625" style="3" bestFit="1" customWidth="1"/>
    <col min="5608" max="5608" width="12.85546875" style="3" bestFit="1" customWidth="1"/>
    <col min="5609" max="5610" width="9.140625" style="3"/>
    <col min="5611" max="5612" width="9.28515625" style="3" bestFit="1" customWidth="1"/>
    <col min="5613" max="5613" width="9.140625" style="3"/>
    <col min="5614" max="5615" width="9.28515625" style="3" bestFit="1" customWidth="1"/>
    <col min="5616" max="5616" width="12.85546875" style="3" bestFit="1" customWidth="1"/>
    <col min="5617" max="5618" width="9.140625" style="3"/>
    <col min="5619" max="5620" width="9.28515625" style="3" bestFit="1" customWidth="1"/>
    <col min="5621" max="5621" width="9.140625" style="3"/>
    <col min="5622" max="5623" width="9.28515625" style="3" bestFit="1" customWidth="1"/>
    <col min="5624" max="5624" width="12.85546875" style="3" bestFit="1" customWidth="1"/>
    <col min="5625" max="5626" width="9.140625" style="3"/>
    <col min="5627" max="5628" width="9.28515625" style="3" bestFit="1" customWidth="1"/>
    <col min="5629" max="5629" width="9.140625" style="3"/>
    <col min="5630" max="5631" width="9.28515625" style="3" bestFit="1" customWidth="1"/>
    <col min="5632" max="5632" width="12.85546875" style="3" bestFit="1" customWidth="1"/>
    <col min="5633" max="5634" width="9.140625" style="3"/>
    <col min="5635" max="5636" width="9.28515625" style="3" bestFit="1" customWidth="1"/>
    <col min="5637" max="5637" width="9.140625" style="3"/>
    <col min="5638" max="5639" width="9.28515625" style="3" bestFit="1" customWidth="1"/>
    <col min="5640" max="5640" width="12.85546875" style="3" bestFit="1" customWidth="1"/>
    <col min="5641" max="5642" width="9.140625" style="3"/>
    <col min="5643" max="5644" width="9.28515625" style="3" bestFit="1" customWidth="1"/>
    <col min="5645" max="5645" width="9.140625" style="3"/>
    <col min="5646" max="5647" width="9.28515625" style="3" bestFit="1" customWidth="1"/>
    <col min="5648" max="5648" width="12.85546875" style="3" bestFit="1" customWidth="1"/>
    <col min="5649" max="5650" width="9.140625" style="3"/>
    <col min="5651" max="5652" width="9.28515625" style="3" bestFit="1" customWidth="1"/>
    <col min="5653" max="5653" width="9.140625" style="3"/>
    <col min="5654" max="5655" width="9.28515625" style="3" bestFit="1" customWidth="1"/>
    <col min="5656" max="5656" width="12.85546875" style="3" bestFit="1" customWidth="1"/>
    <col min="5657" max="5658" width="9.140625" style="3"/>
    <col min="5659" max="5660" width="9.28515625" style="3" bestFit="1" customWidth="1"/>
    <col min="5661" max="5661" width="9.140625" style="3"/>
    <col min="5662" max="5663" width="9.28515625" style="3" bestFit="1" customWidth="1"/>
    <col min="5664" max="5664" width="12.85546875" style="3" bestFit="1" customWidth="1"/>
    <col min="5665" max="5666" width="9.140625" style="3"/>
    <col min="5667" max="5668" width="9.28515625" style="3" bestFit="1" customWidth="1"/>
    <col min="5669" max="5669" width="9.140625" style="3"/>
    <col min="5670" max="5671" width="9.28515625" style="3" bestFit="1" customWidth="1"/>
    <col min="5672" max="5672" width="12.85546875" style="3" bestFit="1" customWidth="1"/>
    <col min="5673" max="5674" width="9.140625" style="3"/>
    <col min="5675" max="5676" width="9.28515625" style="3" bestFit="1" customWidth="1"/>
    <col min="5677" max="5677" width="9.140625" style="3"/>
    <col min="5678" max="5679" width="9.28515625" style="3" bestFit="1" customWidth="1"/>
    <col min="5680" max="5680" width="12.85546875" style="3" bestFit="1" customWidth="1"/>
    <col min="5681" max="5682" width="9.140625" style="3"/>
    <col min="5683" max="5684" width="9.28515625" style="3" bestFit="1" customWidth="1"/>
    <col min="5685" max="5685" width="9.140625" style="3"/>
    <col min="5686" max="5687" width="9.28515625" style="3" bestFit="1" customWidth="1"/>
    <col min="5688" max="5688" width="12.85546875" style="3" bestFit="1" customWidth="1"/>
    <col min="5689" max="5690" width="9.140625" style="3"/>
    <col min="5691" max="5692" width="9.28515625" style="3" bestFit="1" customWidth="1"/>
    <col min="5693" max="5693" width="9.140625" style="3"/>
    <col min="5694" max="5695" width="9.28515625" style="3" bestFit="1" customWidth="1"/>
    <col min="5696" max="5696" width="12.85546875" style="3" bestFit="1" customWidth="1"/>
    <col min="5697" max="5698" width="9.140625" style="3"/>
    <col min="5699" max="5700" width="9.28515625" style="3" bestFit="1" customWidth="1"/>
    <col min="5701" max="5701" width="9.140625" style="3"/>
    <col min="5702" max="5703" width="9.28515625" style="3" bestFit="1" customWidth="1"/>
    <col min="5704" max="5704" width="12.85546875" style="3" bestFit="1" customWidth="1"/>
    <col min="5705" max="5706" width="9.140625" style="3"/>
    <col min="5707" max="5708" width="9.28515625" style="3" bestFit="1" customWidth="1"/>
    <col min="5709" max="5709" width="9.140625" style="3"/>
    <col min="5710" max="5711" width="9.28515625" style="3" bestFit="1" customWidth="1"/>
    <col min="5712" max="5712" width="12.85546875" style="3" bestFit="1" customWidth="1"/>
    <col min="5713" max="5714" width="9.140625" style="3"/>
    <col min="5715" max="5716" width="9.28515625" style="3" bestFit="1" customWidth="1"/>
    <col min="5717" max="5717" width="9.140625" style="3"/>
    <col min="5718" max="5719" width="9.28515625" style="3" bestFit="1" customWidth="1"/>
    <col min="5720" max="5720" width="12.85546875" style="3" bestFit="1" customWidth="1"/>
    <col min="5721" max="5722" width="9.140625" style="3"/>
    <col min="5723" max="5724" width="9.28515625" style="3" bestFit="1" customWidth="1"/>
    <col min="5725" max="5725" width="9.140625" style="3"/>
    <col min="5726" max="5727" width="9.28515625" style="3" bestFit="1" customWidth="1"/>
    <col min="5728" max="5728" width="12.85546875" style="3" bestFit="1" customWidth="1"/>
    <col min="5729" max="5730" width="9.140625" style="3"/>
    <col min="5731" max="5732" width="9.28515625" style="3" bestFit="1" customWidth="1"/>
    <col min="5733" max="5733" width="9.140625" style="3"/>
    <col min="5734" max="5735" width="9.28515625" style="3" bestFit="1" customWidth="1"/>
    <col min="5736" max="5736" width="12.85546875" style="3" bestFit="1" customWidth="1"/>
    <col min="5737" max="5738" width="9.140625" style="3"/>
    <col min="5739" max="5740" width="9.28515625" style="3" bestFit="1" customWidth="1"/>
    <col min="5741" max="5741" width="9.140625" style="3"/>
    <col min="5742" max="5743" width="9.28515625" style="3" bestFit="1" customWidth="1"/>
    <col min="5744" max="5744" width="12.85546875" style="3" bestFit="1" customWidth="1"/>
    <col min="5745" max="5746" width="9.140625" style="3"/>
    <col min="5747" max="5748" width="9.28515625" style="3" bestFit="1" customWidth="1"/>
    <col min="5749" max="5749" width="9.140625" style="3"/>
    <col min="5750" max="5751" width="9.28515625" style="3" bestFit="1" customWidth="1"/>
    <col min="5752" max="5752" width="12.85546875" style="3" bestFit="1" customWidth="1"/>
    <col min="5753" max="5754" width="9.140625" style="3"/>
    <col min="5755" max="5756" width="9.28515625" style="3" bestFit="1" customWidth="1"/>
    <col min="5757" max="5757" width="9.140625" style="3"/>
    <col min="5758" max="5759" width="9.28515625" style="3" bestFit="1" customWidth="1"/>
    <col min="5760" max="5760" width="12.85546875" style="3" bestFit="1" customWidth="1"/>
    <col min="5761" max="5762" width="9.140625" style="3"/>
    <col min="5763" max="5764" width="9.28515625" style="3" bestFit="1" customWidth="1"/>
    <col min="5765" max="5765" width="9.140625" style="3"/>
    <col min="5766" max="5767" width="9.28515625" style="3" bestFit="1" customWidth="1"/>
    <col min="5768" max="5768" width="12.85546875" style="3" bestFit="1" customWidth="1"/>
    <col min="5769" max="5770" width="9.140625" style="3"/>
    <col min="5771" max="5772" width="9.28515625" style="3" bestFit="1" customWidth="1"/>
    <col min="5773" max="5773" width="9.140625" style="3"/>
    <col min="5774" max="5775" width="9.28515625" style="3" bestFit="1" customWidth="1"/>
    <col min="5776" max="5776" width="12.85546875" style="3" bestFit="1" customWidth="1"/>
    <col min="5777" max="5778" width="9.140625" style="3"/>
    <col min="5779" max="5780" width="9.28515625" style="3" bestFit="1" customWidth="1"/>
    <col min="5781" max="5781" width="9.140625" style="3"/>
    <col min="5782" max="5783" width="9.28515625" style="3" bestFit="1" customWidth="1"/>
    <col min="5784" max="5784" width="12.85546875" style="3" bestFit="1" customWidth="1"/>
    <col min="5785" max="5786" width="9.140625" style="3"/>
    <col min="5787" max="5788" width="9.28515625" style="3" bestFit="1" customWidth="1"/>
    <col min="5789" max="5789" width="9.140625" style="3"/>
    <col min="5790" max="5791" width="9.28515625" style="3" bestFit="1" customWidth="1"/>
    <col min="5792" max="5792" width="12.85546875" style="3" bestFit="1" customWidth="1"/>
    <col min="5793" max="5794" width="9.140625" style="3"/>
    <col min="5795" max="5796" width="9.28515625" style="3" bestFit="1" customWidth="1"/>
    <col min="5797" max="5797" width="9.140625" style="3"/>
    <col min="5798" max="5799" width="9.28515625" style="3" bestFit="1" customWidth="1"/>
    <col min="5800" max="5800" width="12.85546875" style="3" bestFit="1" customWidth="1"/>
    <col min="5801" max="5802" width="9.140625" style="3"/>
    <col min="5803" max="5804" width="9.28515625" style="3" bestFit="1" customWidth="1"/>
    <col min="5805" max="5805" width="9.140625" style="3"/>
    <col min="5806" max="5807" width="9.28515625" style="3" bestFit="1" customWidth="1"/>
    <col min="5808" max="5808" width="12.85546875" style="3" bestFit="1" customWidth="1"/>
    <col min="5809" max="5810" width="9.140625" style="3"/>
    <col min="5811" max="5812" width="9.28515625" style="3" bestFit="1" customWidth="1"/>
    <col min="5813" max="5813" width="9.140625" style="3"/>
    <col min="5814" max="5815" width="9.28515625" style="3" bestFit="1" customWidth="1"/>
    <col min="5816" max="5816" width="12.85546875" style="3" bestFit="1" customWidth="1"/>
    <col min="5817" max="5818" width="9.140625" style="3"/>
    <col min="5819" max="5820" width="9.28515625" style="3" bestFit="1" customWidth="1"/>
    <col min="5821" max="5821" width="9.140625" style="3"/>
    <col min="5822" max="5823" width="9.28515625" style="3" bestFit="1" customWidth="1"/>
    <col min="5824" max="5824" width="12.85546875" style="3" bestFit="1" customWidth="1"/>
    <col min="5825" max="5826" width="9.140625" style="3"/>
    <col min="5827" max="5828" width="9.28515625" style="3" bestFit="1" customWidth="1"/>
    <col min="5829" max="5829" width="9.140625" style="3"/>
    <col min="5830" max="5831" width="9.28515625" style="3" bestFit="1" customWidth="1"/>
    <col min="5832" max="5832" width="12.85546875" style="3" bestFit="1" customWidth="1"/>
    <col min="5833" max="5834" width="9.140625" style="3"/>
    <col min="5835" max="5836" width="9.28515625" style="3" bestFit="1" customWidth="1"/>
    <col min="5837" max="5837" width="9.140625" style="3"/>
    <col min="5838" max="5839" width="9.28515625" style="3" bestFit="1" customWidth="1"/>
    <col min="5840" max="5840" width="12.85546875" style="3" bestFit="1" customWidth="1"/>
    <col min="5841" max="5842" width="9.140625" style="3"/>
    <col min="5843" max="5844" width="9.28515625" style="3" bestFit="1" customWidth="1"/>
    <col min="5845" max="5845" width="9.140625" style="3"/>
    <col min="5846" max="5847" width="9.28515625" style="3" bestFit="1" customWidth="1"/>
    <col min="5848" max="5848" width="12.85546875" style="3" bestFit="1" customWidth="1"/>
    <col min="5849" max="5850" width="9.140625" style="3"/>
    <col min="5851" max="5852" width="9.28515625" style="3" bestFit="1" customWidth="1"/>
    <col min="5853" max="5853" width="9.140625" style="3"/>
    <col min="5854" max="5855" width="9.28515625" style="3" bestFit="1" customWidth="1"/>
    <col min="5856" max="5856" width="12.85546875" style="3" bestFit="1" customWidth="1"/>
    <col min="5857" max="5858" width="9.140625" style="3"/>
    <col min="5859" max="5860" width="9.28515625" style="3" bestFit="1" customWidth="1"/>
    <col min="5861" max="5861" width="9.140625" style="3"/>
    <col min="5862" max="5863" width="9.28515625" style="3" bestFit="1" customWidth="1"/>
    <col min="5864" max="5864" width="12.85546875" style="3" bestFit="1" customWidth="1"/>
    <col min="5865" max="5866" width="9.140625" style="3"/>
    <col min="5867" max="5868" width="9.28515625" style="3" bestFit="1" customWidth="1"/>
    <col min="5869" max="5869" width="9.140625" style="3"/>
    <col min="5870" max="5871" width="9.28515625" style="3" bestFit="1" customWidth="1"/>
    <col min="5872" max="5872" width="12.85546875" style="3" bestFit="1" customWidth="1"/>
    <col min="5873" max="5874" width="9.140625" style="3"/>
    <col min="5875" max="5876" width="9.28515625" style="3" bestFit="1" customWidth="1"/>
    <col min="5877" max="5877" width="9.140625" style="3"/>
    <col min="5878" max="5879" width="9.28515625" style="3" bestFit="1" customWidth="1"/>
    <col min="5880" max="5880" width="12.85546875" style="3" bestFit="1" customWidth="1"/>
    <col min="5881" max="5882" width="9.140625" style="3"/>
    <col min="5883" max="5884" width="9.28515625" style="3" bestFit="1" customWidth="1"/>
    <col min="5885" max="5885" width="9.140625" style="3"/>
    <col min="5886" max="5887" width="9.28515625" style="3" bestFit="1" customWidth="1"/>
    <col min="5888" max="5888" width="12.85546875" style="3" bestFit="1" customWidth="1"/>
    <col min="5889" max="5890" width="9.140625" style="3"/>
    <col min="5891" max="5892" width="9.28515625" style="3" bestFit="1" customWidth="1"/>
    <col min="5893" max="5893" width="9.140625" style="3"/>
    <col min="5894" max="5895" width="9.28515625" style="3" bestFit="1" customWidth="1"/>
    <col min="5896" max="5896" width="12.85546875" style="3" bestFit="1" customWidth="1"/>
    <col min="5897" max="5898" width="9.140625" style="3"/>
    <col min="5899" max="5900" width="9.28515625" style="3" bestFit="1" customWidth="1"/>
    <col min="5901" max="5901" width="9.140625" style="3"/>
    <col min="5902" max="5903" width="9.28515625" style="3" bestFit="1" customWidth="1"/>
    <col min="5904" max="5904" width="12.85546875" style="3" bestFit="1" customWidth="1"/>
    <col min="5905" max="5906" width="9.140625" style="3"/>
    <col min="5907" max="5908" width="9.28515625" style="3" bestFit="1" customWidth="1"/>
    <col min="5909" max="5909" width="9.140625" style="3"/>
    <col min="5910" max="5911" width="9.28515625" style="3" bestFit="1" customWidth="1"/>
    <col min="5912" max="5912" width="12.85546875" style="3" bestFit="1" customWidth="1"/>
    <col min="5913" max="5914" width="9.140625" style="3"/>
    <col min="5915" max="5916" width="9.28515625" style="3" bestFit="1" customWidth="1"/>
    <col min="5917" max="5917" width="9.140625" style="3"/>
    <col min="5918" max="5919" width="9.28515625" style="3" bestFit="1" customWidth="1"/>
    <col min="5920" max="5920" width="12.85546875" style="3" bestFit="1" customWidth="1"/>
    <col min="5921" max="5922" width="9.140625" style="3"/>
    <col min="5923" max="5924" width="9.28515625" style="3" bestFit="1" customWidth="1"/>
    <col min="5925" max="5925" width="9.140625" style="3"/>
    <col min="5926" max="5927" width="9.28515625" style="3" bestFit="1" customWidth="1"/>
    <col min="5928" max="5928" width="12.85546875" style="3" bestFit="1" customWidth="1"/>
    <col min="5929" max="5930" width="9.140625" style="3"/>
    <col min="5931" max="5932" width="9.28515625" style="3" bestFit="1" customWidth="1"/>
    <col min="5933" max="5933" width="9.140625" style="3"/>
    <col min="5934" max="5935" width="9.28515625" style="3" bestFit="1" customWidth="1"/>
    <col min="5936" max="5936" width="12.85546875" style="3" bestFit="1" customWidth="1"/>
    <col min="5937" max="5938" width="9.140625" style="3"/>
    <col min="5939" max="5940" width="9.28515625" style="3" bestFit="1" customWidth="1"/>
    <col min="5941" max="5941" width="9.140625" style="3"/>
    <col min="5942" max="5943" width="9.28515625" style="3" bestFit="1" customWidth="1"/>
    <col min="5944" max="5944" width="12.85546875" style="3" bestFit="1" customWidth="1"/>
    <col min="5945" max="5946" width="9.140625" style="3"/>
    <col min="5947" max="5948" width="9.28515625" style="3" bestFit="1" customWidth="1"/>
    <col min="5949" max="5949" width="9.140625" style="3"/>
    <col min="5950" max="5951" width="9.28515625" style="3" bestFit="1" customWidth="1"/>
    <col min="5952" max="5952" width="12.85546875" style="3" bestFit="1" customWidth="1"/>
    <col min="5953" max="5954" width="9.140625" style="3"/>
    <col min="5955" max="5956" width="9.28515625" style="3" bestFit="1" customWidth="1"/>
    <col min="5957" max="5957" width="9.140625" style="3"/>
    <col min="5958" max="5959" width="9.28515625" style="3" bestFit="1" customWidth="1"/>
    <col min="5960" max="5960" width="12.85546875" style="3" bestFit="1" customWidth="1"/>
    <col min="5961" max="5962" width="9.140625" style="3"/>
    <col min="5963" max="5964" width="9.28515625" style="3" bestFit="1" customWidth="1"/>
    <col min="5965" max="5965" width="9.140625" style="3"/>
    <col min="5966" max="5967" width="9.28515625" style="3" bestFit="1" customWidth="1"/>
    <col min="5968" max="5968" width="12.85546875" style="3" bestFit="1" customWidth="1"/>
    <col min="5969" max="5970" width="9.140625" style="3"/>
    <col min="5971" max="5972" width="9.28515625" style="3" bestFit="1" customWidth="1"/>
    <col min="5973" max="5973" width="9.140625" style="3"/>
    <col min="5974" max="5975" width="9.28515625" style="3" bestFit="1" customWidth="1"/>
    <col min="5976" max="5976" width="12.85546875" style="3" bestFit="1" customWidth="1"/>
    <col min="5977" max="5978" width="9.140625" style="3"/>
    <col min="5979" max="5980" width="9.28515625" style="3" bestFit="1" customWidth="1"/>
    <col min="5981" max="5981" width="9.140625" style="3"/>
    <col min="5982" max="5983" width="9.28515625" style="3" bestFit="1" customWidth="1"/>
    <col min="5984" max="5984" width="12.85546875" style="3" bestFit="1" customWidth="1"/>
    <col min="5985" max="5986" width="9.140625" style="3"/>
    <col min="5987" max="5988" width="9.28515625" style="3" bestFit="1" customWidth="1"/>
    <col min="5989" max="5989" width="9.140625" style="3"/>
    <col min="5990" max="5991" width="9.28515625" style="3" bestFit="1" customWidth="1"/>
    <col min="5992" max="5992" width="12.85546875" style="3" bestFit="1" customWidth="1"/>
    <col min="5993" max="5994" width="9.140625" style="3"/>
    <col min="5995" max="5996" width="9.28515625" style="3" bestFit="1" customWidth="1"/>
    <col min="5997" max="5997" width="9.140625" style="3"/>
    <col min="5998" max="5999" width="9.28515625" style="3" bestFit="1" customWidth="1"/>
    <col min="6000" max="6000" width="12.85546875" style="3" bestFit="1" customWidth="1"/>
    <col min="6001" max="6002" width="9.140625" style="3"/>
    <col min="6003" max="6004" width="9.28515625" style="3" bestFit="1" customWidth="1"/>
    <col min="6005" max="6005" width="9.140625" style="3"/>
    <col min="6006" max="6007" width="9.28515625" style="3" bestFit="1" customWidth="1"/>
    <col min="6008" max="6008" width="12.85546875" style="3" bestFit="1" customWidth="1"/>
    <col min="6009" max="6010" width="9.140625" style="3"/>
    <col min="6011" max="6012" width="9.28515625" style="3" bestFit="1" customWidth="1"/>
    <col min="6013" max="6013" width="9.140625" style="3"/>
    <col min="6014" max="6015" width="9.28515625" style="3" bestFit="1" customWidth="1"/>
    <col min="6016" max="6016" width="12.85546875" style="3" bestFit="1" customWidth="1"/>
    <col min="6017" max="6018" width="9.140625" style="3"/>
    <col min="6019" max="6020" width="9.28515625" style="3" bestFit="1" customWidth="1"/>
    <col min="6021" max="6021" width="9.140625" style="3"/>
    <col min="6022" max="6023" width="9.28515625" style="3" bestFit="1" customWidth="1"/>
    <col min="6024" max="6024" width="12.85546875" style="3" bestFit="1" customWidth="1"/>
    <col min="6025" max="6026" width="9.140625" style="3"/>
    <col min="6027" max="6028" width="9.28515625" style="3" bestFit="1" customWidth="1"/>
    <col min="6029" max="6029" width="9.140625" style="3"/>
    <col min="6030" max="6031" width="9.28515625" style="3" bestFit="1" customWidth="1"/>
    <col min="6032" max="6032" width="12.85546875" style="3" bestFit="1" customWidth="1"/>
    <col min="6033" max="6034" width="9.140625" style="3"/>
    <col min="6035" max="6036" width="9.28515625" style="3" bestFit="1" customWidth="1"/>
    <col min="6037" max="6037" width="9.140625" style="3"/>
    <col min="6038" max="6039" width="9.28515625" style="3" bestFit="1" customWidth="1"/>
    <col min="6040" max="6040" width="12.85546875" style="3" bestFit="1" customWidth="1"/>
    <col min="6041" max="6042" width="9.140625" style="3"/>
    <col min="6043" max="6044" width="9.28515625" style="3" bestFit="1" customWidth="1"/>
    <col min="6045" max="6045" width="9.140625" style="3"/>
    <col min="6046" max="6047" width="9.28515625" style="3" bestFit="1" customWidth="1"/>
    <col min="6048" max="6048" width="12.85546875" style="3" bestFit="1" customWidth="1"/>
    <col min="6049" max="6050" width="9.140625" style="3"/>
    <col min="6051" max="6052" width="9.28515625" style="3" bestFit="1" customWidth="1"/>
    <col min="6053" max="6053" width="9.140625" style="3"/>
    <col min="6054" max="6055" width="9.28515625" style="3" bestFit="1" customWidth="1"/>
    <col min="6056" max="6056" width="12.85546875" style="3" bestFit="1" customWidth="1"/>
    <col min="6057" max="6058" width="9.140625" style="3"/>
    <col min="6059" max="6060" width="9.28515625" style="3" bestFit="1" customWidth="1"/>
    <col min="6061" max="6061" width="9.140625" style="3"/>
    <col min="6062" max="6063" width="9.28515625" style="3" bestFit="1" customWidth="1"/>
    <col min="6064" max="6064" width="12.85546875" style="3" bestFit="1" customWidth="1"/>
    <col min="6065" max="6066" width="9.140625" style="3"/>
    <col min="6067" max="6068" width="9.28515625" style="3" bestFit="1" customWidth="1"/>
    <col min="6069" max="6069" width="9.140625" style="3"/>
    <col min="6070" max="6071" width="9.28515625" style="3" bestFit="1" customWidth="1"/>
    <col min="6072" max="6072" width="12.85546875" style="3" bestFit="1" customWidth="1"/>
    <col min="6073" max="6074" width="9.140625" style="3"/>
    <col min="6075" max="6076" width="9.28515625" style="3" bestFit="1" customWidth="1"/>
    <col min="6077" max="6077" width="9.140625" style="3"/>
    <col min="6078" max="6079" width="9.28515625" style="3" bestFit="1" customWidth="1"/>
    <col min="6080" max="6080" width="12.85546875" style="3" bestFit="1" customWidth="1"/>
    <col min="6081" max="6082" width="9.140625" style="3"/>
    <col min="6083" max="6084" width="9.28515625" style="3" bestFit="1" customWidth="1"/>
    <col min="6085" max="6085" width="9.140625" style="3"/>
    <col min="6086" max="6087" width="9.28515625" style="3" bestFit="1" customWidth="1"/>
    <col min="6088" max="6088" width="12.85546875" style="3" bestFit="1" customWidth="1"/>
    <col min="6089" max="6090" width="9.140625" style="3"/>
    <col min="6091" max="6092" width="9.28515625" style="3" bestFit="1" customWidth="1"/>
    <col min="6093" max="6093" width="9.140625" style="3"/>
    <col min="6094" max="6095" width="9.28515625" style="3" bestFit="1" customWidth="1"/>
    <col min="6096" max="6096" width="12.85546875" style="3" bestFit="1" customWidth="1"/>
    <col min="6097" max="6098" width="9.140625" style="3"/>
    <col min="6099" max="6100" width="9.28515625" style="3" bestFit="1" customWidth="1"/>
    <col min="6101" max="6101" width="9.140625" style="3"/>
    <col min="6102" max="6103" width="9.28515625" style="3" bestFit="1" customWidth="1"/>
    <col min="6104" max="6104" width="12.85546875" style="3" bestFit="1" customWidth="1"/>
    <col min="6105" max="6106" width="9.140625" style="3"/>
    <col min="6107" max="6108" width="9.28515625" style="3" bestFit="1" customWidth="1"/>
    <col min="6109" max="6109" width="9.140625" style="3"/>
    <col min="6110" max="6111" width="9.28515625" style="3" bestFit="1" customWidth="1"/>
    <col min="6112" max="6112" width="12.85546875" style="3" bestFit="1" customWidth="1"/>
    <col min="6113" max="6114" width="9.140625" style="3"/>
    <col min="6115" max="6116" width="9.28515625" style="3" bestFit="1" customWidth="1"/>
    <col min="6117" max="6117" width="9.140625" style="3"/>
    <col min="6118" max="6119" width="9.28515625" style="3" bestFit="1" customWidth="1"/>
    <col min="6120" max="6120" width="12.85546875" style="3" bestFit="1" customWidth="1"/>
    <col min="6121" max="6122" width="9.140625" style="3"/>
    <col min="6123" max="6124" width="9.28515625" style="3" bestFit="1" customWidth="1"/>
    <col min="6125" max="6125" width="9.140625" style="3"/>
    <col min="6126" max="6127" width="9.28515625" style="3" bestFit="1" customWidth="1"/>
    <col min="6128" max="6128" width="12.85546875" style="3" bestFit="1" customWidth="1"/>
    <col min="6129" max="6130" width="9.140625" style="3"/>
    <col min="6131" max="6132" width="9.28515625" style="3" bestFit="1" customWidth="1"/>
    <col min="6133" max="6133" width="9.140625" style="3"/>
    <col min="6134" max="6135" width="9.28515625" style="3" bestFit="1" customWidth="1"/>
    <col min="6136" max="6136" width="12.85546875" style="3" bestFit="1" customWidth="1"/>
    <col min="6137" max="6138" width="9.140625" style="3"/>
    <col min="6139" max="6140" width="9.28515625" style="3" bestFit="1" customWidth="1"/>
    <col min="6141" max="6141" width="9.140625" style="3"/>
    <col min="6142" max="6143" width="9.28515625" style="3" bestFit="1" customWidth="1"/>
    <col min="6144" max="6144" width="12.85546875" style="3" bestFit="1" customWidth="1"/>
    <col min="6145" max="6146" width="9.140625" style="3"/>
    <col min="6147" max="6148" width="9.28515625" style="3" bestFit="1" customWidth="1"/>
    <col min="6149" max="6149" width="9.140625" style="3"/>
    <col min="6150" max="6151" width="9.28515625" style="3" bestFit="1" customWidth="1"/>
    <col min="6152" max="6152" width="12.85546875" style="3" bestFit="1" customWidth="1"/>
    <col min="6153" max="6154" width="9.140625" style="3"/>
    <col min="6155" max="6156" width="9.28515625" style="3" bestFit="1" customWidth="1"/>
    <col min="6157" max="6157" width="9.140625" style="3"/>
    <col min="6158" max="6159" width="9.28515625" style="3" bestFit="1" customWidth="1"/>
    <col min="6160" max="6160" width="12.85546875" style="3" bestFit="1" customWidth="1"/>
    <col min="6161" max="6162" width="9.140625" style="3"/>
    <col min="6163" max="6164" width="9.28515625" style="3" bestFit="1" customWidth="1"/>
    <col min="6165" max="6165" width="9.140625" style="3"/>
    <col min="6166" max="6167" width="9.28515625" style="3" bestFit="1" customWidth="1"/>
    <col min="6168" max="6168" width="12.85546875" style="3" bestFit="1" customWidth="1"/>
    <col min="6169" max="6170" width="9.140625" style="3"/>
    <col min="6171" max="6172" width="9.28515625" style="3" bestFit="1" customWidth="1"/>
    <col min="6173" max="6173" width="9.140625" style="3"/>
    <col min="6174" max="6175" width="9.28515625" style="3" bestFit="1" customWidth="1"/>
    <col min="6176" max="6176" width="12.85546875" style="3" bestFit="1" customWidth="1"/>
    <col min="6177" max="6178" width="9.140625" style="3"/>
    <col min="6179" max="6180" width="9.28515625" style="3" bestFit="1" customWidth="1"/>
    <col min="6181" max="6181" width="9.140625" style="3"/>
    <col min="6182" max="6183" width="9.28515625" style="3" bestFit="1" customWidth="1"/>
    <col min="6184" max="6184" width="12.85546875" style="3" bestFit="1" customWidth="1"/>
    <col min="6185" max="6186" width="9.140625" style="3"/>
    <col min="6187" max="6188" width="9.28515625" style="3" bestFit="1" customWidth="1"/>
    <col min="6189" max="6189" width="9.140625" style="3"/>
    <col min="6190" max="6191" width="9.28515625" style="3" bestFit="1" customWidth="1"/>
    <col min="6192" max="6192" width="12.85546875" style="3" bestFit="1" customWidth="1"/>
    <col min="6193" max="6194" width="9.140625" style="3"/>
    <col min="6195" max="6196" width="9.28515625" style="3" bestFit="1" customWidth="1"/>
    <col min="6197" max="6197" width="9.140625" style="3"/>
    <col min="6198" max="6199" width="9.28515625" style="3" bestFit="1" customWidth="1"/>
    <col min="6200" max="6200" width="12.85546875" style="3" bestFit="1" customWidth="1"/>
    <col min="6201" max="6202" width="9.140625" style="3"/>
    <col min="6203" max="6204" width="9.28515625" style="3" bestFit="1" customWidth="1"/>
    <col min="6205" max="6205" width="9.140625" style="3"/>
    <col min="6206" max="6207" width="9.28515625" style="3" bestFit="1" customWidth="1"/>
    <col min="6208" max="6208" width="12.85546875" style="3" bestFit="1" customWidth="1"/>
    <col min="6209" max="6210" width="9.140625" style="3"/>
    <col min="6211" max="6212" width="9.28515625" style="3" bestFit="1" customWidth="1"/>
    <col min="6213" max="6213" width="9.140625" style="3"/>
    <col min="6214" max="6215" width="9.28515625" style="3" bestFit="1" customWidth="1"/>
    <col min="6216" max="6216" width="12.85546875" style="3" bestFit="1" customWidth="1"/>
    <col min="6217" max="6218" width="9.140625" style="3"/>
    <col min="6219" max="6220" width="9.28515625" style="3" bestFit="1" customWidth="1"/>
    <col min="6221" max="6221" width="9.140625" style="3"/>
    <col min="6222" max="6223" width="9.28515625" style="3" bestFit="1" customWidth="1"/>
    <col min="6224" max="6224" width="12.85546875" style="3" bestFit="1" customWidth="1"/>
    <col min="6225" max="6226" width="9.140625" style="3"/>
    <col min="6227" max="6228" width="9.28515625" style="3" bestFit="1" customWidth="1"/>
    <col min="6229" max="6229" width="9.140625" style="3"/>
    <col min="6230" max="6231" width="9.28515625" style="3" bestFit="1" customWidth="1"/>
    <col min="6232" max="6232" width="12.85546875" style="3" bestFit="1" customWidth="1"/>
    <col min="6233" max="6234" width="9.140625" style="3"/>
    <col min="6235" max="6236" width="9.28515625" style="3" bestFit="1" customWidth="1"/>
    <col min="6237" max="6237" width="9.140625" style="3"/>
    <col min="6238" max="6239" width="9.28515625" style="3" bestFit="1" customWidth="1"/>
    <col min="6240" max="6240" width="12.85546875" style="3" bestFit="1" customWidth="1"/>
    <col min="6241" max="6242" width="9.140625" style="3"/>
    <col min="6243" max="6244" width="9.28515625" style="3" bestFit="1" customWidth="1"/>
    <col min="6245" max="6245" width="9.140625" style="3"/>
    <col min="6246" max="6247" width="9.28515625" style="3" bestFit="1" customWidth="1"/>
    <col min="6248" max="6248" width="12.85546875" style="3" bestFit="1" customWidth="1"/>
    <col min="6249" max="6250" width="9.140625" style="3"/>
    <col min="6251" max="6252" width="9.28515625" style="3" bestFit="1" customWidth="1"/>
    <col min="6253" max="6253" width="9.140625" style="3"/>
    <col min="6254" max="6255" width="9.28515625" style="3" bestFit="1" customWidth="1"/>
    <col min="6256" max="6256" width="12.85546875" style="3" bestFit="1" customWidth="1"/>
    <col min="6257" max="6258" width="9.140625" style="3"/>
    <col min="6259" max="6260" width="9.28515625" style="3" bestFit="1" customWidth="1"/>
    <col min="6261" max="6261" width="9.140625" style="3"/>
    <col min="6262" max="6263" width="9.28515625" style="3" bestFit="1" customWidth="1"/>
    <col min="6264" max="6264" width="12.85546875" style="3" bestFit="1" customWidth="1"/>
    <col min="6265" max="6266" width="9.140625" style="3"/>
    <col min="6267" max="6268" width="9.28515625" style="3" bestFit="1" customWidth="1"/>
    <col min="6269" max="6269" width="9.140625" style="3"/>
    <col min="6270" max="6271" width="9.28515625" style="3" bestFit="1" customWidth="1"/>
    <col min="6272" max="6272" width="12.85546875" style="3" bestFit="1" customWidth="1"/>
    <col min="6273" max="6274" width="9.140625" style="3"/>
    <col min="6275" max="6276" width="9.28515625" style="3" bestFit="1" customWidth="1"/>
    <col min="6277" max="6277" width="9.140625" style="3"/>
    <col min="6278" max="6279" width="9.28515625" style="3" bestFit="1" customWidth="1"/>
    <col min="6280" max="6280" width="12.85546875" style="3" bestFit="1" customWidth="1"/>
    <col min="6281" max="6282" width="9.140625" style="3"/>
    <col min="6283" max="6284" width="9.28515625" style="3" bestFit="1" customWidth="1"/>
    <col min="6285" max="6285" width="9.140625" style="3"/>
    <col min="6286" max="6287" width="9.28515625" style="3" bestFit="1" customWidth="1"/>
    <col min="6288" max="6288" width="12.85546875" style="3" bestFit="1" customWidth="1"/>
    <col min="6289" max="6290" width="9.140625" style="3"/>
    <col min="6291" max="6292" width="9.28515625" style="3" bestFit="1" customWidth="1"/>
    <col min="6293" max="6293" width="9.140625" style="3"/>
    <col min="6294" max="6295" width="9.28515625" style="3" bestFit="1" customWidth="1"/>
    <col min="6296" max="6296" width="12.85546875" style="3" bestFit="1" customWidth="1"/>
    <col min="6297" max="6298" width="9.140625" style="3"/>
    <col min="6299" max="6300" width="9.28515625" style="3" bestFit="1" customWidth="1"/>
    <col min="6301" max="6301" width="9.140625" style="3"/>
    <col min="6302" max="6303" width="9.28515625" style="3" bestFit="1" customWidth="1"/>
    <col min="6304" max="6304" width="12.85546875" style="3" bestFit="1" customWidth="1"/>
    <col min="6305" max="6306" width="9.140625" style="3"/>
    <col min="6307" max="6308" width="9.28515625" style="3" bestFit="1" customWidth="1"/>
    <col min="6309" max="6309" width="9.140625" style="3"/>
    <col min="6310" max="6311" width="9.28515625" style="3" bestFit="1" customWidth="1"/>
    <col min="6312" max="6312" width="12.85546875" style="3" bestFit="1" customWidth="1"/>
    <col min="6313" max="6314" width="9.140625" style="3"/>
    <col min="6315" max="6316" width="9.28515625" style="3" bestFit="1" customWidth="1"/>
    <col min="6317" max="6317" width="9.140625" style="3"/>
    <col min="6318" max="6319" width="9.28515625" style="3" bestFit="1" customWidth="1"/>
    <col min="6320" max="6320" width="12.85546875" style="3" bestFit="1" customWidth="1"/>
    <col min="6321" max="6322" width="9.140625" style="3"/>
    <col min="6323" max="6324" width="9.28515625" style="3" bestFit="1" customWidth="1"/>
    <col min="6325" max="6325" width="9.140625" style="3"/>
    <col min="6326" max="6327" width="9.28515625" style="3" bestFit="1" customWidth="1"/>
    <col min="6328" max="6328" width="12.85546875" style="3" bestFit="1" customWidth="1"/>
    <col min="6329" max="6330" width="9.140625" style="3"/>
    <col min="6331" max="6332" width="9.28515625" style="3" bestFit="1" customWidth="1"/>
    <col min="6333" max="6333" width="9.140625" style="3"/>
    <col min="6334" max="6335" width="9.28515625" style="3" bestFit="1" customWidth="1"/>
    <col min="6336" max="6336" width="12.85546875" style="3" bestFit="1" customWidth="1"/>
    <col min="6337" max="6338" width="9.140625" style="3"/>
    <col min="6339" max="6340" width="9.28515625" style="3" bestFit="1" customWidth="1"/>
    <col min="6341" max="6341" width="9.140625" style="3"/>
    <col min="6342" max="6343" width="9.28515625" style="3" bestFit="1" customWidth="1"/>
    <col min="6344" max="6344" width="12.85546875" style="3" bestFit="1" customWidth="1"/>
    <col min="6345" max="6346" width="9.140625" style="3"/>
    <col min="6347" max="6348" width="9.28515625" style="3" bestFit="1" customWidth="1"/>
    <col min="6349" max="6349" width="9.140625" style="3"/>
    <col min="6350" max="6351" width="9.28515625" style="3" bestFit="1" customWidth="1"/>
    <col min="6352" max="6352" width="12.85546875" style="3" bestFit="1" customWidth="1"/>
    <col min="6353" max="6354" width="9.140625" style="3"/>
    <col min="6355" max="6356" width="9.28515625" style="3" bestFit="1" customWidth="1"/>
    <col min="6357" max="6357" width="9.140625" style="3"/>
    <col min="6358" max="6359" width="9.28515625" style="3" bestFit="1" customWidth="1"/>
    <col min="6360" max="6360" width="12.85546875" style="3" bestFit="1" customWidth="1"/>
    <col min="6361" max="6362" width="9.140625" style="3"/>
    <col min="6363" max="6364" width="9.28515625" style="3" bestFit="1" customWidth="1"/>
    <col min="6365" max="6365" width="9.140625" style="3"/>
    <col min="6366" max="6367" width="9.28515625" style="3" bestFit="1" customWidth="1"/>
    <col min="6368" max="6368" width="12.85546875" style="3" bestFit="1" customWidth="1"/>
    <col min="6369" max="6370" width="9.140625" style="3"/>
    <col min="6371" max="6372" width="9.28515625" style="3" bestFit="1" customWidth="1"/>
    <col min="6373" max="6373" width="9.140625" style="3"/>
    <col min="6374" max="6375" width="9.28515625" style="3" bestFit="1" customWidth="1"/>
    <col min="6376" max="6376" width="12.85546875" style="3" bestFit="1" customWidth="1"/>
    <col min="6377" max="6378" width="9.140625" style="3"/>
    <col min="6379" max="6380" width="9.28515625" style="3" bestFit="1" customWidth="1"/>
    <col min="6381" max="6381" width="9.140625" style="3"/>
    <col min="6382" max="6383" width="9.28515625" style="3" bestFit="1" customWidth="1"/>
    <col min="6384" max="6384" width="12.85546875" style="3" bestFit="1" customWidth="1"/>
    <col min="6385" max="6386" width="9.140625" style="3"/>
    <col min="6387" max="6388" width="9.28515625" style="3" bestFit="1" customWidth="1"/>
    <col min="6389" max="6389" width="9.140625" style="3"/>
    <col min="6390" max="6391" width="9.28515625" style="3" bestFit="1" customWidth="1"/>
    <col min="6392" max="6392" width="12.85546875" style="3" bestFit="1" customWidth="1"/>
    <col min="6393" max="6394" width="9.140625" style="3"/>
    <col min="6395" max="6396" width="9.28515625" style="3" bestFit="1" customWidth="1"/>
    <col min="6397" max="6397" width="9.140625" style="3"/>
    <col min="6398" max="6399" width="9.28515625" style="3" bestFit="1" customWidth="1"/>
    <col min="6400" max="6400" width="12.85546875" style="3" bestFit="1" customWidth="1"/>
    <col min="6401" max="6402" width="9.140625" style="3"/>
    <col min="6403" max="6404" width="9.28515625" style="3" bestFit="1" customWidth="1"/>
    <col min="6405" max="6405" width="9.140625" style="3"/>
    <col min="6406" max="6407" width="9.28515625" style="3" bestFit="1" customWidth="1"/>
    <col min="6408" max="6408" width="12.85546875" style="3" bestFit="1" customWidth="1"/>
    <col min="6409" max="6410" width="9.140625" style="3"/>
    <col min="6411" max="6412" width="9.28515625" style="3" bestFit="1" customWidth="1"/>
    <col min="6413" max="6413" width="9.140625" style="3"/>
    <col min="6414" max="6415" width="9.28515625" style="3" bestFit="1" customWidth="1"/>
    <col min="6416" max="6416" width="12.85546875" style="3" bestFit="1" customWidth="1"/>
    <col min="6417" max="6418" width="9.140625" style="3"/>
    <col min="6419" max="6420" width="9.28515625" style="3" bestFit="1" customWidth="1"/>
    <col min="6421" max="6421" width="9.140625" style="3"/>
    <col min="6422" max="6423" width="9.28515625" style="3" bestFit="1" customWidth="1"/>
    <col min="6424" max="6424" width="12.85546875" style="3" bestFit="1" customWidth="1"/>
    <col min="6425" max="6426" width="9.140625" style="3"/>
    <col min="6427" max="6428" width="9.28515625" style="3" bestFit="1" customWidth="1"/>
    <col min="6429" max="6429" width="9.140625" style="3"/>
    <col min="6430" max="6431" width="9.28515625" style="3" bestFit="1" customWidth="1"/>
    <col min="6432" max="6432" width="12.85546875" style="3" bestFit="1" customWidth="1"/>
    <col min="6433" max="6434" width="9.140625" style="3"/>
    <col min="6435" max="6436" width="9.28515625" style="3" bestFit="1" customWidth="1"/>
    <col min="6437" max="6437" width="9.140625" style="3"/>
    <col min="6438" max="6439" width="9.28515625" style="3" bestFit="1" customWidth="1"/>
    <col min="6440" max="6440" width="12.85546875" style="3" bestFit="1" customWidth="1"/>
    <col min="6441" max="6442" width="9.140625" style="3"/>
    <col min="6443" max="6444" width="9.28515625" style="3" bestFit="1" customWidth="1"/>
    <col min="6445" max="6445" width="9.140625" style="3"/>
    <col min="6446" max="6447" width="9.28515625" style="3" bestFit="1" customWidth="1"/>
    <col min="6448" max="6448" width="12.85546875" style="3" bestFit="1" customWidth="1"/>
    <col min="6449" max="6450" width="9.140625" style="3"/>
    <col min="6451" max="6452" width="9.28515625" style="3" bestFit="1" customWidth="1"/>
    <col min="6453" max="6453" width="9.140625" style="3"/>
    <col min="6454" max="6455" width="9.28515625" style="3" bestFit="1" customWidth="1"/>
    <col min="6456" max="6456" width="12.85546875" style="3" bestFit="1" customWidth="1"/>
    <col min="6457" max="6458" width="9.140625" style="3"/>
    <col min="6459" max="6460" width="9.28515625" style="3" bestFit="1" customWidth="1"/>
    <col min="6461" max="6461" width="9.140625" style="3"/>
    <col min="6462" max="6463" width="9.28515625" style="3" bestFit="1" customWidth="1"/>
    <col min="6464" max="6464" width="12.85546875" style="3" bestFit="1" customWidth="1"/>
    <col min="6465" max="6466" width="9.140625" style="3"/>
    <col min="6467" max="6468" width="9.28515625" style="3" bestFit="1" customWidth="1"/>
    <col min="6469" max="6469" width="9.140625" style="3"/>
    <col min="6470" max="6471" width="9.28515625" style="3" bestFit="1" customWidth="1"/>
    <col min="6472" max="6472" width="12.85546875" style="3" bestFit="1" customWidth="1"/>
    <col min="6473" max="6474" width="9.140625" style="3"/>
    <col min="6475" max="6476" width="9.28515625" style="3" bestFit="1" customWidth="1"/>
    <col min="6477" max="6477" width="9.140625" style="3"/>
    <col min="6478" max="6479" width="9.28515625" style="3" bestFit="1" customWidth="1"/>
    <col min="6480" max="6480" width="12.85546875" style="3" bestFit="1" customWidth="1"/>
    <col min="6481" max="6482" width="9.140625" style="3"/>
    <col min="6483" max="6484" width="9.28515625" style="3" bestFit="1" customWidth="1"/>
    <col min="6485" max="6485" width="9.140625" style="3"/>
    <col min="6486" max="6487" width="9.28515625" style="3" bestFit="1" customWidth="1"/>
    <col min="6488" max="6488" width="12.85546875" style="3" bestFit="1" customWidth="1"/>
    <col min="6489" max="6490" width="9.140625" style="3"/>
    <col min="6491" max="6492" width="9.28515625" style="3" bestFit="1" customWidth="1"/>
    <col min="6493" max="6493" width="9.140625" style="3"/>
    <col min="6494" max="6495" width="9.28515625" style="3" bestFit="1" customWidth="1"/>
    <col min="6496" max="6496" width="12.85546875" style="3" bestFit="1" customWidth="1"/>
    <col min="6497" max="6498" width="9.140625" style="3"/>
    <col min="6499" max="6500" width="9.28515625" style="3" bestFit="1" customWidth="1"/>
    <col min="6501" max="6501" width="9.140625" style="3"/>
    <col min="6502" max="6503" width="9.28515625" style="3" bestFit="1" customWidth="1"/>
    <col min="6504" max="6504" width="12.85546875" style="3" bestFit="1" customWidth="1"/>
    <col min="6505" max="6506" width="9.140625" style="3"/>
    <col min="6507" max="6508" width="9.28515625" style="3" bestFit="1" customWidth="1"/>
    <col min="6509" max="6509" width="9.140625" style="3"/>
    <col min="6510" max="6511" width="9.28515625" style="3" bestFit="1" customWidth="1"/>
    <col min="6512" max="6512" width="12.85546875" style="3" bestFit="1" customWidth="1"/>
    <col min="6513" max="6514" width="9.140625" style="3"/>
    <col min="6515" max="6516" width="9.28515625" style="3" bestFit="1" customWidth="1"/>
    <col min="6517" max="6517" width="9.140625" style="3"/>
    <col min="6518" max="6519" width="9.28515625" style="3" bestFit="1" customWidth="1"/>
    <col min="6520" max="6520" width="12.85546875" style="3" bestFit="1" customWidth="1"/>
    <col min="6521" max="6522" width="9.140625" style="3"/>
    <col min="6523" max="6524" width="9.28515625" style="3" bestFit="1" customWidth="1"/>
    <col min="6525" max="6525" width="9.140625" style="3"/>
    <col min="6526" max="6527" width="9.28515625" style="3" bestFit="1" customWidth="1"/>
    <col min="6528" max="6528" width="12.85546875" style="3" bestFit="1" customWidth="1"/>
    <col min="6529" max="6530" width="9.140625" style="3"/>
    <col min="6531" max="6532" width="9.28515625" style="3" bestFit="1" customWidth="1"/>
    <col min="6533" max="6533" width="9.140625" style="3"/>
    <col min="6534" max="6535" width="9.28515625" style="3" bestFit="1" customWidth="1"/>
    <col min="6536" max="6536" width="12.85546875" style="3" bestFit="1" customWidth="1"/>
    <col min="6537" max="6538" width="9.140625" style="3"/>
    <col min="6539" max="6540" width="9.28515625" style="3" bestFit="1" customWidth="1"/>
    <col min="6541" max="6541" width="9.140625" style="3"/>
    <col min="6542" max="6543" width="9.28515625" style="3" bestFit="1" customWidth="1"/>
    <col min="6544" max="6544" width="12.85546875" style="3" bestFit="1" customWidth="1"/>
    <col min="6545" max="6546" width="9.140625" style="3"/>
    <col min="6547" max="6548" width="9.28515625" style="3" bestFit="1" customWidth="1"/>
    <col min="6549" max="6549" width="9.140625" style="3"/>
    <col min="6550" max="6551" width="9.28515625" style="3" bestFit="1" customWidth="1"/>
    <col min="6552" max="6552" width="12.85546875" style="3" bestFit="1" customWidth="1"/>
    <col min="6553" max="6554" width="9.140625" style="3"/>
    <col min="6555" max="6556" width="9.28515625" style="3" bestFit="1" customWidth="1"/>
    <col min="6557" max="6557" width="9.140625" style="3"/>
    <col min="6558" max="6559" width="9.28515625" style="3" bestFit="1" customWidth="1"/>
    <col min="6560" max="6560" width="12.85546875" style="3" bestFit="1" customWidth="1"/>
    <col min="6561" max="6562" width="9.140625" style="3"/>
    <col min="6563" max="6564" width="9.28515625" style="3" bestFit="1" customWidth="1"/>
    <col min="6565" max="6565" width="9.140625" style="3"/>
    <col min="6566" max="6567" width="9.28515625" style="3" bestFit="1" customWidth="1"/>
    <col min="6568" max="6568" width="12.85546875" style="3" bestFit="1" customWidth="1"/>
    <col min="6569" max="6570" width="9.140625" style="3"/>
    <col min="6571" max="6572" width="9.28515625" style="3" bestFit="1" customWidth="1"/>
    <col min="6573" max="6573" width="9.140625" style="3"/>
    <col min="6574" max="6575" width="9.28515625" style="3" bestFit="1" customWidth="1"/>
    <col min="6576" max="6576" width="12.85546875" style="3" bestFit="1" customWidth="1"/>
    <col min="6577" max="6578" width="9.140625" style="3"/>
    <col min="6579" max="6580" width="9.28515625" style="3" bestFit="1" customWidth="1"/>
    <col min="6581" max="6581" width="9.140625" style="3"/>
    <col min="6582" max="6583" width="9.28515625" style="3" bestFit="1" customWidth="1"/>
    <col min="6584" max="6584" width="12.85546875" style="3" bestFit="1" customWidth="1"/>
    <col min="6585" max="6586" width="9.140625" style="3"/>
    <col min="6587" max="6588" width="9.28515625" style="3" bestFit="1" customWidth="1"/>
    <col min="6589" max="6589" width="9.140625" style="3"/>
    <col min="6590" max="6591" width="9.28515625" style="3" bestFit="1" customWidth="1"/>
    <col min="6592" max="6592" width="12.85546875" style="3" bestFit="1" customWidth="1"/>
    <col min="6593" max="6594" width="9.140625" style="3"/>
    <col min="6595" max="6596" width="9.28515625" style="3" bestFit="1" customWidth="1"/>
    <col min="6597" max="6597" width="9.140625" style="3"/>
    <col min="6598" max="6599" width="9.28515625" style="3" bestFit="1" customWidth="1"/>
    <col min="6600" max="6600" width="12.85546875" style="3" bestFit="1" customWidth="1"/>
    <col min="6601" max="6602" width="9.140625" style="3"/>
    <col min="6603" max="6604" width="9.28515625" style="3" bestFit="1" customWidth="1"/>
    <col min="6605" max="6605" width="9.140625" style="3"/>
    <col min="6606" max="6607" width="9.28515625" style="3" bestFit="1" customWidth="1"/>
    <col min="6608" max="6608" width="12.85546875" style="3" bestFit="1" customWidth="1"/>
    <col min="6609" max="6610" width="9.140625" style="3"/>
    <col min="6611" max="6612" width="9.28515625" style="3" bestFit="1" customWidth="1"/>
    <col min="6613" max="6613" width="9.140625" style="3"/>
    <col min="6614" max="6615" width="9.28515625" style="3" bestFit="1" customWidth="1"/>
    <col min="6616" max="6616" width="12.85546875" style="3" bestFit="1" customWidth="1"/>
    <col min="6617" max="6618" width="9.140625" style="3"/>
    <col min="6619" max="6620" width="9.28515625" style="3" bestFit="1" customWidth="1"/>
    <col min="6621" max="6621" width="9.140625" style="3"/>
    <col min="6622" max="6623" width="9.28515625" style="3" bestFit="1" customWidth="1"/>
    <col min="6624" max="6624" width="12.85546875" style="3" bestFit="1" customWidth="1"/>
    <col min="6625" max="6626" width="9.140625" style="3"/>
    <col min="6627" max="6628" width="9.28515625" style="3" bestFit="1" customWidth="1"/>
    <col min="6629" max="6629" width="9.140625" style="3"/>
    <col min="6630" max="6631" width="9.28515625" style="3" bestFit="1" customWidth="1"/>
    <col min="6632" max="6632" width="12.85546875" style="3" bestFit="1" customWidth="1"/>
    <col min="6633" max="6634" width="9.140625" style="3"/>
    <col min="6635" max="6636" width="9.28515625" style="3" bestFit="1" customWidth="1"/>
    <col min="6637" max="6637" width="9.140625" style="3"/>
    <col min="6638" max="6639" width="9.28515625" style="3" bestFit="1" customWidth="1"/>
    <col min="6640" max="6640" width="12.85546875" style="3" bestFit="1" customWidth="1"/>
    <col min="6641" max="6642" width="9.140625" style="3"/>
    <col min="6643" max="6644" width="9.28515625" style="3" bestFit="1" customWidth="1"/>
    <col min="6645" max="6645" width="9.140625" style="3"/>
    <col min="6646" max="6647" width="9.28515625" style="3" bestFit="1" customWidth="1"/>
    <col min="6648" max="6648" width="12.85546875" style="3" bestFit="1" customWidth="1"/>
    <col min="6649" max="6650" width="9.140625" style="3"/>
    <col min="6651" max="6652" width="9.28515625" style="3" bestFit="1" customWidth="1"/>
    <col min="6653" max="6653" width="9.140625" style="3"/>
    <col min="6654" max="6655" width="9.28515625" style="3" bestFit="1" customWidth="1"/>
    <col min="6656" max="6656" width="12.85546875" style="3" bestFit="1" customWidth="1"/>
    <col min="6657" max="6658" width="9.140625" style="3"/>
    <col min="6659" max="6660" width="9.28515625" style="3" bestFit="1" customWidth="1"/>
    <col min="6661" max="6661" width="9.140625" style="3"/>
    <col min="6662" max="6663" width="9.28515625" style="3" bestFit="1" customWidth="1"/>
    <col min="6664" max="6664" width="12.85546875" style="3" bestFit="1" customWidth="1"/>
    <col min="6665" max="6666" width="9.140625" style="3"/>
    <col min="6667" max="6668" width="9.28515625" style="3" bestFit="1" customWidth="1"/>
    <col min="6669" max="6669" width="9.140625" style="3"/>
    <col min="6670" max="6671" width="9.28515625" style="3" bestFit="1" customWidth="1"/>
    <col min="6672" max="6672" width="12.85546875" style="3" bestFit="1" customWidth="1"/>
    <col min="6673" max="6674" width="9.140625" style="3"/>
    <col min="6675" max="6676" width="9.28515625" style="3" bestFit="1" customWidth="1"/>
    <col min="6677" max="6677" width="9.140625" style="3"/>
    <col min="6678" max="6679" width="9.28515625" style="3" bestFit="1" customWidth="1"/>
    <col min="6680" max="6680" width="12.85546875" style="3" bestFit="1" customWidth="1"/>
    <col min="6681" max="6682" width="9.140625" style="3"/>
    <col min="6683" max="6684" width="9.28515625" style="3" bestFit="1" customWidth="1"/>
    <col min="6685" max="6685" width="9.140625" style="3"/>
    <col min="6686" max="6687" width="9.28515625" style="3" bestFit="1" customWidth="1"/>
    <col min="6688" max="6688" width="12.85546875" style="3" bestFit="1" customWidth="1"/>
    <col min="6689" max="6690" width="9.140625" style="3"/>
    <col min="6691" max="6692" width="9.28515625" style="3" bestFit="1" customWidth="1"/>
    <col min="6693" max="6693" width="9.140625" style="3"/>
    <col min="6694" max="6695" width="9.28515625" style="3" bestFit="1" customWidth="1"/>
    <col min="6696" max="6696" width="12.85546875" style="3" bestFit="1" customWidth="1"/>
    <col min="6697" max="6698" width="9.140625" style="3"/>
    <col min="6699" max="6700" width="9.28515625" style="3" bestFit="1" customWidth="1"/>
    <col min="6701" max="6701" width="9.140625" style="3"/>
    <col min="6702" max="6703" width="9.28515625" style="3" bestFit="1" customWidth="1"/>
    <col min="6704" max="6704" width="12.85546875" style="3" bestFit="1" customWidth="1"/>
    <col min="6705" max="6706" width="9.140625" style="3"/>
    <col min="6707" max="6708" width="9.28515625" style="3" bestFit="1" customWidth="1"/>
    <col min="6709" max="6709" width="9.140625" style="3"/>
    <col min="6710" max="6711" width="9.28515625" style="3" bestFit="1" customWidth="1"/>
    <col min="6712" max="6712" width="12.85546875" style="3" bestFit="1" customWidth="1"/>
    <col min="6713" max="6714" width="9.140625" style="3"/>
    <col min="6715" max="6716" width="9.28515625" style="3" bestFit="1" customWidth="1"/>
    <col min="6717" max="6717" width="9.140625" style="3"/>
    <col min="6718" max="6719" width="9.28515625" style="3" bestFit="1" customWidth="1"/>
    <col min="6720" max="6720" width="12.85546875" style="3" bestFit="1" customWidth="1"/>
    <col min="6721" max="6722" width="9.140625" style="3"/>
    <col min="6723" max="6724" width="9.28515625" style="3" bestFit="1" customWidth="1"/>
    <col min="6725" max="6725" width="9.140625" style="3"/>
    <col min="6726" max="6727" width="9.28515625" style="3" bestFit="1" customWidth="1"/>
    <col min="6728" max="6728" width="12.85546875" style="3" bestFit="1" customWidth="1"/>
    <col min="6729" max="6730" width="9.140625" style="3"/>
    <col min="6731" max="6732" width="9.28515625" style="3" bestFit="1" customWidth="1"/>
    <col min="6733" max="6733" width="9.140625" style="3"/>
    <col min="6734" max="6735" width="9.28515625" style="3" bestFit="1" customWidth="1"/>
    <col min="6736" max="6736" width="12.85546875" style="3" bestFit="1" customWidth="1"/>
    <col min="6737" max="6738" width="9.140625" style="3"/>
    <col min="6739" max="6740" width="9.28515625" style="3" bestFit="1" customWidth="1"/>
    <col min="6741" max="6741" width="9.140625" style="3"/>
    <col min="6742" max="6743" width="9.28515625" style="3" bestFit="1" customWidth="1"/>
    <col min="6744" max="6744" width="12.85546875" style="3" bestFit="1" customWidth="1"/>
    <col min="6745" max="6746" width="9.140625" style="3"/>
    <col min="6747" max="6748" width="9.28515625" style="3" bestFit="1" customWidth="1"/>
    <col min="6749" max="6749" width="9.140625" style="3"/>
    <col min="6750" max="6751" width="9.28515625" style="3" bestFit="1" customWidth="1"/>
    <col min="6752" max="6752" width="12.85546875" style="3" bestFit="1" customWidth="1"/>
    <col min="6753" max="6754" width="9.140625" style="3"/>
    <col min="6755" max="6756" width="9.28515625" style="3" bestFit="1" customWidth="1"/>
    <col min="6757" max="6757" width="9.140625" style="3"/>
    <col min="6758" max="6759" width="9.28515625" style="3" bestFit="1" customWidth="1"/>
    <col min="6760" max="6760" width="12.85546875" style="3" bestFit="1" customWidth="1"/>
    <col min="6761" max="6762" width="9.140625" style="3"/>
    <col min="6763" max="6764" width="9.28515625" style="3" bestFit="1" customWidth="1"/>
    <col min="6765" max="6765" width="9.140625" style="3"/>
    <col min="6766" max="6767" width="9.28515625" style="3" bestFit="1" customWidth="1"/>
    <col min="6768" max="6768" width="12.85546875" style="3" bestFit="1" customWidth="1"/>
    <col min="6769" max="6770" width="9.140625" style="3"/>
    <col min="6771" max="6772" width="9.28515625" style="3" bestFit="1" customWidth="1"/>
    <col min="6773" max="6773" width="9.140625" style="3"/>
    <col min="6774" max="6775" width="9.28515625" style="3" bestFit="1" customWidth="1"/>
    <col min="6776" max="6776" width="12.85546875" style="3" bestFit="1" customWidth="1"/>
    <col min="6777" max="6778" width="9.140625" style="3"/>
    <col min="6779" max="6780" width="9.28515625" style="3" bestFit="1" customWidth="1"/>
    <col min="6781" max="6781" width="9.140625" style="3"/>
    <col min="6782" max="6783" width="9.28515625" style="3" bestFit="1" customWidth="1"/>
    <col min="6784" max="6784" width="12.85546875" style="3" bestFit="1" customWidth="1"/>
    <col min="6785" max="6786" width="9.140625" style="3"/>
    <col min="6787" max="6788" width="9.28515625" style="3" bestFit="1" customWidth="1"/>
    <col min="6789" max="6789" width="9.140625" style="3"/>
    <col min="6790" max="6791" width="9.28515625" style="3" bestFit="1" customWidth="1"/>
    <col min="6792" max="6792" width="12.85546875" style="3" bestFit="1" customWidth="1"/>
    <col min="6793" max="6794" width="9.140625" style="3"/>
    <col min="6795" max="6796" width="9.28515625" style="3" bestFit="1" customWidth="1"/>
    <col min="6797" max="6797" width="9.140625" style="3"/>
    <col min="6798" max="6799" width="9.28515625" style="3" bestFit="1" customWidth="1"/>
    <col min="6800" max="6800" width="12.85546875" style="3" bestFit="1" customWidth="1"/>
    <col min="6801" max="6802" width="9.140625" style="3"/>
    <col min="6803" max="6804" width="9.28515625" style="3" bestFit="1" customWidth="1"/>
    <col min="6805" max="6805" width="9.140625" style="3"/>
    <col min="6806" max="6807" width="9.28515625" style="3" bestFit="1" customWidth="1"/>
    <col min="6808" max="6808" width="12.85546875" style="3" bestFit="1" customWidth="1"/>
    <col min="6809" max="6810" width="9.140625" style="3"/>
    <col min="6811" max="6812" width="9.28515625" style="3" bestFit="1" customWidth="1"/>
    <col min="6813" max="6813" width="9.140625" style="3"/>
    <col min="6814" max="6815" width="9.28515625" style="3" bestFit="1" customWidth="1"/>
    <col min="6816" max="6816" width="12.85546875" style="3" bestFit="1" customWidth="1"/>
    <col min="6817" max="6818" width="9.140625" style="3"/>
    <col min="6819" max="6820" width="9.28515625" style="3" bestFit="1" customWidth="1"/>
    <col min="6821" max="6821" width="9.140625" style="3"/>
    <col min="6822" max="6823" width="9.28515625" style="3" bestFit="1" customWidth="1"/>
    <col min="6824" max="6824" width="12.85546875" style="3" bestFit="1" customWidth="1"/>
    <col min="6825" max="6826" width="9.140625" style="3"/>
    <col min="6827" max="6828" width="9.28515625" style="3" bestFit="1" customWidth="1"/>
    <col min="6829" max="6829" width="9.140625" style="3"/>
    <col min="6830" max="6831" width="9.28515625" style="3" bestFit="1" customWidth="1"/>
    <col min="6832" max="6832" width="12.85546875" style="3" bestFit="1" customWidth="1"/>
    <col min="6833" max="6834" width="9.140625" style="3"/>
    <col min="6835" max="6836" width="9.28515625" style="3" bestFit="1" customWidth="1"/>
    <col min="6837" max="6837" width="9.140625" style="3"/>
    <col min="6838" max="6839" width="9.28515625" style="3" bestFit="1" customWidth="1"/>
    <col min="6840" max="6840" width="12.85546875" style="3" bestFit="1" customWidth="1"/>
    <col min="6841" max="6842" width="9.140625" style="3"/>
    <col min="6843" max="6844" width="9.28515625" style="3" bestFit="1" customWidth="1"/>
    <col min="6845" max="6845" width="9.140625" style="3"/>
    <col min="6846" max="6847" width="9.28515625" style="3" bestFit="1" customWidth="1"/>
    <col min="6848" max="6848" width="12.85546875" style="3" bestFit="1" customWidth="1"/>
    <col min="6849" max="6850" width="9.140625" style="3"/>
    <col min="6851" max="6852" width="9.28515625" style="3" bestFit="1" customWidth="1"/>
    <col min="6853" max="6853" width="9.140625" style="3"/>
    <col min="6854" max="6855" width="9.28515625" style="3" bestFit="1" customWidth="1"/>
    <col min="6856" max="6856" width="12.85546875" style="3" bestFit="1" customWidth="1"/>
    <col min="6857" max="6858" width="9.140625" style="3"/>
    <col min="6859" max="6860" width="9.28515625" style="3" bestFit="1" customWidth="1"/>
    <col min="6861" max="6861" width="9.140625" style="3"/>
    <col min="6862" max="6863" width="9.28515625" style="3" bestFit="1" customWidth="1"/>
    <col min="6864" max="6864" width="12.85546875" style="3" bestFit="1" customWidth="1"/>
    <col min="6865" max="6866" width="9.140625" style="3"/>
    <col min="6867" max="6868" width="9.28515625" style="3" bestFit="1" customWidth="1"/>
    <col min="6869" max="6869" width="9.140625" style="3"/>
    <col min="6870" max="6871" width="9.28515625" style="3" bestFit="1" customWidth="1"/>
    <col min="6872" max="6872" width="12.85546875" style="3" bestFit="1" customWidth="1"/>
    <col min="6873" max="6874" width="9.140625" style="3"/>
    <col min="6875" max="6876" width="9.28515625" style="3" bestFit="1" customWidth="1"/>
    <col min="6877" max="6877" width="9.140625" style="3"/>
    <col min="6878" max="6879" width="9.28515625" style="3" bestFit="1" customWidth="1"/>
    <col min="6880" max="6880" width="12.85546875" style="3" bestFit="1" customWidth="1"/>
    <col min="6881" max="6882" width="9.140625" style="3"/>
    <col min="6883" max="6884" width="9.28515625" style="3" bestFit="1" customWidth="1"/>
    <col min="6885" max="6885" width="9.140625" style="3"/>
    <col min="6886" max="6887" width="9.28515625" style="3" bestFit="1" customWidth="1"/>
    <col min="6888" max="6888" width="12.85546875" style="3" bestFit="1" customWidth="1"/>
    <col min="6889" max="6890" width="9.140625" style="3"/>
    <col min="6891" max="6892" width="9.28515625" style="3" bestFit="1" customWidth="1"/>
    <col min="6893" max="6893" width="9.140625" style="3"/>
    <col min="6894" max="6895" width="9.28515625" style="3" bestFit="1" customWidth="1"/>
    <col min="6896" max="6896" width="12.85546875" style="3" bestFit="1" customWidth="1"/>
    <col min="6897" max="6898" width="9.140625" style="3"/>
    <col min="6899" max="6900" width="9.28515625" style="3" bestFit="1" customWidth="1"/>
    <col min="6901" max="6901" width="9.140625" style="3"/>
    <col min="6902" max="6903" width="9.28515625" style="3" bestFit="1" customWidth="1"/>
    <col min="6904" max="6904" width="12.85546875" style="3" bestFit="1" customWidth="1"/>
    <col min="6905" max="6906" width="9.140625" style="3"/>
    <col min="6907" max="6908" width="9.28515625" style="3" bestFit="1" customWidth="1"/>
    <col min="6909" max="6909" width="9.140625" style="3"/>
    <col min="6910" max="6911" width="9.28515625" style="3" bestFit="1" customWidth="1"/>
    <col min="6912" max="6912" width="12.85546875" style="3" bestFit="1" customWidth="1"/>
    <col min="6913" max="6914" width="9.140625" style="3"/>
    <col min="6915" max="6916" width="9.28515625" style="3" bestFit="1" customWidth="1"/>
    <col min="6917" max="6917" width="9.140625" style="3"/>
    <col min="6918" max="6919" width="9.28515625" style="3" bestFit="1" customWidth="1"/>
    <col min="6920" max="6920" width="12.85546875" style="3" bestFit="1" customWidth="1"/>
    <col min="6921" max="6922" width="9.140625" style="3"/>
    <col min="6923" max="6924" width="9.28515625" style="3" bestFit="1" customWidth="1"/>
    <col min="6925" max="6925" width="9.140625" style="3"/>
    <col min="6926" max="6927" width="9.28515625" style="3" bestFit="1" customWidth="1"/>
    <col min="6928" max="6928" width="12.85546875" style="3" bestFit="1" customWidth="1"/>
    <col min="6929" max="6930" width="9.140625" style="3"/>
    <col min="6931" max="6932" width="9.28515625" style="3" bestFit="1" customWidth="1"/>
    <col min="6933" max="6933" width="9.140625" style="3"/>
    <col min="6934" max="6935" width="9.28515625" style="3" bestFit="1" customWidth="1"/>
    <col min="6936" max="6936" width="12.85546875" style="3" bestFit="1" customWidth="1"/>
    <col min="6937" max="6938" width="9.140625" style="3"/>
    <col min="6939" max="6940" width="9.28515625" style="3" bestFit="1" customWidth="1"/>
    <col min="6941" max="6941" width="9.140625" style="3"/>
    <col min="6942" max="6943" width="9.28515625" style="3" bestFit="1" customWidth="1"/>
    <col min="6944" max="6944" width="12.85546875" style="3" bestFit="1" customWidth="1"/>
    <col min="6945" max="6946" width="9.140625" style="3"/>
    <col min="6947" max="6948" width="9.28515625" style="3" bestFit="1" customWidth="1"/>
    <col min="6949" max="6949" width="9.140625" style="3"/>
    <col min="6950" max="6951" width="9.28515625" style="3" bestFit="1" customWidth="1"/>
    <col min="6952" max="6952" width="12.85546875" style="3" bestFit="1" customWidth="1"/>
    <col min="6953" max="6954" width="9.140625" style="3"/>
    <col min="6955" max="6956" width="9.28515625" style="3" bestFit="1" customWidth="1"/>
    <col min="6957" max="6957" width="9.140625" style="3"/>
    <col min="6958" max="6959" width="9.28515625" style="3" bestFit="1" customWidth="1"/>
    <col min="6960" max="6960" width="12.85546875" style="3" bestFit="1" customWidth="1"/>
    <col min="6961" max="6962" width="9.140625" style="3"/>
    <col min="6963" max="6964" width="9.28515625" style="3" bestFit="1" customWidth="1"/>
    <col min="6965" max="6965" width="9.140625" style="3"/>
    <col min="6966" max="6967" width="9.28515625" style="3" bestFit="1" customWidth="1"/>
    <col min="6968" max="6968" width="12.85546875" style="3" bestFit="1" customWidth="1"/>
    <col min="6969" max="6970" width="9.140625" style="3"/>
    <col min="6971" max="6972" width="9.28515625" style="3" bestFit="1" customWidth="1"/>
    <col min="6973" max="6973" width="9.140625" style="3"/>
    <col min="6974" max="6975" width="9.28515625" style="3" bestFit="1" customWidth="1"/>
    <col min="6976" max="6976" width="12.85546875" style="3" bestFit="1" customWidth="1"/>
    <col min="6977" max="6978" width="9.140625" style="3"/>
    <col min="6979" max="6980" width="9.28515625" style="3" bestFit="1" customWidth="1"/>
    <col min="6981" max="6981" width="9.140625" style="3"/>
    <col min="6982" max="6983" width="9.28515625" style="3" bestFit="1" customWidth="1"/>
    <col min="6984" max="6984" width="12.85546875" style="3" bestFit="1" customWidth="1"/>
    <col min="6985" max="6986" width="9.140625" style="3"/>
    <col min="6987" max="6988" width="9.28515625" style="3" bestFit="1" customWidth="1"/>
    <col min="6989" max="6989" width="9.140625" style="3"/>
    <col min="6990" max="6991" width="9.28515625" style="3" bestFit="1" customWidth="1"/>
    <col min="6992" max="6992" width="12.85546875" style="3" bestFit="1" customWidth="1"/>
    <col min="6993" max="6994" width="9.140625" style="3"/>
    <col min="6995" max="6996" width="9.28515625" style="3" bestFit="1" customWidth="1"/>
    <col min="6997" max="6997" width="9.140625" style="3"/>
    <col min="6998" max="6999" width="9.28515625" style="3" bestFit="1" customWidth="1"/>
    <col min="7000" max="7000" width="12.85546875" style="3" bestFit="1" customWidth="1"/>
    <col min="7001" max="7002" width="9.140625" style="3"/>
    <col min="7003" max="7004" width="9.28515625" style="3" bestFit="1" customWidth="1"/>
    <col min="7005" max="7005" width="9.140625" style="3"/>
    <col min="7006" max="7007" width="9.28515625" style="3" bestFit="1" customWidth="1"/>
    <col min="7008" max="7008" width="12.85546875" style="3" bestFit="1" customWidth="1"/>
    <col min="7009" max="7010" width="9.140625" style="3"/>
    <col min="7011" max="7012" width="9.28515625" style="3" bestFit="1" customWidth="1"/>
    <col min="7013" max="7013" width="9.140625" style="3"/>
    <col min="7014" max="7015" width="9.28515625" style="3" bestFit="1" customWidth="1"/>
    <col min="7016" max="7016" width="12.85546875" style="3" bestFit="1" customWidth="1"/>
    <col min="7017" max="7018" width="9.140625" style="3"/>
    <col min="7019" max="7020" width="9.28515625" style="3" bestFit="1" customWidth="1"/>
    <col min="7021" max="7021" width="9.140625" style="3"/>
    <col min="7022" max="7023" width="9.28515625" style="3" bestFit="1" customWidth="1"/>
    <col min="7024" max="7024" width="12.85546875" style="3" bestFit="1" customWidth="1"/>
    <col min="7025" max="7026" width="9.140625" style="3"/>
    <col min="7027" max="7028" width="9.28515625" style="3" bestFit="1" customWidth="1"/>
    <col min="7029" max="7029" width="9.140625" style="3"/>
    <col min="7030" max="7031" width="9.28515625" style="3" bestFit="1" customWidth="1"/>
    <col min="7032" max="7032" width="12.85546875" style="3" bestFit="1" customWidth="1"/>
    <col min="7033" max="7034" width="9.140625" style="3"/>
    <col min="7035" max="7036" width="9.28515625" style="3" bestFit="1" customWidth="1"/>
    <col min="7037" max="7037" width="9.140625" style="3"/>
    <col min="7038" max="7039" width="9.28515625" style="3" bestFit="1" customWidth="1"/>
    <col min="7040" max="7040" width="12.85546875" style="3" bestFit="1" customWidth="1"/>
    <col min="7041" max="7042" width="9.140625" style="3"/>
    <col min="7043" max="7044" width="9.28515625" style="3" bestFit="1" customWidth="1"/>
    <col min="7045" max="7045" width="9.140625" style="3"/>
    <col min="7046" max="7047" width="9.28515625" style="3" bestFit="1" customWidth="1"/>
    <col min="7048" max="7048" width="12.85546875" style="3" bestFit="1" customWidth="1"/>
    <col min="7049" max="7050" width="9.140625" style="3"/>
    <col min="7051" max="7052" width="9.28515625" style="3" bestFit="1" customWidth="1"/>
    <col min="7053" max="7053" width="9.140625" style="3"/>
    <col min="7054" max="7055" width="9.28515625" style="3" bestFit="1" customWidth="1"/>
    <col min="7056" max="7056" width="12.85546875" style="3" bestFit="1" customWidth="1"/>
    <col min="7057" max="7058" width="9.140625" style="3"/>
    <col min="7059" max="7060" width="9.28515625" style="3" bestFit="1" customWidth="1"/>
    <col min="7061" max="7061" width="9.140625" style="3"/>
    <col min="7062" max="7063" width="9.28515625" style="3" bestFit="1" customWidth="1"/>
    <col min="7064" max="7064" width="12.85546875" style="3" bestFit="1" customWidth="1"/>
    <col min="7065" max="7066" width="9.140625" style="3"/>
    <col min="7067" max="7068" width="9.28515625" style="3" bestFit="1" customWidth="1"/>
    <col min="7069" max="7069" width="9.140625" style="3"/>
    <col min="7070" max="7071" width="9.28515625" style="3" bestFit="1" customWidth="1"/>
    <col min="7072" max="7072" width="12.85546875" style="3" bestFit="1" customWidth="1"/>
    <col min="7073" max="7074" width="9.140625" style="3"/>
    <col min="7075" max="7076" width="9.28515625" style="3" bestFit="1" customWidth="1"/>
    <col min="7077" max="7077" width="9.140625" style="3"/>
    <col min="7078" max="7079" width="9.28515625" style="3" bestFit="1" customWidth="1"/>
    <col min="7080" max="7080" width="12.85546875" style="3" bestFit="1" customWidth="1"/>
    <col min="7081" max="7082" width="9.140625" style="3"/>
    <col min="7083" max="7084" width="9.28515625" style="3" bestFit="1" customWidth="1"/>
    <col min="7085" max="7085" width="9.140625" style="3"/>
    <col min="7086" max="7087" width="9.28515625" style="3" bestFit="1" customWidth="1"/>
    <col min="7088" max="7088" width="12.85546875" style="3" bestFit="1" customWidth="1"/>
    <col min="7089" max="7090" width="9.140625" style="3"/>
    <col min="7091" max="7092" width="9.28515625" style="3" bestFit="1" customWidth="1"/>
    <col min="7093" max="7093" width="9.140625" style="3"/>
    <col min="7094" max="7095" width="9.28515625" style="3" bestFit="1" customWidth="1"/>
    <col min="7096" max="7096" width="12.85546875" style="3" bestFit="1" customWidth="1"/>
    <col min="7097" max="7098" width="9.140625" style="3"/>
    <col min="7099" max="7100" width="9.28515625" style="3" bestFit="1" customWidth="1"/>
    <col min="7101" max="7101" width="9.140625" style="3"/>
    <col min="7102" max="7103" width="9.28515625" style="3" bestFit="1" customWidth="1"/>
    <col min="7104" max="7104" width="12.85546875" style="3" bestFit="1" customWidth="1"/>
    <col min="7105" max="7106" width="9.140625" style="3"/>
    <col min="7107" max="7108" width="9.28515625" style="3" bestFit="1" customWidth="1"/>
    <col min="7109" max="7109" width="9.140625" style="3"/>
    <col min="7110" max="7111" width="9.28515625" style="3" bestFit="1" customWidth="1"/>
    <col min="7112" max="7112" width="12.85546875" style="3" bestFit="1" customWidth="1"/>
    <col min="7113" max="7114" width="9.140625" style="3"/>
    <col min="7115" max="7116" width="9.28515625" style="3" bestFit="1" customWidth="1"/>
    <col min="7117" max="7117" width="9.140625" style="3"/>
    <col min="7118" max="7119" width="9.28515625" style="3" bestFit="1" customWidth="1"/>
    <col min="7120" max="7120" width="12.85546875" style="3" bestFit="1" customWidth="1"/>
    <col min="7121" max="7122" width="9.140625" style="3"/>
    <col min="7123" max="7124" width="9.28515625" style="3" bestFit="1" customWidth="1"/>
    <col min="7125" max="7125" width="9.140625" style="3"/>
    <col min="7126" max="7127" width="9.28515625" style="3" bestFit="1" customWidth="1"/>
    <col min="7128" max="7128" width="12.85546875" style="3" bestFit="1" customWidth="1"/>
    <col min="7129" max="7130" width="9.140625" style="3"/>
    <col min="7131" max="7132" width="9.28515625" style="3" bestFit="1" customWidth="1"/>
    <col min="7133" max="7133" width="9.140625" style="3"/>
    <col min="7134" max="7135" width="9.28515625" style="3" bestFit="1" customWidth="1"/>
    <col min="7136" max="7136" width="12.85546875" style="3" bestFit="1" customWidth="1"/>
    <col min="7137" max="7138" width="9.140625" style="3"/>
    <col min="7139" max="7140" width="9.28515625" style="3" bestFit="1" customWidth="1"/>
    <col min="7141" max="7141" width="9.140625" style="3"/>
    <col min="7142" max="7143" width="9.28515625" style="3" bestFit="1" customWidth="1"/>
    <col min="7144" max="7144" width="12.85546875" style="3" bestFit="1" customWidth="1"/>
    <col min="7145" max="7146" width="9.140625" style="3"/>
    <col min="7147" max="7148" width="9.28515625" style="3" bestFit="1" customWidth="1"/>
    <col min="7149" max="7149" width="9.140625" style="3"/>
    <col min="7150" max="7151" width="9.28515625" style="3" bestFit="1" customWidth="1"/>
    <col min="7152" max="7152" width="12.85546875" style="3" bestFit="1" customWidth="1"/>
    <col min="7153" max="7154" width="9.140625" style="3"/>
    <col min="7155" max="7156" width="9.28515625" style="3" bestFit="1" customWidth="1"/>
    <col min="7157" max="7157" width="9.140625" style="3"/>
    <col min="7158" max="7159" width="9.28515625" style="3" bestFit="1" customWidth="1"/>
    <col min="7160" max="7160" width="12.85546875" style="3" bestFit="1" customWidth="1"/>
    <col min="7161" max="7162" width="9.140625" style="3"/>
    <col min="7163" max="7164" width="9.28515625" style="3" bestFit="1" customWidth="1"/>
    <col min="7165" max="7165" width="9.140625" style="3"/>
    <col min="7166" max="7167" width="9.28515625" style="3" bestFit="1" customWidth="1"/>
    <col min="7168" max="7168" width="12.85546875" style="3" bestFit="1" customWidth="1"/>
    <col min="7169" max="7170" width="9.140625" style="3"/>
    <col min="7171" max="7172" width="9.28515625" style="3" bestFit="1" customWidth="1"/>
    <col min="7173" max="7173" width="9.140625" style="3"/>
    <col min="7174" max="7175" width="9.28515625" style="3" bestFit="1" customWidth="1"/>
    <col min="7176" max="7176" width="12.85546875" style="3" bestFit="1" customWidth="1"/>
    <col min="7177" max="7178" width="9.140625" style="3"/>
    <col min="7179" max="7180" width="9.28515625" style="3" bestFit="1" customWidth="1"/>
    <col min="7181" max="7181" width="9.140625" style="3"/>
    <col min="7182" max="7183" width="9.28515625" style="3" bestFit="1" customWidth="1"/>
    <col min="7184" max="7184" width="12.85546875" style="3" bestFit="1" customWidth="1"/>
    <col min="7185" max="7186" width="9.140625" style="3"/>
    <col min="7187" max="7188" width="9.28515625" style="3" bestFit="1" customWidth="1"/>
    <col min="7189" max="7189" width="9.140625" style="3"/>
    <col min="7190" max="7191" width="9.28515625" style="3" bestFit="1" customWidth="1"/>
    <col min="7192" max="7192" width="12.85546875" style="3" bestFit="1" customWidth="1"/>
    <col min="7193" max="7194" width="9.140625" style="3"/>
    <col min="7195" max="7196" width="9.28515625" style="3" bestFit="1" customWidth="1"/>
    <col min="7197" max="7197" width="9.140625" style="3"/>
    <col min="7198" max="7199" width="9.28515625" style="3" bestFit="1" customWidth="1"/>
    <col min="7200" max="7200" width="12.85546875" style="3" bestFit="1" customWidth="1"/>
    <col min="7201" max="7202" width="9.140625" style="3"/>
    <col min="7203" max="7204" width="9.28515625" style="3" bestFit="1" customWidth="1"/>
    <col min="7205" max="7205" width="9.140625" style="3"/>
    <col min="7206" max="7207" width="9.28515625" style="3" bestFit="1" customWidth="1"/>
    <col min="7208" max="7208" width="12.85546875" style="3" bestFit="1" customWidth="1"/>
    <col min="7209" max="7210" width="9.140625" style="3"/>
    <col min="7211" max="7212" width="9.28515625" style="3" bestFit="1" customWidth="1"/>
    <col min="7213" max="7213" width="9.140625" style="3"/>
    <col min="7214" max="7215" width="9.28515625" style="3" bestFit="1" customWidth="1"/>
    <col min="7216" max="7216" width="12.85546875" style="3" bestFit="1" customWidth="1"/>
    <col min="7217" max="7218" width="9.140625" style="3"/>
    <col min="7219" max="7220" width="9.28515625" style="3" bestFit="1" customWidth="1"/>
    <col min="7221" max="7221" width="9.140625" style="3"/>
    <col min="7222" max="7223" width="9.28515625" style="3" bestFit="1" customWidth="1"/>
    <col min="7224" max="7224" width="12.85546875" style="3" bestFit="1" customWidth="1"/>
    <col min="7225" max="7226" width="9.140625" style="3"/>
    <col min="7227" max="7228" width="9.28515625" style="3" bestFit="1" customWidth="1"/>
    <col min="7229" max="7229" width="9.140625" style="3"/>
    <col min="7230" max="7231" width="9.28515625" style="3" bestFit="1" customWidth="1"/>
    <col min="7232" max="7232" width="12.85546875" style="3" bestFit="1" customWidth="1"/>
    <col min="7233" max="7234" width="9.140625" style="3"/>
    <col min="7235" max="7236" width="9.28515625" style="3" bestFit="1" customWidth="1"/>
    <col min="7237" max="7237" width="9.140625" style="3"/>
    <col min="7238" max="7239" width="9.28515625" style="3" bestFit="1" customWidth="1"/>
    <col min="7240" max="7240" width="12.85546875" style="3" bestFit="1" customWidth="1"/>
    <col min="7241" max="7242" width="9.140625" style="3"/>
    <col min="7243" max="7244" width="9.28515625" style="3" bestFit="1" customWidth="1"/>
    <col min="7245" max="7245" width="9.140625" style="3"/>
    <col min="7246" max="7247" width="9.28515625" style="3" bestFit="1" customWidth="1"/>
    <col min="7248" max="7248" width="12.85546875" style="3" bestFit="1" customWidth="1"/>
    <col min="7249" max="7250" width="9.140625" style="3"/>
    <col min="7251" max="7252" width="9.28515625" style="3" bestFit="1" customWidth="1"/>
    <col min="7253" max="7253" width="9.140625" style="3"/>
    <col min="7254" max="7255" width="9.28515625" style="3" bestFit="1" customWidth="1"/>
    <col min="7256" max="7256" width="12.85546875" style="3" bestFit="1" customWidth="1"/>
    <col min="7257" max="7258" width="9.140625" style="3"/>
    <col min="7259" max="7260" width="9.28515625" style="3" bestFit="1" customWidth="1"/>
    <col min="7261" max="7261" width="9.140625" style="3"/>
    <col min="7262" max="7263" width="9.28515625" style="3" bestFit="1" customWidth="1"/>
    <col min="7264" max="7264" width="12.85546875" style="3" bestFit="1" customWidth="1"/>
    <col min="7265" max="7266" width="9.140625" style="3"/>
    <col min="7267" max="7268" width="9.28515625" style="3" bestFit="1" customWidth="1"/>
    <col min="7269" max="7269" width="9.140625" style="3"/>
    <col min="7270" max="7271" width="9.28515625" style="3" bestFit="1" customWidth="1"/>
    <col min="7272" max="7272" width="12.85546875" style="3" bestFit="1" customWidth="1"/>
    <col min="7273" max="7274" width="9.140625" style="3"/>
    <col min="7275" max="7276" width="9.28515625" style="3" bestFit="1" customWidth="1"/>
    <col min="7277" max="7277" width="9.140625" style="3"/>
    <col min="7278" max="7279" width="9.28515625" style="3" bestFit="1" customWidth="1"/>
    <col min="7280" max="7280" width="12.85546875" style="3" bestFit="1" customWidth="1"/>
    <col min="7281" max="7282" width="9.140625" style="3"/>
    <col min="7283" max="7284" width="9.28515625" style="3" bestFit="1" customWidth="1"/>
    <col min="7285" max="7285" width="9.140625" style="3"/>
    <col min="7286" max="7287" width="9.28515625" style="3" bestFit="1" customWidth="1"/>
    <col min="7288" max="7288" width="12.85546875" style="3" bestFit="1" customWidth="1"/>
    <col min="7289" max="7290" width="9.140625" style="3"/>
    <col min="7291" max="7292" width="9.28515625" style="3" bestFit="1" customWidth="1"/>
    <col min="7293" max="7293" width="9.140625" style="3"/>
    <col min="7294" max="7295" width="9.28515625" style="3" bestFit="1" customWidth="1"/>
    <col min="7296" max="7296" width="12.85546875" style="3" bestFit="1" customWidth="1"/>
    <col min="7297" max="7298" width="9.140625" style="3"/>
    <col min="7299" max="7300" width="9.28515625" style="3" bestFit="1" customWidth="1"/>
    <col min="7301" max="7301" width="9.140625" style="3"/>
    <col min="7302" max="7303" width="9.28515625" style="3" bestFit="1" customWidth="1"/>
    <col min="7304" max="7304" width="12.85546875" style="3" bestFit="1" customWidth="1"/>
    <col min="7305" max="7306" width="9.140625" style="3"/>
    <col min="7307" max="7308" width="9.28515625" style="3" bestFit="1" customWidth="1"/>
    <col min="7309" max="7309" width="9.140625" style="3"/>
    <col min="7310" max="7311" width="9.28515625" style="3" bestFit="1" customWidth="1"/>
    <col min="7312" max="7312" width="12.85546875" style="3" bestFit="1" customWidth="1"/>
    <col min="7313" max="7314" width="9.140625" style="3"/>
    <col min="7315" max="7316" width="9.28515625" style="3" bestFit="1" customWidth="1"/>
    <col min="7317" max="7317" width="9.140625" style="3"/>
    <col min="7318" max="7319" width="9.28515625" style="3" bestFit="1" customWidth="1"/>
    <col min="7320" max="7320" width="12.85546875" style="3" bestFit="1" customWidth="1"/>
    <col min="7321" max="7322" width="9.140625" style="3"/>
    <col min="7323" max="7324" width="9.28515625" style="3" bestFit="1" customWidth="1"/>
    <col min="7325" max="7325" width="9.140625" style="3"/>
    <col min="7326" max="7327" width="9.28515625" style="3" bestFit="1" customWidth="1"/>
    <col min="7328" max="7328" width="12.85546875" style="3" bestFit="1" customWidth="1"/>
    <col min="7329" max="7330" width="9.140625" style="3"/>
    <col min="7331" max="7332" width="9.28515625" style="3" bestFit="1" customWidth="1"/>
    <col min="7333" max="7333" width="9.140625" style="3"/>
    <col min="7334" max="7335" width="9.28515625" style="3" bestFit="1" customWidth="1"/>
    <col min="7336" max="7336" width="12.85546875" style="3" bestFit="1" customWidth="1"/>
    <col min="7337" max="7338" width="9.140625" style="3"/>
    <col min="7339" max="7340" width="9.28515625" style="3" bestFit="1" customWidth="1"/>
    <col min="7341" max="7341" width="9.140625" style="3"/>
    <col min="7342" max="7343" width="9.28515625" style="3" bestFit="1" customWidth="1"/>
    <col min="7344" max="7344" width="12.85546875" style="3" bestFit="1" customWidth="1"/>
    <col min="7345" max="7346" width="9.140625" style="3"/>
    <col min="7347" max="7348" width="9.28515625" style="3" bestFit="1" customWidth="1"/>
    <col min="7349" max="7349" width="9.140625" style="3"/>
    <col min="7350" max="7351" width="9.28515625" style="3" bestFit="1" customWidth="1"/>
    <col min="7352" max="7352" width="12.85546875" style="3" bestFit="1" customWidth="1"/>
    <col min="7353" max="7354" width="9.140625" style="3"/>
    <col min="7355" max="7356" width="9.28515625" style="3" bestFit="1" customWidth="1"/>
    <col min="7357" max="7357" width="9.140625" style="3"/>
    <col min="7358" max="7359" width="9.28515625" style="3" bestFit="1" customWidth="1"/>
    <col min="7360" max="7360" width="12.85546875" style="3" bestFit="1" customWidth="1"/>
    <col min="7361" max="7362" width="9.140625" style="3"/>
    <col min="7363" max="7364" width="9.28515625" style="3" bestFit="1" customWidth="1"/>
    <col min="7365" max="7365" width="9.140625" style="3"/>
    <col min="7366" max="7367" width="9.28515625" style="3" bestFit="1" customWidth="1"/>
    <col min="7368" max="7368" width="12.85546875" style="3" bestFit="1" customWidth="1"/>
    <col min="7369" max="7370" width="9.140625" style="3"/>
    <col min="7371" max="7372" width="9.28515625" style="3" bestFit="1" customWidth="1"/>
    <col min="7373" max="7373" width="9.140625" style="3"/>
    <col min="7374" max="7375" width="9.28515625" style="3" bestFit="1" customWidth="1"/>
    <col min="7376" max="7376" width="12.85546875" style="3" bestFit="1" customWidth="1"/>
    <col min="7377" max="7378" width="9.140625" style="3"/>
    <col min="7379" max="7380" width="9.28515625" style="3" bestFit="1" customWidth="1"/>
    <col min="7381" max="7381" width="9.140625" style="3"/>
    <col min="7382" max="7383" width="9.28515625" style="3" bestFit="1" customWidth="1"/>
    <col min="7384" max="7384" width="12.85546875" style="3" bestFit="1" customWidth="1"/>
    <col min="7385" max="7386" width="9.140625" style="3"/>
    <col min="7387" max="7388" width="9.28515625" style="3" bestFit="1" customWidth="1"/>
    <col min="7389" max="7389" width="9.140625" style="3"/>
    <col min="7390" max="7391" width="9.28515625" style="3" bestFit="1" customWidth="1"/>
    <col min="7392" max="7392" width="12.85546875" style="3" bestFit="1" customWidth="1"/>
    <col min="7393" max="7394" width="9.140625" style="3"/>
    <col min="7395" max="7396" width="9.28515625" style="3" bestFit="1" customWidth="1"/>
    <col min="7397" max="7397" width="9.140625" style="3"/>
    <col min="7398" max="7399" width="9.28515625" style="3" bestFit="1" customWidth="1"/>
    <col min="7400" max="7400" width="12.85546875" style="3" bestFit="1" customWidth="1"/>
    <col min="7401" max="7402" width="9.140625" style="3"/>
    <col min="7403" max="7404" width="9.28515625" style="3" bestFit="1" customWidth="1"/>
    <col min="7405" max="7405" width="9.140625" style="3"/>
    <col min="7406" max="7407" width="9.28515625" style="3" bestFit="1" customWidth="1"/>
    <col min="7408" max="7408" width="12.85546875" style="3" bestFit="1" customWidth="1"/>
    <col min="7409" max="7410" width="9.140625" style="3"/>
    <col min="7411" max="7412" width="9.28515625" style="3" bestFit="1" customWidth="1"/>
    <col min="7413" max="7413" width="9.140625" style="3"/>
    <col min="7414" max="7415" width="9.28515625" style="3" bestFit="1" customWidth="1"/>
    <col min="7416" max="7416" width="12.85546875" style="3" bestFit="1" customWidth="1"/>
    <col min="7417" max="7418" width="9.140625" style="3"/>
    <col min="7419" max="7420" width="9.28515625" style="3" bestFit="1" customWidth="1"/>
    <col min="7421" max="7421" width="9.140625" style="3"/>
    <col min="7422" max="7423" width="9.28515625" style="3" bestFit="1" customWidth="1"/>
    <col min="7424" max="7424" width="12.85546875" style="3" bestFit="1" customWidth="1"/>
    <col min="7425" max="7426" width="9.140625" style="3"/>
    <col min="7427" max="7428" width="9.28515625" style="3" bestFit="1" customWidth="1"/>
    <col min="7429" max="7429" width="9.140625" style="3"/>
    <col min="7430" max="7431" width="9.28515625" style="3" bestFit="1" customWidth="1"/>
    <col min="7432" max="7432" width="12.85546875" style="3" bestFit="1" customWidth="1"/>
    <col min="7433" max="7434" width="9.140625" style="3"/>
    <col min="7435" max="7436" width="9.28515625" style="3" bestFit="1" customWidth="1"/>
    <col min="7437" max="7437" width="9.140625" style="3"/>
    <col min="7438" max="7439" width="9.28515625" style="3" bestFit="1" customWidth="1"/>
    <col min="7440" max="7440" width="12.85546875" style="3" bestFit="1" customWidth="1"/>
    <col min="7441" max="7442" width="9.140625" style="3"/>
    <col min="7443" max="7444" width="9.28515625" style="3" bestFit="1" customWidth="1"/>
    <col min="7445" max="7445" width="9.140625" style="3"/>
    <col min="7446" max="7447" width="9.28515625" style="3" bestFit="1" customWidth="1"/>
    <col min="7448" max="7448" width="12.85546875" style="3" bestFit="1" customWidth="1"/>
    <col min="7449" max="7450" width="9.140625" style="3"/>
    <col min="7451" max="7452" width="9.28515625" style="3" bestFit="1" customWidth="1"/>
    <col min="7453" max="7453" width="9.140625" style="3"/>
    <col min="7454" max="7455" width="9.28515625" style="3" bestFit="1" customWidth="1"/>
    <col min="7456" max="7456" width="12.85546875" style="3" bestFit="1" customWidth="1"/>
    <col min="7457" max="7458" width="9.140625" style="3"/>
    <col min="7459" max="7460" width="9.28515625" style="3" bestFit="1" customWidth="1"/>
    <col min="7461" max="7461" width="9.140625" style="3"/>
    <col min="7462" max="7463" width="9.28515625" style="3" bestFit="1" customWidth="1"/>
    <col min="7464" max="7464" width="12.85546875" style="3" bestFit="1" customWidth="1"/>
    <col min="7465" max="7466" width="9.140625" style="3"/>
    <col min="7467" max="7468" width="9.28515625" style="3" bestFit="1" customWidth="1"/>
    <col min="7469" max="7469" width="9.140625" style="3"/>
    <col min="7470" max="7471" width="9.28515625" style="3" bestFit="1" customWidth="1"/>
    <col min="7472" max="7472" width="12.85546875" style="3" bestFit="1" customWidth="1"/>
    <col min="7473" max="7474" width="9.140625" style="3"/>
    <col min="7475" max="7476" width="9.28515625" style="3" bestFit="1" customWidth="1"/>
    <col min="7477" max="7477" width="9.140625" style="3"/>
    <col min="7478" max="7479" width="9.28515625" style="3" bestFit="1" customWidth="1"/>
    <col min="7480" max="7480" width="12.85546875" style="3" bestFit="1" customWidth="1"/>
    <col min="7481" max="7482" width="9.140625" style="3"/>
    <col min="7483" max="7484" width="9.28515625" style="3" bestFit="1" customWidth="1"/>
    <col min="7485" max="7485" width="9.140625" style="3"/>
    <col min="7486" max="7487" width="9.28515625" style="3" bestFit="1" customWidth="1"/>
    <col min="7488" max="7488" width="12.85546875" style="3" bestFit="1" customWidth="1"/>
    <col min="7489" max="7490" width="9.140625" style="3"/>
    <col min="7491" max="7492" width="9.28515625" style="3" bestFit="1" customWidth="1"/>
    <col min="7493" max="7493" width="9.140625" style="3"/>
    <col min="7494" max="7495" width="9.28515625" style="3" bestFit="1" customWidth="1"/>
    <col min="7496" max="7496" width="12.85546875" style="3" bestFit="1" customWidth="1"/>
    <col min="7497" max="7498" width="9.140625" style="3"/>
    <col min="7499" max="7500" width="9.28515625" style="3" bestFit="1" customWidth="1"/>
    <col min="7501" max="7501" width="9.140625" style="3"/>
    <col min="7502" max="7503" width="9.28515625" style="3" bestFit="1" customWidth="1"/>
    <col min="7504" max="7504" width="12.85546875" style="3" bestFit="1" customWidth="1"/>
    <col min="7505" max="7506" width="9.140625" style="3"/>
    <col min="7507" max="7508" width="9.28515625" style="3" bestFit="1" customWidth="1"/>
    <col min="7509" max="7509" width="9.140625" style="3"/>
    <col min="7510" max="7511" width="9.28515625" style="3" bestFit="1" customWidth="1"/>
    <col min="7512" max="7512" width="12.85546875" style="3" bestFit="1" customWidth="1"/>
    <col min="7513" max="7514" width="9.140625" style="3"/>
    <col min="7515" max="7516" width="9.28515625" style="3" bestFit="1" customWidth="1"/>
    <col min="7517" max="7517" width="9.140625" style="3"/>
    <col min="7518" max="7519" width="9.28515625" style="3" bestFit="1" customWidth="1"/>
    <col min="7520" max="7520" width="12.85546875" style="3" bestFit="1" customWidth="1"/>
    <col min="7521" max="7522" width="9.140625" style="3"/>
    <col min="7523" max="7524" width="9.28515625" style="3" bestFit="1" customWidth="1"/>
    <col min="7525" max="7525" width="9.140625" style="3"/>
    <col min="7526" max="7527" width="9.28515625" style="3" bestFit="1" customWidth="1"/>
    <col min="7528" max="7528" width="12.85546875" style="3" bestFit="1" customWidth="1"/>
    <col min="7529" max="7530" width="9.140625" style="3"/>
    <col min="7531" max="7532" width="9.28515625" style="3" bestFit="1" customWidth="1"/>
    <col min="7533" max="7533" width="9.140625" style="3"/>
    <col min="7534" max="7535" width="9.28515625" style="3" bestFit="1" customWidth="1"/>
    <col min="7536" max="7536" width="12.85546875" style="3" bestFit="1" customWidth="1"/>
    <col min="7537" max="7538" width="9.140625" style="3"/>
    <col min="7539" max="7540" width="9.28515625" style="3" bestFit="1" customWidth="1"/>
    <col min="7541" max="7541" width="9.140625" style="3"/>
    <col min="7542" max="7543" width="9.28515625" style="3" bestFit="1" customWidth="1"/>
    <col min="7544" max="7544" width="12.85546875" style="3" bestFit="1" customWidth="1"/>
    <col min="7545" max="7546" width="9.140625" style="3"/>
    <col min="7547" max="7548" width="9.28515625" style="3" bestFit="1" customWidth="1"/>
    <col min="7549" max="7549" width="9.140625" style="3"/>
    <col min="7550" max="7551" width="9.28515625" style="3" bestFit="1" customWidth="1"/>
    <col min="7552" max="7552" width="12.85546875" style="3" bestFit="1" customWidth="1"/>
    <col min="7553" max="7554" width="9.140625" style="3"/>
    <col min="7555" max="7556" width="9.28515625" style="3" bestFit="1" customWidth="1"/>
    <col min="7557" max="7557" width="9.140625" style="3"/>
    <col min="7558" max="7559" width="9.28515625" style="3" bestFit="1" customWidth="1"/>
    <col min="7560" max="7560" width="12.85546875" style="3" bestFit="1" customWidth="1"/>
    <col min="7561" max="7562" width="9.140625" style="3"/>
    <col min="7563" max="7564" width="9.28515625" style="3" bestFit="1" customWidth="1"/>
    <col min="7565" max="7565" width="9.140625" style="3"/>
    <col min="7566" max="7567" width="9.28515625" style="3" bestFit="1" customWidth="1"/>
    <col min="7568" max="7568" width="12.85546875" style="3" bestFit="1" customWidth="1"/>
    <col min="7569" max="7570" width="9.140625" style="3"/>
    <col min="7571" max="7572" width="9.28515625" style="3" bestFit="1" customWidth="1"/>
    <col min="7573" max="7573" width="9.140625" style="3"/>
    <col min="7574" max="7575" width="9.28515625" style="3" bestFit="1" customWidth="1"/>
    <col min="7576" max="7576" width="12.85546875" style="3" bestFit="1" customWidth="1"/>
    <col min="7577" max="7578" width="9.140625" style="3"/>
    <col min="7579" max="7580" width="9.28515625" style="3" bestFit="1" customWidth="1"/>
    <col min="7581" max="7581" width="9.140625" style="3"/>
    <col min="7582" max="7583" width="9.28515625" style="3" bestFit="1" customWidth="1"/>
    <col min="7584" max="7584" width="12.85546875" style="3" bestFit="1" customWidth="1"/>
    <col min="7585" max="7586" width="9.140625" style="3"/>
    <col min="7587" max="7588" width="9.28515625" style="3" bestFit="1" customWidth="1"/>
    <col min="7589" max="7589" width="9.140625" style="3"/>
    <col min="7590" max="7591" width="9.28515625" style="3" bestFit="1" customWidth="1"/>
    <col min="7592" max="7592" width="12.85546875" style="3" bestFit="1" customWidth="1"/>
    <col min="7593" max="7594" width="9.140625" style="3"/>
    <col min="7595" max="7596" width="9.28515625" style="3" bestFit="1" customWidth="1"/>
    <col min="7597" max="7597" width="9.140625" style="3"/>
    <col min="7598" max="7599" width="9.28515625" style="3" bestFit="1" customWidth="1"/>
    <col min="7600" max="7600" width="12.85546875" style="3" bestFit="1" customWidth="1"/>
    <col min="7601" max="7602" width="9.140625" style="3"/>
    <col min="7603" max="7604" width="9.28515625" style="3" bestFit="1" customWidth="1"/>
    <col min="7605" max="7605" width="9.140625" style="3"/>
    <col min="7606" max="7607" width="9.28515625" style="3" bestFit="1" customWidth="1"/>
    <col min="7608" max="7608" width="12.85546875" style="3" bestFit="1" customWidth="1"/>
    <col min="7609" max="7610" width="9.140625" style="3"/>
    <col min="7611" max="7612" width="9.28515625" style="3" bestFit="1" customWidth="1"/>
    <col min="7613" max="7613" width="9.140625" style="3"/>
    <col min="7614" max="7615" width="9.28515625" style="3" bestFit="1" customWidth="1"/>
    <col min="7616" max="7616" width="12.85546875" style="3" bestFit="1" customWidth="1"/>
    <col min="7617" max="7618" width="9.140625" style="3"/>
    <col min="7619" max="7620" width="9.28515625" style="3" bestFit="1" customWidth="1"/>
    <col min="7621" max="7621" width="9.140625" style="3"/>
    <col min="7622" max="7623" width="9.28515625" style="3" bestFit="1" customWidth="1"/>
    <col min="7624" max="7624" width="12.85546875" style="3" bestFit="1" customWidth="1"/>
    <col min="7625" max="7626" width="9.140625" style="3"/>
    <col min="7627" max="7628" width="9.28515625" style="3" bestFit="1" customWidth="1"/>
    <col min="7629" max="7629" width="9.140625" style="3"/>
    <col min="7630" max="7631" width="9.28515625" style="3" bestFit="1" customWidth="1"/>
    <col min="7632" max="7632" width="12.85546875" style="3" bestFit="1" customWidth="1"/>
    <col min="7633" max="7634" width="9.140625" style="3"/>
    <col min="7635" max="7636" width="9.28515625" style="3" bestFit="1" customWidth="1"/>
    <col min="7637" max="7637" width="9.140625" style="3"/>
    <col min="7638" max="7639" width="9.28515625" style="3" bestFit="1" customWidth="1"/>
    <col min="7640" max="7640" width="12.85546875" style="3" bestFit="1" customWidth="1"/>
    <col min="7641" max="7642" width="9.140625" style="3"/>
    <col min="7643" max="7644" width="9.28515625" style="3" bestFit="1" customWidth="1"/>
    <col min="7645" max="7645" width="9.140625" style="3"/>
    <col min="7646" max="7647" width="9.28515625" style="3" bestFit="1" customWidth="1"/>
    <col min="7648" max="7648" width="12.85546875" style="3" bestFit="1" customWidth="1"/>
    <col min="7649" max="7650" width="9.140625" style="3"/>
    <col min="7651" max="7652" width="9.28515625" style="3" bestFit="1" customWidth="1"/>
    <col min="7653" max="7653" width="9.140625" style="3"/>
    <col min="7654" max="7655" width="9.28515625" style="3" bestFit="1" customWidth="1"/>
    <col min="7656" max="7656" width="12.85546875" style="3" bestFit="1" customWidth="1"/>
    <col min="7657" max="7658" width="9.140625" style="3"/>
    <col min="7659" max="7660" width="9.28515625" style="3" bestFit="1" customWidth="1"/>
    <col min="7661" max="7661" width="9.140625" style="3"/>
    <col min="7662" max="7663" width="9.28515625" style="3" bestFit="1" customWidth="1"/>
    <col min="7664" max="7664" width="12.85546875" style="3" bestFit="1" customWidth="1"/>
    <col min="7665" max="7666" width="9.140625" style="3"/>
    <col min="7667" max="7668" width="9.28515625" style="3" bestFit="1" customWidth="1"/>
    <col min="7669" max="7669" width="9.140625" style="3"/>
    <col min="7670" max="7671" width="9.28515625" style="3" bestFit="1" customWidth="1"/>
    <col min="7672" max="7672" width="12.85546875" style="3" bestFit="1" customWidth="1"/>
    <col min="7673" max="7674" width="9.140625" style="3"/>
    <col min="7675" max="7676" width="9.28515625" style="3" bestFit="1" customWidth="1"/>
    <col min="7677" max="7677" width="9.140625" style="3"/>
    <col min="7678" max="7679" width="9.28515625" style="3" bestFit="1" customWidth="1"/>
    <col min="7680" max="7680" width="12.85546875" style="3" bestFit="1" customWidth="1"/>
    <col min="7681" max="7682" width="9.140625" style="3"/>
    <col min="7683" max="7684" width="9.28515625" style="3" bestFit="1" customWidth="1"/>
    <col min="7685" max="7685" width="9.140625" style="3"/>
    <col min="7686" max="7687" width="9.28515625" style="3" bestFit="1" customWidth="1"/>
    <col min="7688" max="7688" width="12.85546875" style="3" bestFit="1" customWidth="1"/>
    <col min="7689" max="7690" width="9.140625" style="3"/>
    <col min="7691" max="7692" width="9.28515625" style="3" bestFit="1" customWidth="1"/>
    <col min="7693" max="7693" width="9.140625" style="3"/>
    <col min="7694" max="7695" width="9.28515625" style="3" bestFit="1" customWidth="1"/>
    <col min="7696" max="7696" width="12.85546875" style="3" bestFit="1" customWidth="1"/>
    <col min="7697" max="7698" width="9.140625" style="3"/>
    <col min="7699" max="7700" width="9.28515625" style="3" bestFit="1" customWidth="1"/>
    <col min="7701" max="7701" width="9.140625" style="3"/>
    <col min="7702" max="7703" width="9.28515625" style="3" bestFit="1" customWidth="1"/>
    <col min="7704" max="7704" width="12.85546875" style="3" bestFit="1" customWidth="1"/>
    <col min="7705" max="7706" width="9.140625" style="3"/>
    <col min="7707" max="7708" width="9.28515625" style="3" bestFit="1" customWidth="1"/>
    <col min="7709" max="7709" width="9.140625" style="3"/>
    <col min="7710" max="7711" width="9.28515625" style="3" bestFit="1" customWidth="1"/>
    <col min="7712" max="7712" width="12.85546875" style="3" bestFit="1" customWidth="1"/>
    <col min="7713" max="7714" width="9.140625" style="3"/>
    <col min="7715" max="7716" width="9.28515625" style="3" bestFit="1" customWidth="1"/>
    <col min="7717" max="7717" width="9.140625" style="3"/>
    <col min="7718" max="7719" width="9.28515625" style="3" bestFit="1" customWidth="1"/>
    <col min="7720" max="7720" width="12.85546875" style="3" bestFit="1" customWidth="1"/>
    <col min="7721" max="7722" width="9.140625" style="3"/>
    <col min="7723" max="7724" width="9.28515625" style="3" bestFit="1" customWidth="1"/>
    <col min="7725" max="7725" width="9.140625" style="3"/>
    <col min="7726" max="7727" width="9.28515625" style="3" bestFit="1" customWidth="1"/>
    <col min="7728" max="7728" width="12.85546875" style="3" bestFit="1" customWidth="1"/>
    <col min="7729" max="7730" width="9.140625" style="3"/>
    <col min="7731" max="7732" width="9.28515625" style="3" bestFit="1" customWidth="1"/>
    <col min="7733" max="7733" width="9.140625" style="3"/>
    <col min="7734" max="7735" width="9.28515625" style="3" bestFit="1" customWidth="1"/>
    <col min="7736" max="7736" width="12.85546875" style="3" bestFit="1" customWidth="1"/>
    <col min="7737" max="7738" width="9.140625" style="3"/>
    <col min="7739" max="7740" width="9.28515625" style="3" bestFit="1" customWidth="1"/>
    <col min="7741" max="7741" width="9.140625" style="3"/>
    <col min="7742" max="7743" width="9.28515625" style="3" bestFit="1" customWidth="1"/>
    <col min="7744" max="7744" width="12.85546875" style="3" bestFit="1" customWidth="1"/>
    <col min="7745" max="7746" width="9.140625" style="3"/>
    <col min="7747" max="7748" width="9.28515625" style="3" bestFit="1" customWidth="1"/>
    <col min="7749" max="7749" width="9.140625" style="3"/>
    <col min="7750" max="7751" width="9.28515625" style="3" bestFit="1" customWidth="1"/>
    <col min="7752" max="7752" width="12.85546875" style="3" bestFit="1" customWidth="1"/>
    <col min="7753" max="7754" width="9.140625" style="3"/>
    <col min="7755" max="7756" width="9.28515625" style="3" bestFit="1" customWidth="1"/>
    <col min="7757" max="7757" width="9.140625" style="3"/>
    <col min="7758" max="7759" width="9.28515625" style="3" bestFit="1" customWidth="1"/>
    <col min="7760" max="7760" width="12.85546875" style="3" bestFit="1" customWidth="1"/>
    <col min="7761" max="7762" width="9.140625" style="3"/>
    <col min="7763" max="7764" width="9.28515625" style="3" bestFit="1" customWidth="1"/>
    <col min="7765" max="7765" width="9.140625" style="3"/>
    <col min="7766" max="7767" width="9.28515625" style="3" bestFit="1" customWidth="1"/>
    <col min="7768" max="7768" width="12.85546875" style="3" bestFit="1" customWidth="1"/>
    <col min="7769" max="7770" width="9.140625" style="3"/>
    <col min="7771" max="7772" width="9.28515625" style="3" bestFit="1" customWidth="1"/>
    <col min="7773" max="7773" width="9.140625" style="3"/>
    <col min="7774" max="7775" width="9.28515625" style="3" bestFit="1" customWidth="1"/>
    <col min="7776" max="7776" width="12.85546875" style="3" bestFit="1" customWidth="1"/>
    <col min="7777" max="7778" width="9.140625" style="3"/>
    <col min="7779" max="7780" width="9.28515625" style="3" bestFit="1" customWidth="1"/>
    <col min="7781" max="7781" width="9.140625" style="3"/>
    <col min="7782" max="7783" width="9.28515625" style="3" bestFit="1" customWidth="1"/>
    <col min="7784" max="7784" width="12.85546875" style="3" bestFit="1" customWidth="1"/>
    <col min="7785" max="7786" width="9.140625" style="3"/>
    <col min="7787" max="7788" width="9.28515625" style="3" bestFit="1" customWidth="1"/>
    <col min="7789" max="7789" width="9.140625" style="3"/>
    <col min="7790" max="7791" width="9.28515625" style="3" bestFit="1" customWidth="1"/>
    <col min="7792" max="7792" width="12.85546875" style="3" bestFit="1" customWidth="1"/>
    <col min="7793" max="7794" width="9.140625" style="3"/>
    <col min="7795" max="7796" width="9.28515625" style="3" bestFit="1" customWidth="1"/>
    <col min="7797" max="7797" width="9.140625" style="3"/>
    <col min="7798" max="7799" width="9.28515625" style="3" bestFit="1" customWidth="1"/>
    <col min="7800" max="7800" width="12.85546875" style="3" bestFit="1" customWidth="1"/>
    <col min="7801" max="7802" width="9.140625" style="3"/>
    <col min="7803" max="7804" width="9.28515625" style="3" bestFit="1" customWidth="1"/>
    <col min="7805" max="7805" width="9.140625" style="3"/>
    <col min="7806" max="7807" width="9.28515625" style="3" bestFit="1" customWidth="1"/>
    <col min="7808" max="7808" width="12.85546875" style="3" bestFit="1" customWidth="1"/>
    <col min="7809" max="7810" width="9.140625" style="3"/>
    <col min="7811" max="7812" width="9.28515625" style="3" bestFit="1" customWidth="1"/>
    <col min="7813" max="7813" width="9.140625" style="3"/>
    <col min="7814" max="7815" width="9.28515625" style="3" bestFit="1" customWidth="1"/>
    <col min="7816" max="7816" width="12.85546875" style="3" bestFit="1" customWidth="1"/>
    <col min="7817" max="7818" width="9.140625" style="3"/>
    <col min="7819" max="7820" width="9.28515625" style="3" bestFit="1" customWidth="1"/>
    <col min="7821" max="7821" width="9.140625" style="3"/>
    <col min="7822" max="7823" width="9.28515625" style="3" bestFit="1" customWidth="1"/>
    <col min="7824" max="7824" width="12.85546875" style="3" bestFit="1" customWidth="1"/>
    <col min="7825" max="7826" width="9.140625" style="3"/>
    <col min="7827" max="7828" width="9.28515625" style="3" bestFit="1" customWidth="1"/>
    <col min="7829" max="7829" width="9.140625" style="3"/>
    <col min="7830" max="7831" width="9.28515625" style="3" bestFit="1" customWidth="1"/>
    <col min="7832" max="7832" width="12.85546875" style="3" bestFit="1" customWidth="1"/>
    <col min="7833" max="7834" width="9.140625" style="3"/>
    <col min="7835" max="7836" width="9.28515625" style="3" bestFit="1" customWidth="1"/>
    <col min="7837" max="7837" width="9.140625" style="3"/>
    <col min="7838" max="7839" width="9.28515625" style="3" bestFit="1" customWidth="1"/>
    <col min="7840" max="7840" width="12.85546875" style="3" bestFit="1" customWidth="1"/>
    <col min="7841" max="7842" width="9.140625" style="3"/>
    <col min="7843" max="7844" width="9.28515625" style="3" bestFit="1" customWidth="1"/>
    <col min="7845" max="7845" width="9.140625" style="3"/>
    <col min="7846" max="7847" width="9.28515625" style="3" bestFit="1" customWidth="1"/>
    <col min="7848" max="7848" width="12.85546875" style="3" bestFit="1" customWidth="1"/>
    <col min="7849" max="7850" width="9.140625" style="3"/>
    <col min="7851" max="7852" width="9.28515625" style="3" bestFit="1" customWidth="1"/>
    <col min="7853" max="7853" width="9.140625" style="3"/>
    <col min="7854" max="7855" width="9.28515625" style="3" bestFit="1" customWidth="1"/>
    <col min="7856" max="7856" width="12.85546875" style="3" bestFit="1" customWidth="1"/>
    <col min="7857" max="7858" width="9.140625" style="3"/>
    <col min="7859" max="7860" width="9.28515625" style="3" bestFit="1" customWidth="1"/>
    <col min="7861" max="7861" width="9.140625" style="3"/>
    <col min="7862" max="7863" width="9.28515625" style="3" bestFit="1" customWidth="1"/>
    <col min="7864" max="7864" width="12.85546875" style="3" bestFit="1" customWidth="1"/>
    <col min="7865" max="7866" width="9.140625" style="3"/>
    <col min="7867" max="7868" width="9.28515625" style="3" bestFit="1" customWidth="1"/>
    <col min="7869" max="7869" width="9.140625" style="3"/>
    <col min="7870" max="7871" width="9.28515625" style="3" bestFit="1" customWidth="1"/>
    <col min="7872" max="7872" width="12.85546875" style="3" bestFit="1" customWidth="1"/>
    <col min="7873" max="7874" width="9.140625" style="3"/>
    <col min="7875" max="7876" width="9.28515625" style="3" bestFit="1" customWidth="1"/>
    <col min="7877" max="7877" width="9.140625" style="3"/>
    <col min="7878" max="7879" width="9.28515625" style="3" bestFit="1" customWidth="1"/>
    <col min="7880" max="7880" width="12.85546875" style="3" bestFit="1" customWidth="1"/>
    <col min="7881" max="7882" width="9.140625" style="3"/>
    <col min="7883" max="7884" width="9.28515625" style="3" bestFit="1" customWidth="1"/>
    <col min="7885" max="7885" width="9.140625" style="3"/>
    <col min="7886" max="7887" width="9.28515625" style="3" bestFit="1" customWidth="1"/>
    <col min="7888" max="7888" width="12.85546875" style="3" bestFit="1" customWidth="1"/>
    <col min="7889" max="7890" width="9.140625" style="3"/>
    <col min="7891" max="7892" width="9.28515625" style="3" bestFit="1" customWidth="1"/>
    <col min="7893" max="7893" width="9.140625" style="3"/>
    <col min="7894" max="7895" width="9.28515625" style="3" bestFit="1" customWidth="1"/>
    <col min="7896" max="7896" width="12.85546875" style="3" bestFit="1" customWidth="1"/>
    <col min="7897" max="7898" width="9.140625" style="3"/>
    <col min="7899" max="7900" width="9.28515625" style="3" bestFit="1" customWidth="1"/>
    <col min="7901" max="7901" width="9.140625" style="3"/>
    <col min="7902" max="7903" width="9.28515625" style="3" bestFit="1" customWidth="1"/>
    <col min="7904" max="7904" width="12.85546875" style="3" bestFit="1" customWidth="1"/>
    <col min="7905" max="7906" width="9.140625" style="3"/>
    <col min="7907" max="7908" width="9.28515625" style="3" bestFit="1" customWidth="1"/>
    <col min="7909" max="7909" width="9.140625" style="3"/>
    <col min="7910" max="7911" width="9.28515625" style="3" bestFit="1" customWidth="1"/>
    <col min="7912" max="7912" width="12.85546875" style="3" bestFit="1" customWidth="1"/>
    <col min="7913" max="7914" width="9.140625" style="3"/>
    <col min="7915" max="7916" width="9.28515625" style="3" bestFit="1" customWidth="1"/>
    <col min="7917" max="7917" width="9.140625" style="3"/>
    <col min="7918" max="7919" width="9.28515625" style="3" bestFit="1" customWidth="1"/>
    <col min="7920" max="7920" width="12.85546875" style="3" bestFit="1" customWidth="1"/>
    <col min="7921" max="7922" width="9.140625" style="3"/>
    <col min="7923" max="7924" width="9.28515625" style="3" bestFit="1" customWidth="1"/>
    <col min="7925" max="7925" width="9.140625" style="3"/>
    <col min="7926" max="7927" width="9.28515625" style="3" bestFit="1" customWidth="1"/>
    <col min="7928" max="7928" width="12.85546875" style="3" bestFit="1" customWidth="1"/>
    <col min="7929" max="7930" width="9.140625" style="3"/>
    <col min="7931" max="7932" width="9.28515625" style="3" bestFit="1" customWidth="1"/>
    <col min="7933" max="7933" width="9.140625" style="3"/>
    <col min="7934" max="7935" width="9.28515625" style="3" bestFit="1" customWidth="1"/>
    <col min="7936" max="7936" width="12.85546875" style="3" bestFit="1" customWidth="1"/>
    <col min="7937" max="7938" width="9.140625" style="3"/>
    <col min="7939" max="7940" width="9.28515625" style="3" bestFit="1" customWidth="1"/>
    <col min="7941" max="7941" width="9.140625" style="3"/>
    <col min="7942" max="7943" width="9.28515625" style="3" bestFit="1" customWidth="1"/>
    <col min="7944" max="7944" width="12.85546875" style="3" bestFit="1" customWidth="1"/>
    <col min="7945" max="7946" width="9.140625" style="3"/>
    <col min="7947" max="7948" width="9.28515625" style="3" bestFit="1" customWidth="1"/>
    <col min="7949" max="7949" width="9.140625" style="3"/>
    <col min="7950" max="7951" width="9.28515625" style="3" bestFit="1" customWidth="1"/>
    <col min="7952" max="7952" width="12.85546875" style="3" bestFit="1" customWidth="1"/>
    <col min="7953" max="7954" width="9.140625" style="3"/>
    <col min="7955" max="7956" width="9.28515625" style="3" bestFit="1" customWidth="1"/>
    <col min="7957" max="7957" width="9.140625" style="3"/>
    <col min="7958" max="7959" width="9.28515625" style="3" bestFit="1" customWidth="1"/>
    <col min="7960" max="7960" width="12.85546875" style="3" bestFit="1" customWidth="1"/>
    <col min="7961" max="7962" width="9.140625" style="3"/>
    <col min="7963" max="7964" width="9.28515625" style="3" bestFit="1" customWidth="1"/>
    <col min="7965" max="7965" width="9.140625" style="3"/>
    <col min="7966" max="7967" width="9.28515625" style="3" bestFit="1" customWidth="1"/>
    <col min="7968" max="7968" width="12.85546875" style="3" bestFit="1" customWidth="1"/>
    <col min="7969" max="7970" width="9.140625" style="3"/>
    <col min="7971" max="7972" width="9.28515625" style="3" bestFit="1" customWidth="1"/>
    <col min="7973" max="7973" width="9.140625" style="3"/>
    <col min="7974" max="7975" width="9.28515625" style="3" bestFit="1" customWidth="1"/>
    <col min="7976" max="7976" width="12.85546875" style="3" bestFit="1" customWidth="1"/>
    <col min="7977" max="7978" width="9.140625" style="3"/>
    <col min="7979" max="7980" width="9.28515625" style="3" bestFit="1" customWidth="1"/>
    <col min="7981" max="7981" width="9.140625" style="3"/>
    <col min="7982" max="7983" width="9.28515625" style="3" bestFit="1" customWidth="1"/>
    <col min="7984" max="7984" width="12.85546875" style="3" bestFit="1" customWidth="1"/>
    <col min="7985" max="7986" width="9.140625" style="3"/>
    <col min="7987" max="7988" width="9.28515625" style="3" bestFit="1" customWidth="1"/>
    <col min="7989" max="7989" width="9.140625" style="3"/>
    <col min="7990" max="7991" width="9.28515625" style="3" bestFit="1" customWidth="1"/>
    <col min="7992" max="7992" width="12.85546875" style="3" bestFit="1" customWidth="1"/>
    <col min="7993" max="7994" width="9.140625" style="3"/>
    <col min="7995" max="7996" width="9.28515625" style="3" bestFit="1" customWidth="1"/>
    <col min="7997" max="7997" width="9.140625" style="3"/>
    <col min="7998" max="7999" width="9.28515625" style="3" bestFit="1" customWidth="1"/>
    <col min="8000" max="8000" width="12.85546875" style="3" bestFit="1" customWidth="1"/>
    <col min="8001" max="8002" width="9.140625" style="3"/>
    <col min="8003" max="8004" width="9.28515625" style="3" bestFit="1" customWidth="1"/>
    <col min="8005" max="8005" width="9.140625" style="3"/>
    <col min="8006" max="8007" width="9.28515625" style="3" bestFit="1" customWidth="1"/>
    <col min="8008" max="8008" width="12.85546875" style="3" bestFit="1" customWidth="1"/>
    <col min="8009" max="8010" width="9.140625" style="3"/>
    <col min="8011" max="8012" width="9.28515625" style="3" bestFit="1" customWidth="1"/>
    <col min="8013" max="8013" width="9.140625" style="3"/>
    <col min="8014" max="8015" width="9.28515625" style="3" bestFit="1" customWidth="1"/>
    <col min="8016" max="8016" width="12.85546875" style="3" bestFit="1" customWidth="1"/>
    <col min="8017" max="8018" width="9.140625" style="3"/>
    <col min="8019" max="8020" width="9.28515625" style="3" bestFit="1" customWidth="1"/>
    <col min="8021" max="8021" width="9.140625" style="3"/>
    <col min="8022" max="8023" width="9.28515625" style="3" bestFit="1" customWidth="1"/>
    <col min="8024" max="8024" width="12.85546875" style="3" bestFit="1" customWidth="1"/>
    <col min="8025" max="8026" width="9.140625" style="3"/>
    <col min="8027" max="8028" width="9.28515625" style="3" bestFit="1" customWidth="1"/>
    <col min="8029" max="8029" width="9.140625" style="3"/>
    <col min="8030" max="8031" width="9.28515625" style="3" bestFit="1" customWidth="1"/>
    <col min="8032" max="8032" width="12.85546875" style="3" bestFit="1" customWidth="1"/>
    <col min="8033" max="8034" width="9.140625" style="3"/>
    <col min="8035" max="8036" width="9.28515625" style="3" bestFit="1" customWidth="1"/>
    <col min="8037" max="8037" width="9.140625" style="3"/>
    <col min="8038" max="8039" width="9.28515625" style="3" bestFit="1" customWidth="1"/>
    <col min="8040" max="8040" width="12.85546875" style="3" bestFit="1" customWidth="1"/>
    <col min="8041" max="8042" width="9.140625" style="3"/>
    <col min="8043" max="8044" width="9.28515625" style="3" bestFit="1" customWidth="1"/>
    <col min="8045" max="8045" width="9.140625" style="3"/>
    <col min="8046" max="8047" width="9.28515625" style="3" bestFit="1" customWidth="1"/>
    <col min="8048" max="8048" width="12.85546875" style="3" bestFit="1" customWidth="1"/>
    <col min="8049" max="8050" width="9.140625" style="3"/>
    <col min="8051" max="8052" width="9.28515625" style="3" bestFit="1" customWidth="1"/>
    <col min="8053" max="8053" width="9.140625" style="3"/>
    <col min="8054" max="8055" width="9.28515625" style="3" bestFit="1" customWidth="1"/>
    <col min="8056" max="8056" width="12.85546875" style="3" bestFit="1" customWidth="1"/>
    <col min="8057" max="8058" width="9.140625" style="3"/>
    <col min="8059" max="8060" width="9.28515625" style="3" bestFit="1" customWidth="1"/>
    <col min="8061" max="8061" width="9.140625" style="3"/>
    <col min="8062" max="8063" width="9.28515625" style="3" bestFit="1" customWidth="1"/>
    <col min="8064" max="8064" width="12.85546875" style="3" bestFit="1" customWidth="1"/>
    <col min="8065" max="8066" width="9.140625" style="3"/>
    <col min="8067" max="8068" width="9.28515625" style="3" bestFit="1" customWidth="1"/>
    <col min="8069" max="8069" width="9.140625" style="3"/>
    <col min="8070" max="8071" width="9.28515625" style="3" bestFit="1" customWidth="1"/>
    <col min="8072" max="8072" width="12.85546875" style="3" bestFit="1" customWidth="1"/>
    <col min="8073" max="8074" width="9.140625" style="3"/>
    <col min="8075" max="8076" width="9.28515625" style="3" bestFit="1" customWidth="1"/>
    <col min="8077" max="8077" width="9.140625" style="3"/>
    <col min="8078" max="8079" width="9.28515625" style="3" bestFit="1" customWidth="1"/>
    <col min="8080" max="8080" width="12.85546875" style="3" bestFit="1" customWidth="1"/>
    <col min="8081" max="8082" width="9.140625" style="3"/>
    <col min="8083" max="8084" width="9.28515625" style="3" bestFit="1" customWidth="1"/>
    <col min="8085" max="8085" width="9.140625" style="3"/>
    <col min="8086" max="8087" width="9.28515625" style="3" bestFit="1" customWidth="1"/>
    <col min="8088" max="8088" width="12.85546875" style="3" bestFit="1" customWidth="1"/>
    <col min="8089" max="8090" width="9.140625" style="3"/>
    <col min="8091" max="8092" width="9.28515625" style="3" bestFit="1" customWidth="1"/>
    <col min="8093" max="8093" width="9.140625" style="3"/>
    <col min="8094" max="8095" width="9.28515625" style="3" bestFit="1" customWidth="1"/>
    <col min="8096" max="8096" width="12.85546875" style="3" bestFit="1" customWidth="1"/>
    <col min="8097" max="8098" width="9.140625" style="3"/>
    <col min="8099" max="8100" width="9.28515625" style="3" bestFit="1" customWidth="1"/>
    <col min="8101" max="8101" width="9.140625" style="3"/>
    <col min="8102" max="8103" width="9.28515625" style="3" bestFit="1" customWidth="1"/>
    <col min="8104" max="8104" width="12.85546875" style="3" bestFit="1" customWidth="1"/>
    <col min="8105" max="8106" width="9.140625" style="3"/>
    <col min="8107" max="8108" width="9.28515625" style="3" bestFit="1" customWidth="1"/>
    <col min="8109" max="8109" width="9.140625" style="3"/>
    <col min="8110" max="8111" width="9.28515625" style="3" bestFit="1" customWidth="1"/>
    <col min="8112" max="8112" width="12.85546875" style="3" bestFit="1" customWidth="1"/>
    <col min="8113" max="8114" width="9.140625" style="3"/>
    <col min="8115" max="8116" width="9.28515625" style="3" bestFit="1" customWidth="1"/>
    <col min="8117" max="8117" width="9.140625" style="3"/>
    <col min="8118" max="8119" width="9.28515625" style="3" bestFit="1" customWidth="1"/>
    <col min="8120" max="8120" width="12.85546875" style="3" bestFit="1" customWidth="1"/>
    <col min="8121" max="8122" width="9.140625" style="3"/>
    <col min="8123" max="8124" width="9.28515625" style="3" bestFit="1" customWidth="1"/>
    <col min="8125" max="8125" width="9.140625" style="3"/>
    <col min="8126" max="8127" width="9.28515625" style="3" bestFit="1" customWidth="1"/>
    <col min="8128" max="8128" width="12.85546875" style="3" bestFit="1" customWidth="1"/>
    <col min="8129" max="8130" width="9.140625" style="3"/>
    <col min="8131" max="8132" width="9.28515625" style="3" bestFit="1" customWidth="1"/>
    <col min="8133" max="8133" width="9.140625" style="3"/>
    <col min="8134" max="8135" width="9.28515625" style="3" bestFit="1" customWidth="1"/>
    <col min="8136" max="8136" width="12.85546875" style="3" bestFit="1" customWidth="1"/>
    <col min="8137" max="8138" width="9.140625" style="3"/>
    <col min="8139" max="8140" width="9.28515625" style="3" bestFit="1" customWidth="1"/>
    <col min="8141" max="8141" width="9.140625" style="3"/>
    <col min="8142" max="8143" width="9.28515625" style="3" bestFit="1" customWidth="1"/>
    <col min="8144" max="8144" width="12.85546875" style="3" bestFit="1" customWidth="1"/>
    <col min="8145" max="8146" width="9.140625" style="3"/>
    <col min="8147" max="8148" width="9.28515625" style="3" bestFit="1" customWidth="1"/>
    <col min="8149" max="8149" width="9.140625" style="3"/>
    <col min="8150" max="8151" width="9.28515625" style="3" bestFit="1" customWidth="1"/>
    <col min="8152" max="8152" width="12.85546875" style="3" bestFit="1" customWidth="1"/>
    <col min="8153" max="8154" width="9.140625" style="3"/>
    <col min="8155" max="8156" width="9.28515625" style="3" bestFit="1" customWidth="1"/>
    <col min="8157" max="8157" width="9.140625" style="3"/>
    <col min="8158" max="8159" width="9.28515625" style="3" bestFit="1" customWidth="1"/>
    <col min="8160" max="8160" width="12.85546875" style="3" bestFit="1" customWidth="1"/>
    <col min="8161" max="8162" width="9.140625" style="3"/>
    <col min="8163" max="8164" width="9.28515625" style="3" bestFit="1" customWidth="1"/>
    <col min="8165" max="8165" width="9.140625" style="3"/>
    <col min="8166" max="8167" width="9.28515625" style="3" bestFit="1" customWidth="1"/>
    <col min="8168" max="8168" width="12.85546875" style="3" bestFit="1" customWidth="1"/>
    <col min="8169" max="8170" width="9.140625" style="3"/>
    <col min="8171" max="8172" width="9.28515625" style="3" bestFit="1" customWidth="1"/>
    <col min="8173" max="8173" width="9.140625" style="3"/>
    <col min="8174" max="8175" width="9.28515625" style="3" bestFit="1" customWidth="1"/>
    <col min="8176" max="8176" width="12.85546875" style="3" bestFit="1" customWidth="1"/>
    <col min="8177" max="8178" width="9.140625" style="3"/>
    <col min="8179" max="8180" width="9.28515625" style="3" bestFit="1" customWidth="1"/>
    <col min="8181" max="8181" width="9.140625" style="3"/>
    <col min="8182" max="8183" width="9.28515625" style="3" bestFit="1" customWidth="1"/>
    <col min="8184" max="8184" width="12.85546875" style="3" bestFit="1" customWidth="1"/>
    <col min="8185" max="8186" width="9.140625" style="3"/>
    <col min="8187" max="8188" width="9.28515625" style="3" bestFit="1" customWidth="1"/>
    <col min="8189" max="8189" width="9.140625" style="3"/>
    <col min="8190" max="8191" width="9.28515625" style="3" bestFit="1" customWidth="1"/>
    <col min="8192" max="8192" width="12.85546875" style="3" bestFit="1" customWidth="1"/>
    <col min="8193" max="8194" width="9.140625" style="3"/>
    <col min="8195" max="8196" width="9.28515625" style="3" bestFit="1" customWidth="1"/>
    <col min="8197" max="8197" width="9.140625" style="3"/>
    <col min="8198" max="8199" width="9.28515625" style="3" bestFit="1" customWidth="1"/>
    <col min="8200" max="8200" width="12.85546875" style="3" bestFit="1" customWidth="1"/>
    <col min="8201" max="8202" width="9.140625" style="3"/>
    <col min="8203" max="8204" width="9.28515625" style="3" bestFit="1" customWidth="1"/>
    <col min="8205" max="8205" width="9.140625" style="3"/>
    <col min="8206" max="8207" width="9.28515625" style="3" bestFit="1" customWidth="1"/>
    <col min="8208" max="8208" width="12.85546875" style="3" bestFit="1" customWidth="1"/>
    <col min="8209" max="8210" width="9.140625" style="3"/>
    <col min="8211" max="8212" width="9.28515625" style="3" bestFit="1" customWidth="1"/>
    <col min="8213" max="8213" width="9.140625" style="3"/>
    <col min="8214" max="8215" width="9.28515625" style="3" bestFit="1" customWidth="1"/>
    <col min="8216" max="8216" width="12.85546875" style="3" bestFit="1" customWidth="1"/>
    <col min="8217" max="8218" width="9.140625" style="3"/>
    <col min="8219" max="8220" width="9.28515625" style="3" bestFit="1" customWidth="1"/>
    <col min="8221" max="8221" width="9.140625" style="3"/>
    <col min="8222" max="8223" width="9.28515625" style="3" bestFit="1" customWidth="1"/>
    <col min="8224" max="8224" width="12.85546875" style="3" bestFit="1" customWidth="1"/>
    <col min="8225" max="8226" width="9.140625" style="3"/>
    <col min="8227" max="8228" width="9.28515625" style="3" bestFit="1" customWidth="1"/>
    <col min="8229" max="8229" width="9.140625" style="3"/>
    <col min="8230" max="8231" width="9.28515625" style="3" bestFit="1" customWidth="1"/>
    <col min="8232" max="8232" width="12.85546875" style="3" bestFit="1" customWidth="1"/>
    <col min="8233" max="8234" width="9.140625" style="3"/>
    <col min="8235" max="8236" width="9.28515625" style="3" bestFit="1" customWidth="1"/>
    <col min="8237" max="8237" width="9.140625" style="3"/>
    <col min="8238" max="8239" width="9.28515625" style="3" bestFit="1" customWidth="1"/>
    <col min="8240" max="8240" width="12.85546875" style="3" bestFit="1" customWidth="1"/>
    <col min="8241" max="8242" width="9.140625" style="3"/>
    <col min="8243" max="8244" width="9.28515625" style="3" bestFit="1" customWidth="1"/>
    <col min="8245" max="8245" width="9.140625" style="3"/>
    <col min="8246" max="8247" width="9.28515625" style="3" bestFit="1" customWidth="1"/>
    <col min="8248" max="8248" width="12.85546875" style="3" bestFit="1" customWidth="1"/>
    <col min="8249" max="8250" width="9.140625" style="3"/>
    <col min="8251" max="8252" width="9.28515625" style="3" bestFit="1" customWidth="1"/>
    <col min="8253" max="8253" width="9.140625" style="3"/>
    <col min="8254" max="8255" width="9.28515625" style="3" bestFit="1" customWidth="1"/>
    <col min="8256" max="8256" width="12.85546875" style="3" bestFit="1" customWidth="1"/>
    <col min="8257" max="8258" width="9.140625" style="3"/>
    <col min="8259" max="8260" width="9.28515625" style="3" bestFit="1" customWidth="1"/>
    <col min="8261" max="8261" width="9.140625" style="3"/>
    <col min="8262" max="8263" width="9.28515625" style="3" bestFit="1" customWidth="1"/>
    <col min="8264" max="8264" width="12.85546875" style="3" bestFit="1" customWidth="1"/>
    <col min="8265" max="8266" width="9.140625" style="3"/>
    <col min="8267" max="8268" width="9.28515625" style="3" bestFit="1" customWidth="1"/>
    <col min="8269" max="8269" width="9.140625" style="3"/>
    <col min="8270" max="8271" width="9.28515625" style="3" bestFit="1" customWidth="1"/>
    <col min="8272" max="8272" width="12.85546875" style="3" bestFit="1" customWidth="1"/>
    <col min="8273" max="8274" width="9.140625" style="3"/>
    <col min="8275" max="8276" width="9.28515625" style="3" bestFit="1" customWidth="1"/>
    <col min="8277" max="8277" width="9.140625" style="3"/>
    <col min="8278" max="8279" width="9.28515625" style="3" bestFit="1" customWidth="1"/>
    <col min="8280" max="8280" width="12.85546875" style="3" bestFit="1" customWidth="1"/>
    <col min="8281" max="8282" width="9.140625" style="3"/>
    <col min="8283" max="8284" width="9.28515625" style="3" bestFit="1" customWidth="1"/>
    <col min="8285" max="8285" width="9.140625" style="3"/>
    <col min="8286" max="8287" width="9.28515625" style="3" bestFit="1" customWidth="1"/>
    <col min="8288" max="8288" width="12.85546875" style="3" bestFit="1" customWidth="1"/>
    <col min="8289" max="8290" width="9.140625" style="3"/>
    <col min="8291" max="8292" width="9.28515625" style="3" bestFit="1" customWidth="1"/>
    <col min="8293" max="8293" width="9.140625" style="3"/>
    <col min="8294" max="8295" width="9.28515625" style="3" bestFit="1" customWidth="1"/>
    <col min="8296" max="8296" width="12.85546875" style="3" bestFit="1" customWidth="1"/>
    <col min="8297" max="8298" width="9.140625" style="3"/>
    <col min="8299" max="8300" width="9.28515625" style="3" bestFit="1" customWidth="1"/>
    <col min="8301" max="8301" width="9.140625" style="3"/>
    <col min="8302" max="8303" width="9.28515625" style="3" bestFit="1" customWidth="1"/>
    <col min="8304" max="8304" width="12.85546875" style="3" bestFit="1" customWidth="1"/>
    <col min="8305" max="8306" width="9.140625" style="3"/>
    <col min="8307" max="8308" width="9.28515625" style="3" bestFit="1" customWidth="1"/>
    <col min="8309" max="8309" width="9.140625" style="3"/>
    <col min="8310" max="8311" width="9.28515625" style="3" bestFit="1" customWidth="1"/>
    <col min="8312" max="8312" width="12.85546875" style="3" bestFit="1" customWidth="1"/>
    <col min="8313" max="8314" width="9.140625" style="3"/>
    <col min="8315" max="8316" width="9.28515625" style="3" bestFit="1" customWidth="1"/>
    <col min="8317" max="8317" width="9.140625" style="3"/>
    <col min="8318" max="8319" width="9.28515625" style="3" bestFit="1" customWidth="1"/>
    <col min="8320" max="8320" width="12.85546875" style="3" bestFit="1" customWidth="1"/>
    <col min="8321" max="8322" width="9.140625" style="3"/>
    <col min="8323" max="8324" width="9.28515625" style="3" bestFit="1" customWidth="1"/>
    <col min="8325" max="8325" width="9.140625" style="3"/>
    <col min="8326" max="8327" width="9.28515625" style="3" bestFit="1" customWidth="1"/>
    <col min="8328" max="8328" width="12.85546875" style="3" bestFit="1" customWidth="1"/>
    <col min="8329" max="8330" width="9.140625" style="3"/>
    <col min="8331" max="8332" width="9.28515625" style="3" bestFit="1" customWidth="1"/>
    <col min="8333" max="8333" width="9.140625" style="3"/>
    <col min="8334" max="8335" width="9.28515625" style="3" bestFit="1" customWidth="1"/>
    <col min="8336" max="8336" width="12.85546875" style="3" bestFit="1" customWidth="1"/>
    <col min="8337" max="8338" width="9.140625" style="3"/>
    <col min="8339" max="8340" width="9.28515625" style="3" bestFit="1" customWidth="1"/>
    <col min="8341" max="8341" width="9.140625" style="3"/>
    <col min="8342" max="8343" width="9.28515625" style="3" bestFit="1" customWidth="1"/>
    <col min="8344" max="8344" width="12.85546875" style="3" bestFit="1" customWidth="1"/>
    <col min="8345" max="8346" width="9.140625" style="3"/>
    <col min="8347" max="8348" width="9.28515625" style="3" bestFit="1" customWidth="1"/>
    <col min="8349" max="8349" width="9.140625" style="3"/>
    <col min="8350" max="8351" width="9.28515625" style="3" bestFit="1" customWidth="1"/>
    <col min="8352" max="8352" width="12.85546875" style="3" bestFit="1" customWidth="1"/>
    <col min="8353" max="8354" width="9.140625" style="3"/>
    <col min="8355" max="8356" width="9.28515625" style="3" bestFit="1" customWidth="1"/>
    <col min="8357" max="8357" width="9.140625" style="3"/>
    <col min="8358" max="8359" width="9.28515625" style="3" bestFit="1" customWidth="1"/>
    <col min="8360" max="8360" width="12.85546875" style="3" bestFit="1" customWidth="1"/>
    <col min="8361" max="8362" width="9.140625" style="3"/>
    <col min="8363" max="8364" width="9.28515625" style="3" bestFit="1" customWidth="1"/>
    <col min="8365" max="8365" width="9.140625" style="3"/>
    <col min="8366" max="8367" width="9.28515625" style="3" bestFit="1" customWidth="1"/>
    <col min="8368" max="8368" width="12.85546875" style="3" bestFit="1" customWidth="1"/>
    <col min="8369" max="8370" width="9.140625" style="3"/>
    <col min="8371" max="8372" width="9.28515625" style="3" bestFit="1" customWidth="1"/>
    <col min="8373" max="8373" width="9.140625" style="3"/>
    <col min="8374" max="8375" width="9.28515625" style="3" bestFit="1" customWidth="1"/>
    <col min="8376" max="8376" width="12.85546875" style="3" bestFit="1" customWidth="1"/>
    <col min="8377" max="8378" width="9.140625" style="3"/>
    <col min="8379" max="8380" width="9.28515625" style="3" bestFit="1" customWidth="1"/>
    <col min="8381" max="8381" width="9.140625" style="3"/>
    <col min="8382" max="8383" width="9.28515625" style="3" bestFit="1" customWidth="1"/>
    <col min="8384" max="8384" width="12.85546875" style="3" bestFit="1" customWidth="1"/>
    <col min="8385" max="8386" width="9.140625" style="3"/>
    <col min="8387" max="8388" width="9.28515625" style="3" bestFit="1" customWidth="1"/>
    <col min="8389" max="8389" width="9.140625" style="3"/>
    <col min="8390" max="8391" width="9.28515625" style="3" bestFit="1" customWidth="1"/>
    <col min="8392" max="8392" width="12.85546875" style="3" bestFit="1" customWidth="1"/>
    <col min="8393" max="8394" width="9.140625" style="3"/>
    <col min="8395" max="8396" width="9.28515625" style="3" bestFit="1" customWidth="1"/>
    <col min="8397" max="8397" width="9.140625" style="3"/>
    <col min="8398" max="8399" width="9.28515625" style="3" bestFit="1" customWidth="1"/>
    <col min="8400" max="8400" width="12.85546875" style="3" bestFit="1" customWidth="1"/>
    <col min="8401" max="8402" width="9.140625" style="3"/>
    <col min="8403" max="8404" width="9.28515625" style="3" bestFit="1" customWidth="1"/>
    <col min="8405" max="8405" width="9.140625" style="3"/>
    <col min="8406" max="8407" width="9.28515625" style="3" bestFit="1" customWidth="1"/>
    <col min="8408" max="8408" width="12.85546875" style="3" bestFit="1" customWidth="1"/>
    <col min="8409" max="8410" width="9.140625" style="3"/>
    <col min="8411" max="8412" width="9.28515625" style="3" bestFit="1" customWidth="1"/>
    <col min="8413" max="8413" width="9.140625" style="3"/>
    <col min="8414" max="8415" width="9.28515625" style="3" bestFit="1" customWidth="1"/>
    <col min="8416" max="8416" width="12.85546875" style="3" bestFit="1" customWidth="1"/>
    <col min="8417" max="8418" width="9.140625" style="3"/>
    <col min="8419" max="8420" width="9.28515625" style="3" bestFit="1" customWidth="1"/>
    <col min="8421" max="8421" width="9.140625" style="3"/>
    <col min="8422" max="8423" width="9.28515625" style="3" bestFit="1" customWidth="1"/>
    <col min="8424" max="8424" width="12.85546875" style="3" bestFit="1" customWidth="1"/>
    <col min="8425" max="8426" width="9.140625" style="3"/>
    <col min="8427" max="8428" width="9.28515625" style="3" bestFit="1" customWidth="1"/>
    <col min="8429" max="8429" width="9.140625" style="3"/>
    <col min="8430" max="8431" width="9.28515625" style="3" bestFit="1" customWidth="1"/>
    <col min="8432" max="8432" width="12.85546875" style="3" bestFit="1" customWidth="1"/>
    <col min="8433" max="8434" width="9.140625" style="3"/>
    <col min="8435" max="8436" width="9.28515625" style="3" bestFit="1" customWidth="1"/>
    <col min="8437" max="8437" width="9.140625" style="3"/>
    <col min="8438" max="8439" width="9.28515625" style="3" bestFit="1" customWidth="1"/>
    <col min="8440" max="8440" width="12.85546875" style="3" bestFit="1" customWidth="1"/>
    <col min="8441" max="8442" width="9.140625" style="3"/>
    <col min="8443" max="8444" width="9.28515625" style="3" bestFit="1" customWidth="1"/>
    <col min="8445" max="8445" width="9.140625" style="3"/>
    <col min="8446" max="8447" width="9.28515625" style="3" bestFit="1" customWidth="1"/>
    <col min="8448" max="8448" width="12.85546875" style="3" bestFit="1" customWidth="1"/>
    <col min="8449" max="8450" width="9.140625" style="3"/>
    <col min="8451" max="8452" width="9.28515625" style="3" bestFit="1" customWidth="1"/>
    <col min="8453" max="8453" width="9.140625" style="3"/>
    <col min="8454" max="8455" width="9.28515625" style="3" bestFit="1" customWidth="1"/>
    <col min="8456" max="8456" width="12.85546875" style="3" bestFit="1" customWidth="1"/>
    <col min="8457" max="8458" width="9.140625" style="3"/>
    <col min="8459" max="8460" width="9.28515625" style="3" bestFit="1" customWidth="1"/>
    <col min="8461" max="8461" width="9.140625" style="3"/>
    <col min="8462" max="8463" width="9.28515625" style="3" bestFit="1" customWidth="1"/>
    <col min="8464" max="8464" width="12.85546875" style="3" bestFit="1" customWidth="1"/>
    <col min="8465" max="8466" width="9.140625" style="3"/>
    <col min="8467" max="8468" width="9.28515625" style="3" bestFit="1" customWidth="1"/>
    <col min="8469" max="8469" width="9.140625" style="3"/>
    <col min="8470" max="8471" width="9.28515625" style="3" bestFit="1" customWidth="1"/>
    <col min="8472" max="8472" width="12.85546875" style="3" bestFit="1" customWidth="1"/>
    <col min="8473" max="8474" width="9.140625" style="3"/>
    <col min="8475" max="8476" width="9.28515625" style="3" bestFit="1" customWidth="1"/>
    <col min="8477" max="8477" width="9.140625" style="3"/>
    <col min="8478" max="8479" width="9.28515625" style="3" bestFit="1" customWidth="1"/>
    <col min="8480" max="8480" width="12.85546875" style="3" bestFit="1" customWidth="1"/>
    <col min="8481" max="8482" width="9.140625" style="3"/>
    <col min="8483" max="8484" width="9.28515625" style="3" bestFit="1" customWidth="1"/>
    <col min="8485" max="8485" width="9.140625" style="3"/>
    <col min="8486" max="8487" width="9.28515625" style="3" bestFit="1" customWidth="1"/>
    <col min="8488" max="8488" width="12.85546875" style="3" bestFit="1" customWidth="1"/>
    <col min="8489" max="8490" width="9.140625" style="3"/>
    <col min="8491" max="8492" width="9.28515625" style="3" bestFit="1" customWidth="1"/>
    <col min="8493" max="8493" width="9.140625" style="3"/>
    <col min="8494" max="8495" width="9.28515625" style="3" bestFit="1" customWidth="1"/>
    <col min="8496" max="8496" width="12.85546875" style="3" bestFit="1" customWidth="1"/>
    <col min="8497" max="8498" width="9.140625" style="3"/>
    <col min="8499" max="8500" width="9.28515625" style="3" bestFit="1" customWidth="1"/>
    <col min="8501" max="8501" width="9.140625" style="3"/>
    <col min="8502" max="8503" width="9.28515625" style="3" bestFit="1" customWidth="1"/>
    <col min="8504" max="8504" width="12.85546875" style="3" bestFit="1" customWidth="1"/>
    <col min="8505" max="8506" width="9.140625" style="3"/>
    <col min="8507" max="8508" width="9.28515625" style="3" bestFit="1" customWidth="1"/>
    <col min="8509" max="8509" width="9.140625" style="3"/>
    <col min="8510" max="8511" width="9.28515625" style="3" bestFit="1" customWidth="1"/>
    <col min="8512" max="8512" width="12.85546875" style="3" bestFit="1" customWidth="1"/>
    <col min="8513" max="8514" width="9.140625" style="3"/>
    <col min="8515" max="8516" width="9.28515625" style="3" bestFit="1" customWidth="1"/>
    <col min="8517" max="8517" width="9.140625" style="3"/>
    <col min="8518" max="8519" width="9.28515625" style="3" bestFit="1" customWidth="1"/>
    <col min="8520" max="8520" width="12.85546875" style="3" bestFit="1" customWidth="1"/>
    <col min="8521" max="8522" width="9.140625" style="3"/>
    <col min="8523" max="8524" width="9.28515625" style="3" bestFit="1" customWidth="1"/>
    <col min="8525" max="8525" width="9.140625" style="3"/>
    <col min="8526" max="8527" width="9.28515625" style="3" bestFit="1" customWidth="1"/>
    <col min="8528" max="8528" width="12.85546875" style="3" bestFit="1" customWidth="1"/>
    <col min="8529" max="8530" width="9.140625" style="3"/>
    <col min="8531" max="8532" width="9.28515625" style="3" bestFit="1" customWidth="1"/>
    <col min="8533" max="8533" width="9.140625" style="3"/>
    <col min="8534" max="8535" width="9.28515625" style="3" bestFit="1" customWidth="1"/>
    <col min="8536" max="8536" width="12.85546875" style="3" bestFit="1" customWidth="1"/>
    <col min="8537" max="8538" width="9.140625" style="3"/>
    <col min="8539" max="8540" width="9.28515625" style="3" bestFit="1" customWidth="1"/>
    <col min="8541" max="8541" width="9.140625" style="3"/>
    <col min="8542" max="8543" width="9.28515625" style="3" bestFit="1" customWidth="1"/>
    <col min="8544" max="8544" width="12.85546875" style="3" bestFit="1" customWidth="1"/>
    <col min="8545" max="8546" width="9.140625" style="3"/>
    <col min="8547" max="8548" width="9.28515625" style="3" bestFit="1" customWidth="1"/>
    <col min="8549" max="8549" width="9.140625" style="3"/>
    <col min="8550" max="8551" width="9.28515625" style="3" bestFit="1" customWidth="1"/>
    <col min="8552" max="8552" width="12.85546875" style="3" bestFit="1" customWidth="1"/>
    <col min="8553" max="8554" width="9.140625" style="3"/>
    <col min="8555" max="8556" width="9.28515625" style="3" bestFit="1" customWidth="1"/>
    <col min="8557" max="8557" width="9.140625" style="3"/>
    <col min="8558" max="8559" width="9.28515625" style="3" bestFit="1" customWidth="1"/>
    <col min="8560" max="8560" width="12.85546875" style="3" bestFit="1" customWidth="1"/>
    <col min="8561" max="8562" width="9.140625" style="3"/>
    <col min="8563" max="8564" width="9.28515625" style="3" bestFit="1" customWidth="1"/>
    <col min="8565" max="8565" width="9.140625" style="3"/>
    <col min="8566" max="8567" width="9.28515625" style="3" bestFit="1" customWidth="1"/>
    <col min="8568" max="8568" width="12.85546875" style="3" bestFit="1" customWidth="1"/>
    <col min="8569" max="8570" width="9.140625" style="3"/>
    <col min="8571" max="8572" width="9.28515625" style="3" bestFit="1" customWidth="1"/>
    <col min="8573" max="8573" width="9.140625" style="3"/>
    <col min="8574" max="8575" width="9.28515625" style="3" bestFit="1" customWidth="1"/>
    <col min="8576" max="8576" width="12.85546875" style="3" bestFit="1" customWidth="1"/>
    <col min="8577" max="8578" width="9.140625" style="3"/>
    <col min="8579" max="8580" width="9.28515625" style="3" bestFit="1" customWidth="1"/>
    <col min="8581" max="8581" width="9.140625" style="3"/>
    <col min="8582" max="8583" width="9.28515625" style="3" bestFit="1" customWidth="1"/>
    <col min="8584" max="8584" width="12.85546875" style="3" bestFit="1" customWidth="1"/>
    <col min="8585" max="8586" width="9.140625" style="3"/>
    <col min="8587" max="8588" width="9.28515625" style="3" bestFit="1" customWidth="1"/>
    <col min="8589" max="8589" width="9.140625" style="3"/>
    <col min="8590" max="8591" width="9.28515625" style="3" bestFit="1" customWidth="1"/>
    <col min="8592" max="8592" width="12.85546875" style="3" bestFit="1" customWidth="1"/>
    <col min="8593" max="8594" width="9.140625" style="3"/>
    <col min="8595" max="8596" width="9.28515625" style="3" bestFit="1" customWidth="1"/>
    <col min="8597" max="8597" width="9.140625" style="3"/>
    <col min="8598" max="8599" width="9.28515625" style="3" bestFit="1" customWidth="1"/>
    <col min="8600" max="8600" width="12.85546875" style="3" bestFit="1" customWidth="1"/>
    <col min="8601" max="8602" width="9.140625" style="3"/>
    <col min="8603" max="8604" width="9.28515625" style="3" bestFit="1" customWidth="1"/>
    <col min="8605" max="8605" width="9.140625" style="3"/>
    <col min="8606" max="8607" width="9.28515625" style="3" bestFit="1" customWidth="1"/>
    <col min="8608" max="8608" width="12.85546875" style="3" bestFit="1" customWidth="1"/>
    <col min="8609" max="8610" width="9.140625" style="3"/>
    <col min="8611" max="8612" width="9.28515625" style="3" bestFit="1" customWidth="1"/>
    <col min="8613" max="8613" width="9.140625" style="3"/>
    <col min="8614" max="8615" width="9.28515625" style="3" bestFit="1" customWidth="1"/>
    <col min="8616" max="8616" width="12.85546875" style="3" bestFit="1" customWidth="1"/>
    <col min="8617" max="8618" width="9.140625" style="3"/>
    <col min="8619" max="8620" width="9.28515625" style="3" bestFit="1" customWidth="1"/>
    <col min="8621" max="8621" width="9.140625" style="3"/>
    <col min="8622" max="8623" width="9.28515625" style="3" bestFit="1" customWidth="1"/>
    <col min="8624" max="8624" width="12.85546875" style="3" bestFit="1" customWidth="1"/>
    <col min="8625" max="8626" width="9.140625" style="3"/>
    <col min="8627" max="8628" width="9.28515625" style="3" bestFit="1" customWidth="1"/>
    <col min="8629" max="8629" width="9.140625" style="3"/>
    <col min="8630" max="8631" width="9.28515625" style="3" bestFit="1" customWidth="1"/>
    <col min="8632" max="8632" width="12.85546875" style="3" bestFit="1" customWidth="1"/>
    <col min="8633" max="8634" width="9.140625" style="3"/>
    <col min="8635" max="8636" width="9.28515625" style="3" bestFit="1" customWidth="1"/>
    <col min="8637" max="8637" width="9.140625" style="3"/>
    <col min="8638" max="8639" width="9.28515625" style="3" bestFit="1" customWidth="1"/>
    <col min="8640" max="8640" width="12.85546875" style="3" bestFit="1" customWidth="1"/>
    <col min="8641" max="8642" width="9.140625" style="3"/>
    <col min="8643" max="8644" width="9.28515625" style="3" bestFit="1" customWidth="1"/>
    <col min="8645" max="8645" width="9.140625" style="3"/>
    <col min="8646" max="8647" width="9.28515625" style="3" bestFit="1" customWidth="1"/>
    <col min="8648" max="8648" width="12.85546875" style="3" bestFit="1" customWidth="1"/>
    <col min="8649" max="8650" width="9.140625" style="3"/>
    <col min="8651" max="8652" width="9.28515625" style="3" bestFit="1" customWidth="1"/>
    <col min="8653" max="8653" width="9.140625" style="3"/>
    <col min="8654" max="8655" width="9.28515625" style="3" bestFit="1" customWidth="1"/>
    <col min="8656" max="8656" width="12.85546875" style="3" bestFit="1" customWidth="1"/>
    <col min="8657" max="8658" width="9.140625" style="3"/>
    <col min="8659" max="8660" width="9.28515625" style="3" bestFit="1" customWidth="1"/>
    <col min="8661" max="8661" width="9.140625" style="3"/>
    <col min="8662" max="8663" width="9.28515625" style="3" bestFit="1" customWidth="1"/>
    <col min="8664" max="8664" width="12.85546875" style="3" bestFit="1" customWidth="1"/>
    <col min="8665" max="8666" width="9.140625" style="3"/>
    <col min="8667" max="8668" width="9.28515625" style="3" bestFit="1" customWidth="1"/>
    <col min="8669" max="8669" width="9.140625" style="3"/>
    <col min="8670" max="8671" width="9.28515625" style="3" bestFit="1" customWidth="1"/>
    <col min="8672" max="8672" width="12.85546875" style="3" bestFit="1" customWidth="1"/>
    <col min="8673" max="8674" width="9.140625" style="3"/>
    <col min="8675" max="8676" width="9.28515625" style="3" bestFit="1" customWidth="1"/>
    <col min="8677" max="8677" width="9.140625" style="3"/>
    <col min="8678" max="8679" width="9.28515625" style="3" bestFit="1" customWidth="1"/>
    <col min="8680" max="8680" width="12.85546875" style="3" bestFit="1" customWidth="1"/>
    <col min="8681" max="8682" width="9.140625" style="3"/>
    <col min="8683" max="8684" width="9.28515625" style="3" bestFit="1" customWidth="1"/>
    <col min="8685" max="8685" width="9.140625" style="3"/>
    <col min="8686" max="8687" width="9.28515625" style="3" bestFit="1" customWidth="1"/>
    <col min="8688" max="8688" width="12.85546875" style="3" bestFit="1" customWidth="1"/>
    <col min="8689" max="8690" width="9.140625" style="3"/>
    <col min="8691" max="8692" width="9.28515625" style="3" bestFit="1" customWidth="1"/>
    <col min="8693" max="8693" width="9.140625" style="3"/>
    <col min="8694" max="8695" width="9.28515625" style="3" bestFit="1" customWidth="1"/>
    <col min="8696" max="8696" width="12.85546875" style="3" bestFit="1" customWidth="1"/>
    <col min="8697" max="8698" width="9.140625" style="3"/>
    <col min="8699" max="8700" width="9.28515625" style="3" bestFit="1" customWidth="1"/>
    <col min="8701" max="8701" width="9.140625" style="3"/>
    <col min="8702" max="8703" width="9.28515625" style="3" bestFit="1" customWidth="1"/>
    <col min="8704" max="8704" width="12.85546875" style="3" bestFit="1" customWidth="1"/>
    <col min="8705" max="8706" width="9.140625" style="3"/>
    <col min="8707" max="8708" width="9.28515625" style="3" bestFit="1" customWidth="1"/>
    <col min="8709" max="8709" width="9.140625" style="3"/>
    <col min="8710" max="8711" width="9.28515625" style="3" bestFit="1" customWidth="1"/>
    <col min="8712" max="8712" width="12.85546875" style="3" bestFit="1" customWidth="1"/>
    <col min="8713" max="8714" width="9.140625" style="3"/>
    <col min="8715" max="8716" width="9.28515625" style="3" bestFit="1" customWidth="1"/>
    <col min="8717" max="8717" width="9.140625" style="3"/>
    <col min="8718" max="8719" width="9.28515625" style="3" bestFit="1" customWidth="1"/>
    <col min="8720" max="8720" width="12.85546875" style="3" bestFit="1" customWidth="1"/>
    <col min="8721" max="8722" width="9.140625" style="3"/>
    <col min="8723" max="8724" width="9.28515625" style="3" bestFit="1" customWidth="1"/>
    <col min="8725" max="8725" width="9.140625" style="3"/>
    <col min="8726" max="8727" width="9.28515625" style="3" bestFit="1" customWidth="1"/>
    <col min="8728" max="8728" width="12.85546875" style="3" bestFit="1" customWidth="1"/>
    <col min="8729" max="8730" width="9.140625" style="3"/>
    <col min="8731" max="8732" width="9.28515625" style="3" bestFit="1" customWidth="1"/>
    <col min="8733" max="8733" width="9.140625" style="3"/>
    <col min="8734" max="8735" width="9.28515625" style="3" bestFit="1" customWidth="1"/>
    <col min="8736" max="8736" width="12.85546875" style="3" bestFit="1" customWidth="1"/>
    <col min="8737" max="8738" width="9.140625" style="3"/>
    <col min="8739" max="8740" width="9.28515625" style="3" bestFit="1" customWidth="1"/>
    <col min="8741" max="8741" width="9.140625" style="3"/>
    <col min="8742" max="8743" width="9.28515625" style="3" bestFit="1" customWidth="1"/>
    <col min="8744" max="8744" width="12.85546875" style="3" bestFit="1" customWidth="1"/>
    <col min="8745" max="8746" width="9.140625" style="3"/>
    <col min="8747" max="8748" width="9.28515625" style="3" bestFit="1" customWidth="1"/>
    <col min="8749" max="8749" width="9.140625" style="3"/>
    <col min="8750" max="8751" width="9.28515625" style="3" bestFit="1" customWidth="1"/>
    <col min="8752" max="8752" width="12.85546875" style="3" bestFit="1" customWidth="1"/>
    <col min="8753" max="8754" width="9.140625" style="3"/>
    <col min="8755" max="8756" width="9.28515625" style="3" bestFit="1" customWidth="1"/>
    <col min="8757" max="8757" width="9.140625" style="3"/>
    <col min="8758" max="8759" width="9.28515625" style="3" bestFit="1" customWidth="1"/>
    <col min="8760" max="8760" width="12.85546875" style="3" bestFit="1" customWidth="1"/>
    <col min="8761" max="8762" width="9.140625" style="3"/>
    <col min="8763" max="8764" width="9.28515625" style="3" bestFit="1" customWidth="1"/>
    <col min="8765" max="8765" width="9.140625" style="3"/>
    <col min="8766" max="8767" width="9.28515625" style="3" bestFit="1" customWidth="1"/>
    <col min="8768" max="8768" width="12.85546875" style="3" bestFit="1" customWidth="1"/>
    <col min="8769" max="8770" width="9.140625" style="3"/>
    <col min="8771" max="8772" width="9.28515625" style="3" bestFit="1" customWidth="1"/>
    <col min="8773" max="8773" width="9.140625" style="3"/>
    <col min="8774" max="8775" width="9.28515625" style="3" bestFit="1" customWidth="1"/>
    <col min="8776" max="8776" width="12.85546875" style="3" bestFit="1" customWidth="1"/>
    <col min="8777" max="8778" width="9.140625" style="3"/>
    <col min="8779" max="8780" width="9.28515625" style="3" bestFit="1" customWidth="1"/>
    <col min="8781" max="8781" width="9.140625" style="3"/>
    <col min="8782" max="8783" width="9.28515625" style="3" bestFit="1" customWidth="1"/>
    <col min="8784" max="8784" width="12.85546875" style="3" bestFit="1" customWidth="1"/>
    <col min="8785" max="8786" width="9.140625" style="3"/>
    <col min="8787" max="8788" width="9.28515625" style="3" bestFit="1" customWidth="1"/>
    <col min="8789" max="8789" width="9.140625" style="3"/>
    <col min="8790" max="8791" width="9.28515625" style="3" bestFit="1" customWidth="1"/>
    <col min="8792" max="8792" width="12.85546875" style="3" bestFit="1" customWidth="1"/>
    <col min="8793" max="8794" width="9.140625" style="3"/>
    <col min="8795" max="8796" width="9.28515625" style="3" bestFit="1" customWidth="1"/>
    <col min="8797" max="8797" width="9.140625" style="3"/>
    <col min="8798" max="8799" width="9.28515625" style="3" bestFit="1" customWidth="1"/>
    <col min="8800" max="8800" width="12.85546875" style="3" bestFit="1" customWidth="1"/>
    <col min="8801" max="8802" width="9.140625" style="3"/>
    <col min="8803" max="8804" width="9.28515625" style="3" bestFit="1" customWidth="1"/>
    <col min="8805" max="8805" width="9.140625" style="3"/>
    <col min="8806" max="8807" width="9.28515625" style="3" bestFit="1" customWidth="1"/>
    <col min="8808" max="8808" width="12.85546875" style="3" bestFit="1" customWidth="1"/>
    <col min="8809" max="8810" width="9.140625" style="3"/>
    <col min="8811" max="8812" width="9.28515625" style="3" bestFit="1" customWidth="1"/>
    <col min="8813" max="8813" width="9.140625" style="3"/>
    <col min="8814" max="8815" width="9.28515625" style="3" bestFit="1" customWidth="1"/>
    <col min="8816" max="8816" width="12.85546875" style="3" bestFit="1" customWidth="1"/>
    <col min="8817" max="8818" width="9.140625" style="3"/>
    <col min="8819" max="8820" width="9.28515625" style="3" bestFit="1" customWidth="1"/>
    <col min="8821" max="8821" width="9.140625" style="3"/>
    <col min="8822" max="8823" width="9.28515625" style="3" bestFit="1" customWidth="1"/>
    <col min="8824" max="8824" width="12.85546875" style="3" bestFit="1" customWidth="1"/>
    <col min="8825" max="8826" width="9.140625" style="3"/>
    <col min="8827" max="8828" width="9.28515625" style="3" bestFit="1" customWidth="1"/>
    <col min="8829" max="8829" width="9.140625" style="3"/>
    <col min="8830" max="8831" width="9.28515625" style="3" bestFit="1" customWidth="1"/>
    <col min="8832" max="8832" width="12.85546875" style="3" bestFit="1" customWidth="1"/>
    <col min="8833" max="8834" width="9.140625" style="3"/>
    <col min="8835" max="8836" width="9.28515625" style="3" bestFit="1" customWidth="1"/>
    <col min="8837" max="8837" width="9.140625" style="3"/>
    <col min="8838" max="8839" width="9.28515625" style="3" bestFit="1" customWidth="1"/>
    <col min="8840" max="8840" width="12.85546875" style="3" bestFit="1" customWidth="1"/>
    <col min="8841" max="8842" width="9.140625" style="3"/>
    <col min="8843" max="8844" width="9.28515625" style="3" bestFit="1" customWidth="1"/>
    <col min="8845" max="8845" width="9.140625" style="3"/>
    <col min="8846" max="8847" width="9.28515625" style="3" bestFit="1" customWidth="1"/>
    <col min="8848" max="8848" width="12.85546875" style="3" bestFit="1" customWidth="1"/>
    <col min="8849" max="8850" width="9.140625" style="3"/>
    <col min="8851" max="8852" width="9.28515625" style="3" bestFit="1" customWidth="1"/>
    <col min="8853" max="8853" width="9.140625" style="3"/>
    <col min="8854" max="8855" width="9.28515625" style="3" bestFit="1" customWidth="1"/>
    <col min="8856" max="8856" width="12.85546875" style="3" bestFit="1" customWidth="1"/>
    <col min="8857" max="8858" width="9.140625" style="3"/>
    <col min="8859" max="8860" width="9.28515625" style="3" bestFit="1" customWidth="1"/>
    <col min="8861" max="8861" width="9.140625" style="3"/>
    <col min="8862" max="8863" width="9.28515625" style="3" bestFit="1" customWidth="1"/>
    <col min="8864" max="8864" width="12.85546875" style="3" bestFit="1" customWidth="1"/>
    <col min="8865" max="8866" width="9.140625" style="3"/>
    <col min="8867" max="8868" width="9.28515625" style="3" bestFit="1" customWidth="1"/>
    <col min="8869" max="8869" width="9.140625" style="3"/>
    <col min="8870" max="8871" width="9.28515625" style="3" bestFit="1" customWidth="1"/>
    <col min="8872" max="8872" width="12.85546875" style="3" bestFit="1" customWidth="1"/>
    <col min="8873" max="8874" width="9.140625" style="3"/>
    <col min="8875" max="8876" width="9.28515625" style="3" bestFit="1" customWidth="1"/>
    <col min="8877" max="8877" width="9.140625" style="3"/>
    <col min="8878" max="8879" width="9.28515625" style="3" bestFit="1" customWidth="1"/>
    <col min="8880" max="8880" width="12.85546875" style="3" bestFit="1" customWidth="1"/>
    <col min="8881" max="8882" width="9.140625" style="3"/>
    <col min="8883" max="8884" width="9.28515625" style="3" bestFit="1" customWidth="1"/>
    <col min="8885" max="8885" width="9.140625" style="3"/>
    <col min="8886" max="8887" width="9.28515625" style="3" bestFit="1" customWidth="1"/>
    <col min="8888" max="8888" width="12.85546875" style="3" bestFit="1" customWidth="1"/>
    <col min="8889" max="8890" width="9.140625" style="3"/>
    <col min="8891" max="8892" width="9.28515625" style="3" bestFit="1" customWidth="1"/>
    <col min="8893" max="8893" width="9.140625" style="3"/>
    <col min="8894" max="8895" width="9.28515625" style="3" bestFit="1" customWidth="1"/>
    <col min="8896" max="8896" width="12.85546875" style="3" bestFit="1" customWidth="1"/>
    <col min="8897" max="8898" width="9.140625" style="3"/>
    <col min="8899" max="8900" width="9.28515625" style="3" bestFit="1" customWidth="1"/>
    <col min="8901" max="8901" width="9.140625" style="3"/>
    <col min="8902" max="8903" width="9.28515625" style="3" bestFit="1" customWidth="1"/>
    <col min="8904" max="8904" width="12.85546875" style="3" bestFit="1" customWidth="1"/>
    <col min="8905" max="8906" width="9.140625" style="3"/>
    <col min="8907" max="8908" width="9.28515625" style="3" bestFit="1" customWidth="1"/>
    <col min="8909" max="8909" width="9.140625" style="3"/>
    <col min="8910" max="8911" width="9.28515625" style="3" bestFit="1" customWidth="1"/>
    <col min="8912" max="8912" width="12.85546875" style="3" bestFit="1" customWidth="1"/>
    <col min="8913" max="8914" width="9.140625" style="3"/>
    <col min="8915" max="8916" width="9.28515625" style="3" bestFit="1" customWidth="1"/>
    <col min="8917" max="8917" width="9.140625" style="3"/>
    <col min="8918" max="8919" width="9.28515625" style="3" bestFit="1" customWidth="1"/>
    <col min="8920" max="8920" width="12.85546875" style="3" bestFit="1" customWidth="1"/>
    <col min="8921" max="8922" width="9.140625" style="3"/>
    <col min="8923" max="8924" width="9.28515625" style="3" bestFit="1" customWidth="1"/>
    <col min="8925" max="8925" width="9.140625" style="3"/>
    <col min="8926" max="8927" width="9.28515625" style="3" bestFit="1" customWidth="1"/>
    <col min="8928" max="8928" width="12.85546875" style="3" bestFit="1" customWidth="1"/>
    <col min="8929" max="8930" width="9.140625" style="3"/>
    <col min="8931" max="8932" width="9.28515625" style="3" bestFit="1" customWidth="1"/>
    <col min="8933" max="8933" width="9.140625" style="3"/>
    <col min="8934" max="8935" width="9.28515625" style="3" bestFit="1" customWidth="1"/>
    <col min="8936" max="8936" width="12.85546875" style="3" bestFit="1" customWidth="1"/>
    <col min="8937" max="8938" width="9.140625" style="3"/>
    <col min="8939" max="8940" width="9.28515625" style="3" bestFit="1" customWidth="1"/>
    <col min="8941" max="8941" width="9.140625" style="3"/>
    <col min="8942" max="8943" width="9.28515625" style="3" bestFit="1" customWidth="1"/>
    <col min="8944" max="8944" width="12.85546875" style="3" bestFit="1" customWidth="1"/>
    <col min="8945" max="8946" width="9.140625" style="3"/>
    <col min="8947" max="8948" width="9.28515625" style="3" bestFit="1" customWidth="1"/>
    <col min="8949" max="8949" width="9.140625" style="3"/>
    <col min="8950" max="8951" width="9.28515625" style="3" bestFit="1" customWidth="1"/>
    <col min="8952" max="8952" width="12.85546875" style="3" bestFit="1" customWidth="1"/>
    <col min="8953" max="8954" width="9.140625" style="3"/>
    <col min="8955" max="8956" width="9.28515625" style="3" bestFit="1" customWidth="1"/>
    <col min="8957" max="8957" width="9.140625" style="3"/>
    <col min="8958" max="8959" width="9.28515625" style="3" bestFit="1" customWidth="1"/>
    <col min="8960" max="8960" width="12.85546875" style="3" bestFit="1" customWidth="1"/>
    <col min="8961" max="8962" width="9.140625" style="3"/>
    <col min="8963" max="8964" width="9.28515625" style="3" bestFit="1" customWidth="1"/>
    <col min="8965" max="8965" width="9.140625" style="3"/>
    <col min="8966" max="8967" width="9.28515625" style="3" bestFit="1" customWidth="1"/>
    <col min="8968" max="8968" width="12.85546875" style="3" bestFit="1" customWidth="1"/>
    <col min="8969" max="8970" width="9.140625" style="3"/>
    <col min="8971" max="8972" width="9.28515625" style="3" bestFit="1" customWidth="1"/>
    <col min="8973" max="8973" width="9.140625" style="3"/>
    <col min="8974" max="8975" width="9.28515625" style="3" bestFit="1" customWidth="1"/>
    <col min="8976" max="8976" width="12.85546875" style="3" bestFit="1" customWidth="1"/>
    <col min="8977" max="8978" width="9.140625" style="3"/>
    <col min="8979" max="8980" width="9.28515625" style="3" bestFit="1" customWidth="1"/>
    <col min="8981" max="8981" width="9.140625" style="3"/>
    <col min="8982" max="8983" width="9.28515625" style="3" bestFit="1" customWidth="1"/>
    <col min="8984" max="8984" width="12.85546875" style="3" bestFit="1" customWidth="1"/>
    <col min="8985" max="8986" width="9.140625" style="3"/>
    <col min="8987" max="8988" width="9.28515625" style="3" bestFit="1" customWidth="1"/>
    <col min="8989" max="8989" width="9.140625" style="3"/>
    <col min="8990" max="8991" width="9.28515625" style="3" bestFit="1" customWidth="1"/>
    <col min="8992" max="8992" width="12.85546875" style="3" bestFit="1" customWidth="1"/>
    <col min="8993" max="8994" width="9.140625" style="3"/>
    <col min="8995" max="8996" width="9.28515625" style="3" bestFit="1" customWidth="1"/>
    <col min="8997" max="8997" width="9.140625" style="3"/>
    <col min="8998" max="8999" width="9.28515625" style="3" bestFit="1" customWidth="1"/>
    <col min="9000" max="9000" width="12.85546875" style="3" bestFit="1" customWidth="1"/>
    <col min="9001" max="9002" width="9.140625" style="3"/>
    <col min="9003" max="9004" width="9.28515625" style="3" bestFit="1" customWidth="1"/>
    <col min="9005" max="9005" width="9.140625" style="3"/>
    <col min="9006" max="9007" width="9.28515625" style="3" bestFit="1" customWidth="1"/>
    <col min="9008" max="9008" width="12.85546875" style="3" bestFit="1" customWidth="1"/>
    <col min="9009" max="9010" width="9.140625" style="3"/>
    <col min="9011" max="9012" width="9.28515625" style="3" bestFit="1" customWidth="1"/>
    <col min="9013" max="9013" width="9.140625" style="3"/>
    <col min="9014" max="9015" width="9.28515625" style="3" bestFit="1" customWidth="1"/>
    <col min="9016" max="9016" width="12.85546875" style="3" bestFit="1" customWidth="1"/>
    <col min="9017" max="9018" width="9.140625" style="3"/>
    <col min="9019" max="9020" width="9.28515625" style="3" bestFit="1" customWidth="1"/>
    <col min="9021" max="9021" width="9.140625" style="3"/>
    <col min="9022" max="9023" width="9.28515625" style="3" bestFit="1" customWidth="1"/>
    <col min="9024" max="9024" width="12.85546875" style="3" bestFit="1" customWidth="1"/>
    <col min="9025" max="9026" width="9.140625" style="3"/>
    <col min="9027" max="9028" width="9.28515625" style="3" bestFit="1" customWidth="1"/>
    <col min="9029" max="9029" width="9.140625" style="3"/>
    <col min="9030" max="9031" width="9.28515625" style="3" bestFit="1" customWidth="1"/>
    <col min="9032" max="9032" width="12.85546875" style="3" bestFit="1" customWidth="1"/>
    <col min="9033" max="9034" width="9.140625" style="3"/>
    <col min="9035" max="9036" width="9.28515625" style="3" bestFit="1" customWidth="1"/>
    <col min="9037" max="9037" width="9.140625" style="3"/>
    <col min="9038" max="9039" width="9.28515625" style="3" bestFit="1" customWidth="1"/>
    <col min="9040" max="9040" width="12.85546875" style="3" bestFit="1" customWidth="1"/>
    <col min="9041" max="9042" width="9.140625" style="3"/>
    <col min="9043" max="9044" width="9.28515625" style="3" bestFit="1" customWidth="1"/>
    <col min="9045" max="9045" width="9.140625" style="3"/>
    <col min="9046" max="9047" width="9.28515625" style="3" bestFit="1" customWidth="1"/>
    <col min="9048" max="9048" width="12.85546875" style="3" bestFit="1" customWidth="1"/>
    <col min="9049" max="9050" width="9.140625" style="3"/>
    <col min="9051" max="9052" width="9.28515625" style="3" bestFit="1" customWidth="1"/>
    <col min="9053" max="9053" width="9.140625" style="3"/>
    <col min="9054" max="9055" width="9.28515625" style="3" bestFit="1" customWidth="1"/>
    <col min="9056" max="9056" width="12.85546875" style="3" bestFit="1" customWidth="1"/>
    <col min="9057" max="9058" width="9.140625" style="3"/>
    <col min="9059" max="9060" width="9.28515625" style="3" bestFit="1" customWidth="1"/>
    <col min="9061" max="9061" width="9.140625" style="3"/>
    <col min="9062" max="9063" width="9.28515625" style="3" bestFit="1" customWidth="1"/>
    <col min="9064" max="9064" width="12.85546875" style="3" bestFit="1" customWidth="1"/>
    <col min="9065" max="9066" width="9.140625" style="3"/>
    <col min="9067" max="9068" width="9.28515625" style="3" bestFit="1" customWidth="1"/>
    <col min="9069" max="9069" width="9.140625" style="3"/>
    <col min="9070" max="9071" width="9.28515625" style="3" bestFit="1" customWidth="1"/>
    <col min="9072" max="9072" width="12.85546875" style="3" bestFit="1" customWidth="1"/>
    <col min="9073" max="9074" width="9.140625" style="3"/>
    <col min="9075" max="9076" width="9.28515625" style="3" bestFit="1" customWidth="1"/>
    <col min="9077" max="9077" width="9.140625" style="3"/>
    <col min="9078" max="9079" width="9.28515625" style="3" bestFit="1" customWidth="1"/>
    <col min="9080" max="9080" width="12.85546875" style="3" bestFit="1" customWidth="1"/>
    <col min="9081" max="9082" width="9.140625" style="3"/>
    <col min="9083" max="9084" width="9.28515625" style="3" bestFit="1" customWidth="1"/>
    <col min="9085" max="9085" width="9.140625" style="3"/>
    <col min="9086" max="9087" width="9.28515625" style="3" bestFit="1" customWidth="1"/>
    <col min="9088" max="9088" width="12.85546875" style="3" bestFit="1" customWidth="1"/>
    <col min="9089" max="9090" width="9.140625" style="3"/>
    <col min="9091" max="9092" width="9.28515625" style="3" bestFit="1" customWidth="1"/>
    <col min="9093" max="9093" width="9.140625" style="3"/>
    <col min="9094" max="9095" width="9.28515625" style="3" bestFit="1" customWidth="1"/>
    <col min="9096" max="9096" width="12.85546875" style="3" bestFit="1" customWidth="1"/>
    <col min="9097" max="9098" width="9.140625" style="3"/>
    <col min="9099" max="9100" width="9.28515625" style="3" bestFit="1" customWidth="1"/>
    <col min="9101" max="9101" width="9.140625" style="3"/>
    <col min="9102" max="9103" width="9.28515625" style="3" bestFit="1" customWidth="1"/>
    <col min="9104" max="9104" width="12.85546875" style="3" bestFit="1" customWidth="1"/>
    <col min="9105" max="9106" width="9.140625" style="3"/>
    <col min="9107" max="9108" width="9.28515625" style="3" bestFit="1" customWidth="1"/>
    <col min="9109" max="9109" width="9.140625" style="3"/>
    <col min="9110" max="9111" width="9.28515625" style="3" bestFit="1" customWidth="1"/>
    <col min="9112" max="9112" width="12.85546875" style="3" bestFit="1" customWidth="1"/>
    <col min="9113" max="9114" width="9.140625" style="3"/>
    <col min="9115" max="9116" width="9.28515625" style="3" bestFit="1" customWidth="1"/>
    <col min="9117" max="9117" width="9.140625" style="3"/>
    <col min="9118" max="9119" width="9.28515625" style="3" bestFit="1" customWidth="1"/>
    <col min="9120" max="9120" width="12.85546875" style="3" bestFit="1" customWidth="1"/>
    <col min="9121" max="9122" width="9.140625" style="3"/>
    <col min="9123" max="9124" width="9.28515625" style="3" bestFit="1" customWidth="1"/>
    <col min="9125" max="9125" width="9.140625" style="3"/>
    <col min="9126" max="9127" width="9.28515625" style="3" bestFit="1" customWidth="1"/>
    <col min="9128" max="9128" width="12.85546875" style="3" bestFit="1" customWidth="1"/>
    <col min="9129" max="9130" width="9.140625" style="3"/>
    <col min="9131" max="9132" width="9.28515625" style="3" bestFit="1" customWidth="1"/>
    <col min="9133" max="9133" width="9.140625" style="3"/>
    <col min="9134" max="9135" width="9.28515625" style="3" bestFit="1" customWidth="1"/>
    <col min="9136" max="9136" width="12.85546875" style="3" bestFit="1" customWidth="1"/>
    <col min="9137" max="9138" width="9.140625" style="3"/>
    <col min="9139" max="9140" width="9.28515625" style="3" bestFit="1" customWidth="1"/>
    <col min="9141" max="9141" width="9.140625" style="3"/>
    <col min="9142" max="9143" width="9.28515625" style="3" bestFit="1" customWidth="1"/>
    <col min="9144" max="9144" width="12.85546875" style="3" bestFit="1" customWidth="1"/>
    <col min="9145" max="9146" width="9.140625" style="3"/>
    <col min="9147" max="9148" width="9.28515625" style="3" bestFit="1" customWidth="1"/>
    <col min="9149" max="9149" width="9.140625" style="3"/>
    <col min="9150" max="9151" width="9.28515625" style="3" bestFit="1" customWidth="1"/>
    <col min="9152" max="9152" width="12.85546875" style="3" bestFit="1" customWidth="1"/>
    <col min="9153" max="9154" width="9.140625" style="3"/>
    <col min="9155" max="9156" width="9.28515625" style="3" bestFit="1" customWidth="1"/>
    <col min="9157" max="9157" width="9.140625" style="3"/>
    <col min="9158" max="9159" width="9.28515625" style="3" bestFit="1" customWidth="1"/>
    <col min="9160" max="9160" width="12.85546875" style="3" bestFit="1" customWidth="1"/>
    <col min="9161" max="9162" width="9.140625" style="3"/>
    <col min="9163" max="9164" width="9.28515625" style="3" bestFit="1" customWidth="1"/>
    <col min="9165" max="9165" width="9.140625" style="3"/>
    <col min="9166" max="9167" width="9.28515625" style="3" bestFit="1" customWidth="1"/>
    <col min="9168" max="9168" width="12.85546875" style="3" bestFit="1" customWidth="1"/>
    <col min="9169" max="9170" width="9.140625" style="3"/>
    <col min="9171" max="9172" width="9.28515625" style="3" bestFit="1" customWidth="1"/>
    <col min="9173" max="9173" width="9.140625" style="3"/>
    <col min="9174" max="9175" width="9.28515625" style="3" bestFit="1" customWidth="1"/>
    <col min="9176" max="9176" width="12.85546875" style="3" bestFit="1" customWidth="1"/>
    <col min="9177" max="9178" width="9.140625" style="3"/>
    <col min="9179" max="9180" width="9.28515625" style="3" bestFit="1" customWidth="1"/>
    <col min="9181" max="9181" width="9.140625" style="3"/>
    <col min="9182" max="9183" width="9.28515625" style="3" bestFit="1" customWidth="1"/>
    <col min="9184" max="9184" width="12.85546875" style="3" bestFit="1" customWidth="1"/>
    <col min="9185" max="9186" width="9.140625" style="3"/>
    <col min="9187" max="9188" width="9.28515625" style="3" bestFit="1" customWidth="1"/>
    <col min="9189" max="9189" width="9.140625" style="3"/>
    <col min="9190" max="9191" width="9.28515625" style="3" bestFit="1" customWidth="1"/>
    <col min="9192" max="9192" width="12.85546875" style="3" bestFit="1" customWidth="1"/>
    <col min="9193" max="9194" width="9.140625" style="3"/>
    <col min="9195" max="9196" width="9.28515625" style="3" bestFit="1" customWidth="1"/>
    <col min="9197" max="9197" width="9.140625" style="3"/>
    <col min="9198" max="9199" width="9.28515625" style="3" bestFit="1" customWidth="1"/>
    <col min="9200" max="9200" width="12.85546875" style="3" bestFit="1" customWidth="1"/>
    <col min="9201" max="9202" width="9.140625" style="3"/>
    <col min="9203" max="9204" width="9.28515625" style="3" bestFit="1" customWidth="1"/>
    <col min="9205" max="9205" width="9.140625" style="3"/>
    <col min="9206" max="9207" width="9.28515625" style="3" bestFit="1" customWidth="1"/>
    <col min="9208" max="9208" width="12.85546875" style="3" bestFit="1" customWidth="1"/>
    <col min="9209" max="9210" width="9.140625" style="3"/>
    <col min="9211" max="9212" width="9.28515625" style="3" bestFit="1" customWidth="1"/>
    <col min="9213" max="9213" width="9.140625" style="3"/>
    <col min="9214" max="9215" width="9.28515625" style="3" bestFit="1" customWidth="1"/>
    <col min="9216" max="9216" width="12.85546875" style="3" bestFit="1" customWidth="1"/>
    <col min="9217" max="9218" width="9.140625" style="3"/>
    <col min="9219" max="9220" width="9.28515625" style="3" bestFit="1" customWidth="1"/>
    <col min="9221" max="9221" width="9.140625" style="3"/>
    <col min="9222" max="9223" width="9.28515625" style="3" bestFit="1" customWidth="1"/>
    <col min="9224" max="9224" width="12.85546875" style="3" bestFit="1" customWidth="1"/>
    <col min="9225" max="9226" width="9.140625" style="3"/>
    <col min="9227" max="9228" width="9.28515625" style="3" bestFit="1" customWidth="1"/>
    <col min="9229" max="9229" width="9.140625" style="3"/>
    <col min="9230" max="9231" width="9.28515625" style="3" bestFit="1" customWidth="1"/>
    <col min="9232" max="9232" width="12.85546875" style="3" bestFit="1" customWidth="1"/>
    <col min="9233" max="9234" width="9.140625" style="3"/>
    <col min="9235" max="9236" width="9.28515625" style="3" bestFit="1" customWidth="1"/>
    <col min="9237" max="9237" width="9.140625" style="3"/>
    <col min="9238" max="9239" width="9.28515625" style="3" bestFit="1" customWidth="1"/>
    <col min="9240" max="9240" width="12.85546875" style="3" bestFit="1" customWidth="1"/>
    <col min="9241" max="9242" width="9.140625" style="3"/>
    <col min="9243" max="9244" width="9.28515625" style="3" bestFit="1" customWidth="1"/>
    <col min="9245" max="9245" width="9.140625" style="3"/>
    <col min="9246" max="9247" width="9.28515625" style="3" bestFit="1" customWidth="1"/>
    <col min="9248" max="9248" width="12.85546875" style="3" bestFit="1" customWidth="1"/>
    <col min="9249" max="9250" width="9.140625" style="3"/>
    <col min="9251" max="9252" width="9.28515625" style="3" bestFit="1" customWidth="1"/>
    <col min="9253" max="9253" width="9.140625" style="3"/>
    <col min="9254" max="9255" width="9.28515625" style="3" bestFit="1" customWidth="1"/>
    <col min="9256" max="9256" width="12.85546875" style="3" bestFit="1" customWidth="1"/>
    <col min="9257" max="9258" width="9.140625" style="3"/>
    <col min="9259" max="9260" width="9.28515625" style="3" bestFit="1" customWidth="1"/>
    <col min="9261" max="9261" width="9.140625" style="3"/>
    <col min="9262" max="9263" width="9.28515625" style="3" bestFit="1" customWidth="1"/>
    <col min="9264" max="9264" width="12.85546875" style="3" bestFit="1" customWidth="1"/>
    <col min="9265" max="9266" width="9.140625" style="3"/>
    <col min="9267" max="9268" width="9.28515625" style="3" bestFit="1" customWidth="1"/>
    <col min="9269" max="9269" width="9.140625" style="3"/>
    <col min="9270" max="9271" width="9.28515625" style="3" bestFit="1" customWidth="1"/>
    <col min="9272" max="9272" width="12.85546875" style="3" bestFit="1" customWidth="1"/>
    <col min="9273" max="9274" width="9.140625" style="3"/>
    <col min="9275" max="9276" width="9.28515625" style="3" bestFit="1" customWidth="1"/>
    <col min="9277" max="9277" width="9.140625" style="3"/>
    <col min="9278" max="9279" width="9.28515625" style="3" bestFit="1" customWidth="1"/>
    <col min="9280" max="9280" width="12.85546875" style="3" bestFit="1" customWidth="1"/>
    <col min="9281" max="9282" width="9.140625" style="3"/>
    <col min="9283" max="9284" width="9.28515625" style="3" bestFit="1" customWidth="1"/>
    <col min="9285" max="9285" width="9.140625" style="3"/>
    <col min="9286" max="9287" width="9.28515625" style="3" bestFit="1" customWidth="1"/>
    <col min="9288" max="9288" width="12.85546875" style="3" bestFit="1" customWidth="1"/>
    <col min="9289" max="9290" width="9.140625" style="3"/>
    <col min="9291" max="9292" width="9.28515625" style="3" bestFit="1" customWidth="1"/>
    <col min="9293" max="9293" width="9.140625" style="3"/>
    <col min="9294" max="9295" width="9.28515625" style="3" bestFit="1" customWidth="1"/>
    <col min="9296" max="9296" width="12.85546875" style="3" bestFit="1" customWidth="1"/>
    <col min="9297" max="9298" width="9.140625" style="3"/>
    <col min="9299" max="9300" width="9.28515625" style="3" bestFit="1" customWidth="1"/>
    <col min="9301" max="9301" width="9.140625" style="3"/>
    <col min="9302" max="9303" width="9.28515625" style="3" bestFit="1" customWidth="1"/>
    <col min="9304" max="9304" width="12.85546875" style="3" bestFit="1" customWidth="1"/>
    <col min="9305" max="9306" width="9.140625" style="3"/>
    <col min="9307" max="9308" width="9.28515625" style="3" bestFit="1" customWidth="1"/>
    <col min="9309" max="9309" width="9.140625" style="3"/>
    <col min="9310" max="9311" width="9.28515625" style="3" bestFit="1" customWidth="1"/>
    <col min="9312" max="9312" width="12.85546875" style="3" bestFit="1" customWidth="1"/>
    <col min="9313" max="9314" width="9.140625" style="3"/>
    <col min="9315" max="9316" width="9.28515625" style="3" bestFit="1" customWidth="1"/>
    <col min="9317" max="9317" width="9.140625" style="3"/>
    <col min="9318" max="9319" width="9.28515625" style="3" bestFit="1" customWidth="1"/>
    <col min="9320" max="9320" width="12.85546875" style="3" bestFit="1" customWidth="1"/>
    <col min="9321" max="9322" width="9.140625" style="3"/>
    <col min="9323" max="9324" width="9.28515625" style="3" bestFit="1" customWidth="1"/>
    <col min="9325" max="9325" width="9.140625" style="3"/>
    <col min="9326" max="9327" width="9.28515625" style="3" bestFit="1" customWidth="1"/>
    <col min="9328" max="9328" width="12.85546875" style="3" bestFit="1" customWidth="1"/>
    <col min="9329" max="9330" width="9.140625" style="3"/>
    <col min="9331" max="9332" width="9.28515625" style="3" bestFit="1" customWidth="1"/>
    <col min="9333" max="9333" width="9.140625" style="3"/>
    <col min="9334" max="9335" width="9.28515625" style="3" bestFit="1" customWidth="1"/>
    <col min="9336" max="9336" width="12.85546875" style="3" bestFit="1" customWidth="1"/>
    <col min="9337" max="9338" width="9.140625" style="3"/>
    <col min="9339" max="9340" width="9.28515625" style="3" bestFit="1" customWidth="1"/>
    <col min="9341" max="9341" width="9.140625" style="3"/>
    <col min="9342" max="9343" width="9.28515625" style="3" bestFit="1" customWidth="1"/>
    <col min="9344" max="9344" width="12.85546875" style="3" bestFit="1" customWidth="1"/>
    <col min="9345" max="9346" width="9.140625" style="3"/>
    <col min="9347" max="9348" width="9.28515625" style="3" bestFit="1" customWidth="1"/>
    <col min="9349" max="9349" width="9.140625" style="3"/>
    <col min="9350" max="9351" width="9.28515625" style="3" bestFit="1" customWidth="1"/>
    <col min="9352" max="9352" width="12.85546875" style="3" bestFit="1" customWidth="1"/>
    <col min="9353" max="9354" width="9.140625" style="3"/>
    <col min="9355" max="9356" width="9.28515625" style="3" bestFit="1" customWidth="1"/>
    <col min="9357" max="9357" width="9.140625" style="3"/>
    <col min="9358" max="9359" width="9.28515625" style="3" bestFit="1" customWidth="1"/>
    <col min="9360" max="9360" width="12.85546875" style="3" bestFit="1" customWidth="1"/>
    <col min="9361" max="9362" width="9.140625" style="3"/>
    <col min="9363" max="9364" width="9.28515625" style="3" bestFit="1" customWidth="1"/>
    <col min="9365" max="9365" width="9.140625" style="3"/>
    <col min="9366" max="9367" width="9.28515625" style="3" bestFit="1" customWidth="1"/>
    <col min="9368" max="9368" width="12.85546875" style="3" bestFit="1" customWidth="1"/>
    <col min="9369" max="9370" width="9.140625" style="3"/>
    <col min="9371" max="9372" width="9.28515625" style="3" bestFit="1" customWidth="1"/>
    <col min="9373" max="9373" width="9.140625" style="3"/>
    <col min="9374" max="9375" width="9.28515625" style="3" bestFit="1" customWidth="1"/>
    <col min="9376" max="9376" width="12.85546875" style="3" bestFit="1" customWidth="1"/>
    <col min="9377" max="9378" width="9.140625" style="3"/>
    <col min="9379" max="9380" width="9.28515625" style="3" bestFit="1" customWidth="1"/>
    <col min="9381" max="9381" width="9.140625" style="3"/>
    <col min="9382" max="9383" width="9.28515625" style="3" bestFit="1" customWidth="1"/>
    <col min="9384" max="9384" width="12.85546875" style="3" bestFit="1" customWidth="1"/>
    <col min="9385" max="9386" width="9.140625" style="3"/>
    <col min="9387" max="9388" width="9.28515625" style="3" bestFit="1" customWidth="1"/>
    <col min="9389" max="9389" width="9.140625" style="3"/>
    <col min="9390" max="9391" width="9.28515625" style="3" bestFit="1" customWidth="1"/>
    <col min="9392" max="9392" width="12.85546875" style="3" bestFit="1" customWidth="1"/>
    <col min="9393" max="9394" width="9.140625" style="3"/>
    <col min="9395" max="9396" width="9.28515625" style="3" bestFit="1" customWidth="1"/>
    <col min="9397" max="9397" width="9.140625" style="3"/>
    <col min="9398" max="9399" width="9.28515625" style="3" bestFit="1" customWidth="1"/>
    <col min="9400" max="9400" width="12.85546875" style="3" bestFit="1" customWidth="1"/>
    <col min="9401" max="9402" width="9.140625" style="3"/>
    <col min="9403" max="9404" width="9.28515625" style="3" bestFit="1" customWidth="1"/>
    <col min="9405" max="9405" width="9.140625" style="3"/>
    <col min="9406" max="9407" width="9.28515625" style="3" bestFit="1" customWidth="1"/>
    <col min="9408" max="9408" width="12.85546875" style="3" bestFit="1" customWidth="1"/>
    <col min="9409" max="9410" width="9.140625" style="3"/>
    <col min="9411" max="9412" width="9.28515625" style="3" bestFit="1" customWidth="1"/>
    <col min="9413" max="9413" width="9.140625" style="3"/>
    <col min="9414" max="9415" width="9.28515625" style="3" bestFit="1" customWidth="1"/>
    <col min="9416" max="9416" width="12.85546875" style="3" bestFit="1" customWidth="1"/>
    <col min="9417" max="9418" width="9.140625" style="3"/>
    <col min="9419" max="9420" width="9.28515625" style="3" bestFit="1" customWidth="1"/>
    <col min="9421" max="9421" width="9.140625" style="3"/>
    <col min="9422" max="9423" width="9.28515625" style="3" bestFit="1" customWidth="1"/>
    <col min="9424" max="9424" width="12.85546875" style="3" bestFit="1" customWidth="1"/>
    <col min="9425" max="9426" width="9.140625" style="3"/>
    <col min="9427" max="9428" width="9.28515625" style="3" bestFit="1" customWidth="1"/>
    <col min="9429" max="9429" width="9.140625" style="3"/>
    <col min="9430" max="9431" width="9.28515625" style="3" bestFit="1" customWidth="1"/>
    <col min="9432" max="9432" width="12.85546875" style="3" bestFit="1" customWidth="1"/>
    <col min="9433" max="9434" width="9.140625" style="3"/>
    <col min="9435" max="9436" width="9.28515625" style="3" bestFit="1" customWidth="1"/>
    <col min="9437" max="9437" width="9.140625" style="3"/>
    <col min="9438" max="9439" width="9.28515625" style="3" bestFit="1" customWidth="1"/>
    <col min="9440" max="9440" width="12.85546875" style="3" bestFit="1" customWidth="1"/>
    <col min="9441" max="9442" width="9.140625" style="3"/>
    <col min="9443" max="9444" width="9.28515625" style="3" bestFit="1" customWidth="1"/>
    <col min="9445" max="9445" width="9.140625" style="3"/>
    <col min="9446" max="9447" width="9.28515625" style="3" bestFit="1" customWidth="1"/>
    <col min="9448" max="9448" width="12.85546875" style="3" bestFit="1" customWidth="1"/>
    <col min="9449" max="9450" width="9.140625" style="3"/>
    <col min="9451" max="9452" width="9.28515625" style="3" bestFit="1" customWidth="1"/>
    <col min="9453" max="9453" width="9.140625" style="3"/>
    <col min="9454" max="9455" width="9.28515625" style="3" bestFit="1" customWidth="1"/>
    <col min="9456" max="9456" width="12.85546875" style="3" bestFit="1" customWidth="1"/>
    <col min="9457" max="9458" width="9.140625" style="3"/>
    <col min="9459" max="9460" width="9.28515625" style="3" bestFit="1" customWidth="1"/>
    <col min="9461" max="9461" width="9.140625" style="3"/>
    <col min="9462" max="9463" width="9.28515625" style="3" bestFit="1" customWidth="1"/>
    <col min="9464" max="9464" width="12.85546875" style="3" bestFit="1" customWidth="1"/>
    <col min="9465" max="9466" width="9.140625" style="3"/>
    <col min="9467" max="9468" width="9.28515625" style="3" bestFit="1" customWidth="1"/>
    <col min="9469" max="9469" width="9.140625" style="3"/>
    <col min="9470" max="9471" width="9.28515625" style="3" bestFit="1" customWidth="1"/>
    <col min="9472" max="9472" width="12.85546875" style="3" bestFit="1" customWidth="1"/>
    <col min="9473" max="9474" width="9.140625" style="3"/>
    <col min="9475" max="9476" width="9.28515625" style="3" bestFit="1" customWidth="1"/>
    <col min="9477" max="9477" width="9.140625" style="3"/>
    <col min="9478" max="9479" width="9.28515625" style="3" bestFit="1" customWidth="1"/>
    <col min="9480" max="9480" width="12.85546875" style="3" bestFit="1" customWidth="1"/>
    <col min="9481" max="9482" width="9.140625" style="3"/>
    <col min="9483" max="9484" width="9.28515625" style="3" bestFit="1" customWidth="1"/>
    <col min="9485" max="9485" width="9.140625" style="3"/>
    <col min="9486" max="9487" width="9.28515625" style="3" bestFit="1" customWidth="1"/>
    <col min="9488" max="9488" width="12.85546875" style="3" bestFit="1" customWidth="1"/>
    <col min="9489" max="9490" width="9.140625" style="3"/>
    <col min="9491" max="9492" width="9.28515625" style="3" bestFit="1" customWidth="1"/>
    <col min="9493" max="9493" width="9.140625" style="3"/>
    <col min="9494" max="9495" width="9.28515625" style="3" bestFit="1" customWidth="1"/>
    <col min="9496" max="9496" width="12.85546875" style="3" bestFit="1" customWidth="1"/>
    <col min="9497" max="9498" width="9.140625" style="3"/>
    <col min="9499" max="9500" width="9.28515625" style="3" bestFit="1" customWidth="1"/>
    <col min="9501" max="9501" width="9.140625" style="3"/>
    <col min="9502" max="9503" width="9.28515625" style="3" bestFit="1" customWidth="1"/>
    <col min="9504" max="9504" width="12.85546875" style="3" bestFit="1" customWidth="1"/>
    <col min="9505" max="9506" width="9.140625" style="3"/>
    <col min="9507" max="9508" width="9.28515625" style="3" bestFit="1" customWidth="1"/>
    <col min="9509" max="9509" width="9.140625" style="3"/>
    <col min="9510" max="9511" width="9.28515625" style="3" bestFit="1" customWidth="1"/>
    <col min="9512" max="9512" width="12.85546875" style="3" bestFit="1" customWidth="1"/>
    <col min="9513" max="9514" width="9.140625" style="3"/>
    <col min="9515" max="9516" width="9.28515625" style="3" bestFit="1" customWidth="1"/>
    <col min="9517" max="9517" width="9.140625" style="3"/>
    <col min="9518" max="9519" width="9.28515625" style="3" bestFit="1" customWidth="1"/>
    <col min="9520" max="9520" width="12.85546875" style="3" bestFit="1" customWidth="1"/>
    <col min="9521" max="9522" width="9.140625" style="3"/>
    <col min="9523" max="9524" width="9.28515625" style="3" bestFit="1" customWidth="1"/>
    <col min="9525" max="9525" width="9.140625" style="3"/>
    <col min="9526" max="9527" width="9.28515625" style="3" bestFit="1" customWidth="1"/>
    <col min="9528" max="9528" width="12.85546875" style="3" bestFit="1" customWidth="1"/>
    <col min="9529" max="9530" width="9.140625" style="3"/>
    <col min="9531" max="9532" width="9.28515625" style="3" bestFit="1" customWidth="1"/>
    <col min="9533" max="9533" width="9.140625" style="3"/>
    <col min="9534" max="9535" width="9.28515625" style="3" bestFit="1" customWidth="1"/>
    <col min="9536" max="9536" width="12.85546875" style="3" bestFit="1" customWidth="1"/>
    <col min="9537" max="9538" width="9.140625" style="3"/>
    <col min="9539" max="9540" width="9.28515625" style="3" bestFit="1" customWidth="1"/>
    <col min="9541" max="9541" width="9.140625" style="3"/>
    <col min="9542" max="9543" width="9.28515625" style="3" bestFit="1" customWidth="1"/>
    <col min="9544" max="9544" width="12.85546875" style="3" bestFit="1" customWidth="1"/>
    <col min="9545" max="9546" width="9.140625" style="3"/>
    <col min="9547" max="9548" width="9.28515625" style="3" bestFit="1" customWidth="1"/>
    <col min="9549" max="9549" width="9.140625" style="3"/>
    <col min="9550" max="9551" width="9.28515625" style="3" bestFit="1" customWidth="1"/>
    <col min="9552" max="9552" width="12.85546875" style="3" bestFit="1" customWidth="1"/>
    <col min="9553" max="9554" width="9.140625" style="3"/>
    <col min="9555" max="9556" width="9.28515625" style="3" bestFit="1" customWidth="1"/>
    <col min="9557" max="9557" width="9.140625" style="3"/>
    <col min="9558" max="9559" width="9.28515625" style="3" bestFit="1" customWidth="1"/>
    <col min="9560" max="9560" width="12.85546875" style="3" bestFit="1" customWidth="1"/>
    <col min="9561" max="9562" width="9.140625" style="3"/>
    <col min="9563" max="9564" width="9.28515625" style="3" bestFit="1" customWidth="1"/>
    <col min="9565" max="9565" width="9.140625" style="3"/>
    <col min="9566" max="9567" width="9.28515625" style="3" bestFit="1" customWidth="1"/>
    <col min="9568" max="9568" width="12.85546875" style="3" bestFit="1" customWidth="1"/>
    <col min="9569" max="9570" width="9.140625" style="3"/>
    <col min="9571" max="9572" width="9.28515625" style="3" bestFit="1" customWidth="1"/>
    <col min="9573" max="9573" width="9.140625" style="3"/>
    <col min="9574" max="9575" width="9.28515625" style="3" bestFit="1" customWidth="1"/>
    <col min="9576" max="9576" width="12.85546875" style="3" bestFit="1" customWidth="1"/>
    <col min="9577" max="9578" width="9.140625" style="3"/>
    <col min="9579" max="9580" width="9.28515625" style="3" bestFit="1" customWidth="1"/>
    <col min="9581" max="9581" width="9.140625" style="3"/>
    <col min="9582" max="9583" width="9.28515625" style="3" bestFit="1" customWidth="1"/>
    <col min="9584" max="9584" width="12.85546875" style="3" bestFit="1" customWidth="1"/>
    <col min="9585" max="9586" width="9.140625" style="3"/>
    <col min="9587" max="9588" width="9.28515625" style="3" bestFit="1" customWidth="1"/>
    <col min="9589" max="9589" width="9.140625" style="3"/>
    <col min="9590" max="9591" width="9.28515625" style="3" bestFit="1" customWidth="1"/>
    <col min="9592" max="9592" width="12.85546875" style="3" bestFit="1" customWidth="1"/>
    <col min="9593" max="9594" width="9.140625" style="3"/>
    <col min="9595" max="9596" width="9.28515625" style="3" bestFit="1" customWidth="1"/>
    <col min="9597" max="9597" width="9.140625" style="3"/>
    <col min="9598" max="9599" width="9.28515625" style="3" bestFit="1" customWidth="1"/>
    <col min="9600" max="9600" width="12.85546875" style="3" bestFit="1" customWidth="1"/>
    <col min="9601" max="9602" width="9.140625" style="3"/>
    <col min="9603" max="9604" width="9.28515625" style="3" bestFit="1" customWidth="1"/>
    <col min="9605" max="9605" width="9.140625" style="3"/>
    <col min="9606" max="9607" width="9.28515625" style="3" bestFit="1" customWidth="1"/>
    <col min="9608" max="9608" width="12.85546875" style="3" bestFit="1" customWidth="1"/>
    <col min="9609" max="9610" width="9.140625" style="3"/>
    <col min="9611" max="9612" width="9.28515625" style="3" bestFit="1" customWidth="1"/>
    <col min="9613" max="9613" width="9.140625" style="3"/>
    <col min="9614" max="9615" width="9.28515625" style="3" bestFit="1" customWidth="1"/>
    <col min="9616" max="9616" width="12.85546875" style="3" bestFit="1" customWidth="1"/>
    <col min="9617" max="9618" width="9.140625" style="3"/>
    <col min="9619" max="9620" width="9.28515625" style="3" bestFit="1" customWidth="1"/>
    <col min="9621" max="9621" width="9.140625" style="3"/>
    <col min="9622" max="9623" width="9.28515625" style="3" bestFit="1" customWidth="1"/>
    <col min="9624" max="9624" width="12.85546875" style="3" bestFit="1" customWidth="1"/>
    <col min="9625" max="9626" width="9.140625" style="3"/>
    <col min="9627" max="9628" width="9.28515625" style="3" bestFit="1" customWidth="1"/>
    <col min="9629" max="9629" width="9.140625" style="3"/>
    <col min="9630" max="9631" width="9.28515625" style="3" bestFit="1" customWidth="1"/>
    <col min="9632" max="9632" width="12.85546875" style="3" bestFit="1" customWidth="1"/>
    <col min="9633" max="9634" width="9.140625" style="3"/>
    <col min="9635" max="9636" width="9.28515625" style="3" bestFit="1" customWidth="1"/>
    <col min="9637" max="9637" width="9.140625" style="3"/>
    <col min="9638" max="9639" width="9.28515625" style="3" bestFit="1" customWidth="1"/>
    <col min="9640" max="9640" width="12.85546875" style="3" bestFit="1" customWidth="1"/>
    <col min="9641" max="9642" width="9.140625" style="3"/>
    <col min="9643" max="9644" width="9.28515625" style="3" bestFit="1" customWidth="1"/>
    <col min="9645" max="9645" width="9.140625" style="3"/>
    <col min="9646" max="9647" width="9.28515625" style="3" bestFit="1" customWidth="1"/>
    <col min="9648" max="9648" width="12.85546875" style="3" bestFit="1" customWidth="1"/>
    <col min="9649" max="9650" width="9.140625" style="3"/>
    <col min="9651" max="9652" width="9.28515625" style="3" bestFit="1" customWidth="1"/>
    <col min="9653" max="9653" width="9.140625" style="3"/>
    <col min="9654" max="9655" width="9.28515625" style="3" bestFit="1" customWidth="1"/>
    <col min="9656" max="9656" width="12.85546875" style="3" bestFit="1" customWidth="1"/>
    <col min="9657" max="9658" width="9.140625" style="3"/>
    <col min="9659" max="9660" width="9.28515625" style="3" bestFit="1" customWidth="1"/>
    <col min="9661" max="9661" width="9.140625" style="3"/>
    <col min="9662" max="9663" width="9.28515625" style="3" bestFit="1" customWidth="1"/>
    <col min="9664" max="9664" width="12.85546875" style="3" bestFit="1" customWidth="1"/>
    <col min="9665" max="9666" width="9.140625" style="3"/>
    <col min="9667" max="9668" width="9.28515625" style="3" bestFit="1" customWidth="1"/>
    <col min="9669" max="9669" width="9.140625" style="3"/>
    <col min="9670" max="9671" width="9.28515625" style="3" bestFit="1" customWidth="1"/>
    <col min="9672" max="9672" width="12.85546875" style="3" bestFit="1" customWidth="1"/>
    <col min="9673" max="9674" width="9.140625" style="3"/>
    <col min="9675" max="9676" width="9.28515625" style="3" bestFit="1" customWidth="1"/>
    <col min="9677" max="9677" width="9.140625" style="3"/>
    <col min="9678" max="9679" width="9.28515625" style="3" bestFit="1" customWidth="1"/>
    <col min="9680" max="9680" width="12.85546875" style="3" bestFit="1" customWidth="1"/>
    <col min="9681" max="9682" width="9.140625" style="3"/>
    <col min="9683" max="9684" width="9.28515625" style="3" bestFit="1" customWidth="1"/>
    <col min="9685" max="9685" width="9.140625" style="3"/>
    <col min="9686" max="9687" width="9.28515625" style="3" bestFit="1" customWidth="1"/>
    <col min="9688" max="9688" width="12.85546875" style="3" bestFit="1" customWidth="1"/>
    <col min="9689" max="9690" width="9.140625" style="3"/>
    <col min="9691" max="9692" width="9.28515625" style="3" bestFit="1" customWidth="1"/>
    <col min="9693" max="9693" width="9.140625" style="3"/>
    <col min="9694" max="9695" width="9.28515625" style="3" bestFit="1" customWidth="1"/>
    <col min="9696" max="9696" width="12.85546875" style="3" bestFit="1" customWidth="1"/>
    <col min="9697" max="9698" width="9.140625" style="3"/>
    <col min="9699" max="9700" width="9.28515625" style="3" bestFit="1" customWidth="1"/>
    <col min="9701" max="9701" width="9.140625" style="3"/>
    <col min="9702" max="9703" width="9.28515625" style="3" bestFit="1" customWidth="1"/>
    <col min="9704" max="9704" width="12.85546875" style="3" bestFit="1" customWidth="1"/>
    <col min="9705" max="9706" width="9.140625" style="3"/>
    <col min="9707" max="9708" width="9.28515625" style="3" bestFit="1" customWidth="1"/>
    <col min="9709" max="9709" width="9.140625" style="3"/>
    <col min="9710" max="9711" width="9.28515625" style="3" bestFit="1" customWidth="1"/>
    <col min="9712" max="9712" width="12.85546875" style="3" bestFit="1" customWidth="1"/>
    <col min="9713" max="9714" width="9.140625" style="3"/>
    <col min="9715" max="9716" width="9.28515625" style="3" bestFit="1" customWidth="1"/>
    <col min="9717" max="9717" width="9.140625" style="3"/>
    <col min="9718" max="9719" width="9.28515625" style="3" bestFit="1" customWidth="1"/>
    <col min="9720" max="9720" width="12.85546875" style="3" bestFit="1" customWidth="1"/>
    <col min="9721" max="9722" width="9.140625" style="3"/>
    <col min="9723" max="9724" width="9.28515625" style="3" bestFit="1" customWidth="1"/>
    <col min="9725" max="9725" width="9.140625" style="3"/>
    <col min="9726" max="9727" width="9.28515625" style="3" bestFit="1" customWidth="1"/>
    <col min="9728" max="9728" width="12.85546875" style="3" bestFit="1" customWidth="1"/>
    <col min="9729" max="9730" width="9.140625" style="3"/>
    <col min="9731" max="9732" width="9.28515625" style="3" bestFit="1" customWidth="1"/>
    <col min="9733" max="9733" width="9.140625" style="3"/>
    <col min="9734" max="9735" width="9.28515625" style="3" bestFit="1" customWidth="1"/>
    <col min="9736" max="9736" width="12.85546875" style="3" bestFit="1" customWidth="1"/>
    <col min="9737" max="9738" width="9.140625" style="3"/>
    <col min="9739" max="9740" width="9.28515625" style="3" bestFit="1" customWidth="1"/>
    <col min="9741" max="9741" width="9.140625" style="3"/>
    <col min="9742" max="9743" width="9.28515625" style="3" bestFit="1" customWidth="1"/>
    <col min="9744" max="9744" width="12.85546875" style="3" bestFit="1" customWidth="1"/>
    <col min="9745" max="9746" width="9.140625" style="3"/>
    <col min="9747" max="9748" width="9.28515625" style="3" bestFit="1" customWidth="1"/>
    <col min="9749" max="9749" width="9.140625" style="3"/>
    <col min="9750" max="9751" width="9.28515625" style="3" bestFit="1" customWidth="1"/>
    <col min="9752" max="9752" width="12.85546875" style="3" bestFit="1" customWidth="1"/>
    <col min="9753" max="9754" width="9.140625" style="3"/>
    <col min="9755" max="9756" width="9.28515625" style="3" bestFit="1" customWidth="1"/>
    <col min="9757" max="9757" width="9.140625" style="3"/>
    <col min="9758" max="9759" width="9.28515625" style="3" bestFit="1" customWidth="1"/>
    <col min="9760" max="9760" width="12.85546875" style="3" bestFit="1" customWidth="1"/>
    <col min="9761" max="9762" width="9.140625" style="3"/>
    <col min="9763" max="9764" width="9.28515625" style="3" bestFit="1" customWidth="1"/>
    <col min="9765" max="9765" width="9.140625" style="3"/>
    <col min="9766" max="9767" width="9.28515625" style="3" bestFit="1" customWidth="1"/>
    <col min="9768" max="9768" width="12.85546875" style="3" bestFit="1" customWidth="1"/>
    <col min="9769" max="9770" width="9.140625" style="3"/>
    <col min="9771" max="9772" width="9.28515625" style="3" bestFit="1" customWidth="1"/>
    <col min="9773" max="9773" width="9.140625" style="3"/>
    <col min="9774" max="9775" width="9.28515625" style="3" bestFit="1" customWidth="1"/>
    <col min="9776" max="9776" width="12.85546875" style="3" bestFit="1" customWidth="1"/>
    <col min="9777" max="9778" width="9.140625" style="3"/>
    <col min="9779" max="9780" width="9.28515625" style="3" bestFit="1" customWidth="1"/>
    <col min="9781" max="9781" width="9.140625" style="3"/>
    <col min="9782" max="9783" width="9.28515625" style="3" bestFit="1" customWidth="1"/>
    <col min="9784" max="9784" width="12.85546875" style="3" bestFit="1" customWidth="1"/>
    <col min="9785" max="9786" width="9.140625" style="3"/>
    <col min="9787" max="9788" width="9.28515625" style="3" bestFit="1" customWidth="1"/>
    <col min="9789" max="9789" width="9.140625" style="3"/>
    <col min="9790" max="9791" width="9.28515625" style="3" bestFit="1" customWidth="1"/>
    <col min="9792" max="9792" width="12.85546875" style="3" bestFit="1" customWidth="1"/>
    <col min="9793" max="9794" width="9.140625" style="3"/>
    <col min="9795" max="9796" width="9.28515625" style="3" bestFit="1" customWidth="1"/>
    <col min="9797" max="9797" width="9.140625" style="3"/>
    <col min="9798" max="9799" width="9.28515625" style="3" bestFit="1" customWidth="1"/>
    <col min="9800" max="9800" width="12.85546875" style="3" bestFit="1" customWidth="1"/>
    <col min="9801" max="9802" width="9.140625" style="3"/>
    <col min="9803" max="9804" width="9.28515625" style="3" bestFit="1" customWidth="1"/>
    <col min="9805" max="9805" width="9.140625" style="3"/>
    <col min="9806" max="9807" width="9.28515625" style="3" bestFit="1" customWidth="1"/>
    <col min="9808" max="9808" width="12.85546875" style="3" bestFit="1" customWidth="1"/>
    <col min="9809" max="9810" width="9.140625" style="3"/>
    <col min="9811" max="9812" width="9.28515625" style="3" bestFit="1" customWidth="1"/>
    <col min="9813" max="9813" width="9.140625" style="3"/>
    <col min="9814" max="9815" width="9.28515625" style="3" bestFit="1" customWidth="1"/>
    <col min="9816" max="9816" width="12.85546875" style="3" bestFit="1" customWidth="1"/>
    <col min="9817" max="9818" width="9.140625" style="3"/>
    <col min="9819" max="9820" width="9.28515625" style="3" bestFit="1" customWidth="1"/>
    <col min="9821" max="9821" width="9.140625" style="3"/>
    <col min="9822" max="9823" width="9.28515625" style="3" bestFit="1" customWidth="1"/>
    <col min="9824" max="9824" width="12.85546875" style="3" bestFit="1" customWidth="1"/>
    <col min="9825" max="9826" width="9.140625" style="3"/>
    <col min="9827" max="9828" width="9.28515625" style="3" bestFit="1" customWidth="1"/>
    <col min="9829" max="9829" width="9.140625" style="3"/>
    <col min="9830" max="9831" width="9.28515625" style="3" bestFit="1" customWidth="1"/>
    <col min="9832" max="9832" width="12.85546875" style="3" bestFit="1" customWidth="1"/>
    <col min="9833" max="9834" width="9.140625" style="3"/>
    <col min="9835" max="9836" width="9.28515625" style="3" bestFit="1" customWidth="1"/>
    <col min="9837" max="9837" width="9.140625" style="3"/>
    <col min="9838" max="9839" width="9.28515625" style="3" bestFit="1" customWidth="1"/>
    <col min="9840" max="9840" width="12.85546875" style="3" bestFit="1" customWidth="1"/>
    <col min="9841" max="9842" width="9.140625" style="3"/>
    <col min="9843" max="9844" width="9.28515625" style="3" bestFit="1" customWidth="1"/>
    <col min="9845" max="9845" width="9.140625" style="3"/>
    <col min="9846" max="9847" width="9.28515625" style="3" bestFit="1" customWidth="1"/>
    <col min="9848" max="9848" width="12.85546875" style="3" bestFit="1" customWidth="1"/>
    <col min="9849" max="9850" width="9.140625" style="3"/>
    <col min="9851" max="9852" width="9.28515625" style="3" bestFit="1" customWidth="1"/>
    <col min="9853" max="9853" width="9.140625" style="3"/>
    <col min="9854" max="9855" width="9.28515625" style="3" bestFit="1" customWidth="1"/>
    <col min="9856" max="9856" width="12.85546875" style="3" bestFit="1" customWidth="1"/>
    <col min="9857" max="9858" width="9.140625" style="3"/>
    <col min="9859" max="9860" width="9.28515625" style="3" bestFit="1" customWidth="1"/>
    <col min="9861" max="9861" width="9.140625" style="3"/>
    <col min="9862" max="9863" width="9.28515625" style="3" bestFit="1" customWidth="1"/>
    <col min="9864" max="9864" width="12.85546875" style="3" bestFit="1" customWidth="1"/>
    <col min="9865" max="9866" width="9.140625" style="3"/>
    <col min="9867" max="9868" width="9.28515625" style="3" bestFit="1" customWidth="1"/>
    <col min="9869" max="9869" width="9.140625" style="3"/>
    <col min="9870" max="9871" width="9.28515625" style="3" bestFit="1" customWidth="1"/>
    <col min="9872" max="9872" width="12.85546875" style="3" bestFit="1" customWidth="1"/>
    <col min="9873" max="9874" width="9.140625" style="3"/>
    <col min="9875" max="9876" width="9.28515625" style="3" bestFit="1" customWidth="1"/>
    <col min="9877" max="9877" width="9.140625" style="3"/>
    <col min="9878" max="9879" width="9.28515625" style="3" bestFit="1" customWidth="1"/>
    <col min="9880" max="9880" width="12.85546875" style="3" bestFit="1" customWidth="1"/>
    <col min="9881" max="9882" width="9.140625" style="3"/>
    <col min="9883" max="9884" width="9.28515625" style="3" bestFit="1" customWidth="1"/>
    <col min="9885" max="9885" width="9.140625" style="3"/>
    <col min="9886" max="9887" width="9.28515625" style="3" bestFit="1" customWidth="1"/>
    <col min="9888" max="9888" width="12.85546875" style="3" bestFit="1" customWidth="1"/>
    <col min="9889" max="9890" width="9.140625" style="3"/>
    <col min="9891" max="9892" width="9.28515625" style="3" bestFit="1" customWidth="1"/>
    <col min="9893" max="9893" width="9.140625" style="3"/>
    <col min="9894" max="9895" width="9.28515625" style="3" bestFit="1" customWidth="1"/>
    <col min="9896" max="9896" width="12.85546875" style="3" bestFit="1" customWidth="1"/>
    <col min="9897" max="9898" width="9.140625" style="3"/>
    <col min="9899" max="9900" width="9.28515625" style="3" bestFit="1" customWidth="1"/>
    <col min="9901" max="9901" width="9.140625" style="3"/>
    <col min="9902" max="9903" width="9.28515625" style="3" bestFit="1" customWidth="1"/>
    <col min="9904" max="9904" width="12.85546875" style="3" bestFit="1" customWidth="1"/>
    <col min="9905" max="9906" width="9.140625" style="3"/>
    <col min="9907" max="9908" width="9.28515625" style="3" bestFit="1" customWidth="1"/>
    <col min="9909" max="9909" width="9.140625" style="3"/>
    <col min="9910" max="9911" width="9.28515625" style="3" bestFit="1" customWidth="1"/>
    <col min="9912" max="9912" width="12.85546875" style="3" bestFit="1" customWidth="1"/>
    <col min="9913" max="9914" width="9.140625" style="3"/>
    <col min="9915" max="9916" width="9.28515625" style="3" bestFit="1" customWidth="1"/>
    <col min="9917" max="9917" width="9.140625" style="3"/>
    <col min="9918" max="9919" width="9.28515625" style="3" bestFit="1" customWidth="1"/>
    <col min="9920" max="9920" width="12.85546875" style="3" bestFit="1" customWidth="1"/>
    <col min="9921" max="9922" width="9.140625" style="3"/>
    <col min="9923" max="9924" width="9.28515625" style="3" bestFit="1" customWidth="1"/>
    <col min="9925" max="9925" width="9.140625" style="3"/>
    <col min="9926" max="9927" width="9.28515625" style="3" bestFit="1" customWidth="1"/>
    <col min="9928" max="9928" width="12.85546875" style="3" bestFit="1" customWidth="1"/>
    <col min="9929" max="9930" width="9.140625" style="3"/>
    <col min="9931" max="9932" width="9.28515625" style="3" bestFit="1" customWidth="1"/>
    <col min="9933" max="9933" width="9.140625" style="3"/>
    <col min="9934" max="9935" width="9.28515625" style="3" bestFit="1" customWidth="1"/>
    <col min="9936" max="9936" width="12.85546875" style="3" bestFit="1" customWidth="1"/>
    <col min="9937" max="9938" width="9.140625" style="3"/>
    <col min="9939" max="9940" width="9.28515625" style="3" bestFit="1" customWidth="1"/>
    <col min="9941" max="9941" width="9.140625" style="3"/>
    <col min="9942" max="9943" width="9.28515625" style="3" bestFit="1" customWidth="1"/>
    <col min="9944" max="9944" width="12.85546875" style="3" bestFit="1" customWidth="1"/>
    <col min="9945" max="9946" width="9.140625" style="3"/>
    <col min="9947" max="9948" width="9.28515625" style="3" bestFit="1" customWidth="1"/>
    <col min="9949" max="9949" width="9.140625" style="3"/>
    <col min="9950" max="9951" width="9.28515625" style="3" bestFit="1" customWidth="1"/>
    <col min="9952" max="9952" width="12.85546875" style="3" bestFit="1" customWidth="1"/>
    <col min="9953" max="9954" width="9.140625" style="3"/>
    <col min="9955" max="9956" width="9.28515625" style="3" bestFit="1" customWidth="1"/>
    <col min="9957" max="9957" width="9.140625" style="3"/>
    <col min="9958" max="9959" width="9.28515625" style="3" bestFit="1" customWidth="1"/>
    <col min="9960" max="9960" width="12.85546875" style="3" bestFit="1" customWidth="1"/>
    <col min="9961" max="9962" width="9.140625" style="3"/>
    <col min="9963" max="9964" width="9.28515625" style="3" bestFit="1" customWidth="1"/>
    <col min="9965" max="9965" width="9.140625" style="3"/>
    <col min="9966" max="9967" width="9.28515625" style="3" bestFit="1" customWidth="1"/>
    <col min="9968" max="9968" width="12.85546875" style="3" bestFit="1" customWidth="1"/>
    <col min="9969" max="9970" width="9.140625" style="3"/>
    <col min="9971" max="9972" width="9.28515625" style="3" bestFit="1" customWidth="1"/>
    <col min="9973" max="9973" width="9.140625" style="3"/>
    <col min="9974" max="9975" width="9.28515625" style="3" bestFit="1" customWidth="1"/>
    <col min="9976" max="9976" width="12.85546875" style="3" bestFit="1" customWidth="1"/>
    <col min="9977" max="9978" width="9.140625" style="3"/>
    <col min="9979" max="9980" width="9.28515625" style="3" bestFit="1" customWidth="1"/>
    <col min="9981" max="9981" width="9.140625" style="3"/>
    <col min="9982" max="9983" width="9.28515625" style="3" bestFit="1" customWidth="1"/>
    <col min="9984" max="9984" width="12.85546875" style="3" bestFit="1" customWidth="1"/>
    <col min="9985" max="9986" width="9.140625" style="3"/>
    <col min="9987" max="9988" width="9.28515625" style="3" bestFit="1" customWidth="1"/>
    <col min="9989" max="9989" width="9.140625" style="3"/>
    <col min="9990" max="9991" width="9.28515625" style="3" bestFit="1" customWidth="1"/>
    <col min="9992" max="9992" width="12.85546875" style="3" bestFit="1" customWidth="1"/>
    <col min="9993" max="9994" width="9.140625" style="3"/>
    <col min="9995" max="9996" width="9.28515625" style="3" bestFit="1" customWidth="1"/>
    <col min="9997" max="9997" width="9.140625" style="3"/>
    <col min="9998" max="9999" width="9.28515625" style="3" bestFit="1" customWidth="1"/>
    <col min="10000" max="10000" width="12.85546875" style="3" bestFit="1" customWidth="1"/>
    <col min="10001" max="10002" width="9.140625" style="3"/>
    <col min="10003" max="10004" width="9.28515625" style="3" bestFit="1" customWidth="1"/>
    <col min="10005" max="10005" width="9.140625" style="3"/>
    <col min="10006" max="10007" width="9.28515625" style="3" bestFit="1" customWidth="1"/>
    <col min="10008" max="10008" width="12.85546875" style="3" bestFit="1" customWidth="1"/>
    <col min="10009" max="10010" width="9.140625" style="3"/>
    <col min="10011" max="10012" width="9.28515625" style="3" bestFit="1" customWidth="1"/>
    <col min="10013" max="10013" width="9.140625" style="3"/>
    <col min="10014" max="10015" width="9.28515625" style="3" bestFit="1" customWidth="1"/>
    <col min="10016" max="10016" width="12.85546875" style="3" bestFit="1" customWidth="1"/>
    <col min="10017" max="10018" width="9.140625" style="3"/>
    <col min="10019" max="10020" width="9.28515625" style="3" bestFit="1" customWidth="1"/>
    <col min="10021" max="10021" width="9.140625" style="3"/>
    <col min="10022" max="10023" width="9.28515625" style="3" bestFit="1" customWidth="1"/>
    <col min="10024" max="10024" width="12.85546875" style="3" bestFit="1" customWidth="1"/>
    <col min="10025" max="10026" width="9.140625" style="3"/>
    <col min="10027" max="10028" width="9.28515625" style="3" bestFit="1" customWidth="1"/>
    <col min="10029" max="10029" width="9.140625" style="3"/>
    <col min="10030" max="10031" width="9.28515625" style="3" bestFit="1" customWidth="1"/>
    <col min="10032" max="10032" width="12.85546875" style="3" bestFit="1" customWidth="1"/>
    <col min="10033" max="10034" width="9.140625" style="3"/>
    <col min="10035" max="10036" width="9.28515625" style="3" bestFit="1" customWidth="1"/>
    <col min="10037" max="10037" width="9.140625" style="3"/>
    <col min="10038" max="10039" width="9.28515625" style="3" bestFit="1" customWidth="1"/>
    <col min="10040" max="10040" width="12.85546875" style="3" bestFit="1" customWidth="1"/>
    <col min="10041" max="10042" width="9.140625" style="3"/>
    <col min="10043" max="10044" width="9.28515625" style="3" bestFit="1" customWidth="1"/>
    <col min="10045" max="10045" width="9.140625" style="3"/>
    <col min="10046" max="10047" width="9.28515625" style="3" bestFit="1" customWidth="1"/>
    <col min="10048" max="10048" width="12.85546875" style="3" bestFit="1" customWidth="1"/>
    <col min="10049" max="10050" width="9.140625" style="3"/>
    <col min="10051" max="10052" width="9.28515625" style="3" bestFit="1" customWidth="1"/>
    <col min="10053" max="10053" width="9.140625" style="3"/>
    <col min="10054" max="10055" width="9.28515625" style="3" bestFit="1" customWidth="1"/>
    <col min="10056" max="10056" width="12.85546875" style="3" bestFit="1" customWidth="1"/>
    <col min="10057" max="10058" width="9.140625" style="3"/>
    <col min="10059" max="10060" width="9.28515625" style="3" bestFit="1" customWidth="1"/>
    <col min="10061" max="10061" width="9.140625" style="3"/>
    <col min="10062" max="10063" width="9.28515625" style="3" bestFit="1" customWidth="1"/>
    <col min="10064" max="10064" width="12.85546875" style="3" bestFit="1" customWidth="1"/>
    <col min="10065" max="10066" width="9.140625" style="3"/>
    <col min="10067" max="10068" width="9.28515625" style="3" bestFit="1" customWidth="1"/>
    <col min="10069" max="10069" width="9.140625" style="3"/>
    <col min="10070" max="10071" width="9.28515625" style="3" bestFit="1" customWidth="1"/>
    <col min="10072" max="10072" width="12.85546875" style="3" bestFit="1" customWidth="1"/>
    <col min="10073" max="10074" width="9.140625" style="3"/>
    <col min="10075" max="10076" width="9.28515625" style="3" bestFit="1" customWidth="1"/>
    <col min="10077" max="10077" width="9.140625" style="3"/>
    <col min="10078" max="10079" width="9.28515625" style="3" bestFit="1" customWidth="1"/>
    <col min="10080" max="10080" width="12.85546875" style="3" bestFit="1" customWidth="1"/>
    <col min="10081" max="10082" width="9.140625" style="3"/>
    <col min="10083" max="10084" width="9.28515625" style="3" bestFit="1" customWidth="1"/>
    <col min="10085" max="10085" width="9.140625" style="3"/>
    <col min="10086" max="10087" width="9.28515625" style="3" bestFit="1" customWidth="1"/>
    <col min="10088" max="10088" width="12.85546875" style="3" bestFit="1" customWidth="1"/>
    <col min="10089" max="10090" width="9.140625" style="3"/>
    <col min="10091" max="10092" width="9.28515625" style="3" bestFit="1" customWidth="1"/>
    <col min="10093" max="10093" width="9.140625" style="3"/>
    <col min="10094" max="10095" width="9.28515625" style="3" bestFit="1" customWidth="1"/>
    <col min="10096" max="10096" width="12.85546875" style="3" bestFit="1" customWidth="1"/>
    <col min="10097" max="10098" width="9.140625" style="3"/>
    <col min="10099" max="10100" width="9.28515625" style="3" bestFit="1" customWidth="1"/>
    <col min="10101" max="10101" width="9.140625" style="3"/>
    <col min="10102" max="10103" width="9.28515625" style="3" bestFit="1" customWidth="1"/>
    <col min="10104" max="10104" width="12.85546875" style="3" bestFit="1" customWidth="1"/>
    <col min="10105" max="10106" width="9.140625" style="3"/>
    <col min="10107" max="10108" width="9.28515625" style="3" bestFit="1" customWidth="1"/>
    <col min="10109" max="10109" width="9.140625" style="3"/>
    <col min="10110" max="10111" width="9.28515625" style="3" bestFit="1" customWidth="1"/>
    <col min="10112" max="10112" width="12.85546875" style="3" bestFit="1" customWidth="1"/>
    <col min="10113" max="10114" width="9.140625" style="3"/>
    <col min="10115" max="10116" width="9.28515625" style="3" bestFit="1" customWidth="1"/>
    <col min="10117" max="10117" width="9.140625" style="3"/>
    <col min="10118" max="10119" width="9.28515625" style="3" bestFit="1" customWidth="1"/>
    <col min="10120" max="10120" width="12.85546875" style="3" bestFit="1" customWidth="1"/>
    <col min="10121" max="10122" width="9.140625" style="3"/>
    <col min="10123" max="10124" width="9.28515625" style="3" bestFit="1" customWidth="1"/>
    <col min="10125" max="10125" width="9.140625" style="3"/>
    <col min="10126" max="10127" width="9.28515625" style="3" bestFit="1" customWidth="1"/>
    <col min="10128" max="10128" width="12.85546875" style="3" bestFit="1" customWidth="1"/>
    <col min="10129" max="10130" width="9.140625" style="3"/>
    <col min="10131" max="10132" width="9.28515625" style="3" bestFit="1" customWidth="1"/>
    <col min="10133" max="10133" width="9.140625" style="3"/>
    <col min="10134" max="10135" width="9.28515625" style="3" bestFit="1" customWidth="1"/>
    <col min="10136" max="10136" width="12.85546875" style="3" bestFit="1" customWidth="1"/>
    <col min="10137" max="10138" width="9.140625" style="3"/>
    <col min="10139" max="10140" width="9.28515625" style="3" bestFit="1" customWidth="1"/>
    <col min="10141" max="10141" width="9.140625" style="3"/>
    <col min="10142" max="10143" width="9.28515625" style="3" bestFit="1" customWidth="1"/>
    <col min="10144" max="10144" width="12.85546875" style="3" bestFit="1" customWidth="1"/>
    <col min="10145" max="10146" width="9.140625" style="3"/>
    <col min="10147" max="10148" width="9.28515625" style="3" bestFit="1" customWidth="1"/>
    <col min="10149" max="10149" width="9.140625" style="3"/>
    <col min="10150" max="10151" width="9.28515625" style="3" bestFit="1" customWidth="1"/>
    <col min="10152" max="10152" width="12.85546875" style="3" bestFit="1" customWidth="1"/>
    <col min="10153" max="10154" width="9.140625" style="3"/>
    <col min="10155" max="10156" width="9.28515625" style="3" bestFit="1" customWidth="1"/>
    <col min="10157" max="10157" width="9.140625" style="3"/>
    <col min="10158" max="10159" width="9.28515625" style="3" bestFit="1" customWidth="1"/>
    <col min="10160" max="10160" width="12.85546875" style="3" bestFit="1" customWidth="1"/>
    <col min="10161" max="10162" width="9.140625" style="3"/>
    <col min="10163" max="10164" width="9.28515625" style="3" bestFit="1" customWidth="1"/>
    <col min="10165" max="10165" width="9.140625" style="3"/>
    <col min="10166" max="10167" width="9.28515625" style="3" bestFit="1" customWidth="1"/>
    <col min="10168" max="10168" width="12.85546875" style="3" bestFit="1" customWidth="1"/>
    <col min="10169" max="10170" width="9.140625" style="3"/>
    <col min="10171" max="10172" width="9.28515625" style="3" bestFit="1" customWidth="1"/>
    <col min="10173" max="10173" width="9.140625" style="3"/>
    <col min="10174" max="10175" width="9.28515625" style="3" bestFit="1" customWidth="1"/>
    <col min="10176" max="10176" width="12.85546875" style="3" bestFit="1" customWidth="1"/>
    <col min="10177" max="10178" width="9.140625" style="3"/>
    <col min="10179" max="10180" width="9.28515625" style="3" bestFit="1" customWidth="1"/>
    <col min="10181" max="10181" width="9.140625" style="3"/>
    <col min="10182" max="10183" width="9.28515625" style="3" bestFit="1" customWidth="1"/>
    <col min="10184" max="10184" width="12.85546875" style="3" bestFit="1" customWidth="1"/>
    <col min="10185" max="10186" width="9.140625" style="3"/>
    <col min="10187" max="10188" width="9.28515625" style="3" bestFit="1" customWidth="1"/>
    <col min="10189" max="10189" width="9.140625" style="3"/>
    <col min="10190" max="10191" width="9.28515625" style="3" bestFit="1" customWidth="1"/>
    <col min="10192" max="10192" width="12.85546875" style="3" bestFit="1" customWidth="1"/>
    <col min="10193" max="10194" width="9.140625" style="3"/>
    <col min="10195" max="10196" width="9.28515625" style="3" bestFit="1" customWidth="1"/>
    <col min="10197" max="10197" width="9.140625" style="3"/>
    <col min="10198" max="10199" width="9.28515625" style="3" bestFit="1" customWidth="1"/>
    <col min="10200" max="10200" width="12.85546875" style="3" bestFit="1" customWidth="1"/>
    <col min="10201" max="10202" width="9.140625" style="3"/>
    <col min="10203" max="10204" width="9.28515625" style="3" bestFit="1" customWidth="1"/>
    <col min="10205" max="10205" width="9.140625" style="3"/>
    <col min="10206" max="10207" width="9.28515625" style="3" bestFit="1" customWidth="1"/>
    <col min="10208" max="10208" width="12.85546875" style="3" bestFit="1" customWidth="1"/>
    <col min="10209" max="10210" width="9.140625" style="3"/>
    <col min="10211" max="10212" width="9.28515625" style="3" bestFit="1" customWidth="1"/>
    <col min="10213" max="10213" width="9.140625" style="3"/>
    <col min="10214" max="10215" width="9.28515625" style="3" bestFit="1" customWidth="1"/>
    <col min="10216" max="10216" width="12.85546875" style="3" bestFit="1" customWidth="1"/>
    <col min="10217" max="10218" width="9.140625" style="3"/>
    <col min="10219" max="10220" width="9.28515625" style="3" bestFit="1" customWidth="1"/>
    <col min="10221" max="10221" width="9.140625" style="3"/>
    <col min="10222" max="10223" width="9.28515625" style="3" bestFit="1" customWidth="1"/>
    <col min="10224" max="10224" width="12.85546875" style="3" bestFit="1" customWidth="1"/>
    <col min="10225" max="10226" width="9.140625" style="3"/>
    <col min="10227" max="10228" width="9.28515625" style="3" bestFit="1" customWidth="1"/>
    <col min="10229" max="10229" width="9.140625" style="3"/>
    <col min="10230" max="10231" width="9.28515625" style="3" bestFit="1" customWidth="1"/>
    <col min="10232" max="10232" width="12.85546875" style="3" bestFit="1" customWidth="1"/>
    <col min="10233" max="10234" width="9.140625" style="3"/>
    <col min="10235" max="10236" width="9.28515625" style="3" bestFit="1" customWidth="1"/>
    <col min="10237" max="10237" width="9.140625" style="3"/>
    <col min="10238" max="10239" width="9.28515625" style="3" bestFit="1" customWidth="1"/>
    <col min="10240" max="10240" width="12.85546875" style="3" bestFit="1" customWidth="1"/>
    <col min="10241" max="10242" width="9.140625" style="3"/>
    <col min="10243" max="10244" width="9.28515625" style="3" bestFit="1" customWidth="1"/>
    <col min="10245" max="10245" width="9.140625" style="3"/>
    <col min="10246" max="10247" width="9.28515625" style="3" bestFit="1" customWidth="1"/>
    <col min="10248" max="10248" width="12.85546875" style="3" bestFit="1" customWidth="1"/>
    <col min="10249" max="10250" width="9.140625" style="3"/>
    <col min="10251" max="10252" width="9.28515625" style="3" bestFit="1" customWidth="1"/>
    <col min="10253" max="10253" width="9.140625" style="3"/>
    <col min="10254" max="10255" width="9.28515625" style="3" bestFit="1" customWidth="1"/>
    <col min="10256" max="10256" width="12.85546875" style="3" bestFit="1" customWidth="1"/>
    <col min="10257" max="10258" width="9.140625" style="3"/>
    <col min="10259" max="10260" width="9.28515625" style="3" bestFit="1" customWidth="1"/>
    <col min="10261" max="10261" width="9.140625" style="3"/>
    <col min="10262" max="10263" width="9.28515625" style="3" bestFit="1" customWidth="1"/>
    <col min="10264" max="10264" width="12.85546875" style="3" bestFit="1" customWidth="1"/>
    <col min="10265" max="10266" width="9.140625" style="3"/>
    <col min="10267" max="10268" width="9.28515625" style="3" bestFit="1" customWidth="1"/>
    <col min="10269" max="10269" width="9.140625" style="3"/>
    <col min="10270" max="10271" width="9.28515625" style="3" bestFit="1" customWidth="1"/>
    <col min="10272" max="10272" width="12.85546875" style="3" bestFit="1" customWidth="1"/>
    <col min="10273" max="10274" width="9.140625" style="3"/>
    <col min="10275" max="10276" width="9.28515625" style="3" bestFit="1" customWidth="1"/>
    <col min="10277" max="10277" width="9.140625" style="3"/>
    <col min="10278" max="10279" width="9.28515625" style="3" bestFit="1" customWidth="1"/>
    <col min="10280" max="10280" width="12.85546875" style="3" bestFit="1" customWidth="1"/>
    <col min="10281" max="10282" width="9.140625" style="3"/>
    <col min="10283" max="10284" width="9.28515625" style="3" bestFit="1" customWidth="1"/>
    <col min="10285" max="10285" width="9.140625" style="3"/>
    <col min="10286" max="10287" width="9.28515625" style="3" bestFit="1" customWidth="1"/>
    <col min="10288" max="10288" width="12.85546875" style="3" bestFit="1" customWidth="1"/>
    <col min="10289" max="10290" width="9.140625" style="3"/>
    <col min="10291" max="10292" width="9.28515625" style="3" bestFit="1" customWidth="1"/>
    <col min="10293" max="10293" width="9.140625" style="3"/>
    <col min="10294" max="10295" width="9.28515625" style="3" bestFit="1" customWidth="1"/>
    <col min="10296" max="10296" width="12.85546875" style="3" bestFit="1" customWidth="1"/>
    <col min="10297" max="10298" width="9.140625" style="3"/>
    <col min="10299" max="10300" width="9.28515625" style="3" bestFit="1" customWidth="1"/>
    <col min="10301" max="10301" width="9.140625" style="3"/>
    <col min="10302" max="10303" width="9.28515625" style="3" bestFit="1" customWidth="1"/>
    <col min="10304" max="10304" width="12.85546875" style="3" bestFit="1" customWidth="1"/>
    <col min="10305" max="10306" width="9.140625" style="3"/>
    <col min="10307" max="10308" width="9.28515625" style="3" bestFit="1" customWidth="1"/>
    <col min="10309" max="10309" width="9.140625" style="3"/>
    <col min="10310" max="10311" width="9.28515625" style="3" bestFit="1" customWidth="1"/>
    <col min="10312" max="10312" width="12.85546875" style="3" bestFit="1" customWidth="1"/>
    <col min="10313" max="10314" width="9.140625" style="3"/>
    <col min="10315" max="10316" width="9.28515625" style="3" bestFit="1" customWidth="1"/>
    <col min="10317" max="10317" width="9.140625" style="3"/>
    <col min="10318" max="10319" width="9.28515625" style="3" bestFit="1" customWidth="1"/>
    <col min="10320" max="10320" width="12.85546875" style="3" bestFit="1" customWidth="1"/>
    <col min="10321" max="10322" width="9.140625" style="3"/>
    <col min="10323" max="10324" width="9.28515625" style="3" bestFit="1" customWidth="1"/>
    <col min="10325" max="10325" width="9.140625" style="3"/>
    <col min="10326" max="10327" width="9.28515625" style="3" bestFit="1" customWidth="1"/>
    <col min="10328" max="10328" width="12.85546875" style="3" bestFit="1" customWidth="1"/>
    <col min="10329" max="10330" width="9.140625" style="3"/>
    <col min="10331" max="10332" width="9.28515625" style="3" bestFit="1" customWidth="1"/>
    <col min="10333" max="10333" width="9.140625" style="3"/>
    <col min="10334" max="10335" width="9.28515625" style="3" bestFit="1" customWidth="1"/>
    <col min="10336" max="10336" width="12.85546875" style="3" bestFit="1" customWidth="1"/>
    <col min="10337" max="10338" width="9.140625" style="3"/>
    <col min="10339" max="10340" width="9.28515625" style="3" bestFit="1" customWidth="1"/>
    <col min="10341" max="10341" width="9.140625" style="3"/>
    <col min="10342" max="10343" width="9.28515625" style="3" bestFit="1" customWidth="1"/>
    <col min="10344" max="10344" width="12.85546875" style="3" bestFit="1" customWidth="1"/>
    <col min="10345" max="10346" width="9.140625" style="3"/>
    <col min="10347" max="10348" width="9.28515625" style="3" bestFit="1" customWidth="1"/>
    <col min="10349" max="10349" width="9.140625" style="3"/>
    <col min="10350" max="10351" width="9.28515625" style="3" bestFit="1" customWidth="1"/>
    <col min="10352" max="10352" width="12.85546875" style="3" bestFit="1" customWidth="1"/>
    <col min="10353" max="10354" width="9.140625" style="3"/>
    <col min="10355" max="10356" width="9.28515625" style="3" bestFit="1" customWidth="1"/>
    <col min="10357" max="10357" width="9.140625" style="3"/>
    <col min="10358" max="10359" width="9.28515625" style="3" bestFit="1" customWidth="1"/>
    <col min="10360" max="10360" width="12.85546875" style="3" bestFit="1" customWidth="1"/>
    <col min="10361" max="10362" width="9.140625" style="3"/>
    <col min="10363" max="10364" width="9.28515625" style="3" bestFit="1" customWidth="1"/>
    <col min="10365" max="10365" width="9.140625" style="3"/>
    <col min="10366" max="10367" width="9.28515625" style="3" bestFit="1" customWidth="1"/>
    <col min="10368" max="10368" width="12.85546875" style="3" bestFit="1" customWidth="1"/>
    <col min="10369" max="10370" width="9.140625" style="3"/>
    <col min="10371" max="10372" width="9.28515625" style="3" bestFit="1" customWidth="1"/>
    <col min="10373" max="10373" width="9.140625" style="3"/>
    <col min="10374" max="10375" width="9.28515625" style="3" bestFit="1" customWidth="1"/>
    <col min="10376" max="10376" width="12.85546875" style="3" bestFit="1" customWidth="1"/>
    <col min="10377" max="10378" width="9.140625" style="3"/>
    <col min="10379" max="10380" width="9.28515625" style="3" bestFit="1" customWidth="1"/>
    <col min="10381" max="10381" width="9.140625" style="3"/>
    <col min="10382" max="10383" width="9.28515625" style="3" bestFit="1" customWidth="1"/>
    <col min="10384" max="10384" width="12.85546875" style="3" bestFit="1" customWidth="1"/>
    <col min="10385" max="10386" width="9.140625" style="3"/>
    <col min="10387" max="10388" width="9.28515625" style="3" bestFit="1" customWidth="1"/>
    <col min="10389" max="10389" width="9.140625" style="3"/>
    <col min="10390" max="10391" width="9.28515625" style="3" bestFit="1" customWidth="1"/>
    <col min="10392" max="10392" width="12.85546875" style="3" bestFit="1" customWidth="1"/>
    <col min="10393" max="10394" width="9.140625" style="3"/>
    <col min="10395" max="10396" width="9.28515625" style="3" bestFit="1" customWidth="1"/>
    <col min="10397" max="10397" width="9.140625" style="3"/>
    <col min="10398" max="10399" width="9.28515625" style="3" bestFit="1" customWidth="1"/>
    <col min="10400" max="10400" width="12.85546875" style="3" bestFit="1" customWidth="1"/>
    <col min="10401" max="10402" width="9.140625" style="3"/>
    <col min="10403" max="10404" width="9.28515625" style="3" bestFit="1" customWidth="1"/>
    <col min="10405" max="10405" width="9.140625" style="3"/>
    <col min="10406" max="10407" width="9.28515625" style="3" bestFit="1" customWidth="1"/>
    <col min="10408" max="10408" width="12.85546875" style="3" bestFit="1" customWidth="1"/>
    <col min="10409" max="10410" width="9.140625" style="3"/>
    <col min="10411" max="10412" width="9.28515625" style="3" bestFit="1" customWidth="1"/>
    <col min="10413" max="10413" width="9.140625" style="3"/>
    <col min="10414" max="10415" width="9.28515625" style="3" bestFit="1" customWidth="1"/>
    <col min="10416" max="10416" width="12.85546875" style="3" bestFit="1" customWidth="1"/>
    <col min="10417" max="10418" width="9.140625" style="3"/>
    <col min="10419" max="10420" width="9.28515625" style="3" bestFit="1" customWidth="1"/>
    <col min="10421" max="10421" width="9.140625" style="3"/>
    <col min="10422" max="10423" width="9.28515625" style="3" bestFit="1" customWidth="1"/>
    <col min="10424" max="10424" width="12.85546875" style="3" bestFit="1" customWidth="1"/>
    <col min="10425" max="10426" width="9.140625" style="3"/>
    <col min="10427" max="10428" width="9.28515625" style="3" bestFit="1" customWidth="1"/>
    <col min="10429" max="10429" width="9.140625" style="3"/>
    <col min="10430" max="10431" width="9.28515625" style="3" bestFit="1" customWidth="1"/>
    <col min="10432" max="10432" width="12.85546875" style="3" bestFit="1" customWidth="1"/>
    <col min="10433" max="10434" width="9.140625" style="3"/>
    <col min="10435" max="10436" width="9.28515625" style="3" bestFit="1" customWidth="1"/>
    <col min="10437" max="10437" width="9.140625" style="3"/>
    <col min="10438" max="10439" width="9.28515625" style="3" bestFit="1" customWidth="1"/>
    <col min="10440" max="10440" width="12.85546875" style="3" bestFit="1" customWidth="1"/>
    <col min="10441" max="10442" width="9.140625" style="3"/>
    <col min="10443" max="10444" width="9.28515625" style="3" bestFit="1" customWidth="1"/>
    <col min="10445" max="10445" width="9.140625" style="3"/>
    <col min="10446" max="10447" width="9.28515625" style="3" bestFit="1" customWidth="1"/>
    <col min="10448" max="10448" width="12.85546875" style="3" bestFit="1" customWidth="1"/>
    <col min="10449" max="10450" width="9.140625" style="3"/>
    <col min="10451" max="10452" width="9.28515625" style="3" bestFit="1" customWidth="1"/>
    <col min="10453" max="10453" width="9.140625" style="3"/>
    <col min="10454" max="10455" width="9.28515625" style="3" bestFit="1" customWidth="1"/>
    <col min="10456" max="10456" width="12.85546875" style="3" bestFit="1" customWidth="1"/>
    <col min="10457" max="10458" width="9.140625" style="3"/>
    <col min="10459" max="10460" width="9.28515625" style="3" bestFit="1" customWidth="1"/>
    <col min="10461" max="10461" width="9.140625" style="3"/>
    <col min="10462" max="10463" width="9.28515625" style="3" bestFit="1" customWidth="1"/>
    <col min="10464" max="10464" width="12.85546875" style="3" bestFit="1" customWidth="1"/>
    <col min="10465" max="10466" width="9.140625" style="3"/>
    <col min="10467" max="10468" width="9.28515625" style="3" bestFit="1" customWidth="1"/>
    <col min="10469" max="10469" width="9.140625" style="3"/>
    <col min="10470" max="10471" width="9.28515625" style="3" bestFit="1" customWidth="1"/>
    <col min="10472" max="10472" width="12.85546875" style="3" bestFit="1" customWidth="1"/>
    <col min="10473" max="10474" width="9.140625" style="3"/>
    <col min="10475" max="10476" width="9.28515625" style="3" bestFit="1" customWidth="1"/>
    <col min="10477" max="10477" width="9.140625" style="3"/>
    <col min="10478" max="10479" width="9.28515625" style="3" bestFit="1" customWidth="1"/>
    <col min="10480" max="10480" width="12.85546875" style="3" bestFit="1" customWidth="1"/>
    <col min="10481" max="10482" width="9.140625" style="3"/>
    <col min="10483" max="10484" width="9.28515625" style="3" bestFit="1" customWidth="1"/>
    <col min="10485" max="10485" width="9.140625" style="3"/>
    <col min="10486" max="10487" width="9.28515625" style="3" bestFit="1" customWidth="1"/>
    <col min="10488" max="10488" width="12.85546875" style="3" bestFit="1" customWidth="1"/>
    <col min="10489" max="10490" width="9.140625" style="3"/>
    <col min="10491" max="10492" width="9.28515625" style="3" bestFit="1" customWidth="1"/>
    <col min="10493" max="10493" width="9.140625" style="3"/>
    <col min="10494" max="10495" width="9.28515625" style="3" bestFit="1" customWidth="1"/>
    <col min="10496" max="10496" width="12.85546875" style="3" bestFit="1" customWidth="1"/>
    <col min="10497" max="10498" width="9.140625" style="3"/>
    <col min="10499" max="10500" width="9.28515625" style="3" bestFit="1" customWidth="1"/>
    <col min="10501" max="10501" width="9.140625" style="3"/>
    <col min="10502" max="10503" width="9.28515625" style="3" bestFit="1" customWidth="1"/>
    <col min="10504" max="10504" width="12.85546875" style="3" bestFit="1" customWidth="1"/>
    <col min="10505" max="10506" width="9.140625" style="3"/>
    <col min="10507" max="10508" width="9.28515625" style="3" bestFit="1" customWidth="1"/>
    <col min="10509" max="10509" width="9.140625" style="3"/>
    <col min="10510" max="10511" width="9.28515625" style="3" bestFit="1" customWidth="1"/>
    <col min="10512" max="10512" width="12.85546875" style="3" bestFit="1" customWidth="1"/>
    <col min="10513" max="10514" width="9.140625" style="3"/>
    <col min="10515" max="10516" width="9.28515625" style="3" bestFit="1" customWidth="1"/>
    <col min="10517" max="10517" width="9.140625" style="3"/>
    <col min="10518" max="10519" width="9.28515625" style="3" bestFit="1" customWidth="1"/>
    <col min="10520" max="10520" width="12.85546875" style="3" bestFit="1" customWidth="1"/>
    <col min="10521" max="10522" width="9.140625" style="3"/>
    <col min="10523" max="10524" width="9.28515625" style="3" bestFit="1" customWidth="1"/>
    <col min="10525" max="10525" width="9.140625" style="3"/>
    <col min="10526" max="10527" width="9.28515625" style="3" bestFit="1" customWidth="1"/>
    <col min="10528" max="10528" width="12.85546875" style="3" bestFit="1" customWidth="1"/>
    <col min="10529" max="10530" width="9.140625" style="3"/>
    <col min="10531" max="10532" width="9.28515625" style="3" bestFit="1" customWidth="1"/>
    <col min="10533" max="10533" width="9.140625" style="3"/>
    <col min="10534" max="10535" width="9.28515625" style="3" bestFit="1" customWidth="1"/>
    <col min="10536" max="10536" width="12.85546875" style="3" bestFit="1" customWidth="1"/>
    <col min="10537" max="10538" width="9.140625" style="3"/>
    <col min="10539" max="10540" width="9.28515625" style="3" bestFit="1" customWidth="1"/>
    <col min="10541" max="10541" width="9.140625" style="3"/>
    <col min="10542" max="10543" width="9.28515625" style="3" bestFit="1" customWidth="1"/>
    <col min="10544" max="10544" width="12.85546875" style="3" bestFit="1" customWidth="1"/>
    <col min="10545" max="10546" width="9.140625" style="3"/>
    <col min="10547" max="10548" width="9.28515625" style="3" bestFit="1" customWidth="1"/>
    <col min="10549" max="10549" width="9.140625" style="3"/>
    <col min="10550" max="10551" width="9.28515625" style="3" bestFit="1" customWidth="1"/>
    <col min="10552" max="10552" width="12.85546875" style="3" bestFit="1" customWidth="1"/>
    <col min="10553" max="10554" width="9.140625" style="3"/>
    <col min="10555" max="10556" width="9.28515625" style="3" bestFit="1" customWidth="1"/>
    <col min="10557" max="10557" width="9.140625" style="3"/>
    <col min="10558" max="10559" width="9.28515625" style="3" bestFit="1" customWidth="1"/>
    <col min="10560" max="10560" width="12.85546875" style="3" bestFit="1" customWidth="1"/>
    <col min="10561" max="10562" width="9.140625" style="3"/>
    <col min="10563" max="10564" width="9.28515625" style="3" bestFit="1" customWidth="1"/>
    <col min="10565" max="10565" width="9.140625" style="3"/>
    <col min="10566" max="10567" width="9.28515625" style="3" bestFit="1" customWidth="1"/>
    <col min="10568" max="10568" width="12.85546875" style="3" bestFit="1" customWidth="1"/>
    <col min="10569" max="10570" width="9.140625" style="3"/>
    <col min="10571" max="10572" width="9.28515625" style="3" bestFit="1" customWidth="1"/>
    <col min="10573" max="10573" width="9.140625" style="3"/>
    <col min="10574" max="10575" width="9.28515625" style="3" bestFit="1" customWidth="1"/>
    <col min="10576" max="10576" width="12.85546875" style="3" bestFit="1" customWidth="1"/>
    <col min="10577" max="10578" width="9.140625" style="3"/>
    <col min="10579" max="10580" width="9.28515625" style="3" bestFit="1" customWidth="1"/>
    <col min="10581" max="10581" width="9.140625" style="3"/>
    <col min="10582" max="10583" width="9.28515625" style="3" bestFit="1" customWidth="1"/>
    <col min="10584" max="10584" width="12.85546875" style="3" bestFit="1" customWidth="1"/>
    <col min="10585" max="10586" width="9.140625" style="3"/>
    <col min="10587" max="10588" width="9.28515625" style="3" bestFit="1" customWidth="1"/>
    <col min="10589" max="10589" width="9.140625" style="3"/>
    <col min="10590" max="10591" width="9.28515625" style="3" bestFit="1" customWidth="1"/>
    <col min="10592" max="10592" width="12.85546875" style="3" bestFit="1" customWidth="1"/>
    <col min="10593" max="10594" width="9.140625" style="3"/>
    <col min="10595" max="10596" width="9.28515625" style="3" bestFit="1" customWidth="1"/>
    <col min="10597" max="10597" width="9.140625" style="3"/>
    <col min="10598" max="10599" width="9.28515625" style="3" bestFit="1" customWidth="1"/>
    <col min="10600" max="10600" width="12.85546875" style="3" bestFit="1" customWidth="1"/>
    <col min="10601" max="10602" width="9.140625" style="3"/>
    <col min="10603" max="10604" width="9.28515625" style="3" bestFit="1" customWidth="1"/>
    <col min="10605" max="10605" width="9.140625" style="3"/>
    <col min="10606" max="10607" width="9.28515625" style="3" bestFit="1" customWidth="1"/>
    <col min="10608" max="10608" width="12.85546875" style="3" bestFit="1" customWidth="1"/>
    <col min="10609" max="10610" width="9.140625" style="3"/>
    <col min="10611" max="10612" width="9.28515625" style="3" bestFit="1" customWidth="1"/>
    <col min="10613" max="10613" width="9.140625" style="3"/>
    <col min="10614" max="10615" width="9.28515625" style="3" bestFit="1" customWidth="1"/>
    <col min="10616" max="10616" width="12.85546875" style="3" bestFit="1" customWidth="1"/>
    <col min="10617" max="10618" width="9.140625" style="3"/>
    <col min="10619" max="10620" width="9.28515625" style="3" bestFit="1" customWidth="1"/>
    <col min="10621" max="10621" width="9.140625" style="3"/>
    <col min="10622" max="10623" width="9.28515625" style="3" bestFit="1" customWidth="1"/>
    <col min="10624" max="10624" width="12.85546875" style="3" bestFit="1" customWidth="1"/>
    <col min="10625" max="10626" width="9.140625" style="3"/>
    <col min="10627" max="10628" width="9.28515625" style="3" bestFit="1" customWidth="1"/>
    <col min="10629" max="10629" width="9.140625" style="3"/>
    <col min="10630" max="10631" width="9.28515625" style="3" bestFit="1" customWidth="1"/>
    <col min="10632" max="10632" width="12.85546875" style="3" bestFit="1" customWidth="1"/>
    <col min="10633" max="10634" width="9.140625" style="3"/>
    <col min="10635" max="10636" width="9.28515625" style="3" bestFit="1" customWidth="1"/>
    <col min="10637" max="10637" width="9.140625" style="3"/>
    <col min="10638" max="10639" width="9.28515625" style="3" bestFit="1" customWidth="1"/>
    <col min="10640" max="10640" width="12.85546875" style="3" bestFit="1" customWidth="1"/>
    <col min="10641" max="10642" width="9.140625" style="3"/>
    <col min="10643" max="10644" width="9.28515625" style="3" bestFit="1" customWidth="1"/>
    <col min="10645" max="10645" width="9.140625" style="3"/>
    <col min="10646" max="10647" width="9.28515625" style="3" bestFit="1" customWidth="1"/>
    <col min="10648" max="10648" width="12.85546875" style="3" bestFit="1" customWidth="1"/>
    <col min="10649" max="10650" width="9.140625" style="3"/>
    <col min="10651" max="10652" width="9.28515625" style="3" bestFit="1" customWidth="1"/>
    <col min="10653" max="10653" width="9.140625" style="3"/>
    <col min="10654" max="10655" width="9.28515625" style="3" bestFit="1" customWidth="1"/>
    <col min="10656" max="10656" width="12.85546875" style="3" bestFit="1" customWidth="1"/>
    <col min="10657" max="10658" width="9.140625" style="3"/>
    <col min="10659" max="10660" width="9.28515625" style="3" bestFit="1" customWidth="1"/>
    <col min="10661" max="10661" width="9.140625" style="3"/>
    <col min="10662" max="10663" width="9.28515625" style="3" bestFit="1" customWidth="1"/>
    <col min="10664" max="10664" width="12.85546875" style="3" bestFit="1" customWidth="1"/>
    <col min="10665" max="10666" width="9.140625" style="3"/>
    <col min="10667" max="10668" width="9.28515625" style="3" bestFit="1" customWidth="1"/>
    <col min="10669" max="10669" width="9.140625" style="3"/>
    <col min="10670" max="10671" width="9.28515625" style="3" bestFit="1" customWidth="1"/>
    <col min="10672" max="10672" width="12.85546875" style="3" bestFit="1" customWidth="1"/>
    <col min="10673" max="10674" width="9.140625" style="3"/>
    <col min="10675" max="10676" width="9.28515625" style="3" bestFit="1" customWidth="1"/>
    <col min="10677" max="10677" width="9.140625" style="3"/>
    <col min="10678" max="10679" width="9.28515625" style="3" bestFit="1" customWidth="1"/>
    <col min="10680" max="10680" width="12.85546875" style="3" bestFit="1" customWidth="1"/>
    <col min="10681" max="10682" width="9.140625" style="3"/>
    <col min="10683" max="10684" width="9.28515625" style="3" bestFit="1" customWidth="1"/>
    <col min="10685" max="10685" width="9.140625" style="3"/>
    <col min="10686" max="10687" width="9.28515625" style="3" bestFit="1" customWidth="1"/>
    <col min="10688" max="10688" width="12.85546875" style="3" bestFit="1" customWidth="1"/>
    <col min="10689" max="10690" width="9.140625" style="3"/>
    <col min="10691" max="10692" width="9.28515625" style="3" bestFit="1" customWidth="1"/>
    <col min="10693" max="10693" width="9.140625" style="3"/>
    <col min="10694" max="10695" width="9.28515625" style="3" bestFit="1" customWidth="1"/>
    <col min="10696" max="10696" width="12.85546875" style="3" bestFit="1" customWidth="1"/>
    <col min="10697" max="10698" width="9.140625" style="3"/>
    <col min="10699" max="10700" width="9.28515625" style="3" bestFit="1" customWidth="1"/>
    <col min="10701" max="10701" width="9.140625" style="3"/>
    <col min="10702" max="10703" width="9.28515625" style="3" bestFit="1" customWidth="1"/>
    <col min="10704" max="10704" width="12.85546875" style="3" bestFit="1" customWidth="1"/>
    <col min="10705" max="10706" width="9.140625" style="3"/>
    <col min="10707" max="10708" width="9.28515625" style="3" bestFit="1" customWidth="1"/>
    <col min="10709" max="10709" width="9.140625" style="3"/>
    <col min="10710" max="10711" width="9.28515625" style="3" bestFit="1" customWidth="1"/>
    <col min="10712" max="10712" width="12.85546875" style="3" bestFit="1" customWidth="1"/>
    <col min="10713" max="10714" width="9.140625" style="3"/>
    <col min="10715" max="10716" width="9.28515625" style="3" bestFit="1" customWidth="1"/>
    <col min="10717" max="10717" width="9.140625" style="3"/>
    <col min="10718" max="10719" width="9.28515625" style="3" bestFit="1" customWidth="1"/>
    <col min="10720" max="10720" width="12.85546875" style="3" bestFit="1" customWidth="1"/>
    <col min="10721" max="10722" width="9.140625" style="3"/>
    <col min="10723" max="10724" width="9.28515625" style="3" bestFit="1" customWidth="1"/>
    <col min="10725" max="10725" width="9.140625" style="3"/>
    <col min="10726" max="10727" width="9.28515625" style="3" bestFit="1" customWidth="1"/>
    <col min="10728" max="10728" width="12.85546875" style="3" bestFit="1" customWidth="1"/>
    <col min="10729" max="10730" width="9.140625" style="3"/>
    <col min="10731" max="10732" width="9.28515625" style="3" bestFit="1" customWidth="1"/>
    <col min="10733" max="10733" width="9.140625" style="3"/>
    <col min="10734" max="10735" width="9.28515625" style="3" bestFit="1" customWidth="1"/>
    <col min="10736" max="10736" width="12.85546875" style="3" bestFit="1" customWidth="1"/>
    <col min="10737" max="10738" width="9.140625" style="3"/>
    <col min="10739" max="10740" width="9.28515625" style="3" bestFit="1" customWidth="1"/>
    <col min="10741" max="10741" width="9.140625" style="3"/>
    <col min="10742" max="10743" width="9.28515625" style="3" bestFit="1" customWidth="1"/>
    <col min="10744" max="10744" width="12.85546875" style="3" bestFit="1" customWidth="1"/>
    <col min="10745" max="10746" width="9.140625" style="3"/>
    <col min="10747" max="10748" width="9.28515625" style="3" bestFit="1" customWidth="1"/>
    <col min="10749" max="10749" width="9.140625" style="3"/>
    <col min="10750" max="10751" width="9.28515625" style="3" bestFit="1" customWidth="1"/>
    <col min="10752" max="10752" width="12.85546875" style="3" bestFit="1" customWidth="1"/>
    <col min="10753" max="10754" width="9.140625" style="3"/>
    <col min="10755" max="10756" width="9.28515625" style="3" bestFit="1" customWidth="1"/>
    <col min="10757" max="10757" width="9.140625" style="3"/>
    <col min="10758" max="10759" width="9.28515625" style="3" bestFit="1" customWidth="1"/>
    <col min="10760" max="10760" width="12.85546875" style="3" bestFit="1" customWidth="1"/>
    <col min="10761" max="10762" width="9.140625" style="3"/>
    <col min="10763" max="10764" width="9.28515625" style="3" bestFit="1" customWidth="1"/>
    <col min="10765" max="10765" width="9.140625" style="3"/>
    <col min="10766" max="10767" width="9.28515625" style="3" bestFit="1" customWidth="1"/>
    <col min="10768" max="10768" width="12.85546875" style="3" bestFit="1" customWidth="1"/>
    <col min="10769" max="10770" width="9.140625" style="3"/>
    <col min="10771" max="10772" width="9.28515625" style="3" bestFit="1" customWidth="1"/>
    <col min="10773" max="10773" width="9.140625" style="3"/>
    <col min="10774" max="10775" width="9.28515625" style="3" bestFit="1" customWidth="1"/>
    <col min="10776" max="10776" width="12.85546875" style="3" bestFit="1" customWidth="1"/>
    <col min="10777" max="10778" width="9.140625" style="3"/>
    <col min="10779" max="10780" width="9.28515625" style="3" bestFit="1" customWidth="1"/>
    <col min="10781" max="10781" width="9.140625" style="3"/>
    <col min="10782" max="10783" width="9.28515625" style="3" bestFit="1" customWidth="1"/>
    <col min="10784" max="10784" width="12.85546875" style="3" bestFit="1" customWidth="1"/>
    <col min="10785" max="10786" width="9.140625" style="3"/>
    <col min="10787" max="10788" width="9.28515625" style="3" bestFit="1" customWidth="1"/>
    <col min="10789" max="10789" width="9.140625" style="3"/>
    <col min="10790" max="10791" width="9.28515625" style="3" bestFit="1" customWidth="1"/>
    <col min="10792" max="10792" width="12.85546875" style="3" bestFit="1" customWidth="1"/>
    <col min="10793" max="10794" width="9.140625" style="3"/>
    <col min="10795" max="10796" width="9.28515625" style="3" bestFit="1" customWidth="1"/>
    <col min="10797" max="10797" width="9.140625" style="3"/>
    <col min="10798" max="10799" width="9.28515625" style="3" bestFit="1" customWidth="1"/>
    <col min="10800" max="10800" width="12.85546875" style="3" bestFit="1" customWidth="1"/>
    <col min="10801" max="10802" width="9.140625" style="3"/>
    <col min="10803" max="10804" width="9.28515625" style="3" bestFit="1" customWidth="1"/>
    <col min="10805" max="10805" width="9.140625" style="3"/>
    <col min="10806" max="10807" width="9.28515625" style="3" bestFit="1" customWidth="1"/>
    <col min="10808" max="10808" width="12.85546875" style="3" bestFit="1" customWidth="1"/>
    <col min="10809" max="10810" width="9.140625" style="3"/>
    <col min="10811" max="10812" width="9.28515625" style="3" bestFit="1" customWidth="1"/>
    <col min="10813" max="10813" width="9.140625" style="3"/>
    <col min="10814" max="10815" width="9.28515625" style="3" bestFit="1" customWidth="1"/>
    <col min="10816" max="10816" width="12.85546875" style="3" bestFit="1" customWidth="1"/>
    <col min="10817" max="10818" width="9.140625" style="3"/>
    <col min="10819" max="10820" width="9.28515625" style="3" bestFit="1" customWidth="1"/>
    <col min="10821" max="10821" width="9.140625" style="3"/>
    <col min="10822" max="10823" width="9.28515625" style="3" bestFit="1" customWidth="1"/>
    <col min="10824" max="10824" width="12.85546875" style="3" bestFit="1" customWidth="1"/>
    <col min="10825" max="10826" width="9.140625" style="3"/>
    <col min="10827" max="10828" width="9.28515625" style="3" bestFit="1" customWidth="1"/>
    <col min="10829" max="10829" width="9.140625" style="3"/>
    <col min="10830" max="10831" width="9.28515625" style="3" bestFit="1" customWidth="1"/>
    <col min="10832" max="10832" width="12.85546875" style="3" bestFit="1" customWidth="1"/>
    <col min="10833" max="10834" width="9.140625" style="3"/>
    <col min="10835" max="10836" width="9.28515625" style="3" bestFit="1" customWidth="1"/>
    <col min="10837" max="10837" width="9.140625" style="3"/>
    <col min="10838" max="10839" width="9.28515625" style="3" bestFit="1" customWidth="1"/>
    <col min="10840" max="10840" width="12.85546875" style="3" bestFit="1" customWidth="1"/>
    <col min="10841" max="10842" width="9.140625" style="3"/>
    <col min="10843" max="10844" width="9.28515625" style="3" bestFit="1" customWidth="1"/>
    <col min="10845" max="10845" width="9.140625" style="3"/>
    <col min="10846" max="10847" width="9.28515625" style="3" bestFit="1" customWidth="1"/>
    <col min="10848" max="10848" width="12.85546875" style="3" bestFit="1" customWidth="1"/>
    <col min="10849" max="10850" width="9.140625" style="3"/>
    <col min="10851" max="10852" width="9.28515625" style="3" bestFit="1" customWidth="1"/>
    <col min="10853" max="10853" width="9.140625" style="3"/>
    <col min="10854" max="10855" width="9.28515625" style="3" bestFit="1" customWidth="1"/>
    <col min="10856" max="10856" width="12.85546875" style="3" bestFit="1" customWidth="1"/>
    <col min="10857" max="10858" width="9.140625" style="3"/>
    <col min="10859" max="10860" width="9.28515625" style="3" bestFit="1" customWidth="1"/>
    <col min="10861" max="10861" width="9.140625" style="3"/>
    <col min="10862" max="10863" width="9.28515625" style="3" bestFit="1" customWidth="1"/>
    <col min="10864" max="10864" width="12.85546875" style="3" bestFit="1" customWidth="1"/>
    <col min="10865" max="10866" width="9.140625" style="3"/>
    <col min="10867" max="10868" width="9.28515625" style="3" bestFit="1" customWidth="1"/>
    <col min="10869" max="10869" width="9.140625" style="3"/>
    <col min="10870" max="10871" width="9.28515625" style="3" bestFit="1" customWidth="1"/>
    <col min="10872" max="10872" width="12.85546875" style="3" bestFit="1" customWidth="1"/>
    <col min="10873" max="10874" width="9.140625" style="3"/>
    <col min="10875" max="10876" width="9.28515625" style="3" bestFit="1" customWidth="1"/>
    <col min="10877" max="10877" width="9.140625" style="3"/>
    <col min="10878" max="10879" width="9.28515625" style="3" bestFit="1" customWidth="1"/>
    <col min="10880" max="10880" width="12.85546875" style="3" bestFit="1" customWidth="1"/>
    <col min="10881" max="10882" width="9.140625" style="3"/>
    <col min="10883" max="10884" width="9.28515625" style="3" bestFit="1" customWidth="1"/>
    <col min="10885" max="10885" width="9.140625" style="3"/>
    <col min="10886" max="10887" width="9.28515625" style="3" bestFit="1" customWidth="1"/>
    <col min="10888" max="10888" width="12.85546875" style="3" bestFit="1" customWidth="1"/>
    <col min="10889" max="10890" width="9.140625" style="3"/>
    <col min="10891" max="10892" width="9.28515625" style="3" bestFit="1" customWidth="1"/>
    <col min="10893" max="10893" width="9.140625" style="3"/>
    <col min="10894" max="10895" width="9.28515625" style="3" bestFit="1" customWidth="1"/>
    <col min="10896" max="10896" width="12.85546875" style="3" bestFit="1" customWidth="1"/>
    <col min="10897" max="10898" width="9.140625" style="3"/>
    <col min="10899" max="10900" width="9.28515625" style="3" bestFit="1" customWidth="1"/>
    <col min="10901" max="10901" width="9.140625" style="3"/>
    <col min="10902" max="10903" width="9.28515625" style="3" bestFit="1" customWidth="1"/>
    <col min="10904" max="10904" width="12.85546875" style="3" bestFit="1" customWidth="1"/>
    <col min="10905" max="10906" width="9.140625" style="3"/>
    <col min="10907" max="10908" width="9.28515625" style="3" bestFit="1" customWidth="1"/>
    <col min="10909" max="10909" width="9.140625" style="3"/>
    <col min="10910" max="10911" width="9.28515625" style="3" bestFit="1" customWidth="1"/>
    <col min="10912" max="10912" width="12.85546875" style="3" bestFit="1" customWidth="1"/>
    <col min="10913" max="10914" width="9.140625" style="3"/>
    <col min="10915" max="10916" width="9.28515625" style="3" bestFit="1" customWidth="1"/>
    <col min="10917" max="10917" width="9.140625" style="3"/>
    <col min="10918" max="10919" width="9.28515625" style="3" bestFit="1" customWidth="1"/>
    <col min="10920" max="10920" width="12.85546875" style="3" bestFit="1" customWidth="1"/>
    <col min="10921" max="10922" width="9.140625" style="3"/>
    <col min="10923" max="10924" width="9.28515625" style="3" bestFit="1" customWidth="1"/>
    <col min="10925" max="10925" width="9.140625" style="3"/>
    <col min="10926" max="10927" width="9.28515625" style="3" bestFit="1" customWidth="1"/>
    <col min="10928" max="10928" width="12.85546875" style="3" bestFit="1" customWidth="1"/>
    <col min="10929" max="10930" width="9.140625" style="3"/>
    <col min="10931" max="10932" width="9.28515625" style="3" bestFit="1" customWidth="1"/>
    <col min="10933" max="10933" width="9.140625" style="3"/>
    <col min="10934" max="10935" width="9.28515625" style="3" bestFit="1" customWidth="1"/>
    <col min="10936" max="10936" width="12.85546875" style="3" bestFit="1" customWidth="1"/>
    <col min="10937" max="10938" width="9.140625" style="3"/>
    <col min="10939" max="10940" width="9.28515625" style="3" bestFit="1" customWidth="1"/>
    <col min="10941" max="10941" width="9.140625" style="3"/>
    <col min="10942" max="10943" width="9.28515625" style="3" bestFit="1" customWidth="1"/>
    <col min="10944" max="10944" width="12.85546875" style="3" bestFit="1" customWidth="1"/>
    <col min="10945" max="10946" width="9.140625" style="3"/>
    <col min="10947" max="10948" width="9.28515625" style="3" bestFit="1" customWidth="1"/>
    <col min="10949" max="10949" width="9.140625" style="3"/>
    <col min="10950" max="10951" width="9.28515625" style="3" bestFit="1" customWidth="1"/>
    <col min="10952" max="10952" width="12.85546875" style="3" bestFit="1" customWidth="1"/>
    <col min="10953" max="10954" width="9.140625" style="3"/>
    <col min="10955" max="10956" width="9.28515625" style="3" bestFit="1" customWidth="1"/>
    <col min="10957" max="10957" width="9.140625" style="3"/>
    <col min="10958" max="10959" width="9.28515625" style="3" bestFit="1" customWidth="1"/>
    <col min="10960" max="10960" width="12.85546875" style="3" bestFit="1" customWidth="1"/>
    <col min="10961" max="10962" width="9.140625" style="3"/>
    <col min="10963" max="10964" width="9.28515625" style="3" bestFit="1" customWidth="1"/>
    <col min="10965" max="10965" width="9.140625" style="3"/>
    <col min="10966" max="10967" width="9.28515625" style="3" bestFit="1" customWidth="1"/>
    <col min="10968" max="10968" width="12.85546875" style="3" bestFit="1" customWidth="1"/>
    <col min="10969" max="10970" width="9.140625" style="3"/>
    <col min="10971" max="10972" width="9.28515625" style="3" bestFit="1" customWidth="1"/>
    <col min="10973" max="10973" width="9.140625" style="3"/>
    <col min="10974" max="10975" width="9.28515625" style="3" bestFit="1" customWidth="1"/>
    <col min="10976" max="10976" width="12.85546875" style="3" bestFit="1" customWidth="1"/>
    <col min="10977" max="10978" width="9.140625" style="3"/>
    <col min="10979" max="10980" width="9.28515625" style="3" bestFit="1" customWidth="1"/>
    <col min="10981" max="10981" width="9.140625" style="3"/>
    <col min="10982" max="10983" width="9.28515625" style="3" bestFit="1" customWidth="1"/>
    <col min="10984" max="10984" width="12.85546875" style="3" bestFit="1" customWidth="1"/>
    <col min="10985" max="10986" width="9.140625" style="3"/>
    <col min="10987" max="10988" width="9.28515625" style="3" bestFit="1" customWidth="1"/>
    <col min="10989" max="10989" width="9.140625" style="3"/>
    <col min="10990" max="10991" width="9.28515625" style="3" bestFit="1" customWidth="1"/>
    <col min="10992" max="10992" width="12.85546875" style="3" bestFit="1" customWidth="1"/>
    <col min="10993" max="10994" width="9.140625" style="3"/>
    <col min="10995" max="10996" width="9.28515625" style="3" bestFit="1" customWidth="1"/>
    <col min="10997" max="10997" width="9.140625" style="3"/>
    <col min="10998" max="10999" width="9.28515625" style="3" bestFit="1" customWidth="1"/>
    <col min="11000" max="11000" width="12.85546875" style="3" bestFit="1" customWidth="1"/>
    <col min="11001" max="11002" width="9.140625" style="3"/>
    <col min="11003" max="11004" width="9.28515625" style="3" bestFit="1" customWidth="1"/>
    <col min="11005" max="11005" width="9.140625" style="3"/>
    <col min="11006" max="11007" width="9.28515625" style="3" bestFit="1" customWidth="1"/>
    <col min="11008" max="11008" width="12.85546875" style="3" bestFit="1" customWidth="1"/>
    <col min="11009" max="11010" width="9.140625" style="3"/>
    <col min="11011" max="11012" width="9.28515625" style="3" bestFit="1" customWidth="1"/>
    <col min="11013" max="11013" width="9.140625" style="3"/>
    <col min="11014" max="11015" width="9.28515625" style="3" bestFit="1" customWidth="1"/>
    <col min="11016" max="11016" width="12.85546875" style="3" bestFit="1" customWidth="1"/>
    <col min="11017" max="11018" width="9.140625" style="3"/>
    <col min="11019" max="11020" width="9.28515625" style="3" bestFit="1" customWidth="1"/>
    <col min="11021" max="11021" width="9.140625" style="3"/>
    <col min="11022" max="11023" width="9.28515625" style="3" bestFit="1" customWidth="1"/>
    <col min="11024" max="11024" width="12.85546875" style="3" bestFit="1" customWidth="1"/>
    <col min="11025" max="11026" width="9.140625" style="3"/>
    <col min="11027" max="11028" width="9.28515625" style="3" bestFit="1" customWidth="1"/>
    <col min="11029" max="11029" width="9.140625" style="3"/>
    <col min="11030" max="11031" width="9.28515625" style="3" bestFit="1" customWidth="1"/>
    <col min="11032" max="11032" width="12.85546875" style="3" bestFit="1" customWidth="1"/>
    <col min="11033" max="11034" width="9.140625" style="3"/>
    <col min="11035" max="11036" width="9.28515625" style="3" bestFit="1" customWidth="1"/>
    <col min="11037" max="11037" width="9.140625" style="3"/>
    <col min="11038" max="11039" width="9.28515625" style="3" bestFit="1" customWidth="1"/>
    <col min="11040" max="11040" width="12.85546875" style="3" bestFit="1" customWidth="1"/>
    <col min="11041" max="11042" width="9.140625" style="3"/>
    <col min="11043" max="11044" width="9.28515625" style="3" bestFit="1" customWidth="1"/>
    <col min="11045" max="11045" width="9.140625" style="3"/>
    <col min="11046" max="11047" width="9.28515625" style="3" bestFit="1" customWidth="1"/>
    <col min="11048" max="11048" width="12.85546875" style="3" bestFit="1" customWidth="1"/>
    <col min="11049" max="11050" width="9.140625" style="3"/>
    <col min="11051" max="11052" width="9.28515625" style="3" bestFit="1" customWidth="1"/>
    <col min="11053" max="11053" width="9.140625" style="3"/>
    <col min="11054" max="11055" width="9.28515625" style="3" bestFit="1" customWidth="1"/>
    <col min="11056" max="11056" width="12.85546875" style="3" bestFit="1" customWidth="1"/>
    <col min="11057" max="11058" width="9.140625" style="3"/>
    <col min="11059" max="11060" width="9.28515625" style="3" bestFit="1" customWidth="1"/>
    <col min="11061" max="11061" width="9.140625" style="3"/>
    <col min="11062" max="11063" width="9.28515625" style="3" bestFit="1" customWidth="1"/>
    <col min="11064" max="11064" width="12.85546875" style="3" bestFit="1" customWidth="1"/>
    <col min="11065" max="11066" width="9.140625" style="3"/>
    <col min="11067" max="11068" width="9.28515625" style="3" bestFit="1" customWidth="1"/>
    <col min="11069" max="11069" width="9.140625" style="3"/>
    <col min="11070" max="11071" width="9.28515625" style="3" bestFit="1" customWidth="1"/>
    <col min="11072" max="11072" width="12.85546875" style="3" bestFit="1" customWidth="1"/>
    <col min="11073" max="11074" width="9.140625" style="3"/>
    <col min="11075" max="11076" width="9.28515625" style="3" bestFit="1" customWidth="1"/>
    <col min="11077" max="11077" width="9.140625" style="3"/>
    <col min="11078" max="11079" width="9.28515625" style="3" bestFit="1" customWidth="1"/>
    <col min="11080" max="11080" width="12.85546875" style="3" bestFit="1" customWidth="1"/>
    <col min="11081" max="11082" width="9.140625" style="3"/>
    <col min="11083" max="11084" width="9.28515625" style="3" bestFit="1" customWidth="1"/>
    <col min="11085" max="11085" width="9.140625" style="3"/>
    <col min="11086" max="11087" width="9.28515625" style="3" bestFit="1" customWidth="1"/>
    <col min="11088" max="11088" width="12.85546875" style="3" bestFit="1" customWidth="1"/>
    <col min="11089" max="11090" width="9.140625" style="3"/>
    <col min="11091" max="11092" width="9.28515625" style="3" bestFit="1" customWidth="1"/>
    <col min="11093" max="11093" width="9.140625" style="3"/>
    <col min="11094" max="11095" width="9.28515625" style="3" bestFit="1" customWidth="1"/>
    <col min="11096" max="11096" width="12.85546875" style="3" bestFit="1" customWidth="1"/>
    <col min="11097" max="11098" width="9.140625" style="3"/>
    <col min="11099" max="11100" width="9.28515625" style="3" bestFit="1" customWidth="1"/>
    <col min="11101" max="11101" width="9.140625" style="3"/>
    <col min="11102" max="11103" width="9.28515625" style="3" bestFit="1" customWidth="1"/>
    <col min="11104" max="11104" width="12.85546875" style="3" bestFit="1" customWidth="1"/>
    <col min="11105" max="11106" width="9.140625" style="3"/>
    <col min="11107" max="11108" width="9.28515625" style="3" bestFit="1" customWidth="1"/>
    <col min="11109" max="11109" width="9.140625" style="3"/>
    <col min="11110" max="11111" width="9.28515625" style="3" bestFit="1" customWidth="1"/>
    <col min="11112" max="11112" width="12.85546875" style="3" bestFit="1" customWidth="1"/>
    <col min="11113" max="11114" width="9.140625" style="3"/>
    <col min="11115" max="11116" width="9.28515625" style="3" bestFit="1" customWidth="1"/>
    <col min="11117" max="11117" width="9.140625" style="3"/>
    <col min="11118" max="11119" width="9.28515625" style="3" bestFit="1" customWidth="1"/>
    <col min="11120" max="11120" width="12.85546875" style="3" bestFit="1" customWidth="1"/>
    <col min="11121" max="11122" width="9.140625" style="3"/>
    <col min="11123" max="11124" width="9.28515625" style="3" bestFit="1" customWidth="1"/>
    <col min="11125" max="11125" width="9.140625" style="3"/>
    <col min="11126" max="11127" width="9.28515625" style="3" bestFit="1" customWidth="1"/>
    <col min="11128" max="11128" width="12.85546875" style="3" bestFit="1" customWidth="1"/>
    <col min="11129" max="11130" width="9.140625" style="3"/>
    <col min="11131" max="11132" width="9.28515625" style="3" bestFit="1" customWidth="1"/>
    <col min="11133" max="11133" width="9.140625" style="3"/>
    <col min="11134" max="11135" width="9.28515625" style="3" bestFit="1" customWidth="1"/>
    <col min="11136" max="11136" width="12.85546875" style="3" bestFit="1" customWidth="1"/>
    <col min="11137" max="11138" width="9.140625" style="3"/>
    <col min="11139" max="11140" width="9.28515625" style="3" bestFit="1" customWidth="1"/>
    <col min="11141" max="11141" width="9.140625" style="3"/>
    <col min="11142" max="11143" width="9.28515625" style="3" bestFit="1" customWidth="1"/>
    <col min="11144" max="11144" width="12.85546875" style="3" bestFit="1" customWidth="1"/>
    <col min="11145" max="11146" width="9.140625" style="3"/>
    <col min="11147" max="11148" width="9.28515625" style="3" bestFit="1" customWidth="1"/>
    <col min="11149" max="11149" width="9.140625" style="3"/>
    <col min="11150" max="11151" width="9.28515625" style="3" bestFit="1" customWidth="1"/>
    <col min="11152" max="11152" width="12.85546875" style="3" bestFit="1" customWidth="1"/>
    <col min="11153" max="11154" width="9.140625" style="3"/>
    <col min="11155" max="11156" width="9.28515625" style="3" bestFit="1" customWidth="1"/>
    <col min="11157" max="11157" width="9.140625" style="3"/>
    <col min="11158" max="11159" width="9.28515625" style="3" bestFit="1" customWidth="1"/>
    <col min="11160" max="11160" width="12.85546875" style="3" bestFit="1" customWidth="1"/>
    <col min="11161" max="11162" width="9.140625" style="3"/>
    <col min="11163" max="11164" width="9.28515625" style="3" bestFit="1" customWidth="1"/>
    <col min="11165" max="11165" width="9.140625" style="3"/>
    <col min="11166" max="11167" width="9.28515625" style="3" bestFit="1" customWidth="1"/>
    <col min="11168" max="11168" width="12.85546875" style="3" bestFit="1" customWidth="1"/>
    <col min="11169" max="11170" width="9.140625" style="3"/>
    <col min="11171" max="11172" width="9.28515625" style="3" bestFit="1" customWidth="1"/>
    <col min="11173" max="11173" width="9.140625" style="3"/>
    <col min="11174" max="11175" width="9.28515625" style="3" bestFit="1" customWidth="1"/>
    <col min="11176" max="11176" width="12.85546875" style="3" bestFit="1" customWidth="1"/>
    <col min="11177" max="11178" width="9.140625" style="3"/>
    <col min="11179" max="11180" width="9.28515625" style="3" bestFit="1" customWidth="1"/>
    <col min="11181" max="11181" width="9.140625" style="3"/>
    <col min="11182" max="11183" width="9.28515625" style="3" bestFit="1" customWidth="1"/>
    <col min="11184" max="11184" width="12.85546875" style="3" bestFit="1" customWidth="1"/>
    <col min="11185" max="11186" width="9.140625" style="3"/>
    <col min="11187" max="11188" width="9.28515625" style="3" bestFit="1" customWidth="1"/>
    <col min="11189" max="11189" width="9.140625" style="3"/>
    <col min="11190" max="11191" width="9.28515625" style="3" bestFit="1" customWidth="1"/>
    <col min="11192" max="11192" width="12.85546875" style="3" bestFit="1" customWidth="1"/>
    <col min="11193" max="11194" width="9.140625" style="3"/>
    <col min="11195" max="11196" width="9.28515625" style="3" bestFit="1" customWidth="1"/>
    <col min="11197" max="11197" width="9.140625" style="3"/>
    <col min="11198" max="11199" width="9.28515625" style="3" bestFit="1" customWidth="1"/>
    <col min="11200" max="11200" width="12.85546875" style="3" bestFit="1" customWidth="1"/>
    <col min="11201" max="11202" width="9.140625" style="3"/>
    <col min="11203" max="11204" width="9.28515625" style="3" bestFit="1" customWidth="1"/>
    <col min="11205" max="11205" width="9.140625" style="3"/>
    <col min="11206" max="11207" width="9.28515625" style="3" bestFit="1" customWidth="1"/>
    <col min="11208" max="11208" width="12.85546875" style="3" bestFit="1" customWidth="1"/>
    <col min="11209" max="11210" width="9.140625" style="3"/>
    <col min="11211" max="11212" width="9.28515625" style="3" bestFit="1" customWidth="1"/>
    <col min="11213" max="11213" width="9.140625" style="3"/>
    <col min="11214" max="11215" width="9.28515625" style="3" bestFit="1" customWidth="1"/>
    <col min="11216" max="11216" width="12.85546875" style="3" bestFit="1" customWidth="1"/>
    <col min="11217" max="11218" width="9.140625" style="3"/>
    <col min="11219" max="11220" width="9.28515625" style="3" bestFit="1" customWidth="1"/>
    <col min="11221" max="11221" width="9.140625" style="3"/>
    <col min="11222" max="11223" width="9.28515625" style="3" bestFit="1" customWidth="1"/>
    <col min="11224" max="11224" width="12.85546875" style="3" bestFit="1" customWidth="1"/>
    <col min="11225" max="11226" width="9.140625" style="3"/>
    <col min="11227" max="11228" width="9.28515625" style="3" bestFit="1" customWidth="1"/>
    <col min="11229" max="11229" width="9.140625" style="3"/>
    <col min="11230" max="11231" width="9.28515625" style="3" bestFit="1" customWidth="1"/>
    <col min="11232" max="11232" width="12.85546875" style="3" bestFit="1" customWidth="1"/>
    <col min="11233" max="11234" width="9.140625" style="3"/>
    <col min="11235" max="11236" width="9.28515625" style="3" bestFit="1" customWidth="1"/>
    <col min="11237" max="11237" width="9.140625" style="3"/>
    <col min="11238" max="11239" width="9.28515625" style="3" bestFit="1" customWidth="1"/>
    <col min="11240" max="11240" width="12.85546875" style="3" bestFit="1" customWidth="1"/>
    <col min="11241" max="11242" width="9.140625" style="3"/>
    <col min="11243" max="11244" width="9.28515625" style="3" bestFit="1" customWidth="1"/>
    <col min="11245" max="11245" width="9.140625" style="3"/>
    <col min="11246" max="11247" width="9.28515625" style="3" bestFit="1" customWidth="1"/>
    <col min="11248" max="11248" width="12.85546875" style="3" bestFit="1" customWidth="1"/>
    <col min="11249" max="11250" width="9.140625" style="3"/>
    <col min="11251" max="11252" width="9.28515625" style="3" bestFit="1" customWidth="1"/>
    <col min="11253" max="11253" width="9.140625" style="3"/>
    <col min="11254" max="11255" width="9.28515625" style="3" bestFit="1" customWidth="1"/>
    <col min="11256" max="11256" width="12.85546875" style="3" bestFit="1" customWidth="1"/>
    <col min="11257" max="11258" width="9.140625" style="3"/>
    <col min="11259" max="11260" width="9.28515625" style="3" bestFit="1" customWidth="1"/>
    <col min="11261" max="11261" width="9.140625" style="3"/>
    <col min="11262" max="11263" width="9.28515625" style="3" bestFit="1" customWidth="1"/>
    <col min="11264" max="11264" width="12.85546875" style="3" bestFit="1" customWidth="1"/>
    <col min="11265" max="11266" width="9.140625" style="3"/>
    <col min="11267" max="11268" width="9.28515625" style="3" bestFit="1" customWidth="1"/>
    <col min="11269" max="11269" width="9.140625" style="3"/>
    <col min="11270" max="11271" width="9.28515625" style="3" bestFit="1" customWidth="1"/>
    <col min="11272" max="11272" width="12.85546875" style="3" bestFit="1" customWidth="1"/>
    <col min="11273" max="11274" width="9.140625" style="3"/>
    <col min="11275" max="11276" width="9.28515625" style="3" bestFit="1" customWidth="1"/>
    <col min="11277" max="11277" width="9.140625" style="3"/>
    <col min="11278" max="11279" width="9.28515625" style="3" bestFit="1" customWidth="1"/>
    <col min="11280" max="11280" width="12.85546875" style="3" bestFit="1" customWidth="1"/>
    <col min="11281" max="11282" width="9.140625" style="3"/>
    <col min="11283" max="11284" width="9.28515625" style="3" bestFit="1" customWidth="1"/>
    <col min="11285" max="11285" width="9.140625" style="3"/>
    <col min="11286" max="11287" width="9.28515625" style="3" bestFit="1" customWidth="1"/>
    <col min="11288" max="11288" width="12.85546875" style="3" bestFit="1" customWidth="1"/>
    <col min="11289" max="11290" width="9.140625" style="3"/>
    <col min="11291" max="11292" width="9.28515625" style="3" bestFit="1" customWidth="1"/>
    <col min="11293" max="11293" width="9.140625" style="3"/>
    <col min="11294" max="11295" width="9.28515625" style="3" bestFit="1" customWidth="1"/>
    <col min="11296" max="11296" width="12.85546875" style="3" bestFit="1" customWidth="1"/>
    <col min="11297" max="11298" width="9.140625" style="3"/>
    <col min="11299" max="11300" width="9.28515625" style="3" bestFit="1" customWidth="1"/>
    <col min="11301" max="11301" width="9.140625" style="3"/>
    <col min="11302" max="11303" width="9.28515625" style="3" bestFit="1" customWidth="1"/>
    <col min="11304" max="11304" width="12.85546875" style="3" bestFit="1" customWidth="1"/>
    <col min="11305" max="11306" width="9.140625" style="3"/>
    <col min="11307" max="11308" width="9.28515625" style="3" bestFit="1" customWidth="1"/>
    <col min="11309" max="11309" width="9.140625" style="3"/>
    <col min="11310" max="11311" width="9.28515625" style="3" bestFit="1" customWidth="1"/>
    <col min="11312" max="11312" width="12.85546875" style="3" bestFit="1" customWidth="1"/>
    <col min="11313" max="11314" width="9.140625" style="3"/>
    <col min="11315" max="11316" width="9.28515625" style="3" bestFit="1" customWidth="1"/>
    <col min="11317" max="11317" width="9.140625" style="3"/>
    <col min="11318" max="11319" width="9.28515625" style="3" bestFit="1" customWidth="1"/>
    <col min="11320" max="11320" width="12.85546875" style="3" bestFit="1" customWidth="1"/>
    <col min="11321" max="11322" width="9.140625" style="3"/>
    <col min="11323" max="11324" width="9.28515625" style="3" bestFit="1" customWidth="1"/>
    <col min="11325" max="11325" width="9.140625" style="3"/>
    <col min="11326" max="11327" width="9.28515625" style="3" bestFit="1" customWidth="1"/>
    <col min="11328" max="11328" width="12.85546875" style="3" bestFit="1" customWidth="1"/>
    <col min="11329" max="11330" width="9.140625" style="3"/>
    <col min="11331" max="11332" width="9.28515625" style="3" bestFit="1" customWidth="1"/>
    <col min="11333" max="11333" width="9.140625" style="3"/>
    <col min="11334" max="11335" width="9.28515625" style="3" bestFit="1" customWidth="1"/>
    <col min="11336" max="11336" width="12.85546875" style="3" bestFit="1" customWidth="1"/>
    <col min="11337" max="11338" width="9.140625" style="3"/>
    <col min="11339" max="11340" width="9.28515625" style="3" bestFit="1" customWidth="1"/>
    <col min="11341" max="11341" width="9.140625" style="3"/>
    <col min="11342" max="11343" width="9.28515625" style="3" bestFit="1" customWidth="1"/>
    <col min="11344" max="11344" width="12.85546875" style="3" bestFit="1" customWidth="1"/>
    <col min="11345" max="11346" width="9.140625" style="3"/>
    <col min="11347" max="11348" width="9.28515625" style="3" bestFit="1" customWidth="1"/>
    <col min="11349" max="11349" width="9.140625" style="3"/>
    <col min="11350" max="11351" width="9.28515625" style="3" bestFit="1" customWidth="1"/>
    <col min="11352" max="11352" width="12.85546875" style="3" bestFit="1" customWidth="1"/>
    <col min="11353" max="11354" width="9.140625" style="3"/>
    <col min="11355" max="11356" width="9.28515625" style="3" bestFit="1" customWidth="1"/>
    <col min="11357" max="11357" width="9.140625" style="3"/>
    <col min="11358" max="11359" width="9.28515625" style="3" bestFit="1" customWidth="1"/>
    <col min="11360" max="11360" width="12.85546875" style="3" bestFit="1" customWidth="1"/>
    <col min="11361" max="11362" width="9.140625" style="3"/>
    <col min="11363" max="11364" width="9.28515625" style="3" bestFit="1" customWidth="1"/>
    <col min="11365" max="11365" width="9.140625" style="3"/>
    <col min="11366" max="11367" width="9.28515625" style="3" bestFit="1" customWidth="1"/>
    <col min="11368" max="11368" width="12.85546875" style="3" bestFit="1" customWidth="1"/>
    <col min="11369" max="11370" width="9.140625" style="3"/>
    <col min="11371" max="11372" width="9.28515625" style="3" bestFit="1" customWidth="1"/>
    <col min="11373" max="11373" width="9.140625" style="3"/>
    <col min="11374" max="11375" width="9.28515625" style="3" bestFit="1" customWidth="1"/>
    <col min="11376" max="11376" width="12.85546875" style="3" bestFit="1" customWidth="1"/>
    <col min="11377" max="11378" width="9.140625" style="3"/>
    <col min="11379" max="11380" width="9.28515625" style="3" bestFit="1" customWidth="1"/>
    <col min="11381" max="11381" width="9.140625" style="3"/>
    <col min="11382" max="11383" width="9.28515625" style="3" bestFit="1" customWidth="1"/>
    <col min="11384" max="11384" width="12.85546875" style="3" bestFit="1" customWidth="1"/>
    <col min="11385" max="11386" width="9.140625" style="3"/>
    <col min="11387" max="11388" width="9.28515625" style="3" bestFit="1" customWidth="1"/>
    <col min="11389" max="11389" width="9.140625" style="3"/>
    <col min="11390" max="11391" width="9.28515625" style="3" bestFit="1" customWidth="1"/>
    <col min="11392" max="11392" width="12.85546875" style="3" bestFit="1" customWidth="1"/>
    <col min="11393" max="11394" width="9.140625" style="3"/>
    <col min="11395" max="11396" width="9.28515625" style="3" bestFit="1" customWidth="1"/>
    <col min="11397" max="11397" width="9.140625" style="3"/>
    <col min="11398" max="11399" width="9.28515625" style="3" bestFit="1" customWidth="1"/>
    <col min="11400" max="11400" width="12.85546875" style="3" bestFit="1" customWidth="1"/>
    <col min="11401" max="11402" width="9.140625" style="3"/>
    <col min="11403" max="11404" width="9.28515625" style="3" bestFit="1" customWidth="1"/>
    <col min="11405" max="11405" width="9.140625" style="3"/>
    <col min="11406" max="11407" width="9.28515625" style="3" bestFit="1" customWidth="1"/>
    <col min="11408" max="11408" width="12.85546875" style="3" bestFit="1" customWidth="1"/>
    <col min="11409" max="11410" width="9.140625" style="3"/>
    <col min="11411" max="11412" width="9.28515625" style="3" bestFit="1" customWidth="1"/>
    <col min="11413" max="11413" width="9.140625" style="3"/>
    <col min="11414" max="11415" width="9.28515625" style="3" bestFit="1" customWidth="1"/>
    <col min="11416" max="11416" width="12.85546875" style="3" bestFit="1" customWidth="1"/>
    <col min="11417" max="11418" width="9.140625" style="3"/>
    <col min="11419" max="11420" width="9.28515625" style="3" bestFit="1" customWidth="1"/>
    <col min="11421" max="11421" width="9.140625" style="3"/>
    <col min="11422" max="11423" width="9.28515625" style="3" bestFit="1" customWidth="1"/>
    <col min="11424" max="11424" width="12.85546875" style="3" bestFit="1" customWidth="1"/>
    <col min="11425" max="11426" width="9.140625" style="3"/>
    <col min="11427" max="11428" width="9.28515625" style="3" bestFit="1" customWidth="1"/>
    <col min="11429" max="11429" width="9.140625" style="3"/>
    <col min="11430" max="11431" width="9.28515625" style="3" bestFit="1" customWidth="1"/>
    <col min="11432" max="11432" width="12.85546875" style="3" bestFit="1" customWidth="1"/>
    <col min="11433" max="11434" width="9.140625" style="3"/>
    <col min="11435" max="11436" width="9.28515625" style="3" bestFit="1" customWidth="1"/>
    <col min="11437" max="11437" width="9.140625" style="3"/>
    <col min="11438" max="11439" width="9.28515625" style="3" bestFit="1" customWidth="1"/>
    <col min="11440" max="11440" width="12.85546875" style="3" bestFit="1" customWidth="1"/>
    <col min="11441" max="11442" width="9.140625" style="3"/>
    <col min="11443" max="11444" width="9.28515625" style="3" bestFit="1" customWidth="1"/>
    <col min="11445" max="11445" width="9.140625" style="3"/>
    <col min="11446" max="11447" width="9.28515625" style="3" bestFit="1" customWidth="1"/>
    <col min="11448" max="11448" width="12.85546875" style="3" bestFit="1" customWidth="1"/>
    <col min="11449" max="11450" width="9.140625" style="3"/>
    <col min="11451" max="11452" width="9.28515625" style="3" bestFit="1" customWidth="1"/>
    <col min="11453" max="11453" width="9.140625" style="3"/>
    <col min="11454" max="11455" width="9.28515625" style="3" bestFit="1" customWidth="1"/>
    <col min="11456" max="11456" width="12.85546875" style="3" bestFit="1" customWidth="1"/>
    <col min="11457" max="11458" width="9.140625" style="3"/>
    <col min="11459" max="11460" width="9.28515625" style="3" bestFit="1" customWidth="1"/>
    <col min="11461" max="11461" width="9.140625" style="3"/>
    <col min="11462" max="11463" width="9.28515625" style="3" bestFit="1" customWidth="1"/>
    <col min="11464" max="11464" width="12.85546875" style="3" bestFit="1" customWidth="1"/>
    <col min="11465" max="11466" width="9.140625" style="3"/>
    <col min="11467" max="11468" width="9.28515625" style="3" bestFit="1" customWidth="1"/>
    <col min="11469" max="11469" width="9.140625" style="3"/>
    <col min="11470" max="11471" width="9.28515625" style="3" bestFit="1" customWidth="1"/>
    <col min="11472" max="11472" width="12.85546875" style="3" bestFit="1" customWidth="1"/>
    <col min="11473" max="11474" width="9.140625" style="3"/>
    <col min="11475" max="11476" width="9.28515625" style="3" bestFit="1" customWidth="1"/>
    <col min="11477" max="11477" width="9.140625" style="3"/>
    <col min="11478" max="11479" width="9.28515625" style="3" bestFit="1" customWidth="1"/>
    <col min="11480" max="11480" width="12.85546875" style="3" bestFit="1" customWidth="1"/>
    <col min="11481" max="11482" width="9.140625" style="3"/>
    <col min="11483" max="11484" width="9.28515625" style="3" bestFit="1" customWidth="1"/>
    <col min="11485" max="11485" width="9.140625" style="3"/>
    <col min="11486" max="11487" width="9.28515625" style="3" bestFit="1" customWidth="1"/>
    <col min="11488" max="11488" width="12.85546875" style="3" bestFit="1" customWidth="1"/>
    <col min="11489" max="11490" width="9.140625" style="3"/>
    <col min="11491" max="11492" width="9.28515625" style="3" bestFit="1" customWidth="1"/>
    <col min="11493" max="11493" width="9.140625" style="3"/>
    <col min="11494" max="11495" width="9.28515625" style="3" bestFit="1" customWidth="1"/>
    <col min="11496" max="11496" width="12.85546875" style="3" bestFit="1" customWidth="1"/>
    <col min="11497" max="11498" width="9.140625" style="3"/>
    <col min="11499" max="11500" width="9.28515625" style="3" bestFit="1" customWidth="1"/>
    <col min="11501" max="11501" width="9.140625" style="3"/>
    <col min="11502" max="11503" width="9.28515625" style="3" bestFit="1" customWidth="1"/>
    <col min="11504" max="11504" width="12.85546875" style="3" bestFit="1" customWidth="1"/>
    <col min="11505" max="11506" width="9.140625" style="3"/>
    <col min="11507" max="11508" width="9.28515625" style="3" bestFit="1" customWidth="1"/>
    <col min="11509" max="11509" width="9.140625" style="3"/>
    <col min="11510" max="11511" width="9.28515625" style="3" bestFit="1" customWidth="1"/>
    <col min="11512" max="11512" width="12.85546875" style="3" bestFit="1" customWidth="1"/>
    <col min="11513" max="11514" width="9.140625" style="3"/>
    <col min="11515" max="11516" width="9.28515625" style="3" bestFit="1" customWidth="1"/>
    <col min="11517" max="11517" width="9.140625" style="3"/>
    <col min="11518" max="11519" width="9.28515625" style="3" bestFit="1" customWidth="1"/>
    <col min="11520" max="11520" width="12.85546875" style="3" bestFit="1" customWidth="1"/>
    <col min="11521" max="11522" width="9.140625" style="3"/>
    <col min="11523" max="11524" width="9.28515625" style="3" bestFit="1" customWidth="1"/>
    <col min="11525" max="11525" width="9.140625" style="3"/>
    <col min="11526" max="11527" width="9.28515625" style="3" bestFit="1" customWidth="1"/>
    <col min="11528" max="11528" width="12.85546875" style="3" bestFit="1" customWidth="1"/>
    <col min="11529" max="11530" width="9.140625" style="3"/>
    <col min="11531" max="11532" width="9.28515625" style="3" bestFit="1" customWidth="1"/>
    <col min="11533" max="11533" width="9.140625" style="3"/>
    <col min="11534" max="11535" width="9.28515625" style="3" bestFit="1" customWidth="1"/>
    <col min="11536" max="11536" width="12.85546875" style="3" bestFit="1" customWidth="1"/>
    <col min="11537" max="11538" width="9.140625" style="3"/>
    <col min="11539" max="11540" width="9.28515625" style="3" bestFit="1" customWidth="1"/>
    <col min="11541" max="11541" width="9.140625" style="3"/>
    <col min="11542" max="11543" width="9.28515625" style="3" bestFit="1" customWidth="1"/>
    <col min="11544" max="11544" width="12.85546875" style="3" bestFit="1" customWidth="1"/>
    <col min="11545" max="11546" width="9.140625" style="3"/>
    <col min="11547" max="11548" width="9.28515625" style="3" bestFit="1" customWidth="1"/>
    <col min="11549" max="11549" width="9.140625" style="3"/>
    <col min="11550" max="11551" width="9.28515625" style="3" bestFit="1" customWidth="1"/>
    <col min="11552" max="11552" width="12.85546875" style="3" bestFit="1" customWidth="1"/>
    <col min="11553" max="11554" width="9.140625" style="3"/>
    <col min="11555" max="11556" width="9.28515625" style="3" bestFit="1" customWidth="1"/>
    <col min="11557" max="11557" width="9.140625" style="3"/>
    <col min="11558" max="11559" width="9.28515625" style="3" bestFit="1" customWidth="1"/>
    <col min="11560" max="11560" width="12.85546875" style="3" bestFit="1" customWidth="1"/>
    <col min="11561" max="11562" width="9.140625" style="3"/>
    <col min="11563" max="11564" width="9.28515625" style="3" bestFit="1" customWidth="1"/>
    <col min="11565" max="11565" width="9.140625" style="3"/>
    <col min="11566" max="11567" width="9.28515625" style="3" bestFit="1" customWidth="1"/>
    <col min="11568" max="11568" width="12.85546875" style="3" bestFit="1" customWidth="1"/>
    <col min="11569" max="11570" width="9.140625" style="3"/>
    <col min="11571" max="11572" width="9.28515625" style="3" bestFit="1" customWidth="1"/>
    <col min="11573" max="11573" width="9.140625" style="3"/>
    <col min="11574" max="11575" width="9.28515625" style="3" bestFit="1" customWidth="1"/>
    <col min="11576" max="11576" width="12.85546875" style="3" bestFit="1" customWidth="1"/>
    <col min="11577" max="11578" width="9.140625" style="3"/>
    <col min="11579" max="11580" width="9.28515625" style="3" bestFit="1" customWidth="1"/>
    <col min="11581" max="11581" width="9.140625" style="3"/>
    <col min="11582" max="11583" width="9.28515625" style="3" bestFit="1" customWidth="1"/>
    <col min="11584" max="11584" width="12.85546875" style="3" bestFit="1" customWidth="1"/>
    <col min="11585" max="11586" width="9.140625" style="3"/>
    <col min="11587" max="11588" width="9.28515625" style="3" bestFit="1" customWidth="1"/>
    <col min="11589" max="11589" width="9.140625" style="3"/>
    <col min="11590" max="11591" width="9.28515625" style="3" bestFit="1" customWidth="1"/>
    <col min="11592" max="11592" width="12.85546875" style="3" bestFit="1" customWidth="1"/>
    <col min="11593" max="11594" width="9.140625" style="3"/>
    <col min="11595" max="11596" width="9.28515625" style="3" bestFit="1" customWidth="1"/>
    <col min="11597" max="11597" width="9.140625" style="3"/>
    <col min="11598" max="11599" width="9.28515625" style="3" bestFit="1" customWidth="1"/>
    <col min="11600" max="11600" width="12.85546875" style="3" bestFit="1" customWidth="1"/>
    <col min="11601" max="11602" width="9.140625" style="3"/>
    <col min="11603" max="11604" width="9.28515625" style="3" bestFit="1" customWidth="1"/>
    <col min="11605" max="11605" width="9.140625" style="3"/>
    <col min="11606" max="11607" width="9.28515625" style="3" bestFit="1" customWidth="1"/>
    <col min="11608" max="11608" width="12.85546875" style="3" bestFit="1" customWidth="1"/>
    <col min="11609" max="11610" width="9.140625" style="3"/>
    <col min="11611" max="11612" width="9.28515625" style="3" bestFit="1" customWidth="1"/>
    <col min="11613" max="11613" width="9.140625" style="3"/>
    <col min="11614" max="11615" width="9.28515625" style="3" bestFit="1" customWidth="1"/>
    <col min="11616" max="11616" width="12.85546875" style="3" bestFit="1" customWidth="1"/>
    <col min="11617" max="11618" width="9.140625" style="3"/>
    <col min="11619" max="11620" width="9.28515625" style="3" bestFit="1" customWidth="1"/>
    <col min="11621" max="11621" width="9.140625" style="3"/>
    <col min="11622" max="11623" width="9.28515625" style="3" bestFit="1" customWidth="1"/>
    <col min="11624" max="11624" width="12.85546875" style="3" bestFit="1" customWidth="1"/>
    <col min="11625" max="11626" width="9.140625" style="3"/>
    <col min="11627" max="11628" width="9.28515625" style="3" bestFit="1" customWidth="1"/>
    <col min="11629" max="11629" width="9.140625" style="3"/>
    <col min="11630" max="11631" width="9.28515625" style="3" bestFit="1" customWidth="1"/>
    <col min="11632" max="11632" width="12.85546875" style="3" bestFit="1" customWidth="1"/>
    <col min="11633" max="11634" width="9.140625" style="3"/>
    <col min="11635" max="11636" width="9.28515625" style="3" bestFit="1" customWidth="1"/>
    <col min="11637" max="11637" width="9.140625" style="3"/>
    <col min="11638" max="11639" width="9.28515625" style="3" bestFit="1" customWidth="1"/>
    <col min="11640" max="11640" width="12.85546875" style="3" bestFit="1" customWidth="1"/>
    <col min="11641" max="11642" width="9.140625" style="3"/>
    <col min="11643" max="11644" width="9.28515625" style="3" bestFit="1" customWidth="1"/>
    <col min="11645" max="11645" width="9.140625" style="3"/>
    <col min="11646" max="11647" width="9.28515625" style="3" bestFit="1" customWidth="1"/>
    <col min="11648" max="11648" width="12.85546875" style="3" bestFit="1" customWidth="1"/>
    <col min="11649" max="11650" width="9.140625" style="3"/>
    <col min="11651" max="11652" width="9.28515625" style="3" bestFit="1" customWidth="1"/>
    <col min="11653" max="11653" width="9.140625" style="3"/>
    <col min="11654" max="11655" width="9.28515625" style="3" bestFit="1" customWidth="1"/>
    <col min="11656" max="11656" width="12.85546875" style="3" bestFit="1" customWidth="1"/>
    <col min="11657" max="11658" width="9.140625" style="3"/>
    <col min="11659" max="11660" width="9.28515625" style="3" bestFit="1" customWidth="1"/>
    <col min="11661" max="11661" width="9.140625" style="3"/>
    <col min="11662" max="11663" width="9.28515625" style="3" bestFit="1" customWidth="1"/>
    <col min="11664" max="11664" width="12.85546875" style="3" bestFit="1" customWidth="1"/>
    <col min="11665" max="11666" width="9.140625" style="3"/>
    <col min="11667" max="11668" width="9.28515625" style="3" bestFit="1" customWidth="1"/>
    <col min="11669" max="11669" width="9.140625" style="3"/>
    <col min="11670" max="11671" width="9.28515625" style="3" bestFit="1" customWidth="1"/>
    <col min="11672" max="11672" width="12.85546875" style="3" bestFit="1" customWidth="1"/>
    <col min="11673" max="11674" width="9.140625" style="3"/>
    <col min="11675" max="11676" width="9.28515625" style="3" bestFit="1" customWidth="1"/>
    <col min="11677" max="11677" width="9.140625" style="3"/>
    <col min="11678" max="11679" width="9.28515625" style="3" bestFit="1" customWidth="1"/>
    <col min="11680" max="11680" width="12.85546875" style="3" bestFit="1" customWidth="1"/>
    <col min="11681" max="11682" width="9.140625" style="3"/>
    <col min="11683" max="11684" width="9.28515625" style="3" bestFit="1" customWidth="1"/>
    <col min="11685" max="11685" width="9.140625" style="3"/>
    <col min="11686" max="11687" width="9.28515625" style="3" bestFit="1" customWidth="1"/>
    <col min="11688" max="11688" width="12.85546875" style="3" bestFit="1" customWidth="1"/>
    <col min="11689" max="11690" width="9.140625" style="3"/>
    <col min="11691" max="11692" width="9.28515625" style="3" bestFit="1" customWidth="1"/>
    <col min="11693" max="11693" width="9.140625" style="3"/>
    <col min="11694" max="11695" width="9.28515625" style="3" bestFit="1" customWidth="1"/>
    <col min="11696" max="11696" width="12.85546875" style="3" bestFit="1" customWidth="1"/>
    <col min="11697" max="11698" width="9.140625" style="3"/>
    <col min="11699" max="11700" width="9.28515625" style="3" bestFit="1" customWidth="1"/>
    <col min="11701" max="11701" width="9.140625" style="3"/>
    <col min="11702" max="11703" width="9.28515625" style="3" bestFit="1" customWidth="1"/>
    <col min="11704" max="11704" width="12.85546875" style="3" bestFit="1" customWidth="1"/>
    <col min="11705" max="11706" width="9.140625" style="3"/>
    <col min="11707" max="11708" width="9.28515625" style="3" bestFit="1" customWidth="1"/>
    <col min="11709" max="11709" width="9.140625" style="3"/>
    <col min="11710" max="11711" width="9.28515625" style="3" bestFit="1" customWidth="1"/>
    <col min="11712" max="11712" width="12.85546875" style="3" bestFit="1" customWidth="1"/>
    <col min="11713" max="11714" width="9.140625" style="3"/>
    <col min="11715" max="11716" width="9.28515625" style="3" bestFit="1" customWidth="1"/>
    <col min="11717" max="11717" width="9.140625" style="3"/>
    <col min="11718" max="11719" width="9.28515625" style="3" bestFit="1" customWidth="1"/>
    <col min="11720" max="11720" width="12.85546875" style="3" bestFit="1" customWidth="1"/>
    <col min="11721" max="11722" width="9.140625" style="3"/>
    <col min="11723" max="11724" width="9.28515625" style="3" bestFit="1" customWidth="1"/>
    <col min="11725" max="11725" width="9.140625" style="3"/>
    <col min="11726" max="11727" width="9.28515625" style="3" bestFit="1" customWidth="1"/>
    <col min="11728" max="11728" width="12.85546875" style="3" bestFit="1" customWidth="1"/>
    <col min="11729" max="11730" width="9.140625" style="3"/>
    <col min="11731" max="11732" width="9.28515625" style="3" bestFit="1" customWidth="1"/>
    <col min="11733" max="11733" width="9.140625" style="3"/>
    <col min="11734" max="11735" width="9.28515625" style="3" bestFit="1" customWidth="1"/>
    <col min="11736" max="11736" width="12.85546875" style="3" bestFit="1" customWidth="1"/>
    <col min="11737" max="11738" width="9.140625" style="3"/>
    <col min="11739" max="11740" width="9.28515625" style="3" bestFit="1" customWidth="1"/>
    <col min="11741" max="11741" width="9.140625" style="3"/>
    <col min="11742" max="11743" width="9.28515625" style="3" bestFit="1" customWidth="1"/>
    <col min="11744" max="11744" width="12.85546875" style="3" bestFit="1" customWidth="1"/>
    <col min="11745" max="11746" width="9.140625" style="3"/>
    <col min="11747" max="11748" width="9.28515625" style="3" bestFit="1" customWidth="1"/>
    <col min="11749" max="11749" width="9.140625" style="3"/>
    <col min="11750" max="11751" width="9.28515625" style="3" bestFit="1" customWidth="1"/>
    <col min="11752" max="11752" width="12.85546875" style="3" bestFit="1" customWidth="1"/>
    <col min="11753" max="11754" width="9.140625" style="3"/>
    <col min="11755" max="11756" width="9.28515625" style="3" bestFit="1" customWidth="1"/>
    <col min="11757" max="11757" width="9.140625" style="3"/>
    <col min="11758" max="11759" width="9.28515625" style="3" bestFit="1" customWidth="1"/>
    <col min="11760" max="11760" width="12.85546875" style="3" bestFit="1" customWidth="1"/>
    <col min="11761" max="11762" width="9.140625" style="3"/>
    <col min="11763" max="11764" width="9.28515625" style="3" bestFit="1" customWidth="1"/>
    <col min="11765" max="11765" width="9.140625" style="3"/>
    <col min="11766" max="11767" width="9.28515625" style="3" bestFit="1" customWidth="1"/>
    <col min="11768" max="11768" width="12.85546875" style="3" bestFit="1" customWidth="1"/>
    <col min="11769" max="11770" width="9.140625" style="3"/>
    <col min="11771" max="11772" width="9.28515625" style="3" bestFit="1" customWidth="1"/>
    <col min="11773" max="11773" width="9.140625" style="3"/>
    <col min="11774" max="11775" width="9.28515625" style="3" bestFit="1" customWidth="1"/>
    <col min="11776" max="11776" width="12.85546875" style="3" bestFit="1" customWidth="1"/>
    <col min="11777" max="11778" width="9.140625" style="3"/>
    <col min="11779" max="11780" width="9.28515625" style="3" bestFit="1" customWidth="1"/>
    <col min="11781" max="11781" width="9.140625" style="3"/>
    <col min="11782" max="11783" width="9.28515625" style="3" bestFit="1" customWidth="1"/>
    <col min="11784" max="11784" width="12.85546875" style="3" bestFit="1" customWidth="1"/>
    <col min="11785" max="11786" width="9.140625" style="3"/>
    <col min="11787" max="11788" width="9.28515625" style="3" bestFit="1" customWidth="1"/>
    <col min="11789" max="11789" width="9.140625" style="3"/>
    <col min="11790" max="11791" width="9.28515625" style="3" bestFit="1" customWidth="1"/>
    <col min="11792" max="11792" width="12.85546875" style="3" bestFit="1" customWidth="1"/>
    <col min="11793" max="11794" width="9.140625" style="3"/>
    <col min="11795" max="11796" width="9.28515625" style="3" bestFit="1" customWidth="1"/>
    <col min="11797" max="11797" width="9.140625" style="3"/>
    <col min="11798" max="11799" width="9.28515625" style="3" bestFit="1" customWidth="1"/>
    <col min="11800" max="11800" width="12.85546875" style="3" bestFit="1" customWidth="1"/>
    <col min="11801" max="11802" width="9.140625" style="3"/>
    <col min="11803" max="11804" width="9.28515625" style="3" bestFit="1" customWidth="1"/>
    <col min="11805" max="11805" width="9.140625" style="3"/>
    <col min="11806" max="11807" width="9.28515625" style="3" bestFit="1" customWidth="1"/>
    <col min="11808" max="11808" width="12.85546875" style="3" bestFit="1" customWidth="1"/>
    <col min="11809" max="11810" width="9.140625" style="3"/>
    <col min="11811" max="11812" width="9.28515625" style="3" bestFit="1" customWidth="1"/>
    <col min="11813" max="11813" width="9.140625" style="3"/>
    <col min="11814" max="11815" width="9.28515625" style="3" bestFit="1" customWidth="1"/>
    <col min="11816" max="11816" width="12.85546875" style="3" bestFit="1" customWidth="1"/>
    <col min="11817" max="11818" width="9.140625" style="3"/>
    <col min="11819" max="11820" width="9.28515625" style="3" bestFit="1" customWidth="1"/>
    <col min="11821" max="11821" width="9.140625" style="3"/>
    <col min="11822" max="11823" width="9.28515625" style="3" bestFit="1" customWidth="1"/>
    <col min="11824" max="11824" width="12.85546875" style="3" bestFit="1" customWidth="1"/>
    <col min="11825" max="11826" width="9.140625" style="3"/>
    <col min="11827" max="11828" width="9.28515625" style="3" bestFit="1" customWidth="1"/>
    <col min="11829" max="11829" width="9.140625" style="3"/>
    <col min="11830" max="11831" width="9.28515625" style="3" bestFit="1" customWidth="1"/>
    <col min="11832" max="11832" width="12.85546875" style="3" bestFit="1" customWidth="1"/>
    <col min="11833" max="11834" width="9.140625" style="3"/>
    <col min="11835" max="11836" width="9.28515625" style="3" bestFit="1" customWidth="1"/>
    <col min="11837" max="11837" width="9.140625" style="3"/>
    <col min="11838" max="11839" width="9.28515625" style="3" bestFit="1" customWidth="1"/>
    <col min="11840" max="11840" width="12.85546875" style="3" bestFit="1" customWidth="1"/>
    <col min="11841" max="11842" width="9.140625" style="3"/>
    <col min="11843" max="11844" width="9.28515625" style="3" bestFit="1" customWidth="1"/>
    <col min="11845" max="11845" width="9.140625" style="3"/>
    <col min="11846" max="11847" width="9.28515625" style="3" bestFit="1" customWidth="1"/>
    <col min="11848" max="11848" width="12.85546875" style="3" bestFit="1" customWidth="1"/>
    <col min="11849" max="11850" width="9.140625" style="3"/>
    <col min="11851" max="11852" width="9.28515625" style="3" bestFit="1" customWidth="1"/>
    <col min="11853" max="11853" width="9.140625" style="3"/>
    <col min="11854" max="11855" width="9.28515625" style="3" bestFit="1" customWidth="1"/>
    <col min="11856" max="11856" width="12.85546875" style="3" bestFit="1" customWidth="1"/>
    <col min="11857" max="11858" width="9.140625" style="3"/>
    <col min="11859" max="11860" width="9.28515625" style="3" bestFit="1" customWidth="1"/>
    <col min="11861" max="11861" width="9.140625" style="3"/>
    <col min="11862" max="11863" width="9.28515625" style="3" bestFit="1" customWidth="1"/>
    <col min="11864" max="11864" width="12.85546875" style="3" bestFit="1" customWidth="1"/>
    <col min="11865" max="11866" width="9.140625" style="3"/>
    <col min="11867" max="11868" width="9.28515625" style="3" bestFit="1" customWidth="1"/>
    <col min="11869" max="11869" width="9.140625" style="3"/>
    <col min="11870" max="11871" width="9.28515625" style="3" bestFit="1" customWidth="1"/>
    <col min="11872" max="11872" width="12.85546875" style="3" bestFit="1" customWidth="1"/>
    <col min="11873" max="11874" width="9.140625" style="3"/>
    <col min="11875" max="11876" width="9.28515625" style="3" bestFit="1" customWidth="1"/>
    <col min="11877" max="11877" width="9.140625" style="3"/>
    <col min="11878" max="11879" width="9.28515625" style="3" bestFit="1" customWidth="1"/>
    <col min="11880" max="11880" width="12.85546875" style="3" bestFit="1" customWidth="1"/>
    <col min="11881" max="11882" width="9.140625" style="3"/>
    <col min="11883" max="11884" width="9.28515625" style="3" bestFit="1" customWidth="1"/>
    <col min="11885" max="11885" width="9.140625" style="3"/>
    <col min="11886" max="11887" width="9.28515625" style="3" bestFit="1" customWidth="1"/>
    <col min="11888" max="11888" width="12.85546875" style="3" bestFit="1" customWidth="1"/>
    <col min="11889" max="11890" width="9.140625" style="3"/>
    <col min="11891" max="11892" width="9.28515625" style="3" bestFit="1" customWidth="1"/>
    <col min="11893" max="11893" width="9.140625" style="3"/>
    <col min="11894" max="11895" width="9.28515625" style="3" bestFit="1" customWidth="1"/>
    <col min="11896" max="11896" width="12.85546875" style="3" bestFit="1" customWidth="1"/>
    <col min="11897" max="11898" width="9.140625" style="3"/>
    <col min="11899" max="11900" width="9.28515625" style="3" bestFit="1" customWidth="1"/>
    <col min="11901" max="11901" width="9.140625" style="3"/>
    <col min="11902" max="11903" width="9.28515625" style="3" bestFit="1" customWidth="1"/>
    <col min="11904" max="11904" width="12.85546875" style="3" bestFit="1" customWidth="1"/>
    <col min="11905" max="11906" width="9.140625" style="3"/>
    <col min="11907" max="11908" width="9.28515625" style="3" bestFit="1" customWidth="1"/>
    <col min="11909" max="11909" width="9.140625" style="3"/>
    <col min="11910" max="11911" width="9.28515625" style="3" bestFit="1" customWidth="1"/>
    <col min="11912" max="11912" width="12.85546875" style="3" bestFit="1" customWidth="1"/>
    <col min="11913" max="11914" width="9.140625" style="3"/>
    <col min="11915" max="11916" width="9.28515625" style="3" bestFit="1" customWidth="1"/>
    <col min="11917" max="11917" width="9.140625" style="3"/>
    <col min="11918" max="11919" width="9.28515625" style="3" bestFit="1" customWidth="1"/>
    <col min="11920" max="11920" width="12.85546875" style="3" bestFit="1" customWidth="1"/>
    <col min="11921" max="11922" width="9.140625" style="3"/>
    <col min="11923" max="11924" width="9.28515625" style="3" bestFit="1" customWidth="1"/>
    <col min="11925" max="11925" width="9.140625" style="3"/>
    <col min="11926" max="11927" width="9.28515625" style="3" bestFit="1" customWidth="1"/>
    <col min="11928" max="11928" width="12.85546875" style="3" bestFit="1" customWidth="1"/>
    <col min="11929" max="11930" width="9.140625" style="3"/>
    <col min="11931" max="11932" width="9.28515625" style="3" bestFit="1" customWidth="1"/>
    <col min="11933" max="11933" width="9.140625" style="3"/>
    <col min="11934" max="11935" width="9.28515625" style="3" bestFit="1" customWidth="1"/>
    <col min="11936" max="11936" width="12.85546875" style="3" bestFit="1" customWidth="1"/>
    <col min="11937" max="11938" width="9.140625" style="3"/>
    <col min="11939" max="11940" width="9.28515625" style="3" bestFit="1" customWidth="1"/>
    <col min="11941" max="11941" width="9.140625" style="3"/>
    <col min="11942" max="11943" width="9.28515625" style="3" bestFit="1" customWidth="1"/>
    <col min="11944" max="11944" width="12.85546875" style="3" bestFit="1" customWidth="1"/>
    <col min="11945" max="11946" width="9.140625" style="3"/>
    <col min="11947" max="11948" width="9.28515625" style="3" bestFit="1" customWidth="1"/>
    <col min="11949" max="11949" width="9.140625" style="3"/>
    <col min="11950" max="11951" width="9.28515625" style="3" bestFit="1" customWidth="1"/>
    <col min="11952" max="11952" width="12.85546875" style="3" bestFit="1" customWidth="1"/>
    <col min="11953" max="11954" width="9.140625" style="3"/>
    <col min="11955" max="11956" width="9.28515625" style="3" bestFit="1" customWidth="1"/>
    <col min="11957" max="11957" width="9.140625" style="3"/>
    <col min="11958" max="11959" width="9.28515625" style="3" bestFit="1" customWidth="1"/>
    <col min="11960" max="11960" width="12.85546875" style="3" bestFit="1" customWidth="1"/>
    <col min="11961" max="11962" width="9.140625" style="3"/>
    <col min="11963" max="11964" width="9.28515625" style="3" bestFit="1" customWidth="1"/>
    <col min="11965" max="11965" width="9.140625" style="3"/>
    <col min="11966" max="11967" width="9.28515625" style="3" bestFit="1" customWidth="1"/>
    <col min="11968" max="11968" width="12.85546875" style="3" bestFit="1" customWidth="1"/>
    <col min="11969" max="11970" width="9.140625" style="3"/>
    <col min="11971" max="11972" width="9.28515625" style="3" bestFit="1" customWidth="1"/>
    <col min="11973" max="11973" width="9.140625" style="3"/>
    <col min="11974" max="11975" width="9.28515625" style="3" bestFit="1" customWidth="1"/>
    <col min="11976" max="11976" width="12.85546875" style="3" bestFit="1" customWidth="1"/>
    <col min="11977" max="11978" width="9.140625" style="3"/>
    <col min="11979" max="11980" width="9.28515625" style="3" bestFit="1" customWidth="1"/>
    <col min="11981" max="11981" width="9.140625" style="3"/>
    <col min="11982" max="11983" width="9.28515625" style="3" bestFit="1" customWidth="1"/>
    <col min="11984" max="11984" width="12.85546875" style="3" bestFit="1" customWidth="1"/>
    <col min="11985" max="11986" width="9.140625" style="3"/>
    <col min="11987" max="11988" width="9.28515625" style="3" bestFit="1" customWidth="1"/>
    <col min="11989" max="11989" width="9.140625" style="3"/>
    <col min="11990" max="11991" width="9.28515625" style="3" bestFit="1" customWidth="1"/>
    <col min="11992" max="11992" width="12.85546875" style="3" bestFit="1" customWidth="1"/>
    <col min="11993" max="11994" width="9.140625" style="3"/>
    <col min="11995" max="11996" width="9.28515625" style="3" bestFit="1" customWidth="1"/>
    <col min="11997" max="11997" width="9.140625" style="3"/>
    <col min="11998" max="11999" width="9.28515625" style="3" bestFit="1" customWidth="1"/>
    <col min="12000" max="12000" width="12.85546875" style="3" bestFit="1" customWidth="1"/>
    <col min="12001" max="12002" width="9.140625" style="3"/>
    <col min="12003" max="12004" width="9.28515625" style="3" bestFit="1" customWidth="1"/>
    <col min="12005" max="12005" width="9.140625" style="3"/>
    <col min="12006" max="12007" width="9.28515625" style="3" bestFit="1" customWidth="1"/>
    <col min="12008" max="12008" width="12.85546875" style="3" bestFit="1" customWidth="1"/>
    <col min="12009" max="12010" width="9.140625" style="3"/>
    <col min="12011" max="12012" width="9.28515625" style="3" bestFit="1" customWidth="1"/>
    <col min="12013" max="12013" width="9.140625" style="3"/>
    <col min="12014" max="12015" width="9.28515625" style="3" bestFit="1" customWidth="1"/>
    <col min="12016" max="12016" width="12.85546875" style="3" bestFit="1" customWidth="1"/>
    <col min="12017" max="12018" width="9.140625" style="3"/>
    <col min="12019" max="12020" width="9.28515625" style="3" bestFit="1" customWidth="1"/>
    <col min="12021" max="12021" width="9.140625" style="3"/>
    <col min="12022" max="12023" width="9.28515625" style="3" bestFit="1" customWidth="1"/>
    <col min="12024" max="12024" width="12.85546875" style="3" bestFit="1" customWidth="1"/>
    <col min="12025" max="12026" width="9.140625" style="3"/>
    <col min="12027" max="12028" width="9.28515625" style="3" bestFit="1" customWidth="1"/>
    <col min="12029" max="12029" width="9.140625" style="3"/>
    <col min="12030" max="12031" width="9.28515625" style="3" bestFit="1" customWidth="1"/>
    <col min="12032" max="12032" width="12.85546875" style="3" bestFit="1" customWidth="1"/>
    <col min="12033" max="12034" width="9.140625" style="3"/>
    <col min="12035" max="12036" width="9.28515625" style="3" bestFit="1" customWidth="1"/>
    <col min="12037" max="12037" width="9.140625" style="3"/>
    <col min="12038" max="12039" width="9.28515625" style="3" bestFit="1" customWidth="1"/>
    <col min="12040" max="12040" width="12.85546875" style="3" bestFit="1" customWidth="1"/>
    <col min="12041" max="12042" width="9.140625" style="3"/>
    <col min="12043" max="12044" width="9.28515625" style="3" bestFit="1" customWidth="1"/>
    <col min="12045" max="12045" width="9.140625" style="3"/>
    <col min="12046" max="12047" width="9.28515625" style="3" bestFit="1" customWidth="1"/>
    <col min="12048" max="12048" width="12.85546875" style="3" bestFit="1" customWidth="1"/>
    <col min="12049" max="12050" width="9.140625" style="3"/>
    <col min="12051" max="12052" width="9.28515625" style="3" bestFit="1" customWidth="1"/>
    <col min="12053" max="12053" width="9.140625" style="3"/>
    <col min="12054" max="12055" width="9.28515625" style="3" bestFit="1" customWidth="1"/>
    <col min="12056" max="12056" width="12.85546875" style="3" bestFit="1" customWidth="1"/>
    <col min="12057" max="12058" width="9.140625" style="3"/>
    <col min="12059" max="12060" width="9.28515625" style="3" bestFit="1" customWidth="1"/>
    <col min="12061" max="12061" width="9.140625" style="3"/>
    <col min="12062" max="12063" width="9.28515625" style="3" bestFit="1" customWidth="1"/>
    <col min="12064" max="12064" width="12.85546875" style="3" bestFit="1" customWidth="1"/>
    <col min="12065" max="12066" width="9.140625" style="3"/>
    <col min="12067" max="12068" width="9.28515625" style="3" bestFit="1" customWidth="1"/>
    <col min="12069" max="12069" width="9.140625" style="3"/>
    <col min="12070" max="12071" width="9.28515625" style="3" bestFit="1" customWidth="1"/>
    <col min="12072" max="12072" width="12.85546875" style="3" bestFit="1" customWidth="1"/>
    <col min="12073" max="12074" width="9.140625" style="3"/>
    <col min="12075" max="12076" width="9.28515625" style="3" bestFit="1" customWidth="1"/>
    <col min="12077" max="12077" width="9.140625" style="3"/>
    <col min="12078" max="12079" width="9.28515625" style="3" bestFit="1" customWidth="1"/>
    <col min="12080" max="12080" width="12.85546875" style="3" bestFit="1" customWidth="1"/>
    <col min="12081" max="12082" width="9.140625" style="3"/>
    <col min="12083" max="12084" width="9.28515625" style="3" bestFit="1" customWidth="1"/>
    <col min="12085" max="12085" width="9.140625" style="3"/>
    <col min="12086" max="12087" width="9.28515625" style="3" bestFit="1" customWidth="1"/>
    <col min="12088" max="12088" width="12.85546875" style="3" bestFit="1" customWidth="1"/>
    <col min="12089" max="12090" width="9.140625" style="3"/>
    <col min="12091" max="12092" width="9.28515625" style="3" bestFit="1" customWidth="1"/>
    <col min="12093" max="12093" width="9.140625" style="3"/>
    <col min="12094" max="12095" width="9.28515625" style="3" bestFit="1" customWidth="1"/>
    <col min="12096" max="12096" width="12.85546875" style="3" bestFit="1" customWidth="1"/>
    <col min="12097" max="12098" width="9.140625" style="3"/>
    <col min="12099" max="12100" width="9.28515625" style="3" bestFit="1" customWidth="1"/>
    <col min="12101" max="12101" width="9.140625" style="3"/>
    <col min="12102" max="12103" width="9.28515625" style="3" bestFit="1" customWidth="1"/>
    <col min="12104" max="12104" width="12.85546875" style="3" bestFit="1" customWidth="1"/>
    <col min="12105" max="12106" width="9.140625" style="3"/>
    <col min="12107" max="12108" width="9.28515625" style="3" bestFit="1" customWidth="1"/>
    <col min="12109" max="12109" width="9.140625" style="3"/>
    <col min="12110" max="12111" width="9.28515625" style="3" bestFit="1" customWidth="1"/>
    <col min="12112" max="12112" width="12.85546875" style="3" bestFit="1" customWidth="1"/>
    <col min="12113" max="12114" width="9.140625" style="3"/>
    <col min="12115" max="12116" width="9.28515625" style="3" bestFit="1" customWidth="1"/>
    <col min="12117" max="12117" width="9.140625" style="3"/>
    <col min="12118" max="12119" width="9.28515625" style="3" bestFit="1" customWidth="1"/>
    <col min="12120" max="12120" width="12.85546875" style="3" bestFit="1" customWidth="1"/>
    <col min="12121" max="12122" width="9.140625" style="3"/>
    <col min="12123" max="12124" width="9.28515625" style="3" bestFit="1" customWidth="1"/>
    <col min="12125" max="12125" width="9.140625" style="3"/>
    <col min="12126" max="12127" width="9.28515625" style="3" bestFit="1" customWidth="1"/>
    <col min="12128" max="12128" width="12.85546875" style="3" bestFit="1" customWidth="1"/>
    <col min="12129" max="12130" width="9.140625" style="3"/>
    <col min="12131" max="12132" width="9.28515625" style="3" bestFit="1" customWidth="1"/>
    <col min="12133" max="12133" width="9.140625" style="3"/>
    <col min="12134" max="12135" width="9.28515625" style="3" bestFit="1" customWidth="1"/>
    <col min="12136" max="12136" width="12.85546875" style="3" bestFit="1" customWidth="1"/>
    <col min="12137" max="12138" width="9.140625" style="3"/>
    <col min="12139" max="12140" width="9.28515625" style="3" bestFit="1" customWidth="1"/>
    <col min="12141" max="12141" width="9.140625" style="3"/>
    <col min="12142" max="12143" width="9.28515625" style="3" bestFit="1" customWidth="1"/>
    <col min="12144" max="12144" width="12.85546875" style="3" bestFit="1" customWidth="1"/>
    <col min="12145" max="12146" width="9.140625" style="3"/>
    <col min="12147" max="12148" width="9.28515625" style="3" bestFit="1" customWidth="1"/>
    <col min="12149" max="12149" width="9.140625" style="3"/>
    <col min="12150" max="12151" width="9.28515625" style="3" bestFit="1" customWidth="1"/>
    <col min="12152" max="12152" width="12.85546875" style="3" bestFit="1" customWidth="1"/>
    <col min="12153" max="12154" width="9.140625" style="3"/>
    <col min="12155" max="12156" width="9.28515625" style="3" bestFit="1" customWidth="1"/>
    <col min="12157" max="12157" width="9.140625" style="3"/>
    <col min="12158" max="12159" width="9.28515625" style="3" bestFit="1" customWidth="1"/>
    <col min="12160" max="12160" width="12.85546875" style="3" bestFit="1" customWidth="1"/>
    <col min="12161" max="12162" width="9.140625" style="3"/>
    <col min="12163" max="12164" width="9.28515625" style="3" bestFit="1" customWidth="1"/>
    <col min="12165" max="12165" width="9.140625" style="3"/>
    <col min="12166" max="12167" width="9.28515625" style="3" bestFit="1" customWidth="1"/>
    <col min="12168" max="12168" width="12.85546875" style="3" bestFit="1" customWidth="1"/>
    <col min="12169" max="12170" width="9.140625" style="3"/>
    <col min="12171" max="12172" width="9.28515625" style="3" bestFit="1" customWidth="1"/>
    <col min="12173" max="12173" width="9.140625" style="3"/>
    <col min="12174" max="12175" width="9.28515625" style="3" bestFit="1" customWidth="1"/>
    <col min="12176" max="12176" width="12.85546875" style="3" bestFit="1" customWidth="1"/>
    <col min="12177" max="12178" width="9.140625" style="3"/>
    <col min="12179" max="12180" width="9.28515625" style="3" bestFit="1" customWidth="1"/>
    <col min="12181" max="12181" width="9.140625" style="3"/>
    <col min="12182" max="12183" width="9.28515625" style="3" bestFit="1" customWidth="1"/>
    <col min="12184" max="12184" width="12.85546875" style="3" bestFit="1" customWidth="1"/>
    <col min="12185" max="12186" width="9.140625" style="3"/>
    <col min="12187" max="12188" width="9.28515625" style="3" bestFit="1" customWidth="1"/>
    <col min="12189" max="12189" width="9.140625" style="3"/>
    <col min="12190" max="12191" width="9.28515625" style="3" bestFit="1" customWidth="1"/>
    <col min="12192" max="12192" width="12.85546875" style="3" bestFit="1" customWidth="1"/>
    <col min="12193" max="12194" width="9.140625" style="3"/>
    <col min="12195" max="12196" width="9.28515625" style="3" bestFit="1" customWidth="1"/>
    <col min="12197" max="12197" width="9.140625" style="3"/>
    <col min="12198" max="12199" width="9.28515625" style="3" bestFit="1" customWidth="1"/>
    <col min="12200" max="12200" width="12.85546875" style="3" bestFit="1" customWidth="1"/>
    <col min="12201" max="12202" width="9.140625" style="3"/>
    <col min="12203" max="12204" width="9.28515625" style="3" bestFit="1" customWidth="1"/>
    <col min="12205" max="12205" width="9.140625" style="3"/>
    <col min="12206" max="12207" width="9.28515625" style="3" bestFit="1" customWidth="1"/>
    <col min="12208" max="12208" width="12.85546875" style="3" bestFit="1" customWidth="1"/>
    <col min="12209" max="12210" width="9.140625" style="3"/>
    <col min="12211" max="12212" width="9.28515625" style="3" bestFit="1" customWidth="1"/>
    <col min="12213" max="12213" width="9.140625" style="3"/>
    <col min="12214" max="12215" width="9.28515625" style="3" bestFit="1" customWidth="1"/>
    <col min="12216" max="12216" width="12.85546875" style="3" bestFit="1" customWidth="1"/>
    <col min="12217" max="12218" width="9.140625" style="3"/>
    <col min="12219" max="12220" width="9.28515625" style="3" bestFit="1" customWidth="1"/>
    <col min="12221" max="12221" width="9.140625" style="3"/>
    <col min="12222" max="12223" width="9.28515625" style="3" bestFit="1" customWidth="1"/>
    <col min="12224" max="12224" width="12.85546875" style="3" bestFit="1" customWidth="1"/>
    <col min="12225" max="12226" width="9.140625" style="3"/>
    <col min="12227" max="12228" width="9.28515625" style="3" bestFit="1" customWidth="1"/>
    <col min="12229" max="12229" width="9.140625" style="3"/>
    <col min="12230" max="12231" width="9.28515625" style="3" bestFit="1" customWidth="1"/>
    <col min="12232" max="12232" width="12.85546875" style="3" bestFit="1" customWidth="1"/>
    <col min="12233" max="12234" width="9.140625" style="3"/>
    <col min="12235" max="12236" width="9.28515625" style="3" bestFit="1" customWidth="1"/>
    <col min="12237" max="12237" width="9.140625" style="3"/>
    <col min="12238" max="12239" width="9.28515625" style="3" bestFit="1" customWidth="1"/>
    <col min="12240" max="12240" width="12.85546875" style="3" bestFit="1" customWidth="1"/>
    <col min="12241" max="12242" width="9.140625" style="3"/>
    <col min="12243" max="12244" width="9.28515625" style="3" bestFit="1" customWidth="1"/>
    <col min="12245" max="12245" width="9.140625" style="3"/>
    <col min="12246" max="12247" width="9.28515625" style="3" bestFit="1" customWidth="1"/>
    <col min="12248" max="12248" width="12.85546875" style="3" bestFit="1" customWidth="1"/>
    <col min="12249" max="12250" width="9.140625" style="3"/>
    <col min="12251" max="12252" width="9.28515625" style="3" bestFit="1" customWidth="1"/>
    <col min="12253" max="12253" width="9.140625" style="3"/>
    <col min="12254" max="12255" width="9.28515625" style="3" bestFit="1" customWidth="1"/>
    <col min="12256" max="12256" width="12.85546875" style="3" bestFit="1" customWidth="1"/>
    <col min="12257" max="12258" width="9.140625" style="3"/>
    <col min="12259" max="12260" width="9.28515625" style="3" bestFit="1" customWidth="1"/>
    <col min="12261" max="12261" width="9.140625" style="3"/>
    <col min="12262" max="12263" width="9.28515625" style="3" bestFit="1" customWidth="1"/>
    <col min="12264" max="12264" width="12.85546875" style="3" bestFit="1" customWidth="1"/>
    <col min="12265" max="12266" width="9.140625" style="3"/>
    <col min="12267" max="12268" width="9.28515625" style="3" bestFit="1" customWidth="1"/>
    <col min="12269" max="12269" width="9.140625" style="3"/>
    <col min="12270" max="12271" width="9.28515625" style="3" bestFit="1" customWidth="1"/>
    <col min="12272" max="12272" width="12.85546875" style="3" bestFit="1" customWidth="1"/>
    <col min="12273" max="12274" width="9.140625" style="3"/>
    <col min="12275" max="12276" width="9.28515625" style="3" bestFit="1" customWidth="1"/>
    <col min="12277" max="12277" width="9.140625" style="3"/>
    <col min="12278" max="12279" width="9.28515625" style="3" bestFit="1" customWidth="1"/>
    <col min="12280" max="12280" width="12.85546875" style="3" bestFit="1" customWidth="1"/>
    <col min="12281" max="12282" width="9.140625" style="3"/>
    <col min="12283" max="12284" width="9.28515625" style="3" bestFit="1" customWidth="1"/>
    <col min="12285" max="12285" width="9.140625" style="3"/>
    <col min="12286" max="12287" width="9.28515625" style="3" bestFit="1" customWidth="1"/>
    <col min="12288" max="12288" width="12.85546875" style="3" bestFit="1" customWidth="1"/>
    <col min="12289" max="12290" width="9.140625" style="3"/>
    <col min="12291" max="12292" width="9.28515625" style="3" bestFit="1" customWidth="1"/>
    <col min="12293" max="12293" width="9.140625" style="3"/>
    <col min="12294" max="12295" width="9.28515625" style="3" bestFit="1" customWidth="1"/>
    <col min="12296" max="12296" width="12.85546875" style="3" bestFit="1" customWidth="1"/>
    <col min="12297" max="12298" width="9.140625" style="3"/>
    <col min="12299" max="12300" width="9.28515625" style="3" bestFit="1" customWidth="1"/>
    <col min="12301" max="12301" width="9.140625" style="3"/>
    <col min="12302" max="12303" width="9.28515625" style="3" bestFit="1" customWidth="1"/>
    <col min="12304" max="12304" width="12.85546875" style="3" bestFit="1" customWidth="1"/>
    <col min="12305" max="12306" width="9.140625" style="3"/>
    <col min="12307" max="12308" width="9.28515625" style="3" bestFit="1" customWidth="1"/>
    <col min="12309" max="12309" width="9.140625" style="3"/>
    <col min="12310" max="12311" width="9.28515625" style="3" bestFit="1" customWidth="1"/>
    <col min="12312" max="12312" width="12.85546875" style="3" bestFit="1" customWidth="1"/>
    <col min="12313" max="12314" width="9.140625" style="3"/>
    <col min="12315" max="12316" width="9.28515625" style="3" bestFit="1" customWidth="1"/>
    <col min="12317" max="12317" width="9.140625" style="3"/>
    <col min="12318" max="12319" width="9.28515625" style="3" bestFit="1" customWidth="1"/>
    <col min="12320" max="12320" width="12.85546875" style="3" bestFit="1" customWidth="1"/>
    <col min="12321" max="12322" width="9.140625" style="3"/>
    <col min="12323" max="12324" width="9.28515625" style="3" bestFit="1" customWidth="1"/>
    <col min="12325" max="12325" width="9.140625" style="3"/>
    <col min="12326" max="12327" width="9.28515625" style="3" bestFit="1" customWidth="1"/>
    <col min="12328" max="12328" width="12.85546875" style="3" bestFit="1" customWidth="1"/>
    <col min="12329" max="12330" width="9.140625" style="3"/>
    <col min="12331" max="12332" width="9.28515625" style="3" bestFit="1" customWidth="1"/>
    <col min="12333" max="12333" width="9.140625" style="3"/>
    <col min="12334" max="12335" width="9.28515625" style="3" bestFit="1" customWidth="1"/>
    <col min="12336" max="12336" width="12.85546875" style="3" bestFit="1" customWidth="1"/>
    <col min="12337" max="12338" width="9.140625" style="3"/>
    <col min="12339" max="12340" width="9.28515625" style="3" bestFit="1" customWidth="1"/>
    <col min="12341" max="12341" width="9.140625" style="3"/>
    <col min="12342" max="12343" width="9.28515625" style="3" bestFit="1" customWidth="1"/>
    <col min="12344" max="12344" width="12.85546875" style="3" bestFit="1" customWidth="1"/>
    <col min="12345" max="12346" width="9.140625" style="3"/>
    <col min="12347" max="12348" width="9.28515625" style="3" bestFit="1" customWidth="1"/>
    <col min="12349" max="12349" width="9.140625" style="3"/>
    <col min="12350" max="12351" width="9.28515625" style="3" bestFit="1" customWidth="1"/>
    <col min="12352" max="12352" width="12.85546875" style="3" bestFit="1" customWidth="1"/>
    <col min="12353" max="12354" width="9.140625" style="3"/>
    <col min="12355" max="12356" width="9.28515625" style="3" bestFit="1" customWidth="1"/>
    <col min="12357" max="12357" width="9.140625" style="3"/>
    <col min="12358" max="12359" width="9.28515625" style="3" bestFit="1" customWidth="1"/>
    <col min="12360" max="12360" width="12.85546875" style="3" bestFit="1" customWidth="1"/>
    <col min="12361" max="12362" width="9.140625" style="3"/>
    <col min="12363" max="12364" width="9.28515625" style="3" bestFit="1" customWidth="1"/>
    <col min="12365" max="12365" width="9.140625" style="3"/>
    <col min="12366" max="12367" width="9.28515625" style="3" bestFit="1" customWidth="1"/>
    <col min="12368" max="12368" width="12.85546875" style="3" bestFit="1" customWidth="1"/>
    <col min="12369" max="12370" width="9.140625" style="3"/>
    <col min="12371" max="12372" width="9.28515625" style="3" bestFit="1" customWidth="1"/>
    <col min="12373" max="12373" width="9.140625" style="3"/>
    <col min="12374" max="12375" width="9.28515625" style="3" bestFit="1" customWidth="1"/>
    <col min="12376" max="12376" width="12.85546875" style="3" bestFit="1" customWidth="1"/>
    <col min="12377" max="12378" width="9.140625" style="3"/>
    <col min="12379" max="12380" width="9.28515625" style="3" bestFit="1" customWidth="1"/>
    <col min="12381" max="12381" width="9.140625" style="3"/>
    <col min="12382" max="12383" width="9.28515625" style="3" bestFit="1" customWidth="1"/>
    <col min="12384" max="12384" width="12.85546875" style="3" bestFit="1" customWidth="1"/>
    <col min="12385" max="12386" width="9.140625" style="3"/>
    <col min="12387" max="12388" width="9.28515625" style="3" bestFit="1" customWidth="1"/>
    <col min="12389" max="12389" width="9.140625" style="3"/>
    <col min="12390" max="12391" width="9.28515625" style="3" bestFit="1" customWidth="1"/>
    <col min="12392" max="12392" width="12.85546875" style="3" bestFit="1" customWidth="1"/>
    <col min="12393" max="12394" width="9.140625" style="3"/>
    <col min="12395" max="12396" width="9.28515625" style="3" bestFit="1" customWidth="1"/>
    <col min="12397" max="12397" width="9.140625" style="3"/>
    <col min="12398" max="12399" width="9.28515625" style="3" bestFit="1" customWidth="1"/>
    <col min="12400" max="12400" width="12.85546875" style="3" bestFit="1" customWidth="1"/>
    <col min="12401" max="12402" width="9.140625" style="3"/>
    <col min="12403" max="12404" width="9.28515625" style="3" bestFit="1" customWidth="1"/>
    <col min="12405" max="12405" width="9.140625" style="3"/>
    <col min="12406" max="12407" width="9.28515625" style="3" bestFit="1" customWidth="1"/>
    <col min="12408" max="12408" width="12.85546875" style="3" bestFit="1" customWidth="1"/>
    <col min="12409" max="12410" width="9.140625" style="3"/>
    <col min="12411" max="12412" width="9.28515625" style="3" bestFit="1" customWidth="1"/>
    <col min="12413" max="12413" width="9.140625" style="3"/>
    <col min="12414" max="12415" width="9.28515625" style="3" bestFit="1" customWidth="1"/>
    <col min="12416" max="12416" width="12.85546875" style="3" bestFit="1" customWidth="1"/>
    <col min="12417" max="12418" width="9.140625" style="3"/>
    <col min="12419" max="12420" width="9.28515625" style="3" bestFit="1" customWidth="1"/>
    <col min="12421" max="12421" width="9.140625" style="3"/>
    <col min="12422" max="12423" width="9.28515625" style="3" bestFit="1" customWidth="1"/>
    <col min="12424" max="12424" width="12.85546875" style="3" bestFit="1" customWidth="1"/>
    <col min="12425" max="12426" width="9.140625" style="3"/>
    <col min="12427" max="12428" width="9.28515625" style="3" bestFit="1" customWidth="1"/>
    <col min="12429" max="12429" width="9.140625" style="3"/>
    <col min="12430" max="12431" width="9.28515625" style="3" bestFit="1" customWidth="1"/>
    <col min="12432" max="12432" width="12.85546875" style="3" bestFit="1" customWidth="1"/>
    <col min="12433" max="12434" width="9.140625" style="3"/>
    <col min="12435" max="12436" width="9.28515625" style="3" bestFit="1" customWidth="1"/>
    <col min="12437" max="12437" width="9.140625" style="3"/>
    <col min="12438" max="12439" width="9.28515625" style="3" bestFit="1" customWidth="1"/>
    <col min="12440" max="12440" width="12.85546875" style="3" bestFit="1" customWidth="1"/>
    <col min="12441" max="12442" width="9.140625" style="3"/>
    <col min="12443" max="12444" width="9.28515625" style="3" bestFit="1" customWidth="1"/>
    <col min="12445" max="12445" width="9.140625" style="3"/>
    <col min="12446" max="12447" width="9.28515625" style="3" bestFit="1" customWidth="1"/>
    <col min="12448" max="12448" width="12.85546875" style="3" bestFit="1" customWidth="1"/>
    <col min="12449" max="12450" width="9.140625" style="3"/>
    <col min="12451" max="12452" width="9.28515625" style="3" bestFit="1" customWidth="1"/>
    <col min="12453" max="12453" width="9.140625" style="3"/>
    <col min="12454" max="12455" width="9.28515625" style="3" bestFit="1" customWidth="1"/>
    <col min="12456" max="12456" width="12.85546875" style="3" bestFit="1" customWidth="1"/>
    <col min="12457" max="12458" width="9.140625" style="3"/>
    <col min="12459" max="12460" width="9.28515625" style="3" bestFit="1" customWidth="1"/>
    <col min="12461" max="12461" width="9.140625" style="3"/>
    <col min="12462" max="12463" width="9.28515625" style="3" bestFit="1" customWidth="1"/>
    <col min="12464" max="12464" width="12.85546875" style="3" bestFit="1" customWidth="1"/>
    <col min="12465" max="12466" width="9.140625" style="3"/>
    <col min="12467" max="12468" width="9.28515625" style="3" bestFit="1" customWidth="1"/>
    <col min="12469" max="12469" width="9.140625" style="3"/>
    <col min="12470" max="12471" width="9.28515625" style="3" bestFit="1" customWidth="1"/>
    <col min="12472" max="12472" width="12.85546875" style="3" bestFit="1" customWidth="1"/>
    <col min="12473" max="12474" width="9.140625" style="3"/>
    <col min="12475" max="12476" width="9.28515625" style="3" bestFit="1" customWidth="1"/>
    <col min="12477" max="12477" width="9.140625" style="3"/>
    <col min="12478" max="12479" width="9.28515625" style="3" bestFit="1" customWidth="1"/>
    <col min="12480" max="12480" width="12.85546875" style="3" bestFit="1" customWidth="1"/>
    <col min="12481" max="12482" width="9.140625" style="3"/>
    <col min="12483" max="12484" width="9.28515625" style="3" bestFit="1" customWidth="1"/>
    <col min="12485" max="12485" width="9.140625" style="3"/>
    <col min="12486" max="12487" width="9.28515625" style="3" bestFit="1" customWidth="1"/>
    <col min="12488" max="12488" width="12.85546875" style="3" bestFit="1" customWidth="1"/>
    <col min="12489" max="12490" width="9.140625" style="3"/>
    <col min="12491" max="12492" width="9.28515625" style="3" bestFit="1" customWidth="1"/>
    <col min="12493" max="12493" width="9.140625" style="3"/>
    <col min="12494" max="12495" width="9.28515625" style="3" bestFit="1" customWidth="1"/>
    <col min="12496" max="12496" width="12.85546875" style="3" bestFit="1" customWidth="1"/>
    <col min="12497" max="12498" width="9.140625" style="3"/>
    <col min="12499" max="12500" width="9.28515625" style="3" bestFit="1" customWidth="1"/>
    <col min="12501" max="12501" width="9.140625" style="3"/>
    <col min="12502" max="12503" width="9.28515625" style="3" bestFit="1" customWidth="1"/>
    <col min="12504" max="12504" width="12.85546875" style="3" bestFit="1" customWidth="1"/>
    <col min="12505" max="12506" width="9.140625" style="3"/>
    <col min="12507" max="12508" width="9.28515625" style="3" bestFit="1" customWidth="1"/>
    <col min="12509" max="12509" width="9.140625" style="3"/>
    <col min="12510" max="12511" width="9.28515625" style="3" bestFit="1" customWidth="1"/>
    <col min="12512" max="12512" width="12.85546875" style="3" bestFit="1" customWidth="1"/>
    <col min="12513" max="12514" width="9.140625" style="3"/>
    <col min="12515" max="12516" width="9.28515625" style="3" bestFit="1" customWidth="1"/>
    <col min="12517" max="12517" width="9.140625" style="3"/>
    <col min="12518" max="12519" width="9.28515625" style="3" bestFit="1" customWidth="1"/>
    <col min="12520" max="12520" width="12.85546875" style="3" bestFit="1" customWidth="1"/>
    <col min="12521" max="12522" width="9.140625" style="3"/>
    <col min="12523" max="12524" width="9.28515625" style="3" bestFit="1" customWidth="1"/>
    <col min="12525" max="12525" width="9.140625" style="3"/>
    <col min="12526" max="12527" width="9.28515625" style="3" bestFit="1" customWidth="1"/>
    <col min="12528" max="12528" width="12.85546875" style="3" bestFit="1" customWidth="1"/>
    <col min="12529" max="12530" width="9.140625" style="3"/>
    <col min="12531" max="12532" width="9.28515625" style="3" bestFit="1" customWidth="1"/>
    <col min="12533" max="12533" width="9.140625" style="3"/>
    <col min="12534" max="12535" width="9.28515625" style="3" bestFit="1" customWidth="1"/>
    <col min="12536" max="12536" width="12.85546875" style="3" bestFit="1" customWidth="1"/>
    <col min="12537" max="12538" width="9.140625" style="3"/>
    <col min="12539" max="12540" width="9.28515625" style="3" bestFit="1" customWidth="1"/>
    <col min="12541" max="12541" width="9.140625" style="3"/>
    <col min="12542" max="12543" width="9.28515625" style="3" bestFit="1" customWidth="1"/>
    <col min="12544" max="12544" width="12.85546875" style="3" bestFit="1" customWidth="1"/>
    <col min="12545" max="12546" width="9.140625" style="3"/>
    <col min="12547" max="12548" width="9.28515625" style="3" bestFit="1" customWidth="1"/>
    <col min="12549" max="12549" width="9.140625" style="3"/>
    <col min="12550" max="12551" width="9.28515625" style="3" bestFit="1" customWidth="1"/>
    <col min="12552" max="12552" width="12.85546875" style="3" bestFit="1" customWidth="1"/>
    <col min="12553" max="12554" width="9.140625" style="3"/>
    <col min="12555" max="12556" width="9.28515625" style="3" bestFit="1" customWidth="1"/>
    <col min="12557" max="12557" width="9.140625" style="3"/>
    <col min="12558" max="12559" width="9.28515625" style="3" bestFit="1" customWidth="1"/>
    <col min="12560" max="12560" width="12.85546875" style="3" bestFit="1" customWidth="1"/>
    <col min="12561" max="12562" width="9.140625" style="3"/>
    <col min="12563" max="12564" width="9.28515625" style="3" bestFit="1" customWidth="1"/>
    <col min="12565" max="12565" width="9.140625" style="3"/>
    <col min="12566" max="12567" width="9.28515625" style="3" bestFit="1" customWidth="1"/>
    <col min="12568" max="12568" width="12.85546875" style="3" bestFit="1" customWidth="1"/>
    <col min="12569" max="12570" width="9.140625" style="3"/>
    <col min="12571" max="12572" width="9.28515625" style="3" bestFit="1" customWidth="1"/>
    <col min="12573" max="12573" width="9.140625" style="3"/>
    <col min="12574" max="12575" width="9.28515625" style="3" bestFit="1" customWidth="1"/>
    <col min="12576" max="12576" width="12.85546875" style="3" bestFit="1" customWidth="1"/>
    <col min="12577" max="12578" width="9.140625" style="3"/>
    <col min="12579" max="12580" width="9.28515625" style="3" bestFit="1" customWidth="1"/>
    <col min="12581" max="12581" width="9.140625" style="3"/>
    <col min="12582" max="12583" width="9.28515625" style="3" bestFit="1" customWidth="1"/>
    <col min="12584" max="12584" width="12.85546875" style="3" bestFit="1" customWidth="1"/>
    <col min="12585" max="12586" width="9.140625" style="3"/>
    <col min="12587" max="12588" width="9.28515625" style="3" bestFit="1" customWidth="1"/>
    <col min="12589" max="12589" width="9.140625" style="3"/>
    <col min="12590" max="12591" width="9.28515625" style="3" bestFit="1" customWidth="1"/>
    <col min="12592" max="12592" width="12.85546875" style="3" bestFit="1" customWidth="1"/>
    <col min="12593" max="12594" width="9.140625" style="3"/>
    <col min="12595" max="12596" width="9.28515625" style="3" bestFit="1" customWidth="1"/>
    <col min="12597" max="12597" width="9.140625" style="3"/>
    <col min="12598" max="12599" width="9.28515625" style="3" bestFit="1" customWidth="1"/>
    <col min="12600" max="12600" width="12.85546875" style="3" bestFit="1" customWidth="1"/>
    <col min="12601" max="12602" width="9.140625" style="3"/>
    <col min="12603" max="12604" width="9.28515625" style="3" bestFit="1" customWidth="1"/>
    <col min="12605" max="12605" width="9.140625" style="3"/>
    <col min="12606" max="12607" width="9.28515625" style="3" bestFit="1" customWidth="1"/>
    <col min="12608" max="12608" width="12.85546875" style="3" bestFit="1" customWidth="1"/>
    <col min="12609" max="12610" width="9.140625" style="3"/>
    <col min="12611" max="12612" width="9.28515625" style="3" bestFit="1" customWidth="1"/>
    <col min="12613" max="12613" width="9.140625" style="3"/>
    <col min="12614" max="12615" width="9.28515625" style="3" bestFit="1" customWidth="1"/>
    <col min="12616" max="12616" width="12.85546875" style="3" bestFit="1" customWidth="1"/>
    <col min="12617" max="12618" width="9.140625" style="3"/>
    <col min="12619" max="12620" width="9.28515625" style="3" bestFit="1" customWidth="1"/>
    <col min="12621" max="12621" width="9.140625" style="3"/>
    <col min="12622" max="12623" width="9.28515625" style="3" bestFit="1" customWidth="1"/>
    <col min="12624" max="12624" width="12.85546875" style="3" bestFit="1" customWidth="1"/>
    <col min="12625" max="12626" width="9.140625" style="3"/>
    <col min="12627" max="12628" width="9.28515625" style="3" bestFit="1" customWidth="1"/>
    <col min="12629" max="12629" width="9.140625" style="3"/>
    <col min="12630" max="12631" width="9.28515625" style="3" bestFit="1" customWidth="1"/>
    <col min="12632" max="12632" width="12.85546875" style="3" bestFit="1" customWidth="1"/>
    <col min="12633" max="12634" width="9.140625" style="3"/>
    <col min="12635" max="12636" width="9.28515625" style="3" bestFit="1" customWidth="1"/>
    <col min="12637" max="12637" width="9.140625" style="3"/>
    <col min="12638" max="12639" width="9.28515625" style="3" bestFit="1" customWidth="1"/>
    <col min="12640" max="12640" width="12.85546875" style="3" bestFit="1" customWidth="1"/>
    <col min="12641" max="12642" width="9.140625" style="3"/>
    <col min="12643" max="12644" width="9.28515625" style="3" bestFit="1" customWidth="1"/>
    <col min="12645" max="12645" width="9.140625" style="3"/>
    <col min="12646" max="12647" width="9.28515625" style="3" bestFit="1" customWidth="1"/>
    <col min="12648" max="12648" width="12.85546875" style="3" bestFit="1" customWidth="1"/>
    <col min="12649" max="12650" width="9.140625" style="3"/>
    <col min="12651" max="12652" width="9.28515625" style="3" bestFit="1" customWidth="1"/>
    <col min="12653" max="12653" width="9.140625" style="3"/>
    <col min="12654" max="12655" width="9.28515625" style="3" bestFit="1" customWidth="1"/>
    <col min="12656" max="12656" width="12.85546875" style="3" bestFit="1" customWidth="1"/>
    <col min="12657" max="12658" width="9.140625" style="3"/>
    <col min="12659" max="12660" width="9.28515625" style="3" bestFit="1" customWidth="1"/>
    <col min="12661" max="12661" width="9.140625" style="3"/>
    <col min="12662" max="12663" width="9.28515625" style="3" bestFit="1" customWidth="1"/>
    <col min="12664" max="12664" width="12.85546875" style="3" bestFit="1" customWidth="1"/>
    <col min="12665" max="12666" width="9.140625" style="3"/>
    <col min="12667" max="12668" width="9.28515625" style="3" bestFit="1" customWidth="1"/>
    <col min="12669" max="12669" width="9.140625" style="3"/>
    <col min="12670" max="12671" width="9.28515625" style="3" bestFit="1" customWidth="1"/>
    <col min="12672" max="12672" width="12.85546875" style="3" bestFit="1" customWidth="1"/>
    <col min="12673" max="12674" width="9.140625" style="3"/>
    <col min="12675" max="12676" width="9.28515625" style="3" bestFit="1" customWidth="1"/>
    <col min="12677" max="12677" width="9.140625" style="3"/>
    <col min="12678" max="12679" width="9.28515625" style="3" bestFit="1" customWidth="1"/>
    <col min="12680" max="12680" width="12.85546875" style="3" bestFit="1" customWidth="1"/>
    <col min="12681" max="12682" width="9.140625" style="3"/>
    <col min="12683" max="12684" width="9.28515625" style="3" bestFit="1" customWidth="1"/>
    <col min="12685" max="12685" width="9.140625" style="3"/>
    <col min="12686" max="12687" width="9.28515625" style="3" bestFit="1" customWidth="1"/>
    <col min="12688" max="12688" width="12.85546875" style="3" bestFit="1" customWidth="1"/>
    <col min="12689" max="12690" width="9.140625" style="3"/>
    <col min="12691" max="12692" width="9.28515625" style="3" bestFit="1" customWidth="1"/>
    <col min="12693" max="12693" width="9.140625" style="3"/>
    <col min="12694" max="12695" width="9.28515625" style="3" bestFit="1" customWidth="1"/>
    <col min="12696" max="12696" width="12.85546875" style="3" bestFit="1" customWidth="1"/>
    <col min="12697" max="12698" width="9.140625" style="3"/>
    <col min="12699" max="12700" width="9.28515625" style="3" bestFit="1" customWidth="1"/>
    <col min="12701" max="12701" width="9.140625" style="3"/>
    <col min="12702" max="12703" width="9.28515625" style="3" bestFit="1" customWidth="1"/>
    <col min="12704" max="12704" width="12.85546875" style="3" bestFit="1" customWidth="1"/>
    <col min="12705" max="12706" width="9.140625" style="3"/>
    <col min="12707" max="12708" width="9.28515625" style="3" bestFit="1" customWidth="1"/>
    <col min="12709" max="12709" width="9.140625" style="3"/>
    <col min="12710" max="12711" width="9.28515625" style="3" bestFit="1" customWidth="1"/>
    <col min="12712" max="12712" width="12.85546875" style="3" bestFit="1" customWidth="1"/>
    <col min="12713" max="12714" width="9.140625" style="3"/>
    <col min="12715" max="12716" width="9.28515625" style="3" bestFit="1" customWidth="1"/>
    <col min="12717" max="12717" width="9.140625" style="3"/>
    <col min="12718" max="12719" width="9.28515625" style="3" bestFit="1" customWidth="1"/>
    <col min="12720" max="12720" width="12.85546875" style="3" bestFit="1" customWidth="1"/>
    <col min="12721" max="12722" width="9.140625" style="3"/>
    <col min="12723" max="12724" width="9.28515625" style="3" bestFit="1" customWidth="1"/>
    <col min="12725" max="12725" width="9.140625" style="3"/>
    <col min="12726" max="12727" width="9.28515625" style="3" bestFit="1" customWidth="1"/>
    <col min="12728" max="12728" width="12.85546875" style="3" bestFit="1" customWidth="1"/>
    <col min="12729" max="12730" width="9.140625" style="3"/>
    <col min="12731" max="12732" width="9.28515625" style="3" bestFit="1" customWidth="1"/>
    <col min="12733" max="12733" width="9.140625" style="3"/>
    <col min="12734" max="12735" width="9.28515625" style="3" bestFit="1" customWidth="1"/>
    <col min="12736" max="12736" width="12.85546875" style="3" bestFit="1" customWidth="1"/>
    <col min="12737" max="12738" width="9.140625" style="3"/>
    <col min="12739" max="12740" width="9.28515625" style="3" bestFit="1" customWidth="1"/>
    <col min="12741" max="12741" width="9.140625" style="3"/>
    <col min="12742" max="12743" width="9.28515625" style="3" bestFit="1" customWidth="1"/>
    <col min="12744" max="12744" width="12.85546875" style="3" bestFit="1" customWidth="1"/>
    <col min="12745" max="12746" width="9.140625" style="3"/>
    <col min="12747" max="12748" width="9.28515625" style="3" bestFit="1" customWidth="1"/>
    <col min="12749" max="12749" width="9.140625" style="3"/>
    <col min="12750" max="12751" width="9.28515625" style="3" bestFit="1" customWidth="1"/>
    <col min="12752" max="12752" width="12.85546875" style="3" bestFit="1" customWidth="1"/>
    <col min="12753" max="12754" width="9.140625" style="3"/>
    <col min="12755" max="12756" width="9.28515625" style="3" bestFit="1" customWidth="1"/>
    <col min="12757" max="12757" width="9.140625" style="3"/>
    <col min="12758" max="12759" width="9.28515625" style="3" bestFit="1" customWidth="1"/>
    <col min="12760" max="12760" width="12.85546875" style="3" bestFit="1" customWidth="1"/>
    <col min="12761" max="12762" width="9.140625" style="3"/>
    <col min="12763" max="12764" width="9.28515625" style="3" bestFit="1" customWidth="1"/>
    <col min="12765" max="12765" width="9.140625" style="3"/>
    <col min="12766" max="12767" width="9.28515625" style="3" bestFit="1" customWidth="1"/>
    <col min="12768" max="12768" width="12.85546875" style="3" bestFit="1" customWidth="1"/>
    <col min="12769" max="12770" width="9.140625" style="3"/>
    <col min="12771" max="12772" width="9.28515625" style="3" bestFit="1" customWidth="1"/>
    <col min="12773" max="12773" width="9.140625" style="3"/>
    <col min="12774" max="12775" width="9.28515625" style="3" bestFit="1" customWidth="1"/>
    <col min="12776" max="12776" width="12.85546875" style="3" bestFit="1" customWidth="1"/>
    <col min="12777" max="12778" width="9.140625" style="3"/>
    <col min="12779" max="12780" width="9.28515625" style="3" bestFit="1" customWidth="1"/>
    <col min="12781" max="12781" width="9.140625" style="3"/>
    <col min="12782" max="12783" width="9.28515625" style="3" bestFit="1" customWidth="1"/>
    <col min="12784" max="12784" width="12.85546875" style="3" bestFit="1" customWidth="1"/>
    <col min="12785" max="12786" width="9.140625" style="3"/>
    <col min="12787" max="12788" width="9.28515625" style="3" bestFit="1" customWidth="1"/>
    <col min="12789" max="12789" width="9.140625" style="3"/>
    <col min="12790" max="12791" width="9.28515625" style="3" bestFit="1" customWidth="1"/>
    <col min="12792" max="12792" width="12.85546875" style="3" bestFit="1" customWidth="1"/>
    <col min="12793" max="12794" width="9.140625" style="3"/>
    <col min="12795" max="12796" width="9.28515625" style="3" bestFit="1" customWidth="1"/>
    <col min="12797" max="12797" width="9.140625" style="3"/>
    <col min="12798" max="12799" width="9.28515625" style="3" bestFit="1" customWidth="1"/>
    <col min="12800" max="12800" width="12.85546875" style="3" bestFit="1" customWidth="1"/>
    <col min="12801" max="12802" width="9.140625" style="3"/>
    <col min="12803" max="12804" width="9.28515625" style="3" bestFit="1" customWidth="1"/>
    <col min="12805" max="12805" width="9.140625" style="3"/>
    <col min="12806" max="12807" width="9.28515625" style="3" bestFit="1" customWidth="1"/>
    <col min="12808" max="12808" width="12.85546875" style="3" bestFit="1" customWidth="1"/>
    <col min="12809" max="12810" width="9.140625" style="3"/>
    <col min="12811" max="12812" width="9.28515625" style="3" bestFit="1" customWidth="1"/>
    <col min="12813" max="12813" width="9.140625" style="3"/>
    <col min="12814" max="12815" width="9.28515625" style="3" bestFit="1" customWidth="1"/>
    <col min="12816" max="12816" width="12.85546875" style="3" bestFit="1" customWidth="1"/>
    <col min="12817" max="12818" width="9.140625" style="3"/>
    <col min="12819" max="12820" width="9.28515625" style="3" bestFit="1" customWidth="1"/>
    <col min="12821" max="12821" width="9.140625" style="3"/>
    <col min="12822" max="12823" width="9.28515625" style="3" bestFit="1" customWidth="1"/>
    <col min="12824" max="12824" width="12.85546875" style="3" bestFit="1" customWidth="1"/>
    <col min="12825" max="12826" width="9.140625" style="3"/>
    <col min="12827" max="12828" width="9.28515625" style="3" bestFit="1" customWidth="1"/>
    <col min="12829" max="12829" width="9.140625" style="3"/>
    <col min="12830" max="12831" width="9.28515625" style="3" bestFit="1" customWidth="1"/>
    <col min="12832" max="12832" width="12.85546875" style="3" bestFit="1" customWidth="1"/>
    <col min="12833" max="12834" width="9.140625" style="3"/>
    <col min="12835" max="12836" width="9.28515625" style="3" bestFit="1" customWidth="1"/>
    <col min="12837" max="12837" width="9.140625" style="3"/>
    <col min="12838" max="12839" width="9.28515625" style="3" bestFit="1" customWidth="1"/>
    <col min="12840" max="12840" width="12.85546875" style="3" bestFit="1" customWidth="1"/>
    <col min="12841" max="12842" width="9.140625" style="3"/>
    <col min="12843" max="12844" width="9.28515625" style="3" bestFit="1" customWidth="1"/>
    <col min="12845" max="12845" width="9.140625" style="3"/>
    <col min="12846" max="12847" width="9.28515625" style="3" bestFit="1" customWidth="1"/>
    <col min="12848" max="12848" width="12.85546875" style="3" bestFit="1" customWidth="1"/>
    <col min="12849" max="12850" width="9.140625" style="3"/>
    <col min="12851" max="12852" width="9.28515625" style="3" bestFit="1" customWidth="1"/>
    <col min="12853" max="12853" width="9.140625" style="3"/>
    <col min="12854" max="12855" width="9.28515625" style="3" bestFit="1" customWidth="1"/>
    <col min="12856" max="12856" width="12.85546875" style="3" bestFit="1" customWidth="1"/>
    <col min="12857" max="12858" width="9.140625" style="3"/>
    <col min="12859" max="12860" width="9.28515625" style="3" bestFit="1" customWidth="1"/>
    <col min="12861" max="12861" width="9.140625" style="3"/>
    <col min="12862" max="12863" width="9.28515625" style="3" bestFit="1" customWidth="1"/>
    <col min="12864" max="12864" width="12.85546875" style="3" bestFit="1" customWidth="1"/>
    <col min="12865" max="12866" width="9.140625" style="3"/>
    <col min="12867" max="12868" width="9.28515625" style="3" bestFit="1" customWidth="1"/>
    <col min="12869" max="12869" width="9.140625" style="3"/>
    <col min="12870" max="12871" width="9.28515625" style="3" bestFit="1" customWidth="1"/>
    <col min="12872" max="12872" width="12.85546875" style="3" bestFit="1" customWidth="1"/>
    <col min="12873" max="12874" width="9.140625" style="3"/>
    <col min="12875" max="12876" width="9.28515625" style="3" bestFit="1" customWidth="1"/>
    <col min="12877" max="12877" width="9.140625" style="3"/>
    <col min="12878" max="12879" width="9.28515625" style="3" bestFit="1" customWidth="1"/>
    <col min="12880" max="12880" width="12.85546875" style="3" bestFit="1" customWidth="1"/>
    <col min="12881" max="12882" width="9.140625" style="3"/>
    <col min="12883" max="12884" width="9.28515625" style="3" bestFit="1" customWidth="1"/>
    <col min="12885" max="12885" width="9.140625" style="3"/>
    <col min="12886" max="12887" width="9.28515625" style="3" bestFit="1" customWidth="1"/>
    <col min="12888" max="12888" width="12.85546875" style="3" bestFit="1" customWidth="1"/>
    <col min="12889" max="12890" width="9.140625" style="3"/>
    <col min="12891" max="12892" width="9.28515625" style="3" bestFit="1" customWidth="1"/>
    <col min="12893" max="12893" width="9.140625" style="3"/>
    <col min="12894" max="12895" width="9.28515625" style="3" bestFit="1" customWidth="1"/>
    <col min="12896" max="12896" width="12.85546875" style="3" bestFit="1" customWidth="1"/>
    <col min="12897" max="12898" width="9.140625" style="3"/>
    <col min="12899" max="12900" width="9.28515625" style="3" bestFit="1" customWidth="1"/>
    <col min="12901" max="12901" width="9.140625" style="3"/>
    <col min="12902" max="12903" width="9.28515625" style="3" bestFit="1" customWidth="1"/>
    <col min="12904" max="12904" width="12.85546875" style="3" bestFit="1" customWidth="1"/>
    <col min="12905" max="12906" width="9.140625" style="3"/>
    <col min="12907" max="12908" width="9.28515625" style="3" bestFit="1" customWidth="1"/>
    <col min="12909" max="12909" width="9.140625" style="3"/>
    <col min="12910" max="12911" width="9.28515625" style="3" bestFit="1" customWidth="1"/>
    <col min="12912" max="12912" width="12.85546875" style="3" bestFit="1" customWidth="1"/>
    <col min="12913" max="12914" width="9.140625" style="3"/>
    <col min="12915" max="12916" width="9.28515625" style="3" bestFit="1" customWidth="1"/>
    <col min="12917" max="12917" width="9.140625" style="3"/>
    <col min="12918" max="12919" width="9.28515625" style="3" bestFit="1" customWidth="1"/>
    <col min="12920" max="12920" width="12.85546875" style="3" bestFit="1" customWidth="1"/>
    <col min="12921" max="12922" width="9.140625" style="3"/>
    <col min="12923" max="12924" width="9.28515625" style="3" bestFit="1" customWidth="1"/>
    <col min="12925" max="12925" width="9.140625" style="3"/>
    <col min="12926" max="12927" width="9.28515625" style="3" bestFit="1" customWidth="1"/>
    <col min="12928" max="12928" width="12.85546875" style="3" bestFit="1" customWidth="1"/>
    <col min="12929" max="12930" width="9.140625" style="3"/>
    <col min="12931" max="12932" width="9.28515625" style="3" bestFit="1" customWidth="1"/>
    <col min="12933" max="12933" width="9.140625" style="3"/>
    <col min="12934" max="12935" width="9.28515625" style="3" bestFit="1" customWidth="1"/>
    <col min="12936" max="12936" width="12.85546875" style="3" bestFit="1" customWidth="1"/>
    <col min="12937" max="12938" width="9.140625" style="3"/>
    <col min="12939" max="12940" width="9.28515625" style="3" bestFit="1" customWidth="1"/>
    <col min="12941" max="12941" width="9.140625" style="3"/>
    <col min="12942" max="12943" width="9.28515625" style="3" bestFit="1" customWidth="1"/>
    <col min="12944" max="12944" width="12.85546875" style="3" bestFit="1" customWidth="1"/>
    <col min="12945" max="12946" width="9.140625" style="3"/>
    <col min="12947" max="12948" width="9.28515625" style="3" bestFit="1" customWidth="1"/>
    <col min="12949" max="12949" width="9.140625" style="3"/>
    <col min="12950" max="12951" width="9.28515625" style="3" bestFit="1" customWidth="1"/>
    <col min="12952" max="12952" width="12.85546875" style="3" bestFit="1" customWidth="1"/>
    <col min="12953" max="12954" width="9.140625" style="3"/>
    <col min="12955" max="12956" width="9.28515625" style="3" bestFit="1" customWidth="1"/>
    <col min="12957" max="12957" width="9.140625" style="3"/>
    <col min="12958" max="12959" width="9.28515625" style="3" bestFit="1" customWidth="1"/>
    <col min="12960" max="12960" width="12.85546875" style="3" bestFit="1" customWidth="1"/>
    <col min="12961" max="12962" width="9.140625" style="3"/>
    <col min="12963" max="12964" width="9.28515625" style="3" bestFit="1" customWidth="1"/>
    <col min="12965" max="12965" width="9.140625" style="3"/>
    <col min="12966" max="12967" width="9.28515625" style="3" bestFit="1" customWidth="1"/>
    <col min="12968" max="12968" width="12.85546875" style="3" bestFit="1" customWidth="1"/>
    <col min="12969" max="12970" width="9.140625" style="3"/>
    <col min="12971" max="12972" width="9.28515625" style="3" bestFit="1" customWidth="1"/>
    <col min="12973" max="12973" width="9.140625" style="3"/>
    <col min="12974" max="12975" width="9.28515625" style="3" bestFit="1" customWidth="1"/>
    <col min="12976" max="12976" width="12.85546875" style="3" bestFit="1" customWidth="1"/>
    <col min="12977" max="12978" width="9.140625" style="3"/>
    <col min="12979" max="12980" width="9.28515625" style="3" bestFit="1" customWidth="1"/>
    <col min="12981" max="12981" width="9.140625" style="3"/>
    <col min="12982" max="12983" width="9.28515625" style="3" bestFit="1" customWidth="1"/>
    <col min="12984" max="12984" width="12.85546875" style="3" bestFit="1" customWidth="1"/>
    <col min="12985" max="12986" width="9.140625" style="3"/>
    <col min="12987" max="12988" width="9.28515625" style="3" bestFit="1" customWidth="1"/>
    <col min="12989" max="12989" width="9.140625" style="3"/>
    <col min="12990" max="12991" width="9.28515625" style="3" bestFit="1" customWidth="1"/>
    <col min="12992" max="12992" width="12.85546875" style="3" bestFit="1" customWidth="1"/>
    <col min="12993" max="12994" width="9.140625" style="3"/>
    <col min="12995" max="12996" width="9.28515625" style="3" bestFit="1" customWidth="1"/>
    <col min="12997" max="12997" width="9.140625" style="3"/>
    <col min="12998" max="12999" width="9.28515625" style="3" bestFit="1" customWidth="1"/>
    <col min="13000" max="13000" width="12.85546875" style="3" bestFit="1" customWidth="1"/>
    <col min="13001" max="13002" width="9.140625" style="3"/>
    <col min="13003" max="13004" width="9.28515625" style="3" bestFit="1" customWidth="1"/>
    <col min="13005" max="13005" width="9.140625" style="3"/>
    <col min="13006" max="13007" width="9.28515625" style="3" bestFit="1" customWidth="1"/>
    <col min="13008" max="13008" width="12.85546875" style="3" bestFit="1" customWidth="1"/>
    <col min="13009" max="13010" width="9.140625" style="3"/>
    <col min="13011" max="13012" width="9.28515625" style="3" bestFit="1" customWidth="1"/>
    <col min="13013" max="13013" width="9.140625" style="3"/>
    <col min="13014" max="13015" width="9.28515625" style="3" bestFit="1" customWidth="1"/>
    <col min="13016" max="13016" width="12.85546875" style="3" bestFit="1" customWidth="1"/>
    <col min="13017" max="13018" width="9.140625" style="3"/>
    <col min="13019" max="13020" width="9.28515625" style="3" bestFit="1" customWidth="1"/>
    <col min="13021" max="13021" width="9.140625" style="3"/>
    <col min="13022" max="13023" width="9.28515625" style="3" bestFit="1" customWidth="1"/>
    <col min="13024" max="13024" width="12.85546875" style="3" bestFit="1" customWidth="1"/>
    <col min="13025" max="13026" width="9.140625" style="3"/>
    <col min="13027" max="13028" width="9.28515625" style="3" bestFit="1" customWidth="1"/>
    <col min="13029" max="13029" width="9.140625" style="3"/>
    <col min="13030" max="13031" width="9.28515625" style="3" bestFit="1" customWidth="1"/>
    <col min="13032" max="13032" width="12.85546875" style="3" bestFit="1" customWidth="1"/>
    <col min="13033" max="13034" width="9.140625" style="3"/>
    <col min="13035" max="13036" width="9.28515625" style="3" bestFit="1" customWidth="1"/>
    <col min="13037" max="13037" width="9.140625" style="3"/>
    <col min="13038" max="13039" width="9.28515625" style="3" bestFit="1" customWidth="1"/>
    <col min="13040" max="13040" width="12.85546875" style="3" bestFit="1" customWidth="1"/>
    <col min="13041" max="13042" width="9.140625" style="3"/>
    <col min="13043" max="13044" width="9.28515625" style="3" bestFit="1" customWidth="1"/>
    <col min="13045" max="13045" width="9.140625" style="3"/>
    <col min="13046" max="13047" width="9.28515625" style="3" bestFit="1" customWidth="1"/>
    <col min="13048" max="13048" width="12.85546875" style="3" bestFit="1" customWidth="1"/>
    <col min="13049" max="13050" width="9.140625" style="3"/>
    <col min="13051" max="13052" width="9.28515625" style="3" bestFit="1" customWidth="1"/>
    <col min="13053" max="13053" width="9.140625" style="3"/>
    <col min="13054" max="13055" width="9.28515625" style="3" bestFit="1" customWidth="1"/>
    <col min="13056" max="13056" width="12.85546875" style="3" bestFit="1" customWidth="1"/>
    <col min="13057" max="13058" width="9.140625" style="3"/>
    <col min="13059" max="13060" width="9.28515625" style="3" bestFit="1" customWidth="1"/>
    <col min="13061" max="13061" width="9.140625" style="3"/>
    <col min="13062" max="13063" width="9.28515625" style="3" bestFit="1" customWidth="1"/>
    <col min="13064" max="13064" width="12.85546875" style="3" bestFit="1" customWidth="1"/>
    <col min="13065" max="13066" width="9.140625" style="3"/>
    <col min="13067" max="13068" width="9.28515625" style="3" bestFit="1" customWidth="1"/>
    <col min="13069" max="13069" width="9.140625" style="3"/>
    <col min="13070" max="13071" width="9.28515625" style="3" bestFit="1" customWidth="1"/>
    <col min="13072" max="13072" width="12.85546875" style="3" bestFit="1" customWidth="1"/>
    <col min="13073" max="13074" width="9.140625" style="3"/>
    <col min="13075" max="13076" width="9.28515625" style="3" bestFit="1" customWidth="1"/>
    <col min="13077" max="13077" width="9.140625" style="3"/>
    <col min="13078" max="13079" width="9.28515625" style="3" bestFit="1" customWidth="1"/>
    <col min="13080" max="13080" width="12.85546875" style="3" bestFit="1" customWidth="1"/>
    <col min="13081" max="13082" width="9.140625" style="3"/>
    <col min="13083" max="13084" width="9.28515625" style="3" bestFit="1" customWidth="1"/>
    <col min="13085" max="13085" width="9.140625" style="3"/>
    <col min="13086" max="13087" width="9.28515625" style="3" bestFit="1" customWidth="1"/>
    <col min="13088" max="13088" width="12.85546875" style="3" bestFit="1" customWidth="1"/>
    <col min="13089" max="13090" width="9.140625" style="3"/>
    <col min="13091" max="13092" width="9.28515625" style="3" bestFit="1" customWidth="1"/>
    <col min="13093" max="13093" width="9.140625" style="3"/>
    <col min="13094" max="13095" width="9.28515625" style="3" bestFit="1" customWidth="1"/>
    <col min="13096" max="13096" width="12.85546875" style="3" bestFit="1" customWidth="1"/>
    <col min="13097" max="13098" width="9.140625" style="3"/>
    <col min="13099" max="13100" width="9.28515625" style="3" bestFit="1" customWidth="1"/>
    <col min="13101" max="13101" width="9.140625" style="3"/>
    <col min="13102" max="13103" width="9.28515625" style="3" bestFit="1" customWidth="1"/>
    <col min="13104" max="13104" width="12.85546875" style="3" bestFit="1" customWidth="1"/>
    <col min="13105" max="13106" width="9.140625" style="3"/>
    <col min="13107" max="13108" width="9.28515625" style="3" bestFit="1" customWidth="1"/>
    <col min="13109" max="13109" width="9.140625" style="3"/>
    <col min="13110" max="13111" width="9.28515625" style="3" bestFit="1" customWidth="1"/>
    <col min="13112" max="13112" width="12.85546875" style="3" bestFit="1" customWidth="1"/>
    <col min="13113" max="13114" width="9.140625" style="3"/>
    <col min="13115" max="13116" width="9.28515625" style="3" bestFit="1" customWidth="1"/>
    <col min="13117" max="13117" width="9.140625" style="3"/>
    <col min="13118" max="13119" width="9.28515625" style="3" bestFit="1" customWidth="1"/>
    <col min="13120" max="13120" width="12.85546875" style="3" bestFit="1" customWidth="1"/>
    <col min="13121" max="13122" width="9.140625" style="3"/>
    <col min="13123" max="13124" width="9.28515625" style="3" bestFit="1" customWidth="1"/>
    <col min="13125" max="13125" width="9.140625" style="3"/>
    <col min="13126" max="13127" width="9.28515625" style="3" bestFit="1" customWidth="1"/>
    <col min="13128" max="13128" width="12.85546875" style="3" bestFit="1" customWidth="1"/>
    <col min="13129" max="13130" width="9.140625" style="3"/>
    <col min="13131" max="13132" width="9.28515625" style="3" bestFit="1" customWidth="1"/>
    <col min="13133" max="13133" width="9.140625" style="3"/>
    <col min="13134" max="13135" width="9.28515625" style="3" bestFit="1" customWidth="1"/>
    <col min="13136" max="13136" width="12.85546875" style="3" bestFit="1" customWidth="1"/>
    <col min="13137" max="13138" width="9.140625" style="3"/>
    <col min="13139" max="13140" width="9.28515625" style="3" bestFit="1" customWidth="1"/>
    <col min="13141" max="13141" width="9.140625" style="3"/>
    <col min="13142" max="13143" width="9.28515625" style="3" bestFit="1" customWidth="1"/>
    <col min="13144" max="13144" width="12.85546875" style="3" bestFit="1" customWidth="1"/>
    <col min="13145" max="13146" width="9.140625" style="3"/>
    <col min="13147" max="13148" width="9.28515625" style="3" bestFit="1" customWidth="1"/>
    <col min="13149" max="13149" width="9.140625" style="3"/>
    <col min="13150" max="13151" width="9.28515625" style="3" bestFit="1" customWidth="1"/>
    <col min="13152" max="13152" width="12.85546875" style="3" bestFit="1" customWidth="1"/>
    <col min="13153" max="13154" width="9.140625" style="3"/>
    <col min="13155" max="13156" width="9.28515625" style="3" bestFit="1" customWidth="1"/>
    <col min="13157" max="13157" width="9.140625" style="3"/>
    <col min="13158" max="13159" width="9.28515625" style="3" bestFit="1" customWidth="1"/>
    <col min="13160" max="13160" width="12.85546875" style="3" bestFit="1" customWidth="1"/>
    <col min="13161" max="13162" width="9.140625" style="3"/>
    <col min="13163" max="13164" width="9.28515625" style="3" bestFit="1" customWidth="1"/>
    <col min="13165" max="13165" width="9.140625" style="3"/>
    <col min="13166" max="13167" width="9.28515625" style="3" bestFit="1" customWidth="1"/>
    <col min="13168" max="13168" width="12.85546875" style="3" bestFit="1" customWidth="1"/>
    <col min="13169" max="13170" width="9.140625" style="3"/>
    <col min="13171" max="13172" width="9.28515625" style="3" bestFit="1" customWidth="1"/>
    <col min="13173" max="13173" width="9.140625" style="3"/>
    <col min="13174" max="13175" width="9.28515625" style="3" bestFit="1" customWidth="1"/>
    <col min="13176" max="13176" width="12.85546875" style="3" bestFit="1" customWidth="1"/>
    <col min="13177" max="13178" width="9.140625" style="3"/>
    <col min="13179" max="13180" width="9.28515625" style="3" bestFit="1" customWidth="1"/>
    <col min="13181" max="13181" width="9.140625" style="3"/>
    <col min="13182" max="13183" width="9.28515625" style="3" bestFit="1" customWidth="1"/>
    <col min="13184" max="13184" width="12.85546875" style="3" bestFit="1" customWidth="1"/>
    <col min="13185" max="13186" width="9.140625" style="3"/>
    <col min="13187" max="13188" width="9.28515625" style="3" bestFit="1" customWidth="1"/>
    <col min="13189" max="13189" width="9.140625" style="3"/>
    <col min="13190" max="13191" width="9.28515625" style="3" bestFit="1" customWidth="1"/>
    <col min="13192" max="13192" width="12.85546875" style="3" bestFit="1" customWidth="1"/>
    <col min="13193" max="13194" width="9.140625" style="3"/>
    <col min="13195" max="13196" width="9.28515625" style="3" bestFit="1" customWidth="1"/>
    <col min="13197" max="13197" width="9.140625" style="3"/>
    <col min="13198" max="13199" width="9.28515625" style="3" bestFit="1" customWidth="1"/>
    <col min="13200" max="13200" width="12.85546875" style="3" bestFit="1" customWidth="1"/>
    <col min="13201" max="13202" width="9.140625" style="3"/>
    <col min="13203" max="13204" width="9.28515625" style="3" bestFit="1" customWidth="1"/>
    <col min="13205" max="13205" width="9.140625" style="3"/>
    <col min="13206" max="13207" width="9.28515625" style="3" bestFit="1" customWidth="1"/>
    <col min="13208" max="13208" width="12.85546875" style="3" bestFit="1" customWidth="1"/>
    <col min="13209" max="13210" width="9.140625" style="3"/>
    <col min="13211" max="13212" width="9.28515625" style="3" bestFit="1" customWidth="1"/>
    <col min="13213" max="13213" width="9.140625" style="3"/>
    <col min="13214" max="13215" width="9.28515625" style="3" bestFit="1" customWidth="1"/>
    <col min="13216" max="13216" width="12.85546875" style="3" bestFit="1" customWidth="1"/>
    <col min="13217" max="13218" width="9.140625" style="3"/>
    <col min="13219" max="13220" width="9.28515625" style="3" bestFit="1" customWidth="1"/>
    <col min="13221" max="13221" width="9.140625" style="3"/>
    <col min="13222" max="13223" width="9.28515625" style="3" bestFit="1" customWidth="1"/>
    <col min="13224" max="13224" width="12.85546875" style="3" bestFit="1" customWidth="1"/>
    <col min="13225" max="13226" width="9.140625" style="3"/>
    <col min="13227" max="13228" width="9.28515625" style="3" bestFit="1" customWidth="1"/>
    <col min="13229" max="13229" width="9.140625" style="3"/>
    <col min="13230" max="13231" width="9.28515625" style="3" bestFit="1" customWidth="1"/>
    <col min="13232" max="13232" width="12.85546875" style="3" bestFit="1" customWidth="1"/>
    <col min="13233" max="13234" width="9.140625" style="3"/>
    <col min="13235" max="13236" width="9.28515625" style="3" bestFit="1" customWidth="1"/>
    <col min="13237" max="13237" width="9.140625" style="3"/>
    <col min="13238" max="13239" width="9.28515625" style="3" bestFit="1" customWidth="1"/>
    <col min="13240" max="13240" width="12.85546875" style="3" bestFit="1" customWidth="1"/>
    <col min="13241" max="13242" width="9.140625" style="3"/>
    <col min="13243" max="13244" width="9.28515625" style="3" bestFit="1" customWidth="1"/>
    <col min="13245" max="13245" width="9.140625" style="3"/>
    <col min="13246" max="13247" width="9.28515625" style="3" bestFit="1" customWidth="1"/>
    <col min="13248" max="13248" width="12.85546875" style="3" bestFit="1" customWidth="1"/>
    <col min="13249" max="13250" width="9.140625" style="3"/>
    <col min="13251" max="13252" width="9.28515625" style="3" bestFit="1" customWidth="1"/>
    <col min="13253" max="13253" width="9.140625" style="3"/>
    <col min="13254" max="13255" width="9.28515625" style="3" bestFit="1" customWidth="1"/>
    <col min="13256" max="13256" width="12.85546875" style="3" bestFit="1" customWidth="1"/>
    <col min="13257" max="13258" width="9.140625" style="3"/>
    <col min="13259" max="13260" width="9.28515625" style="3" bestFit="1" customWidth="1"/>
    <col min="13261" max="13261" width="9.140625" style="3"/>
    <col min="13262" max="13263" width="9.28515625" style="3" bestFit="1" customWidth="1"/>
    <col min="13264" max="13264" width="12.85546875" style="3" bestFit="1" customWidth="1"/>
    <col min="13265" max="13266" width="9.140625" style="3"/>
    <col min="13267" max="13268" width="9.28515625" style="3" bestFit="1" customWidth="1"/>
    <col min="13269" max="13269" width="9.140625" style="3"/>
    <col min="13270" max="13271" width="9.28515625" style="3" bestFit="1" customWidth="1"/>
    <col min="13272" max="13272" width="12.85546875" style="3" bestFit="1" customWidth="1"/>
    <col min="13273" max="13274" width="9.140625" style="3"/>
    <col min="13275" max="13276" width="9.28515625" style="3" bestFit="1" customWidth="1"/>
    <col min="13277" max="13277" width="9.140625" style="3"/>
    <col min="13278" max="13279" width="9.28515625" style="3" bestFit="1" customWidth="1"/>
    <col min="13280" max="13280" width="12.85546875" style="3" bestFit="1" customWidth="1"/>
    <col min="13281" max="13282" width="9.140625" style="3"/>
    <col min="13283" max="13284" width="9.28515625" style="3" bestFit="1" customWidth="1"/>
    <col min="13285" max="13285" width="9.140625" style="3"/>
    <col min="13286" max="13287" width="9.28515625" style="3" bestFit="1" customWidth="1"/>
    <col min="13288" max="13288" width="12.85546875" style="3" bestFit="1" customWidth="1"/>
    <col min="13289" max="13290" width="9.140625" style="3"/>
    <col min="13291" max="13292" width="9.28515625" style="3" bestFit="1" customWidth="1"/>
    <col min="13293" max="13293" width="9.140625" style="3"/>
    <col min="13294" max="13295" width="9.28515625" style="3" bestFit="1" customWidth="1"/>
    <col min="13296" max="13296" width="12.85546875" style="3" bestFit="1" customWidth="1"/>
    <col min="13297" max="13298" width="9.140625" style="3"/>
    <col min="13299" max="13300" width="9.28515625" style="3" bestFit="1" customWidth="1"/>
    <col min="13301" max="13301" width="9.140625" style="3"/>
    <col min="13302" max="13303" width="9.28515625" style="3" bestFit="1" customWidth="1"/>
    <col min="13304" max="13304" width="12.85546875" style="3" bestFit="1" customWidth="1"/>
    <col min="13305" max="13306" width="9.140625" style="3"/>
    <col min="13307" max="13308" width="9.28515625" style="3" bestFit="1" customWidth="1"/>
    <col min="13309" max="13309" width="9.140625" style="3"/>
    <col min="13310" max="13311" width="9.28515625" style="3" bestFit="1" customWidth="1"/>
    <col min="13312" max="13312" width="12.85546875" style="3" bestFit="1" customWidth="1"/>
    <col min="13313" max="13314" width="9.140625" style="3"/>
    <col min="13315" max="13316" width="9.28515625" style="3" bestFit="1" customWidth="1"/>
    <col min="13317" max="13317" width="9.140625" style="3"/>
    <col min="13318" max="13319" width="9.28515625" style="3" bestFit="1" customWidth="1"/>
    <col min="13320" max="13320" width="12.85546875" style="3" bestFit="1" customWidth="1"/>
    <col min="13321" max="13322" width="9.140625" style="3"/>
    <col min="13323" max="13324" width="9.28515625" style="3" bestFit="1" customWidth="1"/>
    <col min="13325" max="13325" width="9.140625" style="3"/>
    <col min="13326" max="13327" width="9.28515625" style="3" bestFit="1" customWidth="1"/>
    <col min="13328" max="13328" width="12.85546875" style="3" bestFit="1" customWidth="1"/>
    <col min="13329" max="13330" width="9.140625" style="3"/>
    <col min="13331" max="13332" width="9.28515625" style="3" bestFit="1" customWidth="1"/>
    <col min="13333" max="13333" width="9.140625" style="3"/>
    <col min="13334" max="13335" width="9.28515625" style="3" bestFit="1" customWidth="1"/>
    <col min="13336" max="13336" width="12.85546875" style="3" bestFit="1" customWidth="1"/>
    <col min="13337" max="13338" width="9.140625" style="3"/>
    <col min="13339" max="13340" width="9.28515625" style="3" bestFit="1" customWidth="1"/>
    <col min="13341" max="13341" width="9.140625" style="3"/>
    <col min="13342" max="13343" width="9.28515625" style="3" bestFit="1" customWidth="1"/>
    <col min="13344" max="13344" width="12.85546875" style="3" bestFit="1" customWidth="1"/>
    <col min="13345" max="13346" width="9.140625" style="3"/>
    <col min="13347" max="13348" width="9.28515625" style="3" bestFit="1" customWidth="1"/>
    <col min="13349" max="13349" width="9.140625" style="3"/>
    <col min="13350" max="13351" width="9.28515625" style="3" bestFit="1" customWidth="1"/>
    <col min="13352" max="13352" width="12.85546875" style="3" bestFit="1" customWidth="1"/>
    <col min="13353" max="13354" width="9.140625" style="3"/>
    <col min="13355" max="13356" width="9.28515625" style="3" bestFit="1" customWidth="1"/>
    <col min="13357" max="13357" width="9.140625" style="3"/>
    <col min="13358" max="13359" width="9.28515625" style="3" bestFit="1" customWidth="1"/>
    <col min="13360" max="13360" width="12.85546875" style="3" bestFit="1" customWidth="1"/>
    <col min="13361" max="13362" width="9.140625" style="3"/>
    <col min="13363" max="13364" width="9.28515625" style="3" bestFit="1" customWidth="1"/>
    <col min="13365" max="13365" width="9.140625" style="3"/>
    <col min="13366" max="13367" width="9.28515625" style="3" bestFit="1" customWidth="1"/>
    <col min="13368" max="13368" width="12.85546875" style="3" bestFit="1" customWidth="1"/>
    <col min="13369" max="13370" width="9.140625" style="3"/>
    <col min="13371" max="13372" width="9.28515625" style="3" bestFit="1" customWidth="1"/>
    <col min="13373" max="13373" width="9.140625" style="3"/>
    <col min="13374" max="13375" width="9.28515625" style="3" bestFit="1" customWidth="1"/>
    <col min="13376" max="13376" width="12.85546875" style="3" bestFit="1" customWidth="1"/>
    <col min="13377" max="13378" width="9.140625" style="3"/>
    <col min="13379" max="13380" width="9.28515625" style="3" bestFit="1" customWidth="1"/>
    <col min="13381" max="13381" width="9.140625" style="3"/>
    <col min="13382" max="13383" width="9.28515625" style="3" bestFit="1" customWidth="1"/>
    <col min="13384" max="13384" width="12.85546875" style="3" bestFit="1" customWidth="1"/>
    <col min="13385" max="13386" width="9.140625" style="3"/>
    <col min="13387" max="13388" width="9.28515625" style="3" bestFit="1" customWidth="1"/>
    <col min="13389" max="13389" width="9.140625" style="3"/>
    <col min="13390" max="13391" width="9.28515625" style="3" bestFit="1" customWidth="1"/>
    <col min="13392" max="13392" width="12.85546875" style="3" bestFit="1" customWidth="1"/>
    <col min="13393" max="13394" width="9.140625" style="3"/>
    <col min="13395" max="13396" width="9.28515625" style="3" bestFit="1" customWidth="1"/>
    <col min="13397" max="13397" width="9.140625" style="3"/>
    <col min="13398" max="13399" width="9.28515625" style="3" bestFit="1" customWidth="1"/>
    <col min="13400" max="13400" width="12.85546875" style="3" bestFit="1" customWidth="1"/>
    <col min="13401" max="13402" width="9.140625" style="3"/>
    <col min="13403" max="13404" width="9.28515625" style="3" bestFit="1" customWidth="1"/>
    <col min="13405" max="13405" width="9.140625" style="3"/>
    <col min="13406" max="13407" width="9.28515625" style="3" bestFit="1" customWidth="1"/>
    <col min="13408" max="13408" width="12.85546875" style="3" bestFit="1" customWidth="1"/>
    <col min="13409" max="13410" width="9.140625" style="3"/>
    <col min="13411" max="13412" width="9.28515625" style="3" bestFit="1" customWidth="1"/>
    <col min="13413" max="13413" width="9.140625" style="3"/>
    <col min="13414" max="13415" width="9.28515625" style="3" bestFit="1" customWidth="1"/>
    <col min="13416" max="13416" width="12.85546875" style="3" bestFit="1" customWidth="1"/>
    <col min="13417" max="13418" width="9.140625" style="3"/>
    <col min="13419" max="13420" width="9.28515625" style="3" bestFit="1" customWidth="1"/>
    <col min="13421" max="13421" width="9.140625" style="3"/>
    <col min="13422" max="13423" width="9.28515625" style="3" bestFit="1" customWidth="1"/>
    <col min="13424" max="13424" width="12.85546875" style="3" bestFit="1" customWidth="1"/>
    <col min="13425" max="13426" width="9.140625" style="3"/>
    <col min="13427" max="13428" width="9.28515625" style="3" bestFit="1" customWidth="1"/>
    <col min="13429" max="13429" width="9.140625" style="3"/>
    <col min="13430" max="13431" width="9.28515625" style="3" bestFit="1" customWidth="1"/>
    <col min="13432" max="13432" width="12.85546875" style="3" bestFit="1" customWidth="1"/>
    <col min="13433" max="13434" width="9.140625" style="3"/>
    <col min="13435" max="13436" width="9.28515625" style="3" bestFit="1" customWidth="1"/>
    <col min="13437" max="13437" width="9.140625" style="3"/>
    <col min="13438" max="13439" width="9.28515625" style="3" bestFit="1" customWidth="1"/>
    <col min="13440" max="13440" width="12.85546875" style="3" bestFit="1" customWidth="1"/>
    <col min="13441" max="13442" width="9.140625" style="3"/>
    <col min="13443" max="13444" width="9.28515625" style="3" bestFit="1" customWidth="1"/>
    <col min="13445" max="13445" width="9.140625" style="3"/>
    <col min="13446" max="13447" width="9.28515625" style="3" bestFit="1" customWidth="1"/>
    <col min="13448" max="13448" width="12.85546875" style="3" bestFit="1" customWidth="1"/>
    <col min="13449" max="13450" width="9.140625" style="3"/>
    <col min="13451" max="13452" width="9.28515625" style="3" bestFit="1" customWidth="1"/>
    <col min="13453" max="13453" width="9.140625" style="3"/>
    <col min="13454" max="13455" width="9.28515625" style="3" bestFit="1" customWidth="1"/>
    <col min="13456" max="13456" width="12.85546875" style="3" bestFit="1" customWidth="1"/>
    <col min="13457" max="13458" width="9.140625" style="3"/>
    <col min="13459" max="13460" width="9.28515625" style="3" bestFit="1" customWidth="1"/>
    <col min="13461" max="13461" width="9.140625" style="3"/>
    <col min="13462" max="13463" width="9.28515625" style="3" bestFit="1" customWidth="1"/>
    <col min="13464" max="13464" width="12.85546875" style="3" bestFit="1" customWidth="1"/>
    <col min="13465" max="13466" width="9.140625" style="3"/>
    <col min="13467" max="13468" width="9.28515625" style="3" bestFit="1" customWidth="1"/>
    <col min="13469" max="13469" width="9.140625" style="3"/>
    <col min="13470" max="13471" width="9.28515625" style="3" bestFit="1" customWidth="1"/>
    <col min="13472" max="13472" width="12.85546875" style="3" bestFit="1" customWidth="1"/>
    <col min="13473" max="13474" width="9.140625" style="3"/>
    <col min="13475" max="13476" width="9.28515625" style="3" bestFit="1" customWidth="1"/>
    <col min="13477" max="13477" width="9.140625" style="3"/>
    <col min="13478" max="13479" width="9.28515625" style="3" bestFit="1" customWidth="1"/>
    <col min="13480" max="13480" width="12.85546875" style="3" bestFit="1" customWidth="1"/>
    <col min="13481" max="13482" width="9.140625" style="3"/>
    <col min="13483" max="13484" width="9.28515625" style="3" bestFit="1" customWidth="1"/>
    <col min="13485" max="13485" width="9.140625" style="3"/>
    <col min="13486" max="13487" width="9.28515625" style="3" bestFit="1" customWidth="1"/>
    <col min="13488" max="13488" width="12.85546875" style="3" bestFit="1" customWidth="1"/>
    <col min="13489" max="13490" width="9.140625" style="3"/>
    <col min="13491" max="13492" width="9.28515625" style="3" bestFit="1" customWidth="1"/>
    <col min="13493" max="13493" width="9.140625" style="3"/>
    <col min="13494" max="13495" width="9.28515625" style="3" bestFit="1" customWidth="1"/>
    <col min="13496" max="13496" width="12.85546875" style="3" bestFit="1" customWidth="1"/>
    <col min="13497" max="13498" width="9.140625" style="3"/>
    <col min="13499" max="13500" width="9.28515625" style="3" bestFit="1" customWidth="1"/>
    <col min="13501" max="13501" width="9.140625" style="3"/>
    <col min="13502" max="13503" width="9.28515625" style="3" bestFit="1" customWidth="1"/>
    <col min="13504" max="13504" width="12.85546875" style="3" bestFit="1" customWidth="1"/>
    <col min="13505" max="13506" width="9.140625" style="3"/>
    <col min="13507" max="13508" width="9.28515625" style="3" bestFit="1" customWidth="1"/>
    <col min="13509" max="13509" width="9.140625" style="3"/>
    <col min="13510" max="13511" width="9.28515625" style="3" bestFit="1" customWidth="1"/>
    <col min="13512" max="13512" width="12.85546875" style="3" bestFit="1" customWidth="1"/>
    <col min="13513" max="13514" width="9.140625" style="3"/>
    <col min="13515" max="13516" width="9.28515625" style="3" bestFit="1" customWidth="1"/>
    <col min="13517" max="13517" width="9.140625" style="3"/>
    <col min="13518" max="13519" width="9.28515625" style="3" bestFit="1" customWidth="1"/>
    <col min="13520" max="13520" width="12.85546875" style="3" bestFit="1" customWidth="1"/>
    <col min="13521" max="13522" width="9.140625" style="3"/>
    <col min="13523" max="13524" width="9.28515625" style="3" bestFit="1" customWidth="1"/>
    <col min="13525" max="13525" width="9.140625" style="3"/>
    <col min="13526" max="13527" width="9.28515625" style="3" bestFit="1" customWidth="1"/>
    <col min="13528" max="13528" width="12.85546875" style="3" bestFit="1" customWidth="1"/>
    <col min="13529" max="13530" width="9.140625" style="3"/>
    <col min="13531" max="13532" width="9.28515625" style="3" bestFit="1" customWidth="1"/>
    <col min="13533" max="13533" width="9.140625" style="3"/>
    <col min="13534" max="13535" width="9.28515625" style="3" bestFit="1" customWidth="1"/>
    <col min="13536" max="13536" width="12.85546875" style="3" bestFit="1" customWidth="1"/>
    <col min="13537" max="13538" width="9.140625" style="3"/>
    <col min="13539" max="13540" width="9.28515625" style="3" bestFit="1" customWidth="1"/>
    <col min="13541" max="13541" width="9.140625" style="3"/>
    <col min="13542" max="13543" width="9.28515625" style="3" bestFit="1" customWidth="1"/>
    <col min="13544" max="13544" width="12.85546875" style="3" bestFit="1" customWidth="1"/>
    <col min="13545" max="13546" width="9.140625" style="3"/>
    <col min="13547" max="13548" width="9.28515625" style="3" bestFit="1" customWidth="1"/>
    <col min="13549" max="13549" width="9.140625" style="3"/>
    <col min="13550" max="13551" width="9.28515625" style="3" bestFit="1" customWidth="1"/>
    <col min="13552" max="13552" width="12.85546875" style="3" bestFit="1" customWidth="1"/>
    <col min="13553" max="13554" width="9.140625" style="3"/>
    <col min="13555" max="13556" width="9.28515625" style="3" bestFit="1" customWidth="1"/>
    <col min="13557" max="13557" width="9.140625" style="3"/>
    <col min="13558" max="13559" width="9.28515625" style="3" bestFit="1" customWidth="1"/>
    <col min="13560" max="13560" width="12.85546875" style="3" bestFit="1" customWidth="1"/>
    <col min="13561" max="13562" width="9.140625" style="3"/>
    <col min="13563" max="13564" width="9.28515625" style="3" bestFit="1" customWidth="1"/>
    <col min="13565" max="13565" width="9.140625" style="3"/>
    <col min="13566" max="13567" width="9.28515625" style="3" bestFit="1" customWidth="1"/>
    <col min="13568" max="13568" width="12.85546875" style="3" bestFit="1" customWidth="1"/>
    <col min="13569" max="13570" width="9.140625" style="3"/>
    <col min="13571" max="13572" width="9.28515625" style="3" bestFit="1" customWidth="1"/>
    <col min="13573" max="13573" width="9.140625" style="3"/>
    <col min="13574" max="13575" width="9.28515625" style="3" bestFit="1" customWidth="1"/>
    <col min="13576" max="13576" width="12.85546875" style="3" bestFit="1" customWidth="1"/>
    <col min="13577" max="13578" width="9.140625" style="3"/>
    <col min="13579" max="13580" width="9.28515625" style="3" bestFit="1" customWidth="1"/>
    <col min="13581" max="13581" width="9.140625" style="3"/>
    <col min="13582" max="13583" width="9.28515625" style="3" bestFit="1" customWidth="1"/>
    <col min="13584" max="13584" width="12.85546875" style="3" bestFit="1" customWidth="1"/>
    <col min="13585" max="13586" width="9.140625" style="3"/>
    <col min="13587" max="13588" width="9.28515625" style="3" bestFit="1" customWidth="1"/>
    <col min="13589" max="13589" width="9.140625" style="3"/>
    <col min="13590" max="13591" width="9.28515625" style="3" bestFit="1" customWidth="1"/>
    <col min="13592" max="13592" width="12.85546875" style="3" bestFit="1" customWidth="1"/>
    <col min="13593" max="13594" width="9.140625" style="3"/>
    <col min="13595" max="13596" width="9.28515625" style="3" bestFit="1" customWidth="1"/>
    <col min="13597" max="13597" width="9.140625" style="3"/>
    <col min="13598" max="13599" width="9.28515625" style="3" bestFit="1" customWidth="1"/>
    <col min="13600" max="13600" width="12.85546875" style="3" bestFit="1" customWidth="1"/>
    <col min="13601" max="13602" width="9.140625" style="3"/>
    <col min="13603" max="13604" width="9.28515625" style="3" bestFit="1" customWidth="1"/>
    <col min="13605" max="13605" width="9.140625" style="3"/>
    <col min="13606" max="13607" width="9.28515625" style="3" bestFit="1" customWidth="1"/>
    <col min="13608" max="13608" width="12.85546875" style="3" bestFit="1" customWidth="1"/>
    <col min="13609" max="13610" width="9.140625" style="3"/>
    <col min="13611" max="13612" width="9.28515625" style="3" bestFit="1" customWidth="1"/>
    <col min="13613" max="13613" width="9.140625" style="3"/>
    <col min="13614" max="13615" width="9.28515625" style="3" bestFit="1" customWidth="1"/>
    <col min="13616" max="13616" width="12.85546875" style="3" bestFit="1" customWidth="1"/>
    <col min="13617" max="13618" width="9.140625" style="3"/>
    <col min="13619" max="13620" width="9.28515625" style="3" bestFit="1" customWidth="1"/>
    <col min="13621" max="13621" width="9.140625" style="3"/>
    <col min="13622" max="13623" width="9.28515625" style="3" bestFit="1" customWidth="1"/>
    <col min="13624" max="13624" width="12.85546875" style="3" bestFit="1" customWidth="1"/>
    <col min="13625" max="13626" width="9.140625" style="3"/>
    <col min="13627" max="13628" width="9.28515625" style="3" bestFit="1" customWidth="1"/>
    <col min="13629" max="13629" width="9.140625" style="3"/>
    <col min="13630" max="13631" width="9.28515625" style="3" bestFit="1" customWidth="1"/>
    <col min="13632" max="13632" width="12.85546875" style="3" bestFit="1" customWidth="1"/>
    <col min="13633" max="13634" width="9.140625" style="3"/>
    <col min="13635" max="13636" width="9.28515625" style="3" bestFit="1" customWidth="1"/>
    <col min="13637" max="13637" width="9.140625" style="3"/>
    <col min="13638" max="13639" width="9.28515625" style="3" bestFit="1" customWidth="1"/>
    <col min="13640" max="13640" width="12.85546875" style="3" bestFit="1" customWidth="1"/>
    <col min="13641" max="13642" width="9.140625" style="3"/>
    <col min="13643" max="13644" width="9.28515625" style="3" bestFit="1" customWidth="1"/>
    <col min="13645" max="13645" width="9.140625" style="3"/>
    <col min="13646" max="13647" width="9.28515625" style="3" bestFit="1" customWidth="1"/>
    <col min="13648" max="13648" width="12.85546875" style="3" bestFit="1" customWidth="1"/>
    <col min="13649" max="13650" width="9.140625" style="3"/>
    <col min="13651" max="13652" width="9.28515625" style="3" bestFit="1" customWidth="1"/>
    <col min="13653" max="13653" width="9.140625" style="3"/>
    <col min="13654" max="13655" width="9.28515625" style="3" bestFit="1" customWidth="1"/>
    <col min="13656" max="13656" width="12.85546875" style="3" bestFit="1" customWidth="1"/>
    <col min="13657" max="13658" width="9.140625" style="3"/>
    <col min="13659" max="13660" width="9.28515625" style="3" bestFit="1" customWidth="1"/>
    <col min="13661" max="13661" width="9.140625" style="3"/>
    <col min="13662" max="13663" width="9.28515625" style="3" bestFit="1" customWidth="1"/>
    <col min="13664" max="13664" width="12.85546875" style="3" bestFit="1" customWidth="1"/>
    <col min="13665" max="13666" width="9.140625" style="3"/>
    <col min="13667" max="13668" width="9.28515625" style="3" bestFit="1" customWidth="1"/>
    <col min="13669" max="13669" width="9.140625" style="3"/>
    <col min="13670" max="13671" width="9.28515625" style="3" bestFit="1" customWidth="1"/>
    <col min="13672" max="13672" width="12.85546875" style="3" bestFit="1" customWidth="1"/>
    <col min="13673" max="13674" width="9.140625" style="3"/>
    <col min="13675" max="13676" width="9.28515625" style="3" bestFit="1" customWidth="1"/>
    <col min="13677" max="13677" width="9.140625" style="3"/>
    <col min="13678" max="13679" width="9.28515625" style="3" bestFit="1" customWidth="1"/>
    <col min="13680" max="13680" width="12.85546875" style="3" bestFit="1" customWidth="1"/>
    <col min="13681" max="13682" width="9.140625" style="3"/>
    <col min="13683" max="13684" width="9.28515625" style="3" bestFit="1" customWidth="1"/>
    <col min="13685" max="13685" width="9.140625" style="3"/>
    <col min="13686" max="13687" width="9.28515625" style="3" bestFit="1" customWidth="1"/>
    <col min="13688" max="13688" width="12.85546875" style="3" bestFit="1" customWidth="1"/>
    <col min="13689" max="13690" width="9.140625" style="3"/>
    <col min="13691" max="13692" width="9.28515625" style="3" bestFit="1" customWidth="1"/>
    <col min="13693" max="13693" width="9.140625" style="3"/>
    <col min="13694" max="13695" width="9.28515625" style="3" bestFit="1" customWidth="1"/>
    <col min="13696" max="13696" width="12.85546875" style="3" bestFit="1" customWidth="1"/>
    <col min="13697" max="13698" width="9.140625" style="3"/>
    <col min="13699" max="13700" width="9.28515625" style="3" bestFit="1" customWidth="1"/>
    <col min="13701" max="13701" width="9.140625" style="3"/>
    <col min="13702" max="13703" width="9.28515625" style="3" bestFit="1" customWidth="1"/>
    <col min="13704" max="13704" width="12.85546875" style="3" bestFit="1" customWidth="1"/>
    <col min="13705" max="13706" width="9.140625" style="3"/>
    <col min="13707" max="13708" width="9.28515625" style="3" bestFit="1" customWidth="1"/>
    <col min="13709" max="13709" width="9.140625" style="3"/>
    <col min="13710" max="13711" width="9.28515625" style="3" bestFit="1" customWidth="1"/>
    <col min="13712" max="13712" width="12.85546875" style="3" bestFit="1" customWidth="1"/>
    <col min="13713" max="13714" width="9.140625" style="3"/>
    <col min="13715" max="13716" width="9.28515625" style="3" bestFit="1" customWidth="1"/>
    <col min="13717" max="13717" width="9.140625" style="3"/>
    <col min="13718" max="13719" width="9.28515625" style="3" bestFit="1" customWidth="1"/>
    <col min="13720" max="13720" width="12.85546875" style="3" bestFit="1" customWidth="1"/>
    <col min="13721" max="13722" width="9.140625" style="3"/>
    <col min="13723" max="13724" width="9.28515625" style="3" bestFit="1" customWidth="1"/>
    <col min="13725" max="13725" width="9.140625" style="3"/>
    <col min="13726" max="13727" width="9.28515625" style="3" bestFit="1" customWidth="1"/>
    <col min="13728" max="13728" width="12.85546875" style="3" bestFit="1" customWidth="1"/>
    <col min="13729" max="13730" width="9.140625" style="3"/>
    <col min="13731" max="13732" width="9.28515625" style="3" bestFit="1" customWidth="1"/>
    <col min="13733" max="13733" width="9.140625" style="3"/>
    <col min="13734" max="13735" width="9.28515625" style="3" bestFit="1" customWidth="1"/>
    <col min="13736" max="13736" width="12.85546875" style="3" bestFit="1" customWidth="1"/>
    <col min="13737" max="13738" width="9.140625" style="3"/>
    <col min="13739" max="13740" width="9.28515625" style="3" bestFit="1" customWidth="1"/>
    <col min="13741" max="13741" width="9.140625" style="3"/>
    <col min="13742" max="13743" width="9.28515625" style="3" bestFit="1" customWidth="1"/>
    <col min="13744" max="13744" width="12.85546875" style="3" bestFit="1" customWidth="1"/>
    <col min="13745" max="13746" width="9.140625" style="3"/>
    <col min="13747" max="13748" width="9.28515625" style="3" bestFit="1" customWidth="1"/>
    <col min="13749" max="13749" width="9.140625" style="3"/>
    <col min="13750" max="13751" width="9.28515625" style="3" bestFit="1" customWidth="1"/>
    <col min="13752" max="13752" width="12.85546875" style="3" bestFit="1" customWidth="1"/>
    <col min="13753" max="13754" width="9.140625" style="3"/>
    <col min="13755" max="13756" width="9.28515625" style="3" bestFit="1" customWidth="1"/>
    <col min="13757" max="13757" width="9.140625" style="3"/>
    <col min="13758" max="13759" width="9.28515625" style="3" bestFit="1" customWidth="1"/>
    <col min="13760" max="13760" width="12.85546875" style="3" bestFit="1" customWidth="1"/>
    <col min="13761" max="13762" width="9.140625" style="3"/>
    <col min="13763" max="13764" width="9.28515625" style="3" bestFit="1" customWidth="1"/>
    <col min="13765" max="13765" width="9.140625" style="3"/>
    <col min="13766" max="13767" width="9.28515625" style="3" bestFit="1" customWidth="1"/>
    <col min="13768" max="13768" width="12.85546875" style="3" bestFit="1" customWidth="1"/>
    <col min="13769" max="13770" width="9.140625" style="3"/>
    <col min="13771" max="13772" width="9.28515625" style="3" bestFit="1" customWidth="1"/>
    <col min="13773" max="13773" width="9.140625" style="3"/>
    <col min="13774" max="13775" width="9.28515625" style="3" bestFit="1" customWidth="1"/>
    <col min="13776" max="13776" width="12.85546875" style="3" bestFit="1" customWidth="1"/>
    <col min="13777" max="13778" width="9.140625" style="3"/>
    <col min="13779" max="13780" width="9.28515625" style="3" bestFit="1" customWidth="1"/>
    <col min="13781" max="13781" width="9.140625" style="3"/>
    <col min="13782" max="13783" width="9.28515625" style="3" bestFit="1" customWidth="1"/>
    <col min="13784" max="13784" width="12.85546875" style="3" bestFit="1" customWidth="1"/>
    <col min="13785" max="13786" width="9.140625" style="3"/>
    <col min="13787" max="13788" width="9.28515625" style="3" bestFit="1" customWidth="1"/>
    <col min="13789" max="13789" width="9.140625" style="3"/>
    <col min="13790" max="13791" width="9.28515625" style="3" bestFit="1" customWidth="1"/>
    <col min="13792" max="13792" width="12.85546875" style="3" bestFit="1" customWidth="1"/>
    <col min="13793" max="13794" width="9.140625" style="3"/>
    <col min="13795" max="13796" width="9.28515625" style="3" bestFit="1" customWidth="1"/>
    <col min="13797" max="13797" width="9.140625" style="3"/>
    <col min="13798" max="13799" width="9.28515625" style="3" bestFit="1" customWidth="1"/>
    <col min="13800" max="13800" width="12.85546875" style="3" bestFit="1" customWidth="1"/>
    <col min="13801" max="13802" width="9.140625" style="3"/>
    <col min="13803" max="13804" width="9.28515625" style="3" bestFit="1" customWidth="1"/>
    <col min="13805" max="13805" width="9.140625" style="3"/>
    <col min="13806" max="13807" width="9.28515625" style="3" bestFit="1" customWidth="1"/>
    <col min="13808" max="13808" width="12.85546875" style="3" bestFit="1" customWidth="1"/>
    <col min="13809" max="13810" width="9.140625" style="3"/>
    <col min="13811" max="13812" width="9.28515625" style="3" bestFit="1" customWidth="1"/>
    <col min="13813" max="13813" width="9.140625" style="3"/>
    <col min="13814" max="13815" width="9.28515625" style="3" bestFit="1" customWidth="1"/>
    <col min="13816" max="13816" width="12.85546875" style="3" bestFit="1" customWidth="1"/>
    <col min="13817" max="13818" width="9.140625" style="3"/>
    <col min="13819" max="13820" width="9.28515625" style="3" bestFit="1" customWidth="1"/>
    <col min="13821" max="13821" width="9.140625" style="3"/>
    <col min="13822" max="13823" width="9.28515625" style="3" bestFit="1" customWidth="1"/>
    <col min="13824" max="13824" width="12.85546875" style="3" bestFit="1" customWidth="1"/>
    <col min="13825" max="13826" width="9.140625" style="3"/>
    <col min="13827" max="13828" width="9.28515625" style="3" bestFit="1" customWidth="1"/>
    <col min="13829" max="13829" width="9.140625" style="3"/>
    <col min="13830" max="13831" width="9.28515625" style="3" bestFit="1" customWidth="1"/>
    <col min="13832" max="13832" width="12.85546875" style="3" bestFit="1" customWidth="1"/>
    <col min="13833" max="13834" width="9.140625" style="3"/>
    <col min="13835" max="13836" width="9.28515625" style="3" bestFit="1" customWidth="1"/>
    <col min="13837" max="13837" width="9.140625" style="3"/>
    <col min="13838" max="13839" width="9.28515625" style="3" bestFit="1" customWidth="1"/>
    <col min="13840" max="13840" width="12.85546875" style="3" bestFit="1" customWidth="1"/>
    <col min="13841" max="13842" width="9.140625" style="3"/>
    <col min="13843" max="13844" width="9.28515625" style="3" bestFit="1" customWidth="1"/>
    <col min="13845" max="13845" width="9.140625" style="3"/>
    <col min="13846" max="13847" width="9.28515625" style="3" bestFit="1" customWidth="1"/>
    <col min="13848" max="13848" width="12.85546875" style="3" bestFit="1" customWidth="1"/>
    <col min="13849" max="13850" width="9.140625" style="3"/>
    <col min="13851" max="13852" width="9.28515625" style="3" bestFit="1" customWidth="1"/>
    <col min="13853" max="13853" width="9.140625" style="3"/>
    <col min="13854" max="13855" width="9.28515625" style="3" bestFit="1" customWidth="1"/>
    <col min="13856" max="13856" width="12.85546875" style="3" bestFit="1" customWidth="1"/>
    <col min="13857" max="13858" width="9.140625" style="3"/>
    <col min="13859" max="13860" width="9.28515625" style="3" bestFit="1" customWidth="1"/>
    <col min="13861" max="13861" width="9.140625" style="3"/>
    <col min="13862" max="13863" width="9.28515625" style="3" bestFit="1" customWidth="1"/>
    <col min="13864" max="13864" width="12.85546875" style="3" bestFit="1" customWidth="1"/>
    <col min="13865" max="13866" width="9.140625" style="3"/>
    <col min="13867" max="13868" width="9.28515625" style="3" bestFit="1" customWidth="1"/>
    <col min="13869" max="13869" width="9.140625" style="3"/>
    <col min="13870" max="13871" width="9.28515625" style="3" bestFit="1" customWidth="1"/>
    <col min="13872" max="13872" width="12.85546875" style="3" bestFit="1" customWidth="1"/>
    <col min="13873" max="13874" width="9.140625" style="3"/>
    <col min="13875" max="13876" width="9.28515625" style="3" bestFit="1" customWidth="1"/>
    <col min="13877" max="13877" width="9.140625" style="3"/>
    <col min="13878" max="13879" width="9.28515625" style="3" bestFit="1" customWidth="1"/>
    <col min="13880" max="13880" width="12.85546875" style="3" bestFit="1" customWidth="1"/>
    <col min="13881" max="13882" width="9.140625" style="3"/>
    <col min="13883" max="13884" width="9.28515625" style="3" bestFit="1" customWidth="1"/>
    <col min="13885" max="13885" width="9.140625" style="3"/>
    <col min="13886" max="13887" width="9.28515625" style="3" bestFit="1" customWidth="1"/>
    <col min="13888" max="13888" width="12.85546875" style="3" bestFit="1" customWidth="1"/>
    <col min="13889" max="13890" width="9.140625" style="3"/>
    <col min="13891" max="13892" width="9.28515625" style="3" bestFit="1" customWidth="1"/>
    <col min="13893" max="13893" width="9.140625" style="3"/>
    <col min="13894" max="13895" width="9.28515625" style="3" bestFit="1" customWidth="1"/>
    <col min="13896" max="13896" width="12.85546875" style="3" bestFit="1" customWidth="1"/>
    <col min="13897" max="13898" width="9.140625" style="3"/>
    <col min="13899" max="13900" width="9.28515625" style="3" bestFit="1" customWidth="1"/>
    <col min="13901" max="13901" width="9.140625" style="3"/>
    <col min="13902" max="13903" width="9.28515625" style="3" bestFit="1" customWidth="1"/>
    <col min="13904" max="13904" width="12.85546875" style="3" bestFit="1" customWidth="1"/>
    <col min="13905" max="13906" width="9.140625" style="3"/>
    <col min="13907" max="13908" width="9.28515625" style="3" bestFit="1" customWidth="1"/>
    <col min="13909" max="13909" width="9.140625" style="3"/>
    <col min="13910" max="13911" width="9.28515625" style="3" bestFit="1" customWidth="1"/>
    <col min="13912" max="13912" width="12.85546875" style="3" bestFit="1" customWidth="1"/>
    <col min="13913" max="13914" width="9.140625" style="3"/>
    <col min="13915" max="13916" width="9.28515625" style="3" bestFit="1" customWidth="1"/>
    <col min="13917" max="13917" width="9.140625" style="3"/>
    <col min="13918" max="13919" width="9.28515625" style="3" bestFit="1" customWidth="1"/>
    <col min="13920" max="13920" width="12.85546875" style="3" bestFit="1" customWidth="1"/>
    <col min="13921" max="13922" width="9.140625" style="3"/>
    <col min="13923" max="13924" width="9.28515625" style="3" bestFit="1" customWidth="1"/>
    <col min="13925" max="13925" width="9.140625" style="3"/>
    <col min="13926" max="13927" width="9.28515625" style="3" bestFit="1" customWidth="1"/>
    <col min="13928" max="13928" width="12.85546875" style="3" bestFit="1" customWidth="1"/>
    <col min="13929" max="13930" width="9.140625" style="3"/>
    <col min="13931" max="13932" width="9.28515625" style="3" bestFit="1" customWidth="1"/>
    <col min="13933" max="13933" width="9.140625" style="3"/>
    <col min="13934" max="13935" width="9.28515625" style="3" bestFit="1" customWidth="1"/>
    <col min="13936" max="13936" width="12.85546875" style="3" bestFit="1" customWidth="1"/>
    <col min="13937" max="13938" width="9.140625" style="3"/>
    <col min="13939" max="13940" width="9.28515625" style="3" bestFit="1" customWidth="1"/>
    <col min="13941" max="13941" width="9.140625" style="3"/>
    <col min="13942" max="13943" width="9.28515625" style="3" bestFit="1" customWidth="1"/>
    <col min="13944" max="13944" width="12.85546875" style="3" bestFit="1" customWidth="1"/>
    <col min="13945" max="13946" width="9.140625" style="3"/>
    <col min="13947" max="13948" width="9.28515625" style="3" bestFit="1" customWidth="1"/>
    <col min="13949" max="13949" width="9.140625" style="3"/>
    <col min="13950" max="13951" width="9.28515625" style="3" bestFit="1" customWidth="1"/>
    <col min="13952" max="13952" width="12.85546875" style="3" bestFit="1" customWidth="1"/>
    <col min="13953" max="13954" width="9.140625" style="3"/>
    <col min="13955" max="13956" width="9.28515625" style="3" bestFit="1" customWidth="1"/>
    <col min="13957" max="13957" width="9.140625" style="3"/>
    <col min="13958" max="13959" width="9.28515625" style="3" bestFit="1" customWidth="1"/>
    <col min="13960" max="13960" width="12.85546875" style="3" bestFit="1" customWidth="1"/>
    <col min="13961" max="13962" width="9.140625" style="3"/>
    <col min="13963" max="13964" width="9.28515625" style="3" bestFit="1" customWidth="1"/>
    <col min="13965" max="13965" width="9.140625" style="3"/>
    <col min="13966" max="13967" width="9.28515625" style="3" bestFit="1" customWidth="1"/>
    <col min="13968" max="13968" width="12.85546875" style="3" bestFit="1" customWidth="1"/>
    <col min="13969" max="13970" width="9.140625" style="3"/>
    <col min="13971" max="13972" width="9.28515625" style="3" bestFit="1" customWidth="1"/>
    <col min="13973" max="13973" width="9.140625" style="3"/>
    <col min="13974" max="13975" width="9.28515625" style="3" bestFit="1" customWidth="1"/>
    <col min="13976" max="13976" width="12.85546875" style="3" bestFit="1" customWidth="1"/>
    <col min="13977" max="13978" width="9.140625" style="3"/>
    <col min="13979" max="13980" width="9.28515625" style="3" bestFit="1" customWidth="1"/>
    <col min="13981" max="13981" width="9.140625" style="3"/>
    <col min="13982" max="13983" width="9.28515625" style="3" bestFit="1" customWidth="1"/>
    <col min="13984" max="13984" width="12.85546875" style="3" bestFit="1" customWidth="1"/>
    <col min="13985" max="13986" width="9.140625" style="3"/>
    <col min="13987" max="13988" width="9.28515625" style="3" bestFit="1" customWidth="1"/>
    <col min="13989" max="13989" width="9.140625" style="3"/>
    <col min="13990" max="13991" width="9.28515625" style="3" bestFit="1" customWidth="1"/>
    <col min="13992" max="13992" width="12.85546875" style="3" bestFit="1" customWidth="1"/>
    <col min="13993" max="13994" width="9.140625" style="3"/>
    <col min="13995" max="13996" width="9.28515625" style="3" bestFit="1" customWidth="1"/>
    <col min="13997" max="13997" width="9.140625" style="3"/>
    <col min="13998" max="13999" width="9.28515625" style="3" bestFit="1" customWidth="1"/>
    <col min="14000" max="14000" width="12.85546875" style="3" bestFit="1" customWidth="1"/>
    <col min="14001" max="14002" width="9.140625" style="3"/>
    <col min="14003" max="14004" width="9.28515625" style="3" bestFit="1" customWidth="1"/>
    <col min="14005" max="14005" width="9.140625" style="3"/>
    <col min="14006" max="14007" width="9.28515625" style="3" bestFit="1" customWidth="1"/>
    <col min="14008" max="14008" width="12.85546875" style="3" bestFit="1" customWidth="1"/>
    <col min="14009" max="14010" width="9.140625" style="3"/>
    <col min="14011" max="14012" width="9.28515625" style="3" bestFit="1" customWidth="1"/>
    <col min="14013" max="14013" width="9.140625" style="3"/>
    <col min="14014" max="14015" width="9.28515625" style="3" bestFit="1" customWidth="1"/>
    <col min="14016" max="14016" width="12.85546875" style="3" bestFit="1" customWidth="1"/>
    <col min="14017" max="14018" width="9.140625" style="3"/>
    <col min="14019" max="14020" width="9.28515625" style="3" bestFit="1" customWidth="1"/>
    <col min="14021" max="14021" width="9.140625" style="3"/>
    <col min="14022" max="14023" width="9.28515625" style="3" bestFit="1" customWidth="1"/>
    <col min="14024" max="14024" width="12.85546875" style="3" bestFit="1" customWidth="1"/>
    <col min="14025" max="14026" width="9.140625" style="3"/>
    <col min="14027" max="14028" width="9.28515625" style="3" bestFit="1" customWidth="1"/>
    <col min="14029" max="14029" width="9.140625" style="3"/>
    <col min="14030" max="14031" width="9.28515625" style="3" bestFit="1" customWidth="1"/>
    <col min="14032" max="14032" width="12.85546875" style="3" bestFit="1" customWidth="1"/>
    <col min="14033" max="14034" width="9.140625" style="3"/>
    <col min="14035" max="14036" width="9.28515625" style="3" bestFit="1" customWidth="1"/>
    <col min="14037" max="14037" width="9.140625" style="3"/>
    <col min="14038" max="14039" width="9.28515625" style="3" bestFit="1" customWidth="1"/>
    <col min="14040" max="14040" width="12.85546875" style="3" bestFit="1" customWidth="1"/>
    <col min="14041" max="14042" width="9.140625" style="3"/>
    <col min="14043" max="14044" width="9.28515625" style="3" bestFit="1" customWidth="1"/>
    <col min="14045" max="14045" width="9.140625" style="3"/>
    <col min="14046" max="14047" width="9.28515625" style="3" bestFit="1" customWidth="1"/>
    <col min="14048" max="14048" width="12.85546875" style="3" bestFit="1" customWidth="1"/>
    <col min="14049" max="14050" width="9.140625" style="3"/>
    <col min="14051" max="14052" width="9.28515625" style="3" bestFit="1" customWidth="1"/>
    <col min="14053" max="14053" width="9.140625" style="3"/>
    <col min="14054" max="14055" width="9.28515625" style="3" bestFit="1" customWidth="1"/>
    <col min="14056" max="14056" width="12.85546875" style="3" bestFit="1" customWidth="1"/>
    <col min="14057" max="14058" width="9.140625" style="3"/>
    <col min="14059" max="14060" width="9.28515625" style="3" bestFit="1" customWidth="1"/>
    <col min="14061" max="14061" width="9.140625" style="3"/>
    <col min="14062" max="14063" width="9.28515625" style="3" bestFit="1" customWidth="1"/>
    <col min="14064" max="14064" width="12.85546875" style="3" bestFit="1" customWidth="1"/>
    <col min="14065" max="14066" width="9.140625" style="3"/>
    <col min="14067" max="14068" width="9.28515625" style="3" bestFit="1" customWidth="1"/>
    <col min="14069" max="14069" width="9.140625" style="3"/>
    <col min="14070" max="14071" width="9.28515625" style="3" bestFit="1" customWidth="1"/>
    <col min="14072" max="14072" width="12.85546875" style="3" bestFit="1" customWidth="1"/>
    <col min="14073" max="14074" width="9.140625" style="3"/>
    <col min="14075" max="14076" width="9.28515625" style="3" bestFit="1" customWidth="1"/>
    <col min="14077" max="14077" width="9.140625" style="3"/>
    <col min="14078" max="14079" width="9.28515625" style="3" bestFit="1" customWidth="1"/>
    <col min="14080" max="14080" width="12.85546875" style="3" bestFit="1" customWidth="1"/>
    <col min="14081" max="14082" width="9.140625" style="3"/>
    <col min="14083" max="14084" width="9.28515625" style="3" bestFit="1" customWidth="1"/>
    <col min="14085" max="14085" width="9.140625" style="3"/>
    <col min="14086" max="14087" width="9.28515625" style="3" bestFit="1" customWidth="1"/>
    <col min="14088" max="14088" width="12.85546875" style="3" bestFit="1" customWidth="1"/>
    <col min="14089" max="14090" width="9.140625" style="3"/>
    <col min="14091" max="14092" width="9.28515625" style="3" bestFit="1" customWidth="1"/>
    <col min="14093" max="14093" width="9.140625" style="3"/>
    <col min="14094" max="14095" width="9.28515625" style="3" bestFit="1" customWidth="1"/>
    <col min="14096" max="14096" width="12.85546875" style="3" bestFit="1" customWidth="1"/>
    <col min="14097" max="14098" width="9.140625" style="3"/>
    <col min="14099" max="14100" width="9.28515625" style="3" bestFit="1" customWidth="1"/>
    <col min="14101" max="14101" width="9.140625" style="3"/>
    <col min="14102" max="14103" width="9.28515625" style="3" bestFit="1" customWidth="1"/>
    <col min="14104" max="14104" width="12.85546875" style="3" bestFit="1" customWidth="1"/>
    <col min="14105" max="14106" width="9.140625" style="3"/>
    <col min="14107" max="14108" width="9.28515625" style="3" bestFit="1" customWidth="1"/>
    <col min="14109" max="14109" width="9.140625" style="3"/>
    <col min="14110" max="14111" width="9.28515625" style="3" bestFit="1" customWidth="1"/>
    <col min="14112" max="14112" width="12.85546875" style="3" bestFit="1" customWidth="1"/>
    <col min="14113" max="14114" width="9.140625" style="3"/>
    <col min="14115" max="14116" width="9.28515625" style="3" bestFit="1" customWidth="1"/>
    <col min="14117" max="14117" width="9.140625" style="3"/>
    <col min="14118" max="14119" width="9.28515625" style="3" bestFit="1" customWidth="1"/>
    <col min="14120" max="14120" width="12.85546875" style="3" bestFit="1" customWidth="1"/>
    <col min="14121" max="14122" width="9.140625" style="3"/>
    <col min="14123" max="14124" width="9.28515625" style="3" bestFit="1" customWidth="1"/>
    <col min="14125" max="14125" width="9.140625" style="3"/>
    <col min="14126" max="14127" width="9.28515625" style="3" bestFit="1" customWidth="1"/>
    <col min="14128" max="14128" width="12.85546875" style="3" bestFit="1" customWidth="1"/>
    <col min="14129" max="14130" width="9.140625" style="3"/>
    <col min="14131" max="14132" width="9.28515625" style="3" bestFit="1" customWidth="1"/>
    <col min="14133" max="14133" width="9.140625" style="3"/>
    <col min="14134" max="14135" width="9.28515625" style="3" bestFit="1" customWidth="1"/>
    <col min="14136" max="14136" width="12.85546875" style="3" bestFit="1" customWidth="1"/>
    <col min="14137" max="14138" width="9.140625" style="3"/>
    <col min="14139" max="14140" width="9.28515625" style="3" bestFit="1" customWidth="1"/>
    <col min="14141" max="14141" width="9.140625" style="3"/>
    <col min="14142" max="14143" width="9.28515625" style="3" bestFit="1" customWidth="1"/>
    <col min="14144" max="14144" width="12.85546875" style="3" bestFit="1" customWidth="1"/>
    <col min="14145" max="14146" width="9.140625" style="3"/>
    <col min="14147" max="14148" width="9.28515625" style="3" bestFit="1" customWidth="1"/>
    <col min="14149" max="14149" width="9.140625" style="3"/>
    <col min="14150" max="14151" width="9.28515625" style="3" bestFit="1" customWidth="1"/>
    <col min="14152" max="14152" width="12.85546875" style="3" bestFit="1" customWidth="1"/>
    <col min="14153" max="14154" width="9.140625" style="3"/>
    <col min="14155" max="14156" width="9.28515625" style="3" bestFit="1" customWidth="1"/>
    <col min="14157" max="14157" width="9.140625" style="3"/>
    <col min="14158" max="14159" width="9.28515625" style="3" bestFit="1" customWidth="1"/>
    <col min="14160" max="14160" width="12.85546875" style="3" bestFit="1" customWidth="1"/>
    <col min="14161" max="14162" width="9.140625" style="3"/>
    <col min="14163" max="14164" width="9.28515625" style="3" bestFit="1" customWidth="1"/>
    <col min="14165" max="14165" width="9.140625" style="3"/>
    <col min="14166" max="14167" width="9.28515625" style="3" bestFit="1" customWidth="1"/>
    <col min="14168" max="14168" width="12.85546875" style="3" bestFit="1" customWidth="1"/>
    <col min="14169" max="14170" width="9.140625" style="3"/>
    <col min="14171" max="14172" width="9.28515625" style="3" bestFit="1" customWidth="1"/>
    <col min="14173" max="14173" width="9.140625" style="3"/>
    <col min="14174" max="14175" width="9.28515625" style="3" bestFit="1" customWidth="1"/>
    <col min="14176" max="14176" width="12.85546875" style="3" bestFit="1" customWidth="1"/>
    <col min="14177" max="14178" width="9.140625" style="3"/>
    <col min="14179" max="14180" width="9.28515625" style="3" bestFit="1" customWidth="1"/>
    <col min="14181" max="14181" width="9.140625" style="3"/>
    <col min="14182" max="14183" width="9.28515625" style="3" bestFit="1" customWidth="1"/>
    <col min="14184" max="14184" width="12.85546875" style="3" bestFit="1" customWidth="1"/>
    <col min="14185" max="14186" width="9.140625" style="3"/>
    <col min="14187" max="14188" width="9.28515625" style="3" bestFit="1" customWidth="1"/>
    <col min="14189" max="14189" width="9.140625" style="3"/>
    <col min="14190" max="14191" width="9.28515625" style="3" bestFit="1" customWidth="1"/>
    <col min="14192" max="14192" width="12.85546875" style="3" bestFit="1" customWidth="1"/>
    <col min="14193" max="14194" width="9.140625" style="3"/>
    <col min="14195" max="14196" width="9.28515625" style="3" bestFit="1" customWidth="1"/>
    <col min="14197" max="14197" width="9.140625" style="3"/>
    <col min="14198" max="14199" width="9.28515625" style="3" bestFit="1" customWidth="1"/>
    <col min="14200" max="14200" width="12.85546875" style="3" bestFit="1" customWidth="1"/>
    <col min="14201" max="14202" width="9.140625" style="3"/>
    <col min="14203" max="14204" width="9.28515625" style="3" bestFit="1" customWidth="1"/>
    <col min="14205" max="14205" width="9.140625" style="3"/>
    <col min="14206" max="14207" width="9.28515625" style="3" bestFit="1" customWidth="1"/>
    <col min="14208" max="14208" width="12.85546875" style="3" bestFit="1" customWidth="1"/>
    <col min="14209" max="14210" width="9.140625" style="3"/>
    <col min="14211" max="14212" width="9.28515625" style="3" bestFit="1" customWidth="1"/>
    <col min="14213" max="14213" width="9.140625" style="3"/>
    <col min="14214" max="14215" width="9.28515625" style="3" bestFit="1" customWidth="1"/>
    <col min="14216" max="14216" width="12.85546875" style="3" bestFit="1" customWidth="1"/>
    <col min="14217" max="14218" width="9.140625" style="3"/>
    <col min="14219" max="14220" width="9.28515625" style="3" bestFit="1" customWidth="1"/>
    <col min="14221" max="14221" width="9.140625" style="3"/>
    <col min="14222" max="14223" width="9.28515625" style="3" bestFit="1" customWidth="1"/>
    <col min="14224" max="14224" width="12.85546875" style="3" bestFit="1" customWidth="1"/>
    <col min="14225" max="14226" width="9.140625" style="3"/>
    <col min="14227" max="14228" width="9.28515625" style="3" bestFit="1" customWidth="1"/>
    <col min="14229" max="14229" width="9.140625" style="3"/>
    <col min="14230" max="14231" width="9.28515625" style="3" bestFit="1" customWidth="1"/>
    <col min="14232" max="14232" width="12.85546875" style="3" bestFit="1" customWidth="1"/>
    <col min="14233" max="14234" width="9.140625" style="3"/>
    <col min="14235" max="14236" width="9.28515625" style="3" bestFit="1" customWidth="1"/>
    <col min="14237" max="14237" width="9.140625" style="3"/>
    <col min="14238" max="14239" width="9.28515625" style="3" bestFit="1" customWidth="1"/>
    <col min="14240" max="14240" width="12.85546875" style="3" bestFit="1" customWidth="1"/>
    <col min="14241" max="14242" width="9.140625" style="3"/>
    <col min="14243" max="14244" width="9.28515625" style="3" bestFit="1" customWidth="1"/>
    <col min="14245" max="14245" width="9.140625" style="3"/>
    <col min="14246" max="14247" width="9.28515625" style="3" bestFit="1" customWidth="1"/>
    <col min="14248" max="14248" width="12.85546875" style="3" bestFit="1" customWidth="1"/>
    <col min="14249" max="14250" width="9.140625" style="3"/>
    <col min="14251" max="14252" width="9.28515625" style="3" bestFit="1" customWidth="1"/>
    <col min="14253" max="14253" width="9.140625" style="3"/>
    <col min="14254" max="14255" width="9.28515625" style="3" bestFit="1" customWidth="1"/>
    <col min="14256" max="14256" width="12.85546875" style="3" bestFit="1" customWidth="1"/>
    <col min="14257" max="14258" width="9.140625" style="3"/>
    <col min="14259" max="14260" width="9.28515625" style="3" bestFit="1" customWidth="1"/>
    <col min="14261" max="14261" width="9.140625" style="3"/>
    <col min="14262" max="14263" width="9.28515625" style="3" bestFit="1" customWidth="1"/>
    <col min="14264" max="14264" width="12.85546875" style="3" bestFit="1" customWidth="1"/>
    <col min="14265" max="14266" width="9.140625" style="3"/>
    <col min="14267" max="14268" width="9.28515625" style="3" bestFit="1" customWidth="1"/>
    <col min="14269" max="14269" width="9.140625" style="3"/>
    <col min="14270" max="14271" width="9.28515625" style="3" bestFit="1" customWidth="1"/>
    <col min="14272" max="14272" width="12.85546875" style="3" bestFit="1" customWidth="1"/>
    <col min="14273" max="14274" width="9.140625" style="3"/>
    <col min="14275" max="14276" width="9.28515625" style="3" bestFit="1" customWidth="1"/>
    <col min="14277" max="14277" width="9.140625" style="3"/>
    <col min="14278" max="14279" width="9.28515625" style="3" bestFit="1" customWidth="1"/>
    <col min="14280" max="14280" width="12.85546875" style="3" bestFit="1" customWidth="1"/>
    <col min="14281" max="14282" width="9.140625" style="3"/>
    <col min="14283" max="14284" width="9.28515625" style="3" bestFit="1" customWidth="1"/>
    <col min="14285" max="14285" width="9.140625" style="3"/>
    <col min="14286" max="14287" width="9.28515625" style="3" bestFit="1" customWidth="1"/>
    <col min="14288" max="14288" width="12.85546875" style="3" bestFit="1" customWidth="1"/>
    <col min="14289" max="14290" width="9.140625" style="3"/>
    <col min="14291" max="14292" width="9.28515625" style="3" bestFit="1" customWidth="1"/>
    <col min="14293" max="14293" width="9.140625" style="3"/>
    <col min="14294" max="14295" width="9.28515625" style="3" bestFit="1" customWidth="1"/>
    <col min="14296" max="14296" width="12.85546875" style="3" bestFit="1" customWidth="1"/>
    <col min="14297" max="14298" width="9.140625" style="3"/>
    <col min="14299" max="14300" width="9.28515625" style="3" bestFit="1" customWidth="1"/>
    <col min="14301" max="14301" width="9.140625" style="3"/>
    <col min="14302" max="14303" width="9.28515625" style="3" bestFit="1" customWidth="1"/>
    <col min="14304" max="14304" width="12.85546875" style="3" bestFit="1" customWidth="1"/>
    <col min="14305" max="14306" width="9.140625" style="3"/>
    <col min="14307" max="14308" width="9.28515625" style="3" bestFit="1" customWidth="1"/>
    <col min="14309" max="14309" width="9.140625" style="3"/>
    <col min="14310" max="14311" width="9.28515625" style="3" bestFit="1" customWidth="1"/>
    <col min="14312" max="14312" width="12.85546875" style="3" bestFit="1" customWidth="1"/>
    <col min="14313" max="14314" width="9.140625" style="3"/>
    <col min="14315" max="14316" width="9.28515625" style="3" bestFit="1" customWidth="1"/>
    <col min="14317" max="14317" width="9.140625" style="3"/>
    <col min="14318" max="14319" width="9.28515625" style="3" bestFit="1" customWidth="1"/>
    <col min="14320" max="14320" width="12.85546875" style="3" bestFit="1" customWidth="1"/>
    <col min="14321" max="14322" width="9.140625" style="3"/>
    <col min="14323" max="14324" width="9.28515625" style="3" bestFit="1" customWidth="1"/>
    <col min="14325" max="14325" width="9.140625" style="3"/>
    <col min="14326" max="14327" width="9.28515625" style="3" bestFit="1" customWidth="1"/>
    <col min="14328" max="14328" width="12.85546875" style="3" bestFit="1" customWidth="1"/>
    <col min="14329" max="14330" width="9.140625" style="3"/>
    <col min="14331" max="14332" width="9.28515625" style="3" bestFit="1" customWidth="1"/>
    <col min="14333" max="14333" width="9.140625" style="3"/>
    <col min="14334" max="14335" width="9.28515625" style="3" bestFit="1" customWidth="1"/>
    <col min="14336" max="14336" width="12.85546875" style="3" bestFit="1" customWidth="1"/>
    <col min="14337" max="14338" width="9.140625" style="3"/>
    <col min="14339" max="14340" width="9.28515625" style="3" bestFit="1" customWidth="1"/>
    <col min="14341" max="14341" width="9.140625" style="3"/>
    <col min="14342" max="14343" width="9.28515625" style="3" bestFit="1" customWidth="1"/>
    <col min="14344" max="14344" width="12.85546875" style="3" bestFit="1" customWidth="1"/>
    <col min="14345" max="14346" width="9.140625" style="3"/>
    <col min="14347" max="14348" width="9.28515625" style="3" bestFit="1" customWidth="1"/>
    <col min="14349" max="14349" width="9.140625" style="3"/>
    <col min="14350" max="14351" width="9.28515625" style="3" bestFit="1" customWidth="1"/>
    <col min="14352" max="14352" width="12.85546875" style="3" bestFit="1" customWidth="1"/>
    <col min="14353" max="14354" width="9.140625" style="3"/>
    <col min="14355" max="14356" width="9.28515625" style="3" bestFit="1" customWidth="1"/>
    <col min="14357" max="14357" width="9.140625" style="3"/>
    <col min="14358" max="14359" width="9.28515625" style="3" bestFit="1" customWidth="1"/>
    <col min="14360" max="14360" width="12.85546875" style="3" bestFit="1" customWidth="1"/>
    <col min="14361" max="14362" width="9.140625" style="3"/>
    <col min="14363" max="14364" width="9.28515625" style="3" bestFit="1" customWidth="1"/>
    <col min="14365" max="14365" width="9.140625" style="3"/>
    <col min="14366" max="14367" width="9.28515625" style="3" bestFit="1" customWidth="1"/>
    <col min="14368" max="14368" width="12.85546875" style="3" bestFit="1" customWidth="1"/>
    <col min="14369" max="14370" width="9.140625" style="3"/>
    <col min="14371" max="14372" width="9.28515625" style="3" bestFit="1" customWidth="1"/>
    <col min="14373" max="14373" width="9.140625" style="3"/>
    <col min="14374" max="14375" width="9.28515625" style="3" bestFit="1" customWidth="1"/>
    <col min="14376" max="14376" width="12.85546875" style="3" bestFit="1" customWidth="1"/>
    <col min="14377" max="14378" width="9.140625" style="3"/>
    <col min="14379" max="14380" width="9.28515625" style="3" bestFit="1" customWidth="1"/>
    <col min="14381" max="14381" width="9.140625" style="3"/>
    <col min="14382" max="14383" width="9.28515625" style="3" bestFit="1" customWidth="1"/>
    <col min="14384" max="14384" width="12.85546875" style="3" bestFit="1" customWidth="1"/>
    <col min="14385" max="14386" width="9.140625" style="3"/>
    <col min="14387" max="14388" width="9.28515625" style="3" bestFit="1" customWidth="1"/>
    <col min="14389" max="14389" width="9.140625" style="3"/>
    <col min="14390" max="14391" width="9.28515625" style="3" bestFit="1" customWidth="1"/>
    <col min="14392" max="14392" width="12.85546875" style="3" bestFit="1" customWidth="1"/>
    <col min="14393" max="14394" width="9.140625" style="3"/>
    <col min="14395" max="14396" width="9.28515625" style="3" bestFit="1" customWidth="1"/>
    <col min="14397" max="14397" width="9.140625" style="3"/>
    <col min="14398" max="14399" width="9.28515625" style="3" bestFit="1" customWidth="1"/>
    <col min="14400" max="14400" width="12.85546875" style="3" bestFit="1" customWidth="1"/>
    <col min="14401" max="14402" width="9.140625" style="3"/>
    <col min="14403" max="14404" width="9.28515625" style="3" bestFit="1" customWidth="1"/>
    <col min="14405" max="14405" width="9.140625" style="3"/>
    <col min="14406" max="14407" width="9.28515625" style="3" bestFit="1" customWidth="1"/>
    <col min="14408" max="14408" width="12.85546875" style="3" bestFit="1" customWidth="1"/>
    <col min="14409" max="14410" width="9.140625" style="3"/>
    <col min="14411" max="14412" width="9.28515625" style="3" bestFit="1" customWidth="1"/>
    <col min="14413" max="14413" width="9.140625" style="3"/>
    <col min="14414" max="14415" width="9.28515625" style="3" bestFit="1" customWidth="1"/>
    <col min="14416" max="14416" width="12.85546875" style="3" bestFit="1" customWidth="1"/>
    <col min="14417" max="14418" width="9.140625" style="3"/>
    <col min="14419" max="14420" width="9.28515625" style="3" bestFit="1" customWidth="1"/>
    <col min="14421" max="14421" width="9.140625" style="3"/>
    <col min="14422" max="14423" width="9.28515625" style="3" bestFit="1" customWidth="1"/>
    <col min="14424" max="14424" width="12.85546875" style="3" bestFit="1" customWidth="1"/>
    <col min="14425" max="14426" width="9.140625" style="3"/>
    <col min="14427" max="14428" width="9.28515625" style="3" bestFit="1" customWidth="1"/>
    <col min="14429" max="14429" width="9.140625" style="3"/>
    <col min="14430" max="14431" width="9.28515625" style="3" bestFit="1" customWidth="1"/>
    <col min="14432" max="14432" width="12.85546875" style="3" bestFit="1" customWidth="1"/>
    <col min="14433" max="14434" width="9.140625" style="3"/>
    <col min="14435" max="14436" width="9.28515625" style="3" bestFit="1" customWidth="1"/>
    <col min="14437" max="14437" width="9.140625" style="3"/>
    <col min="14438" max="14439" width="9.28515625" style="3" bestFit="1" customWidth="1"/>
    <col min="14440" max="14440" width="12.85546875" style="3" bestFit="1" customWidth="1"/>
    <col min="14441" max="14442" width="9.140625" style="3"/>
    <col min="14443" max="14444" width="9.28515625" style="3" bestFit="1" customWidth="1"/>
    <col min="14445" max="14445" width="9.140625" style="3"/>
    <col min="14446" max="14447" width="9.28515625" style="3" bestFit="1" customWidth="1"/>
    <col min="14448" max="14448" width="12.85546875" style="3" bestFit="1" customWidth="1"/>
    <col min="14449" max="14450" width="9.140625" style="3"/>
    <col min="14451" max="14452" width="9.28515625" style="3" bestFit="1" customWidth="1"/>
    <col min="14453" max="14453" width="9.140625" style="3"/>
    <col min="14454" max="14455" width="9.28515625" style="3" bestFit="1" customWidth="1"/>
    <col min="14456" max="14456" width="12.85546875" style="3" bestFit="1" customWidth="1"/>
    <col min="14457" max="14458" width="9.140625" style="3"/>
    <col min="14459" max="14460" width="9.28515625" style="3" bestFit="1" customWidth="1"/>
    <col min="14461" max="14461" width="9.140625" style="3"/>
    <col min="14462" max="14463" width="9.28515625" style="3" bestFit="1" customWidth="1"/>
    <col min="14464" max="14464" width="12.85546875" style="3" bestFit="1" customWidth="1"/>
    <col min="14465" max="14466" width="9.140625" style="3"/>
    <col min="14467" max="14468" width="9.28515625" style="3" bestFit="1" customWidth="1"/>
    <col min="14469" max="14469" width="9.140625" style="3"/>
    <col min="14470" max="14471" width="9.28515625" style="3" bestFit="1" customWidth="1"/>
    <col min="14472" max="14472" width="12.85546875" style="3" bestFit="1" customWidth="1"/>
    <col min="14473" max="14474" width="9.140625" style="3"/>
    <col min="14475" max="14476" width="9.28515625" style="3" bestFit="1" customWidth="1"/>
    <col min="14477" max="14477" width="9.140625" style="3"/>
    <col min="14478" max="14479" width="9.28515625" style="3" bestFit="1" customWidth="1"/>
    <col min="14480" max="14480" width="12.85546875" style="3" bestFit="1" customWidth="1"/>
    <col min="14481" max="14482" width="9.140625" style="3"/>
    <col min="14483" max="14484" width="9.28515625" style="3" bestFit="1" customWidth="1"/>
    <col min="14485" max="14485" width="9.140625" style="3"/>
    <col min="14486" max="14487" width="9.28515625" style="3" bestFit="1" customWidth="1"/>
    <col min="14488" max="14488" width="12.85546875" style="3" bestFit="1" customWidth="1"/>
    <col min="14489" max="14490" width="9.140625" style="3"/>
    <col min="14491" max="14492" width="9.28515625" style="3" bestFit="1" customWidth="1"/>
    <col min="14493" max="14493" width="9.140625" style="3"/>
    <col min="14494" max="14495" width="9.28515625" style="3" bestFit="1" customWidth="1"/>
    <col min="14496" max="14496" width="12.85546875" style="3" bestFit="1" customWidth="1"/>
    <col min="14497" max="14498" width="9.140625" style="3"/>
    <col min="14499" max="14500" width="9.28515625" style="3" bestFit="1" customWidth="1"/>
    <col min="14501" max="14501" width="9.140625" style="3"/>
    <col min="14502" max="14503" width="9.28515625" style="3" bestFit="1" customWidth="1"/>
    <col min="14504" max="14504" width="12.85546875" style="3" bestFit="1" customWidth="1"/>
    <col min="14505" max="14506" width="9.140625" style="3"/>
    <col min="14507" max="14508" width="9.28515625" style="3" bestFit="1" customWidth="1"/>
    <col min="14509" max="14509" width="9.140625" style="3"/>
    <col min="14510" max="14511" width="9.28515625" style="3" bestFit="1" customWidth="1"/>
    <col min="14512" max="14512" width="12.85546875" style="3" bestFit="1" customWidth="1"/>
    <col min="14513" max="14514" width="9.140625" style="3"/>
    <col min="14515" max="14516" width="9.28515625" style="3" bestFit="1" customWidth="1"/>
    <col min="14517" max="14517" width="9.140625" style="3"/>
    <col min="14518" max="14519" width="9.28515625" style="3" bestFit="1" customWidth="1"/>
    <col min="14520" max="14520" width="12.85546875" style="3" bestFit="1" customWidth="1"/>
    <col min="14521" max="14522" width="9.140625" style="3"/>
    <col min="14523" max="14524" width="9.28515625" style="3" bestFit="1" customWidth="1"/>
    <col min="14525" max="14525" width="9.140625" style="3"/>
    <col min="14526" max="14527" width="9.28515625" style="3" bestFit="1" customWidth="1"/>
    <col min="14528" max="14528" width="12.85546875" style="3" bestFit="1" customWidth="1"/>
    <col min="14529" max="14530" width="9.140625" style="3"/>
    <col min="14531" max="14532" width="9.28515625" style="3" bestFit="1" customWidth="1"/>
    <col min="14533" max="14533" width="9.140625" style="3"/>
    <col min="14534" max="14535" width="9.28515625" style="3" bestFit="1" customWidth="1"/>
    <col min="14536" max="14536" width="12.85546875" style="3" bestFit="1" customWidth="1"/>
    <col min="14537" max="14538" width="9.140625" style="3"/>
    <col min="14539" max="14540" width="9.28515625" style="3" bestFit="1" customWidth="1"/>
    <col min="14541" max="14541" width="9.140625" style="3"/>
    <col min="14542" max="14543" width="9.28515625" style="3" bestFit="1" customWidth="1"/>
    <col min="14544" max="14544" width="12.85546875" style="3" bestFit="1" customWidth="1"/>
    <col min="14545" max="14546" width="9.140625" style="3"/>
    <col min="14547" max="14548" width="9.28515625" style="3" bestFit="1" customWidth="1"/>
    <col min="14549" max="14549" width="9.140625" style="3"/>
    <col min="14550" max="14551" width="9.28515625" style="3" bestFit="1" customWidth="1"/>
    <col min="14552" max="14552" width="12.85546875" style="3" bestFit="1" customWidth="1"/>
    <col min="14553" max="14554" width="9.140625" style="3"/>
    <col min="14555" max="14556" width="9.28515625" style="3" bestFit="1" customWidth="1"/>
    <col min="14557" max="14557" width="9.140625" style="3"/>
    <col min="14558" max="14559" width="9.28515625" style="3" bestFit="1" customWidth="1"/>
    <col min="14560" max="14560" width="12.85546875" style="3" bestFit="1" customWidth="1"/>
    <col min="14561" max="14562" width="9.140625" style="3"/>
    <col min="14563" max="14564" width="9.28515625" style="3" bestFit="1" customWidth="1"/>
    <col min="14565" max="14565" width="9.140625" style="3"/>
    <col min="14566" max="14567" width="9.28515625" style="3" bestFit="1" customWidth="1"/>
    <col min="14568" max="14568" width="12.85546875" style="3" bestFit="1" customWidth="1"/>
    <col min="14569" max="14570" width="9.140625" style="3"/>
    <col min="14571" max="14572" width="9.28515625" style="3" bestFit="1" customWidth="1"/>
    <col min="14573" max="14573" width="9.140625" style="3"/>
    <col min="14574" max="14575" width="9.28515625" style="3" bestFit="1" customWidth="1"/>
    <col min="14576" max="14576" width="12.85546875" style="3" bestFit="1" customWidth="1"/>
    <col min="14577" max="14578" width="9.140625" style="3"/>
    <col min="14579" max="14580" width="9.28515625" style="3" bestFit="1" customWidth="1"/>
    <col min="14581" max="14581" width="9.140625" style="3"/>
    <col min="14582" max="14583" width="9.28515625" style="3" bestFit="1" customWidth="1"/>
    <col min="14584" max="14584" width="12.85546875" style="3" bestFit="1" customWidth="1"/>
    <col min="14585" max="14586" width="9.140625" style="3"/>
    <col min="14587" max="14588" width="9.28515625" style="3" bestFit="1" customWidth="1"/>
    <col min="14589" max="14589" width="9.140625" style="3"/>
    <col min="14590" max="14591" width="9.28515625" style="3" bestFit="1" customWidth="1"/>
    <col min="14592" max="14592" width="12.85546875" style="3" bestFit="1" customWidth="1"/>
    <col min="14593" max="14594" width="9.140625" style="3"/>
    <col min="14595" max="14596" width="9.28515625" style="3" bestFit="1" customWidth="1"/>
    <col min="14597" max="14597" width="9.140625" style="3"/>
    <col min="14598" max="14599" width="9.28515625" style="3" bestFit="1" customWidth="1"/>
    <col min="14600" max="14600" width="12.85546875" style="3" bestFit="1" customWidth="1"/>
    <col min="14601" max="14602" width="9.140625" style="3"/>
    <col min="14603" max="14604" width="9.28515625" style="3" bestFit="1" customWidth="1"/>
    <col min="14605" max="14605" width="9.140625" style="3"/>
    <col min="14606" max="14607" width="9.28515625" style="3" bestFit="1" customWidth="1"/>
    <col min="14608" max="14608" width="12.85546875" style="3" bestFit="1" customWidth="1"/>
    <col min="14609" max="14610" width="9.140625" style="3"/>
    <col min="14611" max="14612" width="9.28515625" style="3" bestFit="1" customWidth="1"/>
    <col min="14613" max="14613" width="9.140625" style="3"/>
    <col min="14614" max="14615" width="9.28515625" style="3" bestFit="1" customWidth="1"/>
    <col min="14616" max="14616" width="12.85546875" style="3" bestFit="1" customWidth="1"/>
    <col min="14617" max="14618" width="9.140625" style="3"/>
    <col min="14619" max="14620" width="9.28515625" style="3" bestFit="1" customWidth="1"/>
    <col min="14621" max="14621" width="9.140625" style="3"/>
    <col min="14622" max="14623" width="9.28515625" style="3" bestFit="1" customWidth="1"/>
    <col min="14624" max="14624" width="12.85546875" style="3" bestFit="1" customWidth="1"/>
    <col min="14625" max="14626" width="9.140625" style="3"/>
    <col min="14627" max="14628" width="9.28515625" style="3" bestFit="1" customWidth="1"/>
    <col min="14629" max="14629" width="9.140625" style="3"/>
    <col min="14630" max="14631" width="9.28515625" style="3" bestFit="1" customWidth="1"/>
    <col min="14632" max="14632" width="12.85546875" style="3" bestFit="1" customWidth="1"/>
    <col min="14633" max="14634" width="9.140625" style="3"/>
    <col min="14635" max="14636" width="9.28515625" style="3" bestFit="1" customWidth="1"/>
    <col min="14637" max="14637" width="9.140625" style="3"/>
    <col min="14638" max="14639" width="9.28515625" style="3" bestFit="1" customWidth="1"/>
    <col min="14640" max="14640" width="12.85546875" style="3" bestFit="1" customWidth="1"/>
    <col min="14641" max="14642" width="9.140625" style="3"/>
    <col min="14643" max="14644" width="9.28515625" style="3" bestFit="1" customWidth="1"/>
    <col min="14645" max="14645" width="9.140625" style="3"/>
    <col min="14646" max="14647" width="9.28515625" style="3" bestFit="1" customWidth="1"/>
    <col min="14648" max="14648" width="12.85546875" style="3" bestFit="1" customWidth="1"/>
    <col min="14649" max="14650" width="9.140625" style="3"/>
    <col min="14651" max="14652" width="9.28515625" style="3" bestFit="1" customWidth="1"/>
    <col min="14653" max="14653" width="9.140625" style="3"/>
    <col min="14654" max="14655" width="9.28515625" style="3" bestFit="1" customWidth="1"/>
    <col min="14656" max="14656" width="12.85546875" style="3" bestFit="1" customWidth="1"/>
    <col min="14657" max="14658" width="9.140625" style="3"/>
    <col min="14659" max="14660" width="9.28515625" style="3" bestFit="1" customWidth="1"/>
    <col min="14661" max="14661" width="9.140625" style="3"/>
    <col min="14662" max="14663" width="9.28515625" style="3" bestFit="1" customWidth="1"/>
    <col min="14664" max="14664" width="12.85546875" style="3" bestFit="1" customWidth="1"/>
    <col min="14665" max="14666" width="9.140625" style="3"/>
    <col min="14667" max="14668" width="9.28515625" style="3" bestFit="1" customWidth="1"/>
    <col min="14669" max="14669" width="9.140625" style="3"/>
    <col min="14670" max="14671" width="9.28515625" style="3" bestFit="1" customWidth="1"/>
    <col min="14672" max="14672" width="12.85546875" style="3" bestFit="1" customWidth="1"/>
    <col min="14673" max="14674" width="9.140625" style="3"/>
    <col min="14675" max="14676" width="9.28515625" style="3" bestFit="1" customWidth="1"/>
    <col min="14677" max="14677" width="9.140625" style="3"/>
    <col min="14678" max="14679" width="9.28515625" style="3" bestFit="1" customWidth="1"/>
    <col min="14680" max="14680" width="12.85546875" style="3" bestFit="1" customWidth="1"/>
    <col min="14681" max="14682" width="9.140625" style="3"/>
    <col min="14683" max="14684" width="9.28515625" style="3" bestFit="1" customWidth="1"/>
    <col min="14685" max="14685" width="9.140625" style="3"/>
    <col min="14686" max="14687" width="9.28515625" style="3" bestFit="1" customWidth="1"/>
    <col min="14688" max="14688" width="12.85546875" style="3" bestFit="1" customWidth="1"/>
    <col min="14689" max="14690" width="9.140625" style="3"/>
    <col min="14691" max="14692" width="9.28515625" style="3" bestFit="1" customWidth="1"/>
    <col min="14693" max="14693" width="9.140625" style="3"/>
    <col min="14694" max="14695" width="9.28515625" style="3" bestFit="1" customWidth="1"/>
    <col min="14696" max="14696" width="12.85546875" style="3" bestFit="1" customWidth="1"/>
    <col min="14697" max="14698" width="9.140625" style="3"/>
    <col min="14699" max="14700" width="9.28515625" style="3" bestFit="1" customWidth="1"/>
    <col min="14701" max="14701" width="9.140625" style="3"/>
    <col min="14702" max="14703" width="9.28515625" style="3" bestFit="1" customWidth="1"/>
    <col min="14704" max="14704" width="12.85546875" style="3" bestFit="1" customWidth="1"/>
    <col min="14705" max="14706" width="9.140625" style="3"/>
    <col min="14707" max="14708" width="9.28515625" style="3" bestFit="1" customWidth="1"/>
    <col min="14709" max="14709" width="9.140625" style="3"/>
    <col min="14710" max="14711" width="9.28515625" style="3" bestFit="1" customWidth="1"/>
    <col min="14712" max="14712" width="12.85546875" style="3" bestFit="1" customWidth="1"/>
    <col min="14713" max="14714" width="9.140625" style="3"/>
    <col min="14715" max="14716" width="9.28515625" style="3" bestFit="1" customWidth="1"/>
    <col min="14717" max="14717" width="9.140625" style="3"/>
    <col min="14718" max="14719" width="9.28515625" style="3" bestFit="1" customWidth="1"/>
    <col min="14720" max="14720" width="12.85546875" style="3" bestFit="1" customWidth="1"/>
    <col min="14721" max="14722" width="9.140625" style="3"/>
    <col min="14723" max="14724" width="9.28515625" style="3" bestFit="1" customWidth="1"/>
    <col min="14725" max="14725" width="9.140625" style="3"/>
    <col min="14726" max="14727" width="9.28515625" style="3" bestFit="1" customWidth="1"/>
    <col min="14728" max="14728" width="12.85546875" style="3" bestFit="1" customWidth="1"/>
    <col min="14729" max="14730" width="9.140625" style="3"/>
    <col min="14731" max="14732" width="9.28515625" style="3" bestFit="1" customWidth="1"/>
    <col min="14733" max="14733" width="9.140625" style="3"/>
    <col min="14734" max="14735" width="9.28515625" style="3" bestFit="1" customWidth="1"/>
    <col min="14736" max="14736" width="12.85546875" style="3" bestFit="1" customWidth="1"/>
    <col min="14737" max="14738" width="9.140625" style="3"/>
    <col min="14739" max="14740" width="9.28515625" style="3" bestFit="1" customWidth="1"/>
    <col min="14741" max="14741" width="9.140625" style="3"/>
    <col min="14742" max="14743" width="9.28515625" style="3" bestFit="1" customWidth="1"/>
    <col min="14744" max="14744" width="12.85546875" style="3" bestFit="1" customWidth="1"/>
    <col min="14745" max="14746" width="9.140625" style="3"/>
    <col min="14747" max="14748" width="9.28515625" style="3" bestFit="1" customWidth="1"/>
    <col min="14749" max="14749" width="9.140625" style="3"/>
    <col min="14750" max="14751" width="9.28515625" style="3" bestFit="1" customWidth="1"/>
    <col min="14752" max="14752" width="12.85546875" style="3" bestFit="1" customWidth="1"/>
    <col min="14753" max="14754" width="9.140625" style="3"/>
    <col min="14755" max="14756" width="9.28515625" style="3" bestFit="1" customWidth="1"/>
    <col min="14757" max="14757" width="9.140625" style="3"/>
    <col min="14758" max="14759" width="9.28515625" style="3" bestFit="1" customWidth="1"/>
    <col min="14760" max="14760" width="12.85546875" style="3" bestFit="1" customWidth="1"/>
    <col min="14761" max="14762" width="9.140625" style="3"/>
    <col min="14763" max="14764" width="9.28515625" style="3" bestFit="1" customWidth="1"/>
    <col min="14765" max="14765" width="9.140625" style="3"/>
    <col min="14766" max="14767" width="9.28515625" style="3" bestFit="1" customWidth="1"/>
    <col min="14768" max="14768" width="12.85546875" style="3" bestFit="1" customWidth="1"/>
    <col min="14769" max="14770" width="9.140625" style="3"/>
    <col min="14771" max="14772" width="9.28515625" style="3" bestFit="1" customWidth="1"/>
    <col min="14773" max="14773" width="9.140625" style="3"/>
    <col min="14774" max="14775" width="9.28515625" style="3" bestFit="1" customWidth="1"/>
    <col min="14776" max="14776" width="12.85546875" style="3" bestFit="1" customWidth="1"/>
    <col min="14777" max="14778" width="9.140625" style="3"/>
    <col min="14779" max="14780" width="9.28515625" style="3" bestFit="1" customWidth="1"/>
    <col min="14781" max="14781" width="9.140625" style="3"/>
    <col min="14782" max="14783" width="9.28515625" style="3" bestFit="1" customWidth="1"/>
    <col min="14784" max="14784" width="12.85546875" style="3" bestFit="1" customWidth="1"/>
    <col min="14785" max="14786" width="9.140625" style="3"/>
    <col min="14787" max="14788" width="9.28515625" style="3" bestFit="1" customWidth="1"/>
    <col min="14789" max="14789" width="9.140625" style="3"/>
    <col min="14790" max="14791" width="9.28515625" style="3" bestFit="1" customWidth="1"/>
    <col min="14792" max="14792" width="12.85546875" style="3" bestFit="1" customWidth="1"/>
    <col min="14793" max="14794" width="9.140625" style="3"/>
    <col min="14795" max="14796" width="9.28515625" style="3" bestFit="1" customWidth="1"/>
    <col min="14797" max="14797" width="9.140625" style="3"/>
    <col min="14798" max="14799" width="9.28515625" style="3" bestFit="1" customWidth="1"/>
    <col min="14800" max="14800" width="12.85546875" style="3" bestFit="1" customWidth="1"/>
    <col min="14801" max="14802" width="9.140625" style="3"/>
    <col min="14803" max="14804" width="9.28515625" style="3" bestFit="1" customWidth="1"/>
    <col min="14805" max="14805" width="9.140625" style="3"/>
    <col min="14806" max="14807" width="9.28515625" style="3" bestFit="1" customWidth="1"/>
    <col min="14808" max="14808" width="12.85546875" style="3" bestFit="1" customWidth="1"/>
    <col min="14809" max="14810" width="9.140625" style="3"/>
    <col min="14811" max="14812" width="9.28515625" style="3" bestFit="1" customWidth="1"/>
    <col min="14813" max="14813" width="9.140625" style="3"/>
    <col min="14814" max="14815" width="9.28515625" style="3" bestFit="1" customWidth="1"/>
    <col min="14816" max="14816" width="12.85546875" style="3" bestFit="1" customWidth="1"/>
    <col min="14817" max="14818" width="9.140625" style="3"/>
    <col min="14819" max="14820" width="9.28515625" style="3" bestFit="1" customWidth="1"/>
    <col min="14821" max="14821" width="9.140625" style="3"/>
    <col min="14822" max="14823" width="9.28515625" style="3" bestFit="1" customWidth="1"/>
    <col min="14824" max="14824" width="12.85546875" style="3" bestFit="1" customWidth="1"/>
    <col min="14825" max="14826" width="9.140625" style="3"/>
    <col min="14827" max="14828" width="9.28515625" style="3" bestFit="1" customWidth="1"/>
    <col min="14829" max="14829" width="9.140625" style="3"/>
    <col min="14830" max="14831" width="9.28515625" style="3" bestFit="1" customWidth="1"/>
    <col min="14832" max="14832" width="12.85546875" style="3" bestFit="1" customWidth="1"/>
    <col min="14833" max="14834" width="9.140625" style="3"/>
    <col min="14835" max="14836" width="9.28515625" style="3" bestFit="1" customWidth="1"/>
    <col min="14837" max="14837" width="9.140625" style="3"/>
    <col min="14838" max="14839" width="9.28515625" style="3" bestFit="1" customWidth="1"/>
    <col min="14840" max="14840" width="12.85546875" style="3" bestFit="1" customWidth="1"/>
    <col min="14841" max="14842" width="9.140625" style="3"/>
    <col min="14843" max="14844" width="9.28515625" style="3" bestFit="1" customWidth="1"/>
    <col min="14845" max="14845" width="9.140625" style="3"/>
    <col min="14846" max="14847" width="9.28515625" style="3" bestFit="1" customWidth="1"/>
    <col min="14848" max="14848" width="12.85546875" style="3" bestFit="1" customWidth="1"/>
    <col min="14849" max="14850" width="9.140625" style="3"/>
    <col min="14851" max="14852" width="9.28515625" style="3" bestFit="1" customWidth="1"/>
    <col min="14853" max="14853" width="9.140625" style="3"/>
    <col min="14854" max="14855" width="9.28515625" style="3" bestFit="1" customWidth="1"/>
    <col min="14856" max="14856" width="12.85546875" style="3" bestFit="1" customWidth="1"/>
    <col min="14857" max="14858" width="9.140625" style="3"/>
    <col min="14859" max="14860" width="9.28515625" style="3" bestFit="1" customWidth="1"/>
    <col min="14861" max="14861" width="9.140625" style="3"/>
    <col min="14862" max="14863" width="9.28515625" style="3" bestFit="1" customWidth="1"/>
    <col min="14864" max="14864" width="12.85546875" style="3" bestFit="1" customWidth="1"/>
    <col min="14865" max="14866" width="9.140625" style="3"/>
    <col min="14867" max="14868" width="9.28515625" style="3" bestFit="1" customWidth="1"/>
    <col min="14869" max="14869" width="9.140625" style="3"/>
    <col min="14870" max="14871" width="9.28515625" style="3" bestFit="1" customWidth="1"/>
    <col min="14872" max="14872" width="12.85546875" style="3" bestFit="1" customWidth="1"/>
    <col min="14873" max="14874" width="9.140625" style="3"/>
    <col min="14875" max="14876" width="9.28515625" style="3" bestFit="1" customWidth="1"/>
    <col min="14877" max="14877" width="9.140625" style="3"/>
    <col min="14878" max="14879" width="9.28515625" style="3" bestFit="1" customWidth="1"/>
    <col min="14880" max="14880" width="12.85546875" style="3" bestFit="1" customWidth="1"/>
    <col min="14881" max="14882" width="9.140625" style="3"/>
    <col min="14883" max="14884" width="9.28515625" style="3" bestFit="1" customWidth="1"/>
    <col min="14885" max="14885" width="9.140625" style="3"/>
    <col min="14886" max="14887" width="9.28515625" style="3" bestFit="1" customWidth="1"/>
    <col min="14888" max="14888" width="12.85546875" style="3" bestFit="1" customWidth="1"/>
    <col min="14889" max="14890" width="9.140625" style="3"/>
    <col min="14891" max="14892" width="9.28515625" style="3" bestFit="1" customWidth="1"/>
    <col min="14893" max="14893" width="9.140625" style="3"/>
    <col min="14894" max="14895" width="9.28515625" style="3" bestFit="1" customWidth="1"/>
    <col min="14896" max="14896" width="12.85546875" style="3" bestFit="1" customWidth="1"/>
    <col min="14897" max="14898" width="9.140625" style="3"/>
    <col min="14899" max="14900" width="9.28515625" style="3" bestFit="1" customWidth="1"/>
    <col min="14901" max="14901" width="9.140625" style="3"/>
    <col min="14902" max="14903" width="9.28515625" style="3" bestFit="1" customWidth="1"/>
    <col min="14904" max="14904" width="12.85546875" style="3" bestFit="1" customWidth="1"/>
    <col min="14905" max="14906" width="9.140625" style="3"/>
    <col min="14907" max="14908" width="9.28515625" style="3" bestFit="1" customWidth="1"/>
    <col min="14909" max="14909" width="9.140625" style="3"/>
    <col min="14910" max="14911" width="9.28515625" style="3" bestFit="1" customWidth="1"/>
    <col min="14912" max="14912" width="12.85546875" style="3" bestFit="1" customWidth="1"/>
    <col min="14913" max="14914" width="9.140625" style="3"/>
    <col min="14915" max="14916" width="9.28515625" style="3" bestFit="1" customWidth="1"/>
    <col min="14917" max="14917" width="9.140625" style="3"/>
    <col min="14918" max="14919" width="9.28515625" style="3" bestFit="1" customWidth="1"/>
    <col min="14920" max="14920" width="12.85546875" style="3" bestFit="1" customWidth="1"/>
    <col min="14921" max="14922" width="9.140625" style="3"/>
    <col min="14923" max="14924" width="9.28515625" style="3" bestFit="1" customWidth="1"/>
    <col min="14925" max="14925" width="9.140625" style="3"/>
    <col min="14926" max="14927" width="9.28515625" style="3" bestFit="1" customWidth="1"/>
    <col min="14928" max="14928" width="12.85546875" style="3" bestFit="1" customWidth="1"/>
    <col min="14929" max="14930" width="9.140625" style="3"/>
    <col min="14931" max="14932" width="9.28515625" style="3" bestFit="1" customWidth="1"/>
    <col min="14933" max="14933" width="9.140625" style="3"/>
    <col min="14934" max="14935" width="9.28515625" style="3" bestFit="1" customWidth="1"/>
    <col min="14936" max="14936" width="12.85546875" style="3" bestFit="1" customWidth="1"/>
    <col min="14937" max="14938" width="9.140625" style="3"/>
    <col min="14939" max="14940" width="9.28515625" style="3" bestFit="1" customWidth="1"/>
    <col min="14941" max="14941" width="9.140625" style="3"/>
    <col min="14942" max="14943" width="9.28515625" style="3" bestFit="1" customWidth="1"/>
    <col min="14944" max="14944" width="12.85546875" style="3" bestFit="1" customWidth="1"/>
    <col min="14945" max="14946" width="9.140625" style="3"/>
    <col min="14947" max="14948" width="9.28515625" style="3" bestFit="1" customWidth="1"/>
    <col min="14949" max="14949" width="9.140625" style="3"/>
    <col min="14950" max="14951" width="9.28515625" style="3" bestFit="1" customWidth="1"/>
    <col min="14952" max="14952" width="12.85546875" style="3" bestFit="1" customWidth="1"/>
    <col min="14953" max="14954" width="9.140625" style="3"/>
    <col min="14955" max="14956" width="9.28515625" style="3" bestFit="1" customWidth="1"/>
    <col min="14957" max="14957" width="9.140625" style="3"/>
    <col min="14958" max="14959" width="9.28515625" style="3" bestFit="1" customWidth="1"/>
    <col min="14960" max="14960" width="12.85546875" style="3" bestFit="1" customWidth="1"/>
    <col min="14961" max="14962" width="9.140625" style="3"/>
    <col min="14963" max="14964" width="9.28515625" style="3" bestFit="1" customWidth="1"/>
    <col min="14965" max="14965" width="9.140625" style="3"/>
    <col min="14966" max="14967" width="9.28515625" style="3" bestFit="1" customWidth="1"/>
    <col min="14968" max="14968" width="12.85546875" style="3" bestFit="1" customWidth="1"/>
    <col min="14969" max="14970" width="9.140625" style="3"/>
    <col min="14971" max="14972" width="9.28515625" style="3" bestFit="1" customWidth="1"/>
    <col min="14973" max="14973" width="9.140625" style="3"/>
    <col min="14974" max="14975" width="9.28515625" style="3" bestFit="1" customWidth="1"/>
    <col min="14976" max="14976" width="12.85546875" style="3" bestFit="1" customWidth="1"/>
    <col min="14977" max="14978" width="9.140625" style="3"/>
    <col min="14979" max="14980" width="9.28515625" style="3" bestFit="1" customWidth="1"/>
    <col min="14981" max="14981" width="9.140625" style="3"/>
    <col min="14982" max="14983" width="9.28515625" style="3" bestFit="1" customWidth="1"/>
    <col min="14984" max="14984" width="12.85546875" style="3" bestFit="1" customWidth="1"/>
    <col min="14985" max="14986" width="9.140625" style="3"/>
    <col min="14987" max="14988" width="9.28515625" style="3" bestFit="1" customWidth="1"/>
    <col min="14989" max="14989" width="9.140625" style="3"/>
    <col min="14990" max="14991" width="9.28515625" style="3" bestFit="1" customWidth="1"/>
    <col min="14992" max="14992" width="12.85546875" style="3" bestFit="1" customWidth="1"/>
    <col min="14993" max="14994" width="9.140625" style="3"/>
    <col min="14995" max="14996" width="9.28515625" style="3" bestFit="1" customWidth="1"/>
    <col min="14997" max="14997" width="9.140625" style="3"/>
    <col min="14998" max="14999" width="9.28515625" style="3" bestFit="1" customWidth="1"/>
    <col min="15000" max="15000" width="12.85546875" style="3" bestFit="1" customWidth="1"/>
    <col min="15001" max="15002" width="9.140625" style="3"/>
    <col min="15003" max="15004" width="9.28515625" style="3" bestFit="1" customWidth="1"/>
    <col min="15005" max="15005" width="9.140625" style="3"/>
    <col min="15006" max="15007" width="9.28515625" style="3" bestFit="1" customWidth="1"/>
    <col min="15008" max="15008" width="12.85546875" style="3" bestFit="1" customWidth="1"/>
    <col min="15009" max="15010" width="9.140625" style="3"/>
    <col min="15011" max="15012" width="9.28515625" style="3" bestFit="1" customWidth="1"/>
    <col min="15013" max="15013" width="9.140625" style="3"/>
    <col min="15014" max="15015" width="9.28515625" style="3" bestFit="1" customWidth="1"/>
    <col min="15016" max="15016" width="12.85546875" style="3" bestFit="1" customWidth="1"/>
    <col min="15017" max="15018" width="9.140625" style="3"/>
    <col min="15019" max="15020" width="9.28515625" style="3" bestFit="1" customWidth="1"/>
    <col min="15021" max="15021" width="9.140625" style="3"/>
    <col min="15022" max="15023" width="9.28515625" style="3" bestFit="1" customWidth="1"/>
    <col min="15024" max="15024" width="12.85546875" style="3" bestFit="1" customWidth="1"/>
    <col min="15025" max="15026" width="9.140625" style="3"/>
    <col min="15027" max="15028" width="9.28515625" style="3" bestFit="1" customWidth="1"/>
    <col min="15029" max="15029" width="9.140625" style="3"/>
    <col min="15030" max="15031" width="9.28515625" style="3" bestFit="1" customWidth="1"/>
    <col min="15032" max="15032" width="12.85546875" style="3" bestFit="1" customWidth="1"/>
    <col min="15033" max="15034" width="9.140625" style="3"/>
    <col min="15035" max="15036" width="9.28515625" style="3" bestFit="1" customWidth="1"/>
    <col min="15037" max="15037" width="9.140625" style="3"/>
    <col min="15038" max="15039" width="9.28515625" style="3" bestFit="1" customWidth="1"/>
    <col min="15040" max="15040" width="12.85546875" style="3" bestFit="1" customWidth="1"/>
    <col min="15041" max="15042" width="9.140625" style="3"/>
    <col min="15043" max="15044" width="9.28515625" style="3" bestFit="1" customWidth="1"/>
    <col min="15045" max="15045" width="9.140625" style="3"/>
    <col min="15046" max="15047" width="9.28515625" style="3" bestFit="1" customWidth="1"/>
    <col min="15048" max="15048" width="12.85546875" style="3" bestFit="1" customWidth="1"/>
    <col min="15049" max="15050" width="9.140625" style="3"/>
    <col min="15051" max="15052" width="9.28515625" style="3" bestFit="1" customWidth="1"/>
    <col min="15053" max="15053" width="9.140625" style="3"/>
    <col min="15054" max="15055" width="9.28515625" style="3" bestFit="1" customWidth="1"/>
    <col min="15056" max="15056" width="12.85546875" style="3" bestFit="1" customWidth="1"/>
    <col min="15057" max="15058" width="9.140625" style="3"/>
    <col min="15059" max="15060" width="9.28515625" style="3" bestFit="1" customWidth="1"/>
    <col min="15061" max="15061" width="9.140625" style="3"/>
    <col min="15062" max="15063" width="9.28515625" style="3" bestFit="1" customWidth="1"/>
    <col min="15064" max="15064" width="12.85546875" style="3" bestFit="1" customWidth="1"/>
    <col min="15065" max="15066" width="9.140625" style="3"/>
    <col min="15067" max="15068" width="9.28515625" style="3" bestFit="1" customWidth="1"/>
    <col min="15069" max="15069" width="9.140625" style="3"/>
    <col min="15070" max="15071" width="9.28515625" style="3" bestFit="1" customWidth="1"/>
    <col min="15072" max="15072" width="12.85546875" style="3" bestFit="1" customWidth="1"/>
    <col min="15073" max="15074" width="9.140625" style="3"/>
    <col min="15075" max="15076" width="9.28515625" style="3" bestFit="1" customWidth="1"/>
    <col min="15077" max="15077" width="9.140625" style="3"/>
    <col min="15078" max="15079" width="9.28515625" style="3" bestFit="1" customWidth="1"/>
    <col min="15080" max="15080" width="12.85546875" style="3" bestFit="1" customWidth="1"/>
    <col min="15081" max="15082" width="9.140625" style="3"/>
    <col min="15083" max="15084" width="9.28515625" style="3" bestFit="1" customWidth="1"/>
    <col min="15085" max="15085" width="9.140625" style="3"/>
    <col min="15086" max="15087" width="9.28515625" style="3" bestFit="1" customWidth="1"/>
    <col min="15088" max="15088" width="12.85546875" style="3" bestFit="1" customWidth="1"/>
    <col min="15089" max="15090" width="9.140625" style="3"/>
    <col min="15091" max="15092" width="9.28515625" style="3" bestFit="1" customWidth="1"/>
    <col min="15093" max="15093" width="9.140625" style="3"/>
    <col min="15094" max="15095" width="9.28515625" style="3" bestFit="1" customWidth="1"/>
    <col min="15096" max="15096" width="12.85546875" style="3" bestFit="1" customWidth="1"/>
    <col min="15097" max="15098" width="9.140625" style="3"/>
    <col min="15099" max="15100" width="9.28515625" style="3" bestFit="1" customWidth="1"/>
    <col min="15101" max="15101" width="9.140625" style="3"/>
    <col min="15102" max="15103" width="9.28515625" style="3" bestFit="1" customWidth="1"/>
    <col min="15104" max="15104" width="12.85546875" style="3" bestFit="1" customWidth="1"/>
    <col min="15105" max="15106" width="9.140625" style="3"/>
    <col min="15107" max="15108" width="9.28515625" style="3" bestFit="1" customWidth="1"/>
    <col min="15109" max="15109" width="9.140625" style="3"/>
    <col min="15110" max="15111" width="9.28515625" style="3" bestFit="1" customWidth="1"/>
    <col min="15112" max="15112" width="12.85546875" style="3" bestFit="1" customWidth="1"/>
    <col min="15113" max="15114" width="9.140625" style="3"/>
    <col min="15115" max="15116" width="9.28515625" style="3" bestFit="1" customWidth="1"/>
    <col min="15117" max="15117" width="9.140625" style="3"/>
    <col min="15118" max="15119" width="9.28515625" style="3" bestFit="1" customWidth="1"/>
    <col min="15120" max="15120" width="12.85546875" style="3" bestFit="1" customWidth="1"/>
    <col min="15121" max="15122" width="9.140625" style="3"/>
    <col min="15123" max="15124" width="9.28515625" style="3" bestFit="1" customWidth="1"/>
    <col min="15125" max="15125" width="9.140625" style="3"/>
    <col min="15126" max="15127" width="9.28515625" style="3" bestFit="1" customWidth="1"/>
    <col min="15128" max="15128" width="12.85546875" style="3" bestFit="1" customWidth="1"/>
    <col min="15129" max="15130" width="9.140625" style="3"/>
    <col min="15131" max="15132" width="9.28515625" style="3" bestFit="1" customWidth="1"/>
    <col min="15133" max="15133" width="9.140625" style="3"/>
    <col min="15134" max="15135" width="9.28515625" style="3" bestFit="1" customWidth="1"/>
    <col min="15136" max="15136" width="12.85546875" style="3" bestFit="1" customWidth="1"/>
    <col min="15137" max="15138" width="9.140625" style="3"/>
    <col min="15139" max="15140" width="9.28515625" style="3" bestFit="1" customWidth="1"/>
    <col min="15141" max="15141" width="9.140625" style="3"/>
    <col min="15142" max="15143" width="9.28515625" style="3" bestFit="1" customWidth="1"/>
    <col min="15144" max="15144" width="12.85546875" style="3" bestFit="1" customWidth="1"/>
    <col min="15145" max="15146" width="9.140625" style="3"/>
    <col min="15147" max="15148" width="9.28515625" style="3" bestFit="1" customWidth="1"/>
    <col min="15149" max="15149" width="9.140625" style="3"/>
    <col min="15150" max="15151" width="9.28515625" style="3" bestFit="1" customWidth="1"/>
    <col min="15152" max="15152" width="12.85546875" style="3" bestFit="1" customWidth="1"/>
    <col min="15153" max="15154" width="9.140625" style="3"/>
    <col min="15155" max="15156" width="9.28515625" style="3" bestFit="1" customWidth="1"/>
    <col min="15157" max="15157" width="9.140625" style="3"/>
    <col min="15158" max="15159" width="9.28515625" style="3" bestFit="1" customWidth="1"/>
    <col min="15160" max="15160" width="12.85546875" style="3" bestFit="1" customWidth="1"/>
    <col min="15161" max="15162" width="9.140625" style="3"/>
    <col min="15163" max="15164" width="9.28515625" style="3" bestFit="1" customWidth="1"/>
    <col min="15165" max="15165" width="9.140625" style="3"/>
    <col min="15166" max="15167" width="9.28515625" style="3" bestFit="1" customWidth="1"/>
    <col min="15168" max="15168" width="12.85546875" style="3" bestFit="1" customWidth="1"/>
    <col min="15169" max="15170" width="9.140625" style="3"/>
    <col min="15171" max="15172" width="9.28515625" style="3" bestFit="1" customWidth="1"/>
    <col min="15173" max="15173" width="9.140625" style="3"/>
    <col min="15174" max="15175" width="9.28515625" style="3" bestFit="1" customWidth="1"/>
    <col min="15176" max="15176" width="12.85546875" style="3" bestFit="1" customWidth="1"/>
    <col min="15177" max="15178" width="9.140625" style="3"/>
    <col min="15179" max="15180" width="9.28515625" style="3" bestFit="1" customWidth="1"/>
    <col min="15181" max="15181" width="9.140625" style="3"/>
    <col min="15182" max="15183" width="9.28515625" style="3" bestFit="1" customWidth="1"/>
    <col min="15184" max="15184" width="12.85546875" style="3" bestFit="1" customWidth="1"/>
    <col min="15185" max="15186" width="9.140625" style="3"/>
    <col min="15187" max="15188" width="9.28515625" style="3" bestFit="1" customWidth="1"/>
    <col min="15189" max="15189" width="9.140625" style="3"/>
    <col min="15190" max="15191" width="9.28515625" style="3" bestFit="1" customWidth="1"/>
    <col min="15192" max="15192" width="12.85546875" style="3" bestFit="1" customWidth="1"/>
    <col min="15193" max="15194" width="9.140625" style="3"/>
    <col min="15195" max="15196" width="9.28515625" style="3" bestFit="1" customWidth="1"/>
    <col min="15197" max="15197" width="9.140625" style="3"/>
    <col min="15198" max="15199" width="9.28515625" style="3" bestFit="1" customWidth="1"/>
    <col min="15200" max="15200" width="12.85546875" style="3" bestFit="1" customWidth="1"/>
    <col min="15201" max="15202" width="9.140625" style="3"/>
    <col min="15203" max="15204" width="9.28515625" style="3" bestFit="1" customWidth="1"/>
    <col min="15205" max="15205" width="9.140625" style="3"/>
    <col min="15206" max="15207" width="9.28515625" style="3" bestFit="1" customWidth="1"/>
    <col min="15208" max="15208" width="12.85546875" style="3" bestFit="1" customWidth="1"/>
    <col min="15209" max="15210" width="9.140625" style="3"/>
    <col min="15211" max="15212" width="9.28515625" style="3" bestFit="1" customWidth="1"/>
    <col min="15213" max="15213" width="9.140625" style="3"/>
    <col min="15214" max="15215" width="9.28515625" style="3" bestFit="1" customWidth="1"/>
    <col min="15216" max="15216" width="12.85546875" style="3" bestFit="1" customWidth="1"/>
    <col min="15217" max="15218" width="9.140625" style="3"/>
    <col min="15219" max="15220" width="9.28515625" style="3" bestFit="1" customWidth="1"/>
    <col min="15221" max="15221" width="9.140625" style="3"/>
    <col min="15222" max="15223" width="9.28515625" style="3" bestFit="1" customWidth="1"/>
    <col min="15224" max="15224" width="12.85546875" style="3" bestFit="1" customWidth="1"/>
    <col min="15225" max="15226" width="9.140625" style="3"/>
    <col min="15227" max="15228" width="9.28515625" style="3" bestFit="1" customWidth="1"/>
    <col min="15229" max="15229" width="9.140625" style="3"/>
    <col min="15230" max="15231" width="9.28515625" style="3" bestFit="1" customWidth="1"/>
    <col min="15232" max="15232" width="12.85546875" style="3" bestFit="1" customWidth="1"/>
    <col min="15233" max="15234" width="9.140625" style="3"/>
    <col min="15235" max="15236" width="9.28515625" style="3" bestFit="1" customWidth="1"/>
    <col min="15237" max="15237" width="9.140625" style="3"/>
    <col min="15238" max="15239" width="9.28515625" style="3" bestFit="1" customWidth="1"/>
    <col min="15240" max="15240" width="12.85546875" style="3" bestFit="1" customWidth="1"/>
    <col min="15241" max="15242" width="9.140625" style="3"/>
    <col min="15243" max="15244" width="9.28515625" style="3" bestFit="1" customWidth="1"/>
    <col min="15245" max="15245" width="9.140625" style="3"/>
    <col min="15246" max="15247" width="9.28515625" style="3" bestFit="1" customWidth="1"/>
    <col min="15248" max="15248" width="12.85546875" style="3" bestFit="1" customWidth="1"/>
    <col min="15249" max="15250" width="9.140625" style="3"/>
    <col min="15251" max="15252" width="9.28515625" style="3" bestFit="1" customWidth="1"/>
    <col min="15253" max="15253" width="9.140625" style="3"/>
    <col min="15254" max="15255" width="9.28515625" style="3" bestFit="1" customWidth="1"/>
    <col min="15256" max="15256" width="12.85546875" style="3" bestFit="1" customWidth="1"/>
    <col min="15257" max="15258" width="9.140625" style="3"/>
    <col min="15259" max="15260" width="9.28515625" style="3" bestFit="1" customWidth="1"/>
    <col min="15261" max="15261" width="9.140625" style="3"/>
    <col min="15262" max="15263" width="9.28515625" style="3" bestFit="1" customWidth="1"/>
    <col min="15264" max="15264" width="12.85546875" style="3" bestFit="1" customWidth="1"/>
    <col min="15265" max="15266" width="9.140625" style="3"/>
    <col min="15267" max="15268" width="9.28515625" style="3" bestFit="1" customWidth="1"/>
    <col min="15269" max="15269" width="9.140625" style="3"/>
    <col min="15270" max="15271" width="9.28515625" style="3" bestFit="1" customWidth="1"/>
    <col min="15272" max="15272" width="12.85546875" style="3" bestFit="1" customWidth="1"/>
    <col min="15273" max="15274" width="9.140625" style="3"/>
    <col min="15275" max="15276" width="9.28515625" style="3" bestFit="1" customWidth="1"/>
    <col min="15277" max="15277" width="9.140625" style="3"/>
    <col min="15278" max="15279" width="9.28515625" style="3" bestFit="1" customWidth="1"/>
    <col min="15280" max="15280" width="12.85546875" style="3" bestFit="1" customWidth="1"/>
    <col min="15281" max="15282" width="9.140625" style="3"/>
    <col min="15283" max="15284" width="9.28515625" style="3" bestFit="1" customWidth="1"/>
    <col min="15285" max="15285" width="9.140625" style="3"/>
    <col min="15286" max="15287" width="9.28515625" style="3" bestFit="1" customWidth="1"/>
    <col min="15288" max="15288" width="12.85546875" style="3" bestFit="1" customWidth="1"/>
    <col min="15289" max="15290" width="9.140625" style="3"/>
    <col min="15291" max="15292" width="9.28515625" style="3" bestFit="1" customWidth="1"/>
    <col min="15293" max="15293" width="9.140625" style="3"/>
    <col min="15294" max="15295" width="9.28515625" style="3" bestFit="1" customWidth="1"/>
    <col min="15296" max="15296" width="12.85546875" style="3" bestFit="1" customWidth="1"/>
    <col min="15297" max="15298" width="9.140625" style="3"/>
    <col min="15299" max="15300" width="9.28515625" style="3" bestFit="1" customWidth="1"/>
    <col min="15301" max="15301" width="9.140625" style="3"/>
    <col min="15302" max="15303" width="9.28515625" style="3" bestFit="1" customWidth="1"/>
    <col min="15304" max="15304" width="12.85546875" style="3" bestFit="1" customWidth="1"/>
    <col min="15305" max="15306" width="9.140625" style="3"/>
    <col min="15307" max="15308" width="9.28515625" style="3" bestFit="1" customWidth="1"/>
    <col min="15309" max="15309" width="9.140625" style="3"/>
    <col min="15310" max="15311" width="9.28515625" style="3" bestFit="1" customWidth="1"/>
    <col min="15312" max="15312" width="12.85546875" style="3" bestFit="1" customWidth="1"/>
    <col min="15313" max="15314" width="9.140625" style="3"/>
    <col min="15315" max="15316" width="9.28515625" style="3" bestFit="1" customWidth="1"/>
    <col min="15317" max="15317" width="9.140625" style="3"/>
    <col min="15318" max="15319" width="9.28515625" style="3" bestFit="1" customWidth="1"/>
    <col min="15320" max="15320" width="12.85546875" style="3" bestFit="1" customWidth="1"/>
    <col min="15321" max="15322" width="9.140625" style="3"/>
    <col min="15323" max="15324" width="9.28515625" style="3" bestFit="1" customWidth="1"/>
    <col min="15325" max="15325" width="9.140625" style="3"/>
    <col min="15326" max="15327" width="9.28515625" style="3" bestFit="1" customWidth="1"/>
    <col min="15328" max="15328" width="12.85546875" style="3" bestFit="1" customWidth="1"/>
    <col min="15329" max="15330" width="9.140625" style="3"/>
    <col min="15331" max="15332" width="9.28515625" style="3" bestFit="1" customWidth="1"/>
    <col min="15333" max="15333" width="9.140625" style="3"/>
    <col min="15334" max="15335" width="9.28515625" style="3" bestFit="1" customWidth="1"/>
    <col min="15336" max="15336" width="12.85546875" style="3" bestFit="1" customWidth="1"/>
    <col min="15337" max="15338" width="9.140625" style="3"/>
    <col min="15339" max="15340" width="9.28515625" style="3" bestFit="1" customWidth="1"/>
    <col min="15341" max="15341" width="9.140625" style="3"/>
    <col min="15342" max="15343" width="9.28515625" style="3" bestFit="1" customWidth="1"/>
    <col min="15344" max="15344" width="12.85546875" style="3" bestFit="1" customWidth="1"/>
    <col min="15345" max="15346" width="9.140625" style="3"/>
    <col min="15347" max="15348" width="9.28515625" style="3" bestFit="1" customWidth="1"/>
    <col min="15349" max="15349" width="9.140625" style="3"/>
    <col min="15350" max="15351" width="9.28515625" style="3" bestFit="1" customWidth="1"/>
    <col min="15352" max="15352" width="12.85546875" style="3" bestFit="1" customWidth="1"/>
    <col min="15353" max="15354" width="9.140625" style="3"/>
    <col min="15355" max="15356" width="9.28515625" style="3" bestFit="1" customWidth="1"/>
    <col min="15357" max="15357" width="9.140625" style="3"/>
    <col min="15358" max="15359" width="9.28515625" style="3" bestFit="1" customWidth="1"/>
    <col min="15360" max="15360" width="12.85546875" style="3" bestFit="1" customWidth="1"/>
    <col min="15361" max="15362" width="9.140625" style="3"/>
    <col min="15363" max="15364" width="9.28515625" style="3" bestFit="1" customWidth="1"/>
    <col min="15365" max="15365" width="9.140625" style="3"/>
    <col min="15366" max="15367" width="9.28515625" style="3" bestFit="1" customWidth="1"/>
    <col min="15368" max="15368" width="12.85546875" style="3" bestFit="1" customWidth="1"/>
    <col min="15369" max="15370" width="9.140625" style="3"/>
    <col min="15371" max="15372" width="9.28515625" style="3" bestFit="1" customWidth="1"/>
    <col min="15373" max="15373" width="9.140625" style="3"/>
    <col min="15374" max="15375" width="9.28515625" style="3" bestFit="1" customWidth="1"/>
    <col min="15376" max="15376" width="12.85546875" style="3" bestFit="1" customWidth="1"/>
    <col min="15377" max="15378" width="9.140625" style="3"/>
    <col min="15379" max="15380" width="9.28515625" style="3" bestFit="1" customWidth="1"/>
    <col min="15381" max="15381" width="9.140625" style="3"/>
    <col min="15382" max="15383" width="9.28515625" style="3" bestFit="1" customWidth="1"/>
    <col min="15384" max="15384" width="12.85546875" style="3" bestFit="1" customWidth="1"/>
    <col min="15385" max="15386" width="9.140625" style="3"/>
    <col min="15387" max="15388" width="9.28515625" style="3" bestFit="1" customWidth="1"/>
    <col min="15389" max="15389" width="9.140625" style="3"/>
    <col min="15390" max="15391" width="9.28515625" style="3" bestFit="1" customWidth="1"/>
    <col min="15392" max="15392" width="12.85546875" style="3" bestFit="1" customWidth="1"/>
    <col min="15393" max="15394" width="9.140625" style="3"/>
    <col min="15395" max="15396" width="9.28515625" style="3" bestFit="1" customWidth="1"/>
    <col min="15397" max="15397" width="9.140625" style="3"/>
    <col min="15398" max="15399" width="9.28515625" style="3" bestFit="1" customWidth="1"/>
    <col min="15400" max="15400" width="12.85546875" style="3" bestFit="1" customWidth="1"/>
    <col min="15401" max="15402" width="9.140625" style="3"/>
    <col min="15403" max="15404" width="9.28515625" style="3" bestFit="1" customWidth="1"/>
    <col min="15405" max="15405" width="9.140625" style="3"/>
    <col min="15406" max="15407" width="9.28515625" style="3" bestFit="1" customWidth="1"/>
    <col min="15408" max="15408" width="12.85546875" style="3" bestFit="1" customWidth="1"/>
    <col min="15409" max="15410" width="9.140625" style="3"/>
    <col min="15411" max="15412" width="9.28515625" style="3" bestFit="1" customWidth="1"/>
    <col min="15413" max="15413" width="9.140625" style="3"/>
    <col min="15414" max="15415" width="9.28515625" style="3" bestFit="1" customWidth="1"/>
    <col min="15416" max="15416" width="12.85546875" style="3" bestFit="1" customWidth="1"/>
    <col min="15417" max="15418" width="9.140625" style="3"/>
    <col min="15419" max="15420" width="9.28515625" style="3" bestFit="1" customWidth="1"/>
    <col min="15421" max="15421" width="9.140625" style="3"/>
    <col min="15422" max="15423" width="9.28515625" style="3" bestFit="1" customWidth="1"/>
    <col min="15424" max="15424" width="12.85546875" style="3" bestFit="1" customWidth="1"/>
    <col min="15425" max="15426" width="9.140625" style="3"/>
    <col min="15427" max="15428" width="9.28515625" style="3" bestFit="1" customWidth="1"/>
    <col min="15429" max="15429" width="9.140625" style="3"/>
    <col min="15430" max="15431" width="9.28515625" style="3" bestFit="1" customWidth="1"/>
    <col min="15432" max="15432" width="12.85546875" style="3" bestFit="1" customWidth="1"/>
    <col min="15433" max="15434" width="9.140625" style="3"/>
    <col min="15435" max="15436" width="9.28515625" style="3" bestFit="1" customWidth="1"/>
    <col min="15437" max="15437" width="9.140625" style="3"/>
    <col min="15438" max="15439" width="9.28515625" style="3" bestFit="1" customWidth="1"/>
    <col min="15440" max="15440" width="12.85546875" style="3" bestFit="1" customWidth="1"/>
    <col min="15441" max="15442" width="9.140625" style="3"/>
    <col min="15443" max="15444" width="9.28515625" style="3" bestFit="1" customWidth="1"/>
    <col min="15445" max="15445" width="9.140625" style="3"/>
    <col min="15446" max="15447" width="9.28515625" style="3" bestFit="1" customWidth="1"/>
    <col min="15448" max="15448" width="12.85546875" style="3" bestFit="1" customWidth="1"/>
    <col min="15449" max="15450" width="9.140625" style="3"/>
    <col min="15451" max="15452" width="9.28515625" style="3" bestFit="1" customWidth="1"/>
    <col min="15453" max="15453" width="9.140625" style="3"/>
    <col min="15454" max="15455" width="9.28515625" style="3" bestFit="1" customWidth="1"/>
    <col min="15456" max="15456" width="12.85546875" style="3" bestFit="1" customWidth="1"/>
    <col min="15457" max="15458" width="9.140625" style="3"/>
    <col min="15459" max="15460" width="9.28515625" style="3" bestFit="1" customWidth="1"/>
    <col min="15461" max="15461" width="9.140625" style="3"/>
    <col min="15462" max="15463" width="9.28515625" style="3" bestFit="1" customWidth="1"/>
    <col min="15464" max="15464" width="12.85546875" style="3" bestFit="1" customWidth="1"/>
    <col min="15465" max="15466" width="9.140625" style="3"/>
    <col min="15467" max="15468" width="9.28515625" style="3" bestFit="1" customWidth="1"/>
    <col min="15469" max="15469" width="9.140625" style="3"/>
    <col min="15470" max="15471" width="9.28515625" style="3" bestFit="1" customWidth="1"/>
    <col min="15472" max="15472" width="12.85546875" style="3" bestFit="1" customWidth="1"/>
    <col min="15473" max="15474" width="9.140625" style="3"/>
    <col min="15475" max="15476" width="9.28515625" style="3" bestFit="1" customWidth="1"/>
    <col min="15477" max="15477" width="9.140625" style="3"/>
    <col min="15478" max="15479" width="9.28515625" style="3" bestFit="1" customWidth="1"/>
    <col min="15480" max="15480" width="12.85546875" style="3" bestFit="1" customWidth="1"/>
    <col min="15481" max="15482" width="9.140625" style="3"/>
    <col min="15483" max="15484" width="9.28515625" style="3" bestFit="1" customWidth="1"/>
    <col min="15485" max="15485" width="9.140625" style="3"/>
    <col min="15486" max="15487" width="9.28515625" style="3" bestFit="1" customWidth="1"/>
    <col min="15488" max="15488" width="12.85546875" style="3" bestFit="1" customWidth="1"/>
    <col min="15489" max="15490" width="9.140625" style="3"/>
    <col min="15491" max="15492" width="9.28515625" style="3" bestFit="1" customWidth="1"/>
    <col min="15493" max="15493" width="9.140625" style="3"/>
    <col min="15494" max="15495" width="9.28515625" style="3" bestFit="1" customWidth="1"/>
    <col min="15496" max="15496" width="12.85546875" style="3" bestFit="1" customWidth="1"/>
    <col min="15497" max="15498" width="9.140625" style="3"/>
    <col min="15499" max="15500" width="9.28515625" style="3" bestFit="1" customWidth="1"/>
    <col min="15501" max="15501" width="9.140625" style="3"/>
    <col min="15502" max="15503" width="9.28515625" style="3" bestFit="1" customWidth="1"/>
    <col min="15504" max="15504" width="12.85546875" style="3" bestFit="1" customWidth="1"/>
    <col min="15505" max="15506" width="9.140625" style="3"/>
    <col min="15507" max="15508" width="9.28515625" style="3" bestFit="1" customWidth="1"/>
    <col min="15509" max="15509" width="9.140625" style="3"/>
    <col min="15510" max="15511" width="9.28515625" style="3" bestFit="1" customWidth="1"/>
    <col min="15512" max="15512" width="12.85546875" style="3" bestFit="1" customWidth="1"/>
    <col min="15513" max="15514" width="9.140625" style="3"/>
    <col min="15515" max="15516" width="9.28515625" style="3" bestFit="1" customWidth="1"/>
    <col min="15517" max="15517" width="9.140625" style="3"/>
    <col min="15518" max="15519" width="9.28515625" style="3" bestFit="1" customWidth="1"/>
    <col min="15520" max="15520" width="12.85546875" style="3" bestFit="1" customWidth="1"/>
    <col min="15521" max="15522" width="9.140625" style="3"/>
    <col min="15523" max="15524" width="9.28515625" style="3" bestFit="1" customWidth="1"/>
    <col min="15525" max="15525" width="9.140625" style="3"/>
    <col min="15526" max="15527" width="9.28515625" style="3" bestFit="1" customWidth="1"/>
    <col min="15528" max="15528" width="12.85546875" style="3" bestFit="1" customWidth="1"/>
    <col min="15529" max="15530" width="9.140625" style="3"/>
    <col min="15531" max="15532" width="9.28515625" style="3" bestFit="1" customWidth="1"/>
    <col min="15533" max="15533" width="9.140625" style="3"/>
    <col min="15534" max="15535" width="9.28515625" style="3" bestFit="1" customWidth="1"/>
    <col min="15536" max="15536" width="12.85546875" style="3" bestFit="1" customWidth="1"/>
    <col min="15537" max="15538" width="9.140625" style="3"/>
    <col min="15539" max="15540" width="9.28515625" style="3" bestFit="1" customWidth="1"/>
    <col min="15541" max="15541" width="9.140625" style="3"/>
    <col min="15542" max="15543" width="9.28515625" style="3" bestFit="1" customWidth="1"/>
    <col min="15544" max="15544" width="12.85546875" style="3" bestFit="1" customWidth="1"/>
    <col min="15545" max="15546" width="9.140625" style="3"/>
    <col min="15547" max="15548" width="9.28515625" style="3" bestFit="1" customWidth="1"/>
    <col min="15549" max="15549" width="9.140625" style="3"/>
    <col min="15550" max="15551" width="9.28515625" style="3" bestFit="1" customWidth="1"/>
    <col min="15552" max="15552" width="12.85546875" style="3" bestFit="1" customWidth="1"/>
    <col min="15553" max="15554" width="9.140625" style="3"/>
    <col min="15555" max="15556" width="9.28515625" style="3" bestFit="1" customWidth="1"/>
    <col min="15557" max="15557" width="9.140625" style="3"/>
    <col min="15558" max="15559" width="9.28515625" style="3" bestFit="1" customWidth="1"/>
    <col min="15560" max="15560" width="12.85546875" style="3" bestFit="1" customWidth="1"/>
    <col min="15561" max="15562" width="9.140625" style="3"/>
    <col min="15563" max="15564" width="9.28515625" style="3" bestFit="1" customWidth="1"/>
    <col min="15565" max="15565" width="9.140625" style="3"/>
    <col min="15566" max="15567" width="9.28515625" style="3" bestFit="1" customWidth="1"/>
    <col min="15568" max="15568" width="12.85546875" style="3" bestFit="1" customWidth="1"/>
    <col min="15569" max="15570" width="9.140625" style="3"/>
    <col min="15571" max="15572" width="9.28515625" style="3" bestFit="1" customWidth="1"/>
    <col min="15573" max="15573" width="9.140625" style="3"/>
    <col min="15574" max="15575" width="9.28515625" style="3" bestFit="1" customWidth="1"/>
    <col min="15576" max="15576" width="12.85546875" style="3" bestFit="1" customWidth="1"/>
    <col min="15577" max="15578" width="9.140625" style="3"/>
    <col min="15579" max="15580" width="9.28515625" style="3" bestFit="1" customWidth="1"/>
    <col min="15581" max="15581" width="9.140625" style="3"/>
    <col min="15582" max="15583" width="9.28515625" style="3" bestFit="1" customWidth="1"/>
    <col min="15584" max="15584" width="12.85546875" style="3" bestFit="1" customWidth="1"/>
    <col min="15585" max="15586" width="9.140625" style="3"/>
    <col min="15587" max="15588" width="9.28515625" style="3" bestFit="1" customWidth="1"/>
    <col min="15589" max="15589" width="9.140625" style="3"/>
    <col min="15590" max="15591" width="9.28515625" style="3" bestFit="1" customWidth="1"/>
    <col min="15592" max="15592" width="12.85546875" style="3" bestFit="1" customWidth="1"/>
    <col min="15593" max="15594" width="9.140625" style="3"/>
    <col min="15595" max="15596" width="9.28515625" style="3" bestFit="1" customWidth="1"/>
    <col min="15597" max="15597" width="9.140625" style="3"/>
    <col min="15598" max="15599" width="9.28515625" style="3" bestFit="1" customWidth="1"/>
    <col min="15600" max="15600" width="12.85546875" style="3" bestFit="1" customWidth="1"/>
    <col min="15601" max="15602" width="9.140625" style="3"/>
    <col min="15603" max="15604" width="9.28515625" style="3" bestFit="1" customWidth="1"/>
    <col min="15605" max="15605" width="9.140625" style="3"/>
    <col min="15606" max="15607" width="9.28515625" style="3" bestFit="1" customWidth="1"/>
    <col min="15608" max="15608" width="12.85546875" style="3" bestFit="1" customWidth="1"/>
    <col min="15609" max="15610" width="9.140625" style="3"/>
    <col min="15611" max="15612" width="9.28515625" style="3" bestFit="1" customWidth="1"/>
    <col min="15613" max="15613" width="9.140625" style="3"/>
    <col min="15614" max="15615" width="9.28515625" style="3" bestFit="1" customWidth="1"/>
    <col min="15616" max="15616" width="12.85546875" style="3" bestFit="1" customWidth="1"/>
    <col min="15617" max="15618" width="9.140625" style="3"/>
    <col min="15619" max="15620" width="9.28515625" style="3" bestFit="1" customWidth="1"/>
    <col min="15621" max="15621" width="9.140625" style="3"/>
    <col min="15622" max="15623" width="9.28515625" style="3" bestFit="1" customWidth="1"/>
    <col min="15624" max="15624" width="12.85546875" style="3" bestFit="1" customWidth="1"/>
    <col min="15625" max="15626" width="9.140625" style="3"/>
    <col min="15627" max="15628" width="9.28515625" style="3" bestFit="1" customWidth="1"/>
    <col min="15629" max="15629" width="9.140625" style="3"/>
    <col min="15630" max="15631" width="9.28515625" style="3" bestFit="1" customWidth="1"/>
    <col min="15632" max="15632" width="12.85546875" style="3" bestFit="1" customWidth="1"/>
    <col min="15633" max="15634" width="9.140625" style="3"/>
    <col min="15635" max="15636" width="9.28515625" style="3" bestFit="1" customWidth="1"/>
    <col min="15637" max="15637" width="9.140625" style="3"/>
    <col min="15638" max="15639" width="9.28515625" style="3" bestFit="1" customWidth="1"/>
    <col min="15640" max="15640" width="12.85546875" style="3" bestFit="1" customWidth="1"/>
    <col min="15641" max="15642" width="9.140625" style="3"/>
    <col min="15643" max="15644" width="9.28515625" style="3" bestFit="1" customWidth="1"/>
    <col min="15645" max="15645" width="9.140625" style="3"/>
    <col min="15646" max="15647" width="9.28515625" style="3" bestFit="1" customWidth="1"/>
    <col min="15648" max="15648" width="12.85546875" style="3" bestFit="1" customWidth="1"/>
    <col min="15649" max="15650" width="9.140625" style="3"/>
    <col min="15651" max="15652" width="9.28515625" style="3" bestFit="1" customWidth="1"/>
    <col min="15653" max="15653" width="9.140625" style="3"/>
    <col min="15654" max="15655" width="9.28515625" style="3" bestFit="1" customWidth="1"/>
    <col min="15656" max="15656" width="12.85546875" style="3" bestFit="1" customWidth="1"/>
    <col min="15657" max="15658" width="9.140625" style="3"/>
    <col min="15659" max="15660" width="9.28515625" style="3" bestFit="1" customWidth="1"/>
    <col min="15661" max="15661" width="9.140625" style="3"/>
    <col min="15662" max="15663" width="9.28515625" style="3" bestFit="1" customWidth="1"/>
    <col min="15664" max="15664" width="12.85546875" style="3" bestFit="1" customWidth="1"/>
    <col min="15665" max="15666" width="9.140625" style="3"/>
    <col min="15667" max="15668" width="9.28515625" style="3" bestFit="1" customWidth="1"/>
    <col min="15669" max="15669" width="9.140625" style="3"/>
    <col min="15670" max="15671" width="9.28515625" style="3" bestFit="1" customWidth="1"/>
    <col min="15672" max="15672" width="12.85546875" style="3" bestFit="1" customWidth="1"/>
    <col min="15673" max="15674" width="9.140625" style="3"/>
    <col min="15675" max="15676" width="9.28515625" style="3" bestFit="1" customWidth="1"/>
    <col min="15677" max="15677" width="9.140625" style="3"/>
    <col min="15678" max="15679" width="9.28515625" style="3" bestFit="1" customWidth="1"/>
    <col min="15680" max="15680" width="12.85546875" style="3" bestFit="1" customWidth="1"/>
    <col min="15681" max="15682" width="9.140625" style="3"/>
    <col min="15683" max="15684" width="9.28515625" style="3" bestFit="1" customWidth="1"/>
    <col min="15685" max="15685" width="9.140625" style="3"/>
    <col min="15686" max="15687" width="9.28515625" style="3" bestFit="1" customWidth="1"/>
    <col min="15688" max="15688" width="12.85546875" style="3" bestFit="1" customWidth="1"/>
    <col min="15689" max="15690" width="9.140625" style="3"/>
    <col min="15691" max="15692" width="9.28515625" style="3" bestFit="1" customWidth="1"/>
    <col min="15693" max="15693" width="9.140625" style="3"/>
    <col min="15694" max="15695" width="9.28515625" style="3" bestFit="1" customWidth="1"/>
    <col min="15696" max="15696" width="12.85546875" style="3" bestFit="1" customWidth="1"/>
    <col min="15697" max="15698" width="9.140625" style="3"/>
    <col min="15699" max="15700" width="9.28515625" style="3" bestFit="1" customWidth="1"/>
    <col min="15701" max="15701" width="9.140625" style="3"/>
    <col min="15702" max="15703" width="9.28515625" style="3" bestFit="1" customWidth="1"/>
    <col min="15704" max="15704" width="12.85546875" style="3" bestFit="1" customWidth="1"/>
    <col min="15705" max="15706" width="9.140625" style="3"/>
    <col min="15707" max="15708" width="9.28515625" style="3" bestFit="1" customWidth="1"/>
    <col min="15709" max="15709" width="9.140625" style="3"/>
    <col min="15710" max="15711" width="9.28515625" style="3" bestFit="1" customWidth="1"/>
    <col min="15712" max="15712" width="12.85546875" style="3" bestFit="1" customWidth="1"/>
    <col min="15713" max="15714" width="9.140625" style="3"/>
    <col min="15715" max="15716" width="9.28515625" style="3" bestFit="1" customWidth="1"/>
    <col min="15717" max="15717" width="9.140625" style="3"/>
    <col min="15718" max="15719" width="9.28515625" style="3" bestFit="1" customWidth="1"/>
    <col min="15720" max="15720" width="12.85546875" style="3" bestFit="1" customWidth="1"/>
    <col min="15721" max="15722" width="9.140625" style="3"/>
    <col min="15723" max="15724" width="9.28515625" style="3" bestFit="1" customWidth="1"/>
    <col min="15725" max="15725" width="9.140625" style="3"/>
    <col min="15726" max="15727" width="9.28515625" style="3" bestFit="1" customWidth="1"/>
    <col min="15728" max="15728" width="12.85546875" style="3" bestFit="1" customWidth="1"/>
    <col min="15729" max="15730" width="9.140625" style="3"/>
    <col min="15731" max="15732" width="9.28515625" style="3" bestFit="1" customWidth="1"/>
    <col min="15733" max="15733" width="9.140625" style="3"/>
    <col min="15734" max="15735" width="9.28515625" style="3" bestFit="1" customWidth="1"/>
    <col min="15736" max="15736" width="12.85546875" style="3" bestFit="1" customWidth="1"/>
    <col min="15737" max="15738" width="9.140625" style="3"/>
    <col min="15739" max="15740" width="9.28515625" style="3" bestFit="1" customWidth="1"/>
    <col min="15741" max="15741" width="9.140625" style="3"/>
    <col min="15742" max="15743" width="9.28515625" style="3" bestFit="1" customWidth="1"/>
    <col min="15744" max="15744" width="12.85546875" style="3" bestFit="1" customWidth="1"/>
    <col min="15745" max="15746" width="9.140625" style="3"/>
    <col min="15747" max="15748" width="9.28515625" style="3" bestFit="1" customWidth="1"/>
    <col min="15749" max="15749" width="9.140625" style="3"/>
    <col min="15750" max="15751" width="9.28515625" style="3" bestFit="1" customWidth="1"/>
    <col min="15752" max="15752" width="12.85546875" style="3" bestFit="1" customWidth="1"/>
    <col min="15753" max="15754" width="9.140625" style="3"/>
    <col min="15755" max="15756" width="9.28515625" style="3" bestFit="1" customWidth="1"/>
    <col min="15757" max="15757" width="9.140625" style="3"/>
    <col min="15758" max="15759" width="9.28515625" style="3" bestFit="1" customWidth="1"/>
    <col min="15760" max="15760" width="12.85546875" style="3" bestFit="1" customWidth="1"/>
    <col min="15761" max="15762" width="9.140625" style="3"/>
    <col min="15763" max="15764" width="9.28515625" style="3" bestFit="1" customWidth="1"/>
    <col min="15765" max="15765" width="9.140625" style="3"/>
    <col min="15766" max="15767" width="9.28515625" style="3" bestFit="1" customWidth="1"/>
    <col min="15768" max="15768" width="12.85546875" style="3" bestFit="1" customWidth="1"/>
    <col min="15769" max="15770" width="9.140625" style="3"/>
    <col min="15771" max="15772" width="9.28515625" style="3" bestFit="1" customWidth="1"/>
    <col min="15773" max="15773" width="9.140625" style="3"/>
    <col min="15774" max="15775" width="9.28515625" style="3" bestFit="1" customWidth="1"/>
    <col min="15776" max="15776" width="12.85546875" style="3" bestFit="1" customWidth="1"/>
    <col min="15777" max="15778" width="9.140625" style="3"/>
    <col min="15779" max="15780" width="9.28515625" style="3" bestFit="1" customWidth="1"/>
    <col min="15781" max="15781" width="9.140625" style="3"/>
    <col min="15782" max="15783" width="9.28515625" style="3" bestFit="1" customWidth="1"/>
    <col min="15784" max="15784" width="12.85546875" style="3" bestFit="1" customWidth="1"/>
    <col min="15785" max="15786" width="9.140625" style="3"/>
    <col min="15787" max="15788" width="9.28515625" style="3" bestFit="1" customWidth="1"/>
    <col min="15789" max="15789" width="9.140625" style="3"/>
    <col min="15790" max="15791" width="9.28515625" style="3" bestFit="1" customWidth="1"/>
    <col min="15792" max="15792" width="12.85546875" style="3" bestFit="1" customWidth="1"/>
    <col min="15793" max="15794" width="9.140625" style="3"/>
    <col min="15795" max="15796" width="9.28515625" style="3" bestFit="1" customWidth="1"/>
    <col min="15797" max="15797" width="9.140625" style="3"/>
    <col min="15798" max="15799" width="9.28515625" style="3" bestFit="1" customWidth="1"/>
    <col min="15800" max="15800" width="12.85546875" style="3" bestFit="1" customWidth="1"/>
    <col min="15801" max="15802" width="9.140625" style="3"/>
    <col min="15803" max="15804" width="9.28515625" style="3" bestFit="1" customWidth="1"/>
    <col min="15805" max="15805" width="9.140625" style="3"/>
    <col min="15806" max="15807" width="9.28515625" style="3" bestFit="1" customWidth="1"/>
    <col min="15808" max="15808" width="12.85546875" style="3" bestFit="1" customWidth="1"/>
    <col min="15809" max="15810" width="9.140625" style="3"/>
    <col min="15811" max="15812" width="9.28515625" style="3" bestFit="1" customWidth="1"/>
    <col min="15813" max="15813" width="9.140625" style="3"/>
    <col min="15814" max="15815" width="9.28515625" style="3" bestFit="1" customWidth="1"/>
    <col min="15816" max="15816" width="12.85546875" style="3" bestFit="1" customWidth="1"/>
    <col min="15817" max="15818" width="9.140625" style="3"/>
    <col min="15819" max="15820" width="9.28515625" style="3" bestFit="1" customWidth="1"/>
    <col min="15821" max="15821" width="9.140625" style="3"/>
    <col min="15822" max="15823" width="9.28515625" style="3" bestFit="1" customWidth="1"/>
    <col min="15824" max="15824" width="12.85546875" style="3" bestFit="1" customWidth="1"/>
    <col min="15825" max="15826" width="9.140625" style="3"/>
    <col min="15827" max="15828" width="9.28515625" style="3" bestFit="1" customWidth="1"/>
    <col min="15829" max="15829" width="9.140625" style="3"/>
    <col min="15830" max="15831" width="9.28515625" style="3" bestFit="1" customWidth="1"/>
    <col min="15832" max="15832" width="12.85546875" style="3" bestFit="1" customWidth="1"/>
    <col min="15833" max="15834" width="9.140625" style="3"/>
    <col min="15835" max="15836" width="9.28515625" style="3" bestFit="1" customWidth="1"/>
    <col min="15837" max="15837" width="9.140625" style="3"/>
    <col min="15838" max="15839" width="9.28515625" style="3" bestFit="1" customWidth="1"/>
    <col min="15840" max="15840" width="12.85546875" style="3" bestFit="1" customWidth="1"/>
    <col min="15841" max="15842" width="9.140625" style="3"/>
    <col min="15843" max="15844" width="9.28515625" style="3" bestFit="1" customWidth="1"/>
    <col min="15845" max="15845" width="9.140625" style="3"/>
    <col min="15846" max="15847" width="9.28515625" style="3" bestFit="1" customWidth="1"/>
    <col min="15848" max="15848" width="12.85546875" style="3" bestFit="1" customWidth="1"/>
    <col min="15849" max="15850" width="9.140625" style="3"/>
    <col min="15851" max="15852" width="9.28515625" style="3" bestFit="1" customWidth="1"/>
    <col min="15853" max="15853" width="9.140625" style="3"/>
    <col min="15854" max="15855" width="9.28515625" style="3" bestFit="1" customWidth="1"/>
    <col min="15856" max="15856" width="12.85546875" style="3" bestFit="1" customWidth="1"/>
    <col min="15857" max="15858" width="9.140625" style="3"/>
    <col min="15859" max="15860" width="9.28515625" style="3" bestFit="1" customWidth="1"/>
    <col min="15861" max="15861" width="9.140625" style="3"/>
    <col min="15862" max="15863" width="9.28515625" style="3" bestFit="1" customWidth="1"/>
    <col min="15864" max="15864" width="12.85546875" style="3" bestFit="1" customWidth="1"/>
    <col min="15865" max="15866" width="9.140625" style="3"/>
    <col min="15867" max="15868" width="9.28515625" style="3" bestFit="1" customWidth="1"/>
    <col min="15869" max="15869" width="9.140625" style="3"/>
    <col min="15870" max="15871" width="9.28515625" style="3" bestFit="1" customWidth="1"/>
    <col min="15872" max="15872" width="12.85546875" style="3" bestFit="1" customWidth="1"/>
    <col min="15873" max="15874" width="9.140625" style="3"/>
    <col min="15875" max="15876" width="9.28515625" style="3" bestFit="1" customWidth="1"/>
    <col min="15877" max="15877" width="9.140625" style="3"/>
    <col min="15878" max="15879" width="9.28515625" style="3" bestFit="1" customWidth="1"/>
    <col min="15880" max="15880" width="12.85546875" style="3" bestFit="1" customWidth="1"/>
    <col min="15881" max="15882" width="9.140625" style="3"/>
    <col min="15883" max="15884" width="9.28515625" style="3" bestFit="1" customWidth="1"/>
    <col min="15885" max="15885" width="9.140625" style="3"/>
    <col min="15886" max="15887" width="9.28515625" style="3" bestFit="1" customWidth="1"/>
    <col min="15888" max="15888" width="12.85546875" style="3" bestFit="1" customWidth="1"/>
    <col min="15889" max="15890" width="9.140625" style="3"/>
    <col min="15891" max="15892" width="9.28515625" style="3" bestFit="1" customWidth="1"/>
    <col min="15893" max="15893" width="9.140625" style="3"/>
    <col min="15894" max="15895" width="9.28515625" style="3" bestFit="1" customWidth="1"/>
    <col min="15896" max="15896" width="12.85546875" style="3" bestFit="1" customWidth="1"/>
    <col min="15897" max="15898" width="9.140625" style="3"/>
    <col min="15899" max="15900" width="9.28515625" style="3" bestFit="1" customWidth="1"/>
    <col min="15901" max="15901" width="9.140625" style="3"/>
    <col min="15902" max="15903" width="9.28515625" style="3" bestFit="1" customWidth="1"/>
    <col min="15904" max="15904" width="12.85546875" style="3" bestFit="1" customWidth="1"/>
    <col min="15905" max="15906" width="9.140625" style="3"/>
    <col min="15907" max="15908" width="9.28515625" style="3" bestFit="1" customWidth="1"/>
    <col min="15909" max="15909" width="9.140625" style="3"/>
    <col min="15910" max="15911" width="9.28515625" style="3" bestFit="1" customWidth="1"/>
    <col min="15912" max="15912" width="12.85546875" style="3" bestFit="1" customWidth="1"/>
    <col min="15913" max="15914" width="9.140625" style="3"/>
    <col min="15915" max="15916" width="9.28515625" style="3" bestFit="1" customWidth="1"/>
    <col min="15917" max="15917" width="9.140625" style="3"/>
    <col min="15918" max="15919" width="9.28515625" style="3" bestFit="1" customWidth="1"/>
    <col min="15920" max="15920" width="12.85546875" style="3" bestFit="1" customWidth="1"/>
    <col min="15921" max="15922" width="9.140625" style="3"/>
    <col min="15923" max="15924" width="9.28515625" style="3" bestFit="1" customWidth="1"/>
    <col min="15925" max="15925" width="9.140625" style="3"/>
    <col min="15926" max="15927" width="9.28515625" style="3" bestFit="1" customWidth="1"/>
    <col min="15928" max="15928" width="12.85546875" style="3" bestFit="1" customWidth="1"/>
    <col min="15929" max="15930" width="9.140625" style="3"/>
    <col min="15931" max="15932" width="9.28515625" style="3" bestFit="1" customWidth="1"/>
    <col min="15933" max="15933" width="9.140625" style="3"/>
    <col min="15934" max="15935" width="9.28515625" style="3" bestFit="1" customWidth="1"/>
    <col min="15936" max="15936" width="12.85546875" style="3" bestFit="1" customWidth="1"/>
    <col min="15937" max="15938" width="9.140625" style="3"/>
    <col min="15939" max="15940" width="9.28515625" style="3" bestFit="1" customWidth="1"/>
    <col min="15941" max="15941" width="9.140625" style="3"/>
    <col min="15942" max="15943" width="9.28515625" style="3" bestFit="1" customWidth="1"/>
    <col min="15944" max="15944" width="12.85546875" style="3" bestFit="1" customWidth="1"/>
    <col min="15945" max="15946" width="9.140625" style="3"/>
    <col min="15947" max="15948" width="9.28515625" style="3" bestFit="1" customWidth="1"/>
    <col min="15949" max="15949" width="9.140625" style="3"/>
    <col min="15950" max="15951" width="9.28515625" style="3" bestFit="1" customWidth="1"/>
    <col min="15952" max="15952" width="12.85546875" style="3" bestFit="1" customWidth="1"/>
    <col min="15953" max="15954" width="9.140625" style="3"/>
    <col min="15955" max="15956" width="9.28515625" style="3" bestFit="1" customWidth="1"/>
    <col min="15957" max="15957" width="9.140625" style="3"/>
    <col min="15958" max="15959" width="9.28515625" style="3" bestFit="1" customWidth="1"/>
    <col min="15960" max="15960" width="12.85546875" style="3" bestFit="1" customWidth="1"/>
    <col min="15961" max="15962" width="9.140625" style="3"/>
    <col min="15963" max="15964" width="9.28515625" style="3" bestFit="1" customWidth="1"/>
    <col min="15965" max="15965" width="9.140625" style="3"/>
    <col min="15966" max="15967" width="9.28515625" style="3" bestFit="1" customWidth="1"/>
    <col min="15968" max="15968" width="12.85546875" style="3" bestFit="1" customWidth="1"/>
    <col min="15969" max="15970" width="9.140625" style="3"/>
    <col min="15971" max="15972" width="9.28515625" style="3" bestFit="1" customWidth="1"/>
    <col min="15973" max="15973" width="9.140625" style="3"/>
    <col min="15974" max="15975" width="9.28515625" style="3" bestFit="1" customWidth="1"/>
    <col min="15976" max="15976" width="12.85546875" style="3" bestFit="1" customWidth="1"/>
    <col min="15977" max="15978" width="9.140625" style="3"/>
    <col min="15979" max="15980" width="9.28515625" style="3" bestFit="1" customWidth="1"/>
    <col min="15981" max="15981" width="9.140625" style="3"/>
    <col min="15982" max="15983" width="9.28515625" style="3" bestFit="1" customWidth="1"/>
    <col min="15984" max="15984" width="12.85546875" style="3" bestFit="1" customWidth="1"/>
    <col min="15985" max="15986" width="9.140625" style="3"/>
    <col min="15987" max="15988" width="9.28515625" style="3" bestFit="1" customWidth="1"/>
    <col min="15989" max="15989" width="9.140625" style="3"/>
    <col min="15990" max="15991" width="9.28515625" style="3" bestFit="1" customWidth="1"/>
    <col min="15992" max="15992" width="12.85546875" style="3" bestFit="1" customWidth="1"/>
    <col min="15993" max="15994" width="9.140625" style="3"/>
    <col min="15995" max="15996" width="9.28515625" style="3" bestFit="1" customWidth="1"/>
    <col min="15997" max="15997" width="9.140625" style="3"/>
    <col min="15998" max="15999" width="9.28515625" style="3" bestFit="1" customWidth="1"/>
    <col min="16000" max="16000" width="12.85546875" style="3" bestFit="1" customWidth="1"/>
    <col min="16001" max="16002" width="9.140625" style="3"/>
    <col min="16003" max="16004" width="9.28515625" style="3" bestFit="1" customWidth="1"/>
    <col min="16005" max="16005" width="9.140625" style="3"/>
    <col min="16006" max="16007" width="9.28515625" style="3" bestFit="1" customWidth="1"/>
    <col min="16008" max="16008" width="12.85546875" style="3" bestFit="1" customWidth="1"/>
    <col min="16009" max="16010" width="9.140625" style="3"/>
    <col min="16011" max="16012" width="9.28515625" style="3" bestFit="1" customWidth="1"/>
    <col min="16013" max="16013" width="9.140625" style="3"/>
    <col min="16014" max="16015" width="9.28515625" style="3" bestFit="1" customWidth="1"/>
    <col min="16016" max="16016" width="12.85546875" style="3" bestFit="1" customWidth="1"/>
    <col min="16017" max="16018" width="9.140625" style="3"/>
    <col min="16019" max="16020" width="9.28515625" style="3" bestFit="1" customWidth="1"/>
    <col min="16021" max="16021" width="9.140625" style="3"/>
    <col min="16022" max="16023" width="9.28515625" style="3" bestFit="1" customWidth="1"/>
    <col min="16024" max="16024" width="12.85546875" style="3" bestFit="1" customWidth="1"/>
    <col min="16025" max="16026" width="9.140625" style="3"/>
    <col min="16027" max="16028" width="9.28515625" style="3" bestFit="1" customWidth="1"/>
    <col min="16029" max="16029" width="9.140625" style="3"/>
    <col min="16030" max="16031" width="9.28515625" style="3" bestFit="1" customWidth="1"/>
    <col min="16032" max="16032" width="12.85546875" style="3" bestFit="1" customWidth="1"/>
    <col min="16033" max="16034" width="9.140625" style="3"/>
    <col min="16035" max="16036" width="9.28515625" style="3" bestFit="1" customWidth="1"/>
    <col min="16037" max="16037" width="9.140625" style="3"/>
    <col min="16038" max="16039" width="9.28515625" style="3" bestFit="1" customWidth="1"/>
    <col min="16040" max="16040" width="12.85546875" style="3" bestFit="1" customWidth="1"/>
    <col min="16041" max="16042" width="9.140625" style="3"/>
    <col min="16043" max="16044" width="9.28515625" style="3" bestFit="1" customWidth="1"/>
    <col min="16045" max="16045" width="9.140625" style="3"/>
    <col min="16046" max="16047" width="9.28515625" style="3" bestFit="1" customWidth="1"/>
    <col min="16048" max="16048" width="12.85546875" style="3" bestFit="1" customWidth="1"/>
    <col min="16049" max="16050" width="9.140625" style="3"/>
    <col min="16051" max="16052" width="9.28515625" style="3" bestFit="1" customWidth="1"/>
    <col min="16053" max="16053" width="9.140625" style="3"/>
    <col min="16054" max="16055" width="9.28515625" style="3" bestFit="1" customWidth="1"/>
    <col min="16056" max="16056" width="12.85546875" style="3" bestFit="1" customWidth="1"/>
    <col min="16057" max="16058" width="9.140625" style="3"/>
    <col min="16059" max="16060" width="9.28515625" style="3" bestFit="1" customWidth="1"/>
    <col min="16061" max="16061" width="9.140625" style="3"/>
    <col min="16062" max="16063" width="9.28515625" style="3" bestFit="1" customWidth="1"/>
    <col min="16064" max="16064" width="12.85546875" style="3" bestFit="1" customWidth="1"/>
    <col min="16065" max="16066" width="9.140625" style="3"/>
    <col min="16067" max="16068" width="9.28515625" style="3" bestFit="1" customWidth="1"/>
    <col min="16069" max="16069" width="9.140625" style="3"/>
    <col min="16070" max="16071" width="9.28515625" style="3" bestFit="1" customWidth="1"/>
    <col min="16072" max="16072" width="12.85546875" style="3" bestFit="1" customWidth="1"/>
    <col min="16073" max="16074" width="9.140625" style="3"/>
    <col min="16075" max="16076" width="9.28515625" style="3" bestFit="1" customWidth="1"/>
    <col min="16077" max="16077" width="9.140625" style="3"/>
    <col min="16078" max="16079" width="9.28515625" style="3" bestFit="1" customWidth="1"/>
    <col min="16080" max="16080" width="12.85546875" style="3" bestFit="1" customWidth="1"/>
    <col min="16081" max="16082" width="9.140625" style="3"/>
    <col min="16083" max="16084" width="9.28515625" style="3" bestFit="1" customWidth="1"/>
    <col min="16085" max="16085" width="9.140625" style="3"/>
    <col min="16086" max="16087" width="9.28515625" style="3" bestFit="1" customWidth="1"/>
    <col min="16088" max="16088" width="12.85546875" style="3" bestFit="1" customWidth="1"/>
    <col min="16089" max="16090" width="9.140625" style="3"/>
    <col min="16091" max="16092" width="9.28515625" style="3" bestFit="1" customWidth="1"/>
    <col min="16093" max="16093" width="9.140625" style="3"/>
    <col min="16094" max="16095" width="9.28515625" style="3" bestFit="1" customWidth="1"/>
    <col min="16096" max="16096" width="12.85546875" style="3" bestFit="1" customWidth="1"/>
    <col min="16097" max="16098" width="9.140625" style="3"/>
    <col min="16099" max="16100" width="9.28515625" style="3" bestFit="1" customWidth="1"/>
    <col min="16101" max="16101" width="9.140625" style="3"/>
    <col min="16102" max="16103" width="9.28515625" style="3" bestFit="1" customWidth="1"/>
    <col min="16104" max="16104" width="12.85546875" style="3" bestFit="1" customWidth="1"/>
    <col min="16105" max="16106" width="9.140625" style="3"/>
    <col min="16107" max="16108" width="9.28515625" style="3" bestFit="1" customWidth="1"/>
    <col min="16109" max="16109" width="9.140625" style="3"/>
    <col min="16110" max="16111" width="9.28515625" style="3" bestFit="1" customWidth="1"/>
    <col min="16112" max="16112" width="12.85546875" style="3" bestFit="1" customWidth="1"/>
    <col min="16113" max="16114" width="9.140625" style="3"/>
    <col min="16115" max="16116" width="9.28515625" style="3" bestFit="1" customWidth="1"/>
    <col min="16117" max="16117" width="9.140625" style="3"/>
    <col min="16118" max="16119" width="9.28515625" style="3" bestFit="1" customWidth="1"/>
    <col min="16120" max="16120" width="12.85546875" style="3" bestFit="1" customWidth="1"/>
    <col min="16121" max="16122" width="9.140625" style="3"/>
    <col min="16123" max="16124" width="9.28515625" style="3" bestFit="1" customWidth="1"/>
    <col min="16125" max="16125" width="9.140625" style="3"/>
    <col min="16126" max="16127" width="9.28515625" style="3" bestFit="1" customWidth="1"/>
    <col min="16128" max="16128" width="12.85546875" style="3" bestFit="1" customWidth="1"/>
    <col min="16129" max="16130" width="9.140625" style="3"/>
    <col min="16131" max="16132" width="9.28515625" style="3" bestFit="1" customWidth="1"/>
    <col min="16133" max="16133" width="9.140625" style="3"/>
    <col min="16134" max="16135" width="9.28515625" style="3" bestFit="1" customWidth="1"/>
    <col min="16136" max="16136" width="12.85546875" style="3" bestFit="1" customWidth="1"/>
    <col min="16137" max="16138" width="9.140625" style="3"/>
    <col min="16139" max="16140" width="9.28515625" style="3" bestFit="1" customWidth="1"/>
    <col min="16141" max="16141" width="9.140625" style="3"/>
    <col min="16142" max="16143" width="9.28515625" style="3" bestFit="1" customWidth="1"/>
    <col min="16144" max="16144" width="12.85546875" style="3" bestFit="1" customWidth="1"/>
    <col min="16145" max="16146" width="9.140625" style="3"/>
    <col min="16147" max="16148" width="9.28515625" style="3" bestFit="1" customWidth="1"/>
    <col min="16149" max="16149" width="9.140625" style="3"/>
    <col min="16150" max="16151" width="9.28515625" style="3" bestFit="1" customWidth="1"/>
    <col min="16152" max="16152" width="12.85546875" style="3" bestFit="1" customWidth="1"/>
    <col min="16153" max="16154" width="9.140625" style="3"/>
    <col min="16155" max="16156" width="9.28515625" style="3" bestFit="1" customWidth="1"/>
    <col min="16157" max="16157" width="9.140625" style="3"/>
    <col min="16158" max="16159" width="9.28515625" style="3" bestFit="1" customWidth="1"/>
    <col min="16160" max="16160" width="12.85546875" style="3" bestFit="1" customWidth="1"/>
    <col min="16161" max="16162" width="9.140625" style="3"/>
    <col min="16163" max="16164" width="9.28515625" style="3" bestFit="1" customWidth="1"/>
    <col min="16165" max="16165" width="9.140625" style="3"/>
    <col min="16166" max="16167" width="9.28515625" style="3" bestFit="1" customWidth="1"/>
    <col min="16168" max="16168" width="12.85546875" style="3" bestFit="1" customWidth="1"/>
    <col min="16169" max="16170" width="9.140625" style="3"/>
    <col min="16171" max="16172" width="9.28515625" style="3" bestFit="1" customWidth="1"/>
    <col min="16173" max="16173" width="9.140625" style="3"/>
    <col min="16174" max="16175" width="9.28515625" style="3" bestFit="1" customWidth="1"/>
    <col min="16176" max="16176" width="12.85546875" style="3" bestFit="1" customWidth="1"/>
    <col min="16177" max="16178" width="9.140625" style="3"/>
    <col min="16179" max="16180" width="9.28515625" style="3" bestFit="1" customWidth="1"/>
    <col min="16181" max="16181" width="9.140625" style="3"/>
    <col min="16182" max="16183" width="9.28515625" style="3" bestFit="1" customWidth="1"/>
    <col min="16184" max="16184" width="12.85546875" style="3" bestFit="1" customWidth="1"/>
    <col min="16185" max="16186" width="9.140625" style="3"/>
    <col min="16187" max="16188" width="9.28515625" style="3" bestFit="1" customWidth="1"/>
    <col min="16189" max="16189" width="9.140625" style="3"/>
    <col min="16190" max="16191" width="9.28515625" style="3" bestFit="1" customWidth="1"/>
    <col min="16192" max="16192" width="12.85546875" style="3" bestFit="1" customWidth="1"/>
    <col min="16193" max="16194" width="9.140625" style="3"/>
    <col min="16195" max="16196" width="9.28515625" style="3" bestFit="1" customWidth="1"/>
    <col min="16197" max="16197" width="9.140625" style="3"/>
    <col min="16198" max="16199" width="9.28515625" style="3" bestFit="1" customWidth="1"/>
    <col min="16200" max="16200" width="12.85546875" style="3" bestFit="1" customWidth="1"/>
    <col min="16201" max="16202" width="9.140625" style="3"/>
    <col min="16203" max="16204" width="9.28515625" style="3" bestFit="1" customWidth="1"/>
    <col min="16205" max="16205" width="9.140625" style="3"/>
    <col min="16206" max="16207" width="9.28515625" style="3" bestFit="1" customWidth="1"/>
    <col min="16208" max="16208" width="12.85546875" style="3" bestFit="1" customWidth="1"/>
    <col min="16209" max="16210" width="9.140625" style="3"/>
    <col min="16211" max="16212" width="9.28515625" style="3" bestFit="1" customWidth="1"/>
    <col min="16213" max="16213" width="9.140625" style="3"/>
    <col min="16214" max="16215" width="9.28515625" style="3" bestFit="1" customWidth="1"/>
    <col min="16216" max="16216" width="12.85546875" style="3" bestFit="1" customWidth="1"/>
    <col min="16217" max="16218" width="9.140625" style="3"/>
    <col min="16219" max="16220" width="9.28515625" style="3" bestFit="1" customWidth="1"/>
    <col min="16221" max="16221" width="9.140625" style="3"/>
    <col min="16222" max="16223" width="9.28515625" style="3" bestFit="1" customWidth="1"/>
    <col min="16224" max="16224" width="12.85546875" style="3" bestFit="1" customWidth="1"/>
    <col min="16225" max="16226" width="9.140625" style="3"/>
    <col min="16227" max="16228" width="9.28515625" style="3" bestFit="1" customWidth="1"/>
    <col min="16229" max="16229" width="9.140625" style="3"/>
    <col min="16230" max="16231" width="9.28515625" style="3" bestFit="1" customWidth="1"/>
    <col min="16232" max="16232" width="12.85546875" style="3" bestFit="1" customWidth="1"/>
    <col min="16233" max="16234" width="9.140625" style="3"/>
    <col min="16235" max="16236" width="9.28515625" style="3" bestFit="1" customWidth="1"/>
    <col min="16237" max="16237" width="9.140625" style="3"/>
    <col min="16238" max="16239" width="9.28515625" style="3" bestFit="1" customWidth="1"/>
    <col min="16240" max="16240" width="12.85546875" style="3" bestFit="1" customWidth="1"/>
    <col min="16241" max="16242" width="9.140625" style="3"/>
    <col min="16243" max="16244" width="9.28515625" style="3" bestFit="1" customWidth="1"/>
    <col min="16245" max="16245" width="9.140625" style="3"/>
    <col min="16246" max="16247" width="9.28515625" style="3" bestFit="1" customWidth="1"/>
    <col min="16248" max="16248" width="12.85546875" style="3" bestFit="1" customWidth="1"/>
    <col min="16249" max="16250" width="9.140625" style="3"/>
    <col min="16251" max="16252" width="9.28515625" style="3" bestFit="1" customWidth="1"/>
    <col min="16253" max="16253" width="9.140625" style="3"/>
    <col min="16254" max="16255" width="9.28515625" style="3" bestFit="1" customWidth="1"/>
    <col min="16256" max="16256" width="12.85546875" style="3" bestFit="1" customWidth="1"/>
    <col min="16257" max="16258" width="9.140625" style="3"/>
    <col min="16259" max="16260" width="9.28515625" style="3" bestFit="1" customWidth="1"/>
    <col min="16261" max="16261" width="9.140625" style="3"/>
    <col min="16262" max="16263" width="9.28515625" style="3" bestFit="1" customWidth="1"/>
    <col min="16264" max="16264" width="12.85546875" style="3" bestFit="1" customWidth="1"/>
    <col min="16265" max="16266" width="9.140625" style="3"/>
    <col min="16267" max="16268" width="9.28515625" style="3" bestFit="1" customWidth="1"/>
    <col min="16269" max="16269" width="9.140625" style="3"/>
    <col min="16270" max="16271" width="9.28515625" style="3" bestFit="1" customWidth="1"/>
    <col min="16272" max="16272" width="12.85546875" style="3" bestFit="1" customWidth="1"/>
    <col min="16273" max="16274" width="9.140625" style="3"/>
    <col min="16275" max="16276" width="9.28515625" style="3" bestFit="1" customWidth="1"/>
    <col min="16277" max="16277" width="9.140625" style="3"/>
    <col min="16278" max="16279" width="9.28515625" style="3" bestFit="1" customWidth="1"/>
    <col min="16280" max="16280" width="12.85546875" style="3" bestFit="1" customWidth="1"/>
    <col min="16281" max="16282" width="9.140625" style="3"/>
    <col min="16283" max="16284" width="9.28515625" style="3" bestFit="1" customWidth="1"/>
    <col min="16285" max="16285" width="9.140625" style="3"/>
    <col min="16286" max="16287" width="9.28515625" style="3" bestFit="1" customWidth="1"/>
    <col min="16288" max="16288" width="12.85546875" style="3" bestFit="1" customWidth="1"/>
    <col min="16289" max="16290" width="9.140625" style="3"/>
    <col min="16291" max="16292" width="9.28515625" style="3" bestFit="1" customWidth="1"/>
    <col min="16293" max="16293" width="9.140625" style="3"/>
    <col min="16294" max="16295" width="9.28515625" style="3" bestFit="1" customWidth="1"/>
    <col min="16296" max="16296" width="12.85546875" style="3" bestFit="1" customWidth="1"/>
    <col min="16297" max="16298" width="9.140625" style="3"/>
    <col min="16299" max="16300" width="9.28515625" style="3" bestFit="1" customWidth="1"/>
    <col min="16301" max="16301" width="9.140625" style="3"/>
    <col min="16302" max="16303" width="9.28515625" style="3" bestFit="1" customWidth="1"/>
    <col min="16304" max="16304" width="12.85546875" style="3" bestFit="1" customWidth="1"/>
    <col min="16305" max="16306" width="9.140625" style="3"/>
    <col min="16307" max="16308" width="9.28515625" style="3" bestFit="1" customWidth="1"/>
    <col min="16309" max="16309" width="9.140625" style="3"/>
    <col min="16310" max="16311" width="9.28515625" style="3" bestFit="1" customWidth="1"/>
    <col min="16312" max="16312" width="12.85546875" style="3" bestFit="1" customWidth="1"/>
    <col min="16313" max="16314" width="9.140625" style="3"/>
    <col min="16315" max="16316" width="9.28515625" style="3" bestFit="1" customWidth="1"/>
    <col min="16317" max="16317" width="9.140625" style="3"/>
    <col min="16318" max="16319" width="9.28515625" style="3" bestFit="1" customWidth="1"/>
    <col min="16320" max="16320" width="12.85546875" style="3" bestFit="1" customWidth="1"/>
    <col min="16321" max="16322" width="9.140625" style="3"/>
    <col min="16323" max="16324" width="9.28515625" style="3" bestFit="1" customWidth="1"/>
    <col min="16325" max="16325" width="9.140625" style="3"/>
    <col min="16326" max="16327" width="9.28515625" style="3" bestFit="1" customWidth="1"/>
    <col min="16328" max="16328" width="12.85546875" style="3" bestFit="1" customWidth="1"/>
    <col min="16329" max="16330" width="9.140625" style="3"/>
    <col min="16331" max="16332" width="9.28515625" style="3" bestFit="1" customWidth="1"/>
    <col min="16333" max="16333" width="9.140625" style="3"/>
    <col min="16334" max="16335" width="9.28515625" style="3" bestFit="1" customWidth="1"/>
    <col min="16336" max="16336" width="12.85546875" style="3" bestFit="1" customWidth="1"/>
    <col min="16337" max="16338" width="9.140625" style="3"/>
    <col min="16339" max="16340" width="9.28515625" style="3" bestFit="1" customWidth="1"/>
    <col min="16341" max="16341" width="9.140625" style="3"/>
    <col min="16342" max="16343" width="9.28515625" style="3" bestFit="1" customWidth="1"/>
    <col min="16344" max="16344" width="12.85546875" style="3" bestFit="1" customWidth="1"/>
    <col min="16345" max="16346" width="9.140625" style="3"/>
    <col min="16347" max="16348" width="9.28515625" style="3" bestFit="1" customWidth="1"/>
    <col min="16349" max="16349" width="9.140625" style="3"/>
    <col min="16350" max="16351" width="9.28515625" style="3" bestFit="1" customWidth="1"/>
    <col min="16352" max="16352" width="12.85546875" style="3" bestFit="1" customWidth="1"/>
    <col min="16353" max="16384" width="12.85546875" style="3" customWidth="1"/>
  </cols>
  <sheetData>
    <row r="1" spans="1:10" ht="15.75" x14ac:dyDescent="0.25">
      <c r="A1" s="1" t="s">
        <v>373</v>
      </c>
      <c r="D1" s="351"/>
      <c r="E1" s="351"/>
      <c r="F1" s="351"/>
      <c r="G1" s="351"/>
      <c r="H1" s="905"/>
      <c r="J1" s="905" t="s">
        <v>489</v>
      </c>
    </row>
    <row r="2" spans="1:10" ht="18.75" customHeight="1" x14ac:dyDescent="0.2">
      <c r="D2" s="351"/>
      <c r="E2" s="351"/>
      <c r="F2" s="351"/>
      <c r="G2" s="351"/>
      <c r="H2" s="520"/>
      <c r="J2" s="520" t="s">
        <v>459</v>
      </c>
    </row>
    <row r="3" spans="1:10" ht="18.75" customHeight="1" x14ac:dyDescent="0.2">
      <c r="D3" s="351"/>
      <c r="E3" s="351"/>
      <c r="F3" s="351"/>
      <c r="G3" s="351"/>
      <c r="H3" s="520"/>
      <c r="J3" s="520" t="s">
        <v>560</v>
      </c>
    </row>
    <row r="4" spans="1:10" ht="18.75" customHeight="1" x14ac:dyDescent="0.2">
      <c r="D4" s="351"/>
      <c r="E4" s="351"/>
      <c r="F4" s="351"/>
      <c r="G4" s="351"/>
      <c r="H4" s="520"/>
      <c r="J4" s="520" t="s">
        <v>460</v>
      </c>
    </row>
    <row r="5" spans="1:10" ht="18.75" customHeight="1" x14ac:dyDescent="0.2">
      <c r="A5" s="4"/>
      <c r="B5" s="4"/>
      <c r="C5" s="195"/>
      <c r="D5" s="195"/>
      <c r="H5" s="520"/>
      <c r="J5" s="520" t="s">
        <v>559</v>
      </c>
    </row>
    <row r="6" spans="1:10" ht="18.75" customHeight="1" x14ac:dyDescent="0.2">
      <c r="D6" s="195"/>
      <c r="E6" s="195"/>
      <c r="F6" s="195"/>
      <c r="G6" s="195"/>
      <c r="H6" s="520"/>
      <c r="I6" s="520"/>
      <c r="J6" s="520"/>
    </row>
    <row r="7" spans="1:10" ht="26.25" customHeight="1" x14ac:dyDescent="0.3">
      <c r="A7" s="1241" t="s">
        <v>0</v>
      </c>
      <c r="B7" s="1241"/>
      <c r="C7" s="1241"/>
      <c r="D7" s="1241"/>
      <c r="E7" s="1241"/>
      <c r="F7" s="1241"/>
      <c r="G7" s="1241"/>
      <c r="H7" s="1241"/>
      <c r="I7" s="1241"/>
      <c r="J7" s="1241"/>
    </row>
    <row r="8" spans="1:10" ht="63" customHeight="1" x14ac:dyDescent="0.3">
      <c r="A8" s="1242" t="s">
        <v>501</v>
      </c>
      <c r="B8" s="1242"/>
      <c r="C8" s="1242"/>
      <c r="D8" s="1242"/>
      <c r="E8" s="1242"/>
      <c r="F8" s="1242"/>
      <c r="G8" s="1242"/>
      <c r="H8" s="1242"/>
      <c r="I8" s="1242"/>
      <c r="J8" s="1242"/>
    </row>
    <row r="9" spans="1:10" ht="27" customHeight="1" thickBot="1" x14ac:dyDescent="0.25">
      <c r="H9" s="512"/>
      <c r="I9" s="512"/>
      <c r="J9" s="512"/>
    </row>
    <row r="10" spans="1:10" ht="37.5" customHeight="1" thickBot="1" x14ac:dyDescent="0.25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514" t="s">
        <v>8</v>
      </c>
      <c r="I10" s="514" t="s">
        <v>491</v>
      </c>
      <c r="J10" s="731" t="s">
        <v>490</v>
      </c>
    </row>
    <row r="11" spans="1:10" s="1" customFormat="1" ht="19.5" thickBot="1" x14ac:dyDescent="0.35">
      <c r="A11" s="1291" t="s">
        <v>499</v>
      </c>
      <c r="B11" s="1292"/>
      <c r="C11" s="1292"/>
      <c r="D11" s="1292"/>
      <c r="E11" s="1292"/>
      <c r="F11" s="1292"/>
      <c r="G11" s="1292"/>
      <c r="H11" s="907">
        <f>H12+H14</f>
        <v>1378875.00239</v>
      </c>
      <c r="I11" s="907">
        <f>I12+I14</f>
        <v>1413645.8054700003</v>
      </c>
      <c r="J11" s="908">
        <f t="shared" ref="J11" si="0">J12+J14</f>
        <v>34770.803079999998</v>
      </c>
    </row>
    <row r="12" spans="1:10" ht="15.75" x14ac:dyDescent="0.25">
      <c r="A12" s="425" t="s">
        <v>9</v>
      </c>
      <c r="B12" s="1323" t="s">
        <v>10</v>
      </c>
      <c r="C12" s="1323"/>
      <c r="D12" s="1323"/>
      <c r="E12" s="1323"/>
      <c r="F12" s="1323"/>
      <c r="G12" s="1323"/>
      <c r="H12" s="909">
        <f>H80</f>
        <v>155344.50489000001</v>
      </c>
      <c r="I12" s="909">
        <f t="shared" ref="I12:J12" si="1">I80</f>
        <v>157276.50489000001</v>
      </c>
      <c r="J12" s="910">
        <f t="shared" si="1"/>
        <v>1932</v>
      </c>
    </row>
    <row r="13" spans="1:10" ht="15.75" x14ac:dyDescent="0.25">
      <c r="A13" s="360"/>
      <c r="B13" s="1324"/>
      <c r="C13" s="1324"/>
      <c r="D13" s="1324"/>
      <c r="E13" s="1324"/>
      <c r="F13" s="1324"/>
      <c r="G13" s="1324"/>
      <c r="H13" s="911"/>
      <c r="I13" s="911"/>
      <c r="J13" s="912"/>
    </row>
    <row r="14" spans="1:10" ht="15.75" x14ac:dyDescent="0.25">
      <c r="A14" s="7" t="s">
        <v>11</v>
      </c>
      <c r="B14" s="1331" t="s">
        <v>12</v>
      </c>
      <c r="C14" s="1331"/>
      <c r="D14" s="1331"/>
      <c r="E14" s="1331"/>
      <c r="F14" s="1331"/>
      <c r="G14" s="1331"/>
      <c r="H14" s="913">
        <f>SUM(H15:H19)</f>
        <v>1223530.4975000001</v>
      </c>
      <c r="I14" s="913">
        <f>SUM(I15:I20)</f>
        <v>1256369.3005800003</v>
      </c>
      <c r="J14" s="914">
        <f>SUM(J15:J20)</f>
        <v>32838.803079999998</v>
      </c>
    </row>
    <row r="15" spans="1:10" ht="15.75" x14ac:dyDescent="0.25">
      <c r="A15" s="8" t="s">
        <v>13</v>
      </c>
      <c r="B15" s="1332" t="s">
        <v>194</v>
      </c>
      <c r="C15" s="1332"/>
      <c r="D15" s="1332"/>
      <c r="E15" s="1332"/>
      <c r="F15" s="1332"/>
      <c r="G15" s="1332"/>
      <c r="H15" s="911">
        <f>H77</f>
        <v>223776</v>
      </c>
      <c r="I15" s="911">
        <f>I77</f>
        <v>223776</v>
      </c>
      <c r="J15" s="912">
        <f t="shared" ref="J15" si="2">J77</f>
        <v>0</v>
      </c>
    </row>
    <row r="16" spans="1:10" ht="15.75" x14ac:dyDescent="0.25">
      <c r="A16" s="8" t="s">
        <v>14</v>
      </c>
      <c r="B16" s="1332" t="s">
        <v>191</v>
      </c>
      <c r="C16" s="1332"/>
      <c r="D16" s="1332"/>
      <c r="E16" s="1332"/>
      <c r="F16" s="1332"/>
      <c r="G16" s="1332"/>
      <c r="H16" s="911">
        <f>H965</f>
        <v>179377.63449999999</v>
      </c>
      <c r="I16" s="911">
        <f>I965</f>
        <v>201315.43725999998</v>
      </c>
      <c r="J16" s="912">
        <f>J965</f>
        <v>21937.802759999999</v>
      </c>
    </row>
    <row r="17" spans="1:10" s="1" customFormat="1" ht="15.75" x14ac:dyDescent="0.25">
      <c r="A17" s="8" t="s">
        <v>15</v>
      </c>
      <c r="B17" s="1333" t="s">
        <v>192</v>
      </c>
      <c r="C17" s="1333"/>
      <c r="D17" s="1333"/>
      <c r="E17" s="1333"/>
      <c r="F17" s="1333"/>
      <c r="G17" s="1333"/>
      <c r="H17" s="915">
        <f>H1071</f>
        <v>820376.86300000013</v>
      </c>
      <c r="I17" s="915">
        <f>I1071</f>
        <v>819627.86300000013</v>
      </c>
      <c r="J17" s="916">
        <f>J1071</f>
        <v>-749</v>
      </c>
    </row>
    <row r="18" spans="1:10" s="1" customFormat="1" ht="15.75" x14ac:dyDescent="0.25">
      <c r="A18" s="8" t="s">
        <v>364</v>
      </c>
      <c r="B18" s="1333" t="s">
        <v>363</v>
      </c>
      <c r="C18" s="1333"/>
      <c r="D18" s="1333"/>
      <c r="E18" s="1333"/>
      <c r="F18" s="1333"/>
      <c r="G18" s="1333"/>
      <c r="H18" s="915">
        <f>H1431</f>
        <v>0</v>
      </c>
      <c r="I18" s="915">
        <f>I1431</f>
        <v>0</v>
      </c>
      <c r="J18" s="916">
        <f>J1431</f>
        <v>0</v>
      </c>
    </row>
    <row r="19" spans="1:10" s="124" customFormat="1" ht="63" x14ac:dyDescent="0.25">
      <c r="A19" s="424" t="s">
        <v>275</v>
      </c>
      <c r="B19" s="1345" t="s">
        <v>276</v>
      </c>
      <c r="C19" s="1346"/>
      <c r="D19" s="1346"/>
      <c r="E19" s="1346"/>
      <c r="F19" s="1346"/>
      <c r="G19" s="1347"/>
      <c r="H19" s="917">
        <f>H78</f>
        <v>0</v>
      </c>
      <c r="I19" s="917">
        <f>I78</f>
        <v>5150.0003200000001</v>
      </c>
      <c r="J19" s="918">
        <f t="shared" ref="J19:J20" si="3">J78</f>
        <v>5150.0003200000001</v>
      </c>
    </row>
    <row r="20" spans="1:10" s="124" customFormat="1" ht="48" thickBot="1" x14ac:dyDescent="0.3">
      <c r="A20" s="781" t="s">
        <v>506</v>
      </c>
      <c r="B20" s="1349" t="s">
        <v>507</v>
      </c>
      <c r="C20" s="1349"/>
      <c r="D20" s="1349"/>
      <c r="E20" s="1349"/>
      <c r="F20" s="1349"/>
      <c r="G20" s="1349"/>
      <c r="H20" s="917">
        <f>H79</f>
        <v>0</v>
      </c>
      <c r="I20" s="917">
        <f>I79</f>
        <v>6500</v>
      </c>
      <c r="J20" s="918">
        <f t="shared" si="3"/>
        <v>6500</v>
      </c>
    </row>
    <row r="21" spans="1:10" s="1" customFormat="1" thickBot="1" x14ac:dyDescent="0.25">
      <c r="A21" s="1275"/>
      <c r="B21" s="1276"/>
      <c r="C21" s="1276"/>
      <c r="D21" s="1276"/>
      <c r="E21" s="1276"/>
      <c r="F21" s="1276"/>
      <c r="G21" s="1276"/>
      <c r="H21" s="1276"/>
      <c r="I21" s="1276"/>
      <c r="J21" s="1277"/>
    </row>
    <row r="22" spans="1:10" s="1" customFormat="1" ht="19.5" thickBot="1" x14ac:dyDescent="0.35">
      <c r="A22" s="1281" t="s">
        <v>500</v>
      </c>
      <c r="B22" s="1282"/>
      <c r="C22" s="1282"/>
      <c r="D22" s="1282"/>
      <c r="E22" s="1282"/>
      <c r="F22" s="1282"/>
      <c r="G22" s="1283"/>
      <c r="H22" s="907">
        <f>SUM(H23:H69)</f>
        <v>1377640.0023900003</v>
      </c>
      <c r="I22" s="907">
        <f>SUM(I23:I69)</f>
        <v>1445042.6404500003</v>
      </c>
      <c r="J22" s="907">
        <f>SUM(J23:J69)</f>
        <v>67402.638059999997</v>
      </c>
    </row>
    <row r="23" spans="1:10" s="1" customFormat="1" ht="16.5" customHeight="1" x14ac:dyDescent="0.25">
      <c r="A23" s="1325" t="s">
        <v>16</v>
      </c>
      <c r="B23" s="1326"/>
      <c r="C23" s="1326"/>
      <c r="D23" s="1326"/>
      <c r="E23" s="1326"/>
      <c r="F23" s="1326"/>
      <c r="G23" s="1326"/>
      <c r="H23" s="919">
        <f>H84+H143+H1091+H1445+H1037+H1466+H1436+H1470</f>
        <v>337920.05872999999</v>
      </c>
      <c r="I23" s="919">
        <f>I84+I143+I1091+I1445+I1037+I1466+I1436+I1470</f>
        <v>399244.98969000002</v>
      </c>
      <c r="J23" s="919">
        <f>J84+J143+J1091+J1445+J1037+J1466+J1436+J1470</f>
        <v>61324.930960000005</v>
      </c>
    </row>
    <row r="24" spans="1:10" s="1" customFormat="1" ht="15.75" customHeight="1" x14ac:dyDescent="0.25">
      <c r="A24" s="1327" t="s">
        <v>17</v>
      </c>
      <c r="B24" s="1328"/>
      <c r="C24" s="1328"/>
      <c r="D24" s="1328"/>
      <c r="E24" s="1328"/>
      <c r="F24" s="1328"/>
      <c r="G24" s="1329"/>
      <c r="H24" s="920">
        <f>H127</f>
        <v>2157.33</v>
      </c>
      <c r="I24" s="920">
        <f>I127</f>
        <v>2157.33</v>
      </c>
      <c r="J24" s="920">
        <f>J127</f>
        <v>0</v>
      </c>
    </row>
    <row r="25" spans="1:10" s="1" customFormat="1" ht="15.75" customHeight="1" x14ac:dyDescent="0.25">
      <c r="A25" s="1327" t="s">
        <v>18</v>
      </c>
      <c r="B25" s="1328"/>
      <c r="C25" s="1328"/>
      <c r="D25" s="1328"/>
      <c r="E25" s="1328"/>
      <c r="F25" s="1328"/>
      <c r="G25" s="1329"/>
      <c r="H25" s="920">
        <f>H112</f>
        <v>4163.0049999999992</v>
      </c>
      <c r="I25" s="920">
        <f>I112</f>
        <v>4163.0049999999992</v>
      </c>
      <c r="J25" s="920">
        <f>J112</f>
        <v>0</v>
      </c>
    </row>
    <row r="26" spans="1:10" s="1" customFormat="1" ht="15.75" customHeight="1" x14ac:dyDescent="0.25">
      <c r="A26" s="1343" t="s">
        <v>143</v>
      </c>
      <c r="B26" s="1344"/>
      <c r="C26" s="1344"/>
      <c r="D26" s="1344"/>
      <c r="E26" s="1344"/>
      <c r="F26" s="1344"/>
      <c r="G26" s="1344"/>
      <c r="H26" s="921">
        <f>H134</f>
        <v>6845.3470000000007</v>
      </c>
      <c r="I26" s="921">
        <f>I134</f>
        <v>6845.3470000000007</v>
      </c>
      <c r="J26" s="921">
        <f>J134</f>
        <v>0</v>
      </c>
    </row>
    <row r="27" spans="1:10" s="1" customFormat="1" ht="15.75" customHeight="1" x14ac:dyDescent="0.25">
      <c r="A27" s="1313" t="s">
        <v>270</v>
      </c>
      <c r="B27" s="1314"/>
      <c r="C27" s="1314"/>
      <c r="D27" s="1314"/>
      <c r="E27" s="1314"/>
      <c r="F27" s="1314"/>
      <c r="G27" s="1314"/>
      <c r="H27" s="921">
        <f>H261</f>
        <v>2261.9480000000003</v>
      </c>
      <c r="I27" s="921">
        <f>I261</f>
        <v>2311.9480000000003</v>
      </c>
      <c r="J27" s="921">
        <f>J261</f>
        <v>50</v>
      </c>
    </row>
    <row r="28" spans="1:10" s="1" customFormat="1" ht="17.25" customHeight="1" x14ac:dyDescent="0.25">
      <c r="A28" s="1313" t="s">
        <v>271</v>
      </c>
      <c r="B28" s="1314"/>
      <c r="C28" s="1314"/>
      <c r="D28" s="1314"/>
      <c r="E28" s="1314"/>
      <c r="F28" s="1314"/>
      <c r="G28" s="1314"/>
      <c r="H28" s="921">
        <f>H268</f>
        <v>10349.606</v>
      </c>
      <c r="I28" s="921">
        <f>I268</f>
        <v>11296.233</v>
      </c>
      <c r="J28" s="921">
        <f>J268</f>
        <v>946.62700000000041</v>
      </c>
    </row>
    <row r="29" spans="1:10" s="1" customFormat="1" ht="17.25" customHeight="1" x14ac:dyDescent="0.25">
      <c r="A29" s="1313" t="s">
        <v>272</v>
      </c>
      <c r="B29" s="1314"/>
      <c r="C29" s="1314"/>
      <c r="D29" s="1314"/>
      <c r="E29" s="1314"/>
      <c r="F29" s="1314"/>
      <c r="G29" s="1314"/>
      <c r="H29" s="921">
        <f>H281</f>
        <v>6649.3429999999998</v>
      </c>
      <c r="I29" s="921">
        <f>I281</f>
        <v>6649.3429999999998</v>
      </c>
      <c r="J29" s="921">
        <f>J281</f>
        <v>0</v>
      </c>
    </row>
    <row r="30" spans="1:10" s="1" customFormat="1" ht="15.75" customHeight="1" x14ac:dyDescent="0.25">
      <c r="A30" s="1313" t="s">
        <v>457</v>
      </c>
      <c r="B30" s="1314"/>
      <c r="C30" s="1314"/>
      <c r="D30" s="1314"/>
      <c r="E30" s="1314"/>
      <c r="F30" s="1314"/>
      <c r="G30" s="1314"/>
      <c r="H30" s="921">
        <f>H912+H1034</f>
        <v>9270.0062999999991</v>
      </c>
      <c r="I30" s="921">
        <f>I912+I1034</f>
        <v>9505.0062999999991</v>
      </c>
      <c r="J30" s="921">
        <f>J912+J1034</f>
        <v>235</v>
      </c>
    </row>
    <row r="31" spans="1:10" s="1" customFormat="1" ht="15.75" x14ac:dyDescent="0.25">
      <c r="A31" s="1293" t="s">
        <v>161</v>
      </c>
      <c r="B31" s="1294"/>
      <c r="C31" s="1294"/>
      <c r="D31" s="1294"/>
      <c r="E31" s="1294"/>
      <c r="F31" s="1294"/>
      <c r="G31" s="1294"/>
      <c r="H31" s="921">
        <f>H296+H1128</f>
        <v>26783.306859999997</v>
      </c>
      <c r="I31" s="921">
        <f>I296+I1128</f>
        <v>26783.306859999997</v>
      </c>
      <c r="J31" s="921">
        <f>J296+J1128</f>
        <v>0</v>
      </c>
    </row>
    <row r="32" spans="1:10" s="1" customFormat="1" ht="15.75" x14ac:dyDescent="0.25">
      <c r="A32" s="1293" t="s">
        <v>162</v>
      </c>
      <c r="B32" s="1294"/>
      <c r="C32" s="1294"/>
      <c r="D32" s="1294"/>
      <c r="E32" s="1294"/>
      <c r="F32" s="1294"/>
      <c r="G32" s="1294"/>
      <c r="H32" s="921">
        <f>H316+H1133</f>
        <v>33741.669699999999</v>
      </c>
      <c r="I32" s="921">
        <f>I316+I1133</f>
        <v>34001.669699999999</v>
      </c>
      <c r="J32" s="921">
        <f>J316+J1133</f>
        <v>260</v>
      </c>
    </row>
    <row r="33" spans="1:10" s="1" customFormat="1" ht="15.75" x14ac:dyDescent="0.25">
      <c r="A33" s="1293" t="s">
        <v>163</v>
      </c>
      <c r="B33" s="1294"/>
      <c r="C33" s="1294"/>
      <c r="D33" s="1294"/>
      <c r="E33" s="1294"/>
      <c r="F33" s="1294"/>
      <c r="G33" s="1294"/>
      <c r="H33" s="921">
        <f>H333+H1138</f>
        <v>18789.141</v>
      </c>
      <c r="I33" s="921">
        <f>I333+I1138</f>
        <v>19529.141</v>
      </c>
      <c r="J33" s="921">
        <f>J333+J1138</f>
        <v>740</v>
      </c>
    </row>
    <row r="34" spans="1:10" s="1" customFormat="1" ht="15.75" x14ac:dyDescent="0.25">
      <c r="A34" s="1293" t="s">
        <v>164</v>
      </c>
      <c r="B34" s="1294"/>
      <c r="C34" s="1294"/>
      <c r="D34" s="1294"/>
      <c r="E34" s="1294"/>
      <c r="F34" s="1294"/>
      <c r="G34" s="1294"/>
      <c r="H34" s="921">
        <f>H349+H1142</f>
        <v>24489.769</v>
      </c>
      <c r="I34" s="921">
        <f>I349+I1142</f>
        <v>24489.769</v>
      </c>
      <c r="J34" s="921">
        <f>J349+J1142</f>
        <v>0</v>
      </c>
    </row>
    <row r="35" spans="1:10" s="1" customFormat="1" ht="15.75" x14ac:dyDescent="0.25">
      <c r="A35" s="1293" t="s">
        <v>165</v>
      </c>
      <c r="B35" s="1294"/>
      <c r="C35" s="1294"/>
      <c r="D35" s="1294"/>
      <c r="E35" s="1294"/>
      <c r="F35" s="1294"/>
      <c r="G35" s="1294"/>
      <c r="H35" s="921">
        <f>H367+H1146</f>
        <v>23707.521000000001</v>
      </c>
      <c r="I35" s="921">
        <f>I367+I1146</f>
        <v>23707.521000000001</v>
      </c>
      <c r="J35" s="921">
        <f>J367+J1146</f>
        <v>0</v>
      </c>
    </row>
    <row r="36" spans="1:10" s="1" customFormat="1" ht="15.75" x14ac:dyDescent="0.25">
      <c r="A36" s="1293" t="s">
        <v>166</v>
      </c>
      <c r="B36" s="1294"/>
      <c r="C36" s="1294"/>
      <c r="D36" s="1294"/>
      <c r="E36" s="1294"/>
      <c r="F36" s="1294"/>
      <c r="G36" s="1294"/>
      <c r="H36" s="921">
        <f>H385+H1150</f>
        <v>13260.601999999999</v>
      </c>
      <c r="I36" s="921">
        <f>I385+I1150</f>
        <v>13260.601999999999</v>
      </c>
      <c r="J36" s="921">
        <f>J385+J1150</f>
        <v>0</v>
      </c>
    </row>
    <row r="37" spans="1:10" s="1" customFormat="1" ht="15.75" x14ac:dyDescent="0.25">
      <c r="A37" s="1293" t="s">
        <v>167</v>
      </c>
      <c r="B37" s="1294"/>
      <c r="C37" s="1294"/>
      <c r="D37" s="1294"/>
      <c r="E37" s="1294"/>
      <c r="F37" s="1294"/>
      <c r="G37" s="1294"/>
      <c r="H37" s="921">
        <f>H401+H1154</f>
        <v>8574.0990000000002</v>
      </c>
      <c r="I37" s="921">
        <f>I401+I1154</f>
        <v>8674.0990000000002</v>
      </c>
      <c r="J37" s="921">
        <f>J401+J1154</f>
        <v>100</v>
      </c>
    </row>
    <row r="38" spans="1:10" s="1" customFormat="1" ht="15.75" x14ac:dyDescent="0.25">
      <c r="A38" s="1293" t="s">
        <v>168</v>
      </c>
      <c r="B38" s="1294"/>
      <c r="C38" s="1294"/>
      <c r="D38" s="1294"/>
      <c r="E38" s="1294"/>
      <c r="F38" s="1294"/>
      <c r="G38" s="1294"/>
      <c r="H38" s="921">
        <f>H417+H1158</f>
        <v>27282.488799999999</v>
      </c>
      <c r="I38" s="921">
        <f>I417+I1158</f>
        <v>27282.488799999999</v>
      </c>
      <c r="J38" s="921">
        <f>J417+J1158</f>
        <v>0</v>
      </c>
    </row>
    <row r="39" spans="1:10" s="1" customFormat="1" ht="15.75" x14ac:dyDescent="0.25">
      <c r="A39" s="1293" t="s">
        <v>169</v>
      </c>
      <c r="B39" s="1294"/>
      <c r="C39" s="1294"/>
      <c r="D39" s="1294"/>
      <c r="E39" s="1294"/>
      <c r="F39" s="1294"/>
      <c r="G39" s="1294"/>
      <c r="H39" s="921">
        <f>H436+H1163</f>
        <v>34459.652000000002</v>
      </c>
      <c r="I39" s="921">
        <f>I436+I1163</f>
        <v>34459.652000000002</v>
      </c>
      <c r="J39" s="921">
        <f>J436+J1163</f>
        <v>0</v>
      </c>
    </row>
    <row r="40" spans="1:10" s="1" customFormat="1" ht="15.75" x14ac:dyDescent="0.25">
      <c r="A40" s="1293" t="s">
        <v>170</v>
      </c>
      <c r="B40" s="1294"/>
      <c r="C40" s="1294"/>
      <c r="D40" s="1294"/>
      <c r="E40" s="1294"/>
      <c r="F40" s="1294"/>
      <c r="G40" s="1294"/>
      <c r="H40" s="921">
        <f>H448+H1168</f>
        <v>10697.888999999999</v>
      </c>
      <c r="I40" s="921">
        <f>I448+I1168</f>
        <v>10697.888999999999</v>
      </c>
      <c r="J40" s="921">
        <f>J448+J1168</f>
        <v>0</v>
      </c>
    </row>
    <row r="41" spans="1:10" s="1" customFormat="1" ht="15.75" x14ac:dyDescent="0.25">
      <c r="A41" s="1293" t="s">
        <v>171</v>
      </c>
      <c r="B41" s="1294"/>
      <c r="C41" s="1294"/>
      <c r="D41" s="1294"/>
      <c r="E41" s="1294"/>
      <c r="F41" s="1294"/>
      <c r="G41" s="1294"/>
      <c r="H41" s="921">
        <f>H463+H1172</f>
        <v>13363.804999999998</v>
      </c>
      <c r="I41" s="921">
        <f>I463+I1172</f>
        <v>13363.804999999998</v>
      </c>
      <c r="J41" s="921">
        <f>J463+J1172</f>
        <v>0</v>
      </c>
    </row>
    <row r="42" spans="1:10" s="1" customFormat="1" ht="15.75" x14ac:dyDescent="0.25">
      <c r="A42" s="1293" t="s">
        <v>172</v>
      </c>
      <c r="B42" s="1294"/>
      <c r="C42" s="1294"/>
      <c r="D42" s="1294"/>
      <c r="E42" s="1294"/>
      <c r="F42" s="1294"/>
      <c r="G42" s="1294"/>
      <c r="H42" s="921">
        <f>H481+H1176</f>
        <v>8031.357</v>
      </c>
      <c r="I42" s="921">
        <f>I481+I1176</f>
        <v>8031.357</v>
      </c>
      <c r="J42" s="921">
        <f>J481+J1176</f>
        <v>0</v>
      </c>
    </row>
    <row r="43" spans="1:10" s="1" customFormat="1" ht="15.75" x14ac:dyDescent="0.25">
      <c r="A43" s="1293" t="s">
        <v>173</v>
      </c>
      <c r="B43" s="1294"/>
      <c r="C43" s="1294"/>
      <c r="D43" s="1294"/>
      <c r="E43" s="1294"/>
      <c r="F43" s="1294"/>
      <c r="G43" s="1294"/>
      <c r="H43" s="921">
        <f>H498+H1180</f>
        <v>12819.923999999999</v>
      </c>
      <c r="I43" s="921">
        <f>I498+I1180</f>
        <v>12819.923999999999</v>
      </c>
      <c r="J43" s="921">
        <f>J498+J1180</f>
        <v>0</v>
      </c>
    </row>
    <row r="44" spans="1:10" s="1" customFormat="1" ht="15.75" x14ac:dyDescent="0.25">
      <c r="A44" s="1293" t="s">
        <v>311</v>
      </c>
      <c r="B44" s="1294"/>
      <c r="C44" s="1294"/>
      <c r="D44" s="1294"/>
      <c r="E44" s="1294"/>
      <c r="F44" s="1294"/>
      <c r="G44" s="1294"/>
      <c r="H44" s="921">
        <f>H515+H1184</f>
        <v>23455.487999999998</v>
      </c>
      <c r="I44" s="921">
        <f>I515+I1184</f>
        <v>23455.487999999998</v>
      </c>
      <c r="J44" s="921">
        <f>J515+J1184</f>
        <v>0</v>
      </c>
    </row>
    <row r="45" spans="1:10" s="1" customFormat="1" ht="15.75" x14ac:dyDescent="0.25">
      <c r="A45" s="1293" t="s">
        <v>312</v>
      </c>
      <c r="B45" s="1294"/>
      <c r="C45" s="1294"/>
      <c r="D45" s="1294"/>
      <c r="E45" s="1294"/>
      <c r="F45" s="1294"/>
      <c r="G45" s="1294"/>
      <c r="H45" s="921">
        <f>H1209+H529+H988</f>
        <v>45069.411999999997</v>
      </c>
      <c r="I45" s="921">
        <f>I1209+I529+I988+I1460</f>
        <v>45069.411999999997</v>
      </c>
      <c r="J45" s="921">
        <f>J1209+J529+J988+J1460</f>
        <v>0</v>
      </c>
    </row>
    <row r="46" spans="1:10" s="1" customFormat="1" ht="15.75" x14ac:dyDescent="0.25">
      <c r="A46" s="1293" t="s">
        <v>313</v>
      </c>
      <c r="B46" s="1294"/>
      <c r="C46" s="1294"/>
      <c r="D46" s="1294"/>
      <c r="E46" s="1294"/>
      <c r="F46" s="1294"/>
      <c r="G46" s="1294"/>
      <c r="H46" s="921">
        <f>H1231+H545+H990</f>
        <v>44047.44</v>
      </c>
      <c r="I46" s="921">
        <f>I1231+I545+I990+I1462</f>
        <v>44456.44</v>
      </c>
      <c r="J46" s="921">
        <f>J1231+J545+J990+J1462</f>
        <v>409</v>
      </c>
    </row>
    <row r="47" spans="1:10" s="1" customFormat="1" ht="15.75" x14ac:dyDescent="0.25">
      <c r="A47" s="1293" t="s">
        <v>314</v>
      </c>
      <c r="B47" s="1294"/>
      <c r="C47" s="1294"/>
      <c r="D47" s="1294"/>
      <c r="E47" s="1294"/>
      <c r="F47" s="1294"/>
      <c r="G47" s="1294"/>
      <c r="H47" s="921">
        <f>H1253+H558+H992</f>
        <v>54012.769</v>
      </c>
      <c r="I47" s="921">
        <f>I1253+I558+I992</f>
        <v>54012.769</v>
      </c>
      <c r="J47" s="921">
        <f>J1253+J558+J992</f>
        <v>0</v>
      </c>
    </row>
    <row r="48" spans="1:10" s="1" customFormat="1" ht="15.75" x14ac:dyDescent="0.25">
      <c r="A48" s="1293" t="s">
        <v>315</v>
      </c>
      <c r="B48" s="1294"/>
      <c r="C48" s="1294"/>
      <c r="D48" s="1294"/>
      <c r="E48" s="1294"/>
      <c r="F48" s="1294"/>
      <c r="G48" s="1294"/>
      <c r="H48" s="921">
        <f>H1275+H578+H994</f>
        <v>36851.121999999996</v>
      </c>
      <c r="I48" s="921">
        <f>I1275+I578+I994</f>
        <v>36851.121999999996</v>
      </c>
      <c r="J48" s="921">
        <f>J1275+J578+J994</f>
        <v>0</v>
      </c>
    </row>
    <row r="49" spans="1:10" s="1" customFormat="1" ht="15.75" x14ac:dyDescent="0.25">
      <c r="A49" s="1293" t="s">
        <v>316</v>
      </c>
      <c r="B49" s="1294"/>
      <c r="C49" s="1294"/>
      <c r="D49" s="1294"/>
      <c r="E49" s="1294"/>
      <c r="F49" s="1294"/>
      <c r="G49" s="1294"/>
      <c r="H49" s="921">
        <f>H1287+H598+H996+H1028</f>
        <v>32259.288</v>
      </c>
      <c r="I49" s="921">
        <f>I1287+I598+I996+I1028</f>
        <v>32259.288</v>
      </c>
      <c r="J49" s="921">
        <f>J1287+J598+J996+J1028</f>
        <v>0</v>
      </c>
    </row>
    <row r="50" spans="1:10" s="1" customFormat="1" ht="15.75" x14ac:dyDescent="0.25">
      <c r="A50" s="1293" t="s">
        <v>317</v>
      </c>
      <c r="B50" s="1294"/>
      <c r="C50" s="1294"/>
      <c r="D50" s="1294"/>
      <c r="E50" s="1294"/>
      <c r="F50" s="1294"/>
      <c r="G50" s="1294"/>
      <c r="H50" s="921">
        <f>H1299+H619+H998</f>
        <v>50482.645000000004</v>
      </c>
      <c r="I50" s="921">
        <f>I1299+I619+I998</f>
        <v>50512.645000000004</v>
      </c>
      <c r="J50" s="921">
        <f>J1299+J619+J998</f>
        <v>30</v>
      </c>
    </row>
    <row r="51" spans="1:10" s="1" customFormat="1" ht="15.75" x14ac:dyDescent="0.25">
      <c r="A51" s="1293" t="s">
        <v>318</v>
      </c>
      <c r="B51" s="1294"/>
      <c r="C51" s="1294"/>
      <c r="D51" s="1294"/>
      <c r="E51" s="1294"/>
      <c r="F51" s="1294"/>
      <c r="G51" s="1294"/>
      <c r="H51" s="921">
        <f>H1311+H641+H1000+H1458+H1021</f>
        <v>57073.957000000002</v>
      </c>
      <c r="I51" s="921">
        <f>I1311+I641+I1000+I1458+I1021</f>
        <v>58053.822339999999</v>
      </c>
      <c r="J51" s="921">
        <f>J1311+J641+J1000+J1458+J1021</f>
        <v>979.86533999999983</v>
      </c>
    </row>
    <row r="52" spans="1:10" s="1" customFormat="1" ht="15.75" x14ac:dyDescent="0.25">
      <c r="A52" s="1293" t="s">
        <v>319</v>
      </c>
      <c r="B52" s="1294"/>
      <c r="C52" s="1294"/>
      <c r="D52" s="1294"/>
      <c r="E52" s="1294"/>
      <c r="F52" s="1294"/>
      <c r="G52" s="1294"/>
      <c r="H52" s="921">
        <f>H1323+H658+H1002</f>
        <v>25979.632000000001</v>
      </c>
      <c r="I52" s="921">
        <f>I1323+I658+I1002</f>
        <v>25979.632000000001</v>
      </c>
      <c r="J52" s="921">
        <f>J1323+J658+J1002</f>
        <v>0</v>
      </c>
    </row>
    <row r="53" spans="1:10" s="1" customFormat="1" ht="15.75" x14ac:dyDescent="0.25">
      <c r="A53" s="1293" t="s">
        <v>320</v>
      </c>
      <c r="B53" s="1294"/>
      <c r="C53" s="1294"/>
      <c r="D53" s="1294"/>
      <c r="E53" s="1294"/>
      <c r="F53" s="1294"/>
      <c r="G53" s="1294"/>
      <c r="H53" s="921">
        <f>H1335+H676+H1004+H1455</f>
        <v>50925.885000000009</v>
      </c>
      <c r="I53" s="921">
        <f>I1335+I676+I1004+I1455</f>
        <v>52302.885000000009</v>
      </c>
      <c r="J53" s="921">
        <f>J1335+J676+J1004+J1455</f>
        <v>1377</v>
      </c>
    </row>
    <row r="54" spans="1:10" s="1" customFormat="1" ht="15.75" x14ac:dyDescent="0.25">
      <c r="A54" s="1293" t="s">
        <v>321</v>
      </c>
      <c r="B54" s="1294"/>
      <c r="C54" s="1294"/>
      <c r="D54" s="1294"/>
      <c r="E54" s="1294"/>
      <c r="F54" s="1294"/>
      <c r="G54" s="1294"/>
      <c r="H54" s="921">
        <f>H1357+H695+H1006+H1023</f>
        <v>26521.402999999998</v>
      </c>
      <c r="I54" s="921">
        <f>I1357+I695+I1006+I1023</f>
        <v>26521.402999999998</v>
      </c>
      <c r="J54" s="921">
        <f>J1357+J695+J1006+J1023</f>
        <v>0</v>
      </c>
    </row>
    <row r="55" spans="1:10" s="1" customFormat="1" ht="15.75" x14ac:dyDescent="0.25">
      <c r="A55" s="1293" t="s">
        <v>322</v>
      </c>
      <c r="B55" s="1294"/>
      <c r="C55" s="1294"/>
      <c r="D55" s="1294"/>
      <c r="E55" s="1294"/>
      <c r="F55" s="1294"/>
      <c r="G55" s="1294"/>
      <c r="H55" s="921">
        <f>H1369+H712+H1008+H1025</f>
        <v>34562.587999999996</v>
      </c>
      <c r="I55" s="921">
        <f>I1369+I712+I1008+I1025</f>
        <v>34882.587999999996</v>
      </c>
      <c r="J55" s="921">
        <f>J1369+J712+J1008+J1025</f>
        <v>320</v>
      </c>
    </row>
    <row r="56" spans="1:10" s="1" customFormat="1" ht="15.75" x14ac:dyDescent="0.25">
      <c r="A56" s="1293" t="s">
        <v>323</v>
      </c>
      <c r="B56" s="1294"/>
      <c r="C56" s="1294"/>
      <c r="D56" s="1294"/>
      <c r="E56" s="1294"/>
      <c r="F56" s="1294"/>
      <c r="G56" s="1294"/>
      <c r="H56" s="921">
        <f>H1381+H731+H1010+H1019+H1452</f>
        <v>94251.537000000011</v>
      </c>
      <c r="I56" s="921">
        <f>I1381+I731+I1010+I1019+I1452</f>
        <v>94251.537000000011</v>
      </c>
      <c r="J56" s="921">
        <f>J1381+J731+J1010+J1019+J1452</f>
        <v>0</v>
      </c>
    </row>
    <row r="57" spans="1:10" s="1" customFormat="1" ht="15.75" x14ac:dyDescent="0.25">
      <c r="A57" s="1293" t="s">
        <v>324</v>
      </c>
      <c r="B57" s="1294"/>
      <c r="C57" s="1294"/>
      <c r="D57" s="1294"/>
      <c r="E57" s="1294"/>
      <c r="F57" s="1294"/>
      <c r="G57" s="1294"/>
      <c r="H57" s="921">
        <f>H1393+H752+H1012</f>
        <v>13077.761</v>
      </c>
      <c r="I57" s="921">
        <f>I1393+I752+I1012</f>
        <v>13077.761</v>
      </c>
      <c r="J57" s="921">
        <f>J1393+J752+J1012</f>
        <v>0</v>
      </c>
    </row>
    <row r="58" spans="1:10" s="1" customFormat="1" ht="15.75" x14ac:dyDescent="0.25">
      <c r="A58" s="1293" t="s">
        <v>325</v>
      </c>
      <c r="B58" s="1294"/>
      <c r="C58" s="1294"/>
      <c r="D58" s="1294"/>
      <c r="E58" s="1294"/>
      <c r="F58" s="1294"/>
      <c r="G58" s="1294"/>
      <c r="H58" s="921">
        <f>H1404+H767+H1014</f>
        <v>13258.631000000001</v>
      </c>
      <c r="I58" s="921">
        <f>I1404+I767+I1014</f>
        <v>13258.631000000001</v>
      </c>
      <c r="J58" s="921">
        <f>J1404+J767+J1014</f>
        <v>0</v>
      </c>
    </row>
    <row r="59" spans="1:10" s="1" customFormat="1" ht="15.75" x14ac:dyDescent="0.25">
      <c r="A59" s="1293" t="s">
        <v>326</v>
      </c>
      <c r="B59" s="1294"/>
      <c r="C59" s="1294"/>
      <c r="D59" s="1294"/>
      <c r="E59" s="1294"/>
      <c r="F59" s="1294"/>
      <c r="G59" s="1294"/>
      <c r="H59" s="921">
        <f>H1415+H782+H1016</f>
        <v>14743.623000000001</v>
      </c>
      <c r="I59" s="921">
        <f>I1415+I782+I1016</f>
        <v>14793.623000000001</v>
      </c>
      <c r="J59" s="921">
        <f>J1415+J782+J1016</f>
        <v>50</v>
      </c>
    </row>
    <row r="60" spans="1:10" s="1" customFormat="1" ht="15.75" x14ac:dyDescent="0.25">
      <c r="A60" s="1293" t="s">
        <v>422</v>
      </c>
      <c r="B60" s="1294"/>
      <c r="C60" s="1294"/>
      <c r="D60" s="1294"/>
      <c r="E60" s="1294"/>
      <c r="F60" s="1294"/>
      <c r="G60" s="1294"/>
      <c r="H60" s="921">
        <f>H800</f>
        <v>10778.807000000001</v>
      </c>
      <c r="I60" s="921">
        <f>I800</f>
        <v>10778.807000000001</v>
      </c>
      <c r="J60" s="921">
        <f>J800</f>
        <v>0</v>
      </c>
    </row>
    <row r="61" spans="1:10" s="1" customFormat="1" ht="15.75" x14ac:dyDescent="0.25">
      <c r="A61" s="1293" t="s">
        <v>423</v>
      </c>
      <c r="B61" s="1294"/>
      <c r="C61" s="1294"/>
      <c r="D61" s="1294"/>
      <c r="E61" s="1294"/>
      <c r="F61" s="1294"/>
      <c r="G61" s="1294"/>
      <c r="H61" s="921">
        <f>H811</f>
        <v>4064.1949999999997</v>
      </c>
      <c r="I61" s="921">
        <f>I811</f>
        <v>4064.1949999999997</v>
      </c>
      <c r="J61" s="921">
        <f>J811</f>
        <v>0</v>
      </c>
    </row>
    <row r="62" spans="1:10" s="1" customFormat="1" ht="15.75" x14ac:dyDescent="0.25">
      <c r="A62" s="1293" t="s">
        <v>424</v>
      </c>
      <c r="B62" s="1294"/>
      <c r="C62" s="1294"/>
      <c r="D62" s="1294"/>
      <c r="E62" s="1294"/>
      <c r="F62" s="1294"/>
      <c r="G62" s="1294"/>
      <c r="H62" s="921">
        <f>H822</f>
        <v>7275.5999999999995</v>
      </c>
      <c r="I62" s="921">
        <f>I822</f>
        <v>7275.5999999999995</v>
      </c>
      <c r="J62" s="921">
        <f>J822</f>
        <v>0</v>
      </c>
    </row>
    <row r="63" spans="1:10" s="1" customFormat="1" ht="15.75" x14ac:dyDescent="0.25">
      <c r="A63" s="1293" t="s">
        <v>425</v>
      </c>
      <c r="B63" s="1294"/>
      <c r="C63" s="1294"/>
      <c r="D63" s="1294"/>
      <c r="E63" s="1294"/>
      <c r="F63" s="1294"/>
      <c r="G63" s="1294"/>
      <c r="H63" s="921">
        <f>H833</f>
        <v>10050.550999999999</v>
      </c>
      <c r="I63" s="921">
        <f>I833</f>
        <v>10050.550999999999</v>
      </c>
      <c r="J63" s="921">
        <f>J833</f>
        <v>0</v>
      </c>
    </row>
    <row r="64" spans="1:10" s="1" customFormat="1" ht="15.75" x14ac:dyDescent="0.25">
      <c r="A64" s="1293" t="s">
        <v>426</v>
      </c>
      <c r="B64" s="1294"/>
      <c r="C64" s="1294"/>
      <c r="D64" s="1294"/>
      <c r="E64" s="1294"/>
      <c r="F64" s="1294"/>
      <c r="G64" s="1294"/>
      <c r="H64" s="921">
        <f>H845</f>
        <v>8372.469000000001</v>
      </c>
      <c r="I64" s="921">
        <f>I845</f>
        <v>8372.469000000001</v>
      </c>
      <c r="J64" s="921">
        <f>J845</f>
        <v>0</v>
      </c>
    </row>
    <row r="65" spans="1:10" s="1" customFormat="1" ht="15.75" x14ac:dyDescent="0.25">
      <c r="A65" s="1293" t="s">
        <v>427</v>
      </c>
      <c r="B65" s="1294"/>
      <c r="C65" s="1294"/>
      <c r="D65" s="1294"/>
      <c r="E65" s="1294"/>
      <c r="F65" s="1294"/>
      <c r="G65" s="1294"/>
      <c r="H65" s="921">
        <f>H860</f>
        <v>10105.455000000002</v>
      </c>
      <c r="I65" s="921">
        <f>I860</f>
        <v>10105.455000000002</v>
      </c>
      <c r="J65" s="921">
        <f>J860</f>
        <v>0</v>
      </c>
    </row>
    <row r="66" spans="1:10" s="1" customFormat="1" ht="15.75" x14ac:dyDescent="0.25">
      <c r="A66" s="1293" t="s">
        <v>428</v>
      </c>
      <c r="B66" s="1294"/>
      <c r="C66" s="1294"/>
      <c r="D66" s="1294"/>
      <c r="E66" s="1294"/>
      <c r="F66" s="1294"/>
      <c r="G66" s="1294"/>
      <c r="H66" s="921">
        <f>H874</f>
        <v>10322.341</v>
      </c>
      <c r="I66" s="921">
        <f>I874</f>
        <v>10322.341</v>
      </c>
      <c r="J66" s="921">
        <f>J874</f>
        <v>0</v>
      </c>
    </row>
    <row r="67" spans="1:10" s="1" customFormat="1" ht="15.75" x14ac:dyDescent="0.25">
      <c r="A67" s="1293" t="s">
        <v>429</v>
      </c>
      <c r="B67" s="1294"/>
      <c r="C67" s="1294"/>
      <c r="D67" s="1294"/>
      <c r="E67" s="1294"/>
      <c r="F67" s="1294"/>
      <c r="G67" s="1294"/>
      <c r="H67" s="921">
        <f>H889</f>
        <v>7250.0169999999989</v>
      </c>
      <c r="I67" s="921">
        <f>I889</f>
        <v>7250.0169999999989</v>
      </c>
      <c r="J67" s="921">
        <f>J889</f>
        <v>0</v>
      </c>
    </row>
    <row r="68" spans="1:10" s="1" customFormat="1" ht="15.75" x14ac:dyDescent="0.25">
      <c r="A68" s="1293" t="s">
        <v>430</v>
      </c>
      <c r="B68" s="1294"/>
      <c r="C68" s="1294"/>
      <c r="D68" s="1294"/>
      <c r="E68" s="1294"/>
      <c r="F68" s="1294"/>
      <c r="G68" s="1294"/>
      <c r="H68" s="921">
        <f>H901</f>
        <v>9040.9560000000019</v>
      </c>
      <c r="I68" s="921">
        <f>I901</f>
        <v>9040.9560000000019</v>
      </c>
      <c r="J68" s="921">
        <f>J901</f>
        <v>0</v>
      </c>
    </row>
    <row r="69" spans="1:10" s="1" customFormat="1" ht="16.5" thickBot="1" x14ac:dyDescent="0.3">
      <c r="A69" s="1334" t="s">
        <v>431</v>
      </c>
      <c r="B69" s="1335"/>
      <c r="C69" s="1335"/>
      <c r="D69" s="1335"/>
      <c r="E69" s="1335"/>
      <c r="F69" s="1335"/>
      <c r="G69" s="1335"/>
      <c r="H69" s="922">
        <f>H931+H1057</f>
        <v>48188.561999999998</v>
      </c>
      <c r="I69" s="922">
        <f>I931+I1057</f>
        <v>48768.776760000001</v>
      </c>
      <c r="J69" s="922">
        <f>J931+J1057</f>
        <v>580.21476000000007</v>
      </c>
    </row>
    <row r="70" spans="1:10" s="1" customFormat="1" ht="19.5" thickBot="1" x14ac:dyDescent="0.35">
      <c r="A70" s="1338" t="s">
        <v>374</v>
      </c>
      <c r="B70" s="1339"/>
      <c r="C70" s="1339"/>
      <c r="D70" s="1339"/>
      <c r="E70" s="1339"/>
      <c r="F70" s="1339"/>
      <c r="G70" s="1340"/>
      <c r="H70" s="923">
        <f>H11-H22</f>
        <v>1234.9999999997672</v>
      </c>
      <c r="I70" s="923">
        <f>I11-I22</f>
        <v>-31396.834980000043</v>
      </c>
      <c r="J70" s="923">
        <f>J11-J22</f>
        <v>-32631.83498</v>
      </c>
    </row>
    <row r="71" spans="1:10" ht="18.75" x14ac:dyDescent="0.3">
      <c r="A71" s="1341" t="s">
        <v>375</v>
      </c>
      <c r="B71" s="1342"/>
      <c r="C71" s="1342"/>
      <c r="D71" s="1342"/>
      <c r="E71" s="1342"/>
      <c r="F71" s="1342"/>
      <c r="G71" s="1342"/>
      <c r="H71" s="924">
        <f>H72-H73</f>
        <v>0</v>
      </c>
      <c r="I71" s="924">
        <f>I72-I73</f>
        <v>32631.83498</v>
      </c>
      <c r="J71" s="925">
        <f t="shared" ref="J71" si="4">J72-J73</f>
        <v>32631.83498</v>
      </c>
    </row>
    <row r="72" spans="1:10" ht="18.75" x14ac:dyDescent="0.3">
      <c r="A72" s="1354" t="s">
        <v>379</v>
      </c>
      <c r="B72" s="1355"/>
      <c r="C72" s="1355"/>
      <c r="D72" s="1355"/>
      <c r="E72" s="1355"/>
      <c r="F72" s="1355"/>
      <c r="G72" s="1355"/>
      <c r="H72" s="926"/>
      <c r="I72" s="926">
        <f>I1443+I73</f>
        <v>32637.847269999998</v>
      </c>
      <c r="J72" s="927">
        <f>I72-H72</f>
        <v>32637.847269999998</v>
      </c>
    </row>
    <row r="73" spans="1:10" ht="19.5" thickBot="1" x14ac:dyDescent="0.35">
      <c r="A73" s="1336" t="s">
        <v>334</v>
      </c>
      <c r="B73" s="1337"/>
      <c r="C73" s="1337"/>
      <c r="D73" s="1337"/>
      <c r="E73" s="1337"/>
      <c r="F73" s="1337"/>
      <c r="G73" s="1337"/>
      <c r="H73" s="928"/>
      <c r="I73" s="928">
        <f>I1474</f>
        <v>6.0122900000000001</v>
      </c>
      <c r="J73" s="929">
        <f>I73-H73</f>
        <v>6.0122900000000001</v>
      </c>
    </row>
    <row r="74" spans="1:10" ht="15.75" customHeight="1" thickBot="1" x14ac:dyDescent="0.25">
      <c r="A74" s="885"/>
      <c r="B74" s="119"/>
      <c r="C74" s="119"/>
      <c r="D74" s="119"/>
      <c r="E74" s="119"/>
      <c r="F74" s="119"/>
      <c r="G74" s="119"/>
      <c r="H74" s="930"/>
      <c r="I74" s="930"/>
      <c r="J74" s="930"/>
    </row>
    <row r="75" spans="1:10" ht="32.25" customHeight="1" thickBot="1" x14ac:dyDescent="0.25">
      <c r="A75" s="165" t="s">
        <v>1</v>
      </c>
      <c r="B75" s="166" t="s">
        <v>2</v>
      </c>
      <c r="C75" s="166" t="s">
        <v>3</v>
      </c>
      <c r="D75" s="166" t="s">
        <v>4</v>
      </c>
      <c r="E75" s="166" t="s">
        <v>5</v>
      </c>
      <c r="F75" s="166" t="s">
        <v>6</v>
      </c>
      <c r="G75" s="166" t="s">
        <v>7</v>
      </c>
      <c r="H75" s="931" t="s">
        <v>8</v>
      </c>
      <c r="I75" s="931" t="s">
        <v>491</v>
      </c>
      <c r="J75" s="932" t="s">
        <v>490</v>
      </c>
    </row>
    <row r="76" spans="1:10" ht="16.5" customHeight="1" x14ac:dyDescent="0.3">
      <c r="A76" s="9" t="s">
        <v>20</v>
      </c>
      <c r="B76" s="1285"/>
      <c r="C76" s="1285"/>
      <c r="D76" s="1285"/>
      <c r="E76" s="1285"/>
      <c r="F76" s="1285"/>
      <c r="G76" s="1285"/>
      <c r="H76" s="933">
        <f>H77+H80+H78+H79</f>
        <v>379120.50488999998</v>
      </c>
      <c r="I76" s="933">
        <f>I77+I80+I78+I79</f>
        <v>392702.50520999997</v>
      </c>
      <c r="J76" s="934">
        <f>J77+J80+J78+J79</f>
        <v>13582.000319999999</v>
      </c>
    </row>
    <row r="77" spans="1:10" s="11" customFormat="1" ht="15.75" x14ac:dyDescent="0.25">
      <c r="A77" s="10" t="s">
        <v>21</v>
      </c>
      <c r="B77" s="1316" t="s">
        <v>193</v>
      </c>
      <c r="C77" s="1316"/>
      <c r="D77" s="1316"/>
      <c r="E77" s="1316"/>
      <c r="F77" s="1316"/>
      <c r="G77" s="1316"/>
      <c r="H77" s="935">
        <v>223776</v>
      </c>
      <c r="I77" s="935">
        <v>223776</v>
      </c>
      <c r="J77" s="936">
        <f>I77-H77</f>
        <v>0</v>
      </c>
    </row>
    <row r="78" spans="1:10" s="11" customFormat="1" ht="63" x14ac:dyDescent="0.25">
      <c r="A78" s="350" t="s">
        <v>273</v>
      </c>
      <c r="B78" s="1316" t="s">
        <v>274</v>
      </c>
      <c r="C78" s="1316"/>
      <c r="D78" s="1316"/>
      <c r="E78" s="1316"/>
      <c r="F78" s="1316"/>
      <c r="G78" s="1316"/>
      <c r="H78" s="935">
        <v>0</v>
      </c>
      <c r="I78" s="935">
        <v>5150.0003200000001</v>
      </c>
      <c r="J78" s="936">
        <f t="shared" ref="J78" si="5">I78-H78</f>
        <v>5150.0003200000001</v>
      </c>
    </row>
    <row r="79" spans="1:10" s="11" customFormat="1" ht="78.75" x14ac:dyDescent="0.25">
      <c r="A79" s="765" t="s">
        <v>502</v>
      </c>
      <c r="B79" s="1348" t="s">
        <v>558</v>
      </c>
      <c r="C79" s="1348"/>
      <c r="D79" s="1348"/>
      <c r="E79" s="1348"/>
      <c r="F79" s="1348"/>
      <c r="G79" s="1348"/>
      <c r="H79" s="935">
        <v>0</v>
      </c>
      <c r="I79" s="935">
        <v>6500</v>
      </c>
      <c r="J79" s="936">
        <f t="shared" ref="J79" si="6">I79-H79</f>
        <v>6500</v>
      </c>
    </row>
    <row r="80" spans="1:10" s="11" customFormat="1" ht="16.5" thickBot="1" x14ac:dyDescent="0.3">
      <c r="A80" s="543" t="s">
        <v>22</v>
      </c>
      <c r="B80" s="1356"/>
      <c r="C80" s="1356"/>
      <c r="D80" s="1356"/>
      <c r="E80" s="1356"/>
      <c r="F80" s="1356"/>
      <c r="G80" s="1356"/>
      <c r="H80" s="909">
        <v>155344.50489000001</v>
      </c>
      <c r="I80" s="909">
        <f>155344.50489+1932</f>
        <v>157276.50489000001</v>
      </c>
      <c r="J80" s="910">
        <f>I80-H80</f>
        <v>1932</v>
      </c>
    </row>
    <row r="81" spans="1:10" s="11" customFormat="1" ht="16.5" thickBot="1" x14ac:dyDescent="0.3">
      <c r="A81" s="1278"/>
      <c r="B81" s="1279"/>
      <c r="C81" s="1279"/>
      <c r="D81" s="1279"/>
      <c r="E81" s="1279"/>
      <c r="F81" s="1279"/>
      <c r="G81" s="1279"/>
      <c r="H81" s="1279"/>
      <c r="I81" s="1279"/>
      <c r="J81" s="1280"/>
    </row>
    <row r="82" spans="1:10" ht="29.25" customHeight="1" thickBot="1" x14ac:dyDescent="0.35">
      <c r="A82" s="349" t="s">
        <v>23</v>
      </c>
      <c r="B82" s="1330"/>
      <c r="C82" s="1330"/>
      <c r="D82" s="1330"/>
      <c r="E82" s="1330"/>
      <c r="F82" s="1330"/>
      <c r="G82" s="1330"/>
      <c r="H82" s="937">
        <f>H83+H143+H261+H268+H281+H295+H528+H798+H912+H931</f>
        <v>377885.50489000004</v>
      </c>
      <c r="I82" s="937">
        <f>I83+I143+I261+I268+I281+I295+I528+I798+I912+I931</f>
        <v>391467.50521000003</v>
      </c>
      <c r="J82" s="938">
        <f>J83+J143+J261+J268+J281+J295+J528+J798+J912+J931</f>
        <v>13582.000319999999</v>
      </c>
    </row>
    <row r="83" spans="1:10" s="15" customFormat="1" ht="29.25" customHeight="1" thickBot="1" x14ac:dyDescent="0.25">
      <c r="A83" s="12" t="s">
        <v>24</v>
      </c>
      <c r="B83" s="13"/>
      <c r="C83" s="13"/>
      <c r="D83" s="13"/>
      <c r="E83" s="13"/>
      <c r="F83" s="13"/>
      <c r="G83" s="14"/>
      <c r="H83" s="939">
        <f>H84+H134+H112+H127</f>
        <v>49412.343000000001</v>
      </c>
      <c r="I83" s="939">
        <f>I84+I134+I112+I127</f>
        <v>48508.118800000004</v>
      </c>
      <c r="J83" s="940">
        <f>J84+J134+J112+J127</f>
        <v>-904.22420000000034</v>
      </c>
    </row>
    <row r="84" spans="1:10" s="15" customFormat="1" ht="28.5" customHeight="1" thickBot="1" x14ac:dyDescent="0.25">
      <c r="A84" s="16" t="s">
        <v>25</v>
      </c>
      <c r="B84" s="17" t="s">
        <v>26</v>
      </c>
      <c r="C84" s="17"/>
      <c r="D84" s="17"/>
      <c r="E84" s="17"/>
      <c r="F84" s="17"/>
      <c r="G84" s="18"/>
      <c r="H84" s="941">
        <f>H85+H89+H103+H108</f>
        <v>36246.661</v>
      </c>
      <c r="I84" s="941">
        <f>I85+I89+I103+I108</f>
        <v>35342.436800000003</v>
      </c>
      <c r="J84" s="942">
        <f>J85+J89+J103+J108</f>
        <v>-904.22420000000034</v>
      </c>
    </row>
    <row r="85" spans="1:10" s="15" customFormat="1" ht="28.5" customHeight="1" x14ac:dyDescent="0.2">
      <c r="A85" s="19" t="s">
        <v>27</v>
      </c>
      <c r="B85" s="20" t="s">
        <v>26</v>
      </c>
      <c r="C85" s="21">
        <v>1</v>
      </c>
      <c r="D85" s="21">
        <v>2</v>
      </c>
      <c r="E85" s="20" t="s">
        <v>28</v>
      </c>
      <c r="F85" s="22">
        <v>0</v>
      </c>
      <c r="G85" s="22"/>
      <c r="H85" s="943">
        <f>SUM(H87:H88)</f>
        <v>3270.4790000000003</v>
      </c>
      <c r="I85" s="943">
        <f>SUM(I87:I88)</f>
        <v>3270.4790000000003</v>
      </c>
      <c r="J85" s="944">
        <f>SUM(J87:J88)</f>
        <v>0</v>
      </c>
    </row>
    <row r="86" spans="1:10" s="15" customFormat="1" ht="15" x14ac:dyDescent="0.25">
      <c r="A86" s="23" t="s">
        <v>29</v>
      </c>
      <c r="B86" s="24" t="s">
        <v>26</v>
      </c>
      <c r="C86" s="25">
        <v>1</v>
      </c>
      <c r="D86" s="25">
        <v>2</v>
      </c>
      <c r="E86" s="26">
        <v>9990020300</v>
      </c>
      <c r="F86" s="27">
        <v>0</v>
      </c>
      <c r="G86" s="27">
        <v>210</v>
      </c>
      <c r="H86" s="75">
        <f>H87+H88</f>
        <v>3270.4790000000003</v>
      </c>
      <c r="I86" s="75">
        <f>I87+I88</f>
        <v>3270.4790000000003</v>
      </c>
      <c r="J86" s="945">
        <f>J87+J88</f>
        <v>0</v>
      </c>
    </row>
    <row r="87" spans="1:10" s="15" customFormat="1" ht="15" x14ac:dyDescent="0.25">
      <c r="A87" s="28" t="s">
        <v>30</v>
      </c>
      <c r="B87" s="29" t="s">
        <v>26</v>
      </c>
      <c r="C87" s="30">
        <v>1</v>
      </c>
      <c r="D87" s="30">
        <v>2</v>
      </c>
      <c r="E87" s="31">
        <v>9990020300</v>
      </c>
      <c r="F87" s="32">
        <v>121</v>
      </c>
      <c r="G87" s="32">
        <v>211</v>
      </c>
      <c r="H87" s="946">
        <f>2698.289-216.4+30</f>
        <v>2511.8890000000001</v>
      </c>
      <c r="I87" s="946">
        <f>2698.289-216.4+30</f>
        <v>2511.8890000000001</v>
      </c>
      <c r="J87" s="947">
        <f>I87-H87</f>
        <v>0</v>
      </c>
    </row>
    <row r="88" spans="1:10" s="15" customFormat="1" ht="15" x14ac:dyDescent="0.25">
      <c r="A88" s="33" t="s">
        <v>31</v>
      </c>
      <c r="B88" s="29" t="s">
        <v>26</v>
      </c>
      <c r="C88" s="30">
        <v>1</v>
      </c>
      <c r="D88" s="30">
        <v>2</v>
      </c>
      <c r="E88" s="31">
        <v>9990020300</v>
      </c>
      <c r="F88" s="32">
        <v>129</v>
      </c>
      <c r="G88" s="32">
        <v>213</v>
      </c>
      <c r="H88" s="946">
        <f>814.883-65.353+9.06</f>
        <v>758.59</v>
      </c>
      <c r="I88" s="946">
        <f>814.883-65.353+9.06</f>
        <v>758.59</v>
      </c>
      <c r="J88" s="947">
        <f t="shared" ref="J88:J152" si="7">I88-H88</f>
        <v>0</v>
      </c>
    </row>
    <row r="89" spans="1:10" s="15" customFormat="1" ht="42.75" customHeight="1" x14ac:dyDescent="0.2">
      <c r="A89" s="34" t="s">
        <v>32</v>
      </c>
      <c r="B89" s="35" t="s">
        <v>26</v>
      </c>
      <c r="C89" s="36">
        <v>1</v>
      </c>
      <c r="D89" s="36">
        <v>4</v>
      </c>
      <c r="E89" s="35" t="s">
        <v>28</v>
      </c>
      <c r="F89" s="37">
        <v>0</v>
      </c>
      <c r="G89" s="37"/>
      <c r="H89" s="948">
        <f>SUM(H91:H102)</f>
        <v>27512.881000000005</v>
      </c>
      <c r="I89" s="948">
        <f>SUM(I91:I102)</f>
        <v>26608.656800000004</v>
      </c>
      <c r="J89" s="948">
        <f>SUM(J91:J102)</f>
        <v>-904.22420000000034</v>
      </c>
    </row>
    <row r="90" spans="1:10" s="15" customFormat="1" ht="15" x14ac:dyDescent="0.25">
      <c r="A90" s="23" t="s">
        <v>29</v>
      </c>
      <c r="B90" s="24" t="s">
        <v>26</v>
      </c>
      <c r="C90" s="25">
        <v>1</v>
      </c>
      <c r="D90" s="25">
        <v>4</v>
      </c>
      <c r="E90" s="26">
        <v>9990020400</v>
      </c>
      <c r="F90" s="27">
        <v>0</v>
      </c>
      <c r="G90" s="27">
        <v>210</v>
      </c>
      <c r="H90" s="75">
        <f>H91+H92</f>
        <v>26018.944000000003</v>
      </c>
      <c r="I90" s="75">
        <f>I91+I92</f>
        <v>25072.317000000003</v>
      </c>
      <c r="J90" s="945">
        <f>J91+J92</f>
        <v>-946.62700000000041</v>
      </c>
    </row>
    <row r="91" spans="1:10" s="15" customFormat="1" ht="15" x14ac:dyDescent="0.25">
      <c r="A91" s="28" t="s">
        <v>30</v>
      </c>
      <c r="B91" s="29" t="s">
        <v>26</v>
      </c>
      <c r="C91" s="30">
        <v>1</v>
      </c>
      <c r="D91" s="30">
        <v>4</v>
      </c>
      <c r="E91" s="31">
        <v>9990020400</v>
      </c>
      <c r="F91" s="32">
        <v>121</v>
      </c>
      <c r="G91" s="32">
        <v>211</v>
      </c>
      <c r="H91" s="946">
        <f>21225.238-1443.5+202.09</f>
        <v>19983.828000000001</v>
      </c>
      <c r="I91" s="946">
        <f>21225.238-1443.5+202.09-727.056</f>
        <v>19256.772000000001</v>
      </c>
      <c r="J91" s="947">
        <f t="shared" si="7"/>
        <v>-727.05600000000049</v>
      </c>
    </row>
    <row r="92" spans="1:10" s="15" customFormat="1" ht="15" x14ac:dyDescent="0.25">
      <c r="A92" s="33" t="s">
        <v>31</v>
      </c>
      <c r="B92" s="29" t="s">
        <v>26</v>
      </c>
      <c r="C92" s="30">
        <v>1</v>
      </c>
      <c r="D92" s="30">
        <v>4</v>
      </c>
      <c r="E92" s="31">
        <v>9990020400</v>
      </c>
      <c r="F92" s="32">
        <v>129</v>
      </c>
      <c r="G92" s="32">
        <v>213</v>
      </c>
      <c r="H92" s="946">
        <v>6035.116</v>
      </c>
      <c r="I92" s="946">
        <f>6035.116-219.571</f>
        <v>5815.5450000000001</v>
      </c>
      <c r="J92" s="947">
        <f t="shared" si="7"/>
        <v>-219.57099999999991</v>
      </c>
    </row>
    <row r="93" spans="1:10" s="15" customFormat="1" ht="15" x14ac:dyDescent="0.25">
      <c r="A93" s="23" t="s">
        <v>187</v>
      </c>
      <c r="B93" s="24" t="s">
        <v>26</v>
      </c>
      <c r="C93" s="25">
        <v>1</v>
      </c>
      <c r="D93" s="25">
        <v>4</v>
      </c>
      <c r="E93" s="26">
        <v>9990020400</v>
      </c>
      <c r="F93" s="27">
        <v>122</v>
      </c>
      <c r="G93" s="27">
        <v>226</v>
      </c>
      <c r="H93" s="949"/>
      <c r="I93" s="949"/>
      <c r="J93" s="950">
        <f t="shared" si="7"/>
        <v>0</v>
      </c>
    </row>
    <row r="94" spans="1:10" s="15" customFormat="1" ht="15" x14ac:dyDescent="0.25">
      <c r="A94" s="167" t="s">
        <v>33</v>
      </c>
      <c r="B94" s="24" t="s">
        <v>26</v>
      </c>
      <c r="C94" s="25">
        <v>1</v>
      </c>
      <c r="D94" s="25">
        <v>4</v>
      </c>
      <c r="E94" s="26">
        <v>9990020400</v>
      </c>
      <c r="F94" s="27">
        <v>244</v>
      </c>
      <c r="G94" s="141">
        <v>221</v>
      </c>
      <c r="H94" s="949">
        <v>180</v>
      </c>
      <c r="I94" s="949">
        <v>180</v>
      </c>
      <c r="J94" s="950">
        <f t="shared" si="7"/>
        <v>0</v>
      </c>
    </row>
    <row r="95" spans="1:10" s="15" customFormat="1" ht="15" x14ac:dyDescent="0.25">
      <c r="A95" s="167" t="s">
        <v>45</v>
      </c>
      <c r="B95" s="24" t="s">
        <v>26</v>
      </c>
      <c r="C95" s="25">
        <v>1</v>
      </c>
      <c r="D95" s="25">
        <v>4</v>
      </c>
      <c r="E95" s="26">
        <v>9990020400</v>
      </c>
      <c r="F95" s="27">
        <v>244</v>
      </c>
      <c r="G95" s="141">
        <v>226</v>
      </c>
      <c r="H95" s="949">
        <f>99.287+120+60+60+21.2+30+2.45</f>
        <v>392.93700000000001</v>
      </c>
      <c r="I95" s="949">
        <f>99.287+120+60+60+21.2+30+2.45+42.4028</f>
        <v>435.33980000000003</v>
      </c>
      <c r="J95" s="950">
        <f t="shared" si="7"/>
        <v>42.402800000000013</v>
      </c>
    </row>
    <row r="96" spans="1:10" s="15" customFormat="1" ht="15" x14ac:dyDescent="0.25">
      <c r="A96" s="167" t="s">
        <v>301</v>
      </c>
      <c r="B96" s="24" t="s">
        <v>26</v>
      </c>
      <c r="C96" s="25">
        <v>1</v>
      </c>
      <c r="D96" s="25">
        <v>4</v>
      </c>
      <c r="E96" s="26">
        <v>9990020400</v>
      </c>
      <c r="F96" s="27">
        <v>244</v>
      </c>
      <c r="G96" s="141">
        <v>227</v>
      </c>
      <c r="H96" s="949">
        <f>150-150</f>
        <v>0</v>
      </c>
      <c r="I96" s="949">
        <f>150-150</f>
        <v>0</v>
      </c>
      <c r="J96" s="950">
        <f t="shared" si="7"/>
        <v>0</v>
      </c>
    </row>
    <row r="97" spans="1:10" s="15" customFormat="1" ht="15" x14ac:dyDescent="0.25">
      <c r="A97" s="168" t="s">
        <v>37</v>
      </c>
      <c r="B97" s="24" t="s">
        <v>26</v>
      </c>
      <c r="C97" s="25">
        <v>1</v>
      </c>
      <c r="D97" s="25">
        <v>4</v>
      </c>
      <c r="E97" s="26">
        <v>9990020400</v>
      </c>
      <c r="F97" s="27">
        <v>851</v>
      </c>
      <c r="G97" s="141">
        <v>291</v>
      </c>
      <c r="H97" s="949">
        <v>550</v>
      </c>
      <c r="I97" s="949">
        <v>550</v>
      </c>
      <c r="J97" s="950">
        <f t="shared" si="7"/>
        <v>0</v>
      </c>
    </row>
    <row r="98" spans="1:10" s="15" customFormat="1" ht="15.75" customHeight="1" x14ac:dyDescent="0.25">
      <c r="A98" s="791" t="s">
        <v>522</v>
      </c>
      <c r="B98" s="24" t="s">
        <v>26</v>
      </c>
      <c r="C98" s="25">
        <v>1</v>
      </c>
      <c r="D98" s="25">
        <v>4</v>
      </c>
      <c r="E98" s="26">
        <v>9990020400</v>
      </c>
      <c r="F98" s="27">
        <v>852</v>
      </c>
      <c r="G98" s="141">
        <v>291</v>
      </c>
      <c r="H98" s="949">
        <v>16</v>
      </c>
      <c r="I98" s="949">
        <f>16-16</f>
        <v>0</v>
      </c>
      <c r="J98" s="950">
        <f t="shared" si="7"/>
        <v>-16</v>
      </c>
    </row>
    <row r="99" spans="1:10" s="15" customFormat="1" ht="15.75" customHeight="1" x14ac:dyDescent="0.25">
      <c r="A99" s="167" t="s">
        <v>257</v>
      </c>
      <c r="B99" s="24" t="s">
        <v>26</v>
      </c>
      <c r="C99" s="25">
        <v>1</v>
      </c>
      <c r="D99" s="25">
        <v>4</v>
      </c>
      <c r="E99" s="26">
        <v>9990020400</v>
      </c>
      <c r="F99" s="27">
        <v>853</v>
      </c>
      <c r="G99" s="141">
        <v>295</v>
      </c>
      <c r="H99" s="949"/>
      <c r="I99" s="949">
        <v>16</v>
      </c>
      <c r="J99" s="950">
        <f t="shared" si="7"/>
        <v>16</v>
      </c>
    </row>
    <row r="100" spans="1:10" s="15" customFormat="1" ht="15" x14ac:dyDescent="0.25">
      <c r="A100" s="167" t="s">
        <v>46</v>
      </c>
      <c r="B100" s="24" t="s">
        <v>26</v>
      </c>
      <c r="C100" s="25">
        <v>1</v>
      </c>
      <c r="D100" s="25">
        <v>4</v>
      </c>
      <c r="E100" s="26">
        <v>9990020400</v>
      </c>
      <c r="F100" s="27">
        <v>244</v>
      </c>
      <c r="G100" s="141">
        <v>310</v>
      </c>
      <c r="H100" s="949">
        <v>200</v>
      </c>
      <c r="I100" s="949">
        <v>200</v>
      </c>
      <c r="J100" s="950">
        <f t="shared" si="7"/>
        <v>0</v>
      </c>
    </row>
    <row r="101" spans="1:10" s="15" customFormat="1" ht="15" x14ac:dyDescent="0.25">
      <c r="A101" s="167" t="s">
        <v>38</v>
      </c>
      <c r="B101" s="24" t="s">
        <v>26</v>
      </c>
      <c r="C101" s="25">
        <v>1</v>
      </c>
      <c r="D101" s="25">
        <v>4</v>
      </c>
      <c r="E101" s="26">
        <v>9990020400</v>
      </c>
      <c r="F101" s="27">
        <v>244</v>
      </c>
      <c r="G101" s="141">
        <v>343</v>
      </c>
      <c r="H101" s="949"/>
      <c r="I101" s="949"/>
      <c r="J101" s="950">
        <f t="shared" si="7"/>
        <v>0</v>
      </c>
    </row>
    <row r="102" spans="1:10" s="15" customFormat="1" ht="15" x14ac:dyDescent="0.25">
      <c r="A102" s="167" t="s">
        <v>149</v>
      </c>
      <c r="B102" s="24" t="s">
        <v>26</v>
      </c>
      <c r="C102" s="25">
        <v>1</v>
      </c>
      <c r="D102" s="25">
        <v>4</v>
      </c>
      <c r="E102" s="26">
        <v>9990020400</v>
      </c>
      <c r="F102" s="27">
        <v>244</v>
      </c>
      <c r="G102" s="141">
        <v>346</v>
      </c>
      <c r="H102" s="949">
        <v>155</v>
      </c>
      <c r="I102" s="949">
        <v>155</v>
      </c>
      <c r="J102" s="950">
        <f t="shared" si="7"/>
        <v>0</v>
      </c>
    </row>
    <row r="103" spans="1:10" s="15" customFormat="1" ht="14.25" customHeight="1" x14ac:dyDescent="0.2">
      <c r="A103" s="44" t="s">
        <v>40</v>
      </c>
      <c r="B103" s="45" t="s">
        <v>26</v>
      </c>
      <c r="C103" s="40">
        <v>4</v>
      </c>
      <c r="D103" s="40">
        <v>5</v>
      </c>
      <c r="E103" s="35" t="s">
        <v>28</v>
      </c>
      <c r="F103" s="42">
        <v>0</v>
      </c>
      <c r="G103" s="42"/>
      <c r="H103" s="948">
        <f>H104+H107</f>
        <v>4587.4040000000005</v>
      </c>
      <c r="I103" s="948">
        <f>I104+I107</f>
        <v>4587.4040000000005</v>
      </c>
      <c r="J103" s="951">
        <f>J104+J107</f>
        <v>0</v>
      </c>
    </row>
    <row r="104" spans="1:10" s="15" customFormat="1" ht="14.25" customHeight="1" x14ac:dyDescent="0.25">
      <c r="A104" s="23" t="s">
        <v>29</v>
      </c>
      <c r="B104" s="46" t="s">
        <v>26</v>
      </c>
      <c r="C104" s="25">
        <v>4</v>
      </c>
      <c r="D104" s="25">
        <v>5</v>
      </c>
      <c r="E104" s="26">
        <v>9990020400</v>
      </c>
      <c r="F104" s="27">
        <v>0</v>
      </c>
      <c r="G104" s="27">
        <v>210</v>
      </c>
      <c r="H104" s="75">
        <f>H105+H106</f>
        <v>4587.4040000000005</v>
      </c>
      <c r="I104" s="75">
        <f>I105+I106</f>
        <v>4587.4040000000005</v>
      </c>
      <c r="J104" s="945">
        <f>J105+J106</f>
        <v>0</v>
      </c>
    </row>
    <row r="105" spans="1:10" s="48" customFormat="1" ht="14.25" customHeight="1" x14ac:dyDescent="0.25">
      <c r="A105" s="28" t="s">
        <v>30</v>
      </c>
      <c r="B105" s="47" t="s">
        <v>26</v>
      </c>
      <c r="C105" s="30">
        <v>4</v>
      </c>
      <c r="D105" s="30">
        <v>5</v>
      </c>
      <c r="E105" s="31">
        <v>9990020400</v>
      </c>
      <c r="F105" s="32">
        <v>121</v>
      </c>
      <c r="G105" s="32">
        <v>211</v>
      </c>
      <c r="H105" s="946">
        <f>3786.512-306+42.84</f>
        <v>3523.3520000000003</v>
      </c>
      <c r="I105" s="946">
        <f>3786.512-306+42.84</f>
        <v>3523.3520000000003</v>
      </c>
      <c r="J105" s="947">
        <f t="shared" si="7"/>
        <v>0</v>
      </c>
    </row>
    <row r="106" spans="1:10" s="48" customFormat="1" ht="14.25" customHeight="1" x14ac:dyDescent="0.25">
      <c r="A106" s="28" t="s">
        <v>39</v>
      </c>
      <c r="B106" s="47" t="s">
        <v>26</v>
      </c>
      <c r="C106" s="30">
        <v>4</v>
      </c>
      <c r="D106" s="30">
        <v>5</v>
      </c>
      <c r="E106" s="31">
        <v>9990020400</v>
      </c>
      <c r="F106" s="32">
        <v>129</v>
      </c>
      <c r="G106" s="32">
        <v>213</v>
      </c>
      <c r="H106" s="946">
        <v>1064.0519999999999</v>
      </c>
      <c r="I106" s="946">
        <v>1064.0519999999999</v>
      </c>
      <c r="J106" s="947">
        <f t="shared" si="7"/>
        <v>0</v>
      </c>
    </row>
    <row r="107" spans="1:10" s="48" customFormat="1" ht="14.25" customHeight="1" x14ac:dyDescent="0.25">
      <c r="A107" s="167" t="s">
        <v>45</v>
      </c>
      <c r="B107" s="472" t="s">
        <v>26</v>
      </c>
      <c r="C107" s="25">
        <v>4</v>
      </c>
      <c r="D107" s="25">
        <v>5</v>
      </c>
      <c r="E107" s="26">
        <v>9990020400</v>
      </c>
      <c r="F107" s="27">
        <v>244</v>
      </c>
      <c r="G107" s="27">
        <v>226</v>
      </c>
      <c r="H107" s="949"/>
      <c r="I107" s="949"/>
      <c r="J107" s="947">
        <f t="shared" si="7"/>
        <v>0</v>
      </c>
    </row>
    <row r="108" spans="1:10" s="53" customFormat="1" ht="15" x14ac:dyDescent="0.25">
      <c r="A108" s="49" t="s">
        <v>148</v>
      </c>
      <c r="B108" s="50" t="s">
        <v>26</v>
      </c>
      <c r="C108" s="51">
        <v>11</v>
      </c>
      <c r="D108" s="51">
        <v>5</v>
      </c>
      <c r="E108" s="35" t="s">
        <v>28</v>
      </c>
      <c r="F108" s="52">
        <v>0</v>
      </c>
      <c r="G108" s="52"/>
      <c r="H108" s="948">
        <f>H109</f>
        <v>875.89699999999993</v>
      </c>
      <c r="I108" s="948">
        <f>I109</f>
        <v>875.89699999999993</v>
      </c>
      <c r="J108" s="951">
        <f>J109</f>
        <v>0</v>
      </c>
    </row>
    <row r="109" spans="1:10" s="15" customFormat="1" ht="14.25" customHeight="1" x14ac:dyDescent="0.25">
      <c r="A109" s="23" t="s">
        <v>29</v>
      </c>
      <c r="B109" s="24" t="s">
        <v>26</v>
      </c>
      <c r="C109" s="25">
        <v>11</v>
      </c>
      <c r="D109" s="25">
        <v>5</v>
      </c>
      <c r="E109" s="26">
        <v>9990020400</v>
      </c>
      <c r="F109" s="27">
        <v>0</v>
      </c>
      <c r="G109" s="27">
        <v>210</v>
      </c>
      <c r="H109" s="949">
        <f>H110+H111</f>
        <v>875.89699999999993</v>
      </c>
      <c r="I109" s="949">
        <f>I110+I111</f>
        <v>875.89699999999993</v>
      </c>
      <c r="J109" s="950">
        <f>J110+J111</f>
        <v>0</v>
      </c>
    </row>
    <row r="110" spans="1:10" s="15" customFormat="1" ht="15" x14ac:dyDescent="0.25">
      <c r="A110" s="28" t="s">
        <v>30</v>
      </c>
      <c r="B110" s="29" t="s">
        <v>26</v>
      </c>
      <c r="C110" s="30">
        <v>11</v>
      </c>
      <c r="D110" s="30">
        <v>5</v>
      </c>
      <c r="E110" s="31">
        <v>9990020400</v>
      </c>
      <c r="F110" s="32">
        <v>121</v>
      </c>
      <c r="G110" s="32">
        <v>211</v>
      </c>
      <c r="H110" s="952">
        <f>723.472-59+8.26</f>
        <v>672.73199999999997</v>
      </c>
      <c r="I110" s="952">
        <f>723.472-59+8.26</f>
        <v>672.73199999999997</v>
      </c>
      <c r="J110" s="947">
        <f t="shared" si="7"/>
        <v>0</v>
      </c>
    </row>
    <row r="111" spans="1:10" s="15" customFormat="1" ht="15.75" thickBot="1" x14ac:dyDescent="0.3">
      <c r="A111" s="217" t="s">
        <v>39</v>
      </c>
      <c r="B111" s="372" t="s">
        <v>26</v>
      </c>
      <c r="C111" s="55">
        <v>11</v>
      </c>
      <c r="D111" s="55">
        <v>5</v>
      </c>
      <c r="E111" s="373">
        <v>9990020400</v>
      </c>
      <c r="F111" s="56">
        <v>129</v>
      </c>
      <c r="G111" s="56">
        <v>213</v>
      </c>
      <c r="H111" s="953">
        <v>203.16499999999999</v>
      </c>
      <c r="I111" s="953">
        <v>203.16499999999999</v>
      </c>
      <c r="J111" s="954">
        <f t="shared" si="7"/>
        <v>0</v>
      </c>
    </row>
    <row r="112" spans="1:10" s="11" customFormat="1" ht="15" thickBot="1" x14ac:dyDescent="0.25">
      <c r="A112" s="367" t="s">
        <v>42</v>
      </c>
      <c r="B112" s="368"/>
      <c r="C112" s="369"/>
      <c r="D112" s="369"/>
      <c r="E112" s="370"/>
      <c r="F112" s="371"/>
      <c r="G112" s="371"/>
      <c r="H112" s="955">
        <f>H113+H117</f>
        <v>4163.0049999999992</v>
      </c>
      <c r="I112" s="955">
        <f>I113+I117</f>
        <v>4163.0049999999992</v>
      </c>
      <c r="J112" s="956">
        <f>J113+J117</f>
        <v>0</v>
      </c>
    </row>
    <row r="113" spans="1:10" s="11" customFormat="1" ht="42.75" x14ac:dyDescent="0.2">
      <c r="A113" s="19" t="s">
        <v>43</v>
      </c>
      <c r="B113" s="57"/>
      <c r="C113" s="58"/>
      <c r="D113" s="58"/>
      <c r="E113" s="59"/>
      <c r="F113" s="60"/>
      <c r="G113" s="60"/>
      <c r="H113" s="957">
        <f>H115+H116</f>
        <v>2639.6749999999997</v>
      </c>
      <c r="I113" s="957">
        <f>I115+I116</f>
        <v>2639.6749999999997</v>
      </c>
      <c r="J113" s="958">
        <f>J115+J116</f>
        <v>0</v>
      </c>
    </row>
    <row r="114" spans="1:10" s="11" customFormat="1" ht="15" x14ac:dyDescent="0.25">
      <c r="A114" s="23" t="s">
        <v>29</v>
      </c>
      <c r="B114" s="61" t="s">
        <v>26</v>
      </c>
      <c r="C114" s="62">
        <v>1</v>
      </c>
      <c r="D114" s="62">
        <v>3</v>
      </c>
      <c r="E114" s="63">
        <v>9990021100</v>
      </c>
      <c r="F114" s="64">
        <v>0</v>
      </c>
      <c r="G114" s="64">
        <v>210</v>
      </c>
      <c r="H114" s="959">
        <f>H115+H116</f>
        <v>2639.6749999999997</v>
      </c>
      <c r="I114" s="959">
        <f>I115+I116</f>
        <v>2639.6749999999997</v>
      </c>
      <c r="J114" s="960">
        <f>J115+J116</f>
        <v>0</v>
      </c>
    </row>
    <row r="115" spans="1:10" s="11" customFormat="1" ht="15" x14ac:dyDescent="0.25">
      <c r="A115" s="28" t="s">
        <v>30</v>
      </c>
      <c r="B115" s="65" t="s">
        <v>26</v>
      </c>
      <c r="C115" s="66">
        <v>1</v>
      </c>
      <c r="D115" s="66">
        <v>3</v>
      </c>
      <c r="E115" s="67">
        <v>9990021100</v>
      </c>
      <c r="F115" s="68">
        <v>121</v>
      </c>
      <c r="G115" s="68">
        <v>211</v>
      </c>
      <c r="H115" s="946">
        <f>2194.928-194.8+27.272</f>
        <v>2027.3999999999999</v>
      </c>
      <c r="I115" s="946">
        <f>2194.928-194.8+27.272</f>
        <v>2027.3999999999999</v>
      </c>
      <c r="J115" s="947">
        <f t="shared" si="7"/>
        <v>0</v>
      </c>
    </row>
    <row r="116" spans="1:10" s="11" customFormat="1" ht="15" x14ac:dyDescent="0.25">
      <c r="A116" s="33" t="s">
        <v>31</v>
      </c>
      <c r="B116" s="65" t="s">
        <v>26</v>
      </c>
      <c r="C116" s="66">
        <v>1</v>
      </c>
      <c r="D116" s="66">
        <v>3</v>
      </c>
      <c r="E116" s="67">
        <v>9990021100</v>
      </c>
      <c r="F116" s="68">
        <v>129</v>
      </c>
      <c r="G116" s="68">
        <v>213</v>
      </c>
      <c r="H116" s="946">
        <v>612.27499999999998</v>
      </c>
      <c r="I116" s="946">
        <v>612.27499999999998</v>
      </c>
      <c r="J116" s="947">
        <f t="shared" si="7"/>
        <v>0</v>
      </c>
    </row>
    <row r="117" spans="1:10" s="69" customFormat="1" ht="42" customHeight="1" x14ac:dyDescent="0.2">
      <c r="A117" s="34" t="s">
        <v>44</v>
      </c>
      <c r="B117" s="35" t="s">
        <v>26</v>
      </c>
      <c r="C117" s="36">
        <v>1</v>
      </c>
      <c r="D117" s="36">
        <v>3</v>
      </c>
      <c r="E117" s="35" t="s">
        <v>28</v>
      </c>
      <c r="F117" s="37">
        <v>0</v>
      </c>
      <c r="G117" s="37"/>
      <c r="H117" s="948">
        <f>SUM(H119:H126)</f>
        <v>1523.33</v>
      </c>
      <c r="I117" s="948">
        <f>SUM(I119:I126)</f>
        <v>1523.33</v>
      </c>
      <c r="J117" s="951">
        <f>SUM(J119:J126)</f>
        <v>0</v>
      </c>
    </row>
    <row r="118" spans="1:10" s="15" customFormat="1" ht="15" x14ac:dyDescent="0.25">
      <c r="A118" s="23" t="s">
        <v>29</v>
      </c>
      <c r="B118" s="24" t="s">
        <v>26</v>
      </c>
      <c r="C118" s="25">
        <v>1</v>
      </c>
      <c r="D118" s="25">
        <v>3</v>
      </c>
      <c r="E118" s="26">
        <v>9990020400</v>
      </c>
      <c r="F118" s="27">
        <v>0</v>
      </c>
      <c r="G118" s="27">
        <v>210</v>
      </c>
      <c r="H118" s="75">
        <f>H119+H121+H120</f>
        <v>1273.83</v>
      </c>
      <c r="I118" s="75">
        <f>I119+I121+I120</f>
        <v>1273.83</v>
      </c>
      <c r="J118" s="945">
        <f>J119+J121+J120</f>
        <v>0</v>
      </c>
    </row>
    <row r="119" spans="1:10" s="158" customFormat="1" ht="15" x14ac:dyDescent="0.25">
      <c r="A119" s="28" t="s">
        <v>30</v>
      </c>
      <c r="B119" s="29" t="s">
        <v>26</v>
      </c>
      <c r="C119" s="30">
        <v>1</v>
      </c>
      <c r="D119" s="30">
        <v>3</v>
      </c>
      <c r="E119" s="31">
        <v>9990020400</v>
      </c>
      <c r="F119" s="32">
        <v>121</v>
      </c>
      <c r="G119" s="32">
        <v>211</v>
      </c>
      <c r="H119" s="946">
        <f>1028.244-58+8.12</f>
        <v>978.36399999999992</v>
      </c>
      <c r="I119" s="946">
        <f>1028.244-58+8.12</f>
        <v>978.36399999999992</v>
      </c>
      <c r="J119" s="947">
        <f t="shared" si="7"/>
        <v>0</v>
      </c>
    </row>
    <row r="120" spans="1:10" s="158" customFormat="1" ht="15" x14ac:dyDescent="0.25">
      <c r="A120" s="28" t="s">
        <v>258</v>
      </c>
      <c r="B120" s="29" t="s">
        <v>26</v>
      </c>
      <c r="C120" s="30">
        <v>1</v>
      </c>
      <c r="D120" s="30">
        <v>3</v>
      </c>
      <c r="E120" s="31">
        <v>9990020400</v>
      </c>
      <c r="F120" s="32">
        <v>121</v>
      </c>
      <c r="G120" s="32">
        <v>266</v>
      </c>
      <c r="H120" s="946"/>
      <c r="I120" s="946"/>
      <c r="J120" s="947">
        <f t="shared" si="7"/>
        <v>0</v>
      </c>
    </row>
    <row r="121" spans="1:10" s="158" customFormat="1" ht="15" x14ac:dyDescent="0.25">
      <c r="A121" s="33" t="s">
        <v>31</v>
      </c>
      <c r="B121" s="29" t="s">
        <v>26</v>
      </c>
      <c r="C121" s="30">
        <v>1</v>
      </c>
      <c r="D121" s="30">
        <v>3</v>
      </c>
      <c r="E121" s="31">
        <v>9990020400</v>
      </c>
      <c r="F121" s="32">
        <v>129</v>
      </c>
      <c r="G121" s="32">
        <v>213</v>
      </c>
      <c r="H121" s="946">
        <v>295.46600000000001</v>
      </c>
      <c r="I121" s="946">
        <v>295.46600000000001</v>
      </c>
      <c r="J121" s="947">
        <f t="shared" si="7"/>
        <v>0</v>
      </c>
    </row>
    <row r="122" spans="1:10" s="158" customFormat="1" ht="15" x14ac:dyDescent="0.25">
      <c r="A122" s="23" t="s">
        <v>335</v>
      </c>
      <c r="B122" s="24" t="s">
        <v>26</v>
      </c>
      <c r="C122" s="25">
        <v>1</v>
      </c>
      <c r="D122" s="25">
        <v>3</v>
      </c>
      <c r="E122" s="26">
        <v>9990020400</v>
      </c>
      <c r="F122" s="27">
        <v>244</v>
      </c>
      <c r="G122" s="27">
        <v>224</v>
      </c>
      <c r="H122" s="949">
        <v>200</v>
      </c>
      <c r="I122" s="949">
        <v>200</v>
      </c>
      <c r="J122" s="950">
        <f t="shared" si="7"/>
        <v>0</v>
      </c>
    </row>
    <row r="123" spans="1:10" s="158" customFormat="1" ht="15" x14ac:dyDescent="0.25">
      <c r="A123" s="23" t="s">
        <v>45</v>
      </c>
      <c r="B123" s="24" t="s">
        <v>26</v>
      </c>
      <c r="C123" s="25">
        <v>1</v>
      </c>
      <c r="D123" s="25">
        <v>3</v>
      </c>
      <c r="E123" s="26">
        <v>9990020400</v>
      </c>
      <c r="F123" s="27">
        <v>244</v>
      </c>
      <c r="G123" s="27">
        <v>226</v>
      </c>
      <c r="H123" s="75">
        <f>23+6.5</f>
        <v>29.5</v>
      </c>
      <c r="I123" s="75">
        <f>23+6.5</f>
        <v>29.5</v>
      </c>
      <c r="J123" s="950">
        <f t="shared" si="7"/>
        <v>0</v>
      </c>
    </row>
    <row r="124" spans="1:10" s="158" customFormat="1" ht="15" x14ac:dyDescent="0.25">
      <c r="A124" s="167" t="s">
        <v>46</v>
      </c>
      <c r="B124" s="24" t="s">
        <v>26</v>
      </c>
      <c r="C124" s="25">
        <v>1</v>
      </c>
      <c r="D124" s="25">
        <v>3</v>
      </c>
      <c r="E124" s="26">
        <v>9990020400</v>
      </c>
      <c r="F124" s="27">
        <v>244</v>
      </c>
      <c r="G124" s="27">
        <v>310</v>
      </c>
      <c r="H124" s="75"/>
      <c r="I124" s="75"/>
      <c r="J124" s="950">
        <f t="shared" si="7"/>
        <v>0</v>
      </c>
    </row>
    <row r="125" spans="1:10" s="158" customFormat="1" ht="15" x14ac:dyDescent="0.25">
      <c r="A125" s="167" t="s">
        <v>38</v>
      </c>
      <c r="B125" s="24" t="s">
        <v>26</v>
      </c>
      <c r="C125" s="25">
        <v>1</v>
      </c>
      <c r="D125" s="25">
        <v>3</v>
      </c>
      <c r="E125" s="26">
        <v>9990020400</v>
      </c>
      <c r="F125" s="27">
        <v>244</v>
      </c>
      <c r="G125" s="27">
        <v>343</v>
      </c>
      <c r="H125" s="75"/>
      <c r="I125" s="75"/>
      <c r="J125" s="950">
        <f t="shared" si="7"/>
        <v>0</v>
      </c>
    </row>
    <row r="126" spans="1:10" s="158" customFormat="1" ht="15.75" thickBot="1" x14ac:dyDescent="0.3">
      <c r="A126" s="169" t="s">
        <v>149</v>
      </c>
      <c r="B126" s="170" t="s">
        <v>26</v>
      </c>
      <c r="C126" s="143">
        <v>1</v>
      </c>
      <c r="D126" s="143">
        <v>3</v>
      </c>
      <c r="E126" s="161">
        <v>9990020400</v>
      </c>
      <c r="F126" s="145">
        <v>244</v>
      </c>
      <c r="G126" s="145">
        <v>346</v>
      </c>
      <c r="H126" s="961">
        <v>20</v>
      </c>
      <c r="I126" s="961">
        <v>20</v>
      </c>
      <c r="J126" s="962">
        <f t="shared" si="7"/>
        <v>0</v>
      </c>
    </row>
    <row r="127" spans="1:10" s="15" customFormat="1" ht="15" thickBot="1" x14ac:dyDescent="0.25">
      <c r="A127" s="213" t="s">
        <v>47</v>
      </c>
      <c r="B127" s="70" t="s">
        <v>26</v>
      </c>
      <c r="C127" s="215"/>
      <c r="D127" s="215"/>
      <c r="E127" s="71"/>
      <c r="F127" s="216"/>
      <c r="G127" s="216"/>
      <c r="H127" s="963">
        <f>H128</f>
        <v>2157.33</v>
      </c>
      <c r="I127" s="963">
        <f>I128</f>
        <v>2157.33</v>
      </c>
      <c r="J127" s="964">
        <f>J128</f>
        <v>0</v>
      </c>
    </row>
    <row r="128" spans="1:10" s="15" customFormat="1" ht="30.75" customHeight="1" x14ac:dyDescent="0.2">
      <c r="A128" s="72" t="s">
        <v>48</v>
      </c>
      <c r="B128" s="20" t="s">
        <v>26</v>
      </c>
      <c r="C128" s="73">
        <v>1</v>
      </c>
      <c r="D128" s="73">
        <v>6</v>
      </c>
      <c r="E128" s="20" t="s">
        <v>28</v>
      </c>
      <c r="F128" s="74">
        <v>0</v>
      </c>
      <c r="G128" s="74"/>
      <c r="H128" s="965">
        <f>H129+H132+H133</f>
        <v>2157.33</v>
      </c>
      <c r="I128" s="965">
        <f>I129+I132+I133</f>
        <v>2157.33</v>
      </c>
      <c r="J128" s="966">
        <f>J129+J132+J133</f>
        <v>0</v>
      </c>
    </row>
    <row r="129" spans="1:10" s="15" customFormat="1" ht="15" x14ac:dyDescent="0.25">
      <c r="A129" s="23" t="s">
        <v>29</v>
      </c>
      <c r="B129" s="24" t="s">
        <v>26</v>
      </c>
      <c r="C129" s="25">
        <v>1</v>
      </c>
      <c r="D129" s="25">
        <v>6</v>
      </c>
      <c r="E129" s="26">
        <v>9990022500</v>
      </c>
      <c r="F129" s="27">
        <v>0</v>
      </c>
      <c r="G129" s="27">
        <v>210</v>
      </c>
      <c r="H129" s="75">
        <f>H130+H131</f>
        <v>1877.83</v>
      </c>
      <c r="I129" s="75">
        <f>I130+I131</f>
        <v>1877.83</v>
      </c>
      <c r="J129" s="945">
        <f>J130+J131</f>
        <v>0</v>
      </c>
    </row>
    <row r="130" spans="1:10" s="15" customFormat="1" ht="15" x14ac:dyDescent="0.25">
      <c r="A130" s="28" t="s">
        <v>30</v>
      </c>
      <c r="B130" s="29" t="s">
        <v>26</v>
      </c>
      <c r="C130" s="30">
        <v>1</v>
      </c>
      <c r="D130" s="30">
        <v>6</v>
      </c>
      <c r="E130" s="31">
        <v>9990022500</v>
      </c>
      <c r="F130" s="32">
        <v>121</v>
      </c>
      <c r="G130" s="32">
        <v>211</v>
      </c>
      <c r="H130" s="946">
        <f>1525.666-97.4+14</f>
        <v>1442.2659999999998</v>
      </c>
      <c r="I130" s="946">
        <f>1525.666-97.4+14</f>
        <v>1442.2659999999998</v>
      </c>
      <c r="J130" s="947">
        <f t="shared" si="7"/>
        <v>0</v>
      </c>
    </row>
    <row r="131" spans="1:10" s="15" customFormat="1" ht="15" x14ac:dyDescent="0.25">
      <c r="A131" s="33" t="s">
        <v>31</v>
      </c>
      <c r="B131" s="29" t="s">
        <v>26</v>
      </c>
      <c r="C131" s="30">
        <v>1</v>
      </c>
      <c r="D131" s="30">
        <v>6</v>
      </c>
      <c r="E131" s="31">
        <v>9990022500</v>
      </c>
      <c r="F131" s="32">
        <v>129</v>
      </c>
      <c r="G131" s="32">
        <v>213</v>
      </c>
      <c r="H131" s="946">
        <v>435.56400000000002</v>
      </c>
      <c r="I131" s="946">
        <v>435.56400000000002</v>
      </c>
      <c r="J131" s="947">
        <f t="shared" si="7"/>
        <v>0</v>
      </c>
    </row>
    <row r="132" spans="1:10" s="15" customFormat="1" ht="15" x14ac:dyDescent="0.25">
      <c r="A132" s="23" t="s">
        <v>45</v>
      </c>
      <c r="B132" s="24" t="s">
        <v>26</v>
      </c>
      <c r="C132" s="25">
        <v>1</v>
      </c>
      <c r="D132" s="25">
        <v>6</v>
      </c>
      <c r="E132" s="26">
        <v>9990022500</v>
      </c>
      <c r="F132" s="27">
        <v>244</v>
      </c>
      <c r="G132" s="27">
        <v>226</v>
      </c>
      <c r="H132" s="75">
        <f>20*12+23+6.5</f>
        <v>269.5</v>
      </c>
      <c r="I132" s="75">
        <f>20*12+23+6.5</f>
        <v>269.5</v>
      </c>
      <c r="J132" s="950">
        <f t="shared" si="7"/>
        <v>0</v>
      </c>
    </row>
    <row r="133" spans="1:10" s="15" customFormat="1" ht="15.75" thickBot="1" x14ac:dyDescent="0.3">
      <c r="A133" s="169" t="s">
        <v>149</v>
      </c>
      <c r="B133" s="170" t="s">
        <v>26</v>
      </c>
      <c r="C133" s="143">
        <v>1</v>
      </c>
      <c r="D133" s="143">
        <v>6</v>
      </c>
      <c r="E133" s="161">
        <v>9990022500</v>
      </c>
      <c r="F133" s="145">
        <v>244</v>
      </c>
      <c r="G133" s="145">
        <v>346</v>
      </c>
      <c r="H133" s="961">
        <v>10</v>
      </c>
      <c r="I133" s="961">
        <v>10</v>
      </c>
      <c r="J133" s="962">
        <f t="shared" si="7"/>
        <v>0</v>
      </c>
    </row>
    <row r="134" spans="1:10" s="15" customFormat="1" ht="13.5" customHeight="1" thickBot="1" x14ac:dyDescent="0.25">
      <c r="A134" s="213" t="s">
        <v>141</v>
      </c>
      <c r="B134" s="70" t="s">
        <v>49</v>
      </c>
      <c r="C134" s="215"/>
      <c r="D134" s="215"/>
      <c r="E134" s="71"/>
      <c r="F134" s="216"/>
      <c r="G134" s="216"/>
      <c r="H134" s="963">
        <f>H135</f>
        <v>6845.3470000000007</v>
      </c>
      <c r="I134" s="963">
        <f>I135</f>
        <v>6845.3470000000007</v>
      </c>
      <c r="J134" s="967">
        <f>J135</f>
        <v>0</v>
      </c>
    </row>
    <row r="135" spans="1:10" s="15" customFormat="1" ht="30" customHeight="1" x14ac:dyDescent="0.2">
      <c r="A135" s="72" t="s">
        <v>48</v>
      </c>
      <c r="B135" s="20" t="s">
        <v>49</v>
      </c>
      <c r="C135" s="73">
        <v>1</v>
      </c>
      <c r="D135" s="73">
        <v>6</v>
      </c>
      <c r="E135" s="20" t="s">
        <v>28</v>
      </c>
      <c r="F135" s="74">
        <v>0</v>
      </c>
      <c r="G135" s="22"/>
      <c r="H135" s="965">
        <f>SUM(H137:H142)</f>
        <v>6845.3470000000007</v>
      </c>
      <c r="I135" s="965">
        <f>SUM(I137:I142)</f>
        <v>6845.3470000000007</v>
      </c>
      <c r="J135" s="966">
        <f>SUM(J137:J142)</f>
        <v>0</v>
      </c>
    </row>
    <row r="136" spans="1:10" s="15" customFormat="1" ht="15" x14ac:dyDescent="0.25">
      <c r="A136" s="23" t="s">
        <v>29</v>
      </c>
      <c r="B136" s="24" t="s">
        <v>49</v>
      </c>
      <c r="C136" s="25">
        <v>1</v>
      </c>
      <c r="D136" s="25">
        <v>6</v>
      </c>
      <c r="E136" s="26">
        <v>9990020400</v>
      </c>
      <c r="F136" s="27">
        <v>0</v>
      </c>
      <c r="G136" s="27">
        <v>210</v>
      </c>
      <c r="H136" s="75">
        <f>H137+H138</f>
        <v>6660.7530000000006</v>
      </c>
      <c r="I136" s="75">
        <f>I137+I138</f>
        <v>6660.7530000000006</v>
      </c>
      <c r="J136" s="945">
        <f>J137+J138</f>
        <v>0</v>
      </c>
    </row>
    <row r="137" spans="1:10" s="15" customFormat="1" ht="15" x14ac:dyDescent="0.25">
      <c r="A137" s="28" t="s">
        <v>30</v>
      </c>
      <c r="B137" s="29" t="s">
        <v>49</v>
      </c>
      <c r="C137" s="30">
        <v>1</v>
      </c>
      <c r="D137" s="30">
        <v>6</v>
      </c>
      <c r="E137" s="31">
        <v>9990020400</v>
      </c>
      <c r="F137" s="32">
        <v>121</v>
      </c>
      <c r="G137" s="32">
        <v>211</v>
      </c>
      <c r="H137" s="946">
        <f>5432.286-368.5+52</f>
        <v>5115.7860000000001</v>
      </c>
      <c r="I137" s="946">
        <f>5432.286-368.5+52</f>
        <v>5115.7860000000001</v>
      </c>
      <c r="J137" s="947">
        <f t="shared" si="7"/>
        <v>0</v>
      </c>
    </row>
    <row r="138" spans="1:10" s="15" customFormat="1" ht="15" x14ac:dyDescent="0.25">
      <c r="A138" s="33" t="s">
        <v>31</v>
      </c>
      <c r="B138" s="29" t="s">
        <v>49</v>
      </c>
      <c r="C138" s="30">
        <v>1</v>
      </c>
      <c r="D138" s="30">
        <v>6</v>
      </c>
      <c r="E138" s="31">
        <v>9990020400</v>
      </c>
      <c r="F138" s="32">
        <v>129</v>
      </c>
      <c r="G138" s="32">
        <v>213</v>
      </c>
      <c r="H138" s="946">
        <v>1544.9670000000001</v>
      </c>
      <c r="I138" s="946">
        <v>1544.9670000000001</v>
      </c>
      <c r="J138" s="947">
        <f t="shared" si="7"/>
        <v>0</v>
      </c>
    </row>
    <row r="139" spans="1:10" s="15" customFormat="1" ht="15.75" customHeight="1" x14ac:dyDescent="0.25">
      <c r="A139" s="23" t="s">
        <v>50</v>
      </c>
      <c r="B139" s="24" t="s">
        <v>49</v>
      </c>
      <c r="C139" s="46" t="s">
        <v>51</v>
      </c>
      <c r="D139" s="46" t="s">
        <v>52</v>
      </c>
      <c r="E139" s="26">
        <v>9990020400</v>
      </c>
      <c r="F139" s="27">
        <v>244</v>
      </c>
      <c r="G139" s="46" t="s">
        <v>53</v>
      </c>
      <c r="H139" s="75">
        <v>12</v>
      </c>
      <c r="I139" s="75">
        <v>12</v>
      </c>
      <c r="J139" s="950">
        <f t="shared" si="7"/>
        <v>0</v>
      </c>
    </row>
    <row r="140" spans="1:10" s="15" customFormat="1" ht="15" x14ac:dyDescent="0.25">
      <c r="A140" s="167" t="s">
        <v>45</v>
      </c>
      <c r="B140" s="24" t="s">
        <v>49</v>
      </c>
      <c r="C140" s="46" t="s">
        <v>51</v>
      </c>
      <c r="D140" s="46" t="s">
        <v>52</v>
      </c>
      <c r="E140" s="26">
        <v>9990020400</v>
      </c>
      <c r="F140" s="27">
        <v>244</v>
      </c>
      <c r="G140" s="141">
        <v>226</v>
      </c>
      <c r="H140" s="75">
        <f>23+2.45+87.144</f>
        <v>112.59400000000001</v>
      </c>
      <c r="I140" s="75">
        <f>23+2.45+87.144</f>
        <v>112.59400000000001</v>
      </c>
      <c r="J140" s="950">
        <f t="shared" si="7"/>
        <v>0</v>
      </c>
    </row>
    <row r="141" spans="1:10" s="15" customFormat="1" ht="15" x14ac:dyDescent="0.25">
      <c r="A141" s="167" t="s">
        <v>46</v>
      </c>
      <c r="B141" s="24" t="s">
        <v>49</v>
      </c>
      <c r="C141" s="46" t="s">
        <v>51</v>
      </c>
      <c r="D141" s="46" t="s">
        <v>52</v>
      </c>
      <c r="E141" s="26">
        <v>9990020400</v>
      </c>
      <c r="F141" s="27">
        <v>244</v>
      </c>
      <c r="G141" s="24" t="s">
        <v>372</v>
      </c>
      <c r="H141" s="949"/>
      <c r="I141" s="949"/>
      <c r="J141" s="950">
        <f t="shared" si="7"/>
        <v>0</v>
      </c>
    </row>
    <row r="142" spans="1:10" s="15" customFormat="1" ht="15.75" customHeight="1" thickBot="1" x14ac:dyDescent="0.3">
      <c r="A142" s="169" t="s">
        <v>149</v>
      </c>
      <c r="B142" s="170" t="s">
        <v>49</v>
      </c>
      <c r="C142" s="142" t="s">
        <v>51</v>
      </c>
      <c r="D142" s="142" t="s">
        <v>52</v>
      </c>
      <c r="E142" s="161">
        <v>9990020400</v>
      </c>
      <c r="F142" s="145">
        <v>244</v>
      </c>
      <c r="G142" s="142" t="s">
        <v>150</v>
      </c>
      <c r="H142" s="961">
        <v>60</v>
      </c>
      <c r="I142" s="961">
        <v>60</v>
      </c>
      <c r="J142" s="962">
        <f t="shared" si="7"/>
        <v>0</v>
      </c>
    </row>
    <row r="143" spans="1:10" s="15" customFormat="1" ht="30" customHeight="1" thickBot="1" x14ac:dyDescent="0.25">
      <c r="A143" s="374" t="s">
        <v>432</v>
      </c>
      <c r="B143" s="70"/>
      <c r="C143" s="70"/>
      <c r="D143" s="70"/>
      <c r="E143" s="70"/>
      <c r="F143" s="70"/>
      <c r="G143" s="375"/>
      <c r="H143" s="963">
        <f>H144+H150+H157+H166+H167+H169+H172+H238+H246+H250+H254+H201+H219+H252+H234+H203+H209+H241+H185+H215+H228+H168+H170+H224+H226+H192+H165+H184+H236+H222+H231</f>
        <v>55350.569730000003</v>
      </c>
      <c r="I143" s="963">
        <f>I144+I150+I157+I166+I167+I169+I172+I238+I246+I250+I254+I201+I219+I252+I234+I203+I209+I241+I185+I215+I228+I168+I170+I224+I226+I192+I165+I184+I236+I222+I231+I243</f>
        <v>70721.845060000007</v>
      </c>
      <c r="J143" s="963">
        <f>J144+J150+J157+J166+J167+J169+J172+J238+J246+J250+J254+J201+J219+J252+J234+J203+J209+J241+J185+J215+J228+J168+J170+J224+J226+J192+J165+J184+J236+J222+J231+J243</f>
        <v>15371.27533</v>
      </c>
    </row>
    <row r="144" spans="1:10" s="15" customFormat="1" ht="16.5" customHeight="1" x14ac:dyDescent="0.2">
      <c r="A144" s="376" t="s">
        <v>54</v>
      </c>
      <c r="B144" s="20" t="s">
        <v>26</v>
      </c>
      <c r="C144" s="20" t="s">
        <v>51</v>
      </c>
      <c r="D144" s="20" t="s">
        <v>55</v>
      </c>
      <c r="E144" s="20" t="s">
        <v>28</v>
      </c>
      <c r="F144" s="20" t="s">
        <v>56</v>
      </c>
      <c r="G144" s="377"/>
      <c r="H144" s="965">
        <f>H145+H146+H147</f>
        <v>7767.2250000000004</v>
      </c>
      <c r="I144" s="965">
        <f>I145+I146+I147+I148</f>
        <v>7864.0000000000009</v>
      </c>
      <c r="J144" s="965">
        <f>J145+J146+J147+J148</f>
        <v>96.775000000000546</v>
      </c>
    </row>
    <row r="145" spans="1:10" s="15" customFormat="1" ht="15" x14ac:dyDescent="0.25">
      <c r="A145" s="77" t="s">
        <v>57</v>
      </c>
      <c r="B145" s="78" t="s">
        <v>26</v>
      </c>
      <c r="C145" s="79">
        <v>1</v>
      </c>
      <c r="D145" s="79">
        <v>11</v>
      </c>
      <c r="E145" s="553">
        <v>9990020670</v>
      </c>
      <c r="F145" s="80">
        <v>870</v>
      </c>
      <c r="G145" s="80">
        <v>296</v>
      </c>
      <c r="H145" s="75">
        <v>7767.2250000000004</v>
      </c>
      <c r="I145" s="968">
        <f>7767.225-250+96.6-555+0.175</f>
        <v>7059.0000000000009</v>
      </c>
      <c r="J145" s="950">
        <f t="shared" si="7"/>
        <v>-708.22499999999945</v>
      </c>
    </row>
    <row r="146" spans="1:10" s="15" customFormat="1" ht="15" x14ac:dyDescent="0.25">
      <c r="A146" s="77" t="s">
        <v>343</v>
      </c>
      <c r="B146" s="78" t="s">
        <v>26</v>
      </c>
      <c r="C146" s="79">
        <v>10</v>
      </c>
      <c r="D146" s="79">
        <v>3</v>
      </c>
      <c r="E146" s="553">
        <v>9990020670</v>
      </c>
      <c r="F146" s="80">
        <v>321</v>
      </c>
      <c r="G146" s="80">
        <v>262</v>
      </c>
      <c r="H146" s="75"/>
      <c r="I146" s="75">
        <v>555</v>
      </c>
      <c r="J146" s="950">
        <f t="shared" si="7"/>
        <v>555</v>
      </c>
    </row>
    <row r="147" spans="1:10" s="15" customFormat="1" ht="15" x14ac:dyDescent="0.25">
      <c r="A147" s="77" t="s">
        <v>259</v>
      </c>
      <c r="B147" s="78" t="s">
        <v>26</v>
      </c>
      <c r="C147" s="79">
        <v>10</v>
      </c>
      <c r="D147" s="79">
        <v>3</v>
      </c>
      <c r="E147" s="553">
        <v>9990020670</v>
      </c>
      <c r="F147" s="80">
        <v>323</v>
      </c>
      <c r="G147" s="80">
        <v>263</v>
      </c>
      <c r="H147" s="75"/>
      <c r="I147" s="75"/>
      <c r="J147" s="950">
        <f t="shared" si="7"/>
        <v>0</v>
      </c>
    </row>
    <row r="148" spans="1:10" s="15" customFormat="1" ht="28.5" x14ac:dyDescent="0.2">
      <c r="A148" s="290" t="s">
        <v>528</v>
      </c>
      <c r="B148" s="284" t="s">
        <v>26</v>
      </c>
      <c r="C148" s="283">
        <v>0</v>
      </c>
      <c r="D148" s="283">
        <v>0</v>
      </c>
      <c r="E148" s="284" t="s">
        <v>28</v>
      </c>
      <c r="F148" s="285">
        <v>500</v>
      </c>
      <c r="G148" s="285"/>
      <c r="H148" s="969">
        <f>H149</f>
        <v>0</v>
      </c>
      <c r="I148" s="969">
        <f t="shared" ref="I148:J148" si="8">I149</f>
        <v>250</v>
      </c>
      <c r="J148" s="970">
        <f t="shared" si="8"/>
        <v>250</v>
      </c>
    </row>
    <row r="149" spans="1:10" s="15" customFormat="1" ht="30" x14ac:dyDescent="0.25">
      <c r="A149" s="782" t="s">
        <v>529</v>
      </c>
      <c r="B149" s="561" t="s">
        <v>26</v>
      </c>
      <c r="C149" s="562">
        <v>14</v>
      </c>
      <c r="D149" s="562">
        <v>3</v>
      </c>
      <c r="E149" s="563">
        <v>9990020670</v>
      </c>
      <c r="F149" s="564">
        <v>540</v>
      </c>
      <c r="G149" s="564">
        <v>251</v>
      </c>
      <c r="H149" s="971"/>
      <c r="I149" s="971">
        <v>250</v>
      </c>
      <c r="J149" s="950">
        <f t="shared" si="7"/>
        <v>250</v>
      </c>
    </row>
    <row r="150" spans="1:10" s="69" customFormat="1" ht="17.25" customHeight="1" x14ac:dyDescent="0.2">
      <c r="A150" s="81" t="s">
        <v>255</v>
      </c>
      <c r="B150" s="82" t="s">
        <v>26</v>
      </c>
      <c r="C150" s="83">
        <v>1</v>
      </c>
      <c r="D150" s="83">
        <v>13</v>
      </c>
      <c r="E150" s="35" t="s">
        <v>28</v>
      </c>
      <c r="F150" s="84">
        <v>0</v>
      </c>
      <c r="G150" s="84"/>
      <c r="H150" s="948">
        <f>SUM(H151:H156)</f>
        <v>536.87473999999997</v>
      </c>
      <c r="I150" s="948">
        <f>SUM(I151:I156)</f>
        <v>696.87473999999997</v>
      </c>
      <c r="J150" s="951">
        <f>SUM(J151:J156)</f>
        <v>160</v>
      </c>
    </row>
    <row r="151" spans="1:10" s="15" customFormat="1" ht="15" x14ac:dyDescent="0.25">
      <c r="A151" s="77" t="s">
        <v>58</v>
      </c>
      <c r="B151" s="78" t="s">
        <v>26</v>
      </c>
      <c r="C151" s="79">
        <v>1</v>
      </c>
      <c r="D151" s="79">
        <v>13</v>
      </c>
      <c r="E151" s="79">
        <v>9995220600</v>
      </c>
      <c r="F151" s="80">
        <v>244</v>
      </c>
      <c r="G151" s="80">
        <v>226</v>
      </c>
      <c r="H151" s="75">
        <f>1000-500</f>
        <v>500</v>
      </c>
      <c r="I151" s="75">
        <f>1000-500</f>
        <v>500</v>
      </c>
      <c r="J151" s="950">
        <f t="shared" si="7"/>
        <v>0</v>
      </c>
    </row>
    <row r="152" spans="1:10" s="15" customFormat="1" ht="15" x14ac:dyDescent="0.25">
      <c r="A152" s="606" t="s">
        <v>254</v>
      </c>
      <c r="B152" s="78" t="s">
        <v>26</v>
      </c>
      <c r="C152" s="79">
        <v>1</v>
      </c>
      <c r="D152" s="79">
        <v>13</v>
      </c>
      <c r="E152" s="79">
        <v>9995220600</v>
      </c>
      <c r="F152" s="607">
        <v>244</v>
      </c>
      <c r="G152" s="80">
        <v>226</v>
      </c>
      <c r="H152" s="75"/>
      <c r="I152" s="75"/>
      <c r="J152" s="950">
        <f t="shared" si="7"/>
        <v>0</v>
      </c>
    </row>
    <row r="153" spans="1:10" s="15" customFormat="1" ht="30" x14ac:dyDescent="0.25">
      <c r="A153" s="77" t="s">
        <v>285</v>
      </c>
      <c r="B153" s="78" t="s">
        <v>26</v>
      </c>
      <c r="C153" s="79">
        <v>1</v>
      </c>
      <c r="D153" s="79">
        <v>13</v>
      </c>
      <c r="E153" s="79">
        <v>9995220600</v>
      </c>
      <c r="F153" s="80">
        <v>853</v>
      </c>
      <c r="G153" s="80">
        <v>297</v>
      </c>
      <c r="H153" s="75">
        <v>32</v>
      </c>
      <c r="I153" s="75">
        <v>32</v>
      </c>
      <c r="J153" s="950">
        <f t="shared" ref="J153:J220" si="9">I153-H153</f>
        <v>0</v>
      </c>
    </row>
    <row r="154" spans="1:10" s="15" customFormat="1" ht="30" x14ac:dyDescent="0.25">
      <c r="A154" s="414" t="s">
        <v>393</v>
      </c>
      <c r="B154" s="733" t="s">
        <v>26</v>
      </c>
      <c r="C154" s="734">
        <v>1</v>
      </c>
      <c r="D154" s="734">
        <v>13</v>
      </c>
      <c r="E154" s="735" t="s">
        <v>394</v>
      </c>
      <c r="F154" s="736">
        <v>244</v>
      </c>
      <c r="G154" s="737">
        <v>226</v>
      </c>
      <c r="H154" s="75">
        <v>4.8747400000000001</v>
      </c>
      <c r="I154" s="75">
        <v>4.8747400000000001</v>
      </c>
      <c r="J154" s="950">
        <f t="shared" si="9"/>
        <v>0</v>
      </c>
    </row>
    <row r="155" spans="1:10" s="15" customFormat="1" ht="15" x14ac:dyDescent="0.25">
      <c r="A155" s="414" t="s">
        <v>518</v>
      </c>
      <c r="B155" s="733" t="s">
        <v>26</v>
      </c>
      <c r="C155" s="734">
        <v>1</v>
      </c>
      <c r="D155" s="734">
        <v>13</v>
      </c>
      <c r="E155" s="735" t="s">
        <v>517</v>
      </c>
      <c r="F155" s="736">
        <v>244</v>
      </c>
      <c r="G155" s="737">
        <v>226</v>
      </c>
      <c r="H155" s="75"/>
      <c r="I155" s="75">
        <v>60</v>
      </c>
      <c r="J155" s="950">
        <f t="shared" ref="J155" si="10">I155-H155</f>
        <v>60</v>
      </c>
    </row>
    <row r="156" spans="1:10" s="15" customFormat="1" ht="15" x14ac:dyDescent="0.25">
      <c r="A156" s="414" t="s">
        <v>516</v>
      </c>
      <c r="B156" s="733" t="s">
        <v>26</v>
      </c>
      <c r="C156" s="734">
        <v>1</v>
      </c>
      <c r="D156" s="734">
        <v>13</v>
      </c>
      <c r="E156" s="735" t="s">
        <v>517</v>
      </c>
      <c r="F156" s="736">
        <v>852</v>
      </c>
      <c r="G156" s="737">
        <v>291</v>
      </c>
      <c r="H156" s="75"/>
      <c r="I156" s="75">
        <f>50+50</f>
        <v>100</v>
      </c>
      <c r="J156" s="950">
        <f t="shared" si="9"/>
        <v>100</v>
      </c>
    </row>
    <row r="157" spans="1:10" s="69" customFormat="1" ht="14.25" x14ac:dyDescent="0.2">
      <c r="A157" s="81" t="s">
        <v>60</v>
      </c>
      <c r="B157" s="82" t="s">
        <v>26</v>
      </c>
      <c r="C157" s="83">
        <v>3</v>
      </c>
      <c r="D157" s="83">
        <v>10</v>
      </c>
      <c r="E157" s="35" t="s">
        <v>28</v>
      </c>
      <c r="F157" s="84">
        <v>0</v>
      </c>
      <c r="G157" s="84"/>
      <c r="H157" s="948">
        <f>H158+H159+H160+H161+H162+H163+H164</f>
        <v>0</v>
      </c>
      <c r="I157" s="948">
        <f>I158+I159+I160+I161+I162+I163+I164</f>
        <v>0</v>
      </c>
      <c r="J157" s="951">
        <f>J158+J159+J160+J161+J162+J163+J164</f>
        <v>0</v>
      </c>
    </row>
    <row r="158" spans="1:10" s="15" customFormat="1" ht="15" x14ac:dyDescent="0.25">
      <c r="A158" s="77" t="s">
        <v>60</v>
      </c>
      <c r="B158" s="78" t="s">
        <v>26</v>
      </c>
      <c r="C158" s="79">
        <v>3</v>
      </c>
      <c r="D158" s="79">
        <v>10</v>
      </c>
      <c r="E158" s="26">
        <v>9990199900</v>
      </c>
      <c r="F158" s="80">
        <v>244</v>
      </c>
      <c r="G158" s="80">
        <v>226</v>
      </c>
      <c r="H158" s="75"/>
      <c r="I158" s="75"/>
      <c r="J158" s="950">
        <f t="shared" si="9"/>
        <v>0</v>
      </c>
    </row>
    <row r="159" spans="1:10" s="15" customFormat="1" ht="15" x14ac:dyDescent="0.25">
      <c r="A159" s="77" t="s">
        <v>218</v>
      </c>
      <c r="B159" s="78" t="s">
        <v>26</v>
      </c>
      <c r="C159" s="79">
        <v>3</v>
      </c>
      <c r="D159" s="79">
        <v>10</v>
      </c>
      <c r="E159" s="26">
        <v>9990199900</v>
      </c>
      <c r="F159" s="80">
        <v>244</v>
      </c>
      <c r="G159" s="80">
        <v>341</v>
      </c>
      <c r="H159" s="75"/>
      <c r="I159" s="75"/>
      <c r="J159" s="950">
        <f t="shared" si="9"/>
        <v>0</v>
      </c>
    </row>
    <row r="160" spans="1:10" s="15" customFormat="1" ht="15" x14ac:dyDescent="0.25">
      <c r="A160" s="77" t="s">
        <v>216</v>
      </c>
      <c r="B160" s="78" t="s">
        <v>26</v>
      </c>
      <c r="C160" s="79">
        <v>3</v>
      </c>
      <c r="D160" s="79">
        <v>10</v>
      </c>
      <c r="E160" s="26">
        <v>9990199900</v>
      </c>
      <c r="F160" s="80">
        <v>244</v>
      </c>
      <c r="G160" s="80">
        <v>342</v>
      </c>
      <c r="H160" s="75"/>
      <c r="I160" s="75"/>
      <c r="J160" s="950">
        <f t="shared" si="9"/>
        <v>0</v>
      </c>
    </row>
    <row r="161" spans="1:10" s="15" customFormat="1" ht="15" x14ac:dyDescent="0.25">
      <c r="A161" s="77" t="s">
        <v>215</v>
      </c>
      <c r="B161" s="78" t="s">
        <v>26</v>
      </c>
      <c r="C161" s="79">
        <v>3</v>
      </c>
      <c r="D161" s="79">
        <v>10</v>
      </c>
      <c r="E161" s="26">
        <v>9990199900</v>
      </c>
      <c r="F161" s="80">
        <v>244</v>
      </c>
      <c r="G161" s="80">
        <v>343</v>
      </c>
      <c r="H161" s="75"/>
      <c r="I161" s="75"/>
      <c r="J161" s="950">
        <f t="shared" si="9"/>
        <v>0</v>
      </c>
    </row>
    <row r="162" spans="1:10" s="15" customFormat="1" ht="15" x14ac:dyDescent="0.25">
      <c r="A162" s="77" t="s">
        <v>217</v>
      </c>
      <c r="B162" s="78" t="s">
        <v>26</v>
      </c>
      <c r="C162" s="79">
        <v>3</v>
      </c>
      <c r="D162" s="79">
        <v>10</v>
      </c>
      <c r="E162" s="26">
        <v>9990199900</v>
      </c>
      <c r="F162" s="80">
        <v>244</v>
      </c>
      <c r="G162" s="80">
        <v>344</v>
      </c>
      <c r="H162" s="75"/>
      <c r="I162" s="75"/>
      <c r="J162" s="950">
        <f t="shared" si="9"/>
        <v>0</v>
      </c>
    </row>
    <row r="163" spans="1:10" s="15" customFormat="1" ht="15" x14ac:dyDescent="0.25">
      <c r="A163" s="77" t="s">
        <v>219</v>
      </c>
      <c r="B163" s="78" t="s">
        <v>26</v>
      </c>
      <c r="C163" s="79">
        <v>3</v>
      </c>
      <c r="D163" s="79">
        <v>10</v>
      </c>
      <c r="E163" s="26">
        <v>9990199900</v>
      </c>
      <c r="F163" s="80">
        <v>244</v>
      </c>
      <c r="G163" s="80">
        <v>345</v>
      </c>
      <c r="H163" s="75"/>
      <c r="I163" s="75"/>
      <c r="J163" s="950">
        <f t="shared" si="9"/>
        <v>0</v>
      </c>
    </row>
    <row r="164" spans="1:10" s="15" customFormat="1" ht="15" x14ac:dyDescent="0.25">
      <c r="A164" s="77" t="s">
        <v>220</v>
      </c>
      <c r="B164" s="78" t="s">
        <v>26</v>
      </c>
      <c r="C164" s="79">
        <v>3</v>
      </c>
      <c r="D164" s="79">
        <v>10</v>
      </c>
      <c r="E164" s="26">
        <v>9990199900</v>
      </c>
      <c r="F164" s="80">
        <v>360</v>
      </c>
      <c r="G164" s="80">
        <v>296</v>
      </c>
      <c r="H164" s="75"/>
      <c r="I164" s="75"/>
      <c r="J164" s="950">
        <f t="shared" si="9"/>
        <v>0</v>
      </c>
    </row>
    <row r="165" spans="1:10" s="69" customFormat="1" ht="15" x14ac:dyDescent="0.25">
      <c r="A165" s="504" t="s">
        <v>254</v>
      </c>
      <c r="B165" s="82" t="s">
        <v>26</v>
      </c>
      <c r="C165" s="83">
        <v>3</v>
      </c>
      <c r="D165" s="83">
        <v>10</v>
      </c>
      <c r="E165" s="83">
        <v>9990199900</v>
      </c>
      <c r="F165" s="505">
        <v>244</v>
      </c>
      <c r="G165" s="84">
        <v>226</v>
      </c>
      <c r="H165" s="948">
        <f>1500-500</f>
        <v>1000</v>
      </c>
      <c r="I165" s="948">
        <f>1500-500</f>
        <v>1000</v>
      </c>
      <c r="J165" s="950">
        <f t="shared" si="9"/>
        <v>0</v>
      </c>
    </row>
    <row r="166" spans="1:10" s="86" customFormat="1" ht="15" x14ac:dyDescent="0.25">
      <c r="A166" s="87" t="s">
        <v>61</v>
      </c>
      <c r="B166" s="88" t="s">
        <v>26</v>
      </c>
      <c r="C166" s="40">
        <v>3</v>
      </c>
      <c r="D166" s="40">
        <v>14</v>
      </c>
      <c r="E166" s="41">
        <v>9990199900</v>
      </c>
      <c r="F166" s="42">
        <v>244</v>
      </c>
      <c r="G166" s="138">
        <v>226</v>
      </c>
      <c r="H166" s="972"/>
      <c r="I166" s="972"/>
      <c r="J166" s="950">
        <f t="shared" si="9"/>
        <v>0</v>
      </c>
    </row>
    <row r="167" spans="1:10" s="86" customFormat="1" ht="15" x14ac:dyDescent="0.25">
      <c r="A167" s="87" t="s">
        <v>62</v>
      </c>
      <c r="B167" s="88" t="s">
        <v>26</v>
      </c>
      <c r="C167" s="40">
        <v>3</v>
      </c>
      <c r="D167" s="40">
        <v>14</v>
      </c>
      <c r="E167" s="41">
        <v>9990199900</v>
      </c>
      <c r="F167" s="42">
        <v>244</v>
      </c>
      <c r="G167" s="138">
        <v>226</v>
      </c>
      <c r="H167" s="972">
        <v>50</v>
      </c>
      <c r="I167" s="972">
        <v>50</v>
      </c>
      <c r="J167" s="950">
        <f t="shared" si="9"/>
        <v>0</v>
      </c>
    </row>
    <row r="168" spans="1:10" s="86" customFormat="1" ht="15" x14ac:dyDescent="0.25">
      <c r="A168" s="87" t="s">
        <v>62</v>
      </c>
      <c r="B168" s="88" t="s">
        <v>26</v>
      </c>
      <c r="C168" s="40">
        <v>3</v>
      </c>
      <c r="D168" s="40">
        <v>14</v>
      </c>
      <c r="E168" s="41">
        <v>9990199900</v>
      </c>
      <c r="F168" s="42">
        <v>244</v>
      </c>
      <c r="G168" s="138">
        <v>310</v>
      </c>
      <c r="H168" s="972"/>
      <c r="I168" s="972"/>
      <c r="J168" s="950">
        <f t="shared" si="9"/>
        <v>0</v>
      </c>
    </row>
    <row r="169" spans="1:10" s="86" customFormat="1" ht="15.75" thickBot="1" x14ac:dyDescent="0.3">
      <c r="A169" s="483" t="s">
        <v>63</v>
      </c>
      <c r="B169" s="484" t="s">
        <v>26</v>
      </c>
      <c r="C169" s="485">
        <v>3</v>
      </c>
      <c r="D169" s="485">
        <v>14</v>
      </c>
      <c r="E169" s="486">
        <v>9990199900</v>
      </c>
      <c r="F169" s="487">
        <v>244</v>
      </c>
      <c r="G169" s="488">
        <v>226</v>
      </c>
      <c r="H169" s="973"/>
      <c r="I169" s="973"/>
      <c r="J169" s="950">
        <f t="shared" si="9"/>
        <v>0</v>
      </c>
    </row>
    <row r="170" spans="1:10" s="86" customFormat="1" ht="15" thickBot="1" x14ac:dyDescent="0.25">
      <c r="A170" s="490" t="s">
        <v>40</v>
      </c>
      <c r="B170" s="491" t="s">
        <v>26</v>
      </c>
      <c r="C170" s="492">
        <v>4</v>
      </c>
      <c r="D170" s="492">
        <v>5</v>
      </c>
      <c r="E170" s="493" t="s">
        <v>28</v>
      </c>
      <c r="F170" s="494">
        <v>0</v>
      </c>
      <c r="G170" s="494"/>
      <c r="H170" s="974">
        <f>H171</f>
        <v>10</v>
      </c>
      <c r="I170" s="974">
        <f>I171</f>
        <v>10</v>
      </c>
      <c r="J170" s="975">
        <f>J171</f>
        <v>0</v>
      </c>
    </row>
    <row r="171" spans="1:10" s="43" customFormat="1" ht="15.75" thickBot="1" x14ac:dyDescent="0.3">
      <c r="A171" s="479" t="s">
        <v>382</v>
      </c>
      <c r="B171" s="489" t="s">
        <v>26</v>
      </c>
      <c r="C171" s="480">
        <v>4</v>
      </c>
      <c r="D171" s="480">
        <v>5</v>
      </c>
      <c r="E171" s="481">
        <v>9990523001</v>
      </c>
      <c r="F171" s="482">
        <v>244</v>
      </c>
      <c r="G171" s="738">
        <v>226</v>
      </c>
      <c r="H171" s="976">
        <v>10</v>
      </c>
      <c r="I171" s="976">
        <v>10</v>
      </c>
      <c r="J171" s="950">
        <f t="shared" si="9"/>
        <v>0</v>
      </c>
    </row>
    <row r="172" spans="1:10" s="43" customFormat="1" ht="18.75" customHeight="1" thickBot="1" x14ac:dyDescent="0.25">
      <c r="A172" s="544" t="s">
        <v>346</v>
      </c>
      <c r="B172" s="545" t="s">
        <v>26</v>
      </c>
      <c r="C172" s="546">
        <v>4</v>
      </c>
      <c r="D172" s="546">
        <v>9</v>
      </c>
      <c r="E172" s="547" t="s">
        <v>28</v>
      </c>
      <c r="F172" s="548">
        <v>0</v>
      </c>
      <c r="G172" s="549"/>
      <c r="H172" s="977">
        <f>SUM(H173:H183)</f>
        <v>22925</v>
      </c>
      <c r="I172" s="977">
        <f>SUM(I173:I183)-I176</f>
        <v>24857</v>
      </c>
      <c r="J172" s="978">
        <f>SUM(J173:J183)-J176</f>
        <v>1932</v>
      </c>
    </row>
    <row r="173" spans="1:10" s="1" customFormat="1" ht="15" x14ac:dyDescent="0.25">
      <c r="A173" s="603" t="s">
        <v>514</v>
      </c>
      <c r="B173" s="604" t="s">
        <v>26</v>
      </c>
      <c r="C173" s="98">
        <v>4</v>
      </c>
      <c r="D173" s="98">
        <v>9</v>
      </c>
      <c r="E173" s="103">
        <v>9993159802</v>
      </c>
      <c r="F173" s="99">
        <v>243</v>
      </c>
      <c r="G173" s="139">
        <v>225</v>
      </c>
      <c r="H173" s="979">
        <f>22925-303.704-2292.5-2100</f>
        <v>18228.795999999998</v>
      </c>
      <c r="I173" s="979">
        <f>22925-303.704-2292.5-2100-2500</f>
        <v>15728.795999999998</v>
      </c>
      <c r="J173" s="980">
        <f t="shared" si="9"/>
        <v>-2500</v>
      </c>
    </row>
    <row r="174" spans="1:10" s="1" customFormat="1" ht="15" x14ac:dyDescent="0.25">
      <c r="A174" s="167" t="s">
        <v>65</v>
      </c>
      <c r="B174" s="472" t="s">
        <v>26</v>
      </c>
      <c r="C174" s="25">
        <v>4</v>
      </c>
      <c r="D174" s="25">
        <v>9</v>
      </c>
      <c r="E174" s="26">
        <v>9993159802</v>
      </c>
      <c r="F174" s="27">
        <v>244</v>
      </c>
      <c r="G174" s="141">
        <v>225</v>
      </c>
      <c r="H174" s="981">
        <f>22925*10%</f>
        <v>2292.5</v>
      </c>
      <c r="I174" s="981">
        <f>22925*10%+1932</f>
        <v>4224.5</v>
      </c>
      <c r="J174" s="950">
        <f t="shared" si="9"/>
        <v>1932</v>
      </c>
    </row>
    <row r="175" spans="1:10" s="1" customFormat="1" ht="30" x14ac:dyDescent="0.25">
      <c r="A175" s="468" t="s">
        <v>286</v>
      </c>
      <c r="B175" s="469" t="s">
        <v>26</v>
      </c>
      <c r="C175" s="470">
        <v>4</v>
      </c>
      <c r="D175" s="470">
        <v>9</v>
      </c>
      <c r="E175" s="162">
        <v>9993159802</v>
      </c>
      <c r="F175" s="471">
        <v>244</v>
      </c>
      <c r="G175" s="471">
        <v>225</v>
      </c>
      <c r="H175" s="982">
        <v>2100</v>
      </c>
      <c r="I175" s="982">
        <v>2100</v>
      </c>
      <c r="J175" s="950">
        <f t="shared" si="9"/>
        <v>0</v>
      </c>
    </row>
    <row r="176" spans="1:10" s="1" customFormat="1" ht="12" x14ac:dyDescent="0.2">
      <c r="A176" s="766" t="s">
        <v>505</v>
      </c>
      <c r="B176" s="767" t="s">
        <v>26</v>
      </c>
      <c r="C176" s="768">
        <v>4</v>
      </c>
      <c r="D176" s="768">
        <v>9</v>
      </c>
      <c r="E176" s="769">
        <v>9993159802</v>
      </c>
      <c r="F176" s="770">
        <v>244</v>
      </c>
      <c r="G176" s="770">
        <v>225</v>
      </c>
      <c r="H176" s="983"/>
      <c r="I176" s="983">
        <v>75.041370000000001</v>
      </c>
      <c r="J176" s="984">
        <f>I176-H176</f>
        <v>75.041370000000001</v>
      </c>
    </row>
    <row r="177" spans="1:10" s="1" customFormat="1" ht="15" x14ac:dyDescent="0.25">
      <c r="A177" s="167" t="s">
        <v>523</v>
      </c>
      <c r="B177" s="472" t="s">
        <v>26</v>
      </c>
      <c r="C177" s="25">
        <v>4</v>
      </c>
      <c r="D177" s="25">
        <v>9</v>
      </c>
      <c r="E177" s="26">
        <v>9993159802</v>
      </c>
      <c r="F177" s="27">
        <v>244</v>
      </c>
      <c r="G177" s="141">
        <v>226</v>
      </c>
      <c r="H177" s="981"/>
      <c r="I177" s="981"/>
      <c r="J177" s="950">
        <f t="shared" si="9"/>
        <v>0</v>
      </c>
    </row>
    <row r="178" spans="1:10" s="1" customFormat="1" ht="15" x14ac:dyDescent="0.25">
      <c r="A178" s="167" t="s">
        <v>344</v>
      </c>
      <c r="B178" s="472" t="s">
        <v>26</v>
      </c>
      <c r="C178" s="25">
        <v>4</v>
      </c>
      <c r="D178" s="25">
        <v>9</v>
      </c>
      <c r="E178" s="26">
        <v>9993159802</v>
      </c>
      <c r="F178" s="27">
        <v>244</v>
      </c>
      <c r="G178" s="141">
        <v>226</v>
      </c>
      <c r="H178" s="981">
        <v>0</v>
      </c>
      <c r="I178" s="981">
        <v>0</v>
      </c>
      <c r="J178" s="950">
        <f t="shared" si="9"/>
        <v>0</v>
      </c>
    </row>
    <row r="179" spans="1:10" s="1" customFormat="1" ht="15" x14ac:dyDescent="0.25">
      <c r="A179" s="324" t="s">
        <v>345</v>
      </c>
      <c r="B179" s="565" t="s">
        <v>26</v>
      </c>
      <c r="C179" s="313">
        <v>4</v>
      </c>
      <c r="D179" s="313">
        <v>9</v>
      </c>
      <c r="E179" s="510">
        <v>9993159802</v>
      </c>
      <c r="F179" s="315">
        <v>414</v>
      </c>
      <c r="G179" s="605">
        <v>310</v>
      </c>
      <c r="H179" s="985"/>
      <c r="I179" s="985"/>
      <c r="J179" s="950">
        <f t="shared" si="9"/>
        <v>0</v>
      </c>
    </row>
    <row r="180" spans="1:10" s="1" customFormat="1" ht="30" x14ac:dyDescent="0.25">
      <c r="A180" s="784" t="s">
        <v>545</v>
      </c>
      <c r="B180" s="472" t="s">
        <v>26</v>
      </c>
      <c r="C180" s="25">
        <v>4</v>
      </c>
      <c r="D180" s="25">
        <v>9</v>
      </c>
      <c r="E180" s="447">
        <v>1540520760</v>
      </c>
      <c r="F180" s="27">
        <v>243</v>
      </c>
      <c r="G180" s="141">
        <v>225</v>
      </c>
      <c r="H180" s="981">
        <v>303.70400000000001</v>
      </c>
      <c r="I180" s="981">
        <v>303.70400000000001</v>
      </c>
      <c r="J180" s="950">
        <f t="shared" si="9"/>
        <v>0</v>
      </c>
    </row>
    <row r="181" spans="1:10" s="1" customFormat="1" ht="15" x14ac:dyDescent="0.25">
      <c r="A181" s="167" t="s">
        <v>300</v>
      </c>
      <c r="B181" s="472" t="s">
        <v>26</v>
      </c>
      <c r="C181" s="25">
        <v>4</v>
      </c>
      <c r="D181" s="25">
        <v>9</v>
      </c>
      <c r="E181" s="447">
        <v>1540520760</v>
      </c>
      <c r="F181" s="27">
        <v>243</v>
      </c>
      <c r="G181" s="141">
        <v>226</v>
      </c>
      <c r="H181" s="981"/>
      <c r="I181" s="981"/>
      <c r="J181" s="950">
        <f t="shared" si="9"/>
        <v>0</v>
      </c>
    </row>
    <row r="182" spans="1:10" s="43" customFormat="1" ht="31.5" x14ac:dyDescent="0.25">
      <c r="A182" s="771" t="s">
        <v>302</v>
      </c>
      <c r="B182" s="772" t="s">
        <v>26</v>
      </c>
      <c r="C182" s="773">
        <v>4</v>
      </c>
      <c r="D182" s="773">
        <v>9</v>
      </c>
      <c r="E182" s="774">
        <v>9993159802</v>
      </c>
      <c r="F182" s="775">
        <v>853</v>
      </c>
      <c r="G182" s="775">
        <v>295</v>
      </c>
      <c r="H182" s="986"/>
      <c r="I182" s="987"/>
      <c r="J182" s="950">
        <f t="shared" si="9"/>
        <v>0</v>
      </c>
    </row>
    <row r="183" spans="1:10" s="116" customFormat="1" ht="32.25" thickBot="1" x14ac:dyDescent="0.3">
      <c r="A183" s="785" t="s">
        <v>503</v>
      </c>
      <c r="B183" s="786" t="s">
        <v>26</v>
      </c>
      <c r="C183" s="787">
        <v>4</v>
      </c>
      <c r="D183" s="787">
        <v>9</v>
      </c>
      <c r="E183" s="788">
        <v>9990041120</v>
      </c>
      <c r="F183" s="789">
        <v>243</v>
      </c>
      <c r="G183" s="789">
        <v>225</v>
      </c>
      <c r="H183" s="988"/>
      <c r="I183" s="988">
        <v>2500</v>
      </c>
      <c r="J183" s="989">
        <f t="shared" si="9"/>
        <v>2500</v>
      </c>
    </row>
    <row r="184" spans="1:10" s="86" customFormat="1" ht="30.75" customHeight="1" thickBot="1" x14ac:dyDescent="0.3">
      <c r="A184" s="776" t="s">
        <v>504</v>
      </c>
      <c r="B184" s="777" t="s">
        <v>26</v>
      </c>
      <c r="C184" s="778">
        <v>4</v>
      </c>
      <c r="D184" s="778">
        <v>9</v>
      </c>
      <c r="E184" s="779">
        <v>9990041120</v>
      </c>
      <c r="F184" s="780">
        <v>243</v>
      </c>
      <c r="G184" s="780">
        <v>225</v>
      </c>
      <c r="H184" s="990"/>
      <c r="I184" s="990">
        <v>6500</v>
      </c>
      <c r="J184" s="991">
        <f t="shared" si="9"/>
        <v>6500</v>
      </c>
    </row>
    <row r="185" spans="1:10" s="69" customFormat="1" ht="16.5" customHeight="1" x14ac:dyDescent="0.25">
      <c r="A185" s="384" t="s">
        <v>229</v>
      </c>
      <c r="B185" s="302" t="s">
        <v>26</v>
      </c>
      <c r="C185" s="303">
        <v>4</v>
      </c>
      <c r="D185" s="303">
        <v>12</v>
      </c>
      <c r="E185" s="379" t="s">
        <v>28</v>
      </c>
      <c r="F185" s="304">
        <v>0</v>
      </c>
      <c r="G185" s="305"/>
      <c r="H185" s="992">
        <f>H187+H188+H190+H189</f>
        <v>100</v>
      </c>
      <c r="I185" s="992">
        <f>I187+I188+I190+I189+I186</f>
        <v>230.5</v>
      </c>
      <c r="J185" s="993">
        <f>J187+J188+J190+J189+J186</f>
        <v>130.5</v>
      </c>
    </row>
    <row r="186" spans="1:10" s="124" customFormat="1" ht="45" x14ac:dyDescent="0.25">
      <c r="A186" s="415" t="s">
        <v>371</v>
      </c>
      <c r="B186" s="117" t="s">
        <v>26</v>
      </c>
      <c r="C186" s="201">
        <v>4</v>
      </c>
      <c r="D186" s="201">
        <v>12</v>
      </c>
      <c r="E186" s="202">
        <v>1120185140</v>
      </c>
      <c r="F186" s="203">
        <v>244</v>
      </c>
      <c r="G186" s="316">
        <v>226</v>
      </c>
      <c r="H186" s="994"/>
      <c r="I186" s="994">
        <v>130.5</v>
      </c>
      <c r="J186" s="950">
        <f t="shared" si="9"/>
        <v>130.5</v>
      </c>
    </row>
    <row r="187" spans="1:10" s="69" customFormat="1" ht="18" customHeight="1" x14ac:dyDescent="0.25">
      <c r="A187" s="468" t="s">
        <v>224</v>
      </c>
      <c r="B187" s="469" t="s">
        <v>26</v>
      </c>
      <c r="C187" s="470">
        <v>4</v>
      </c>
      <c r="D187" s="470">
        <v>12</v>
      </c>
      <c r="E187" s="162">
        <v>9992649900</v>
      </c>
      <c r="F187" s="471">
        <v>245</v>
      </c>
      <c r="G187" s="471">
        <v>226</v>
      </c>
      <c r="H187" s="995"/>
      <c r="I187" s="995"/>
      <c r="J187" s="950">
        <f t="shared" si="9"/>
        <v>0</v>
      </c>
    </row>
    <row r="188" spans="1:10" s="69" customFormat="1" ht="30" x14ac:dyDescent="0.25">
      <c r="A188" s="77" t="s">
        <v>223</v>
      </c>
      <c r="B188" s="78" t="s">
        <v>26</v>
      </c>
      <c r="C188" s="79">
        <v>4</v>
      </c>
      <c r="D188" s="79">
        <v>12</v>
      </c>
      <c r="E188" s="26">
        <v>9992649900</v>
      </c>
      <c r="F188" s="80">
        <v>245</v>
      </c>
      <c r="G188" s="80">
        <v>226</v>
      </c>
      <c r="H188" s="75">
        <f>950-950</f>
        <v>0</v>
      </c>
      <c r="I188" s="75">
        <f>950-950</f>
        <v>0</v>
      </c>
      <c r="J188" s="950">
        <f t="shared" si="9"/>
        <v>0</v>
      </c>
    </row>
    <row r="189" spans="1:10" s="69" customFormat="1" ht="30" x14ac:dyDescent="0.25">
      <c r="A189" s="77" t="s">
        <v>453</v>
      </c>
      <c r="B189" s="78" t="s">
        <v>26</v>
      </c>
      <c r="C189" s="79">
        <v>4</v>
      </c>
      <c r="D189" s="79">
        <v>12</v>
      </c>
      <c r="E189" s="26">
        <v>9992649900</v>
      </c>
      <c r="F189" s="80">
        <v>244</v>
      </c>
      <c r="G189" s="80">
        <v>226</v>
      </c>
      <c r="H189" s="75">
        <v>100</v>
      </c>
      <c r="I189" s="75">
        <v>100</v>
      </c>
      <c r="J189" s="950">
        <f t="shared" si="9"/>
        <v>0</v>
      </c>
    </row>
    <row r="190" spans="1:10" s="69" customFormat="1" ht="15" x14ac:dyDescent="0.25">
      <c r="A190" s="385" t="s">
        <v>221</v>
      </c>
      <c r="B190" s="380" t="s">
        <v>26</v>
      </c>
      <c r="C190" s="381">
        <v>4</v>
      </c>
      <c r="D190" s="381">
        <v>12</v>
      </c>
      <c r="E190" s="382" t="s">
        <v>28</v>
      </c>
      <c r="F190" s="383">
        <v>0</v>
      </c>
      <c r="G190" s="383"/>
      <c r="H190" s="996">
        <f>H191</f>
        <v>0</v>
      </c>
      <c r="I190" s="996">
        <f>I191</f>
        <v>0</v>
      </c>
      <c r="J190" s="950">
        <f t="shared" si="9"/>
        <v>0</v>
      </c>
    </row>
    <row r="191" spans="1:10" s="69" customFormat="1" ht="15.75" thickBot="1" x14ac:dyDescent="0.3">
      <c r="A191" s="358" t="s">
        <v>46</v>
      </c>
      <c r="B191" s="357" t="s">
        <v>26</v>
      </c>
      <c r="C191" s="101">
        <v>4</v>
      </c>
      <c r="D191" s="101">
        <v>12</v>
      </c>
      <c r="E191" s="386">
        <v>9990109900</v>
      </c>
      <c r="F191" s="318">
        <v>244</v>
      </c>
      <c r="G191" s="318">
        <v>310</v>
      </c>
      <c r="H191" s="997"/>
      <c r="I191" s="997"/>
      <c r="J191" s="950">
        <f t="shared" si="9"/>
        <v>0</v>
      </c>
    </row>
    <row r="192" spans="1:10" s="69" customFormat="1" ht="15" thickBot="1" x14ac:dyDescent="0.25">
      <c r="A192" s="551" t="s">
        <v>347</v>
      </c>
      <c r="B192" s="552" t="s">
        <v>26</v>
      </c>
      <c r="C192" s="552" t="s">
        <v>198</v>
      </c>
      <c r="D192" s="552" t="s">
        <v>211</v>
      </c>
      <c r="E192" s="547" t="s">
        <v>28</v>
      </c>
      <c r="F192" s="548">
        <v>0</v>
      </c>
      <c r="G192" s="549"/>
      <c r="H192" s="998">
        <f>SUM(H193:H200)</f>
        <v>1821.86699</v>
      </c>
      <c r="I192" s="998">
        <f>SUM(I193:I200)</f>
        <v>1421.867</v>
      </c>
      <c r="J192" s="999">
        <f>SUM(J193:J200)</f>
        <v>-399.99999000000003</v>
      </c>
    </row>
    <row r="193" spans="1:10" s="550" customFormat="1" ht="30" x14ac:dyDescent="0.25">
      <c r="A193" s="554" t="s">
        <v>333</v>
      </c>
      <c r="B193" s="555" t="s">
        <v>26</v>
      </c>
      <c r="C193" s="555" t="s">
        <v>198</v>
      </c>
      <c r="D193" s="555" t="s">
        <v>211</v>
      </c>
      <c r="E193" s="556">
        <v>9990005000</v>
      </c>
      <c r="F193" s="557">
        <v>244</v>
      </c>
      <c r="G193" s="557">
        <v>226</v>
      </c>
      <c r="H193" s="1000"/>
      <c r="I193" s="1000"/>
      <c r="J193" s="947">
        <f t="shared" si="9"/>
        <v>0</v>
      </c>
    </row>
    <row r="194" spans="1:10" s="550" customFormat="1" ht="15" x14ac:dyDescent="0.25">
      <c r="A194" s="739" t="s">
        <v>408</v>
      </c>
      <c r="B194" s="78" t="s">
        <v>26</v>
      </c>
      <c r="C194" s="78" t="s">
        <v>198</v>
      </c>
      <c r="D194" s="78" t="s">
        <v>211</v>
      </c>
      <c r="E194" s="553">
        <v>9990005000</v>
      </c>
      <c r="F194" s="471">
        <v>244</v>
      </c>
      <c r="G194" s="471">
        <v>310</v>
      </c>
      <c r="H194" s="1001">
        <v>200</v>
      </c>
      <c r="I194" s="1001">
        <v>0</v>
      </c>
      <c r="J194" s="947">
        <f t="shared" si="9"/>
        <v>-200</v>
      </c>
    </row>
    <row r="195" spans="1:10" s="550" customFormat="1" ht="15" x14ac:dyDescent="0.25">
      <c r="A195" s="739" t="s">
        <v>409</v>
      </c>
      <c r="B195" s="469" t="s">
        <v>26</v>
      </c>
      <c r="C195" s="469" t="s">
        <v>198</v>
      </c>
      <c r="D195" s="469" t="s">
        <v>211</v>
      </c>
      <c r="E195" s="740">
        <v>9990005000</v>
      </c>
      <c r="F195" s="471">
        <v>414</v>
      </c>
      <c r="G195" s="471">
        <v>310</v>
      </c>
      <c r="H195" s="1001">
        <v>200</v>
      </c>
      <c r="I195" s="1001"/>
      <c r="J195" s="947">
        <f t="shared" ref="J195" si="11">I195-H195</f>
        <v>-200</v>
      </c>
    </row>
    <row r="196" spans="1:10" s="550" customFormat="1" ht="30" x14ac:dyDescent="0.25">
      <c r="A196" s="558" t="s">
        <v>370</v>
      </c>
      <c r="B196" s="78" t="s">
        <v>26</v>
      </c>
      <c r="C196" s="78" t="s">
        <v>198</v>
      </c>
      <c r="D196" s="78" t="s">
        <v>211</v>
      </c>
      <c r="E196" s="553">
        <v>9990005000</v>
      </c>
      <c r="F196" s="80">
        <v>853</v>
      </c>
      <c r="G196" s="80">
        <v>295</v>
      </c>
      <c r="H196" s="1002"/>
      <c r="I196" s="1002"/>
      <c r="J196" s="947">
        <f t="shared" si="9"/>
        <v>0</v>
      </c>
    </row>
    <row r="197" spans="1:10" s="550" customFormat="1" ht="15" x14ac:dyDescent="0.25">
      <c r="A197" s="558" t="s">
        <v>366</v>
      </c>
      <c r="B197" s="78" t="s">
        <v>26</v>
      </c>
      <c r="C197" s="78" t="s">
        <v>198</v>
      </c>
      <c r="D197" s="78" t="s">
        <v>211</v>
      </c>
      <c r="E197" s="553">
        <v>9990041120</v>
      </c>
      <c r="F197" s="80">
        <v>414</v>
      </c>
      <c r="G197" s="80">
        <v>310</v>
      </c>
      <c r="H197" s="1002"/>
      <c r="I197" s="1002"/>
      <c r="J197" s="947">
        <f t="shared" si="9"/>
        <v>0</v>
      </c>
    </row>
    <row r="198" spans="1:10" s="550" customFormat="1" ht="30" x14ac:dyDescent="0.25">
      <c r="A198" s="558" t="s">
        <v>367</v>
      </c>
      <c r="B198" s="78" t="s">
        <v>26</v>
      </c>
      <c r="C198" s="78" t="s">
        <v>198</v>
      </c>
      <c r="D198" s="78" t="s">
        <v>211</v>
      </c>
      <c r="E198" s="553">
        <v>9990041120</v>
      </c>
      <c r="F198" s="80">
        <v>414</v>
      </c>
      <c r="G198" s="80">
        <v>310</v>
      </c>
      <c r="H198" s="1002"/>
      <c r="I198" s="1002"/>
      <c r="J198" s="947">
        <f t="shared" si="9"/>
        <v>0</v>
      </c>
    </row>
    <row r="199" spans="1:10" s="550" customFormat="1" ht="30" x14ac:dyDescent="0.25">
      <c r="A199" s="558" t="s">
        <v>462</v>
      </c>
      <c r="B199" s="78" t="s">
        <v>26</v>
      </c>
      <c r="C199" s="78" t="s">
        <v>198</v>
      </c>
      <c r="D199" s="78" t="s">
        <v>211</v>
      </c>
      <c r="E199" s="553" t="s">
        <v>348</v>
      </c>
      <c r="F199" s="80">
        <v>414</v>
      </c>
      <c r="G199" s="80">
        <v>310</v>
      </c>
      <c r="H199" s="1002">
        <v>430.24360000000001</v>
      </c>
      <c r="I199" s="1002">
        <v>430.24360000000001</v>
      </c>
      <c r="J199" s="947">
        <f t="shared" si="9"/>
        <v>0</v>
      </c>
    </row>
    <row r="200" spans="1:10" s="550" customFormat="1" ht="30.75" customHeight="1" thickBot="1" x14ac:dyDescent="0.3">
      <c r="A200" s="559" t="s">
        <v>463</v>
      </c>
      <c r="B200" s="741" t="s">
        <v>26</v>
      </c>
      <c r="C200" s="741" t="s">
        <v>198</v>
      </c>
      <c r="D200" s="741" t="s">
        <v>211</v>
      </c>
      <c r="E200" s="742" t="s">
        <v>348</v>
      </c>
      <c r="F200" s="743">
        <v>414</v>
      </c>
      <c r="G200" s="743">
        <v>310</v>
      </c>
      <c r="H200" s="1003">
        <v>991.62338999999997</v>
      </c>
      <c r="I200" s="1003">
        <f>991.62339+0.00001</f>
        <v>991.62339999999995</v>
      </c>
      <c r="J200" s="954">
        <f t="shared" si="9"/>
        <v>9.9999999747524271E-6</v>
      </c>
    </row>
    <row r="201" spans="1:10" s="43" customFormat="1" ht="29.25" thickBot="1" x14ac:dyDescent="0.25">
      <c r="A201" s="476" t="s">
        <v>197</v>
      </c>
      <c r="B201" s="890" t="s">
        <v>26</v>
      </c>
      <c r="C201" s="890" t="s">
        <v>198</v>
      </c>
      <c r="D201" s="890" t="s">
        <v>199</v>
      </c>
      <c r="E201" s="890" t="s">
        <v>28</v>
      </c>
      <c r="F201" s="890" t="s">
        <v>56</v>
      </c>
      <c r="G201" s="890"/>
      <c r="H201" s="1004">
        <f>H202</f>
        <v>315.60300000000001</v>
      </c>
      <c r="I201" s="1004">
        <f t="shared" ref="I201:J201" si="12">I202</f>
        <v>315.60300000000001</v>
      </c>
      <c r="J201" s="1005">
        <f t="shared" si="12"/>
        <v>0</v>
      </c>
    </row>
    <row r="202" spans="1:10" s="69" customFormat="1" ht="15.75" thickBot="1" x14ac:dyDescent="0.3">
      <c r="A202" s="891" t="s">
        <v>464</v>
      </c>
      <c r="B202" s="892" t="s">
        <v>26</v>
      </c>
      <c r="C202" s="893">
        <v>5</v>
      </c>
      <c r="D202" s="893">
        <v>3</v>
      </c>
      <c r="E202" s="894" t="s">
        <v>515</v>
      </c>
      <c r="F202" s="895">
        <v>244</v>
      </c>
      <c r="G202" s="895">
        <v>225</v>
      </c>
      <c r="H202" s="1006">
        <v>315.60300000000001</v>
      </c>
      <c r="I202" s="1006">
        <v>315.60300000000001</v>
      </c>
      <c r="J202" s="1007">
        <f t="shared" ref="J202" si="13">I202-H202</f>
        <v>0</v>
      </c>
    </row>
    <row r="203" spans="1:10" s="15" customFormat="1" ht="29.25" thickBot="1" x14ac:dyDescent="0.25">
      <c r="A203" s="390" t="s">
        <v>246</v>
      </c>
      <c r="B203" s="391" t="s">
        <v>26</v>
      </c>
      <c r="C203" s="391" t="s">
        <v>207</v>
      </c>
      <c r="D203" s="391" t="s">
        <v>207</v>
      </c>
      <c r="E203" s="391" t="s">
        <v>28</v>
      </c>
      <c r="F203" s="391" t="s">
        <v>56</v>
      </c>
      <c r="G203" s="391"/>
      <c r="H203" s="1008">
        <f>H205+H208+H204</f>
        <v>10784</v>
      </c>
      <c r="I203" s="1008">
        <f>I205+I208+I204</f>
        <v>10784</v>
      </c>
      <c r="J203" s="1009">
        <f>J205+J208+J204</f>
        <v>0</v>
      </c>
    </row>
    <row r="204" spans="1:10" s="15" customFormat="1" ht="29.25" customHeight="1" x14ac:dyDescent="0.25">
      <c r="A204" s="579" t="s">
        <v>245</v>
      </c>
      <c r="B204" s="580" t="s">
        <v>26</v>
      </c>
      <c r="C204" s="581">
        <v>5</v>
      </c>
      <c r="D204" s="581">
        <v>2</v>
      </c>
      <c r="E204" s="582" t="s">
        <v>243</v>
      </c>
      <c r="F204" s="583">
        <v>611</v>
      </c>
      <c r="G204" s="584">
        <v>241</v>
      </c>
      <c r="H204" s="1010">
        <v>590</v>
      </c>
      <c r="I204" s="1010">
        <v>590</v>
      </c>
      <c r="J204" s="1011">
        <f t="shared" si="9"/>
        <v>0</v>
      </c>
    </row>
    <row r="205" spans="1:10" s="15" customFormat="1" ht="29.25" customHeight="1" x14ac:dyDescent="0.25">
      <c r="A205" s="585" t="s">
        <v>245</v>
      </c>
      <c r="B205" s="586" t="s">
        <v>26</v>
      </c>
      <c r="C205" s="587">
        <v>5</v>
      </c>
      <c r="D205" s="587">
        <v>3</v>
      </c>
      <c r="E205" s="588" t="s">
        <v>243</v>
      </c>
      <c r="F205" s="589">
        <v>611</v>
      </c>
      <c r="G205" s="590">
        <v>241</v>
      </c>
      <c r="H205" s="1012">
        <f>11165-1768+497+700-400</f>
        <v>10194</v>
      </c>
      <c r="I205" s="1012">
        <f>11165-1768+497+700-400</f>
        <v>10194</v>
      </c>
      <c r="J205" s="947">
        <f t="shared" si="9"/>
        <v>0</v>
      </c>
    </row>
    <row r="206" spans="1:10" s="15" customFormat="1" ht="29.25" customHeight="1" x14ac:dyDescent="0.25">
      <c r="A206" s="591" t="s">
        <v>245</v>
      </c>
      <c r="B206" s="592" t="s">
        <v>26</v>
      </c>
      <c r="C206" s="593">
        <v>7</v>
      </c>
      <c r="D206" s="593">
        <v>1</v>
      </c>
      <c r="E206" s="594" t="s">
        <v>304</v>
      </c>
      <c r="F206" s="595">
        <v>611</v>
      </c>
      <c r="G206" s="596">
        <v>241</v>
      </c>
      <c r="H206" s="1013"/>
      <c r="I206" s="1013"/>
      <c r="J206" s="947">
        <f t="shared" si="9"/>
        <v>0</v>
      </c>
    </row>
    <row r="207" spans="1:10" s="15" customFormat="1" ht="29.25" customHeight="1" x14ac:dyDescent="0.25">
      <c r="A207" s="585" t="s">
        <v>245</v>
      </c>
      <c r="B207" s="586" t="s">
        <v>26</v>
      </c>
      <c r="C207" s="587">
        <v>7</v>
      </c>
      <c r="D207" s="587">
        <v>2</v>
      </c>
      <c r="E207" s="588" t="s">
        <v>305</v>
      </c>
      <c r="F207" s="589">
        <v>611</v>
      </c>
      <c r="G207" s="590">
        <v>241</v>
      </c>
      <c r="H207" s="1012"/>
      <c r="I207" s="1012"/>
      <c r="J207" s="947">
        <f t="shared" si="9"/>
        <v>0</v>
      </c>
    </row>
    <row r="208" spans="1:10" s="15" customFormat="1" ht="15.75" thickBot="1" x14ac:dyDescent="0.3">
      <c r="A208" s="597" t="s">
        <v>244</v>
      </c>
      <c r="B208" s="598" t="s">
        <v>26</v>
      </c>
      <c r="C208" s="599">
        <v>5</v>
      </c>
      <c r="D208" s="599">
        <v>3</v>
      </c>
      <c r="E208" s="600" t="s">
        <v>243</v>
      </c>
      <c r="F208" s="601">
        <v>612</v>
      </c>
      <c r="G208" s="602">
        <v>241</v>
      </c>
      <c r="H208" s="1014"/>
      <c r="I208" s="1014"/>
      <c r="J208" s="947">
        <f t="shared" si="9"/>
        <v>0</v>
      </c>
    </row>
    <row r="209" spans="1:10" s="15" customFormat="1" ht="17.25" customHeight="1" thickBot="1" x14ac:dyDescent="0.25">
      <c r="A209" s="502" t="s">
        <v>349</v>
      </c>
      <c r="B209" s="503" t="s">
        <v>26</v>
      </c>
      <c r="C209" s="503" t="s">
        <v>198</v>
      </c>
      <c r="D209" s="503" t="s">
        <v>207</v>
      </c>
      <c r="E209" s="503" t="s">
        <v>28</v>
      </c>
      <c r="F209" s="503" t="s">
        <v>56</v>
      </c>
      <c r="G209" s="503"/>
      <c r="H209" s="1015">
        <f>H212</f>
        <v>0</v>
      </c>
      <c r="I209" s="1016">
        <f>SUM(I210:I214)</f>
        <v>400</v>
      </c>
      <c r="J209" s="1017">
        <f>SUM(J210:J214)</f>
        <v>400</v>
      </c>
    </row>
    <row r="210" spans="1:10" s="550" customFormat="1" ht="15" x14ac:dyDescent="0.25">
      <c r="A210" s="739" t="s">
        <v>408</v>
      </c>
      <c r="B210" s="78" t="s">
        <v>26</v>
      </c>
      <c r="C210" s="78" t="s">
        <v>198</v>
      </c>
      <c r="D210" s="78" t="s">
        <v>199</v>
      </c>
      <c r="E210" s="553">
        <v>9996000500</v>
      </c>
      <c r="F210" s="471">
        <v>244</v>
      </c>
      <c r="G210" s="471">
        <v>310</v>
      </c>
      <c r="H210" s="1001"/>
      <c r="I210" s="1001">
        <v>200</v>
      </c>
      <c r="J210" s="947">
        <f t="shared" ref="J210" si="14">I210-H210</f>
        <v>200</v>
      </c>
    </row>
    <row r="211" spans="1:10" s="550" customFormat="1" ht="15" x14ac:dyDescent="0.25">
      <c r="A211" s="739" t="s">
        <v>524</v>
      </c>
      <c r="B211" s="469" t="s">
        <v>26</v>
      </c>
      <c r="C211" s="469" t="s">
        <v>198</v>
      </c>
      <c r="D211" s="469" t="s">
        <v>199</v>
      </c>
      <c r="E211" s="740">
        <v>9996000500</v>
      </c>
      <c r="F211" s="471">
        <v>244</v>
      </c>
      <c r="G211" s="471">
        <v>310</v>
      </c>
      <c r="H211" s="1001"/>
      <c r="I211" s="1001">
        <v>200</v>
      </c>
      <c r="J211" s="947">
        <f>I211-H211</f>
        <v>200</v>
      </c>
    </row>
    <row r="212" spans="1:10" s="15" customFormat="1" ht="30" x14ac:dyDescent="0.25">
      <c r="A212" s="449" t="s">
        <v>329</v>
      </c>
      <c r="B212" s="561" t="s">
        <v>26</v>
      </c>
      <c r="C212" s="562">
        <v>5</v>
      </c>
      <c r="D212" s="562">
        <v>3</v>
      </c>
      <c r="E212" s="563">
        <v>9990041120</v>
      </c>
      <c r="F212" s="564">
        <v>244</v>
      </c>
      <c r="G212" s="745">
        <v>225</v>
      </c>
      <c r="H212" s="1018"/>
      <c r="I212" s="1018"/>
      <c r="J212" s="950">
        <f t="shared" si="9"/>
        <v>0</v>
      </c>
    </row>
    <row r="213" spans="1:10" s="15" customFormat="1" ht="15" x14ac:dyDescent="0.25">
      <c r="A213" s="449" t="s">
        <v>350</v>
      </c>
      <c r="B213" s="561" t="s">
        <v>26</v>
      </c>
      <c r="C213" s="562">
        <v>5</v>
      </c>
      <c r="D213" s="562">
        <v>3</v>
      </c>
      <c r="E213" s="563">
        <v>9996000500</v>
      </c>
      <c r="F213" s="564">
        <v>244</v>
      </c>
      <c r="G213" s="745">
        <v>226</v>
      </c>
      <c r="H213" s="1018"/>
      <c r="I213" s="1018"/>
      <c r="J213" s="950">
        <f t="shared" si="9"/>
        <v>0</v>
      </c>
    </row>
    <row r="214" spans="1:10" s="15" customFormat="1" ht="15.75" thickBot="1" x14ac:dyDescent="0.3">
      <c r="A214" s="619" t="s">
        <v>368</v>
      </c>
      <c r="B214" s="561" t="s">
        <v>26</v>
      </c>
      <c r="C214" s="562">
        <v>5</v>
      </c>
      <c r="D214" s="562">
        <v>3</v>
      </c>
      <c r="E214" s="563">
        <v>9996000500</v>
      </c>
      <c r="F214" s="564">
        <v>244</v>
      </c>
      <c r="G214" s="746">
        <v>225</v>
      </c>
      <c r="H214" s="1019"/>
      <c r="I214" s="1019"/>
      <c r="J214" s="950">
        <f t="shared" si="9"/>
        <v>0</v>
      </c>
    </row>
    <row r="215" spans="1:10" s="15" customFormat="1" ht="15" thickBot="1" x14ac:dyDescent="0.25">
      <c r="A215" s="476" t="s">
        <v>257</v>
      </c>
      <c r="B215" s="477" t="s">
        <v>26</v>
      </c>
      <c r="C215" s="477" t="s">
        <v>210</v>
      </c>
      <c r="D215" s="477" t="s">
        <v>207</v>
      </c>
      <c r="E215" s="477" t="s">
        <v>28</v>
      </c>
      <c r="F215" s="477" t="s">
        <v>56</v>
      </c>
      <c r="G215" s="477"/>
      <c r="H215" s="1020">
        <f>H216</f>
        <v>0</v>
      </c>
      <c r="I215" s="1020">
        <f>I216</f>
        <v>0</v>
      </c>
      <c r="J215" s="1021">
        <f>J216</f>
        <v>0</v>
      </c>
    </row>
    <row r="216" spans="1:10" s="15" customFormat="1" ht="30" x14ac:dyDescent="0.25">
      <c r="A216" s="77" t="s">
        <v>351</v>
      </c>
      <c r="B216" s="78" t="s">
        <v>26</v>
      </c>
      <c r="C216" s="79">
        <v>7</v>
      </c>
      <c r="D216" s="79">
        <v>1</v>
      </c>
      <c r="E216" s="26">
        <v>9994209900</v>
      </c>
      <c r="F216" s="80">
        <v>853</v>
      </c>
      <c r="G216" s="332">
        <v>295</v>
      </c>
      <c r="H216" s="75"/>
      <c r="I216" s="75"/>
      <c r="J216" s="950">
        <f t="shared" si="9"/>
        <v>0</v>
      </c>
    </row>
    <row r="217" spans="1:10" s="15" customFormat="1" ht="30" x14ac:dyDescent="0.25">
      <c r="A217" s="77" t="s">
        <v>352</v>
      </c>
      <c r="B217" s="78" t="s">
        <v>26</v>
      </c>
      <c r="C217" s="79">
        <v>7</v>
      </c>
      <c r="D217" s="79">
        <v>2</v>
      </c>
      <c r="E217" s="26">
        <v>9990041120</v>
      </c>
      <c r="F217" s="80">
        <v>243</v>
      </c>
      <c r="G217" s="332">
        <v>225</v>
      </c>
      <c r="H217" s="75"/>
      <c r="I217" s="75"/>
      <c r="J217" s="950">
        <f t="shared" si="9"/>
        <v>0</v>
      </c>
    </row>
    <row r="218" spans="1:10" s="15" customFormat="1" ht="15" x14ac:dyDescent="0.25">
      <c r="A218" s="77" t="s">
        <v>353</v>
      </c>
      <c r="B218" s="78" t="s">
        <v>26</v>
      </c>
      <c r="C218" s="79">
        <v>7</v>
      </c>
      <c r="D218" s="79">
        <v>2</v>
      </c>
      <c r="E218" s="26">
        <v>9994219900</v>
      </c>
      <c r="F218" s="471">
        <v>831</v>
      </c>
      <c r="G218" s="560">
        <v>297</v>
      </c>
      <c r="H218" s="995"/>
      <c r="I218" s="995"/>
      <c r="J218" s="950">
        <f t="shared" si="9"/>
        <v>0</v>
      </c>
    </row>
    <row r="219" spans="1:10" s="43" customFormat="1" ht="28.5" x14ac:dyDescent="0.2">
      <c r="A219" s="292" t="s">
        <v>260</v>
      </c>
      <c r="B219" s="293" t="s">
        <v>26</v>
      </c>
      <c r="C219" s="294">
        <v>7</v>
      </c>
      <c r="D219" s="294">
        <v>0</v>
      </c>
      <c r="E219" s="295" t="s">
        <v>28</v>
      </c>
      <c r="F219" s="296">
        <v>0</v>
      </c>
      <c r="G219" s="331"/>
      <c r="H219" s="1022">
        <f>H220+H221</f>
        <v>1800</v>
      </c>
      <c r="I219" s="1022">
        <f>I220+I221</f>
        <v>1800</v>
      </c>
      <c r="J219" s="1023">
        <f>J220+J221</f>
        <v>0</v>
      </c>
    </row>
    <row r="220" spans="1:10" s="15" customFormat="1" ht="15" x14ac:dyDescent="0.25">
      <c r="A220" s="77" t="s">
        <v>228</v>
      </c>
      <c r="B220" s="78" t="s">
        <v>26</v>
      </c>
      <c r="C220" s="79">
        <v>7</v>
      </c>
      <c r="D220" s="79">
        <v>1</v>
      </c>
      <c r="E220" s="26">
        <v>9994209900</v>
      </c>
      <c r="F220" s="80">
        <v>244</v>
      </c>
      <c r="G220" s="332">
        <v>226</v>
      </c>
      <c r="H220" s="75">
        <f>1100-1100</f>
        <v>0</v>
      </c>
      <c r="I220" s="75">
        <f>1100-1100</f>
        <v>0</v>
      </c>
      <c r="J220" s="950">
        <f t="shared" si="9"/>
        <v>0</v>
      </c>
    </row>
    <row r="221" spans="1:10" s="15" customFormat="1" ht="15" x14ac:dyDescent="0.25">
      <c r="A221" s="77" t="s">
        <v>227</v>
      </c>
      <c r="B221" s="78" t="s">
        <v>26</v>
      </c>
      <c r="C221" s="79">
        <v>7</v>
      </c>
      <c r="D221" s="79">
        <v>2</v>
      </c>
      <c r="E221" s="26">
        <v>9994219900</v>
      </c>
      <c r="F221" s="80">
        <v>244</v>
      </c>
      <c r="G221" s="332">
        <v>226</v>
      </c>
      <c r="H221" s="75">
        <v>1800</v>
      </c>
      <c r="I221" s="75">
        <v>1800</v>
      </c>
      <c r="J221" s="950">
        <f t="shared" ref="J221:J278" si="15">I221-H221</f>
        <v>0</v>
      </c>
    </row>
    <row r="222" spans="1:10" s="15" customFormat="1" ht="14.25" x14ac:dyDescent="0.2">
      <c r="A222" s="292" t="s">
        <v>407</v>
      </c>
      <c r="B222" s="293" t="s">
        <v>26</v>
      </c>
      <c r="C222" s="294">
        <v>7</v>
      </c>
      <c r="D222" s="294">
        <v>0</v>
      </c>
      <c r="E222" s="295" t="s">
        <v>28</v>
      </c>
      <c r="F222" s="296">
        <v>0</v>
      </c>
      <c r="G222" s="331"/>
      <c r="H222" s="1022">
        <f>H223</f>
        <v>800</v>
      </c>
      <c r="I222" s="1022">
        <f>I223</f>
        <v>800</v>
      </c>
      <c r="J222" s="1023">
        <f>J223</f>
        <v>0</v>
      </c>
    </row>
    <row r="223" spans="1:10" s="356" customFormat="1" ht="14.25" customHeight="1" x14ac:dyDescent="0.25">
      <c r="A223" s="449" t="s">
        <v>449</v>
      </c>
      <c r="B223" s="469" t="s">
        <v>26</v>
      </c>
      <c r="C223" s="470">
        <v>7</v>
      </c>
      <c r="D223" s="470">
        <v>1</v>
      </c>
      <c r="E223" s="162">
        <v>9990041120</v>
      </c>
      <c r="F223" s="471">
        <v>243</v>
      </c>
      <c r="G223" s="560">
        <v>226</v>
      </c>
      <c r="H223" s="995">
        <f>8*100</f>
        <v>800</v>
      </c>
      <c r="I223" s="995">
        <f>8*100</f>
        <v>800</v>
      </c>
      <c r="J223" s="950">
        <f t="shared" si="15"/>
        <v>0</v>
      </c>
    </row>
    <row r="224" spans="1:10" s="15" customFormat="1" ht="28.5" hidden="1" x14ac:dyDescent="0.2">
      <c r="A224" s="292" t="s">
        <v>328</v>
      </c>
      <c r="B224" s="293" t="s">
        <v>26</v>
      </c>
      <c r="C224" s="294">
        <v>7</v>
      </c>
      <c r="D224" s="294">
        <v>0</v>
      </c>
      <c r="E224" s="295" t="s">
        <v>28</v>
      </c>
      <c r="F224" s="296">
        <v>0</v>
      </c>
      <c r="G224" s="331"/>
      <c r="H224" s="1022">
        <f>H225</f>
        <v>0</v>
      </c>
      <c r="I224" s="1022">
        <f>I225</f>
        <v>0</v>
      </c>
      <c r="J224" s="1023">
        <f>J225</f>
        <v>0</v>
      </c>
    </row>
    <row r="225" spans="1:10" s="15" customFormat="1" ht="15" hidden="1" x14ac:dyDescent="0.25">
      <c r="A225" s="77" t="s">
        <v>227</v>
      </c>
      <c r="B225" s="78" t="s">
        <v>26</v>
      </c>
      <c r="C225" s="79">
        <v>7</v>
      </c>
      <c r="D225" s="79">
        <v>2</v>
      </c>
      <c r="E225" s="26">
        <v>9994219900</v>
      </c>
      <c r="F225" s="80">
        <v>244</v>
      </c>
      <c r="G225" s="332">
        <v>310</v>
      </c>
      <c r="H225" s="75"/>
      <c r="I225" s="75"/>
      <c r="J225" s="950">
        <f t="shared" si="15"/>
        <v>0</v>
      </c>
    </row>
    <row r="226" spans="1:10" s="15" customFormat="1" ht="28.5" x14ac:dyDescent="0.2">
      <c r="A226" s="292" t="s">
        <v>330</v>
      </c>
      <c r="B226" s="293" t="s">
        <v>26</v>
      </c>
      <c r="C226" s="294">
        <v>7</v>
      </c>
      <c r="D226" s="294">
        <v>0</v>
      </c>
      <c r="E226" s="295" t="s">
        <v>28</v>
      </c>
      <c r="F226" s="296">
        <v>0</v>
      </c>
      <c r="G226" s="331"/>
      <c r="H226" s="1022">
        <f>H227</f>
        <v>0</v>
      </c>
      <c r="I226" s="1022">
        <f>I227</f>
        <v>0</v>
      </c>
      <c r="J226" s="1023">
        <f>J227</f>
        <v>0</v>
      </c>
    </row>
    <row r="227" spans="1:10" s="15" customFormat="1" ht="15" x14ac:dyDescent="0.25">
      <c r="A227" s="77" t="s">
        <v>227</v>
      </c>
      <c r="B227" s="78" t="s">
        <v>26</v>
      </c>
      <c r="C227" s="79">
        <v>7</v>
      </c>
      <c r="D227" s="79">
        <v>2</v>
      </c>
      <c r="E227" s="26">
        <v>9994219900</v>
      </c>
      <c r="F227" s="80">
        <v>244</v>
      </c>
      <c r="G227" s="332">
        <v>310</v>
      </c>
      <c r="H227" s="75"/>
      <c r="I227" s="75"/>
      <c r="J227" s="950">
        <f t="shared" si="15"/>
        <v>0</v>
      </c>
    </row>
    <row r="228" spans="1:10" s="43" customFormat="1" ht="28.5" x14ac:dyDescent="0.2">
      <c r="A228" s="292" t="s">
        <v>303</v>
      </c>
      <c r="B228" s="293" t="s">
        <v>26</v>
      </c>
      <c r="C228" s="294">
        <v>7</v>
      </c>
      <c r="D228" s="294">
        <v>0</v>
      </c>
      <c r="E228" s="295" t="s">
        <v>28</v>
      </c>
      <c r="F228" s="296">
        <v>0</v>
      </c>
      <c r="G228" s="331"/>
      <c r="H228" s="1024">
        <f>H229+H230</f>
        <v>0</v>
      </c>
      <c r="I228" s="1024">
        <f>I229+I230</f>
        <v>0</v>
      </c>
      <c r="J228" s="1025">
        <f>J229+J230</f>
        <v>0</v>
      </c>
    </row>
    <row r="229" spans="1:10" s="15" customFormat="1" ht="15" x14ac:dyDescent="0.25">
      <c r="A229" s="77" t="s">
        <v>228</v>
      </c>
      <c r="B229" s="78" t="s">
        <v>26</v>
      </c>
      <c r="C229" s="79">
        <v>7</v>
      </c>
      <c r="D229" s="79">
        <v>1</v>
      </c>
      <c r="E229" s="26">
        <v>9994209900</v>
      </c>
      <c r="F229" s="80">
        <v>244</v>
      </c>
      <c r="G229" s="332">
        <v>226</v>
      </c>
      <c r="H229" s="75"/>
      <c r="I229" s="75"/>
      <c r="J229" s="950">
        <f t="shared" si="15"/>
        <v>0</v>
      </c>
    </row>
    <row r="230" spans="1:10" s="15" customFormat="1" ht="15" x14ac:dyDescent="0.25">
      <c r="A230" s="77" t="s">
        <v>227</v>
      </c>
      <c r="B230" s="78" t="s">
        <v>26</v>
      </c>
      <c r="C230" s="79">
        <v>7</v>
      </c>
      <c r="D230" s="79">
        <v>2</v>
      </c>
      <c r="E230" s="26">
        <v>9994219900</v>
      </c>
      <c r="F230" s="80">
        <v>244</v>
      </c>
      <c r="G230" s="332">
        <v>226</v>
      </c>
      <c r="H230" s="75"/>
      <c r="I230" s="75"/>
      <c r="J230" s="950">
        <f t="shared" si="15"/>
        <v>0</v>
      </c>
    </row>
    <row r="231" spans="1:10" s="15" customFormat="1" ht="14.25" x14ac:dyDescent="0.2">
      <c r="A231" s="292" t="s">
        <v>247</v>
      </c>
      <c r="B231" s="293" t="s">
        <v>26</v>
      </c>
      <c r="C231" s="294">
        <v>7</v>
      </c>
      <c r="D231" s="294">
        <v>0</v>
      </c>
      <c r="E231" s="295" t="s">
        <v>28</v>
      </c>
      <c r="F231" s="296">
        <v>0</v>
      </c>
      <c r="G231" s="297"/>
      <c r="H231" s="1022">
        <f>H232+H233</f>
        <v>0</v>
      </c>
      <c r="I231" s="1022">
        <f>I232+I233</f>
        <v>0</v>
      </c>
      <c r="J231" s="1023">
        <f>J232+J233</f>
        <v>0</v>
      </c>
    </row>
    <row r="232" spans="1:10" s="15" customFormat="1" ht="15" x14ac:dyDescent="0.25">
      <c r="A232" s="77" t="s">
        <v>228</v>
      </c>
      <c r="B232" s="78" t="s">
        <v>26</v>
      </c>
      <c r="C232" s="79">
        <v>7</v>
      </c>
      <c r="D232" s="79">
        <v>1</v>
      </c>
      <c r="E232" s="26">
        <v>9994209900</v>
      </c>
      <c r="F232" s="80">
        <v>244</v>
      </c>
      <c r="G232" s="80">
        <v>226</v>
      </c>
      <c r="H232" s="75"/>
      <c r="I232" s="75"/>
      <c r="J232" s="950">
        <f t="shared" si="15"/>
        <v>0</v>
      </c>
    </row>
    <row r="233" spans="1:10" s="15" customFormat="1" ht="15" x14ac:dyDescent="0.25">
      <c r="A233" s="77" t="s">
        <v>227</v>
      </c>
      <c r="B233" s="78" t="s">
        <v>26</v>
      </c>
      <c r="C233" s="79">
        <v>7</v>
      </c>
      <c r="D233" s="79">
        <v>2</v>
      </c>
      <c r="E233" s="26">
        <v>9994219900</v>
      </c>
      <c r="F233" s="80">
        <v>244</v>
      </c>
      <c r="G233" s="80">
        <v>226</v>
      </c>
      <c r="H233" s="75"/>
      <c r="I233" s="75"/>
      <c r="J233" s="950">
        <f t="shared" si="15"/>
        <v>0</v>
      </c>
    </row>
    <row r="234" spans="1:10" s="15" customFormat="1" ht="12.75" customHeight="1" x14ac:dyDescent="0.2">
      <c r="A234" s="218" t="s">
        <v>226</v>
      </c>
      <c r="B234" s="219" t="s">
        <v>26</v>
      </c>
      <c r="C234" s="219" t="s">
        <v>210</v>
      </c>
      <c r="D234" s="219" t="s">
        <v>211</v>
      </c>
      <c r="E234" s="219" t="s">
        <v>28</v>
      </c>
      <c r="F234" s="219" t="s">
        <v>56</v>
      </c>
      <c r="G234" s="219"/>
      <c r="H234" s="1026">
        <f>H235</f>
        <v>0</v>
      </c>
      <c r="I234" s="1026">
        <f>I235</f>
        <v>0</v>
      </c>
      <c r="J234" s="1027">
        <f>J235</f>
        <v>0</v>
      </c>
    </row>
    <row r="235" spans="1:10" s="15" customFormat="1" ht="15.75" thickBot="1" x14ac:dyDescent="0.3">
      <c r="A235" s="353" t="s">
        <v>225</v>
      </c>
      <c r="B235" s="392" t="s">
        <v>26</v>
      </c>
      <c r="C235" s="393">
        <v>7</v>
      </c>
      <c r="D235" s="393">
        <v>2</v>
      </c>
      <c r="E235" s="394">
        <v>9990041120</v>
      </c>
      <c r="F235" s="395">
        <v>243</v>
      </c>
      <c r="G235" s="396">
        <v>225</v>
      </c>
      <c r="H235" s="1028"/>
      <c r="I235" s="1028"/>
      <c r="J235" s="950">
        <f t="shared" si="15"/>
        <v>0</v>
      </c>
    </row>
    <row r="236" spans="1:10" ht="15.75" customHeight="1" thickBot="1" x14ac:dyDescent="0.3">
      <c r="A236" s="1310" t="s">
        <v>404</v>
      </c>
      <c r="B236" s="1311"/>
      <c r="C236" s="1311"/>
      <c r="D236" s="1311"/>
      <c r="E236" s="1311"/>
      <c r="F236" s="1311"/>
      <c r="G236" s="1312"/>
      <c r="H236" s="1029">
        <f>H237</f>
        <v>0</v>
      </c>
      <c r="I236" s="1029">
        <f>I237</f>
        <v>0</v>
      </c>
      <c r="J236" s="1030">
        <f>J237</f>
        <v>0</v>
      </c>
    </row>
    <row r="237" spans="1:10" s="164" customFormat="1" ht="15.75" thickBot="1" x14ac:dyDescent="0.3">
      <c r="A237" s="751" t="s">
        <v>452</v>
      </c>
      <c r="B237" s="752" t="s">
        <v>26</v>
      </c>
      <c r="C237" s="753">
        <v>7</v>
      </c>
      <c r="D237" s="753">
        <v>2</v>
      </c>
      <c r="E237" s="754" t="s">
        <v>451</v>
      </c>
      <c r="F237" s="755">
        <v>243</v>
      </c>
      <c r="G237" s="756">
        <v>225</v>
      </c>
      <c r="H237" s="1031"/>
      <c r="I237" s="1032"/>
      <c r="J237" s="950">
        <f t="shared" si="15"/>
        <v>0</v>
      </c>
    </row>
    <row r="238" spans="1:10" s="69" customFormat="1" ht="14.25" x14ac:dyDescent="0.2">
      <c r="A238" s="299" t="s">
        <v>66</v>
      </c>
      <c r="B238" s="293" t="s">
        <v>26</v>
      </c>
      <c r="C238" s="294">
        <v>7</v>
      </c>
      <c r="D238" s="294">
        <v>7</v>
      </c>
      <c r="E238" s="295" t="s">
        <v>28</v>
      </c>
      <c r="F238" s="296">
        <v>0</v>
      </c>
      <c r="G238" s="296"/>
      <c r="H238" s="1022">
        <f>H239+H240</f>
        <v>50</v>
      </c>
      <c r="I238" s="1033">
        <f>I239+I240</f>
        <v>50</v>
      </c>
      <c r="J238" s="1034">
        <f>J239+J240</f>
        <v>0</v>
      </c>
    </row>
    <row r="239" spans="1:10" s="15" customFormat="1" ht="14.25" customHeight="1" x14ac:dyDescent="0.25">
      <c r="A239" s="167" t="s">
        <v>67</v>
      </c>
      <c r="B239" s="472" t="s">
        <v>26</v>
      </c>
      <c r="C239" s="25">
        <v>7</v>
      </c>
      <c r="D239" s="25">
        <v>7</v>
      </c>
      <c r="E239" s="26">
        <v>9994310100</v>
      </c>
      <c r="F239" s="27">
        <v>244</v>
      </c>
      <c r="G239" s="27">
        <v>349</v>
      </c>
      <c r="H239" s="987">
        <v>50</v>
      </c>
      <c r="I239" s="987">
        <v>50</v>
      </c>
      <c r="J239" s="950">
        <f t="shared" si="15"/>
        <v>0</v>
      </c>
    </row>
    <row r="240" spans="1:10" s="193" customFormat="1" ht="15" x14ac:dyDescent="0.25">
      <c r="A240" s="324" t="s">
        <v>200</v>
      </c>
      <c r="B240" s="565" t="s">
        <v>26</v>
      </c>
      <c r="C240" s="313">
        <v>7</v>
      </c>
      <c r="D240" s="313">
        <v>7</v>
      </c>
      <c r="E240" s="314">
        <v>9994310100</v>
      </c>
      <c r="F240" s="315">
        <v>350</v>
      </c>
      <c r="G240" s="315">
        <v>296</v>
      </c>
      <c r="H240" s="985">
        <f>650-650</f>
        <v>0</v>
      </c>
      <c r="I240" s="985">
        <f>650-650</f>
        <v>0</v>
      </c>
      <c r="J240" s="950">
        <f t="shared" si="15"/>
        <v>0</v>
      </c>
    </row>
    <row r="241" spans="1:10" s="193" customFormat="1" ht="14.25" x14ac:dyDescent="0.2">
      <c r="A241" s="286" t="s">
        <v>68</v>
      </c>
      <c r="B241" s="284" t="s">
        <v>26</v>
      </c>
      <c r="C241" s="287">
        <v>10</v>
      </c>
      <c r="D241" s="287">
        <v>1</v>
      </c>
      <c r="E241" s="284" t="s">
        <v>28</v>
      </c>
      <c r="F241" s="288">
        <v>0</v>
      </c>
      <c r="G241" s="289"/>
      <c r="H241" s="1035">
        <f>H242</f>
        <v>1848</v>
      </c>
      <c r="I241" s="1035">
        <f>I242</f>
        <v>0</v>
      </c>
      <c r="J241" s="1036">
        <f>J242</f>
        <v>-1848</v>
      </c>
    </row>
    <row r="242" spans="1:10" s="193" customFormat="1" ht="17.25" customHeight="1" x14ac:dyDescent="0.25">
      <c r="A242" s="325" t="s">
        <v>69</v>
      </c>
      <c r="B242" s="359" t="s">
        <v>26</v>
      </c>
      <c r="C242" s="159">
        <v>10</v>
      </c>
      <c r="D242" s="159">
        <v>1</v>
      </c>
      <c r="E242" s="162">
        <v>9994910100</v>
      </c>
      <c r="F242" s="160">
        <v>312</v>
      </c>
      <c r="G242" s="160">
        <v>264</v>
      </c>
      <c r="H242" s="995">
        <f>1710+138</f>
        <v>1848</v>
      </c>
      <c r="I242" s="995">
        <f>1710+138-1848</f>
        <v>0</v>
      </c>
      <c r="J242" s="950">
        <f t="shared" si="15"/>
        <v>-1848</v>
      </c>
    </row>
    <row r="243" spans="1:10" s="193" customFormat="1" ht="17.25" customHeight="1" x14ac:dyDescent="0.2">
      <c r="A243" s="792" t="s">
        <v>527</v>
      </c>
      <c r="B243" s="793" t="s">
        <v>26</v>
      </c>
      <c r="C243" s="793" t="s">
        <v>55</v>
      </c>
      <c r="D243" s="793" t="s">
        <v>51</v>
      </c>
      <c r="E243" s="793" t="s">
        <v>28</v>
      </c>
      <c r="F243" s="793" t="s">
        <v>56</v>
      </c>
      <c r="G243" s="793"/>
      <c r="H243" s="1037">
        <f>H245+H244</f>
        <v>0</v>
      </c>
      <c r="I243" s="1037">
        <f t="shared" ref="I243:J243" si="16">I245+I244</f>
        <v>8150.0003200000001</v>
      </c>
      <c r="J243" s="1038">
        <f t="shared" si="16"/>
        <v>8150.0003200000001</v>
      </c>
    </row>
    <row r="244" spans="1:10" s="193" customFormat="1" ht="30" x14ac:dyDescent="0.25">
      <c r="A244" s="896" t="s">
        <v>525</v>
      </c>
      <c r="B244" s="897" t="s">
        <v>26</v>
      </c>
      <c r="C244" s="898">
        <v>11</v>
      </c>
      <c r="D244" s="898">
        <v>1</v>
      </c>
      <c r="E244" s="899">
        <v>9990041120</v>
      </c>
      <c r="F244" s="900">
        <v>243</v>
      </c>
      <c r="G244" s="900">
        <v>225</v>
      </c>
      <c r="H244" s="1039"/>
      <c r="I244" s="1040">
        <v>3000</v>
      </c>
      <c r="J244" s="947">
        <f>I244-H244</f>
        <v>3000</v>
      </c>
    </row>
    <row r="245" spans="1:10" s="193" customFormat="1" ht="30.75" thickBot="1" x14ac:dyDescent="0.3">
      <c r="A245" s="901" t="s">
        <v>526</v>
      </c>
      <c r="B245" s="902" t="s">
        <v>26</v>
      </c>
      <c r="C245" s="903">
        <v>11</v>
      </c>
      <c r="D245" s="903">
        <v>1</v>
      </c>
      <c r="E245" s="542">
        <v>9990041120</v>
      </c>
      <c r="F245" s="904">
        <v>243</v>
      </c>
      <c r="G245" s="904">
        <v>225</v>
      </c>
      <c r="H245" s="1041"/>
      <c r="I245" s="953">
        <v>5150.0003200000001</v>
      </c>
      <c r="J245" s="954">
        <f>I245-H245</f>
        <v>5150.0003200000001</v>
      </c>
    </row>
    <row r="246" spans="1:10" s="15" customFormat="1" ht="15.75" customHeight="1" x14ac:dyDescent="0.2">
      <c r="A246" s="794" t="s">
        <v>70</v>
      </c>
      <c r="B246" s="295" t="s">
        <v>26</v>
      </c>
      <c r="C246" s="294">
        <v>11</v>
      </c>
      <c r="D246" s="294">
        <v>2</v>
      </c>
      <c r="E246" s="295" t="s">
        <v>28</v>
      </c>
      <c r="F246" s="296">
        <v>0</v>
      </c>
      <c r="G246" s="296"/>
      <c r="H246" s="1042">
        <f>H247+H248+H249</f>
        <v>350</v>
      </c>
      <c r="I246" s="1042">
        <f>I247+I248+I249</f>
        <v>600</v>
      </c>
      <c r="J246" s="1043">
        <f>J247+J248+J249</f>
        <v>250</v>
      </c>
    </row>
    <row r="247" spans="1:10" s="15" customFormat="1" ht="15" x14ac:dyDescent="0.25">
      <c r="A247" s="566" t="s">
        <v>249</v>
      </c>
      <c r="B247" s="567" t="s">
        <v>26</v>
      </c>
      <c r="C247" s="568">
        <v>11</v>
      </c>
      <c r="D247" s="568">
        <v>2</v>
      </c>
      <c r="E247" s="569">
        <v>9995129700</v>
      </c>
      <c r="F247" s="570">
        <v>244</v>
      </c>
      <c r="G247" s="570">
        <v>226</v>
      </c>
      <c r="H247" s="1044"/>
      <c r="I247" s="1044">
        <f>82.48+117.52</f>
        <v>200</v>
      </c>
      <c r="J247" s="950">
        <f t="shared" si="15"/>
        <v>200</v>
      </c>
    </row>
    <row r="248" spans="1:10" s="15" customFormat="1" ht="15" x14ac:dyDescent="0.25">
      <c r="A248" s="571" t="s">
        <v>202</v>
      </c>
      <c r="B248" s="572" t="s">
        <v>26</v>
      </c>
      <c r="C248" s="573">
        <v>11</v>
      </c>
      <c r="D248" s="573">
        <v>2</v>
      </c>
      <c r="E248" s="574">
        <v>9995129700</v>
      </c>
      <c r="F248" s="575">
        <v>244</v>
      </c>
      <c r="G248" s="575">
        <v>349</v>
      </c>
      <c r="H248" s="1045"/>
      <c r="I248" s="1045">
        <f>11.3+38.7</f>
        <v>50</v>
      </c>
      <c r="J248" s="950">
        <f t="shared" si="15"/>
        <v>50</v>
      </c>
    </row>
    <row r="249" spans="1:10" s="193" customFormat="1" ht="15" x14ac:dyDescent="0.25">
      <c r="A249" s="566" t="s">
        <v>201</v>
      </c>
      <c r="B249" s="567" t="s">
        <v>26</v>
      </c>
      <c r="C249" s="568">
        <v>11</v>
      </c>
      <c r="D249" s="568">
        <v>2</v>
      </c>
      <c r="E249" s="569">
        <v>9995129700</v>
      </c>
      <c r="F249" s="570">
        <v>350</v>
      </c>
      <c r="G249" s="570">
        <v>296</v>
      </c>
      <c r="H249" s="1046">
        <v>350</v>
      </c>
      <c r="I249" s="1046">
        <f>350</f>
        <v>350</v>
      </c>
      <c r="J249" s="950">
        <f t="shared" si="15"/>
        <v>0</v>
      </c>
    </row>
    <row r="250" spans="1:10" s="69" customFormat="1" ht="28.5" x14ac:dyDescent="0.2">
      <c r="A250" s="290" t="s">
        <v>71</v>
      </c>
      <c r="B250" s="284" t="s">
        <v>26</v>
      </c>
      <c r="C250" s="283">
        <v>12</v>
      </c>
      <c r="D250" s="283">
        <v>2</v>
      </c>
      <c r="E250" s="291">
        <v>9994579900</v>
      </c>
      <c r="F250" s="285">
        <v>0</v>
      </c>
      <c r="G250" s="285"/>
      <c r="H250" s="969">
        <f>H251</f>
        <v>5172</v>
      </c>
      <c r="I250" s="969">
        <f>I251</f>
        <v>5172</v>
      </c>
      <c r="J250" s="970">
        <f>J251</f>
        <v>0</v>
      </c>
    </row>
    <row r="251" spans="1:10" s="15" customFormat="1" ht="15" x14ac:dyDescent="0.25">
      <c r="A251" s="23" t="s">
        <v>248</v>
      </c>
      <c r="B251" s="24" t="s">
        <v>26</v>
      </c>
      <c r="C251" s="25">
        <v>12</v>
      </c>
      <c r="D251" s="25">
        <v>2</v>
      </c>
      <c r="E251" s="26">
        <v>9994579900</v>
      </c>
      <c r="F251" s="27">
        <v>611</v>
      </c>
      <c r="G251" s="27">
        <v>241</v>
      </c>
      <c r="H251" s="75">
        <f>5022+150</f>
        <v>5172</v>
      </c>
      <c r="I251" s="75">
        <f>5022+150</f>
        <v>5172</v>
      </c>
      <c r="J251" s="950">
        <f t="shared" si="15"/>
        <v>0</v>
      </c>
    </row>
    <row r="252" spans="1:10" s="15" customFormat="1" ht="28.5" x14ac:dyDescent="0.2">
      <c r="A252" s="300" t="s">
        <v>203</v>
      </c>
      <c r="B252" s="326" t="s">
        <v>26</v>
      </c>
      <c r="C252" s="327">
        <v>13</v>
      </c>
      <c r="D252" s="327">
        <v>1</v>
      </c>
      <c r="E252" s="328" t="s">
        <v>28</v>
      </c>
      <c r="F252" s="329">
        <v>0</v>
      </c>
      <c r="G252" s="329"/>
      <c r="H252" s="1047">
        <f>H253</f>
        <v>20</v>
      </c>
      <c r="I252" s="1047">
        <f>I253</f>
        <v>20</v>
      </c>
      <c r="J252" s="1048">
        <f>J253</f>
        <v>0</v>
      </c>
    </row>
    <row r="253" spans="1:10" s="15" customFormat="1" ht="15" x14ac:dyDescent="0.25">
      <c r="A253" s="576" t="s">
        <v>261</v>
      </c>
      <c r="B253" s="577" t="s">
        <v>26</v>
      </c>
      <c r="C253" s="446">
        <v>13</v>
      </c>
      <c r="D253" s="446">
        <v>1</v>
      </c>
      <c r="E253" s="473" t="s">
        <v>204</v>
      </c>
      <c r="F253" s="448">
        <v>730</v>
      </c>
      <c r="G253" s="578">
        <v>231</v>
      </c>
      <c r="H253" s="1049">
        <v>20</v>
      </c>
      <c r="I253" s="1049">
        <v>20</v>
      </c>
      <c r="J253" s="950">
        <f t="shared" si="15"/>
        <v>0</v>
      </c>
    </row>
    <row r="254" spans="1:10" s="15" customFormat="1" ht="15" x14ac:dyDescent="0.25">
      <c r="A254" s="290" t="s">
        <v>186</v>
      </c>
      <c r="B254" s="284" t="s">
        <v>26</v>
      </c>
      <c r="C254" s="283">
        <v>0</v>
      </c>
      <c r="D254" s="283">
        <v>0</v>
      </c>
      <c r="E254" s="284" t="s">
        <v>28</v>
      </c>
      <c r="F254" s="285">
        <v>500</v>
      </c>
      <c r="G254" s="285"/>
      <c r="H254" s="969">
        <f>H257+H255+H256</f>
        <v>0</v>
      </c>
      <c r="I254" s="969">
        <f>I257+I255+I256</f>
        <v>0</v>
      </c>
      <c r="J254" s="947">
        <f t="shared" si="15"/>
        <v>0</v>
      </c>
    </row>
    <row r="255" spans="1:10" s="15" customFormat="1" ht="85.5" x14ac:dyDescent="0.25">
      <c r="A255" s="361" t="s">
        <v>290</v>
      </c>
      <c r="B255" s="362" t="s">
        <v>26</v>
      </c>
      <c r="C255" s="363">
        <v>4</v>
      </c>
      <c r="D255" s="363">
        <v>9</v>
      </c>
      <c r="E255" s="364">
        <v>9993159802</v>
      </c>
      <c r="F255" s="365">
        <v>540</v>
      </c>
      <c r="G255" s="365">
        <v>251</v>
      </c>
      <c r="H255" s="1050">
        <v>0</v>
      </c>
      <c r="I255" s="1050">
        <v>0</v>
      </c>
      <c r="J255" s="947">
        <f t="shared" si="15"/>
        <v>0</v>
      </c>
    </row>
    <row r="256" spans="1:10" s="15" customFormat="1" ht="28.5" x14ac:dyDescent="0.25">
      <c r="A256" s="361" t="s">
        <v>508</v>
      </c>
      <c r="B256" s="362" t="s">
        <v>26</v>
      </c>
      <c r="C256" s="363">
        <v>14</v>
      </c>
      <c r="D256" s="363">
        <v>3</v>
      </c>
      <c r="E256" s="364">
        <v>9990005000</v>
      </c>
      <c r="F256" s="365">
        <v>540</v>
      </c>
      <c r="G256" s="365">
        <v>251</v>
      </c>
      <c r="H256" s="1050"/>
      <c r="I256" s="1050"/>
      <c r="J256" s="947">
        <f t="shared" si="15"/>
        <v>0</v>
      </c>
    </row>
    <row r="257" spans="1:10" s="15" customFormat="1" ht="29.25" x14ac:dyDescent="0.25">
      <c r="A257" s="290" t="s">
        <v>262</v>
      </c>
      <c r="B257" s="284" t="s">
        <v>26</v>
      </c>
      <c r="C257" s="283">
        <v>8</v>
      </c>
      <c r="D257" s="283">
        <v>1</v>
      </c>
      <c r="E257" s="284" t="s">
        <v>28</v>
      </c>
      <c r="F257" s="285">
        <v>0</v>
      </c>
      <c r="G257" s="285"/>
      <c r="H257" s="969">
        <f>SUM(H258:H260)</f>
        <v>0</v>
      </c>
      <c r="I257" s="969">
        <f>SUM(I258:I260)</f>
        <v>0</v>
      </c>
      <c r="J257" s="947">
        <f t="shared" si="15"/>
        <v>0</v>
      </c>
    </row>
    <row r="258" spans="1:10" s="15" customFormat="1" ht="45" x14ac:dyDescent="0.25">
      <c r="A258" s="449" t="s">
        <v>465</v>
      </c>
      <c r="B258" s="450" t="s">
        <v>26</v>
      </c>
      <c r="C258" s="451">
        <v>8</v>
      </c>
      <c r="D258" s="451">
        <v>1</v>
      </c>
      <c r="E258" s="452" t="s">
        <v>288</v>
      </c>
      <c r="F258" s="453">
        <v>521</v>
      </c>
      <c r="G258" s="454">
        <v>251</v>
      </c>
      <c r="H258" s="1002"/>
      <c r="I258" s="1002"/>
      <c r="J258" s="947">
        <f t="shared" si="15"/>
        <v>0</v>
      </c>
    </row>
    <row r="259" spans="1:10" s="164" customFormat="1" ht="60" x14ac:dyDescent="0.25">
      <c r="A259" s="455" t="s">
        <v>466</v>
      </c>
      <c r="B259" s="456" t="s">
        <v>26</v>
      </c>
      <c r="C259" s="451">
        <v>8</v>
      </c>
      <c r="D259" s="451">
        <v>1</v>
      </c>
      <c r="E259" s="457" t="s">
        <v>293</v>
      </c>
      <c r="F259" s="453">
        <v>521</v>
      </c>
      <c r="G259" s="453">
        <v>251</v>
      </c>
      <c r="H259" s="1051">
        <v>0</v>
      </c>
      <c r="I259" s="1051">
        <v>0</v>
      </c>
      <c r="J259" s="947">
        <f t="shared" si="15"/>
        <v>0</v>
      </c>
    </row>
    <row r="260" spans="1:10" s="15" customFormat="1" ht="75.75" thickBot="1" x14ac:dyDescent="0.3">
      <c r="A260" s="507" t="s">
        <v>467</v>
      </c>
      <c r="B260" s="508" t="s">
        <v>26</v>
      </c>
      <c r="C260" s="509">
        <v>8</v>
      </c>
      <c r="D260" s="509">
        <v>1</v>
      </c>
      <c r="E260" s="510" t="s">
        <v>294</v>
      </c>
      <c r="F260" s="511">
        <v>521</v>
      </c>
      <c r="G260" s="511">
        <v>251</v>
      </c>
      <c r="H260" s="1052">
        <v>0</v>
      </c>
      <c r="I260" s="1052">
        <v>0</v>
      </c>
      <c r="J260" s="947">
        <f t="shared" si="15"/>
        <v>0</v>
      </c>
    </row>
    <row r="261" spans="1:10" s="95" customFormat="1" ht="29.25" thickBot="1" x14ac:dyDescent="0.25">
      <c r="A261" s="397" t="s">
        <v>433</v>
      </c>
      <c r="B261" s="210" t="s">
        <v>26</v>
      </c>
      <c r="C261" s="211"/>
      <c r="D261" s="211"/>
      <c r="E261" s="321"/>
      <c r="F261" s="212"/>
      <c r="G261" s="212"/>
      <c r="H261" s="941">
        <f>SUM(H263:H267)</f>
        <v>2261.9480000000003</v>
      </c>
      <c r="I261" s="941">
        <f>SUM(I263:I267)</f>
        <v>2311.9480000000003</v>
      </c>
      <c r="J261" s="942">
        <f>SUM(J263:J267)</f>
        <v>50</v>
      </c>
    </row>
    <row r="262" spans="1:10" s="100" customFormat="1" ht="15" x14ac:dyDescent="0.25">
      <c r="A262" s="96" t="s">
        <v>29</v>
      </c>
      <c r="B262" s="97" t="s">
        <v>26</v>
      </c>
      <c r="C262" s="98">
        <v>1</v>
      </c>
      <c r="D262" s="98">
        <v>13</v>
      </c>
      <c r="E262" s="103">
        <v>9999980019</v>
      </c>
      <c r="F262" s="99">
        <v>0</v>
      </c>
      <c r="G262" s="99">
        <v>210</v>
      </c>
      <c r="H262" s="1053">
        <f>H263+H264</f>
        <v>2232.4480000000003</v>
      </c>
      <c r="I262" s="1053">
        <f>I263+I264</f>
        <v>2232.4480000000003</v>
      </c>
      <c r="J262" s="1054">
        <f>J263+J264</f>
        <v>0</v>
      </c>
    </row>
    <row r="263" spans="1:10" s="108" customFormat="1" ht="14.25" customHeight="1" x14ac:dyDescent="0.25">
      <c r="A263" s="102" t="s">
        <v>30</v>
      </c>
      <c r="B263" s="76" t="s">
        <v>26</v>
      </c>
      <c r="C263" s="30">
        <v>1</v>
      </c>
      <c r="D263" s="30">
        <v>13</v>
      </c>
      <c r="E263" s="31">
        <v>9999980019</v>
      </c>
      <c r="F263" s="32">
        <v>111</v>
      </c>
      <c r="G263" s="32">
        <v>211</v>
      </c>
      <c r="H263" s="946">
        <v>1714.63</v>
      </c>
      <c r="I263" s="946">
        <v>1714.63</v>
      </c>
      <c r="J263" s="947">
        <f t="shared" si="15"/>
        <v>0</v>
      </c>
    </row>
    <row r="264" spans="1:10" s="108" customFormat="1" ht="14.25" customHeight="1" x14ac:dyDescent="0.25">
      <c r="A264" s="102" t="s">
        <v>59</v>
      </c>
      <c r="B264" s="76" t="s">
        <v>26</v>
      </c>
      <c r="C264" s="30">
        <v>1</v>
      </c>
      <c r="D264" s="30">
        <v>13</v>
      </c>
      <c r="E264" s="31">
        <v>9999980019</v>
      </c>
      <c r="F264" s="32">
        <v>119</v>
      </c>
      <c r="G264" s="32">
        <v>213</v>
      </c>
      <c r="H264" s="946">
        <v>517.81799999999998</v>
      </c>
      <c r="I264" s="946">
        <v>517.81799999999998</v>
      </c>
      <c r="J264" s="947">
        <f t="shared" si="15"/>
        <v>0</v>
      </c>
    </row>
    <row r="265" spans="1:10" s="108" customFormat="1" ht="14.25" customHeight="1" x14ac:dyDescent="0.25">
      <c r="A265" s="85" t="s">
        <v>45</v>
      </c>
      <c r="B265" s="46" t="s">
        <v>26</v>
      </c>
      <c r="C265" s="25">
        <v>1</v>
      </c>
      <c r="D265" s="25">
        <v>13</v>
      </c>
      <c r="E265" s="26">
        <v>9999980019</v>
      </c>
      <c r="F265" s="27">
        <v>244</v>
      </c>
      <c r="G265" s="32">
        <v>226</v>
      </c>
      <c r="H265" s="946">
        <f>23+6.5</f>
        <v>29.5</v>
      </c>
      <c r="I265" s="946">
        <f>23+6.5</f>
        <v>29.5</v>
      </c>
      <c r="J265" s="950">
        <f t="shared" si="15"/>
        <v>0</v>
      </c>
    </row>
    <row r="266" spans="1:10" s="95" customFormat="1" ht="14.25" customHeight="1" x14ac:dyDescent="0.25">
      <c r="A266" s="85" t="s">
        <v>46</v>
      </c>
      <c r="B266" s="46" t="s">
        <v>26</v>
      </c>
      <c r="C266" s="25">
        <v>1</v>
      </c>
      <c r="D266" s="25">
        <v>13</v>
      </c>
      <c r="E266" s="26">
        <v>9999980019</v>
      </c>
      <c r="F266" s="27">
        <v>244</v>
      </c>
      <c r="G266" s="27">
        <v>310</v>
      </c>
      <c r="H266" s="75"/>
      <c r="I266" s="75">
        <v>35</v>
      </c>
      <c r="J266" s="950">
        <f t="shared" si="15"/>
        <v>35</v>
      </c>
    </row>
    <row r="267" spans="1:10" s="95" customFormat="1" ht="14.25" customHeight="1" thickBot="1" x14ac:dyDescent="0.3">
      <c r="A267" s="169" t="s">
        <v>149</v>
      </c>
      <c r="B267" s="142" t="s">
        <v>26</v>
      </c>
      <c r="C267" s="143">
        <v>1</v>
      </c>
      <c r="D267" s="143">
        <v>13</v>
      </c>
      <c r="E267" s="161">
        <v>9999980019</v>
      </c>
      <c r="F267" s="145">
        <v>244</v>
      </c>
      <c r="G267" s="145">
        <v>346</v>
      </c>
      <c r="H267" s="961"/>
      <c r="I267" s="961">
        <v>15</v>
      </c>
      <c r="J267" s="962">
        <f t="shared" si="15"/>
        <v>15</v>
      </c>
    </row>
    <row r="268" spans="1:10" s="95" customFormat="1" ht="29.25" thickBot="1" x14ac:dyDescent="0.25">
      <c r="A268" s="330" t="s">
        <v>434</v>
      </c>
      <c r="B268" s="214" t="s">
        <v>26</v>
      </c>
      <c r="C268" s="215"/>
      <c r="D268" s="215"/>
      <c r="E268" s="71"/>
      <c r="F268" s="216"/>
      <c r="G268" s="216"/>
      <c r="H268" s="963">
        <f>SUM(H270:H280)</f>
        <v>10349.606</v>
      </c>
      <c r="I268" s="963">
        <f>SUM(I270:I280)</f>
        <v>11296.233</v>
      </c>
      <c r="J268" s="964">
        <f>SUM(J270:J280)</f>
        <v>946.62700000000041</v>
      </c>
    </row>
    <row r="269" spans="1:10" s="95" customFormat="1" ht="14.25" customHeight="1" x14ac:dyDescent="0.25">
      <c r="A269" s="96" t="s">
        <v>29</v>
      </c>
      <c r="B269" s="97" t="s">
        <v>26</v>
      </c>
      <c r="C269" s="98">
        <v>1</v>
      </c>
      <c r="D269" s="98">
        <v>13</v>
      </c>
      <c r="E269" s="103">
        <v>9999980019</v>
      </c>
      <c r="F269" s="99">
        <v>0</v>
      </c>
      <c r="G269" s="99">
        <v>210</v>
      </c>
      <c r="H269" s="1053">
        <f>H270+H271</f>
        <v>6883.3280000000004</v>
      </c>
      <c r="I269" s="1053">
        <f>I270+I271</f>
        <v>7829.9550000000008</v>
      </c>
      <c r="J269" s="1054">
        <f>J270+J271</f>
        <v>946.62700000000041</v>
      </c>
    </row>
    <row r="270" spans="1:10" s="108" customFormat="1" ht="14.25" customHeight="1" x14ac:dyDescent="0.25">
      <c r="A270" s="102" t="s">
        <v>30</v>
      </c>
      <c r="B270" s="76" t="s">
        <v>26</v>
      </c>
      <c r="C270" s="30">
        <v>1</v>
      </c>
      <c r="D270" s="30">
        <v>13</v>
      </c>
      <c r="E270" s="31">
        <v>9999980019</v>
      </c>
      <c r="F270" s="32">
        <v>111</v>
      </c>
      <c r="G270" s="32">
        <v>211</v>
      </c>
      <c r="H270" s="946">
        <v>5286.7340000000004</v>
      </c>
      <c r="I270" s="946">
        <f>5286.734+727.056</f>
        <v>6013.7900000000009</v>
      </c>
      <c r="J270" s="947">
        <f t="shared" si="15"/>
        <v>727.05600000000049</v>
      </c>
    </row>
    <row r="271" spans="1:10" s="108" customFormat="1" ht="15" x14ac:dyDescent="0.25">
      <c r="A271" s="102" t="s">
        <v>59</v>
      </c>
      <c r="B271" s="76" t="s">
        <v>26</v>
      </c>
      <c r="C271" s="30">
        <v>1</v>
      </c>
      <c r="D271" s="30">
        <v>13</v>
      </c>
      <c r="E271" s="31">
        <v>9999980019</v>
      </c>
      <c r="F271" s="32">
        <v>119</v>
      </c>
      <c r="G271" s="32">
        <v>213</v>
      </c>
      <c r="H271" s="952">
        <v>1596.5940000000001</v>
      </c>
      <c r="I271" s="952">
        <f>1596.594+219.571</f>
        <v>1816.165</v>
      </c>
      <c r="J271" s="947">
        <f t="shared" si="15"/>
        <v>219.57099999999991</v>
      </c>
    </row>
    <row r="272" spans="1:10" s="193" customFormat="1" ht="15" x14ac:dyDescent="0.25">
      <c r="A272" s="85" t="s">
        <v>36</v>
      </c>
      <c r="B272" s="46" t="s">
        <v>26</v>
      </c>
      <c r="C272" s="25">
        <v>1</v>
      </c>
      <c r="D272" s="25">
        <v>13</v>
      </c>
      <c r="E272" s="26">
        <v>9999980019</v>
      </c>
      <c r="F272" s="27">
        <v>244</v>
      </c>
      <c r="G272" s="27">
        <v>225</v>
      </c>
      <c r="H272" s="75"/>
      <c r="I272" s="75"/>
      <c r="J272" s="950">
        <f t="shared" si="15"/>
        <v>0</v>
      </c>
    </row>
    <row r="273" spans="1:10" s="95" customFormat="1" ht="14.25" customHeight="1" x14ac:dyDescent="0.25">
      <c r="A273" s="85" t="s">
        <v>45</v>
      </c>
      <c r="B273" s="46" t="s">
        <v>26</v>
      </c>
      <c r="C273" s="25">
        <v>1</v>
      </c>
      <c r="D273" s="25">
        <v>13</v>
      </c>
      <c r="E273" s="26">
        <v>9999980019</v>
      </c>
      <c r="F273" s="27">
        <v>244</v>
      </c>
      <c r="G273" s="27">
        <v>226</v>
      </c>
      <c r="H273" s="75">
        <f>23+2.45</f>
        <v>25.45</v>
      </c>
      <c r="I273" s="75">
        <f>23+2.45</f>
        <v>25.45</v>
      </c>
      <c r="J273" s="950">
        <f t="shared" si="15"/>
        <v>0</v>
      </c>
    </row>
    <row r="274" spans="1:10" s="193" customFormat="1" ht="15" x14ac:dyDescent="0.25">
      <c r="A274" s="167" t="s">
        <v>34</v>
      </c>
      <c r="B274" s="24" t="s">
        <v>26</v>
      </c>
      <c r="C274" s="25">
        <v>1</v>
      </c>
      <c r="D274" s="25">
        <v>13</v>
      </c>
      <c r="E274" s="26">
        <v>9999980019</v>
      </c>
      <c r="F274" s="27">
        <v>247</v>
      </c>
      <c r="G274" s="141">
        <v>223</v>
      </c>
      <c r="H274" s="949">
        <f>3714-800+11</f>
        <v>2925</v>
      </c>
      <c r="I274" s="949">
        <f>3714-800+11</f>
        <v>2925</v>
      </c>
      <c r="J274" s="950">
        <f t="shared" si="15"/>
        <v>0</v>
      </c>
    </row>
    <row r="275" spans="1:10" s="193" customFormat="1" ht="15" x14ac:dyDescent="0.25">
      <c r="A275" s="167" t="s">
        <v>301</v>
      </c>
      <c r="B275" s="46" t="s">
        <v>26</v>
      </c>
      <c r="C275" s="25">
        <v>1</v>
      </c>
      <c r="D275" s="25">
        <v>13</v>
      </c>
      <c r="E275" s="26">
        <v>9999980019</v>
      </c>
      <c r="F275" s="27">
        <v>244</v>
      </c>
      <c r="G275" s="141">
        <v>227</v>
      </c>
      <c r="H275" s="949"/>
      <c r="I275" s="1055">
        <f>13.048+15.641</f>
        <v>28.689</v>
      </c>
      <c r="J275" s="950">
        <f t="shared" si="15"/>
        <v>28.689</v>
      </c>
    </row>
    <row r="276" spans="1:10" s="95" customFormat="1" ht="14.25" customHeight="1" x14ac:dyDescent="0.25">
      <c r="A276" s="85" t="s">
        <v>37</v>
      </c>
      <c r="B276" s="46" t="s">
        <v>26</v>
      </c>
      <c r="C276" s="25">
        <v>1</v>
      </c>
      <c r="D276" s="25">
        <v>13</v>
      </c>
      <c r="E276" s="26">
        <v>9999980019</v>
      </c>
      <c r="F276" s="27">
        <v>851</v>
      </c>
      <c r="G276" s="27">
        <v>291</v>
      </c>
      <c r="H276" s="75">
        <v>25.827999999999999</v>
      </c>
      <c r="I276" s="75">
        <v>25.827999999999999</v>
      </c>
      <c r="J276" s="950">
        <f t="shared" si="15"/>
        <v>0</v>
      </c>
    </row>
    <row r="277" spans="1:10" s="95" customFormat="1" ht="14.25" customHeight="1" x14ac:dyDescent="0.25">
      <c r="A277" s="85" t="s">
        <v>46</v>
      </c>
      <c r="B277" s="46" t="s">
        <v>26</v>
      </c>
      <c r="C277" s="25">
        <v>1</v>
      </c>
      <c r="D277" s="25">
        <v>13</v>
      </c>
      <c r="E277" s="26">
        <v>9999980019</v>
      </c>
      <c r="F277" s="27">
        <v>244</v>
      </c>
      <c r="G277" s="27">
        <v>310</v>
      </c>
      <c r="H277" s="75"/>
      <c r="I277" s="75"/>
      <c r="J277" s="950">
        <f t="shared" si="15"/>
        <v>0</v>
      </c>
    </row>
    <row r="278" spans="1:10" s="95" customFormat="1" ht="14.25" customHeight="1" x14ac:dyDescent="0.25">
      <c r="A278" s="85" t="s">
        <v>38</v>
      </c>
      <c r="B278" s="46" t="s">
        <v>26</v>
      </c>
      <c r="C278" s="25">
        <v>1</v>
      </c>
      <c r="D278" s="25">
        <v>13</v>
      </c>
      <c r="E278" s="26">
        <v>9999980019</v>
      </c>
      <c r="F278" s="27">
        <v>244</v>
      </c>
      <c r="G278" s="27">
        <v>343</v>
      </c>
      <c r="H278" s="75">
        <v>450</v>
      </c>
      <c r="I278" s="75">
        <f>450-28.689</f>
        <v>421.31099999999998</v>
      </c>
      <c r="J278" s="950">
        <f t="shared" si="15"/>
        <v>-28.689000000000021</v>
      </c>
    </row>
    <row r="279" spans="1:10" s="95" customFormat="1" ht="14.25" customHeight="1" x14ac:dyDescent="0.25">
      <c r="A279" s="167" t="s">
        <v>188</v>
      </c>
      <c r="B279" s="46" t="s">
        <v>26</v>
      </c>
      <c r="C279" s="25">
        <v>1</v>
      </c>
      <c r="D279" s="25">
        <v>13</v>
      </c>
      <c r="E279" s="26">
        <v>9999980019</v>
      </c>
      <c r="F279" s="27">
        <v>244</v>
      </c>
      <c r="G279" s="27">
        <v>344</v>
      </c>
      <c r="H279" s="75"/>
      <c r="I279" s="75"/>
      <c r="J279" s="950">
        <f t="shared" ref="J279:J343" si="17">I279-H279</f>
        <v>0</v>
      </c>
    </row>
    <row r="280" spans="1:10" s="95" customFormat="1" ht="14.25" customHeight="1" thickBot="1" x14ac:dyDescent="0.3">
      <c r="A280" s="169" t="s">
        <v>149</v>
      </c>
      <c r="B280" s="142" t="s">
        <v>26</v>
      </c>
      <c r="C280" s="143">
        <v>1</v>
      </c>
      <c r="D280" s="143">
        <v>13</v>
      </c>
      <c r="E280" s="161">
        <v>9999980019</v>
      </c>
      <c r="F280" s="145">
        <v>244</v>
      </c>
      <c r="G280" s="145">
        <v>346</v>
      </c>
      <c r="H280" s="961">
        <v>40</v>
      </c>
      <c r="I280" s="961">
        <v>40</v>
      </c>
      <c r="J280" s="962">
        <f t="shared" si="17"/>
        <v>0</v>
      </c>
    </row>
    <row r="281" spans="1:10" s="95" customFormat="1" ht="15" thickBot="1" x14ac:dyDescent="0.25">
      <c r="A281" s="330" t="s">
        <v>435</v>
      </c>
      <c r="B281" s="214" t="s">
        <v>26</v>
      </c>
      <c r="C281" s="215"/>
      <c r="D281" s="215"/>
      <c r="E281" s="71"/>
      <c r="F281" s="216"/>
      <c r="G281" s="216"/>
      <c r="H281" s="963">
        <f>SUM(H283:H294)</f>
        <v>6649.3429999999998</v>
      </c>
      <c r="I281" s="963">
        <f>SUM(I283:I294)</f>
        <v>6649.3429999999998</v>
      </c>
      <c r="J281" s="964">
        <f>SUM(J283:J294)</f>
        <v>0</v>
      </c>
    </row>
    <row r="282" spans="1:10" s="95" customFormat="1" ht="14.25" customHeight="1" x14ac:dyDescent="0.25">
      <c r="A282" s="96" t="s">
        <v>29</v>
      </c>
      <c r="B282" s="97" t="s">
        <v>26</v>
      </c>
      <c r="C282" s="98">
        <v>3</v>
      </c>
      <c r="D282" s="98">
        <v>10</v>
      </c>
      <c r="E282" s="103">
        <v>9993029900</v>
      </c>
      <c r="F282" s="99">
        <v>0</v>
      </c>
      <c r="G282" s="99">
        <v>210</v>
      </c>
      <c r="H282" s="1053">
        <f>H283+H284</f>
        <v>6437.8429999999998</v>
      </c>
      <c r="I282" s="1053">
        <f>I283+I284</f>
        <v>6437.8429999999998</v>
      </c>
      <c r="J282" s="1054">
        <f>J283+J284</f>
        <v>0</v>
      </c>
    </row>
    <row r="283" spans="1:10" s="108" customFormat="1" ht="14.25" customHeight="1" x14ac:dyDescent="0.25">
      <c r="A283" s="102" t="s">
        <v>30</v>
      </c>
      <c r="B283" s="320" t="s">
        <v>26</v>
      </c>
      <c r="C283" s="25">
        <v>3</v>
      </c>
      <c r="D283" s="25">
        <v>10</v>
      </c>
      <c r="E283" s="26">
        <v>9993029900</v>
      </c>
      <c r="F283" s="32">
        <v>111</v>
      </c>
      <c r="G283" s="32">
        <v>211</v>
      </c>
      <c r="H283" s="946">
        <v>4944.58</v>
      </c>
      <c r="I283" s="946">
        <v>4944.58</v>
      </c>
      <c r="J283" s="947">
        <f t="shared" si="17"/>
        <v>0</v>
      </c>
    </row>
    <row r="284" spans="1:10" s="108" customFormat="1" ht="15" x14ac:dyDescent="0.25">
      <c r="A284" s="102" t="s">
        <v>59</v>
      </c>
      <c r="B284" s="320" t="s">
        <v>26</v>
      </c>
      <c r="C284" s="25">
        <v>3</v>
      </c>
      <c r="D284" s="25">
        <v>10</v>
      </c>
      <c r="E284" s="26">
        <v>9993029900</v>
      </c>
      <c r="F284" s="32">
        <v>119</v>
      </c>
      <c r="G284" s="32">
        <v>213</v>
      </c>
      <c r="H284" s="952">
        <v>1493.2629999999999</v>
      </c>
      <c r="I284" s="952">
        <v>1493.2629999999999</v>
      </c>
      <c r="J284" s="947">
        <f t="shared" si="17"/>
        <v>0</v>
      </c>
    </row>
    <row r="285" spans="1:10" s="95" customFormat="1" ht="14.25" customHeight="1" x14ac:dyDescent="0.25">
      <c r="A285" s="85" t="s">
        <v>263</v>
      </c>
      <c r="B285" s="320" t="s">
        <v>26</v>
      </c>
      <c r="C285" s="25">
        <v>3</v>
      </c>
      <c r="D285" s="25">
        <v>10</v>
      </c>
      <c r="E285" s="26">
        <v>9993029900</v>
      </c>
      <c r="F285" s="27">
        <v>112</v>
      </c>
      <c r="G285" s="27">
        <v>212</v>
      </c>
      <c r="H285" s="75"/>
      <c r="I285" s="75"/>
      <c r="J285" s="950">
        <f t="shared" si="17"/>
        <v>0</v>
      </c>
    </row>
    <row r="286" spans="1:10" s="95" customFormat="1" ht="14.25" customHeight="1" x14ac:dyDescent="0.25">
      <c r="A286" s="85" t="s">
        <v>264</v>
      </c>
      <c r="B286" s="320" t="s">
        <v>26</v>
      </c>
      <c r="C286" s="25">
        <v>3</v>
      </c>
      <c r="D286" s="25">
        <v>10</v>
      </c>
      <c r="E286" s="26">
        <v>9993029900</v>
      </c>
      <c r="F286" s="27">
        <v>112</v>
      </c>
      <c r="G286" s="27">
        <v>226</v>
      </c>
      <c r="H286" s="75"/>
      <c r="I286" s="75"/>
      <c r="J286" s="950">
        <f t="shared" si="17"/>
        <v>0</v>
      </c>
    </row>
    <row r="287" spans="1:10" s="95" customFormat="1" ht="14.25" customHeight="1" x14ac:dyDescent="0.25">
      <c r="A287" s="85" t="s">
        <v>33</v>
      </c>
      <c r="B287" s="320" t="s">
        <v>26</v>
      </c>
      <c r="C287" s="25">
        <v>3</v>
      </c>
      <c r="D287" s="25">
        <v>10</v>
      </c>
      <c r="E287" s="26">
        <v>9993029900</v>
      </c>
      <c r="F287" s="27">
        <v>244</v>
      </c>
      <c r="G287" s="27">
        <v>221</v>
      </c>
      <c r="H287" s="75">
        <v>75</v>
      </c>
      <c r="I287" s="75">
        <v>75</v>
      </c>
      <c r="J287" s="950">
        <f t="shared" si="17"/>
        <v>0</v>
      </c>
    </row>
    <row r="288" spans="1:10" s="95" customFormat="1" ht="14.25" customHeight="1" x14ac:dyDescent="0.25">
      <c r="A288" s="176" t="s">
        <v>36</v>
      </c>
      <c r="B288" s="320" t="s">
        <v>26</v>
      </c>
      <c r="C288" s="25">
        <v>3</v>
      </c>
      <c r="D288" s="25">
        <v>10</v>
      </c>
      <c r="E288" s="26">
        <v>9993029900</v>
      </c>
      <c r="F288" s="27">
        <v>244</v>
      </c>
      <c r="G288" s="27">
        <v>225</v>
      </c>
      <c r="H288" s="75"/>
      <c r="I288" s="75"/>
      <c r="J288" s="950">
        <f t="shared" si="17"/>
        <v>0</v>
      </c>
    </row>
    <row r="289" spans="1:10" s="95" customFormat="1" ht="14.25" customHeight="1" x14ac:dyDescent="0.25">
      <c r="A289" s="176" t="s">
        <v>45</v>
      </c>
      <c r="B289" s="320" t="s">
        <v>26</v>
      </c>
      <c r="C289" s="25">
        <v>3</v>
      </c>
      <c r="D289" s="25">
        <v>10</v>
      </c>
      <c r="E289" s="26">
        <v>9993029900</v>
      </c>
      <c r="F289" s="27">
        <v>244</v>
      </c>
      <c r="G289" s="27">
        <v>226</v>
      </c>
      <c r="H289" s="75">
        <f>23+3.5+15</f>
        <v>41.5</v>
      </c>
      <c r="I289" s="75">
        <f>23+3.5+15</f>
        <v>41.5</v>
      </c>
      <c r="J289" s="950">
        <f t="shared" si="17"/>
        <v>0</v>
      </c>
    </row>
    <row r="290" spans="1:10" s="95" customFormat="1" ht="14.25" customHeight="1" x14ac:dyDescent="0.25">
      <c r="A290" s="85" t="s">
        <v>46</v>
      </c>
      <c r="B290" s="320" t="s">
        <v>26</v>
      </c>
      <c r="C290" s="25">
        <v>3</v>
      </c>
      <c r="D290" s="25">
        <v>10</v>
      </c>
      <c r="E290" s="26">
        <v>9993029900</v>
      </c>
      <c r="F290" s="27">
        <v>244</v>
      </c>
      <c r="G290" s="27">
        <v>310</v>
      </c>
      <c r="H290" s="75">
        <f>195-140</f>
        <v>55</v>
      </c>
      <c r="I290" s="75">
        <f>195-140</f>
        <v>55</v>
      </c>
      <c r="J290" s="950">
        <f t="shared" si="17"/>
        <v>0</v>
      </c>
    </row>
    <row r="291" spans="1:10" s="95" customFormat="1" ht="14.25" customHeight="1" x14ac:dyDescent="0.25">
      <c r="A291" s="85" t="s">
        <v>406</v>
      </c>
      <c r="B291" s="320" t="s">
        <v>26</v>
      </c>
      <c r="C291" s="25">
        <v>3</v>
      </c>
      <c r="D291" s="25">
        <v>10</v>
      </c>
      <c r="E291" s="26">
        <v>9993029900</v>
      </c>
      <c r="F291" s="27">
        <v>244</v>
      </c>
      <c r="G291" s="27">
        <v>343</v>
      </c>
      <c r="H291" s="75">
        <v>10</v>
      </c>
      <c r="I291" s="75">
        <v>10</v>
      </c>
      <c r="J291" s="950">
        <f t="shared" si="17"/>
        <v>0</v>
      </c>
    </row>
    <row r="292" spans="1:10" s="95" customFormat="1" ht="14.25" customHeight="1" x14ac:dyDescent="0.25">
      <c r="A292" s="85" t="s">
        <v>289</v>
      </c>
      <c r="B292" s="320" t="s">
        <v>26</v>
      </c>
      <c r="C292" s="25">
        <v>3</v>
      </c>
      <c r="D292" s="25">
        <v>10</v>
      </c>
      <c r="E292" s="26">
        <v>9993029900</v>
      </c>
      <c r="F292" s="27">
        <v>244</v>
      </c>
      <c r="G292" s="27">
        <v>345</v>
      </c>
      <c r="H292" s="75">
        <f>30-30</f>
        <v>0</v>
      </c>
      <c r="I292" s="75">
        <f>30-30</f>
        <v>0</v>
      </c>
      <c r="J292" s="950">
        <f t="shared" si="17"/>
        <v>0</v>
      </c>
    </row>
    <row r="293" spans="1:10" s="95" customFormat="1" ht="14.25" customHeight="1" x14ac:dyDescent="0.25">
      <c r="A293" s="167" t="s">
        <v>188</v>
      </c>
      <c r="B293" s="320" t="s">
        <v>26</v>
      </c>
      <c r="C293" s="25">
        <v>3</v>
      </c>
      <c r="D293" s="25">
        <v>10</v>
      </c>
      <c r="E293" s="26">
        <v>9993029900</v>
      </c>
      <c r="F293" s="27">
        <v>244</v>
      </c>
      <c r="G293" s="27">
        <v>344</v>
      </c>
      <c r="H293" s="75"/>
      <c r="I293" s="75"/>
      <c r="J293" s="950">
        <f t="shared" si="17"/>
        <v>0</v>
      </c>
    </row>
    <row r="294" spans="1:10" s="95" customFormat="1" ht="14.25" customHeight="1" thickBot="1" x14ac:dyDescent="0.3">
      <c r="A294" s="479" t="s">
        <v>149</v>
      </c>
      <c r="B294" s="711" t="s">
        <v>26</v>
      </c>
      <c r="C294" s="480">
        <v>3</v>
      </c>
      <c r="D294" s="480">
        <v>10</v>
      </c>
      <c r="E294" s="481">
        <v>9993029900</v>
      </c>
      <c r="F294" s="482">
        <v>244</v>
      </c>
      <c r="G294" s="482">
        <v>346</v>
      </c>
      <c r="H294" s="1056">
        <v>30</v>
      </c>
      <c r="I294" s="1056">
        <v>30</v>
      </c>
      <c r="J294" s="962">
        <f t="shared" si="17"/>
        <v>0</v>
      </c>
    </row>
    <row r="295" spans="1:10" s="108" customFormat="1" ht="14.25" customHeight="1" thickBot="1" x14ac:dyDescent="0.25">
      <c r="A295" s="213" t="s">
        <v>72</v>
      </c>
      <c r="B295" s="214" t="s">
        <v>26</v>
      </c>
      <c r="C295" s="215"/>
      <c r="D295" s="215"/>
      <c r="E295" s="71"/>
      <c r="F295" s="216"/>
      <c r="G295" s="216"/>
      <c r="H295" s="963">
        <f>H296+H316+H333+H349+H367+H385+H401+H417+H436+H448+H463+H481+H498+H515</f>
        <v>91222.71236000002</v>
      </c>
      <c r="I295" s="963">
        <f>I296+I316+I333+I349+I367+I385+I401+I417+I436+I448+I463+I481+I498+I515</f>
        <v>92322.71236000002</v>
      </c>
      <c r="J295" s="964">
        <f>J296+J316+J333+J349+J367+J385+J401+J417+J436+J448+J463+J481+J498+J515</f>
        <v>1100</v>
      </c>
    </row>
    <row r="296" spans="1:10" s="15" customFormat="1" ht="15.75" customHeight="1" thickBot="1" x14ac:dyDescent="0.25">
      <c r="A296" s="209" t="s">
        <v>436</v>
      </c>
      <c r="B296" s="210" t="s">
        <v>26</v>
      </c>
      <c r="C296" s="211"/>
      <c r="D296" s="211"/>
      <c r="E296" s="321"/>
      <c r="F296" s="212"/>
      <c r="G296" s="212"/>
      <c r="H296" s="941">
        <f>SUM(H298:H315)-H302</f>
        <v>7609.4078600000003</v>
      </c>
      <c r="I296" s="941">
        <f>SUM(I298:I315)-I302</f>
        <v>7609.4078600000003</v>
      </c>
      <c r="J296" s="941">
        <f>SUM(J298:J315)-J302</f>
        <v>0</v>
      </c>
    </row>
    <row r="297" spans="1:10" s="15" customFormat="1" ht="12.75" customHeight="1" x14ac:dyDescent="0.25">
      <c r="A297" s="173" t="s">
        <v>29</v>
      </c>
      <c r="B297" s="174" t="s">
        <v>26</v>
      </c>
      <c r="C297" s="98">
        <v>7</v>
      </c>
      <c r="D297" s="98">
        <v>1</v>
      </c>
      <c r="E297" s="103">
        <v>9994209900</v>
      </c>
      <c r="F297" s="99">
        <v>0</v>
      </c>
      <c r="G297" s="175">
        <v>210</v>
      </c>
      <c r="H297" s="1057">
        <f>H298+H299</f>
        <v>5188.9179999999997</v>
      </c>
      <c r="I297" s="1057">
        <f>I298+I299</f>
        <v>5188.9179999999997</v>
      </c>
      <c r="J297" s="1058">
        <f>J298+J299</f>
        <v>0</v>
      </c>
    </row>
    <row r="298" spans="1:10" s="48" customFormat="1" ht="15" x14ac:dyDescent="0.25">
      <c r="A298" s="109" t="s">
        <v>30</v>
      </c>
      <c r="B298" s="54" t="s">
        <v>26</v>
      </c>
      <c r="C298" s="30">
        <v>7</v>
      </c>
      <c r="D298" s="30">
        <v>1</v>
      </c>
      <c r="E298" s="31">
        <v>9994209900</v>
      </c>
      <c r="F298" s="32">
        <v>111</v>
      </c>
      <c r="G298" s="68">
        <v>211</v>
      </c>
      <c r="H298" s="1059">
        <v>3985.3440000000001</v>
      </c>
      <c r="I298" s="1059">
        <v>3985.3440000000001</v>
      </c>
      <c r="J298" s="947">
        <f t="shared" si="17"/>
        <v>0</v>
      </c>
    </row>
    <row r="299" spans="1:10" s="48" customFormat="1" ht="15" x14ac:dyDescent="0.25">
      <c r="A299" s="109" t="s">
        <v>59</v>
      </c>
      <c r="B299" s="54" t="s">
        <v>26</v>
      </c>
      <c r="C299" s="30">
        <v>7</v>
      </c>
      <c r="D299" s="30">
        <v>1</v>
      </c>
      <c r="E299" s="31">
        <v>9994209900</v>
      </c>
      <c r="F299" s="32">
        <v>119</v>
      </c>
      <c r="G299" s="68">
        <v>213</v>
      </c>
      <c r="H299" s="1059">
        <v>1203.5740000000001</v>
      </c>
      <c r="I299" s="1059">
        <v>1203.5740000000001</v>
      </c>
      <c r="J299" s="947">
        <f t="shared" si="17"/>
        <v>0</v>
      </c>
    </row>
    <row r="300" spans="1:10" s="15" customFormat="1" ht="15" x14ac:dyDescent="0.25">
      <c r="A300" s="176" t="s">
        <v>33</v>
      </c>
      <c r="B300" s="117" t="s">
        <v>26</v>
      </c>
      <c r="C300" s="25">
        <v>7</v>
      </c>
      <c r="D300" s="25">
        <v>1</v>
      </c>
      <c r="E300" s="26">
        <v>9994209900</v>
      </c>
      <c r="F300" s="27">
        <v>244</v>
      </c>
      <c r="G300" s="316">
        <v>221</v>
      </c>
      <c r="H300" s="75"/>
      <c r="I300" s="75"/>
      <c r="J300" s="950">
        <f t="shared" si="17"/>
        <v>0</v>
      </c>
    </row>
    <row r="301" spans="1:10" s="15" customFormat="1" ht="15" x14ac:dyDescent="0.25">
      <c r="A301" s="176" t="s">
        <v>34</v>
      </c>
      <c r="B301" s="117" t="s">
        <v>26</v>
      </c>
      <c r="C301" s="25">
        <v>7</v>
      </c>
      <c r="D301" s="25">
        <v>1</v>
      </c>
      <c r="E301" s="26">
        <v>9994209900</v>
      </c>
      <c r="F301" s="27">
        <v>247</v>
      </c>
      <c r="G301" s="316">
        <v>223</v>
      </c>
      <c r="H301" s="75">
        <f>307-102.00084</f>
        <v>204.99916000000002</v>
      </c>
      <c r="I301" s="75">
        <f>307-102.00084</f>
        <v>204.99916000000002</v>
      </c>
      <c r="J301" s="950">
        <f t="shared" si="17"/>
        <v>0</v>
      </c>
    </row>
    <row r="302" spans="1:10" s="15" customFormat="1" x14ac:dyDescent="0.2">
      <c r="A302" s="184" t="s">
        <v>147</v>
      </c>
      <c r="B302" s="178" t="s">
        <v>26</v>
      </c>
      <c r="C302" s="179">
        <v>7</v>
      </c>
      <c r="D302" s="179">
        <v>1</v>
      </c>
      <c r="E302" s="180">
        <v>9994209900</v>
      </c>
      <c r="F302" s="181">
        <v>247</v>
      </c>
      <c r="G302" s="182">
        <v>223</v>
      </c>
      <c r="H302" s="1060"/>
      <c r="I302" s="1060"/>
      <c r="J302" s="984">
        <f t="shared" si="17"/>
        <v>0</v>
      </c>
    </row>
    <row r="303" spans="1:10" s="15" customFormat="1" ht="15" x14ac:dyDescent="0.25">
      <c r="A303" s="176" t="s">
        <v>36</v>
      </c>
      <c r="B303" s="117" t="s">
        <v>26</v>
      </c>
      <c r="C303" s="25">
        <v>7</v>
      </c>
      <c r="D303" s="25">
        <v>1</v>
      </c>
      <c r="E303" s="26">
        <v>9994209900</v>
      </c>
      <c r="F303" s="27">
        <v>244</v>
      </c>
      <c r="G303" s="316">
        <v>225</v>
      </c>
      <c r="H303" s="75"/>
      <c r="I303" s="75"/>
      <c r="J303" s="950">
        <f t="shared" si="17"/>
        <v>0</v>
      </c>
    </row>
    <row r="304" spans="1:10" s="15" customFormat="1" ht="15" x14ac:dyDescent="0.25">
      <c r="A304" s="176" t="s">
        <v>45</v>
      </c>
      <c r="B304" s="117" t="s">
        <v>26</v>
      </c>
      <c r="C304" s="25">
        <v>7</v>
      </c>
      <c r="D304" s="25">
        <v>1</v>
      </c>
      <c r="E304" s="26">
        <v>9994209900</v>
      </c>
      <c r="F304" s="27">
        <v>244</v>
      </c>
      <c r="G304" s="316">
        <v>226</v>
      </c>
      <c r="H304" s="75">
        <f>6+2.45+23+6.9097</f>
        <v>38.359699999999997</v>
      </c>
      <c r="I304" s="75">
        <f>6+2.45+23+6.9097</f>
        <v>38.359699999999997</v>
      </c>
      <c r="J304" s="950">
        <f t="shared" si="17"/>
        <v>0</v>
      </c>
    </row>
    <row r="305" spans="1:10" s="15" customFormat="1" ht="15" x14ac:dyDescent="0.25">
      <c r="A305" s="176" t="s">
        <v>265</v>
      </c>
      <c r="B305" s="117" t="s">
        <v>26</v>
      </c>
      <c r="C305" s="25">
        <v>7</v>
      </c>
      <c r="D305" s="25">
        <v>1</v>
      </c>
      <c r="E305" s="26">
        <v>9994209900</v>
      </c>
      <c r="F305" s="27">
        <v>244</v>
      </c>
      <c r="G305" s="316">
        <v>226</v>
      </c>
      <c r="H305" s="75"/>
      <c r="I305" s="75"/>
      <c r="J305" s="950">
        <f t="shared" si="17"/>
        <v>0</v>
      </c>
    </row>
    <row r="306" spans="1:10" s="15" customFormat="1" ht="15" x14ac:dyDescent="0.25">
      <c r="A306" s="176" t="s">
        <v>266</v>
      </c>
      <c r="B306" s="117" t="s">
        <v>26</v>
      </c>
      <c r="C306" s="25">
        <v>7</v>
      </c>
      <c r="D306" s="25">
        <v>1</v>
      </c>
      <c r="E306" s="26">
        <v>9994209900</v>
      </c>
      <c r="F306" s="27">
        <v>244</v>
      </c>
      <c r="G306" s="316">
        <v>226</v>
      </c>
      <c r="H306" s="75">
        <v>50</v>
      </c>
      <c r="I306" s="75">
        <v>50</v>
      </c>
      <c r="J306" s="950">
        <f t="shared" si="17"/>
        <v>0</v>
      </c>
    </row>
    <row r="307" spans="1:10" s="15" customFormat="1" ht="15" x14ac:dyDescent="0.25">
      <c r="A307" s="176" t="s">
        <v>37</v>
      </c>
      <c r="B307" s="117" t="s">
        <v>26</v>
      </c>
      <c r="C307" s="25">
        <v>7</v>
      </c>
      <c r="D307" s="25">
        <v>1</v>
      </c>
      <c r="E307" s="26">
        <v>9994209900</v>
      </c>
      <c r="F307" s="27">
        <v>851</v>
      </c>
      <c r="G307" s="316">
        <v>291</v>
      </c>
      <c r="H307" s="75"/>
      <c r="I307" s="75"/>
      <c r="J307" s="950">
        <f t="shared" si="17"/>
        <v>0</v>
      </c>
    </row>
    <row r="308" spans="1:10" s="15" customFormat="1" ht="15" x14ac:dyDescent="0.25">
      <c r="A308" s="177" t="s">
        <v>73</v>
      </c>
      <c r="B308" s="117" t="s">
        <v>26</v>
      </c>
      <c r="C308" s="25">
        <v>7</v>
      </c>
      <c r="D308" s="25">
        <v>1</v>
      </c>
      <c r="E308" s="26">
        <v>9994209900</v>
      </c>
      <c r="F308" s="27">
        <v>851</v>
      </c>
      <c r="G308" s="316">
        <v>291</v>
      </c>
      <c r="H308" s="75">
        <v>2.1309999999999998</v>
      </c>
      <c r="I308" s="75">
        <v>2.1309999999999998</v>
      </c>
      <c r="J308" s="950">
        <f t="shared" si="17"/>
        <v>0</v>
      </c>
    </row>
    <row r="309" spans="1:10" s="15" customFormat="1" ht="15" x14ac:dyDescent="0.25">
      <c r="A309" s="177" t="s">
        <v>74</v>
      </c>
      <c r="B309" s="117" t="s">
        <v>26</v>
      </c>
      <c r="C309" s="25">
        <v>7</v>
      </c>
      <c r="D309" s="25">
        <v>1</v>
      </c>
      <c r="E309" s="26">
        <v>9994209900</v>
      </c>
      <c r="F309" s="27">
        <v>244</v>
      </c>
      <c r="G309" s="316">
        <v>342</v>
      </c>
      <c r="H309" s="75">
        <f>2192-183-182</f>
        <v>1827</v>
      </c>
      <c r="I309" s="75">
        <f>2192-183-182</f>
        <v>1827</v>
      </c>
      <c r="J309" s="950">
        <f t="shared" si="17"/>
        <v>0</v>
      </c>
    </row>
    <row r="310" spans="1:10" s="15" customFormat="1" ht="15" x14ac:dyDescent="0.25">
      <c r="A310" s="177" t="s">
        <v>144</v>
      </c>
      <c r="B310" s="117" t="s">
        <v>26</v>
      </c>
      <c r="C310" s="25">
        <v>7</v>
      </c>
      <c r="D310" s="25">
        <v>1</v>
      </c>
      <c r="E310" s="26">
        <v>9994209900</v>
      </c>
      <c r="F310" s="27">
        <v>244</v>
      </c>
      <c r="G310" s="316">
        <v>343</v>
      </c>
      <c r="H310" s="75">
        <v>280</v>
      </c>
      <c r="I310" s="75">
        <v>280</v>
      </c>
      <c r="J310" s="950">
        <f t="shared" si="17"/>
        <v>0</v>
      </c>
    </row>
    <row r="311" spans="1:10" s="15" customFormat="1" ht="15" x14ac:dyDescent="0.25">
      <c r="A311" s="184" t="s">
        <v>147</v>
      </c>
      <c r="B311" s="178" t="s">
        <v>26</v>
      </c>
      <c r="C311" s="179">
        <v>7</v>
      </c>
      <c r="D311" s="179">
        <v>1</v>
      </c>
      <c r="E311" s="180">
        <v>9994209900</v>
      </c>
      <c r="F311" s="181">
        <v>244</v>
      </c>
      <c r="G311" s="182">
        <v>343</v>
      </c>
      <c r="H311" s="1060"/>
      <c r="I311" s="1060"/>
      <c r="J311" s="950">
        <f t="shared" si="17"/>
        <v>0</v>
      </c>
    </row>
    <row r="312" spans="1:10" s="15" customFormat="1" ht="15" x14ac:dyDescent="0.25">
      <c r="A312" s="177" t="s">
        <v>145</v>
      </c>
      <c r="B312" s="117" t="s">
        <v>26</v>
      </c>
      <c r="C312" s="25">
        <v>7</v>
      </c>
      <c r="D312" s="25">
        <v>1</v>
      </c>
      <c r="E312" s="26">
        <v>9994209900</v>
      </c>
      <c r="F312" s="27">
        <v>244</v>
      </c>
      <c r="G312" s="316">
        <v>343</v>
      </c>
      <c r="H312" s="949">
        <v>18</v>
      </c>
      <c r="I312" s="949">
        <v>18</v>
      </c>
      <c r="J312" s="950">
        <f t="shared" si="17"/>
        <v>0</v>
      </c>
    </row>
    <row r="313" spans="1:10" s="15" customFormat="1" ht="15" x14ac:dyDescent="0.25">
      <c r="A313" s="177" t="s">
        <v>188</v>
      </c>
      <c r="B313" s="117" t="s">
        <v>26</v>
      </c>
      <c r="C313" s="25">
        <v>7</v>
      </c>
      <c r="D313" s="25">
        <v>1</v>
      </c>
      <c r="E313" s="26">
        <v>9994209900</v>
      </c>
      <c r="F313" s="27">
        <v>244</v>
      </c>
      <c r="G313" s="316">
        <v>344</v>
      </c>
      <c r="H313" s="949"/>
      <c r="I313" s="949"/>
      <c r="J313" s="950">
        <f t="shared" si="17"/>
        <v>0</v>
      </c>
    </row>
    <row r="314" spans="1:10" s="15" customFormat="1" ht="15" x14ac:dyDescent="0.25">
      <c r="A314" s="167" t="s">
        <v>365</v>
      </c>
      <c r="B314" s="117" t="s">
        <v>26</v>
      </c>
      <c r="C314" s="25">
        <v>7</v>
      </c>
      <c r="D314" s="25">
        <v>1</v>
      </c>
      <c r="E314" s="26">
        <v>9994209900</v>
      </c>
      <c r="F314" s="27">
        <v>244</v>
      </c>
      <c r="G314" s="316">
        <v>345</v>
      </c>
      <c r="H314" s="75"/>
      <c r="I314" s="75"/>
      <c r="J314" s="950">
        <f t="shared" si="17"/>
        <v>0</v>
      </c>
    </row>
    <row r="315" spans="1:10" s="15" customFormat="1" ht="15.75" thickBot="1" x14ac:dyDescent="0.3">
      <c r="A315" s="169" t="s">
        <v>149</v>
      </c>
      <c r="B315" s="171" t="s">
        <v>26</v>
      </c>
      <c r="C315" s="143">
        <v>7</v>
      </c>
      <c r="D315" s="143">
        <v>1</v>
      </c>
      <c r="E315" s="161">
        <v>9994209900</v>
      </c>
      <c r="F315" s="145">
        <v>244</v>
      </c>
      <c r="G315" s="172">
        <v>346</v>
      </c>
      <c r="H315" s="961"/>
      <c r="I315" s="961"/>
      <c r="J315" s="962">
        <f t="shared" si="17"/>
        <v>0</v>
      </c>
    </row>
    <row r="316" spans="1:10" s="15" customFormat="1" ht="15" thickBot="1" x14ac:dyDescent="0.25">
      <c r="A316" s="213" t="s">
        <v>437</v>
      </c>
      <c r="B316" s="214" t="s">
        <v>26</v>
      </c>
      <c r="C316" s="215"/>
      <c r="D316" s="215"/>
      <c r="E316" s="71"/>
      <c r="F316" s="216"/>
      <c r="G316" s="216"/>
      <c r="H316" s="963">
        <f>SUM(H318:H332)</f>
        <v>10381.456699999999</v>
      </c>
      <c r="I316" s="963">
        <f>SUM(I318:I332)-I322</f>
        <v>10641.456699999999</v>
      </c>
      <c r="J316" s="963">
        <f>SUM(J318:J332)-J322</f>
        <v>260</v>
      </c>
    </row>
    <row r="317" spans="1:10" s="15" customFormat="1" ht="15" x14ac:dyDescent="0.25">
      <c r="A317" s="173" t="s">
        <v>29</v>
      </c>
      <c r="B317" s="174" t="s">
        <v>26</v>
      </c>
      <c r="C317" s="98">
        <v>7</v>
      </c>
      <c r="D317" s="98">
        <v>1</v>
      </c>
      <c r="E317" s="103">
        <v>9994209900</v>
      </c>
      <c r="F317" s="99">
        <v>0</v>
      </c>
      <c r="G317" s="175">
        <v>210</v>
      </c>
      <c r="H317" s="1057">
        <f>H318+H319</f>
        <v>6854.28</v>
      </c>
      <c r="I317" s="1057">
        <f>I318+I319</f>
        <v>6854.28</v>
      </c>
      <c r="J317" s="1058">
        <f>J318+J319</f>
        <v>0</v>
      </c>
    </row>
    <row r="318" spans="1:10" s="48" customFormat="1" ht="15" x14ac:dyDescent="0.25">
      <c r="A318" s="109" t="s">
        <v>30</v>
      </c>
      <c r="B318" s="54" t="s">
        <v>26</v>
      </c>
      <c r="C318" s="30">
        <v>7</v>
      </c>
      <c r="D318" s="30">
        <v>1</v>
      </c>
      <c r="E318" s="31">
        <v>9994209900</v>
      </c>
      <c r="F318" s="32">
        <v>111</v>
      </c>
      <c r="G318" s="68">
        <v>211</v>
      </c>
      <c r="H318" s="1059">
        <v>5264.424</v>
      </c>
      <c r="I318" s="1059">
        <v>5264.424</v>
      </c>
      <c r="J318" s="947">
        <f t="shared" si="17"/>
        <v>0</v>
      </c>
    </row>
    <row r="319" spans="1:10" s="48" customFormat="1" ht="15" x14ac:dyDescent="0.25">
      <c r="A319" s="109" t="s">
        <v>59</v>
      </c>
      <c r="B319" s="54" t="s">
        <v>26</v>
      </c>
      <c r="C319" s="30">
        <v>7</v>
      </c>
      <c r="D319" s="30">
        <v>1</v>
      </c>
      <c r="E319" s="31">
        <v>9994209900</v>
      </c>
      <c r="F319" s="32">
        <v>119</v>
      </c>
      <c r="G319" s="68">
        <v>213</v>
      </c>
      <c r="H319" s="1059">
        <v>1589.856</v>
      </c>
      <c r="I319" s="1059">
        <v>1589.856</v>
      </c>
      <c r="J319" s="947">
        <f t="shared" si="17"/>
        <v>0</v>
      </c>
    </row>
    <row r="320" spans="1:10" s="15" customFormat="1" ht="15" x14ac:dyDescent="0.25">
      <c r="A320" s="176" t="s">
        <v>33</v>
      </c>
      <c r="B320" s="117" t="s">
        <v>26</v>
      </c>
      <c r="C320" s="25">
        <v>7</v>
      </c>
      <c r="D320" s="25">
        <v>1</v>
      </c>
      <c r="E320" s="26">
        <v>9994209900</v>
      </c>
      <c r="F320" s="27">
        <v>244</v>
      </c>
      <c r="G320" s="316">
        <v>221</v>
      </c>
      <c r="H320" s="75"/>
      <c r="I320" s="75"/>
      <c r="J320" s="950">
        <f t="shared" si="17"/>
        <v>0</v>
      </c>
    </row>
    <row r="321" spans="1:10" s="15" customFormat="1" ht="15" x14ac:dyDescent="0.25">
      <c r="A321" s="176" t="s">
        <v>34</v>
      </c>
      <c r="B321" s="117" t="s">
        <v>26</v>
      </c>
      <c r="C321" s="25">
        <v>7</v>
      </c>
      <c r="D321" s="25">
        <v>1</v>
      </c>
      <c r="E321" s="26">
        <v>9994209900</v>
      </c>
      <c r="F321" s="27">
        <v>247</v>
      </c>
      <c r="G321" s="316">
        <v>223</v>
      </c>
      <c r="H321" s="75">
        <f>1200-400-300</f>
        <v>500</v>
      </c>
      <c r="I321" s="75">
        <f>1200-400-300+260</f>
        <v>760</v>
      </c>
      <c r="J321" s="950">
        <f t="shared" si="17"/>
        <v>260</v>
      </c>
    </row>
    <row r="322" spans="1:10" s="15" customFormat="1" x14ac:dyDescent="0.2">
      <c r="A322" s="184" t="s">
        <v>147</v>
      </c>
      <c r="B322" s="178" t="s">
        <v>26</v>
      </c>
      <c r="C322" s="179">
        <v>7</v>
      </c>
      <c r="D322" s="179">
        <v>1</v>
      </c>
      <c r="E322" s="180">
        <v>9994209900</v>
      </c>
      <c r="F322" s="181">
        <v>247</v>
      </c>
      <c r="G322" s="182">
        <v>223</v>
      </c>
      <c r="H322" s="1060"/>
      <c r="I322" s="1060">
        <v>149.97293999999999</v>
      </c>
      <c r="J322" s="984">
        <f t="shared" ref="J322" si="18">I322-H322</f>
        <v>149.97293999999999</v>
      </c>
    </row>
    <row r="323" spans="1:10" s="15" customFormat="1" ht="15" x14ac:dyDescent="0.25">
      <c r="A323" s="176" t="s">
        <v>36</v>
      </c>
      <c r="B323" s="117" t="s">
        <v>26</v>
      </c>
      <c r="C323" s="25">
        <v>7</v>
      </c>
      <c r="D323" s="25">
        <v>1</v>
      </c>
      <c r="E323" s="26">
        <v>9994209900</v>
      </c>
      <c r="F323" s="27">
        <v>244</v>
      </c>
      <c r="G323" s="316">
        <v>225</v>
      </c>
      <c r="H323" s="75"/>
      <c r="I323" s="75"/>
      <c r="J323" s="950">
        <f t="shared" si="17"/>
        <v>0</v>
      </c>
    </row>
    <row r="324" spans="1:10" s="15" customFormat="1" ht="15" x14ac:dyDescent="0.25">
      <c r="A324" s="176" t="s">
        <v>45</v>
      </c>
      <c r="B324" s="117" t="s">
        <v>26</v>
      </c>
      <c r="C324" s="25">
        <v>7</v>
      </c>
      <c r="D324" s="25">
        <v>1</v>
      </c>
      <c r="E324" s="26">
        <v>9994209900</v>
      </c>
      <c r="F324" s="27">
        <v>244</v>
      </c>
      <c r="G324" s="316">
        <v>226</v>
      </c>
      <c r="H324" s="75">
        <f>6+2.45+23+8.9097</f>
        <v>40.359700000000004</v>
      </c>
      <c r="I324" s="75">
        <f>6+2.45+23+8.9097</f>
        <v>40.359700000000004</v>
      </c>
      <c r="J324" s="950">
        <f t="shared" si="17"/>
        <v>0</v>
      </c>
    </row>
    <row r="325" spans="1:10" s="15" customFormat="1" ht="15" x14ac:dyDescent="0.25">
      <c r="A325" s="176" t="s">
        <v>265</v>
      </c>
      <c r="B325" s="117" t="s">
        <v>26</v>
      </c>
      <c r="C325" s="25">
        <v>7</v>
      </c>
      <c r="D325" s="25">
        <v>1</v>
      </c>
      <c r="E325" s="26">
        <v>9994209900</v>
      </c>
      <c r="F325" s="27">
        <v>244</v>
      </c>
      <c r="G325" s="316">
        <v>226</v>
      </c>
      <c r="H325" s="75"/>
      <c r="I325" s="75"/>
      <c r="J325" s="950">
        <f t="shared" si="17"/>
        <v>0</v>
      </c>
    </row>
    <row r="326" spans="1:10" s="15" customFormat="1" ht="15" x14ac:dyDescent="0.25">
      <c r="A326" s="176" t="s">
        <v>266</v>
      </c>
      <c r="B326" s="117" t="s">
        <v>26</v>
      </c>
      <c r="C326" s="25">
        <v>7</v>
      </c>
      <c r="D326" s="25">
        <v>1</v>
      </c>
      <c r="E326" s="26">
        <v>9994209900</v>
      </c>
      <c r="F326" s="27">
        <v>244</v>
      </c>
      <c r="G326" s="316">
        <v>226</v>
      </c>
      <c r="H326" s="75">
        <v>50</v>
      </c>
      <c r="I326" s="75">
        <v>50</v>
      </c>
      <c r="J326" s="950">
        <f t="shared" si="17"/>
        <v>0</v>
      </c>
    </row>
    <row r="327" spans="1:10" s="15" customFormat="1" ht="15" x14ac:dyDescent="0.25">
      <c r="A327" s="177" t="s">
        <v>73</v>
      </c>
      <c r="B327" s="117" t="s">
        <v>26</v>
      </c>
      <c r="C327" s="25">
        <v>7</v>
      </c>
      <c r="D327" s="25">
        <v>1</v>
      </c>
      <c r="E327" s="26">
        <v>9994209900</v>
      </c>
      <c r="F327" s="27">
        <v>851</v>
      </c>
      <c r="G327" s="316">
        <v>291</v>
      </c>
      <c r="H327" s="75">
        <v>6.8170000000000002</v>
      </c>
      <c r="I327" s="75">
        <v>6.8170000000000002</v>
      </c>
      <c r="J327" s="950">
        <f t="shared" si="17"/>
        <v>0</v>
      </c>
    </row>
    <row r="328" spans="1:10" s="95" customFormat="1" ht="14.25" customHeight="1" x14ac:dyDescent="0.25">
      <c r="A328" s="85" t="s">
        <v>46</v>
      </c>
      <c r="B328" s="117" t="s">
        <v>26</v>
      </c>
      <c r="C328" s="25">
        <v>7</v>
      </c>
      <c r="D328" s="25">
        <v>1</v>
      </c>
      <c r="E328" s="26">
        <v>9994209900</v>
      </c>
      <c r="F328" s="27">
        <v>244</v>
      </c>
      <c r="G328" s="27">
        <v>310</v>
      </c>
      <c r="H328" s="75"/>
      <c r="I328" s="75"/>
      <c r="J328" s="950">
        <f t="shared" si="17"/>
        <v>0</v>
      </c>
    </row>
    <row r="329" spans="1:10" s="15" customFormat="1" ht="15" x14ac:dyDescent="0.25">
      <c r="A329" s="177" t="s">
        <v>74</v>
      </c>
      <c r="B329" s="117" t="s">
        <v>26</v>
      </c>
      <c r="C329" s="25">
        <v>7</v>
      </c>
      <c r="D329" s="25">
        <v>1</v>
      </c>
      <c r="E329" s="26">
        <v>9994209900</v>
      </c>
      <c r="F329" s="27">
        <v>244</v>
      </c>
      <c r="G329" s="316">
        <v>342</v>
      </c>
      <c r="H329" s="75">
        <f>3516-293-293</f>
        <v>2930</v>
      </c>
      <c r="I329" s="75">
        <f>3516-293-293</f>
        <v>2930</v>
      </c>
      <c r="J329" s="950">
        <f t="shared" si="17"/>
        <v>0</v>
      </c>
    </row>
    <row r="330" spans="1:10" s="15" customFormat="1" ht="15" x14ac:dyDescent="0.25">
      <c r="A330" s="177" t="s">
        <v>188</v>
      </c>
      <c r="B330" s="117" t="s">
        <v>26</v>
      </c>
      <c r="C330" s="25">
        <v>7</v>
      </c>
      <c r="D330" s="25">
        <v>1</v>
      </c>
      <c r="E330" s="26">
        <v>9994209900</v>
      </c>
      <c r="F330" s="27">
        <v>244</v>
      </c>
      <c r="G330" s="316">
        <v>344</v>
      </c>
      <c r="H330" s="949"/>
      <c r="I330" s="949"/>
      <c r="J330" s="950">
        <f t="shared" si="17"/>
        <v>0</v>
      </c>
    </row>
    <row r="331" spans="1:10" s="15" customFormat="1" ht="15" x14ac:dyDescent="0.25">
      <c r="A331" s="167" t="s">
        <v>365</v>
      </c>
      <c r="B331" s="117" t="s">
        <v>26</v>
      </c>
      <c r="C331" s="25">
        <v>7</v>
      </c>
      <c r="D331" s="25">
        <v>1</v>
      </c>
      <c r="E331" s="26">
        <v>9994209900</v>
      </c>
      <c r="F331" s="27">
        <v>244</v>
      </c>
      <c r="G331" s="316">
        <v>345</v>
      </c>
      <c r="H331" s="75"/>
      <c r="I331" s="75"/>
      <c r="J331" s="950">
        <f t="shared" si="17"/>
        <v>0</v>
      </c>
    </row>
    <row r="332" spans="1:10" s="15" customFormat="1" ht="15.75" thickBot="1" x14ac:dyDescent="0.3">
      <c r="A332" s="169" t="s">
        <v>149</v>
      </c>
      <c r="B332" s="171" t="s">
        <v>26</v>
      </c>
      <c r="C332" s="143">
        <v>7</v>
      </c>
      <c r="D332" s="143">
        <v>1</v>
      </c>
      <c r="E332" s="161">
        <v>9994209900</v>
      </c>
      <c r="F332" s="145">
        <v>244</v>
      </c>
      <c r="G332" s="172">
        <v>346</v>
      </c>
      <c r="H332" s="961"/>
      <c r="I332" s="961"/>
      <c r="J332" s="962">
        <f t="shared" si="17"/>
        <v>0</v>
      </c>
    </row>
    <row r="333" spans="1:10" s="15" customFormat="1" ht="15" thickBot="1" x14ac:dyDescent="0.25">
      <c r="A333" s="213" t="s">
        <v>438</v>
      </c>
      <c r="B333" s="214" t="s">
        <v>26</v>
      </c>
      <c r="C333" s="215"/>
      <c r="D333" s="215"/>
      <c r="E333" s="71"/>
      <c r="F333" s="216"/>
      <c r="G333" s="216"/>
      <c r="H333" s="963">
        <f>SUM(H335:H348)-H339</f>
        <v>5432.0439999999999</v>
      </c>
      <c r="I333" s="963">
        <f>SUM(I335:I348)-I339</f>
        <v>6172.0439999999999</v>
      </c>
      <c r="J333" s="964">
        <f>SUM(J335:J348)-J339</f>
        <v>740</v>
      </c>
    </row>
    <row r="334" spans="1:10" s="15" customFormat="1" ht="15" x14ac:dyDescent="0.25">
      <c r="A334" s="173" t="s">
        <v>29</v>
      </c>
      <c r="B334" s="174" t="s">
        <v>26</v>
      </c>
      <c r="C334" s="98">
        <v>7</v>
      </c>
      <c r="D334" s="98">
        <v>1</v>
      </c>
      <c r="E334" s="103">
        <v>9994209900</v>
      </c>
      <c r="F334" s="99">
        <v>0</v>
      </c>
      <c r="G334" s="175">
        <v>210</v>
      </c>
      <c r="H334" s="1057">
        <f>H335+H336</f>
        <v>3611.2059999999997</v>
      </c>
      <c r="I334" s="1057">
        <f>I335+I336</f>
        <v>3611.2059999999997</v>
      </c>
      <c r="J334" s="1058">
        <f>J335+J336</f>
        <v>0</v>
      </c>
    </row>
    <row r="335" spans="1:10" s="48" customFormat="1" ht="15" x14ac:dyDescent="0.25">
      <c r="A335" s="109" t="s">
        <v>30</v>
      </c>
      <c r="B335" s="54" t="s">
        <v>26</v>
      </c>
      <c r="C335" s="30">
        <v>7</v>
      </c>
      <c r="D335" s="30">
        <v>1</v>
      </c>
      <c r="E335" s="31">
        <v>9994209900</v>
      </c>
      <c r="F335" s="32">
        <v>111</v>
      </c>
      <c r="G335" s="68">
        <v>211</v>
      </c>
      <c r="H335" s="1059">
        <v>2773.5839999999998</v>
      </c>
      <c r="I335" s="1059">
        <v>2773.5839999999998</v>
      </c>
      <c r="J335" s="947">
        <f t="shared" si="17"/>
        <v>0</v>
      </c>
    </row>
    <row r="336" spans="1:10" s="48" customFormat="1" ht="15" x14ac:dyDescent="0.25">
      <c r="A336" s="109" t="s">
        <v>59</v>
      </c>
      <c r="B336" s="54" t="s">
        <v>26</v>
      </c>
      <c r="C336" s="30">
        <v>7</v>
      </c>
      <c r="D336" s="30">
        <v>1</v>
      </c>
      <c r="E336" s="31">
        <v>9994209900</v>
      </c>
      <c r="F336" s="32">
        <v>119</v>
      </c>
      <c r="G336" s="68">
        <v>213</v>
      </c>
      <c r="H336" s="1059">
        <v>837.62199999999996</v>
      </c>
      <c r="I336" s="1059">
        <v>837.62199999999996</v>
      </c>
      <c r="J336" s="947">
        <f t="shared" si="17"/>
        <v>0</v>
      </c>
    </row>
    <row r="337" spans="1:10" s="15" customFormat="1" ht="15" x14ac:dyDescent="0.25">
      <c r="A337" s="176" t="s">
        <v>33</v>
      </c>
      <c r="B337" s="117" t="s">
        <v>26</v>
      </c>
      <c r="C337" s="25">
        <v>7</v>
      </c>
      <c r="D337" s="25">
        <v>1</v>
      </c>
      <c r="E337" s="26">
        <v>9994209900</v>
      </c>
      <c r="F337" s="27">
        <v>244</v>
      </c>
      <c r="G337" s="316">
        <v>221</v>
      </c>
      <c r="H337" s="75"/>
      <c r="I337" s="75"/>
      <c r="J337" s="950">
        <f t="shared" si="17"/>
        <v>0</v>
      </c>
    </row>
    <row r="338" spans="1:10" s="15" customFormat="1" ht="15" x14ac:dyDescent="0.25">
      <c r="A338" s="176" t="s">
        <v>34</v>
      </c>
      <c r="B338" s="117" t="s">
        <v>26</v>
      </c>
      <c r="C338" s="25">
        <v>7</v>
      </c>
      <c r="D338" s="25">
        <v>1</v>
      </c>
      <c r="E338" s="26">
        <v>9994209900</v>
      </c>
      <c r="F338" s="27">
        <v>247</v>
      </c>
      <c r="G338" s="316">
        <v>223</v>
      </c>
      <c r="H338" s="75">
        <f>1330-443-387</f>
        <v>500</v>
      </c>
      <c r="I338" s="75">
        <f>1330-443-387+540+200</f>
        <v>1240</v>
      </c>
      <c r="J338" s="950">
        <f t="shared" si="17"/>
        <v>740</v>
      </c>
    </row>
    <row r="339" spans="1:10" s="15" customFormat="1" ht="15" x14ac:dyDescent="0.25">
      <c r="A339" s="184" t="s">
        <v>147</v>
      </c>
      <c r="B339" s="178" t="s">
        <v>26</v>
      </c>
      <c r="C339" s="179">
        <v>7</v>
      </c>
      <c r="D339" s="179">
        <v>1</v>
      </c>
      <c r="E339" s="180">
        <v>9994209900</v>
      </c>
      <c r="F339" s="181">
        <v>247</v>
      </c>
      <c r="G339" s="182">
        <v>223</v>
      </c>
      <c r="H339" s="1060"/>
      <c r="I339" s="1060"/>
      <c r="J339" s="947">
        <f t="shared" si="17"/>
        <v>0</v>
      </c>
    </row>
    <row r="340" spans="1:10" s="15" customFormat="1" ht="15" x14ac:dyDescent="0.25">
      <c r="A340" s="176" t="s">
        <v>36</v>
      </c>
      <c r="B340" s="117" t="s">
        <v>26</v>
      </c>
      <c r="C340" s="25">
        <v>7</v>
      </c>
      <c r="D340" s="25">
        <v>1</v>
      </c>
      <c r="E340" s="26">
        <v>9994209900</v>
      </c>
      <c r="F340" s="27">
        <v>244</v>
      </c>
      <c r="G340" s="316">
        <v>225</v>
      </c>
      <c r="H340" s="75"/>
      <c r="I340" s="75"/>
      <c r="J340" s="950">
        <f t="shared" si="17"/>
        <v>0</v>
      </c>
    </row>
    <row r="341" spans="1:10" s="15" customFormat="1" ht="15" x14ac:dyDescent="0.25">
      <c r="A341" s="176" t="s">
        <v>45</v>
      </c>
      <c r="B341" s="117" t="s">
        <v>26</v>
      </c>
      <c r="C341" s="25">
        <v>7</v>
      </c>
      <c r="D341" s="25">
        <v>1</v>
      </c>
      <c r="E341" s="26">
        <v>9994209900</v>
      </c>
      <c r="F341" s="27">
        <v>244</v>
      </c>
      <c r="G341" s="316">
        <v>226</v>
      </c>
      <c r="H341" s="75">
        <f>6+23+2.45</f>
        <v>31.45</v>
      </c>
      <c r="I341" s="75">
        <f>6+23+2.45</f>
        <v>31.45</v>
      </c>
      <c r="J341" s="950">
        <f t="shared" si="17"/>
        <v>0</v>
      </c>
    </row>
    <row r="342" spans="1:10" s="15" customFormat="1" ht="15" x14ac:dyDescent="0.25">
      <c r="A342" s="176" t="s">
        <v>265</v>
      </c>
      <c r="B342" s="117" t="s">
        <v>26</v>
      </c>
      <c r="C342" s="25">
        <v>7</v>
      </c>
      <c r="D342" s="25">
        <v>1</v>
      </c>
      <c r="E342" s="26">
        <v>9994209900</v>
      </c>
      <c r="F342" s="27">
        <v>244</v>
      </c>
      <c r="G342" s="316">
        <v>226</v>
      </c>
      <c r="H342" s="75"/>
      <c r="I342" s="75"/>
      <c r="J342" s="950">
        <f t="shared" si="17"/>
        <v>0</v>
      </c>
    </row>
    <row r="343" spans="1:10" s="15" customFormat="1" ht="15" x14ac:dyDescent="0.25">
      <c r="A343" s="176" t="s">
        <v>266</v>
      </c>
      <c r="B343" s="117" t="s">
        <v>26</v>
      </c>
      <c r="C343" s="25">
        <v>7</v>
      </c>
      <c r="D343" s="25">
        <v>1</v>
      </c>
      <c r="E343" s="26">
        <v>9994209900</v>
      </c>
      <c r="F343" s="27">
        <v>244</v>
      </c>
      <c r="G343" s="316">
        <v>226</v>
      </c>
      <c r="H343" s="75">
        <v>50</v>
      </c>
      <c r="I343" s="75">
        <v>50</v>
      </c>
      <c r="J343" s="950">
        <f t="shared" si="17"/>
        <v>0</v>
      </c>
    </row>
    <row r="344" spans="1:10" s="15" customFormat="1" ht="15" x14ac:dyDescent="0.25">
      <c r="A344" s="177" t="s">
        <v>73</v>
      </c>
      <c r="B344" s="117" t="s">
        <v>26</v>
      </c>
      <c r="C344" s="25">
        <v>7</v>
      </c>
      <c r="D344" s="25">
        <v>1</v>
      </c>
      <c r="E344" s="26">
        <v>9994209900</v>
      </c>
      <c r="F344" s="27">
        <v>851</v>
      </c>
      <c r="G344" s="316">
        <v>291</v>
      </c>
      <c r="H344" s="75">
        <v>11.388</v>
      </c>
      <c r="I344" s="75">
        <v>11.388</v>
      </c>
      <c r="J344" s="950">
        <f t="shared" ref="J344:J410" si="19">I344-H344</f>
        <v>0</v>
      </c>
    </row>
    <row r="345" spans="1:10" s="15" customFormat="1" ht="15" x14ac:dyDescent="0.25">
      <c r="A345" s="177" t="s">
        <v>46</v>
      </c>
      <c r="B345" s="117" t="s">
        <v>26</v>
      </c>
      <c r="C345" s="25">
        <v>7</v>
      </c>
      <c r="D345" s="25">
        <v>1</v>
      </c>
      <c r="E345" s="26">
        <v>9994209900</v>
      </c>
      <c r="F345" s="27">
        <v>244</v>
      </c>
      <c r="G345" s="316">
        <v>310</v>
      </c>
      <c r="H345" s="75"/>
      <c r="I345" s="75"/>
      <c r="J345" s="950">
        <f t="shared" si="19"/>
        <v>0</v>
      </c>
    </row>
    <row r="346" spans="1:10" s="15" customFormat="1" ht="15" x14ac:dyDescent="0.25">
      <c r="A346" s="177" t="s">
        <v>74</v>
      </c>
      <c r="B346" s="117" t="s">
        <v>26</v>
      </c>
      <c r="C346" s="25">
        <v>7</v>
      </c>
      <c r="D346" s="25">
        <v>1</v>
      </c>
      <c r="E346" s="26">
        <v>9994209900</v>
      </c>
      <c r="F346" s="27">
        <v>244</v>
      </c>
      <c r="G346" s="316">
        <v>342</v>
      </c>
      <c r="H346" s="75">
        <f>1473-123-122</f>
        <v>1228</v>
      </c>
      <c r="I346" s="75">
        <f>1473-123-122</f>
        <v>1228</v>
      </c>
      <c r="J346" s="950">
        <f t="shared" si="19"/>
        <v>0</v>
      </c>
    </row>
    <row r="347" spans="1:10" s="15" customFormat="1" ht="15" x14ac:dyDescent="0.25">
      <c r="A347" s="177" t="s">
        <v>188</v>
      </c>
      <c r="B347" s="117" t="s">
        <v>26</v>
      </c>
      <c r="C347" s="25">
        <v>7</v>
      </c>
      <c r="D347" s="25">
        <v>1</v>
      </c>
      <c r="E347" s="26">
        <v>9994209900</v>
      </c>
      <c r="F347" s="27">
        <v>244</v>
      </c>
      <c r="G347" s="316">
        <v>344</v>
      </c>
      <c r="H347" s="949"/>
      <c r="I347" s="949"/>
      <c r="J347" s="950">
        <f t="shared" si="19"/>
        <v>0</v>
      </c>
    </row>
    <row r="348" spans="1:10" s="183" customFormat="1" ht="15.75" thickBot="1" x14ac:dyDescent="0.3">
      <c r="A348" s="324" t="s">
        <v>149</v>
      </c>
      <c r="B348" s="322" t="s">
        <v>26</v>
      </c>
      <c r="C348" s="313">
        <v>7</v>
      </c>
      <c r="D348" s="313">
        <v>1</v>
      </c>
      <c r="E348" s="314">
        <v>9994209900</v>
      </c>
      <c r="F348" s="315">
        <v>244</v>
      </c>
      <c r="G348" s="323">
        <v>346</v>
      </c>
      <c r="H348" s="1061"/>
      <c r="I348" s="1061"/>
      <c r="J348" s="1062">
        <f t="shared" si="19"/>
        <v>0</v>
      </c>
    </row>
    <row r="349" spans="1:10" s="15" customFormat="1" ht="15" thickBot="1" x14ac:dyDescent="0.25">
      <c r="A349" s="429" t="s">
        <v>439</v>
      </c>
      <c r="B349" s="430" t="s">
        <v>26</v>
      </c>
      <c r="C349" s="431"/>
      <c r="D349" s="431"/>
      <c r="E349" s="464"/>
      <c r="F349" s="433"/>
      <c r="G349" s="433"/>
      <c r="H349" s="1063">
        <f>SUM(H351:H366)</f>
        <v>8475.1620000000003</v>
      </c>
      <c r="I349" s="1063">
        <f>SUM(I351:I366)-I355</f>
        <v>8475.1620000000003</v>
      </c>
      <c r="J349" s="967">
        <f>SUM(J351:J366)-J355</f>
        <v>0</v>
      </c>
    </row>
    <row r="350" spans="1:10" s="15" customFormat="1" ht="15" x14ac:dyDescent="0.25">
      <c r="A350" s="173" t="s">
        <v>29</v>
      </c>
      <c r="B350" s="174" t="s">
        <v>26</v>
      </c>
      <c r="C350" s="98">
        <v>7</v>
      </c>
      <c r="D350" s="98">
        <v>1</v>
      </c>
      <c r="E350" s="103">
        <v>9994209900</v>
      </c>
      <c r="F350" s="99">
        <v>0</v>
      </c>
      <c r="G350" s="175">
        <v>210</v>
      </c>
      <c r="H350" s="1057">
        <f>H351+H352</f>
        <v>5802.4719999999998</v>
      </c>
      <c r="I350" s="1057">
        <f>I351+I352</f>
        <v>5802.4719999999998</v>
      </c>
      <c r="J350" s="1058">
        <f>J351+J352</f>
        <v>0</v>
      </c>
    </row>
    <row r="351" spans="1:10" s="48" customFormat="1" ht="15" x14ac:dyDescent="0.25">
      <c r="A351" s="109" t="s">
        <v>30</v>
      </c>
      <c r="B351" s="54" t="s">
        <v>26</v>
      </c>
      <c r="C351" s="30">
        <v>7</v>
      </c>
      <c r="D351" s="30">
        <v>1</v>
      </c>
      <c r="E351" s="31">
        <v>9994209900</v>
      </c>
      <c r="F351" s="32">
        <v>111</v>
      </c>
      <c r="G351" s="68">
        <v>211</v>
      </c>
      <c r="H351" s="1059">
        <v>4456.5839999999998</v>
      </c>
      <c r="I351" s="1059">
        <v>4456.5839999999998</v>
      </c>
      <c r="J351" s="947">
        <f t="shared" si="19"/>
        <v>0</v>
      </c>
    </row>
    <row r="352" spans="1:10" s="48" customFormat="1" ht="15" x14ac:dyDescent="0.25">
      <c r="A352" s="109" t="s">
        <v>59</v>
      </c>
      <c r="B352" s="54" t="s">
        <v>26</v>
      </c>
      <c r="C352" s="30">
        <v>7</v>
      </c>
      <c r="D352" s="30">
        <v>1</v>
      </c>
      <c r="E352" s="31">
        <v>9994209900</v>
      </c>
      <c r="F352" s="32">
        <v>119</v>
      </c>
      <c r="G352" s="68">
        <v>213</v>
      </c>
      <c r="H352" s="1059">
        <v>1345.8879999999999</v>
      </c>
      <c r="I352" s="1059">
        <v>1345.8879999999999</v>
      </c>
      <c r="J352" s="947">
        <f t="shared" si="19"/>
        <v>0</v>
      </c>
    </row>
    <row r="353" spans="1:10" s="15" customFormat="1" ht="15" x14ac:dyDescent="0.25">
      <c r="A353" s="176" t="s">
        <v>33</v>
      </c>
      <c r="B353" s="117" t="s">
        <v>26</v>
      </c>
      <c r="C353" s="25">
        <v>7</v>
      </c>
      <c r="D353" s="25">
        <v>1</v>
      </c>
      <c r="E353" s="26">
        <v>9994209900</v>
      </c>
      <c r="F353" s="27">
        <v>244</v>
      </c>
      <c r="G353" s="316">
        <v>221</v>
      </c>
      <c r="H353" s="75"/>
      <c r="I353" s="75"/>
      <c r="J353" s="950">
        <f t="shared" si="19"/>
        <v>0</v>
      </c>
    </row>
    <row r="354" spans="1:10" s="15" customFormat="1" ht="16.5" customHeight="1" x14ac:dyDescent="0.25">
      <c r="A354" s="176" t="s">
        <v>34</v>
      </c>
      <c r="B354" s="117" t="s">
        <v>26</v>
      </c>
      <c r="C354" s="25">
        <v>7</v>
      </c>
      <c r="D354" s="25">
        <v>1</v>
      </c>
      <c r="E354" s="26">
        <v>9994209900</v>
      </c>
      <c r="F354" s="27">
        <v>247</v>
      </c>
      <c r="G354" s="316">
        <v>223</v>
      </c>
      <c r="H354" s="75">
        <f>965-322</f>
        <v>643</v>
      </c>
      <c r="I354" s="75">
        <f>965-322</f>
        <v>643</v>
      </c>
      <c r="J354" s="950">
        <f t="shared" si="19"/>
        <v>0</v>
      </c>
    </row>
    <row r="355" spans="1:10" s="15" customFormat="1" x14ac:dyDescent="0.2">
      <c r="A355" s="184" t="s">
        <v>147</v>
      </c>
      <c r="B355" s="178" t="s">
        <v>26</v>
      </c>
      <c r="C355" s="179">
        <v>7</v>
      </c>
      <c r="D355" s="179">
        <v>1</v>
      </c>
      <c r="E355" s="180">
        <v>9994209900</v>
      </c>
      <c r="F355" s="181">
        <v>247</v>
      </c>
      <c r="G355" s="182">
        <v>223</v>
      </c>
      <c r="H355" s="1060"/>
      <c r="I355" s="1060">
        <v>79.490049999999997</v>
      </c>
      <c r="J355" s="984">
        <f t="shared" si="19"/>
        <v>79.490049999999997</v>
      </c>
    </row>
    <row r="356" spans="1:10" s="15" customFormat="1" ht="15" x14ac:dyDescent="0.25">
      <c r="A356" s="176" t="s">
        <v>36</v>
      </c>
      <c r="B356" s="117" t="s">
        <v>26</v>
      </c>
      <c r="C356" s="25">
        <v>7</v>
      </c>
      <c r="D356" s="25">
        <v>1</v>
      </c>
      <c r="E356" s="26">
        <v>9994209900</v>
      </c>
      <c r="F356" s="27">
        <v>244</v>
      </c>
      <c r="G356" s="316">
        <v>225</v>
      </c>
      <c r="H356" s="75"/>
      <c r="I356" s="75"/>
      <c r="J356" s="950">
        <f t="shared" si="19"/>
        <v>0</v>
      </c>
    </row>
    <row r="357" spans="1:10" s="15" customFormat="1" ht="15" x14ac:dyDescent="0.25">
      <c r="A357" s="176" t="s">
        <v>45</v>
      </c>
      <c r="B357" s="117" t="s">
        <v>26</v>
      </c>
      <c r="C357" s="25">
        <v>7</v>
      </c>
      <c r="D357" s="25">
        <v>1</v>
      </c>
      <c r="E357" s="26">
        <v>9994209900</v>
      </c>
      <c r="F357" s="27">
        <v>244</v>
      </c>
      <c r="G357" s="316">
        <v>226</v>
      </c>
      <c r="H357" s="75">
        <f>6+6+23+6.91</f>
        <v>41.91</v>
      </c>
      <c r="I357" s="75">
        <f>6+6+23+6.91</f>
        <v>41.91</v>
      </c>
      <c r="J357" s="950">
        <f t="shared" si="19"/>
        <v>0</v>
      </c>
    </row>
    <row r="358" spans="1:10" s="15" customFormat="1" ht="15" x14ac:dyDescent="0.25">
      <c r="A358" s="176" t="s">
        <v>265</v>
      </c>
      <c r="B358" s="117" t="s">
        <v>26</v>
      </c>
      <c r="C358" s="25">
        <v>7</v>
      </c>
      <c r="D358" s="25">
        <v>1</v>
      </c>
      <c r="E358" s="26">
        <v>9994209900</v>
      </c>
      <c r="F358" s="27">
        <v>244</v>
      </c>
      <c r="G358" s="316">
        <v>226</v>
      </c>
      <c r="H358" s="75"/>
      <c r="I358" s="75"/>
      <c r="J358" s="950">
        <f t="shared" si="19"/>
        <v>0</v>
      </c>
    </row>
    <row r="359" spans="1:10" s="15" customFormat="1" ht="15" x14ac:dyDescent="0.25">
      <c r="A359" s="176" t="s">
        <v>266</v>
      </c>
      <c r="B359" s="117" t="s">
        <v>26</v>
      </c>
      <c r="C359" s="25">
        <v>7</v>
      </c>
      <c r="D359" s="25">
        <v>1</v>
      </c>
      <c r="E359" s="26">
        <v>9994209900</v>
      </c>
      <c r="F359" s="27">
        <v>244</v>
      </c>
      <c r="G359" s="316">
        <v>226</v>
      </c>
      <c r="H359" s="75"/>
      <c r="I359" s="75"/>
      <c r="J359" s="950">
        <f t="shared" si="19"/>
        <v>0</v>
      </c>
    </row>
    <row r="360" spans="1:10" s="15" customFormat="1" ht="15" x14ac:dyDescent="0.25">
      <c r="A360" s="177" t="s">
        <v>73</v>
      </c>
      <c r="B360" s="117" t="s">
        <v>26</v>
      </c>
      <c r="C360" s="25">
        <v>7</v>
      </c>
      <c r="D360" s="25">
        <v>1</v>
      </c>
      <c r="E360" s="26">
        <v>9994209900</v>
      </c>
      <c r="F360" s="27">
        <v>851</v>
      </c>
      <c r="G360" s="316">
        <v>291</v>
      </c>
      <c r="H360" s="75">
        <v>8.7799999999999994</v>
      </c>
      <c r="I360" s="75">
        <v>8.7799999999999994</v>
      </c>
      <c r="J360" s="950">
        <f t="shared" si="19"/>
        <v>0</v>
      </c>
    </row>
    <row r="361" spans="1:10" s="15" customFormat="1" ht="15" x14ac:dyDescent="0.25">
      <c r="A361" s="177" t="s">
        <v>74</v>
      </c>
      <c r="B361" s="117" t="s">
        <v>26</v>
      </c>
      <c r="C361" s="25">
        <v>7</v>
      </c>
      <c r="D361" s="25">
        <v>1</v>
      </c>
      <c r="E361" s="26">
        <v>9994209900</v>
      </c>
      <c r="F361" s="27">
        <v>244</v>
      </c>
      <c r="G361" s="316">
        <v>342</v>
      </c>
      <c r="H361" s="75">
        <f>2375-198-198</f>
        <v>1979</v>
      </c>
      <c r="I361" s="75">
        <f>2375-198-198</f>
        <v>1979</v>
      </c>
      <c r="J361" s="950">
        <f t="shared" si="19"/>
        <v>0</v>
      </c>
    </row>
    <row r="362" spans="1:10" s="15" customFormat="1" ht="15" x14ac:dyDescent="0.25">
      <c r="A362" s="177" t="s">
        <v>46</v>
      </c>
      <c r="B362" s="117" t="s">
        <v>26</v>
      </c>
      <c r="C362" s="25">
        <v>7</v>
      </c>
      <c r="D362" s="25">
        <v>1</v>
      </c>
      <c r="E362" s="26">
        <v>9994209900</v>
      </c>
      <c r="F362" s="27">
        <v>244</v>
      </c>
      <c r="G362" s="316">
        <v>310</v>
      </c>
      <c r="H362" s="75"/>
      <c r="I362" s="75"/>
      <c r="J362" s="950">
        <f t="shared" si="19"/>
        <v>0</v>
      </c>
    </row>
    <row r="363" spans="1:10" s="15" customFormat="1" ht="15" x14ac:dyDescent="0.25">
      <c r="A363" s="177" t="s">
        <v>144</v>
      </c>
      <c r="B363" s="117" t="s">
        <v>26</v>
      </c>
      <c r="C363" s="25">
        <v>7</v>
      </c>
      <c r="D363" s="25">
        <v>1</v>
      </c>
      <c r="E363" s="26">
        <v>9994209900</v>
      </c>
      <c r="F363" s="27">
        <v>244</v>
      </c>
      <c r="G363" s="316">
        <v>343</v>
      </c>
      <c r="H363" s="75"/>
      <c r="I363" s="75"/>
      <c r="J363" s="950">
        <f t="shared" si="19"/>
        <v>0</v>
      </c>
    </row>
    <row r="364" spans="1:10" s="15" customFormat="1" ht="15" x14ac:dyDescent="0.25">
      <c r="A364" s="177" t="s">
        <v>145</v>
      </c>
      <c r="B364" s="117" t="s">
        <v>26</v>
      </c>
      <c r="C364" s="25">
        <v>7</v>
      </c>
      <c r="D364" s="25">
        <v>1</v>
      </c>
      <c r="E364" s="26">
        <v>9994209900</v>
      </c>
      <c r="F364" s="27">
        <v>244</v>
      </c>
      <c r="G364" s="316">
        <v>343</v>
      </c>
      <c r="H364" s="75"/>
      <c r="I364" s="75"/>
      <c r="J364" s="950">
        <f t="shared" si="19"/>
        <v>0</v>
      </c>
    </row>
    <row r="365" spans="1:10" s="183" customFormat="1" ht="15" x14ac:dyDescent="0.25">
      <c r="A365" s="167" t="s">
        <v>365</v>
      </c>
      <c r="B365" s="117" t="s">
        <v>26</v>
      </c>
      <c r="C365" s="25">
        <v>7</v>
      </c>
      <c r="D365" s="25">
        <v>1</v>
      </c>
      <c r="E365" s="26">
        <v>9994209900</v>
      </c>
      <c r="F365" s="27">
        <v>244</v>
      </c>
      <c r="G365" s="316">
        <v>345</v>
      </c>
      <c r="H365" s="75"/>
      <c r="I365" s="75"/>
      <c r="J365" s="950">
        <f t="shared" si="19"/>
        <v>0</v>
      </c>
    </row>
    <row r="366" spans="1:10" s="183" customFormat="1" ht="15.75" thickBot="1" x14ac:dyDescent="0.3">
      <c r="A366" s="479" t="s">
        <v>149</v>
      </c>
      <c r="B366" s="620" t="s">
        <v>26</v>
      </c>
      <c r="C366" s="480">
        <v>7</v>
      </c>
      <c r="D366" s="480">
        <v>1</v>
      </c>
      <c r="E366" s="481">
        <v>9994209900</v>
      </c>
      <c r="F366" s="482">
        <v>244</v>
      </c>
      <c r="G366" s="621">
        <v>346</v>
      </c>
      <c r="H366" s="1056"/>
      <c r="I366" s="1056"/>
      <c r="J366" s="962">
        <f t="shared" si="19"/>
        <v>0</v>
      </c>
    </row>
    <row r="367" spans="1:10" s="15" customFormat="1" ht="15" thickBot="1" x14ac:dyDescent="0.25">
      <c r="A367" s="213" t="s">
        <v>440</v>
      </c>
      <c r="B367" s="214" t="s">
        <v>26</v>
      </c>
      <c r="C367" s="215"/>
      <c r="D367" s="215"/>
      <c r="E367" s="71"/>
      <c r="F367" s="216"/>
      <c r="G367" s="216"/>
      <c r="H367" s="963">
        <f>SUM(H369:H384)</f>
        <v>9386.9379999999983</v>
      </c>
      <c r="I367" s="963">
        <f>SUM(I369:I384)-I373</f>
        <v>9386.9380000000001</v>
      </c>
      <c r="J367" s="963">
        <f>SUM(J369:J384)-J373</f>
        <v>0</v>
      </c>
    </row>
    <row r="368" spans="1:10" s="15" customFormat="1" ht="15" x14ac:dyDescent="0.25">
      <c r="A368" s="173" t="s">
        <v>29</v>
      </c>
      <c r="B368" s="174" t="s">
        <v>26</v>
      </c>
      <c r="C368" s="98">
        <v>7</v>
      </c>
      <c r="D368" s="98">
        <v>1</v>
      </c>
      <c r="E368" s="103">
        <v>9994209900</v>
      </c>
      <c r="F368" s="99">
        <v>0</v>
      </c>
      <c r="G368" s="175">
        <v>210</v>
      </c>
      <c r="H368" s="1057">
        <f>H369+H370</f>
        <v>5802.4719999999998</v>
      </c>
      <c r="I368" s="1057">
        <f>I369+I370</f>
        <v>5802.4719999999998</v>
      </c>
      <c r="J368" s="1058">
        <f>J369+J370</f>
        <v>0</v>
      </c>
    </row>
    <row r="369" spans="1:10" s="48" customFormat="1" ht="15" x14ac:dyDescent="0.25">
      <c r="A369" s="109" t="s">
        <v>30</v>
      </c>
      <c r="B369" s="54" t="s">
        <v>26</v>
      </c>
      <c r="C369" s="30">
        <v>7</v>
      </c>
      <c r="D369" s="30">
        <v>1</v>
      </c>
      <c r="E369" s="31">
        <v>9994209900</v>
      </c>
      <c r="F369" s="32">
        <v>111</v>
      </c>
      <c r="G369" s="68">
        <v>211</v>
      </c>
      <c r="H369" s="1059">
        <v>4456.5839999999998</v>
      </c>
      <c r="I369" s="1059">
        <v>4456.5839999999998</v>
      </c>
      <c r="J369" s="947">
        <f t="shared" si="19"/>
        <v>0</v>
      </c>
    </row>
    <row r="370" spans="1:10" s="48" customFormat="1" ht="15" x14ac:dyDescent="0.25">
      <c r="A370" s="109" t="s">
        <v>59</v>
      </c>
      <c r="B370" s="54" t="s">
        <v>26</v>
      </c>
      <c r="C370" s="30">
        <v>7</v>
      </c>
      <c r="D370" s="30">
        <v>1</v>
      </c>
      <c r="E370" s="31">
        <v>9994209900</v>
      </c>
      <c r="F370" s="32">
        <v>119</v>
      </c>
      <c r="G370" s="68">
        <v>213</v>
      </c>
      <c r="H370" s="1059">
        <v>1345.8879999999999</v>
      </c>
      <c r="I370" s="1059">
        <v>1345.8879999999999</v>
      </c>
      <c r="J370" s="947">
        <f t="shared" si="19"/>
        <v>0</v>
      </c>
    </row>
    <row r="371" spans="1:10" s="15" customFormat="1" ht="15" x14ac:dyDescent="0.25">
      <c r="A371" s="176" t="s">
        <v>33</v>
      </c>
      <c r="B371" s="117" t="s">
        <v>26</v>
      </c>
      <c r="C371" s="25">
        <v>7</v>
      </c>
      <c r="D371" s="25">
        <v>1</v>
      </c>
      <c r="E371" s="26">
        <v>9994209900</v>
      </c>
      <c r="F371" s="27">
        <v>244</v>
      </c>
      <c r="G371" s="316">
        <v>221</v>
      </c>
      <c r="H371" s="75"/>
      <c r="I371" s="75"/>
      <c r="J371" s="950">
        <f t="shared" si="19"/>
        <v>0</v>
      </c>
    </row>
    <row r="372" spans="1:10" s="15" customFormat="1" ht="15" x14ac:dyDescent="0.25">
      <c r="A372" s="176" t="s">
        <v>34</v>
      </c>
      <c r="B372" s="117" t="s">
        <v>26</v>
      </c>
      <c r="C372" s="25">
        <v>7</v>
      </c>
      <c r="D372" s="25">
        <v>1</v>
      </c>
      <c r="E372" s="26">
        <v>9994209900</v>
      </c>
      <c r="F372" s="27">
        <v>247</v>
      </c>
      <c r="G372" s="316">
        <v>223</v>
      </c>
      <c r="H372" s="75">
        <f>159-53</f>
        <v>106</v>
      </c>
      <c r="I372" s="75">
        <f>159-53</f>
        <v>106</v>
      </c>
      <c r="J372" s="950">
        <f t="shared" si="19"/>
        <v>0</v>
      </c>
    </row>
    <row r="373" spans="1:10" s="15" customFormat="1" x14ac:dyDescent="0.2">
      <c r="A373" s="184" t="s">
        <v>147</v>
      </c>
      <c r="B373" s="178" t="s">
        <v>26</v>
      </c>
      <c r="C373" s="179">
        <v>7</v>
      </c>
      <c r="D373" s="179">
        <v>1</v>
      </c>
      <c r="E373" s="180">
        <v>9994209900</v>
      </c>
      <c r="F373" s="181">
        <v>247</v>
      </c>
      <c r="G373" s="182">
        <v>223</v>
      </c>
      <c r="H373" s="1060"/>
      <c r="I373" s="1060">
        <v>23.234680000000001</v>
      </c>
      <c r="J373" s="984">
        <f t="shared" ref="J373" si="20">I373-H373</f>
        <v>23.234680000000001</v>
      </c>
    </row>
    <row r="374" spans="1:10" s="15" customFormat="1" ht="15" x14ac:dyDescent="0.25">
      <c r="A374" s="176" t="s">
        <v>36</v>
      </c>
      <c r="B374" s="117" t="s">
        <v>26</v>
      </c>
      <c r="C374" s="25">
        <v>7</v>
      </c>
      <c r="D374" s="25">
        <v>1</v>
      </c>
      <c r="E374" s="26">
        <v>9994209900</v>
      </c>
      <c r="F374" s="27">
        <v>244</v>
      </c>
      <c r="G374" s="316">
        <v>225</v>
      </c>
      <c r="H374" s="75"/>
      <c r="I374" s="75"/>
      <c r="J374" s="950">
        <f t="shared" si="19"/>
        <v>0</v>
      </c>
    </row>
    <row r="375" spans="1:10" s="15" customFormat="1" ht="15" x14ac:dyDescent="0.25">
      <c r="A375" s="176" t="s">
        <v>45</v>
      </c>
      <c r="B375" s="117" t="s">
        <v>26</v>
      </c>
      <c r="C375" s="25">
        <v>7</v>
      </c>
      <c r="D375" s="25">
        <v>1</v>
      </c>
      <c r="E375" s="26">
        <v>9994209900</v>
      </c>
      <c r="F375" s="27">
        <v>244</v>
      </c>
      <c r="G375" s="316">
        <v>226</v>
      </c>
      <c r="H375" s="75">
        <f>23+2.45+6</f>
        <v>31.45</v>
      </c>
      <c r="I375" s="75">
        <f>23+2.45+6</f>
        <v>31.45</v>
      </c>
      <c r="J375" s="950">
        <f t="shared" si="19"/>
        <v>0</v>
      </c>
    </row>
    <row r="376" spans="1:10" s="15" customFormat="1" ht="15" x14ac:dyDescent="0.25">
      <c r="A376" s="176" t="s">
        <v>265</v>
      </c>
      <c r="B376" s="117" t="s">
        <v>26</v>
      </c>
      <c r="C376" s="25">
        <v>7</v>
      </c>
      <c r="D376" s="25">
        <v>1</v>
      </c>
      <c r="E376" s="26">
        <v>9994209900</v>
      </c>
      <c r="F376" s="27">
        <v>244</v>
      </c>
      <c r="G376" s="316">
        <v>226</v>
      </c>
      <c r="H376" s="75"/>
      <c r="I376" s="75"/>
      <c r="J376" s="950">
        <f t="shared" si="19"/>
        <v>0</v>
      </c>
    </row>
    <row r="377" spans="1:10" s="15" customFormat="1" ht="15" x14ac:dyDescent="0.25">
      <c r="A377" s="176" t="s">
        <v>266</v>
      </c>
      <c r="B377" s="117" t="s">
        <v>26</v>
      </c>
      <c r="C377" s="25">
        <v>7</v>
      </c>
      <c r="D377" s="25">
        <v>1</v>
      </c>
      <c r="E377" s="26">
        <v>9994209900</v>
      </c>
      <c r="F377" s="27">
        <v>244</v>
      </c>
      <c r="G377" s="316">
        <v>226</v>
      </c>
      <c r="H377" s="75">
        <v>50</v>
      </c>
      <c r="I377" s="75">
        <v>50</v>
      </c>
      <c r="J377" s="950">
        <f t="shared" si="19"/>
        <v>0</v>
      </c>
    </row>
    <row r="378" spans="1:10" s="15" customFormat="1" ht="15" x14ac:dyDescent="0.25">
      <c r="A378" s="177" t="s">
        <v>73</v>
      </c>
      <c r="B378" s="117" t="s">
        <v>26</v>
      </c>
      <c r="C378" s="25">
        <v>7</v>
      </c>
      <c r="D378" s="25">
        <v>1</v>
      </c>
      <c r="E378" s="26">
        <v>9994209900</v>
      </c>
      <c r="F378" s="27">
        <v>851</v>
      </c>
      <c r="G378" s="316">
        <v>291</v>
      </c>
      <c r="H378" s="75">
        <v>4.016</v>
      </c>
      <c r="I378" s="75">
        <v>4.016</v>
      </c>
      <c r="J378" s="950">
        <f t="shared" si="19"/>
        <v>0</v>
      </c>
    </row>
    <row r="379" spans="1:10" s="15" customFormat="1" ht="15" x14ac:dyDescent="0.25">
      <c r="A379" s="177" t="s">
        <v>74</v>
      </c>
      <c r="B379" s="117" t="s">
        <v>26</v>
      </c>
      <c r="C379" s="25">
        <v>7</v>
      </c>
      <c r="D379" s="25">
        <v>1</v>
      </c>
      <c r="E379" s="26">
        <v>9994209900</v>
      </c>
      <c r="F379" s="27">
        <v>244</v>
      </c>
      <c r="G379" s="316">
        <v>342</v>
      </c>
      <c r="H379" s="75">
        <f>3668-306-305</f>
        <v>3057</v>
      </c>
      <c r="I379" s="75">
        <f>3668-306-305</f>
        <v>3057</v>
      </c>
      <c r="J379" s="950">
        <f t="shared" si="19"/>
        <v>0</v>
      </c>
    </row>
    <row r="380" spans="1:10" s="183" customFormat="1" ht="15" x14ac:dyDescent="0.25">
      <c r="A380" s="177" t="s">
        <v>144</v>
      </c>
      <c r="B380" s="117" t="s">
        <v>26</v>
      </c>
      <c r="C380" s="25">
        <v>7</v>
      </c>
      <c r="D380" s="25">
        <v>1</v>
      </c>
      <c r="E380" s="26">
        <v>9994209900</v>
      </c>
      <c r="F380" s="27">
        <v>244</v>
      </c>
      <c r="G380" s="316">
        <v>343</v>
      </c>
      <c r="H380" s="75">
        <v>336</v>
      </c>
      <c r="I380" s="75">
        <v>336</v>
      </c>
      <c r="J380" s="950">
        <f t="shared" si="19"/>
        <v>0</v>
      </c>
    </row>
    <row r="381" spans="1:10" s="183" customFormat="1" ht="15" x14ac:dyDescent="0.25">
      <c r="A381" s="184" t="s">
        <v>147</v>
      </c>
      <c r="B381" s="178" t="s">
        <v>26</v>
      </c>
      <c r="C381" s="179">
        <v>7</v>
      </c>
      <c r="D381" s="179">
        <v>1</v>
      </c>
      <c r="E381" s="180">
        <v>9994209900</v>
      </c>
      <c r="F381" s="181">
        <v>244</v>
      </c>
      <c r="G381" s="182">
        <v>343</v>
      </c>
      <c r="H381" s="1060"/>
      <c r="I381" s="1060"/>
      <c r="J381" s="950">
        <f t="shared" si="19"/>
        <v>0</v>
      </c>
    </row>
    <row r="382" spans="1:10" s="15" customFormat="1" ht="15" x14ac:dyDescent="0.25">
      <c r="A382" s="177" t="s">
        <v>145</v>
      </c>
      <c r="B382" s="117" t="s">
        <v>26</v>
      </c>
      <c r="C382" s="25">
        <v>7</v>
      </c>
      <c r="D382" s="25">
        <v>1</v>
      </c>
      <c r="E382" s="26">
        <v>9994209900</v>
      </c>
      <c r="F382" s="27">
        <v>244</v>
      </c>
      <c r="G382" s="316">
        <v>343</v>
      </c>
      <c r="H382" s="75"/>
      <c r="I382" s="75"/>
      <c r="J382" s="950">
        <f t="shared" si="19"/>
        <v>0</v>
      </c>
    </row>
    <row r="383" spans="1:10" s="15" customFormat="1" ht="15" x14ac:dyDescent="0.25">
      <c r="A383" s="177" t="s">
        <v>188</v>
      </c>
      <c r="B383" s="117" t="s">
        <v>26</v>
      </c>
      <c r="C383" s="25">
        <v>7</v>
      </c>
      <c r="D383" s="25">
        <v>1</v>
      </c>
      <c r="E383" s="26">
        <v>9994209900</v>
      </c>
      <c r="F383" s="27">
        <v>244</v>
      </c>
      <c r="G383" s="316">
        <v>344</v>
      </c>
      <c r="H383" s="949"/>
      <c r="I383" s="949"/>
      <c r="J383" s="950">
        <f t="shared" si="19"/>
        <v>0</v>
      </c>
    </row>
    <row r="384" spans="1:10" s="15" customFormat="1" ht="15.75" thickBot="1" x14ac:dyDescent="0.3">
      <c r="A384" s="169" t="s">
        <v>149</v>
      </c>
      <c r="B384" s="171" t="s">
        <v>26</v>
      </c>
      <c r="C384" s="143">
        <v>7</v>
      </c>
      <c r="D384" s="143">
        <v>1</v>
      </c>
      <c r="E384" s="161">
        <v>9994209900</v>
      </c>
      <c r="F384" s="145">
        <v>244</v>
      </c>
      <c r="G384" s="172">
        <v>346</v>
      </c>
      <c r="H384" s="961"/>
      <c r="I384" s="961"/>
      <c r="J384" s="962">
        <f t="shared" si="19"/>
        <v>0</v>
      </c>
    </row>
    <row r="385" spans="1:10" s="15" customFormat="1" ht="15" thickBot="1" x14ac:dyDescent="0.25">
      <c r="A385" s="213" t="s">
        <v>441</v>
      </c>
      <c r="B385" s="214" t="s">
        <v>26</v>
      </c>
      <c r="C385" s="215"/>
      <c r="D385" s="215"/>
      <c r="E385" s="71"/>
      <c r="F385" s="216"/>
      <c r="G385" s="216"/>
      <c r="H385" s="963">
        <f>SUM(H387:H400)</f>
        <v>5534.655999999999</v>
      </c>
      <c r="I385" s="963">
        <f>SUM(I387:I400)</f>
        <v>5534.655999999999</v>
      </c>
      <c r="J385" s="964">
        <f>SUM(J387:J400)</f>
        <v>0</v>
      </c>
    </row>
    <row r="386" spans="1:10" s="15" customFormat="1" ht="15" x14ac:dyDescent="0.25">
      <c r="A386" s="173" t="s">
        <v>29</v>
      </c>
      <c r="B386" s="174" t="s">
        <v>26</v>
      </c>
      <c r="C386" s="98">
        <v>7</v>
      </c>
      <c r="D386" s="98">
        <v>1</v>
      </c>
      <c r="E386" s="103">
        <v>9994209900</v>
      </c>
      <c r="F386" s="99">
        <v>0</v>
      </c>
      <c r="G386" s="175">
        <v>210</v>
      </c>
      <c r="H386" s="1057">
        <f>H387+H388</f>
        <v>3611.2059999999997</v>
      </c>
      <c r="I386" s="1057">
        <f>I387+I388</f>
        <v>3611.2059999999997</v>
      </c>
      <c r="J386" s="1058">
        <f>J387+J388</f>
        <v>0</v>
      </c>
    </row>
    <row r="387" spans="1:10" s="48" customFormat="1" ht="15" x14ac:dyDescent="0.25">
      <c r="A387" s="109" t="s">
        <v>30</v>
      </c>
      <c r="B387" s="54" t="s">
        <v>26</v>
      </c>
      <c r="C387" s="30">
        <v>7</v>
      </c>
      <c r="D387" s="30">
        <v>1</v>
      </c>
      <c r="E387" s="31">
        <v>9994209900</v>
      </c>
      <c r="F387" s="32">
        <v>111</v>
      </c>
      <c r="G387" s="68">
        <v>211</v>
      </c>
      <c r="H387" s="1059">
        <v>2773.5839999999998</v>
      </c>
      <c r="I387" s="1059">
        <v>2773.5839999999998</v>
      </c>
      <c r="J387" s="947">
        <f t="shared" si="19"/>
        <v>0</v>
      </c>
    </row>
    <row r="388" spans="1:10" s="48" customFormat="1" ht="15" x14ac:dyDescent="0.25">
      <c r="A388" s="109" t="s">
        <v>59</v>
      </c>
      <c r="B388" s="54" t="s">
        <v>26</v>
      </c>
      <c r="C388" s="30">
        <v>7</v>
      </c>
      <c r="D388" s="30">
        <v>1</v>
      </c>
      <c r="E388" s="31">
        <v>9994209900</v>
      </c>
      <c r="F388" s="32">
        <v>119</v>
      </c>
      <c r="G388" s="68">
        <v>213</v>
      </c>
      <c r="H388" s="1059">
        <v>837.62199999999996</v>
      </c>
      <c r="I388" s="1059">
        <v>837.62199999999996</v>
      </c>
      <c r="J388" s="947">
        <f t="shared" si="19"/>
        <v>0</v>
      </c>
    </row>
    <row r="389" spans="1:10" s="15" customFormat="1" ht="15" x14ac:dyDescent="0.25">
      <c r="A389" s="176" t="s">
        <v>33</v>
      </c>
      <c r="B389" s="117" t="s">
        <v>26</v>
      </c>
      <c r="C389" s="25">
        <v>7</v>
      </c>
      <c r="D389" s="25">
        <v>1</v>
      </c>
      <c r="E389" s="26">
        <v>9994209900</v>
      </c>
      <c r="F389" s="27">
        <v>244</v>
      </c>
      <c r="G389" s="316">
        <v>221</v>
      </c>
      <c r="H389" s="75"/>
      <c r="I389" s="75"/>
      <c r="J389" s="950">
        <f t="shared" si="19"/>
        <v>0</v>
      </c>
    </row>
    <row r="390" spans="1:10" s="15" customFormat="1" ht="15" x14ac:dyDescent="0.25">
      <c r="A390" s="176" t="s">
        <v>34</v>
      </c>
      <c r="B390" s="117" t="s">
        <v>26</v>
      </c>
      <c r="C390" s="25">
        <v>7</v>
      </c>
      <c r="D390" s="25">
        <v>1</v>
      </c>
      <c r="E390" s="26">
        <v>9994209900</v>
      </c>
      <c r="F390" s="27">
        <v>247</v>
      </c>
      <c r="G390" s="316">
        <v>223</v>
      </c>
      <c r="H390" s="75">
        <f>53-17</f>
        <v>36</v>
      </c>
      <c r="I390" s="75">
        <f>53-17</f>
        <v>36</v>
      </c>
      <c r="J390" s="950">
        <f t="shared" si="19"/>
        <v>0</v>
      </c>
    </row>
    <row r="391" spans="1:10" s="15" customFormat="1" ht="15" x14ac:dyDescent="0.25">
      <c r="A391" s="176" t="s">
        <v>36</v>
      </c>
      <c r="B391" s="117" t="s">
        <v>26</v>
      </c>
      <c r="C391" s="25">
        <v>7</v>
      </c>
      <c r="D391" s="25">
        <v>1</v>
      </c>
      <c r="E391" s="26">
        <v>9994209900</v>
      </c>
      <c r="F391" s="27">
        <v>244</v>
      </c>
      <c r="G391" s="316">
        <v>225</v>
      </c>
      <c r="H391" s="75"/>
      <c r="I391" s="75"/>
      <c r="J391" s="950">
        <f t="shared" si="19"/>
        <v>0</v>
      </c>
    </row>
    <row r="392" spans="1:10" s="15" customFormat="1" ht="15" x14ac:dyDescent="0.25">
      <c r="A392" s="176" t="s">
        <v>45</v>
      </c>
      <c r="B392" s="117" t="s">
        <v>26</v>
      </c>
      <c r="C392" s="25">
        <v>7</v>
      </c>
      <c r="D392" s="25">
        <v>1</v>
      </c>
      <c r="E392" s="26">
        <v>9994209900</v>
      </c>
      <c r="F392" s="27">
        <v>244</v>
      </c>
      <c r="G392" s="316">
        <v>226</v>
      </c>
      <c r="H392" s="75">
        <f>23+2.45+6</f>
        <v>31.45</v>
      </c>
      <c r="I392" s="75">
        <f>23+2.45+6</f>
        <v>31.45</v>
      </c>
      <c r="J392" s="950">
        <f t="shared" si="19"/>
        <v>0</v>
      </c>
    </row>
    <row r="393" spans="1:10" s="15" customFormat="1" ht="15" x14ac:dyDescent="0.25">
      <c r="A393" s="176" t="s">
        <v>266</v>
      </c>
      <c r="B393" s="117" t="s">
        <v>26</v>
      </c>
      <c r="C393" s="25">
        <v>7</v>
      </c>
      <c r="D393" s="25">
        <v>1</v>
      </c>
      <c r="E393" s="26">
        <v>9994209900</v>
      </c>
      <c r="F393" s="27">
        <v>244</v>
      </c>
      <c r="G393" s="316">
        <v>226</v>
      </c>
      <c r="H393" s="75"/>
      <c r="I393" s="75"/>
      <c r="J393" s="950">
        <f t="shared" si="19"/>
        <v>0</v>
      </c>
    </row>
    <row r="394" spans="1:10" s="15" customFormat="1" ht="15" x14ac:dyDescent="0.25">
      <c r="A394" s="177" t="s">
        <v>73</v>
      </c>
      <c r="B394" s="117" t="s">
        <v>26</v>
      </c>
      <c r="C394" s="25">
        <v>7</v>
      </c>
      <c r="D394" s="25">
        <v>1</v>
      </c>
      <c r="E394" s="26">
        <v>9994209900</v>
      </c>
      <c r="F394" s="27">
        <v>851</v>
      </c>
      <c r="G394" s="316">
        <v>291</v>
      </c>
      <c r="H394" s="75">
        <v>2</v>
      </c>
      <c r="I394" s="75">
        <v>2</v>
      </c>
      <c r="J394" s="950">
        <f t="shared" si="19"/>
        <v>0</v>
      </c>
    </row>
    <row r="395" spans="1:10" s="95" customFormat="1" ht="14.25" customHeight="1" x14ac:dyDescent="0.25">
      <c r="A395" s="85" t="s">
        <v>46</v>
      </c>
      <c r="B395" s="117" t="s">
        <v>26</v>
      </c>
      <c r="C395" s="25">
        <v>7</v>
      </c>
      <c r="D395" s="25">
        <v>1</v>
      </c>
      <c r="E395" s="26">
        <v>9994209900</v>
      </c>
      <c r="F395" s="27">
        <v>244</v>
      </c>
      <c r="G395" s="27">
        <v>310</v>
      </c>
      <c r="H395" s="75"/>
      <c r="I395" s="75"/>
      <c r="J395" s="950">
        <f t="shared" si="19"/>
        <v>0</v>
      </c>
    </row>
    <row r="396" spans="1:10" s="15" customFormat="1" ht="15" x14ac:dyDescent="0.25">
      <c r="A396" s="177" t="s">
        <v>74</v>
      </c>
      <c r="B396" s="117" t="s">
        <v>26</v>
      </c>
      <c r="C396" s="25">
        <v>7</v>
      </c>
      <c r="D396" s="25">
        <v>1</v>
      </c>
      <c r="E396" s="26">
        <v>9994209900</v>
      </c>
      <c r="F396" s="27">
        <v>244</v>
      </c>
      <c r="G396" s="316">
        <v>342</v>
      </c>
      <c r="H396" s="75">
        <f>1860-155-155</f>
        <v>1550</v>
      </c>
      <c r="I396" s="75">
        <f>1860-155-155</f>
        <v>1550</v>
      </c>
      <c r="J396" s="950">
        <f t="shared" si="19"/>
        <v>0</v>
      </c>
    </row>
    <row r="397" spans="1:10" s="183" customFormat="1" ht="15" x14ac:dyDescent="0.25">
      <c r="A397" s="177" t="s">
        <v>144</v>
      </c>
      <c r="B397" s="117" t="s">
        <v>26</v>
      </c>
      <c r="C397" s="25">
        <v>7</v>
      </c>
      <c r="D397" s="25">
        <v>1</v>
      </c>
      <c r="E397" s="26">
        <v>9994209900</v>
      </c>
      <c r="F397" s="27">
        <v>244</v>
      </c>
      <c r="G397" s="316">
        <v>343</v>
      </c>
      <c r="H397" s="75">
        <v>280</v>
      </c>
      <c r="I397" s="75">
        <v>280</v>
      </c>
      <c r="J397" s="950">
        <f t="shared" si="19"/>
        <v>0</v>
      </c>
    </row>
    <row r="398" spans="1:10" s="183" customFormat="1" ht="15" x14ac:dyDescent="0.25">
      <c r="A398" s="184" t="s">
        <v>147</v>
      </c>
      <c r="B398" s="178" t="s">
        <v>26</v>
      </c>
      <c r="C398" s="179">
        <v>7</v>
      </c>
      <c r="D398" s="179">
        <v>1</v>
      </c>
      <c r="E398" s="180">
        <v>9994209900</v>
      </c>
      <c r="F398" s="181">
        <v>244</v>
      </c>
      <c r="G398" s="182">
        <v>343</v>
      </c>
      <c r="H398" s="1060"/>
      <c r="I398" s="1060"/>
      <c r="J398" s="950">
        <f t="shared" si="19"/>
        <v>0</v>
      </c>
    </row>
    <row r="399" spans="1:10" s="15" customFormat="1" ht="15" x14ac:dyDescent="0.25">
      <c r="A399" s="177" t="s">
        <v>145</v>
      </c>
      <c r="B399" s="117" t="s">
        <v>26</v>
      </c>
      <c r="C399" s="25">
        <v>7</v>
      </c>
      <c r="D399" s="25">
        <v>1</v>
      </c>
      <c r="E399" s="26">
        <v>9994209900</v>
      </c>
      <c r="F399" s="27">
        <v>244</v>
      </c>
      <c r="G399" s="316">
        <v>343</v>
      </c>
      <c r="H399" s="75">
        <v>24</v>
      </c>
      <c r="I399" s="75">
        <v>24</v>
      </c>
      <c r="J399" s="950">
        <f t="shared" si="19"/>
        <v>0</v>
      </c>
    </row>
    <row r="400" spans="1:10" s="15" customFormat="1" ht="15.75" thickBot="1" x14ac:dyDescent="0.3">
      <c r="A400" s="169" t="s">
        <v>149</v>
      </c>
      <c r="B400" s="171" t="s">
        <v>26</v>
      </c>
      <c r="C400" s="143">
        <v>7</v>
      </c>
      <c r="D400" s="143">
        <v>1</v>
      </c>
      <c r="E400" s="161">
        <v>9994209900</v>
      </c>
      <c r="F400" s="145">
        <v>244</v>
      </c>
      <c r="G400" s="172">
        <v>346</v>
      </c>
      <c r="H400" s="961"/>
      <c r="I400" s="961"/>
      <c r="J400" s="962">
        <f t="shared" si="19"/>
        <v>0</v>
      </c>
    </row>
    <row r="401" spans="1:10" s="15" customFormat="1" ht="15" thickBot="1" x14ac:dyDescent="0.25">
      <c r="A401" s="213" t="s">
        <v>442</v>
      </c>
      <c r="B401" s="214" t="s">
        <v>26</v>
      </c>
      <c r="C401" s="215"/>
      <c r="D401" s="215"/>
      <c r="E401" s="71"/>
      <c r="F401" s="216"/>
      <c r="G401" s="216"/>
      <c r="H401" s="963">
        <f>SUM(H403:H416)</f>
        <v>3288.2139999999999</v>
      </c>
      <c r="I401" s="963">
        <f>SUM(I403:I416)-I407</f>
        <v>3388.2139999999999</v>
      </c>
      <c r="J401" s="963">
        <f>SUM(J403:J416)-J407</f>
        <v>100</v>
      </c>
    </row>
    <row r="402" spans="1:10" s="15" customFormat="1" ht="15" x14ac:dyDescent="0.25">
      <c r="A402" s="173" t="s">
        <v>29</v>
      </c>
      <c r="B402" s="174" t="s">
        <v>26</v>
      </c>
      <c r="C402" s="98">
        <v>7</v>
      </c>
      <c r="D402" s="98">
        <v>1</v>
      </c>
      <c r="E402" s="103">
        <v>9994209900</v>
      </c>
      <c r="F402" s="99">
        <v>0</v>
      </c>
      <c r="G402" s="175">
        <v>210</v>
      </c>
      <c r="H402" s="1057">
        <f>H403+H404</f>
        <v>2384.0970000000002</v>
      </c>
      <c r="I402" s="1057">
        <f>I403+I404</f>
        <v>2384.0970000000002</v>
      </c>
      <c r="J402" s="1058">
        <f>J403+J404</f>
        <v>0</v>
      </c>
    </row>
    <row r="403" spans="1:10" s="48" customFormat="1" ht="15" x14ac:dyDescent="0.25">
      <c r="A403" s="109" t="s">
        <v>30</v>
      </c>
      <c r="B403" s="54" t="s">
        <v>26</v>
      </c>
      <c r="C403" s="30">
        <v>7</v>
      </c>
      <c r="D403" s="30">
        <v>1</v>
      </c>
      <c r="E403" s="31">
        <v>9994209900</v>
      </c>
      <c r="F403" s="32">
        <v>111</v>
      </c>
      <c r="G403" s="68">
        <v>211</v>
      </c>
      <c r="H403" s="1059">
        <v>1831.104</v>
      </c>
      <c r="I403" s="1059">
        <v>1831.104</v>
      </c>
      <c r="J403" s="947">
        <f t="shared" si="19"/>
        <v>0</v>
      </c>
    </row>
    <row r="404" spans="1:10" s="48" customFormat="1" ht="15" x14ac:dyDescent="0.25">
      <c r="A404" s="109" t="s">
        <v>59</v>
      </c>
      <c r="B404" s="54" t="s">
        <v>26</v>
      </c>
      <c r="C404" s="30">
        <v>7</v>
      </c>
      <c r="D404" s="30">
        <v>1</v>
      </c>
      <c r="E404" s="31">
        <v>9994209900</v>
      </c>
      <c r="F404" s="32">
        <v>119</v>
      </c>
      <c r="G404" s="68">
        <v>213</v>
      </c>
      <c r="H404" s="1059">
        <v>552.99300000000005</v>
      </c>
      <c r="I404" s="1059">
        <v>552.99300000000005</v>
      </c>
      <c r="J404" s="947">
        <f t="shared" si="19"/>
        <v>0</v>
      </c>
    </row>
    <row r="405" spans="1:10" s="15" customFormat="1" ht="15" x14ac:dyDescent="0.25">
      <c r="A405" s="176" t="s">
        <v>33</v>
      </c>
      <c r="B405" s="117" t="s">
        <v>26</v>
      </c>
      <c r="C405" s="25">
        <v>7</v>
      </c>
      <c r="D405" s="25">
        <v>1</v>
      </c>
      <c r="E405" s="26">
        <v>9994209900</v>
      </c>
      <c r="F405" s="27">
        <v>244</v>
      </c>
      <c r="G405" s="316">
        <v>221</v>
      </c>
      <c r="H405" s="75"/>
      <c r="I405" s="75"/>
      <c r="J405" s="950">
        <f t="shared" si="19"/>
        <v>0</v>
      </c>
    </row>
    <row r="406" spans="1:10" s="15" customFormat="1" ht="15" x14ac:dyDescent="0.25">
      <c r="A406" s="176" t="s">
        <v>34</v>
      </c>
      <c r="B406" s="117" t="s">
        <v>26</v>
      </c>
      <c r="C406" s="25">
        <v>7</v>
      </c>
      <c r="D406" s="25">
        <v>1</v>
      </c>
      <c r="E406" s="26">
        <v>9994209900</v>
      </c>
      <c r="F406" s="27">
        <v>247</v>
      </c>
      <c r="G406" s="316">
        <v>223</v>
      </c>
      <c r="H406" s="75">
        <f>300-100</f>
        <v>200</v>
      </c>
      <c r="I406" s="75">
        <f>300-100+100</f>
        <v>300</v>
      </c>
      <c r="J406" s="950">
        <f t="shared" si="19"/>
        <v>100</v>
      </c>
    </row>
    <row r="407" spans="1:10" s="15" customFormat="1" x14ac:dyDescent="0.2">
      <c r="A407" s="184" t="s">
        <v>147</v>
      </c>
      <c r="B407" s="178" t="s">
        <v>26</v>
      </c>
      <c r="C407" s="179">
        <v>7</v>
      </c>
      <c r="D407" s="179">
        <v>1</v>
      </c>
      <c r="E407" s="180">
        <v>9994209900</v>
      </c>
      <c r="F407" s="181">
        <v>247</v>
      </c>
      <c r="G407" s="182">
        <v>223</v>
      </c>
      <c r="H407" s="1060"/>
      <c r="I407" s="1060">
        <v>212.12761</v>
      </c>
      <c r="J407" s="984">
        <f t="shared" si="19"/>
        <v>212.12761</v>
      </c>
    </row>
    <row r="408" spans="1:10" s="15" customFormat="1" ht="15" x14ac:dyDescent="0.25">
      <c r="A408" s="176" t="s">
        <v>36</v>
      </c>
      <c r="B408" s="117" t="s">
        <v>26</v>
      </c>
      <c r="C408" s="25">
        <v>7</v>
      </c>
      <c r="D408" s="25">
        <v>1</v>
      </c>
      <c r="E408" s="26">
        <v>9994209900</v>
      </c>
      <c r="F408" s="27">
        <v>244</v>
      </c>
      <c r="G408" s="316">
        <v>225</v>
      </c>
      <c r="H408" s="75"/>
      <c r="I408" s="75"/>
      <c r="J408" s="950">
        <f t="shared" si="19"/>
        <v>0</v>
      </c>
    </row>
    <row r="409" spans="1:10" s="15" customFormat="1" ht="15" x14ac:dyDescent="0.25">
      <c r="A409" s="176" t="s">
        <v>45</v>
      </c>
      <c r="B409" s="117" t="s">
        <v>26</v>
      </c>
      <c r="C409" s="25">
        <v>7</v>
      </c>
      <c r="D409" s="25">
        <v>1</v>
      </c>
      <c r="E409" s="26">
        <v>9994209900</v>
      </c>
      <c r="F409" s="27">
        <v>244</v>
      </c>
      <c r="G409" s="316">
        <v>226</v>
      </c>
      <c r="H409" s="75">
        <f>23+2.45+6</f>
        <v>31.45</v>
      </c>
      <c r="I409" s="75">
        <f>23+2.45+6</f>
        <v>31.45</v>
      </c>
      <c r="J409" s="950">
        <f t="shared" si="19"/>
        <v>0</v>
      </c>
    </row>
    <row r="410" spans="1:10" s="15" customFormat="1" ht="15" x14ac:dyDescent="0.25">
      <c r="A410" s="176" t="s">
        <v>266</v>
      </c>
      <c r="B410" s="117" t="s">
        <v>26</v>
      </c>
      <c r="C410" s="25">
        <v>7</v>
      </c>
      <c r="D410" s="25">
        <v>1</v>
      </c>
      <c r="E410" s="26">
        <v>9994209900</v>
      </c>
      <c r="F410" s="27">
        <v>244</v>
      </c>
      <c r="G410" s="316">
        <v>226</v>
      </c>
      <c r="H410" s="75">
        <v>50</v>
      </c>
      <c r="I410" s="75">
        <v>50</v>
      </c>
      <c r="J410" s="950">
        <f t="shared" si="19"/>
        <v>0</v>
      </c>
    </row>
    <row r="411" spans="1:10" s="15" customFormat="1" ht="15" x14ac:dyDescent="0.25">
      <c r="A411" s="177" t="s">
        <v>73</v>
      </c>
      <c r="B411" s="117" t="s">
        <v>26</v>
      </c>
      <c r="C411" s="25">
        <v>7</v>
      </c>
      <c r="D411" s="25">
        <v>1</v>
      </c>
      <c r="E411" s="26">
        <v>9994209900</v>
      </c>
      <c r="F411" s="27">
        <v>851</v>
      </c>
      <c r="G411" s="316">
        <v>291</v>
      </c>
      <c r="H411" s="75">
        <v>2.6669999999999998</v>
      </c>
      <c r="I411" s="75">
        <v>2.6669999999999998</v>
      </c>
      <c r="J411" s="950">
        <f t="shared" ref="J411:J475" si="21">I411-H411</f>
        <v>0</v>
      </c>
    </row>
    <row r="412" spans="1:10" s="15" customFormat="1" ht="15" x14ac:dyDescent="0.25">
      <c r="A412" s="177" t="s">
        <v>74</v>
      </c>
      <c r="B412" s="117" t="s">
        <v>26</v>
      </c>
      <c r="C412" s="25">
        <v>7</v>
      </c>
      <c r="D412" s="25">
        <v>1</v>
      </c>
      <c r="E412" s="26">
        <v>9994209900</v>
      </c>
      <c r="F412" s="27">
        <v>244</v>
      </c>
      <c r="G412" s="316">
        <v>342</v>
      </c>
      <c r="H412" s="75">
        <f>744-62-62</f>
        <v>620</v>
      </c>
      <c r="I412" s="75">
        <f>744-62-62</f>
        <v>620</v>
      </c>
      <c r="J412" s="950">
        <f t="shared" si="21"/>
        <v>0</v>
      </c>
    </row>
    <row r="413" spans="1:10" s="15" customFormat="1" ht="15" x14ac:dyDescent="0.25">
      <c r="A413" s="177" t="s">
        <v>46</v>
      </c>
      <c r="B413" s="117" t="s">
        <v>26</v>
      </c>
      <c r="C413" s="25">
        <v>7</v>
      </c>
      <c r="D413" s="25">
        <v>1</v>
      </c>
      <c r="E413" s="26">
        <v>9994209900</v>
      </c>
      <c r="F413" s="27">
        <v>244</v>
      </c>
      <c r="G413" s="316">
        <v>310</v>
      </c>
      <c r="H413" s="75"/>
      <c r="I413" s="75"/>
      <c r="J413" s="950">
        <f t="shared" si="21"/>
        <v>0</v>
      </c>
    </row>
    <row r="414" spans="1:10" s="15" customFormat="1" ht="15" x14ac:dyDescent="0.25">
      <c r="A414" s="167" t="s">
        <v>365</v>
      </c>
      <c r="B414" s="117" t="s">
        <v>26</v>
      </c>
      <c r="C414" s="25">
        <v>7</v>
      </c>
      <c r="D414" s="25">
        <v>1</v>
      </c>
      <c r="E414" s="26">
        <v>9994209900</v>
      </c>
      <c r="F414" s="27">
        <v>244</v>
      </c>
      <c r="G414" s="316">
        <v>345</v>
      </c>
      <c r="H414" s="75"/>
      <c r="I414" s="75"/>
      <c r="J414" s="950">
        <f t="shared" si="21"/>
        <v>0</v>
      </c>
    </row>
    <row r="415" spans="1:10" s="15" customFormat="1" ht="15" x14ac:dyDescent="0.25">
      <c r="A415" s="177" t="s">
        <v>188</v>
      </c>
      <c r="B415" s="117" t="s">
        <v>26</v>
      </c>
      <c r="C415" s="25">
        <v>7</v>
      </c>
      <c r="D415" s="25">
        <v>1</v>
      </c>
      <c r="E415" s="26">
        <v>9994209900</v>
      </c>
      <c r="F415" s="27">
        <v>244</v>
      </c>
      <c r="G415" s="316">
        <v>344</v>
      </c>
      <c r="H415" s="949"/>
      <c r="I415" s="949"/>
      <c r="J415" s="950">
        <f t="shared" si="21"/>
        <v>0</v>
      </c>
    </row>
    <row r="416" spans="1:10" s="183" customFormat="1" ht="15.75" thickBot="1" x14ac:dyDescent="0.3">
      <c r="A416" s="169" t="s">
        <v>149</v>
      </c>
      <c r="B416" s="171" t="s">
        <v>26</v>
      </c>
      <c r="C416" s="143">
        <v>7</v>
      </c>
      <c r="D416" s="143">
        <v>1</v>
      </c>
      <c r="E416" s="161">
        <v>9994209900</v>
      </c>
      <c r="F416" s="145">
        <v>244</v>
      </c>
      <c r="G416" s="172">
        <v>346</v>
      </c>
      <c r="H416" s="961"/>
      <c r="I416" s="961"/>
      <c r="J416" s="962">
        <f t="shared" si="21"/>
        <v>0</v>
      </c>
    </row>
    <row r="417" spans="1:10" s="15" customFormat="1" ht="15" thickBot="1" x14ac:dyDescent="0.25">
      <c r="A417" s="213" t="s">
        <v>443</v>
      </c>
      <c r="B417" s="214" t="s">
        <v>26</v>
      </c>
      <c r="C417" s="215"/>
      <c r="D417" s="215"/>
      <c r="E417" s="71"/>
      <c r="F417" s="216"/>
      <c r="G417" s="216"/>
      <c r="H417" s="963">
        <f>SUM(H419:H435)</f>
        <v>10547.816800000001</v>
      </c>
      <c r="I417" s="963">
        <f>SUM(I419:I435)-I423</f>
        <v>10547.816800000002</v>
      </c>
      <c r="J417" s="963">
        <f>SUM(J419:J435)-J423</f>
        <v>0</v>
      </c>
    </row>
    <row r="418" spans="1:10" s="15" customFormat="1" ht="15" x14ac:dyDescent="0.25">
      <c r="A418" s="173" t="s">
        <v>29</v>
      </c>
      <c r="B418" s="174" t="s">
        <v>26</v>
      </c>
      <c r="C418" s="98">
        <v>7</v>
      </c>
      <c r="D418" s="98">
        <v>1</v>
      </c>
      <c r="E418" s="103">
        <v>9994209900</v>
      </c>
      <c r="F418" s="99">
        <v>0</v>
      </c>
      <c r="G418" s="175">
        <v>210</v>
      </c>
      <c r="H418" s="1057">
        <f>H419+H420</f>
        <v>6542.2440000000006</v>
      </c>
      <c r="I418" s="1057">
        <f>I419+I420</f>
        <v>6542.2440000000006</v>
      </c>
      <c r="J418" s="1058">
        <f>J419+J420</f>
        <v>0</v>
      </c>
    </row>
    <row r="419" spans="1:10" s="48" customFormat="1" ht="15" x14ac:dyDescent="0.25">
      <c r="A419" s="109" t="s">
        <v>30</v>
      </c>
      <c r="B419" s="54" t="s">
        <v>26</v>
      </c>
      <c r="C419" s="30">
        <v>7</v>
      </c>
      <c r="D419" s="30">
        <v>1</v>
      </c>
      <c r="E419" s="31">
        <v>9994209900</v>
      </c>
      <c r="F419" s="32">
        <v>111</v>
      </c>
      <c r="G419" s="68">
        <v>211</v>
      </c>
      <c r="H419" s="1059">
        <v>5024.7650000000003</v>
      </c>
      <c r="I419" s="1059">
        <v>5024.7650000000003</v>
      </c>
      <c r="J419" s="947">
        <f t="shared" si="21"/>
        <v>0</v>
      </c>
    </row>
    <row r="420" spans="1:10" s="48" customFormat="1" ht="15" x14ac:dyDescent="0.25">
      <c r="A420" s="109" t="s">
        <v>59</v>
      </c>
      <c r="B420" s="54" t="s">
        <v>26</v>
      </c>
      <c r="C420" s="30">
        <v>7</v>
      </c>
      <c r="D420" s="30">
        <v>1</v>
      </c>
      <c r="E420" s="31">
        <v>9994209900</v>
      </c>
      <c r="F420" s="32">
        <v>119</v>
      </c>
      <c r="G420" s="68">
        <v>213</v>
      </c>
      <c r="H420" s="1059">
        <v>1517.479</v>
      </c>
      <c r="I420" s="1059">
        <v>1517.479</v>
      </c>
      <c r="J420" s="947">
        <f t="shared" si="21"/>
        <v>0</v>
      </c>
    </row>
    <row r="421" spans="1:10" s="15" customFormat="1" ht="15" x14ac:dyDescent="0.25">
      <c r="A421" s="176" t="s">
        <v>33</v>
      </c>
      <c r="B421" s="117" t="s">
        <v>26</v>
      </c>
      <c r="C421" s="25">
        <v>7</v>
      </c>
      <c r="D421" s="25">
        <v>1</v>
      </c>
      <c r="E421" s="26">
        <v>9994209900</v>
      </c>
      <c r="F421" s="27">
        <v>244</v>
      </c>
      <c r="G421" s="316">
        <v>221</v>
      </c>
      <c r="H421" s="75"/>
      <c r="I421" s="75"/>
      <c r="J421" s="950">
        <f t="shared" si="21"/>
        <v>0</v>
      </c>
    </row>
    <row r="422" spans="1:10" s="15" customFormat="1" ht="15" x14ac:dyDescent="0.25">
      <c r="A422" s="176" t="s">
        <v>34</v>
      </c>
      <c r="B422" s="117" t="s">
        <v>26</v>
      </c>
      <c r="C422" s="25">
        <v>7</v>
      </c>
      <c r="D422" s="25">
        <v>1</v>
      </c>
      <c r="E422" s="26">
        <v>9994209900</v>
      </c>
      <c r="F422" s="27">
        <v>247</v>
      </c>
      <c r="G422" s="316">
        <v>223</v>
      </c>
      <c r="H422" s="75">
        <f>950</f>
        <v>950</v>
      </c>
      <c r="I422" s="75">
        <f>950</f>
        <v>950</v>
      </c>
      <c r="J422" s="950">
        <f t="shared" si="21"/>
        <v>0</v>
      </c>
    </row>
    <row r="423" spans="1:10" s="15" customFormat="1" x14ac:dyDescent="0.2">
      <c r="A423" s="184" t="s">
        <v>147</v>
      </c>
      <c r="B423" s="178" t="s">
        <v>26</v>
      </c>
      <c r="C423" s="179">
        <v>7</v>
      </c>
      <c r="D423" s="179">
        <v>1</v>
      </c>
      <c r="E423" s="180">
        <v>9994209900</v>
      </c>
      <c r="F423" s="181">
        <v>247</v>
      </c>
      <c r="G423" s="182">
        <v>223</v>
      </c>
      <c r="H423" s="1060"/>
      <c r="I423" s="1060">
        <v>384.33602999999999</v>
      </c>
      <c r="J423" s="984">
        <f t="shared" si="21"/>
        <v>384.33602999999999</v>
      </c>
    </row>
    <row r="424" spans="1:10" s="15" customFormat="1" ht="15" x14ac:dyDescent="0.25">
      <c r="A424" s="176" t="s">
        <v>331</v>
      </c>
      <c r="B424" s="117" t="s">
        <v>26</v>
      </c>
      <c r="C424" s="25">
        <v>7</v>
      </c>
      <c r="D424" s="25">
        <v>1</v>
      </c>
      <c r="E424" s="26">
        <v>9994209900</v>
      </c>
      <c r="F424" s="27">
        <v>244</v>
      </c>
      <c r="G424" s="316">
        <v>223</v>
      </c>
      <c r="H424" s="75">
        <v>121.254</v>
      </c>
      <c r="I424" s="75">
        <v>121.254</v>
      </c>
      <c r="J424" s="950">
        <f t="shared" si="21"/>
        <v>0</v>
      </c>
    </row>
    <row r="425" spans="1:10" s="15" customFormat="1" ht="15" x14ac:dyDescent="0.25">
      <c r="A425" s="176" t="s">
        <v>332</v>
      </c>
      <c r="B425" s="117" t="s">
        <v>26</v>
      </c>
      <c r="C425" s="25">
        <v>7</v>
      </c>
      <c r="D425" s="25">
        <v>1</v>
      </c>
      <c r="E425" s="26">
        <v>9994209900</v>
      </c>
      <c r="F425" s="27">
        <v>244</v>
      </c>
      <c r="G425" s="316">
        <v>225</v>
      </c>
      <c r="H425" s="75">
        <v>22.26</v>
      </c>
      <c r="I425" s="75">
        <v>22.26</v>
      </c>
      <c r="J425" s="950">
        <f t="shared" si="21"/>
        <v>0</v>
      </c>
    </row>
    <row r="426" spans="1:10" s="15" customFormat="1" ht="15" x14ac:dyDescent="0.25">
      <c r="A426" s="176" t="s">
        <v>36</v>
      </c>
      <c r="B426" s="117" t="s">
        <v>26</v>
      </c>
      <c r="C426" s="25">
        <v>7</v>
      </c>
      <c r="D426" s="25">
        <v>1</v>
      </c>
      <c r="E426" s="26">
        <v>9994209900</v>
      </c>
      <c r="F426" s="27">
        <v>244</v>
      </c>
      <c r="G426" s="316">
        <v>225</v>
      </c>
      <c r="H426" s="75"/>
      <c r="I426" s="75"/>
      <c r="J426" s="950">
        <f t="shared" si="21"/>
        <v>0</v>
      </c>
    </row>
    <row r="427" spans="1:10" s="15" customFormat="1" ht="15" x14ac:dyDescent="0.25">
      <c r="A427" s="176" t="s">
        <v>45</v>
      </c>
      <c r="B427" s="117" t="s">
        <v>26</v>
      </c>
      <c r="C427" s="25">
        <v>7</v>
      </c>
      <c r="D427" s="25">
        <v>1</v>
      </c>
      <c r="E427" s="26">
        <v>9994209900</v>
      </c>
      <c r="F427" s="27">
        <v>244</v>
      </c>
      <c r="G427" s="316">
        <v>226</v>
      </c>
      <c r="H427" s="75">
        <f>23+2.45+6+8.4468</f>
        <v>39.896799999999999</v>
      </c>
      <c r="I427" s="75">
        <f>23+2.45+6+8.4468</f>
        <v>39.896799999999999</v>
      </c>
      <c r="J427" s="950">
        <f t="shared" si="21"/>
        <v>0</v>
      </c>
    </row>
    <row r="428" spans="1:10" s="15" customFormat="1" ht="15" x14ac:dyDescent="0.25">
      <c r="A428" s="176" t="s">
        <v>265</v>
      </c>
      <c r="B428" s="117" t="s">
        <v>26</v>
      </c>
      <c r="C428" s="25">
        <v>7</v>
      </c>
      <c r="D428" s="25">
        <v>1</v>
      </c>
      <c r="E428" s="26">
        <v>9994209900</v>
      </c>
      <c r="F428" s="27">
        <v>244</v>
      </c>
      <c r="G428" s="316">
        <v>226</v>
      </c>
      <c r="H428" s="75"/>
      <c r="I428" s="75"/>
      <c r="J428" s="950">
        <f t="shared" si="21"/>
        <v>0</v>
      </c>
    </row>
    <row r="429" spans="1:10" s="15" customFormat="1" ht="15" x14ac:dyDescent="0.25">
      <c r="A429" s="176" t="s">
        <v>266</v>
      </c>
      <c r="B429" s="117" t="s">
        <v>26</v>
      </c>
      <c r="C429" s="25">
        <v>7</v>
      </c>
      <c r="D429" s="25">
        <v>1</v>
      </c>
      <c r="E429" s="26">
        <v>9994209900</v>
      </c>
      <c r="F429" s="27">
        <v>244</v>
      </c>
      <c r="G429" s="316">
        <v>226</v>
      </c>
      <c r="H429" s="75">
        <v>50</v>
      </c>
      <c r="I429" s="75">
        <v>50</v>
      </c>
      <c r="J429" s="950">
        <f t="shared" si="21"/>
        <v>0</v>
      </c>
    </row>
    <row r="430" spans="1:10" s="15" customFormat="1" ht="15" x14ac:dyDescent="0.25">
      <c r="A430" s="177" t="s">
        <v>73</v>
      </c>
      <c r="B430" s="117" t="s">
        <v>26</v>
      </c>
      <c r="C430" s="25">
        <v>7</v>
      </c>
      <c r="D430" s="25">
        <v>1</v>
      </c>
      <c r="E430" s="26">
        <v>9994209900</v>
      </c>
      <c r="F430" s="27">
        <v>851</v>
      </c>
      <c r="G430" s="316">
        <v>291</v>
      </c>
      <c r="H430" s="75">
        <v>39.161999999999999</v>
      </c>
      <c r="I430" s="75">
        <v>39.161999999999999</v>
      </c>
      <c r="J430" s="950">
        <f t="shared" si="21"/>
        <v>0</v>
      </c>
    </row>
    <row r="431" spans="1:10" s="15" customFormat="1" ht="15" x14ac:dyDescent="0.25">
      <c r="A431" s="177" t="s">
        <v>46</v>
      </c>
      <c r="B431" s="117" t="s">
        <v>26</v>
      </c>
      <c r="C431" s="25">
        <v>7</v>
      </c>
      <c r="D431" s="25">
        <v>1</v>
      </c>
      <c r="E431" s="26">
        <v>9994209900</v>
      </c>
      <c r="F431" s="27">
        <v>244</v>
      </c>
      <c r="G431" s="316">
        <v>310</v>
      </c>
      <c r="H431" s="75"/>
      <c r="I431" s="75"/>
      <c r="J431" s="950">
        <f t="shared" si="21"/>
        <v>0</v>
      </c>
    </row>
    <row r="432" spans="1:10" s="15" customFormat="1" ht="15" x14ac:dyDescent="0.25">
      <c r="A432" s="177" t="s">
        <v>74</v>
      </c>
      <c r="B432" s="117" t="s">
        <v>26</v>
      </c>
      <c r="C432" s="25">
        <v>7</v>
      </c>
      <c r="D432" s="25">
        <v>1</v>
      </c>
      <c r="E432" s="26">
        <v>9994209900</v>
      </c>
      <c r="F432" s="27">
        <v>244</v>
      </c>
      <c r="G432" s="316">
        <v>342</v>
      </c>
      <c r="H432" s="75">
        <f>3339-278-278</f>
        <v>2783</v>
      </c>
      <c r="I432" s="75">
        <f>3339-278-278</f>
        <v>2783</v>
      </c>
      <c r="J432" s="950">
        <f t="shared" si="21"/>
        <v>0</v>
      </c>
    </row>
    <row r="433" spans="1:10" s="15" customFormat="1" ht="15" x14ac:dyDescent="0.25">
      <c r="A433" s="167" t="s">
        <v>365</v>
      </c>
      <c r="B433" s="117" t="s">
        <v>26</v>
      </c>
      <c r="C433" s="25">
        <v>7</v>
      </c>
      <c r="D433" s="25">
        <v>1</v>
      </c>
      <c r="E433" s="26">
        <v>9994209900</v>
      </c>
      <c r="F433" s="27">
        <v>244</v>
      </c>
      <c r="G433" s="316">
        <v>345</v>
      </c>
      <c r="H433" s="75"/>
      <c r="I433" s="75"/>
      <c r="J433" s="950">
        <f t="shared" si="21"/>
        <v>0</v>
      </c>
    </row>
    <row r="434" spans="1:10" s="15" customFormat="1" ht="15" x14ac:dyDescent="0.25">
      <c r="A434" s="177" t="s">
        <v>188</v>
      </c>
      <c r="B434" s="117" t="s">
        <v>26</v>
      </c>
      <c r="C434" s="25">
        <v>7</v>
      </c>
      <c r="D434" s="25">
        <v>1</v>
      </c>
      <c r="E434" s="26">
        <v>9994209900</v>
      </c>
      <c r="F434" s="27">
        <v>244</v>
      </c>
      <c r="G434" s="316">
        <v>344</v>
      </c>
      <c r="H434" s="949"/>
      <c r="I434" s="949"/>
      <c r="J434" s="950">
        <f t="shared" si="21"/>
        <v>0</v>
      </c>
    </row>
    <row r="435" spans="1:10" s="183" customFormat="1" ht="15.75" thickBot="1" x14ac:dyDescent="0.3">
      <c r="A435" s="169" t="s">
        <v>149</v>
      </c>
      <c r="B435" s="171" t="s">
        <v>26</v>
      </c>
      <c r="C435" s="143">
        <v>7</v>
      </c>
      <c r="D435" s="143">
        <v>1</v>
      </c>
      <c r="E435" s="161">
        <v>9994209900</v>
      </c>
      <c r="F435" s="145">
        <v>244</v>
      </c>
      <c r="G435" s="172">
        <v>346</v>
      </c>
      <c r="H435" s="961"/>
      <c r="I435" s="961"/>
      <c r="J435" s="950">
        <f t="shared" si="21"/>
        <v>0</v>
      </c>
    </row>
    <row r="436" spans="1:10" s="15" customFormat="1" ht="15" thickBot="1" x14ac:dyDescent="0.25">
      <c r="A436" s="429" t="s">
        <v>444</v>
      </c>
      <c r="B436" s="430" t="s">
        <v>26</v>
      </c>
      <c r="C436" s="431"/>
      <c r="D436" s="431"/>
      <c r="E436" s="464"/>
      <c r="F436" s="433"/>
      <c r="G436" s="433"/>
      <c r="H436" s="1063">
        <f>SUM(H438:H447)</f>
        <v>5671.6550000000007</v>
      </c>
      <c r="I436" s="1063">
        <f>SUM(I438:I447)</f>
        <v>5671.6550000000007</v>
      </c>
      <c r="J436" s="967">
        <f>SUM(J438:J447)</f>
        <v>0</v>
      </c>
    </row>
    <row r="437" spans="1:10" s="15" customFormat="1" ht="15" x14ac:dyDescent="0.25">
      <c r="A437" s="173" t="s">
        <v>29</v>
      </c>
      <c r="B437" s="174" t="s">
        <v>26</v>
      </c>
      <c r="C437" s="98">
        <v>7</v>
      </c>
      <c r="D437" s="98">
        <v>1</v>
      </c>
      <c r="E437" s="103">
        <v>9994209900</v>
      </c>
      <c r="F437" s="99">
        <v>0</v>
      </c>
      <c r="G437" s="175">
        <v>210</v>
      </c>
      <c r="H437" s="1057">
        <f>H438+H439</f>
        <v>5607.9520000000011</v>
      </c>
      <c r="I437" s="1057">
        <f>I438+I439</f>
        <v>5607.9520000000011</v>
      </c>
      <c r="J437" s="1058">
        <f>J438+J439</f>
        <v>0</v>
      </c>
    </row>
    <row r="438" spans="1:10" s="48" customFormat="1" ht="15" x14ac:dyDescent="0.25">
      <c r="A438" s="109" t="s">
        <v>30</v>
      </c>
      <c r="B438" s="54" t="s">
        <v>26</v>
      </c>
      <c r="C438" s="30">
        <v>7</v>
      </c>
      <c r="D438" s="30">
        <v>1</v>
      </c>
      <c r="E438" s="31">
        <v>9994209900</v>
      </c>
      <c r="F438" s="32">
        <v>111</v>
      </c>
      <c r="G438" s="68">
        <v>211</v>
      </c>
      <c r="H438" s="1059">
        <f>6482.108-2160.703-14.222</f>
        <v>4307.1830000000009</v>
      </c>
      <c r="I438" s="1059">
        <f>6482.108-2160.703-14.222</f>
        <v>4307.1830000000009</v>
      </c>
      <c r="J438" s="947">
        <f t="shared" si="21"/>
        <v>0</v>
      </c>
    </row>
    <row r="439" spans="1:10" s="48" customFormat="1" ht="15" x14ac:dyDescent="0.25">
      <c r="A439" s="109" t="s">
        <v>59</v>
      </c>
      <c r="B439" s="54" t="s">
        <v>26</v>
      </c>
      <c r="C439" s="30">
        <v>7</v>
      </c>
      <c r="D439" s="30">
        <v>1</v>
      </c>
      <c r="E439" s="31">
        <v>9994209900</v>
      </c>
      <c r="F439" s="32">
        <v>119</v>
      </c>
      <c r="G439" s="68">
        <v>213</v>
      </c>
      <c r="H439" s="1059">
        <f>1957.597-652.533-4.295</f>
        <v>1300.7689999999998</v>
      </c>
      <c r="I439" s="1059">
        <f>1957.597-652.533-4.295</f>
        <v>1300.7689999999998</v>
      </c>
      <c r="J439" s="947">
        <f t="shared" si="21"/>
        <v>0</v>
      </c>
    </row>
    <row r="440" spans="1:10" s="15" customFormat="1" ht="15" x14ac:dyDescent="0.25">
      <c r="A440" s="176" t="s">
        <v>33</v>
      </c>
      <c r="B440" s="117" t="s">
        <v>26</v>
      </c>
      <c r="C440" s="25">
        <v>7</v>
      </c>
      <c r="D440" s="25">
        <v>1</v>
      </c>
      <c r="E440" s="26">
        <v>9994209900</v>
      </c>
      <c r="F440" s="27">
        <v>244</v>
      </c>
      <c r="G440" s="316">
        <v>221</v>
      </c>
      <c r="H440" s="75"/>
      <c r="I440" s="75"/>
      <c r="J440" s="950">
        <f t="shared" si="21"/>
        <v>0</v>
      </c>
    </row>
    <row r="441" spans="1:10" s="15" customFormat="1" ht="15" x14ac:dyDescent="0.25">
      <c r="A441" s="176" t="s">
        <v>34</v>
      </c>
      <c r="B441" s="117" t="s">
        <v>26</v>
      </c>
      <c r="C441" s="25">
        <v>7</v>
      </c>
      <c r="D441" s="25">
        <v>1</v>
      </c>
      <c r="E441" s="26">
        <v>9994209900</v>
      </c>
      <c r="F441" s="27">
        <v>247</v>
      </c>
      <c r="G441" s="316">
        <v>223</v>
      </c>
      <c r="H441" s="75"/>
      <c r="I441" s="75"/>
      <c r="J441" s="950">
        <f t="shared" si="21"/>
        <v>0</v>
      </c>
    </row>
    <row r="442" spans="1:10" s="15" customFormat="1" ht="15" x14ac:dyDescent="0.25">
      <c r="A442" s="176" t="s">
        <v>35</v>
      </c>
      <c r="B442" s="117" t="s">
        <v>26</v>
      </c>
      <c r="C442" s="25">
        <v>7</v>
      </c>
      <c r="D442" s="25">
        <v>1</v>
      </c>
      <c r="E442" s="26">
        <v>9994209900</v>
      </c>
      <c r="F442" s="27">
        <v>244</v>
      </c>
      <c r="G442" s="316">
        <v>223</v>
      </c>
      <c r="H442" s="75"/>
      <c r="I442" s="75"/>
      <c r="J442" s="950">
        <f t="shared" si="21"/>
        <v>0</v>
      </c>
    </row>
    <row r="443" spans="1:10" s="15" customFormat="1" ht="15" x14ac:dyDescent="0.25">
      <c r="A443" s="176" t="s">
        <v>383</v>
      </c>
      <c r="B443" s="117" t="s">
        <v>26</v>
      </c>
      <c r="C443" s="25">
        <v>7</v>
      </c>
      <c r="D443" s="25">
        <v>1</v>
      </c>
      <c r="E443" s="26">
        <v>9994209900</v>
      </c>
      <c r="F443" s="27">
        <v>244</v>
      </c>
      <c r="G443" s="316">
        <v>225</v>
      </c>
      <c r="H443" s="75"/>
      <c r="I443" s="75"/>
      <c r="J443" s="950">
        <f t="shared" si="21"/>
        <v>0</v>
      </c>
    </row>
    <row r="444" spans="1:10" s="15" customFormat="1" ht="15" x14ac:dyDescent="0.25">
      <c r="A444" s="176" t="s">
        <v>45</v>
      </c>
      <c r="B444" s="117" t="s">
        <v>26</v>
      </c>
      <c r="C444" s="25">
        <v>7</v>
      </c>
      <c r="D444" s="25">
        <v>1</v>
      </c>
      <c r="E444" s="26">
        <v>9994209900</v>
      </c>
      <c r="F444" s="27">
        <v>244</v>
      </c>
      <c r="G444" s="316">
        <v>226</v>
      </c>
      <c r="H444" s="75">
        <f>23+2.45+6</f>
        <v>31.45</v>
      </c>
      <c r="I444" s="75">
        <f>23+2.45+6</f>
        <v>31.45</v>
      </c>
      <c r="J444" s="950">
        <f t="shared" si="21"/>
        <v>0</v>
      </c>
    </row>
    <row r="445" spans="1:10" s="15" customFormat="1" ht="15" x14ac:dyDescent="0.25">
      <c r="A445" s="177" t="s">
        <v>73</v>
      </c>
      <c r="B445" s="117" t="s">
        <v>26</v>
      </c>
      <c r="C445" s="25">
        <v>7</v>
      </c>
      <c r="D445" s="25">
        <v>1</v>
      </c>
      <c r="E445" s="26">
        <v>9994209900</v>
      </c>
      <c r="F445" s="27">
        <v>851</v>
      </c>
      <c r="G445" s="316">
        <v>291</v>
      </c>
      <c r="H445" s="75">
        <v>32.253</v>
      </c>
      <c r="I445" s="75">
        <v>32.253</v>
      </c>
      <c r="J445" s="950">
        <f t="shared" si="21"/>
        <v>0</v>
      </c>
    </row>
    <row r="446" spans="1:10" s="15" customFormat="1" ht="15" x14ac:dyDescent="0.25">
      <c r="A446" s="177" t="s">
        <v>74</v>
      </c>
      <c r="B446" s="117" t="s">
        <v>26</v>
      </c>
      <c r="C446" s="25">
        <v>7</v>
      </c>
      <c r="D446" s="25">
        <v>1</v>
      </c>
      <c r="E446" s="26">
        <v>9994209900</v>
      </c>
      <c r="F446" s="27">
        <v>244</v>
      </c>
      <c r="G446" s="316">
        <v>342</v>
      </c>
      <c r="H446" s="75"/>
      <c r="I446" s="75"/>
      <c r="J446" s="950">
        <f t="shared" si="21"/>
        <v>0</v>
      </c>
    </row>
    <row r="447" spans="1:10" s="15" customFormat="1" ht="15.75" thickBot="1" x14ac:dyDescent="0.3">
      <c r="A447" s="169" t="s">
        <v>149</v>
      </c>
      <c r="B447" s="171" t="s">
        <v>26</v>
      </c>
      <c r="C447" s="143">
        <v>7</v>
      </c>
      <c r="D447" s="143">
        <v>1</v>
      </c>
      <c r="E447" s="161">
        <v>9994209900</v>
      </c>
      <c r="F447" s="145">
        <v>244</v>
      </c>
      <c r="G447" s="172">
        <v>346</v>
      </c>
      <c r="H447" s="961"/>
      <c r="I447" s="961"/>
      <c r="J447" s="962">
        <f t="shared" si="21"/>
        <v>0</v>
      </c>
    </row>
    <row r="448" spans="1:10" s="15" customFormat="1" ht="15" thickBot="1" x14ac:dyDescent="0.25">
      <c r="A448" s="213" t="s">
        <v>445</v>
      </c>
      <c r="B448" s="214" t="s">
        <v>26</v>
      </c>
      <c r="C448" s="215"/>
      <c r="D448" s="215"/>
      <c r="E448" s="71"/>
      <c r="F448" s="216"/>
      <c r="G448" s="216"/>
      <c r="H448" s="963">
        <f>SUM(H450:H462)</f>
        <v>4289.6299999999992</v>
      </c>
      <c r="I448" s="963">
        <f>SUM(I450:I462)</f>
        <v>4289.6299999999992</v>
      </c>
      <c r="J448" s="964">
        <f>SUM(J450:J462)</f>
        <v>0</v>
      </c>
    </row>
    <row r="449" spans="1:10" s="15" customFormat="1" ht="15" x14ac:dyDescent="0.25">
      <c r="A449" s="173" t="s">
        <v>29</v>
      </c>
      <c r="B449" s="174" t="s">
        <v>26</v>
      </c>
      <c r="C449" s="98">
        <v>7</v>
      </c>
      <c r="D449" s="98">
        <v>1</v>
      </c>
      <c r="E449" s="103">
        <v>9994209900</v>
      </c>
      <c r="F449" s="99">
        <v>0</v>
      </c>
      <c r="G449" s="175">
        <v>210</v>
      </c>
      <c r="H449" s="1057">
        <f>H450+H451</f>
        <v>3044.107</v>
      </c>
      <c r="I449" s="1057">
        <f>I450+I451</f>
        <v>3044.107</v>
      </c>
      <c r="J449" s="1058">
        <f>J450+J451</f>
        <v>0</v>
      </c>
    </row>
    <row r="450" spans="1:10" s="48" customFormat="1" ht="15" x14ac:dyDescent="0.25">
      <c r="A450" s="109" t="s">
        <v>30</v>
      </c>
      <c r="B450" s="54" t="s">
        <v>26</v>
      </c>
      <c r="C450" s="30">
        <v>7</v>
      </c>
      <c r="D450" s="30">
        <v>1</v>
      </c>
      <c r="E450" s="31">
        <v>9994209900</v>
      </c>
      <c r="F450" s="32">
        <v>111</v>
      </c>
      <c r="G450" s="68">
        <v>211</v>
      </c>
      <c r="H450" s="1059">
        <v>2338.0239999999999</v>
      </c>
      <c r="I450" s="1059">
        <v>2338.0239999999999</v>
      </c>
      <c r="J450" s="947">
        <f t="shared" si="21"/>
        <v>0</v>
      </c>
    </row>
    <row r="451" spans="1:10" s="48" customFormat="1" ht="15" x14ac:dyDescent="0.25">
      <c r="A451" s="109" t="s">
        <v>59</v>
      </c>
      <c r="B451" s="54" t="s">
        <v>26</v>
      </c>
      <c r="C451" s="30">
        <v>7</v>
      </c>
      <c r="D451" s="30">
        <v>1</v>
      </c>
      <c r="E451" s="31">
        <v>9994209900</v>
      </c>
      <c r="F451" s="32">
        <v>119</v>
      </c>
      <c r="G451" s="68">
        <v>213</v>
      </c>
      <c r="H451" s="1059">
        <v>706.08299999999997</v>
      </c>
      <c r="I451" s="1059">
        <v>706.08299999999997</v>
      </c>
      <c r="J451" s="947">
        <f t="shared" si="21"/>
        <v>0</v>
      </c>
    </row>
    <row r="452" spans="1:10" s="15" customFormat="1" ht="15" x14ac:dyDescent="0.25">
      <c r="A452" s="176" t="s">
        <v>33</v>
      </c>
      <c r="B452" s="117" t="s">
        <v>26</v>
      </c>
      <c r="C452" s="25">
        <v>7</v>
      </c>
      <c r="D452" s="25">
        <v>1</v>
      </c>
      <c r="E452" s="26">
        <v>9994209900</v>
      </c>
      <c r="F452" s="27">
        <v>244</v>
      </c>
      <c r="G452" s="316">
        <v>221</v>
      </c>
      <c r="H452" s="75"/>
      <c r="I452" s="75"/>
      <c r="J452" s="950">
        <f t="shared" si="21"/>
        <v>0</v>
      </c>
    </row>
    <row r="453" spans="1:10" s="15" customFormat="1" ht="15" x14ac:dyDescent="0.25">
      <c r="A453" s="176" t="s">
        <v>34</v>
      </c>
      <c r="B453" s="117" t="s">
        <v>26</v>
      </c>
      <c r="C453" s="25">
        <v>7</v>
      </c>
      <c r="D453" s="25">
        <v>1</v>
      </c>
      <c r="E453" s="26">
        <v>9994209900</v>
      </c>
      <c r="F453" s="27">
        <v>247</v>
      </c>
      <c r="G453" s="316">
        <v>223</v>
      </c>
      <c r="H453" s="75">
        <f>48-16</f>
        <v>32</v>
      </c>
      <c r="I453" s="75">
        <f>48-16</f>
        <v>32</v>
      </c>
      <c r="J453" s="950">
        <f t="shared" si="21"/>
        <v>0</v>
      </c>
    </row>
    <row r="454" spans="1:10" s="15" customFormat="1" ht="15" x14ac:dyDescent="0.25">
      <c r="A454" s="176" t="s">
        <v>36</v>
      </c>
      <c r="B454" s="117" t="s">
        <v>26</v>
      </c>
      <c r="C454" s="25">
        <v>7</v>
      </c>
      <c r="D454" s="25">
        <v>1</v>
      </c>
      <c r="E454" s="26">
        <v>9994209900</v>
      </c>
      <c r="F454" s="27">
        <v>244</v>
      </c>
      <c r="G454" s="316">
        <v>225</v>
      </c>
      <c r="H454" s="75"/>
      <c r="I454" s="75"/>
      <c r="J454" s="950">
        <f t="shared" si="21"/>
        <v>0</v>
      </c>
    </row>
    <row r="455" spans="1:10" s="15" customFormat="1" ht="15" x14ac:dyDescent="0.25">
      <c r="A455" s="176" t="s">
        <v>45</v>
      </c>
      <c r="B455" s="117" t="s">
        <v>26</v>
      </c>
      <c r="C455" s="25">
        <v>7</v>
      </c>
      <c r="D455" s="25">
        <v>1</v>
      </c>
      <c r="E455" s="26">
        <v>9994209900</v>
      </c>
      <c r="F455" s="27">
        <v>244</v>
      </c>
      <c r="G455" s="316">
        <v>226</v>
      </c>
      <c r="H455" s="75">
        <f>23+2.45+6</f>
        <v>31.45</v>
      </c>
      <c r="I455" s="75">
        <f>23+2.45+6</f>
        <v>31.45</v>
      </c>
      <c r="J455" s="950">
        <f t="shared" si="21"/>
        <v>0</v>
      </c>
    </row>
    <row r="456" spans="1:10" s="15" customFormat="1" ht="15" x14ac:dyDescent="0.25">
      <c r="A456" s="177" t="s">
        <v>73</v>
      </c>
      <c r="B456" s="117" t="s">
        <v>26</v>
      </c>
      <c r="C456" s="25">
        <v>7</v>
      </c>
      <c r="D456" s="25">
        <v>1</v>
      </c>
      <c r="E456" s="26">
        <v>9994209900</v>
      </c>
      <c r="F456" s="27">
        <v>851</v>
      </c>
      <c r="G456" s="316">
        <v>291</v>
      </c>
      <c r="H456" s="75">
        <v>1.073</v>
      </c>
      <c r="I456" s="75">
        <v>1.073</v>
      </c>
      <c r="J456" s="950">
        <f t="shared" si="21"/>
        <v>0</v>
      </c>
    </row>
    <row r="457" spans="1:10" s="15" customFormat="1" ht="15" x14ac:dyDescent="0.25">
      <c r="A457" s="177" t="s">
        <v>46</v>
      </c>
      <c r="B457" s="117" t="s">
        <v>26</v>
      </c>
      <c r="C457" s="25">
        <v>7</v>
      </c>
      <c r="D457" s="25">
        <v>1</v>
      </c>
      <c r="E457" s="26">
        <v>9994209900</v>
      </c>
      <c r="F457" s="27">
        <v>244</v>
      </c>
      <c r="G457" s="316">
        <v>310</v>
      </c>
      <c r="H457" s="75"/>
      <c r="I457" s="75"/>
      <c r="J457" s="950">
        <f t="shared" si="21"/>
        <v>0</v>
      </c>
    </row>
    <row r="458" spans="1:10" s="15" customFormat="1" ht="15" x14ac:dyDescent="0.25">
      <c r="A458" s="177" t="s">
        <v>74</v>
      </c>
      <c r="B458" s="117" t="s">
        <v>26</v>
      </c>
      <c r="C458" s="25">
        <v>7</v>
      </c>
      <c r="D458" s="25">
        <v>1</v>
      </c>
      <c r="E458" s="26">
        <v>9994209900</v>
      </c>
      <c r="F458" s="27">
        <v>244</v>
      </c>
      <c r="G458" s="316">
        <v>342</v>
      </c>
      <c r="H458" s="75">
        <f>1052-88-87</f>
        <v>877</v>
      </c>
      <c r="I458" s="75">
        <f>1052-88-87</f>
        <v>877</v>
      </c>
      <c r="J458" s="950">
        <f t="shared" si="21"/>
        <v>0</v>
      </c>
    </row>
    <row r="459" spans="1:10" s="183" customFormat="1" ht="15" x14ac:dyDescent="0.25">
      <c r="A459" s="177" t="s">
        <v>144</v>
      </c>
      <c r="B459" s="117" t="s">
        <v>26</v>
      </c>
      <c r="C459" s="25">
        <v>7</v>
      </c>
      <c r="D459" s="25">
        <v>1</v>
      </c>
      <c r="E459" s="26">
        <v>9994209900</v>
      </c>
      <c r="F459" s="27">
        <v>244</v>
      </c>
      <c r="G459" s="316">
        <v>343</v>
      </c>
      <c r="H459" s="75">
        <v>280</v>
      </c>
      <c r="I459" s="75">
        <v>280</v>
      </c>
      <c r="J459" s="950">
        <f t="shared" si="21"/>
        <v>0</v>
      </c>
    </row>
    <row r="460" spans="1:10" s="183" customFormat="1" ht="15" x14ac:dyDescent="0.25">
      <c r="A460" s="184" t="s">
        <v>147</v>
      </c>
      <c r="B460" s="178" t="s">
        <v>26</v>
      </c>
      <c r="C460" s="179">
        <v>7</v>
      </c>
      <c r="D460" s="179">
        <v>1</v>
      </c>
      <c r="E460" s="180">
        <v>9994209900</v>
      </c>
      <c r="F460" s="181">
        <v>244</v>
      </c>
      <c r="G460" s="182">
        <v>343</v>
      </c>
      <c r="H460" s="1060"/>
      <c r="I460" s="1060"/>
      <c r="J460" s="950">
        <f t="shared" si="21"/>
        <v>0</v>
      </c>
    </row>
    <row r="461" spans="1:10" s="15" customFormat="1" ht="15" x14ac:dyDescent="0.25">
      <c r="A461" s="177" t="s">
        <v>145</v>
      </c>
      <c r="B461" s="117" t="s">
        <v>26</v>
      </c>
      <c r="C461" s="25">
        <v>7</v>
      </c>
      <c r="D461" s="25">
        <v>1</v>
      </c>
      <c r="E461" s="26">
        <v>9994209900</v>
      </c>
      <c r="F461" s="27">
        <v>244</v>
      </c>
      <c r="G461" s="316">
        <v>343</v>
      </c>
      <c r="H461" s="75">
        <v>24</v>
      </c>
      <c r="I461" s="75">
        <v>24</v>
      </c>
      <c r="J461" s="950">
        <f t="shared" si="21"/>
        <v>0</v>
      </c>
    </row>
    <row r="462" spans="1:10" s="15" customFormat="1" ht="15.75" thickBot="1" x14ac:dyDescent="0.3">
      <c r="A462" s="169" t="s">
        <v>149</v>
      </c>
      <c r="B462" s="171" t="s">
        <v>26</v>
      </c>
      <c r="C462" s="143">
        <v>7</v>
      </c>
      <c r="D462" s="143">
        <v>1</v>
      </c>
      <c r="E462" s="161">
        <v>9994209900</v>
      </c>
      <c r="F462" s="145">
        <v>244</v>
      </c>
      <c r="G462" s="172">
        <v>346</v>
      </c>
      <c r="H462" s="961"/>
      <c r="I462" s="961"/>
      <c r="J462" s="962">
        <f t="shared" si="21"/>
        <v>0</v>
      </c>
    </row>
    <row r="463" spans="1:10" s="15" customFormat="1" ht="15" thickBot="1" x14ac:dyDescent="0.25">
      <c r="A463" s="213" t="s">
        <v>446</v>
      </c>
      <c r="B463" s="214" t="s">
        <v>26</v>
      </c>
      <c r="C463" s="215"/>
      <c r="D463" s="215"/>
      <c r="E463" s="71"/>
      <c r="F463" s="216"/>
      <c r="G463" s="216"/>
      <c r="H463" s="963">
        <f>SUM(H465:H480)</f>
        <v>4142.49</v>
      </c>
      <c r="I463" s="963">
        <f>SUM(I465:I480)</f>
        <v>4142.49</v>
      </c>
      <c r="J463" s="964">
        <f>SUM(J465:J480)</f>
        <v>0</v>
      </c>
    </row>
    <row r="464" spans="1:10" s="15" customFormat="1" ht="15" x14ac:dyDescent="0.25">
      <c r="A464" s="173" t="s">
        <v>29</v>
      </c>
      <c r="B464" s="174" t="s">
        <v>26</v>
      </c>
      <c r="C464" s="98">
        <v>7</v>
      </c>
      <c r="D464" s="98">
        <v>1</v>
      </c>
      <c r="E464" s="103">
        <v>9994209900</v>
      </c>
      <c r="F464" s="99">
        <v>0</v>
      </c>
      <c r="G464" s="175">
        <v>210</v>
      </c>
      <c r="H464" s="1057">
        <f>H465+H466</f>
        <v>2910.002</v>
      </c>
      <c r="I464" s="1057">
        <f>I465+I466</f>
        <v>2910.002</v>
      </c>
      <c r="J464" s="1058">
        <f>J465+J466</f>
        <v>0</v>
      </c>
    </row>
    <row r="465" spans="1:10" s="48" customFormat="1" ht="15" x14ac:dyDescent="0.25">
      <c r="A465" s="109" t="s">
        <v>30</v>
      </c>
      <c r="B465" s="54" t="s">
        <v>26</v>
      </c>
      <c r="C465" s="30">
        <v>7</v>
      </c>
      <c r="D465" s="30">
        <v>1</v>
      </c>
      <c r="E465" s="31">
        <v>9994209900</v>
      </c>
      <c r="F465" s="32">
        <v>111</v>
      </c>
      <c r="G465" s="68">
        <v>211</v>
      </c>
      <c r="H465" s="1059">
        <f>1965.744+269.28</f>
        <v>2235.0239999999999</v>
      </c>
      <c r="I465" s="1059">
        <f>1965.744+269.28</f>
        <v>2235.0239999999999</v>
      </c>
      <c r="J465" s="947">
        <f t="shared" si="21"/>
        <v>0</v>
      </c>
    </row>
    <row r="466" spans="1:10" s="48" customFormat="1" ht="15" x14ac:dyDescent="0.25">
      <c r="A466" s="109" t="s">
        <v>59</v>
      </c>
      <c r="B466" s="54" t="s">
        <v>26</v>
      </c>
      <c r="C466" s="30">
        <v>7</v>
      </c>
      <c r="D466" s="30">
        <v>1</v>
      </c>
      <c r="E466" s="31">
        <v>9994209900</v>
      </c>
      <c r="F466" s="32">
        <v>119</v>
      </c>
      <c r="G466" s="68">
        <v>213</v>
      </c>
      <c r="H466" s="1059">
        <f>593.655+81.323</f>
        <v>674.97799999999995</v>
      </c>
      <c r="I466" s="1059">
        <f>593.655+81.323</f>
        <v>674.97799999999995</v>
      </c>
      <c r="J466" s="947">
        <f t="shared" si="21"/>
        <v>0</v>
      </c>
    </row>
    <row r="467" spans="1:10" s="15" customFormat="1" ht="15" x14ac:dyDescent="0.25">
      <c r="A467" s="176" t="s">
        <v>33</v>
      </c>
      <c r="B467" s="117" t="s">
        <v>26</v>
      </c>
      <c r="C467" s="25">
        <v>7</v>
      </c>
      <c r="D467" s="25">
        <v>1</v>
      </c>
      <c r="E467" s="26">
        <v>9994209900</v>
      </c>
      <c r="F467" s="27">
        <v>244</v>
      </c>
      <c r="G467" s="316">
        <v>221</v>
      </c>
      <c r="H467" s="75"/>
      <c r="I467" s="75"/>
      <c r="J467" s="950">
        <f t="shared" si="21"/>
        <v>0</v>
      </c>
    </row>
    <row r="468" spans="1:10" s="15" customFormat="1" ht="15" x14ac:dyDescent="0.25">
      <c r="A468" s="176" t="s">
        <v>34</v>
      </c>
      <c r="B468" s="117" t="s">
        <v>26</v>
      </c>
      <c r="C468" s="25">
        <v>7</v>
      </c>
      <c r="D468" s="25">
        <v>1</v>
      </c>
      <c r="E468" s="26">
        <v>9994209900</v>
      </c>
      <c r="F468" s="27">
        <v>247</v>
      </c>
      <c r="G468" s="316">
        <v>223</v>
      </c>
      <c r="H468" s="75">
        <f>45-15</f>
        <v>30</v>
      </c>
      <c r="I468" s="75">
        <f>45-15</f>
        <v>30</v>
      </c>
      <c r="J468" s="950">
        <f t="shared" si="21"/>
        <v>0</v>
      </c>
    </row>
    <row r="469" spans="1:10" s="15" customFormat="1" ht="15" x14ac:dyDescent="0.25">
      <c r="A469" s="176" t="s">
        <v>36</v>
      </c>
      <c r="B469" s="117" t="s">
        <v>26</v>
      </c>
      <c r="C469" s="25">
        <v>7</v>
      </c>
      <c r="D469" s="25">
        <v>1</v>
      </c>
      <c r="E469" s="26">
        <v>9994209900</v>
      </c>
      <c r="F469" s="27">
        <v>244</v>
      </c>
      <c r="G469" s="316">
        <v>225</v>
      </c>
      <c r="H469" s="75"/>
      <c r="I469" s="75"/>
      <c r="J469" s="950">
        <f t="shared" si="21"/>
        <v>0</v>
      </c>
    </row>
    <row r="470" spans="1:10" s="15" customFormat="1" ht="15" x14ac:dyDescent="0.25">
      <c r="A470" s="176" t="s">
        <v>45</v>
      </c>
      <c r="B470" s="117" t="s">
        <v>26</v>
      </c>
      <c r="C470" s="25">
        <v>7</v>
      </c>
      <c r="D470" s="25">
        <v>1</v>
      </c>
      <c r="E470" s="26">
        <v>9994209900</v>
      </c>
      <c r="F470" s="27">
        <v>244</v>
      </c>
      <c r="G470" s="316">
        <v>226</v>
      </c>
      <c r="H470" s="75">
        <f>23+2.45+6</f>
        <v>31.45</v>
      </c>
      <c r="I470" s="75">
        <f>23+2.45+6</f>
        <v>31.45</v>
      </c>
      <c r="J470" s="950">
        <f t="shared" si="21"/>
        <v>0</v>
      </c>
    </row>
    <row r="471" spans="1:10" s="15" customFormat="1" ht="15" x14ac:dyDescent="0.25">
      <c r="A471" s="176" t="s">
        <v>265</v>
      </c>
      <c r="B471" s="117" t="s">
        <v>26</v>
      </c>
      <c r="C471" s="25">
        <v>7</v>
      </c>
      <c r="D471" s="25">
        <v>1</v>
      </c>
      <c r="E471" s="26">
        <v>9994209900</v>
      </c>
      <c r="F471" s="27">
        <v>244</v>
      </c>
      <c r="G471" s="316">
        <v>226</v>
      </c>
      <c r="H471" s="75"/>
      <c r="I471" s="75"/>
      <c r="J471" s="950">
        <f t="shared" si="21"/>
        <v>0</v>
      </c>
    </row>
    <row r="472" spans="1:10" s="15" customFormat="1" ht="15" x14ac:dyDescent="0.25">
      <c r="A472" s="176" t="s">
        <v>266</v>
      </c>
      <c r="B472" s="117" t="s">
        <v>26</v>
      </c>
      <c r="C472" s="25">
        <v>7</v>
      </c>
      <c r="D472" s="25">
        <v>1</v>
      </c>
      <c r="E472" s="26">
        <v>9994209900</v>
      </c>
      <c r="F472" s="27">
        <v>244</v>
      </c>
      <c r="G472" s="316">
        <v>226</v>
      </c>
      <c r="H472" s="75">
        <v>50</v>
      </c>
      <c r="I472" s="75">
        <v>50</v>
      </c>
      <c r="J472" s="950">
        <f t="shared" si="21"/>
        <v>0</v>
      </c>
    </row>
    <row r="473" spans="1:10" s="15" customFormat="1" ht="15" x14ac:dyDescent="0.25">
      <c r="A473" s="177" t="s">
        <v>73</v>
      </c>
      <c r="B473" s="117" t="s">
        <v>26</v>
      </c>
      <c r="C473" s="25">
        <v>7</v>
      </c>
      <c r="D473" s="25">
        <v>1</v>
      </c>
      <c r="E473" s="26">
        <v>9994209900</v>
      </c>
      <c r="F473" s="27">
        <v>851</v>
      </c>
      <c r="G473" s="316">
        <v>291</v>
      </c>
      <c r="H473" s="75">
        <v>2.4380000000000002</v>
      </c>
      <c r="I473" s="75">
        <v>2.4380000000000002</v>
      </c>
      <c r="J473" s="950">
        <f t="shared" si="21"/>
        <v>0</v>
      </c>
    </row>
    <row r="474" spans="1:10" s="15" customFormat="1" ht="15" x14ac:dyDescent="0.25">
      <c r="A474" s="177" t="s">
        <v>74</v>
      </c>
      <c r="B474" s="117" t="s">
        <v>26</v>
      </c>
      <c r="C474" s="25">
        <v>7</v>
      </c>
      <c r="D474" s="25">
        <v>1</v>
      </c>
      <c r="E474" s="26">
        <v>9994209900</v>
      </c>
      <c r="F474" s="27">
        <v>244</v>
      </c>
      <c r="G474" s="316">
        <v>342</v>
      </c>
      <c r="H474" s="75">
        <f>1182-98-99</f>
        <v>985</v>
      </c>
      <c r="I474" s="75">
        <f>1182-98-99</f>
        <v>985</v>
      </c>
      <c r="J474" s="950">
        <f t="shared" si="21"/>
        <v>0</v>
      </c>
    </row>
    <row r="475" spans="1:10" s="15" customFormat="1" ht="15" x14ac:dyDescent="0.25">
      <c r="A475" s="177" t="s">
        <v>46</v>
      </c>
      <c r="B475" s="117" t="s">
        <v>26</v>
      </c>
      <c r="C475" s="25">
        <v>7</v>
      </c>
      <c r="D475" s="25">
        <v>1</v>
      </c>
      <c r="E475" s="26">
        <v>9994209900</v>
      </c>
      <c r="F475" s="27">
        <v>244</v>
      </c>
      <c r="G475" s="316">
        <v>310</v>
      </c>
      <c r="H475" s="75"/>
      <c r="I475" s="75"/>
      <c r="J475" s="950">
        <f t="shared" si="21"/>
        <v>0</v>
      </c>
    </row>
    <row r="476" spans="1:10" s="183" customFormat="1" ht="15" x14ac:dyDescent="0.25">
      <c r="A476" s="177" t="s">
        <v>144</v>
      </c>
      <c r="B476" s="117" t="s">
        <v>26</v>
      </c>
      <c r="C476" s="25">
        <v>7</v>
      </c>
      <c r="D476" s="25">
        <v>1</v>
      </c>
      <c r="E476" s="26">
        <v>9994209900</v>
      </c>
      <c r="F476" s="27">
        <v>244</v>
      </c>
      <c r="G476" s="316">
        <v>343</v>
      </c>
      <c r="H476" s="75">
        <v>112</v>
      </c>
      <c r="I476" s="75">
        <v>112</v>
      </c>
      <c r="J476" s="950">
        <f t="shared" ref="J476:J539" si="22">I476-H476</f>
        <v>0</v>
      </c>
    </row>
    <row r="477" spans="1:10" s="183" customFormat="1" ht="15" x14ac:dyDescent="0.25">
      <c r="A477" s="184" t="s">
        <v>147</v>
      </c>
      <c r="B477" s="178" t="s">
        <v>26</v>
      </c>
      <c r="C477" s="179">
        <v>7</v>
      </c>
      <c r="D477" s="179">
        <v>1</v>
      </c>
      <c r="E477" s="180">
        <v>9994209900</v>
      </c>
      <c r="F477" s="181">
        <v>244</v>
      </c>
      <c r="G477" s="182">
        <v>343</v>
      </c>
      <c r="H477" s="1060"/>
      <c r="I477" s="1060"/>
      <c r="J477" s="950">
        <f t="shared" si="22"/>
        <v>0</v>
      </c>
    </row>
    <row r="478" spans="1:10" s="15" customFormat="1" ht="15" x14ac:dyDescent="0.25">
      <c r="A478" s="177" t="s">
        <v>145</v>
      </c>
      <c r="B478" s="117" t="s">
        <v>26</v>
      </c>
      <c r="C478" s="25">
        <v>7</v>
      </c>
      <c r="D478" s="25">
        <v>1</v>
      </c>
      <c r="E478" s="26">
        <v>9994209900</v>
      </c>
      <c r="F478" s="27">
        <v>244</v>
      </c>
      <c r="G478" s="316">
        <v>343</v>
      </c>
      <c r="H478" s="75">
        <v>21.6</v>
      </c>
      <c r="I478" s="75">
        <v>21.6</v>
      </c>
      <c r="J478" s="950">
        <f t="shared" si="22"/>
        <v>0</v>
      </c>
    </row>
    <row r="479" spans="1:10" s="15" customFormat="1" ht="15" x14ac:dyDescent="0.25">
      <c r="A479" s="177" t="s">
        <v>188</v>
      </c>
      <c r="B479" s="117" t="s">
        <v>26</v>
      </c>
      <c r="C479" s="25">
        <v>7</v>
      </c>
      <c r="D479" s="25">
        <v>1</v>
      </c>
      <c r="E479" s="26">
        <v>9994209900</v>
      </c>
      <c r="F479" s="27">
        <v>244</v>
      </c>
      <c r="G479" s="316">
        <v>344</v>
      </c>
      <c r="H479" s="949"/>
      <c r="I479" s="949"/>
      <c r="J479" s="950">
        <f t="shared" si="22"/>
        <v>0</v>
      </c>
    </row>
    <row r="480" spans="1:10" s="15" customFormat="1" ht="15.75" thickBot="1" x14ac:dyDescent="0.3">
      <c r="A480" s="169" t="s">
        <v>149</v>
      </c>
      <c r="B480" s="171" t="s">
        <v>26</v>
      </c>
      <c r="C480" s="143">
        <v>7</v>
      </c>
      <c r="D480" s="143">
        <v>1</v>
      </c>
      <c r="E480" s="161">
        <v>9994209900</v>
      </c>
      <c r="F480" s="145">
        <v>244</v>
      </c>
      <c r="G480" s="172">
        <v>346</v>
      </c>
      <c r="H480" s="961"/>
      <c r="I480" s="961"/>
      <c r="J480" s="962">
        <f t="shared" si="22"/>
        <v>0</v>
      </c>
    </row>
    <row r="481" spans="1:10" s="15" customFormat="1" ht="15" thickBot="1" x14ac:dyDescent="0.25">
      <c r="A481" s="213" t="s">
        <v>447</v>
      </c>
      <c r="B481" s="214" t="s">
        <v>26</v>
      </c>
      <c r="C481" s="215"/>
      <c r="D481" s="215"/>
      <c r="E481" s="71"/>
      <c r="F481" s="216"/>
      <c r="G481" s="216"/>
      <c r="H481" s="963">
        <f>SUM(H483:H497)-H487</f>
        <v>3021.0269999999996</v>
      </c>
      <c r="I481" s="963">
        <f>SUM(I483:I497)-I487</f>
        <v>3021.0269999999996</v>
      </c>
      <c r="J481" s="964">
        <f>SUM(J483:J497)-J487</f>
        <v>0</v>
      </c>
    </row>
    <row r="482" spans="1:10" s="15" customFormat="1" ht="15" x14ac:dyDescent="0.25">
      <c r="A482" s="173" t="s">
        <v>29</v>
      </c>
      <c r="B482" s="174" t="s">
        <v>26</v>
      </c>
      <c r="C482" s="98">
        <v>7</v>
      </c>
      <c r="D482" s="98">
        <v>1</v>
      </c>
      <c r="E482" s="103">
        <v>9994209900</v>
      </c>
      <c r="F482" s="99">
        <v>0</v>
      </c>
      <c r="G482" s="175">
        <v>210</v>
      </c>
      <c r="H482" s="1057">
        <f>H483+H484</f>
        <v>2419.1579999999999</v>
      </c>
      <c r="I482" s="1057">
        <f>I483+I484</f>
        <v>2419.1579999999999</v>
      </c>
      <c r="J482" s="1058">
        <f>J483+J484</f>
        <v>0</v>
      </c>
    </row>
    <row r="483" spans="1:10" s="48" customFormat="1" ht="15" x14ac:dyDescent="0.25">
      <c r="A483" s="109" t="s">
        <v>30</v>
      </c>
      <c r="B483" s="54" t="s">
        <v>26</v>
      </c>
      <c r="C483" s="30">
        <v>7</v>
      </c>
      <c r="D483" s="30">
        <v>1</v>
      </c>
      <c r="E483" s="31">
        <v>9994209900</v>
      </c>
      <c r="F483" s="32">
        <v>111</v>
      </c>
      <c r="G483" s="68">
        <v>211</v>
      </c>
      <c r="H483" s="1059">
        <v>1858.0319999999999</v>
      </c>
      <c r="I483" s="1059">
        <v>1858.0319999999999</v>
      </c>
      <c r="J483" s="947">
        <f t="shared" si="22"/>
        <v>0</v>
      </c>
    </row>
    <row r="484" spans="1:10" s="48" customFormat="1" ht="15" x14ac:dyDescent="0.25">
      <c r="A484" s="109" t="s">
        <v>59</v>
      </c>
      <c r="B484" s="54" t="s">
        <v>26</v>
      </c>
      <c r="C484" s="30">
        <v>7</v>
      </c>
      <c r="D484" s="30">
        <v>1</v>
      </c>
      <c r="E484" s="31">
        <v>9994209900</v>
      </c>
      <c r="F484" s="32">
        <v>119</v>
      </c>
      <c r="G484" s="68">
        <v>213</v>
      </c>
      <c r="H484" s="1059">
        <v>561.12599999999998</v>
      </c>
      <c r="I484" s="1059">
        <v>561.12599999999998</v>
      </c>
      <c r="J484" s="947">
        <f t="shared" si="22"/>
        <v>0</v>
      </c>
    </row>
    <row r="485" spans="1:10" s="15" customFormat="1" ht="15" x14ac:dyDescent="0.25">
      <c r="A485" s="176" t="s">
        <v>33</v>
      </c>
      <c r="B485" s="117" t="s">
        <v>26</v>
      </c>
      <c r="C485" s="25">
        <v>7</v>
      </c>
      <c r="D485" s="25">
        <v>1</v>
      </c>
      <c r="E485" s="26">
        <v>9994209900</v>
      </c>
      <c r="F485" s="27">
        <v>244</v>
      </c>
      <c r="G485" s="316">
        <v>221</v>
      </c>
      <c r="H485" s="75">
        <v>10</v>
      </c>
      <c r="I485" s="75">
        <v>10</v>
      </c>
      <c r="J485" s="950">
        <f t="shared" si="22"/>
        <v>0</v>
      </c>
    </row>
    <row r="486" spans="1:10" s="15" customFormat="1" ht="15" x14ac:dyDescent="0.25">
      <c r="A486" s="176" t="s">
        <v>34</v>
      </c>
      <c r="B486" s="117" t="s">
        <v>26</v>
      </c>
      <c r="C486" s="25">
        <v>7</v>
      </c>
      <c r="D486" s="25">
        <v>1</v>
      </c>
      <c r="E486" s="26">
        <v>9994209900</v>
      </c>
      <c r="F486" s="27">
        <v>247</v>
      </c>
      <c r="G486" s="316">
        <v>223</v>
      </c>
      <c r="H486" s="75">
        <f>40-13</f>
        <v>27</v>
      </c>
      <c r="I486" s="75">
        <f>40-13</f>
        <v>27</v>
      </c>
      <c r="J486" s="950">
        <f t="shared" si="22"/>
        <v>0</v>
      </c>
    </row>
    <row r="487" spans="1:10" s="15" customFormat="1" ht="15" x14ac:dyDescent="0.25">
      <c r="A487" s="184" t="s">
        <v>147</v>
      </c>
      <c r="B487" s="178" t="s">
        <v>26</v>
      </c>
      <c r="C487" s="179">
        <v>7</v>
      </c>
      <c r="D487" s="179">
        <v>1</v>
      </c>
      <c r="E487" s="180">
        <v>9994209900</v>
      </c>
      <c r="F487" s="181">
        <v>247</v>
      </c>
      <c r="G487" s="182">
        <v>223</v>
      </c>
      <c r="H487" s="1060"/>
      <c r="I487" s="1060"/>
      <c r="J487" s="950">
        <f t="shared" si="22"/>
        <v>0</v>
      </c>
    </row>
    <row r="488" spans="1:10" s="15" customFormat="1" ht="15" x14ac:dyDescent="0.25">
      <c r="A488" s="176" t="s">
        <v>36</v>
      </c>
      <c r="B488" s="117" t="s">
        <v>26</v>
      </c>
      <c r="C488" s="25">
        <v>7</v>
      </c>
      <c r="D488" s="25">
        <v>1</v>
      </c>
      <c r="E488" s="26">
        <v>9994209900</v>
      </c>
      <c r="F488" s="27">
        <v>244</v>
      </c>
      <c r="G488" s="316">
        <v>225</v>
      </c>
      <c r="H488" s="75"/>
      <c r="I488" s="75"/>
      <c r="J488" s="950">
        <f t="shared" si="22"/>
        <v>0</v>
      </c>
    </row>
    <row r="489" spans="1:10" s="15" customFormat="1" ht="15" x14ac:dyDescent="0.25">
      <c r="A489" s="176" t="s">
        <v>45</v>
      </c>
      <c r="B489" s="117" t="s">
        <v>26</v>
      </c>
      <c r="C489" s="25">
        <v>7</v>
      </c>
      <c r="D489" s="25">
        <v>1</v>
      </c>
      <c r="E489" s="26">
        <v>9994209900</v>
      </c>
      <c r="F489" s="27">
        <v>244</v>
      </c>
      <c r="G489" s="316">
        <v>226</v>
      </c>
      <c r="H489" s="75">
        <f>23+2.45+6</f>
        <v>31.45</v>
      </c>
      <c r="I489" s="75">
        <f>23+2.45+6</f>
        <v>31.45</v>
      </c>
      <c r="J489" s="950">
        <f t="shared" si="22"/>
        <v>0</v>
      </c>
    </row>
    <row r="490" spans="1:10" s="15" customFormat="1" ht="15" x14ac:dyDescent="0.25">
      <c r="A490" s="176" t="s">
        <v>266</v>
      </c>
      <c r="B490" s="117" t="s">
        <v>26</v>
      </c>
      <c r="C490" s="25">
        <v>7</v>
      </c>
      <c r="D490" s="25">
        <v>1</v>
      </c>
      <c r="E490" s="26">
        <v>9994209900</v>
      </c>
      <c r="F490" s="27">
        <v>244</v>
      </c>
      <c r="G490" s="316">
        <v>226</v>
      </c>
      <c r="H490" s="75">
        <v>50</v>
      </c>
      <c r="I490" s="75">
        <v>50</v>
      </c>
      <c r="J490" s="950">
        <f t="shared" si="22"/>
        <v>0</v>
      </c>
    </row>
    <row r="491" spans="1:10" s="15" customFormat="1" ht="15" x14ac:dyDescent="0.25">
      <c r="A491" s="177" t="s">
        <v>73</v>
      </c>
      <c r="B491" s="117" t="s">
        <v>26</v>
      </c>
      <c r="C491" s="25">
        <v>7</v>
      </c>
      <c r="D491" s="25">
        <v>1</v>
      </c>
      <c r="E491" s="26">
        <v>9994209900</v>
      </c>
      <c r="F491" s="27">
        <v>851</v>
      </c>
      <c r="G491" s="316">
        <v>291</v>
      </c>
      <c r="H491" s="75">
        <v>1.419</v>
      </c>
      <c r="I491" s="75">
        <v>1.419</v>
      </c>
      <c r="J491" s="950">
        <f t="shared" si="22"/>
        <v>0</v>
      </c>
    </row>
    <row r="492" spans="1:10" s="15" customFormat="1" ht="15" x14ac:dyDescent="0.25">
      <c r="A492" s="177" t="s">
        <v>74</v>
      </c>
      <c r="B492" s="117" t="s">
        <v>26</v>
      </c>
      <c r="C492" s="25">
        <v>7</v>
      </c>
      <c r="D492" s="25">
        <v>1</v>
      </c>
      <c r="E492" s="26">
        <v>9994209900</v>
      </c>
      <c r="F492" s="27">
        <v>244</v>
      </c>
      <c r="G492" s="316">
        <v>342</v>
      </c>
      <c r="H492" s="75">
        <f>429-36-35</f>
        <v>358</v>
      </c>
      <c r="I492" s="75">
        <f>429-36-35</f>
        <v>358</v>
      </c>
      <c r="J492" s="950">
        <f t="shared" si="22"/>
        <v>0</v>
      </c>
    </row>
    <row r="493" spans="1:10" s="15" customFormat="1" ht="15" x14ac:dyDescent="0.25">
      <c r="A493" s="177" t="s">
        <v>46</v>
      </c>
      <c r="B493" s="117" t="s">
        <v>26</v>
      </c>
      <c r="C493" s="25">
        <v>7</v>
      </c>
      <c r="D493" s="25">
        <v>1</v>
      </c>
      <c r="E493" s="26">
        <v>9994209900</v>
      </c>
      <c r="F493" s="27">
        <v>244</v>
      </c>
      <c r="G493" s="316">
        <v>310</v>
      </c>
      <c r="H493" s="75"/>
      <c r="I493" s="75"/>
      <c r="J493" s="950">
        <f t="shared" si="22"/>
        <v>0</v>
      </c>
    </row>
    <row r="494" spans="1:10" s="15" customFormat="1" ht="15" x14ac:dyDescent="0.25">
      <c r="A494" s="177" t="s">
        <v>144</v>
      </c>
      <c r="B494" s="117" t="s">
        <v>26</v>
      </c>
      <c r="C494" s="25">
        <v>7</v>
      </c>
      <c r="D494" s="25">
        <v>1</v>
      </c>
      <c r="E494" s="26">
        <v>9994209900</v>
      </c>
      <c r="F494" s="27">
        <v>244</v>
      </c>
      <c r="G494" s="316">
        <v>343</v>
      </c>
      <c r="H494" s="75">
        <v>112</v>
      </c>
      <c r="I494" s="75">
        <v>112</v>
      </c>
      <c r="J494" s="950">
        <f t="shared" si="22"/>
        <v>0</v>
      </c>
    </row>
    <row r="495" spans="1:10" s="183" customFormat="1" ht="15" x14ac:dyDescent="0.25">
      <c r="A495" s="184" t="s">
        <v>147</v>
      </c>
      <c r="B495" s="178" t="s">
        <v>26</v>
      </c>
      <c r="C495" s="179">
        <v>7</v>
      </c>
      <c r="D495" s="179">
        <v>1</v>
      </c>
      <c r="E495" s="180">
        <v>9994209900</v>
      </c>
      <c r="F495" s="181">
        <v>244</v>
      </c>
      <c r="G495" s="182">
        <v>343</v>
      </c>
      <c r="H495" s="1060"/>
      <c r="I495" s="1060"/>
      <c r="J495" s="950">
        <f t="shared" si="22"/>
        <v>0</v>
      </c>
    </row>
    <row r="496" spans="1:10" s="15" customFormat="1" ht="15" x14ac:dyDescent="0.25">
      <c r="A496" s="177" t="s">
        <v>145</v>
      </c>
      <c r="B496" s="117" t="s">
        <v>26</v>
      </c>
      <c r="C496" s="25">
        <v>7</v>
      </c>
      <c r="D496" s="25">
        <v>1</v>
      </c>
      <c r="E496" s="26">
        <v>9994209900</v>
      </c>
      <c r="F496" s="27">
        <v>244</v>
      </c>
      <c r="G496" s="316">
        <v>343</v>
      </c>
      <c r="H496" s="75">
        <v>12</v>
      </c>
      <c r="I496" s="75">
        <v>12</v>
      </c>
      <c r="J496" s="950">
        <f t="shared" si="22"/>
        <v>0</v>
      </c>
    </row>
    <row r="497" spans="1:10" s="15" customFormat="1" ht="15.75" thickBot="1" x14ac:dyDescent="0.3">
      <c r="A497" s="169" t="s">
        <v>149</v>
      </c>
      <c r="B497" s="171" t="s">
        <v>26</v>
      </c>
      <c r="C497" s="143">
        <v>7</v>
      </c>
      <c r="D497" s="143">
        <v>1</v>
      </c>
      <c r="E497" s="161">
        <v>9994209900</v>
      </c>
      <c r="F497" s="145">
        <v>244</v>
      </c>
      <c r="G497" s="172">
        <v>346</v>
      </c>
      <c r="H497" s="961"/>
      <c r="I497" s="961"/>
      <c r="J497" s="962">
        <f t="shared" si="22"/>
        <v>0</v>
      </c>
    </row>
    <row r="498" spans="1:10" s="15" customFormat="1" ht="15" thickBot="1" x14ac:dyDescent="0.25">
      <c r="A498" s="213" t="s">
        <v>448</v>
      </c>
      <c r="B498" s="214" t="s">
        <v>26</v>
      </c>
      <c r="C498" s="215"/>
      <c r="D498" s="215"/>
      <c r="E498" s="71"/>
      <c r="F498" s="216"/>
      <c r="G498" s="216"/>
      <c r="H498" s="963">
        <f>SUM(H500:H514)</f>
        <v>5032.8499999999995</v>
      </c>
      <c r="I498" s="963">
        <f>SUM(I500:I514)</f>
        <v>5032.8499999999995</v>
      </c>
      <c r="J498" s="964">
        <f>SUM(J500:J514)</f>
        <v>0</v>
      </c>
    </row>
    <row r="499" spans="1:10" s="15" customFormat="1" ht="15" x14ac:dyDescent="0.25">
      <c r="A499" s="173" t="s">
        <v>29</v>
      </c>
      <c r="B499" s="174" t="s">
        <v>26</v>
      </c>
      <c r="C499" s="98">
        <v>7</v>
      </c>
      <c r="D499" s="98">
        <v>1</v>
      </c>
      <c r="E499" s="103">
        <v>9994209900</v>
      </c>
      <c r="F499" s="99">
        <v>0</v>
      </c>
      <c r="G499" s="175">
        <v>210</v>
      </c>
      <c r="H499" s="1057">
        <f>H500+H501</f>
        <v>3435.9049999999997</v>
      </c>
      <c r="I499" s="1057">
        <f>I500+I501</f>
        <v>3435.9049999999997</v>
      </c>
      <c r="J499" s="1058">
        <f>J500+J501</f>
        <v>0</v>
      </c>
    </row>
    <row r="500" spans="1:10" s="48" customFormat="1" ht="15" x14ac:dyDescent="0.25">
      <c r="A500" s="109" t="s">
        <v>30</v>
      </c>
      <c r="B500" s="54" t="s">
        <v>26</v>
      </c>
      <c r="C500" s="30">
        <v>7</v>
      </c>
      <c r="D500" s="30">
        <v>1</v>
      </c>
      <c r="E500" s="31">
        <v>9994209900</v>
      </c>
      <c r="F500" s="32">
        <v>111</v>
      </c>
      <c r="G500" s="68">
        <v>211</v>
      </c>
      <c r="H500" s="1059">
        <v>2638.944</v>
      </c>
      <c r="I500" s="1059">
        <v>2638.944</v>
      </c>
      <c r="J500" s="947">
        <f t="shared" si="22"/>
        <v>0</v>
      </c>
    </row>
    <row r="501" spans="1:10" s="48" customFormat="1" ht="15" x14ac:dyDescent="0.25">
      <c r="A501" s="109" t="s">
        <v>59</v>
      </c>
      <c r="B501" s="54" t="s">
        <v>26</v>
      </c>
      <c r="C501" s="30">
        <v>7</v>
      </c>
      <c r="D501" s="30">
        <v>1</v>
      </c>
      <c r="E501" s="31">
        <v>9994209900</v>
      </c>
      <c r="F501" s="32">
        <v>119</v>
      </c>
      <c r="G501" s="68">
        <v>213</v>
      </c>
      <c r="H501" s="1059">
        <v>796.96100000000001</v>
      </c>
      <c r="I501" s="1059">
        <v>796.96100000000001</v>
      </c>
      <c r="J501" s="947">
        <f t="shared" si="22"/>
        <v>0</v>
      </c>
    </row>
    <row r="502" spans="1:10" s="15" customFormat="1" ht="15" x14ac:dyDescent="0.25">
      <c r="A502" s="176" t="s">
        <v>33</v>
      </c>
      <c r="B502" s="117" t="s">
        <v>26</v>
      </c>
      <c r="C502" s="25">
        <v>7</v>
      </c>
      <c r="D502" s="25">
        <v>1</v>
      </c>
      <c r="E502" s="26">
        <v>9994209900</v>
      </c>
      <c r="F502" s="27">
        <v>244</v>
      </c>
      <c r="G502" s="316">
        <v>221</v>
      </c>
      <c r="H502" s="75"/>
      <c r="I502" s="75"/>
      <c r="J502" s="950">
        <f t="shared" si="22"/>
        <v>0</v>
      </c>
    </row>
    <row r="503" spans="1:10" s="15" customFormat="1" ht="15" x14ac:dyDescent="0.25">
      <c r="A503" s="176" t="s">
        <v>34</v>
      </c>
      <c r="B503" s="117" t="s">
        <v>26</v>
      </c>
      <c r="C503" s="25">
        <v>7</v>
      </c>
      <c r="D503" s="25">
        <v>1</v>
      </c>
      <c r="E503" s="26">
        <v>9994209900</v>
      </c>
      <c r="F503" s="27">
        <v>247</v>
      </c>
      <c r="G503" s="316">
        <v>223</v>
      </c>
      <c r="H503" s="75">
        <f>180-60</f>
        <v>120</v>
      </c>
      <c r="I503" s="75">
        <f>180-60</f>
        <v>120</v>
      </c>
      <c r="J503" s="950">
        <f t="shared" si="22"/>
        <v>0</v>
      </c>
    </row>
    <row r="504" spans="1:10" s="15" customFormat="1" ht="15" x14ac:dyDescent="0.25">
      <c r="A504" s="176" t="s">
        <v>36</v>
      </c>
      <c r="B504" s="117" t="s">
        <v>26</v>
      </c>
      <c r="C504" s="25">
        <v>7</v>
      </c>
      <c r="D504" s="25">
        <v>1</v>
      </c>
      <c r="E504" s="26">
        <v>9994209900</v>
      </c>
      <c r="F504" s="27">
        <v>244</v>
      </c>
      <c r="G504" s="316">
        <v>225</v>
      </c>
      <c r="H504" s="75"/>
      <c r="I504" s="75"/>
      <c r="J504" s="950">
        <f t="shared" si="22"/>
        <v>0</v>
      </c>
    </row>
    <row r="505" spans="1:10" s="15" customFormat="1" ht="15" x14ac:dyDescent="0.25">
      <c r="A505" s="176" t="s">
        <v>45</v>
      </c>
      <c r="B505" s="117" t="s">
        <v>26</v>
      </c>
      <c r="C505" s="25">
        <v>7</v>
      </c>
      <c r="D505" s="25">
        <v>1</v>
      </c>
      <c r="E505" s="26">
        <v>9994209900</v>
      </c>
      <c r="F505" s="27">
        <v>244</v>
      </c>
      <c r="G505" s="316">
        <v>226</v>
      </c>
      <c r="H505" s="75">
        <f>23+6+6+6.91</f>
        <v>41.91</v>
      </c>
      <c r="I505" s="75">
        <f>23+6+6+6.91</f>
        <v>41.91</v>
      </c>
      <c r="J505" s="950">
        <f t="shared" si="22"/>
        <v>0</v>
      </c>
    </row>
    <row r="506" spans="1:10" s="15" customFormat="1" ht="15" x14ac:dyDescent="0.25">
      <c r="A506" s="176" t="s">
        <v>265</v>
      </c>
      <c r="B506" s="117" t="s">
        <v>26</v>
      </c>
      <c r="C506" s="25">
        <v>7</v>
      </c>
      <c r="D506" s="25">
        <v>1</v>
      </c>
      <c r="E506" s="26">
        <v>9994209900</v>
      </c>
      <c r="F506" s="27">
        <v>244</v>
      </c>
      <c r="G506" s="316">
        <v>226</v>
      </c>
      <c r="H506" s="75"/>
      <c r="I506" s="75"/>
      <c r="J506" s="950">
        <f t="shared" si="22"/>
        <v>0</v>
      </c>
    </row>
    <row r="507" spans="1:10" s="15" customFormat="1" ht="15" x14ac:dyDescent="0.25">
      <c r="A507" s="177" t="s">
        <v>73</v>
      </c>
      <c r="B507" s="117" t="s">
        <v>26</v>
      </c>
      <c r="C507" s="25">
        <v>7</v>
      </c>
      <c r="D507" s="25">
        <v>1</v>
      </c>
      <c r="E507" s="26">
        <v>9994209900</v>
      </c>
      <c r="F507" s="27">
        <v>851</v>
      </c>
      <c r="G507" s="316">
        <v>291</v>
      </c>
      <c r="H507" s="75">
        <v>7.0350000000000001</v>
      </c>
      <c r="I507" s="75">
        <v>7.0350000000000001</v>
      </c>
      <c r="J507" s="950">
        <f t="shared" si="22"/>
        <v>0</v>
      </c>
    </row>
    <row r="508" spans="1:10" s="15" customFormat="1" ht="15" x14ac:dyDescent="0.25">
      <c r="A508" s="177" t="s">
        <v>46</v>
      </c>
      <c r="B508" s="117" t="s">
        <v>26</v>
      </c>
      <c r="C508" s="25">
        <v>7</v>
      </c>
      <c r="D508" s="25">
        <v>1</v>
      </c>
      <c r="E508" s="26">
        <v>9994209900</v>
      </c>
      <c r="F508" s="27">
        <v>244</v>
      </c>
      <c r="G508" s="316">
        <v>310</v>
      </c>
      <c r="H508" s="75">
        <f>110-30</f>
        <v>80</v>
      </c>
      <c r="I508" s="75">
        <f>110-30</f>
        <v>80</v>
      </c>
      <c r="J508" s="950">
        <f t="shared" si="22"/>
        <v>0</v>
      </c>
    </row>
    <row r="509" spans="1:10" s="15" customFormat="1" ht="15" x14ac:dyDescent="0.25">
      <c r="A509" s="177" t="s">
        <v>74</v>
      </c>
      <c r="B509" s="117" t="s">
        <v>26</v>
      </c>
      <c r="C509" s="25">
        <v>7</v>
      </c>
      <c r="D509" s="25">
        <v>1</v>
      </c>
      <c r="E509" s="26">
        <v>9994209900</v>
      </c>
      <c r="F509" s="27">
        <v>244</v>
      </c>
      <c r="G509" s="316">
        <v>342</v>
      </c>
      <c r="H509" s="75">
        <f>1243-103-104</f>
        <v>1036</v>
      </c>
      <c r="I509" s="75">
        <f>1243-103-104</f>
        <v>1036</v>
      </c>
      <c r="J509" s="950">
        <f t="shared" si="22"/>
        <v>0</v>
      </c>
    </row>
    <row r="510" spans="1:10" s="183" customFormat="1" ht="15" x14ac:dyDescent="0.25">
      <c r="A510" s="177" t="s">
        <v>144</v>
      </c>
      <c r="B510" s="117" t="s">
        <v>26</v>
      </c>
      <c r="C510" s="25">
        <v>7</v>
      </c>
      <c r="D510" s="25">
        <v>1</v>
      </c>
      <c r="E510" s="26">
        <v>9994209900</v>
      </c>
      <c r="F510" s="27">
        <v>244</v>
      </c>
      <c r="G510" s="316">
        <v>343</v>
      </c>
      <c r="H510" s="75">
        <v>280</v>
      </c>
      <c r="I510" s="75">
        <v>280</v>
      </c>
      <c r="J510" s="950">
        <f t="shared" si="22"/>
        <v>0</v>
      </c>
    </row>
    <row r="511" spans="1:10" s="183" customFormat="1" ht="15" x14ac:dyDescent="0.25">
      <c r="A511" s="184" t="s">
        <v>147</v>
      </c>
      <c r="B511" s="178" t="s">
        <v>26</v>
      </c>
      <c r="C511" s="179">
        <v>7</v>
      </c>
      <c r="D511" s="179">
        <v>1</v>
      </c>
      <c r="E511" s="180">
        <v>9994209900</v>
      </c>
      <c r="F511" s="181">
        <v>244</v>
      </c>
      <c r="G511" s="182">
        <v>343</v>
      </c>
      <c r="H511" s="1060"/>
      <c r="I511" s="1060"/>
      <c r="J511" s="950">
        <f t="shared" si="22"/>
        <v>0</v>
      </c>
    </row>
    <row r="512" spans="1:10" s="15" customFormat="1" ht="15" x14ac:dyDescent="0.25">
      <c r="A512" s="177" t="s">
        <v>145</v>
      </c>
      <c r="B512" s="117" t="s">
        <v>26</v>
      </c>
      <c r="C512" s="25">
        <v>7</v>
      </c>
      <c r="D512" s="25">
        <v>1</v>
      </c>
      <c r="E512" s="26">
        <v>9994209900</v>
      </c>
      <c r="F512" s="27">
        <v>244</v>
      </c>
      <c r="G512" s="316">
        <v>343</v>
      </c>
      <c r="H512" s="75">
        <v>32</v>
      </c>
      <c r="I512" s="75">
        <v>32</v>
      </c>
      <c r="J512" s="950">
        <f t="shared" si="22"/>
        <v>0</v>
      </c>
    </row>
    <row r="513" spans="1:10" s="15" customFormat="1" ht="15" x14ac:dyDescent="0.25">
      <c r="A513" s="167" t="s">
        <v>365</v>
      </c>
      <c r="B513" s="117" t="s">
        <v>26</v>
      </c>
      <c r="C513" s="25">
        <v>7</v>
      </c>
      <c r="D513" s="25">
        <v>1</v>
      </c>
      <c r="E513" s="26">
        <v>9994209900</v>
      </c>
      <c r="F513" s="27">
        <v>244</v>
      </c>
      <c r="G513" s="316">
        <v>345</v>
      </c>
      <c r="H513" s="75"/>
      <c r="I513" s="75"/>
      <c r="J513" s="950">
        <f t="shared" si="22"/>
        <v>0</v>
      </c>
    </row>
    <row r="514" spans="1:10" s="15" customFormat="1" ht="15.75" thickBot="1" x14ac:dyDescent="0.3">
      <c r="A514" s="479" t="s">
        <v>149</v>
      </c>
      <c r="B514" s="620" t="s">
        <v>26</v>
      </c>
      <c r="C514" s="480">
        <v>7</v>
      </c>
      <c r="D514" s="480">
        <v>1</v>
      </c>
      <c r="E514" s="481">
        <v>9994209900</v>
      </c>
      <c r="F514" s="482">
        <v>244</v>
      </c>
      <c r="G514" s="621">
        <v>346</v>
      </c>
      <c r="H514" s="1056"/>
      <c r="I514" s="1056"/>
      <c r="J514" s="962">
        <f t="shared" si="22"/>
        <v>0</v>
      </c>
    </row>
    <row r="515" spans="1:10" s="15" customFormat="1" ht="15" thickBot="1" x14ac:dyDescent="0.25">
      <c r="A515" s="213" t="s">
        <v>310</v>
      </c>
      <c r="B515" s="214" t="s">
        <v>26</v>
      </c>
      <c r="C515" s="215"/>
      <c r="D515" s="215"/>
      <c r="E515" s="71"/>
      <c r="F515" s="216"/>
      <c r="G515" s="216"/>
      <c r="H515" s="963">
        <f>SUM(H517:H527)</f>
        <v>8409.3649999999998</v>
      </c>
      <c r="I515" s="963">
        <f>SUM(I517:I527)</f>
        <v>8409.3649999999998</v>
      </c>
      <c r="J515" s="964">
        <f>SUM(J517:J527)</f>
        <v>0</v>
      </c>
    </row>
    <row r="516" spans="1:10" s="15" customFormat="1" ht="15" x14ac:dyDescent="0.25">
      <c r="A516" s="173" t="s">
        <v>29</v>
      </c>
      <c r="B516" s="174" t="s">
        <v>26</v>
      </c>
      <c r="C516" s="98">
        <v>7</v>
      </c>
      <c r="D516" s="98">
        <v>1</v>
      </c>
      <c r="E516" s="103">
        <v>9994209900</v>
      </c>
      <c r="F516" s="99">
        <v>0</v>
      </c>
      <c r="G516" s="175">
        <v>210</v>
      </c>
      <c r="H516" s="1057">
        <f>H517+H518</f>
        <v>5451.87</v>
      </c>
      <c r="I516" s="1057">
        <f>I517+I518</f>
        <v>5451.87</v>
      </c>
      <c r="J516" s="1058">
        <f>J517+J518</f>
        <v>0</v>
      </c>
    </row>
    <row r="517" spans="1:10" s="15" customFormat="1" ht="15" x14ac:dyDescent="0.25">
      <c r="A517" s="109" t="s">
        <v>30</v>
      </c>
      <c r="B517" s="54" t="s">
        <v>26</v>
      </c>
      <c r="C517" s="30">
        <v>7</v>
      </c>
      <c r="D517" s="30">
        <v>1</v>
      </c>
      <c r="E517" s="31">
        <v>9994209900</v>
      </c>
      <c r="F517" s="32">
        <v>111</v>
      </c>
      <c r="G517" s="68">
        <v>211</v>
      </c>
      <c r="H517" s="1059">
        <v>4187.3040000000001</v>
      </c>
      <c r="I517" s="1059">
        <v>4187.3040000000001</v>
      </c>
      <c r="J517" s="947">
        <f t="shared" si="22"/>
        <v>0</v>
      </c>
    </row>
    <row r="518" spans="1:10" s="15" customFormat="1" ht="15" x14ac:dyDescent="0.25">
      <c r="A518" s="109" t="s">
        <v>59</v>
      </c>
      <c r="B518" s="54" t="s">
        <v>26</v>
      </c>
      <c r="C518" s="30">
        <v>7</v>
      </c>
      <c r="D518" s="30">
        <v>1</v>
      </c>
      <c r="E518" s="31">
        <v>9994209900</v>
      </c>
      <c r="F518" s="32">
        <v>119</v>
      </c>
      <c r="G518" s="68">
        <v>213</v>
      </c>
      <c r="H518" s="1059">
        <v>1264.566</v>
      </c>
      <c r="I518" s="1059">
        <v>1264.566</v>
      </c>
      <c r="J518" s="947">
        <f t="shared" si="22"/>
        <v>0</v>
      </c>
    </row>
    <row r="519" spans="1:10" s="15" customFormat="1" ht="15" x14ac:dyDescent="0.25">
      <c r="A519" s="176" t="s">
        <v>33</v>
      </c>
      <c r="B519" s="117" t="s">
        <v>26</v>
      </c>
      <c r="C519" s="25">
        <v>7</v>
      </c>
      <c r="D519" s="25">
        <v>1</v>
      </c>
      <c r="E519" s="26">
        <v>9994209900</v>
      </c>
      <c r="F519" s="27">
        <v>244</v>
      </c>
      <c r="G519" s="316">
        <v>221</v>
      </c>
      <c r="H519" s="75"/>
      <c r="I519" s="75"/>
      <c r="J519" s="950">
        <f t="shared" si="22"/>
        <v>0</v>
      </c>
    </row>
    <row r="520" spans="1:10" s="15" customFormat="1" ht="15" x14ac:dyDescent="0.25">
      <c r="A520" s="176" t="s">
        <v>34</v>
      </c>
      <c r="B520" s="117" t="s">
        <v>26</v>
      </c>
      <c r="C520" s="25">
        <v>7</v>
      </c>
      <c r="D520" s="25">
        <v>1</v>
      </c>
      <c r="E520" s="26">
        <v>9994209900</v>
      </c>
      <c r="F520" s="27">
        <v>247</v>
      </c>
      <c r="G520" s="316">
        <v>223</v>
      </c>
      <c r="H520" s="75">
        <f>263-87</f>
        <v>176</v>
      </c>
      <c r="I520" s="75">
        <f>263-87</f>
        <v>176</v>
      </c>
      <c r="J520" s="950">
        <f t="shared" si="22"/>
        <v>0</v>
      </c>
    </row>
    <row r="521" spans="1:10" s="15" customFormat="1" ht="15" x14ac:dyDescent="0.25">
      <c r="A521" s="176" t="s">
        <v>36</v>
      </c>
      <c r="B521" s="117" t="s">
        <v>26</v>
      </c>
      <c r="C521" s="25">
        <v>7</v>
      </c>
      <c r="D521" s="25">
        <v>1</v>
      </c>
      <c r="E521" s="26">
        <v>9994209900</v>
      </c>
      <c r="F521" s="27">
        <v>244</v>
      </c>
      <c r="G521" s="316">
        <v>225</v>
      </c>
      <c r="H521" s="75"/>
      <c r="I521" s="75"/>
      <c r="J521" s="950">
        <f t="shared" si="22"/>
        <v>0</v>
      </c>
    </row>
    <row r="522" spans="1:10" s="15" customFormat="1" ht="15" x14ac:dyDescent="0.25">
      <c r="A522" s="176" t="s">
        <v>45</v>
      </c>
      <c r="B522" s="117" t="s">
        <v>26</v>
      </c>
      <c r="C522" s="25">
        <v>7</v>
      </c>
      <c r="D522" s="25">
        <v>1</v>
      </c>
      <c r="E522" s="26">
        <v>9994209900</v>
      </c>
      <c r="F522" s="27">
        <v>244</v>
      </c>
      <c r="G522" s="316">
        <v>226</v>
      </c>
      <c r="H522" s="75">
        <f>23+2.45+6</f>
        <v>31.45</v>
      </c>
      <c r="I522" s="75">
        <f>23+2.45+6</f>
        <v>31.45</v>
      </c>
      <c r="J522" s="950">
        <f t="shared" si="22"/>
        <v>0</v>
      </c>
    </row>
    <row r="523" spans="1:10" s="15" customFormat="1" ht="15" x14ac:dyDescent="0.25">
      <c r="A523" s="177" t="s">
        <v>73</v>
      </c>
      <c r="B523" s="117" t="s">
        <v>26</v>
      </c>
      <c r="C523" s="25">
        <v>7</v>
      </c>
      <c r="D523" s="25">
        <v>1</v>
      </c>
      <c r="E523" s="26">
        <v>9994209900</v>
      </c>
      <c r="F523" s="27">
        <v>851</v>
      </c>
      <c r="G523" s="316">
        <v>291</v>
      </c>
      <c r="H523" s="75">
        <f>175.045-100</f>
        <v>75.044999999999987</v>
      </c>
      <c r="I523" s="75">
        <f>175.045-100</f>
        <v>75.044999999999987</v>
      </c>
      <c r="J523" s="950">
        <f t="shared" si="22"/>
        <v>0</v>
      </c>
    </row>
    <row r="524" spans="1:10" s="15" customFormat="1" ht="15" x14ac:dyDescent="0.25">
      <c r="A524" s="177" t="s">
        <v>46</v>
      </c>
      <c r="B524" s="117" t="s">
        <v>26</v>
      </c>
      <c r="C524" s="25">
        <v>7</v>
      </c>
      <c r="D524" s="25">
        <v>1</v>
      </c>
      <c r="E524" s="26">
        <v>9994209900</v>
      </c>
      <c r="F524" s="27">
        <v>244</v>
      </c>
      <c r="G524" s="316">
        <v>310</v>
      </c>
      <c r="H524" s="75">
        <f>500-300</f>
        <v>200</v>
      </c>
      <c r="I524" s="75">
        <f>500-300</f>
        <v>200</v>
      </c>
      <c r="J524" s="950">
        <f t="shared" si="22"/>
        <v>0</v>
      </c>
    </row>
    <row r="525" spans="1:10" s="15" customFormat="1" ht="15" x14ac:dyDescent="0.25">
      <c r="A525" s="177" t="s">
        <v>74</v>
      </c>
      <c r="B525" s="117" t="s">
        <v>26</v>
      </c>
      <c r="C525" s="25">
        <v>7</v>
      </c>
      <c r="D525" s="25">
        <v>1</v>
      </c>
      <c r="E525" s="26">
        <v>9994209900</v>
      </c>
      <c r="F525" s="27">
        <v>244</v>
      </c>
      <c r="G525" s="316">
        <v>342</v>
      </c>
      <c r="H525" s="75">
        <f>1890-157-158</f>
        <v>1575</v>
      </c>
      <c r="I525" s="75">
        <f>1890-157-158</f>
        <v>1575</v>
      </c>
      <c r="J525" s="950">
        <f t="shared" si="22"/>
        <v>0</v>
      </c>
    </row>
    <row r="526" spans="1:10" s="15" customFormat="1" ht="15" x14ac:dyDescent="0.25">
      <c r="A526" s="177" t="s">
        <v>468</v>
      </c>
      <c r="B526" s="117" t="s">
        <v>26</v>
      </c>
      <c r="C526" s="25">
        <v>7</v>
      </c>
      <c r="D526" s="25">
        <v>1</v>
      </c>
      <c r="E526" s="26">
        <v>9994209900</v>
      </c>
      <c r="F526" s="27">
        <v>244</v>
      </c>
      <c r="G526" s="316">
        <v>343</v>
      </c>
      <c r="H526" s="75">
        <f>1800-900</f>
        <v>900</v>
      </c>
      <c r="I526" s="75">
        <f>1800-900</f>
        <v>900</v>
      </c>
      <c r="J526" s="950">
        <f t="shared" si="22"/>
        <v>0</v>
      </c>
    </row>
    <row r="527" spans="1:10" s="15" customFormat="1" ht="15.75" thickBot="1" x14ac:dyDescent="0.3">
      <c r="A527" s="169" t="s">
        <v>149</v>
      </c>
      <c r="B527" s="171" t="s">
        <v>26</v>
      </c>
      <c r="C527" s="143">
        <v>7</v>
      </c>
      <c r="D527" s="143">
        <v>1</v>
      </c>
      <c r="E527" s="161">
        <v>9994209900</v>
      </c>
      <c r="F527" s="145">
        <v>244</v>
      </c>
      <c r="G527" s="172">
        <v>346</v>
      </c>
      <c r="H527" s="961"/>
      <c r="I527" s="961"/>
      <c r="J527" s="962">
        <f t="shared" si="22"/>
        <v>0</v>
      </c>
    </row>
    <row r="528" spans="1:10" s="15" customFormat="1" ht="24" customHeight="1" thickBot="1" x14ac:dyDescent="0.25">
      <c r="A528" s="366" t="s">
        <v>75</v>
      </c>
      <c r="B528" s="104" t="s">
        <v>56</v>
      </c>
      <c r="C528" s="105"/>
      <c r="D528" s="105"/>
      <c r="E528" s="106"/>
      <c r="F528" s="107"/>
      <c r="G528" s="107"/>
      <c r="H528" s="939">
        <f>H529+H545+H558+H578+H598+H619+H641+H658+H676+H695+H712+H731+H752+H767+H782</f>
        <v>28330.674300000002</v>
      </c>
      <c r="I528" s="939">
        <f>I529+I545+I558+I578+I598+I619+I641+I658+I676+I695+I712+I731+I752+I767+I782</f>
        <v>24763.996490000001</v>
      </c>
      <c r="J528" s="940">
        <f>J529+J545+J558+J578+J598+J619+J641+J658+J676+J695+J712+J731+J752+J767+J782</f>
        <v>-3566.6778100000001</v>
      </c>
    </row>
    <row r="529" spans="1:10" s="15" customFormat="1" ht="15" thickBot="1" x14ac:dyDescent="0.25">
      <c r="A529" s="209" t="s">
        <v>174</v>
      </c>
      <c r="B529" s="210" t="s">
        <v>26</v>
      </c>
      <c r="C529" s="211"/>
      <c r="D529" s="211"/>
      <c r="E529" s="321"/>
      <c r="F529" s="212"/>
      <c r="G529" s="212"/>
      <c r="H529" s="941">
        <f>SUM(H531:H544)</f>
        <v>1550.0130000000001</v>
      </c>
      <c r="I529" s="941">
        <f>SUM(I531:I544)</f>
        <v>1346.3351900000002</v>
      </c>
      <c r="J529" s="942">
        <f>SUM(J531:J544)</f>
        <v>-203.67780999999997</v>
      </c>
    </row>
    <row r="530" spans="1:10" s="15" customFormat="1" ht="15" x14ac:dyDescent="0.25">
      <c r="A530" s="173" t="s">
        <v>29</v>
      </c>
      <c r="B530" s="174" t="s">
        <v>26</v>
      </c>
      <c r="C530" s="98">
        <v>7</v>
      </c>
      <c r="D530" s="98">
        <v>2</v>
      </c>
      <c r="E530" s="103">
        <v>9994219900</v>
      </c>
      <c r="F530" s="99">
        <v>0</v>
      </c>
      <c r="G530" s="175">
        <v>210</v>
      </c>
      <c r="H530" s="1057">
        <f>H531+H532</f>
        <v>876.50600000000009</v>
      </c>
      <c r="I530" s="1057">
        <f>I531+I532</f>
        <v>876.50600000000009</v>
      </c>
      <c r="J530" s="1058">
        <f>J531+J532</f>
        <v>0</v>
      </c>
    </row>
    <row r="531" spans="1:10" s="15" customFormat="1" ht="15" x14ac:dyDescent="0.25">
      <c r="A531" s="109" t="s">
        <v>30</v>
      </c>
      <c r="B531" s="54" t="s">
        <v>26</v>
      </c>
      <c r="C531" s="30">
        <v>7</v>
      </c>
      <c r="D531" s="30">
        <v>2</v>
      </c>
      <c r="E531" s="31">
        <v>9994219900</v>
      </c>
      <c r="F531" s="32">
        <v>111</v>
      </c>
      <c r="G531" s="68">
        <v>211</v>
      </c>
      <c r="H531" s="1059">
        <v>673.2</v>
      </c>
      <c r="I531" s="1059">
        <v>673.2</v>
      </c>
      <c r="J531" s="947">
        <f t="shared" si="22"/>
        <v>0</v>
      </c>
    </row>
    <row r="532" spans="1:10" s="15" customFormat="1" ht="15" x14ac:dyDescent="0.25">
      <c r="A532" s="109" t="s">
        <v>59</v>
      </c>
      <c r="B532" s="54" t="s">
        <v>26</v>
      </c>
      <c r="C532" s="30">
        <v>7</v>
      </c>
      <c r="D532" s="30">
        <v>2</v>
      </c>
      <c r="E532" s="31">
        <v>9994219900</v>
      </c>
      <c r="F532" s="32">
        <v>119</v>
      </c>
      <c r="G532" s="68">
        <v>213</v>
      </c>
      <c r="H532" s="1059">
        <v>203.30600000000001</v>
      </c>
      <c r="I532" s="1059">
        <v>203.30600000000001</v>
      </c>
      <c r="J532" s="947">
        <f t="shared" si="22"/>
        <v>0</v>
      </c>
    </row>
    <row r="533" spans="1:10" s="15" customFormat="1" ht="15" x14ac:dyDescent="0.25">
      <c r="A533" s="176" t="s">
        <v>34</v>
      </c>
      <c r="B533" s="117" t="s">
        <v>26</v>
      </c>
      <c r="C533" s="25">
        <v>7</v>
      </c>
      <c r="D533" s="25">
        <v>2</v>
      </c>
      <c r="E533" s="26">
        <v>9994219900</v>
      </c>
      <c r="F533" s="27">
        <v>247</v>
      </c>
      <c r="G533" s="316">
        <v>223</v>
      </c>
      <c r="H533" s="75">
        <f>1250-417-333</f>
        <v>500</v>
      </c>
      <c r="I533" s="75">
        <f>1250-417-333-103.6778+0.00024-30-20-0.00025-50</f>
        <v>296.32219000000003</v>
      </c>
      <c r="J533" s="950">
        <f t="shared" si="22"/>
        <v>-203.67780999999997</v>
      </c>
    </row>
    <row r="534" spans="1:10" s="15" customFormat="1" ht="15" x14ac:dyDescent="0.25">
      <c r="A534" s="176" t="s">
        <v>36</v>
      </c>
      <c r="B534" s="117" t="s">
        <v>26</v>
      </c>
      <c r="C534" s="25">
        <v>7</v>
      </c>
      <c r="D534" s="25">
        <v>2</v>
      </c>
      <c r="E534" s="26">
        <v>9994219900</v>
      </c>
      <c r="F534" s="27">
        <v>244</v>
      </c>
      <c r="G534" s="316">
        <v>225</v>
      </c>
      <c r="H534" s="75"/>
      <c r="I534" s="75"/>
      <c r="J534" s="950">
        <f t="shared" si="22"/>
        <v>0</v>
      </c>
    </row>
    <row r="535" spans="1:10" s="15" customFormat="1" ht="15" x14ac:dyDescent="0.25">
      <c r="A535" s="176" t="s">
        <v>45</v>
      </c>
      <c r="B535" s="117" t="s">
        <v>26</v>
      </c>
      <c r="C535" s="25">
        <v>7</v>
      </c>
      <c r="D535" s="25">
        <v>2</v>
      </c>
      <c r="E535" s="26">
        <v>9994219900</v>
      </c>
      <c r="F535" s="27">
        <v>244</v>
      </c>
      <c r="G535" s="316">
        <v>226</v>
      </c>
      <c r="H535" s="75">
        <f>23+15.163+3.5+11+10.58+6</f>
        <v>69.242999999999995</v>
      </c>
      <c r="I535" s="75">
        <f>23+15.163+3.5+11+10.58+6</f>
        <v>69.242999999999995</v>
      </c>
      <c r="J535" s="950">
        <f t="shared" si="22"/>
        <v>0</v>
      </c>
    </row>
    <row r="536" spans="1:10" s="15" customFormat="1" ht="15" x14ac:dyDescent="0.25">
      <c r="A536" s="176" t="s">
        <v>265</v>
      </c>
      <c r="B536" s="117" t="s">
        <v>26</v>
      </c>
      <c r="C536" s="25">
        <v>7</v>
      </c>
      <c r="D536" s="25">
        <v>2</v>
      </c>
      <c r="E536" s="26">
        <v>9994219900</v>
      </c>
      <c r="F536" s="27">
        <v>244</v>
      </c>
      <c r="G536" s="316">
        <v>226</v>
      </c>
      <c r="H536" s="75"/>
      <c r="I536" s="75"/>
      <c r="J536" s="950">
        <f t="shared" si="22"/>
        <v>0</v>
      </c>
    </row>
    <row r="537" spans="1:10" s="15" customFormat="1" ht="15" x14ac:dyDescent="0.25">
      <c r="A537" s="176" t="s">
        <v>266</v>
      </c>
      <c r="B537" s="117" t="s">
        <v>26</v>
      </c>
      <c r="C537" s="25">
        <v>7</v>
      </c>
      <c r="D537" s="25">
        <v>2</v>
      </c>
      <c r="E537" s="26">
        <v>9994219900</v>
      </c>
      <c r="F537" s="27">
        <v>244</v>
      </c>
      <c r="G537" s="316">
        <v>226</v>
      </c>
      <c r="H537" s="75"/>
      <c r="I537" s="75"/>
      <c r="J537" s="950">
        <f t="shared" si="22"/>
        <v>0</v>
      </c>
    </row>
    <row r="538" spans="1:10" s="15" customFormat="1" ht="15" x14ac:dyDescent="0.25">
      <c r="A538" s="177" t="s">
        <v>251</v>
      </c>
      <c r="B538" s="117" t="s">
        <v>26</v>
      </c>
      <c r="C538" s="25">
        <v>7</v>
      </c>
      <c r="D538" s="25">
        <v>2</v>
      </c>
      <c r="E538" s="26">
        <v>9994219900</v>
      </c>
      <c r="F538" s="27">
        <v>321</v>
      </c>
      <c r="G538" s="316">
        <v>262</v>
      </c>
      <c r="H538" s="75">
        <v>25</v>
      </c>
      <c r="I538" s="75">
        <v>25</v>
      </c>
      <c r="J538" s="950">
        <f t="shared" si="22"/>
        <v>0</v>
      </c>
    </row>
    <row r="539" spans="1:10" s="15" customFormat="1" ht="15" x14ac:dyDescent="0.25">
      <c r="A539" s="177" t="s">
        <v>73</v>
      </c>
      <c r="B539" s="117" t="s">
        <v>26</v>
      </c>
      <c r="C539" s="25">
        <v>7</v>
      </c>
      <c r="D539" s="25">
        <v>2</v>
      </c>
      <c r="E539" s="26">
        <v>9994219900</v>
      </c>
      <c r="F539" s="27">
        <v>851</v>
      </c>
      <c r="G539" s="316">
        <v>291</v>
      </c>
      <c r="H539" s="75">
        <v>10.478</v>
      </c>
      <c r="I539" s="75">
        <v>10.478</v>
      </c>
      <c r="J539" s="950">
        <f t="shared" si="22"/>
        <v>0</v>
      </c>
    </row>
    <row r="540" spans="1:10" s="15" customFormat="1" ht="15" x14ac:dyDescent="0.25">
      <c r="A540" s="227" t="s">
        <v>469</v>
      </c>
      <c r="B540" s="186" t="s">
        <v>26</v>
      </c>
      <c r="C540" s="25">
        <v>7</v>
      </c>
      <c r="D540" s="25">
        <v>2</v>
      </c>
      <c r="E540" s="747" t="s">
        <v>336</v>
      </c>
      <c r="F540" s="27">
        <v>244</v>
      </c>
      <c r="G540" s="856">
        <v>342</v>
      </c>
      <c r="H540" s="75">
        <v>18.786000000000001</v>
      </c>
      <c r="I540" s="75">
        <v>18.786000000000001</v>
      </c>
      <c r="J540" s="950">
        <f t="shared" ref="J540:J605" si="23">I540-H540</f>
        <v>0</v>
      </c>
    </row>
    <row r="541" spans="1:10" s="15" customFormat="1" ht="15" x14ac:dyDescent="0.25">
      <c r="A541" s="177" t="s">
        <v>38</v>
      </c>
      <c r="B541" s="117" t="s">
        <v>26</v>
      </c>
      <c r="C541" s="25">
        <v>7</v>
      </c>
      <c r="D541" s="25">
        <v>2</v>
      </c>
      <c r="E541" s="26">
        <v>9994219900</v>
      </c>
      <c r="F541" s="27">
        <v>244</v>
      </c>
      <c r="G541" s="316">
        <v>343</v>
      </c>
      <c r="H541" s="75">
        <v>50</v>
      </c>
      <c r="I541" s="75">
        <v>50</v>
      </c>
      <c r="J541" s="950">
        <f t="shared" si="23"/>
        <v>0</v>
      </c>
    </row>
    <row r="542" spans="1:10" s="15" customFormat="1" ht="15" x14ac:dyDescent="0.25">
      <c r="A542" s="177" t="s">
        <v>46</v>
      </c>
      <c r="B542" s="117" t="s">
        <v>26</v>
      </c>
      <c r="C542" s="25">
        <v>7</v>
      </c>
      <c r="D542" s="25">
        <v>2</v>
      </c>
      <c r="E542" s="26">
        <v>9994219900</v>
      </c>
      <c r="F542" s="27">
        <v>244</v>
      </c>
      <c r="G542" s="316">
        <v>310</v>
      </c>
      <c r="H542" s="75"/>
      <c r="I542" s="75"/>
      <c r="J542" s="950">
        <f t="shared" si="23"/>
        <v>0</v>
      </c>
    </row>
    <row r="543" spans="1:10" s="15" customFormat="1" ht="15" x14ac:dyDescent="0.25">
      <c r="A543" s="177" t="s">
        <v>188</v>
      </c>
      <c r="B543" s="117" t="s">
        <v>26</v>
      </c>
      <c r="C543" s="25">
        <v>7</v>
      </c>
      <c r="D543" s="25">
        <v>2</v>
      </c>
      <c r="E543" s="26">
        <v>9994219900</v>
      </c>
      <c r="F543" s="27">
        <v>244</v>
      </c>
      <c r="G543" s="316">
        <v>344</v>
      </c>
      <c r="H543" s="949"/>
      <c r="I543" s="949"/>
      <c r="J543" s="950">
        <f t="shared" si="23"/>
        <v>0</v>
      </c>
    </row>
    <row r="544" spans="1:10" s="15" customFormat="1" ht="15.75" thickBot="1" x14ac:dyDescent="0.3">
      <c r="A544" s="167" t="s">
        <v>149</v>
      </c>
      <c r="B544" s="117" t="s">
        <v>26</v>
      </c>
      <c r="C544" s="25">
        <v>7</v>
      </c>
      <c r="D544" s="25">
        <v>2</v>
      </c>
      <c r="E544" s="26">
        <v>9994219900</v>
      </c>
      <c r="F544" s="27">
        <v>244</v>
      </c>
      <c r="G544" s="316">
        <v>346</v>
      </c>
      <c r="H544" s="75"/>
      <c r="I544" s="75"/>
      <c r="J544" s="950">
        <f t="shared" si="23"/>
        <v>0</v>
      </c>
    </row>
    <row r="545" spans="1:10" s="15" customFormat="1" ht="15" thickBot="1" x14ac:dyDescent="0.25">
      <c r="A545" s="429" t="s">
        <v>175</v>
      </c>
      <c r="B545" s="430" t="s">
        <v>26</v>
      </c>
      <c r="C545" s="431"/>
      <c r="D545" s="431"/>
      <c r="E545" s="464"/>
      <c r="F545" s="433"/>
      <c r="G545" s="433"/>
      <c r="H545" s="1063">
        <f>SUM(H547:H557)</f>
        <v>1995.9069999999999</v>
      </c>
      <c r="I545" s="1063">
        <f>SUM(I547:I557)</f>
        <v>1495.9069999999999</v>
      </c>
      <c r="J545" s="967">
        <f>SUM(J547:J557)</f>
        <v>-500</v>
      </c>
    </row>
    <row r="546" spans="1:10" s="15" customFormat="1" ht="15" x14ac:dyDescent="0.25">
      <c r="A546" s="173" t="s">
        <v>29</v>
      </c>
      <c r="B546" s="174" t="s">
        <v>26</v>
      </c>
      <c r="C546" s="98">
        <v>7</v>
      </c>
      <c r="D546" s="98">
        <v>2</v>
      </c>
      <c r="E546" s="103">
        <v>9994219900</v>
      </c>
      <c r="F546" s="99">
        <v>0</v>
      </c>
      <c r="G546" s="175">
        <v>210</v>
      </c>
      <c r="H546" s="1057">
        <f>H547+H548</f>
        <v>1402.4099999999999</v>
      </c>
      <c r="I546" s="1057">
        <f>I547+I548</f>
        <v>1402.4099999999999</v>
      </c>
      <c r="J546" s="1058">
        <f>J547+J548</f>
        <v>0</v>
      </c>
    </row>
    <row r="547" spans="1:10" s="15" customFormat="1" ht="15" x14ac:dyDescent="0.25">
      <c r="A547" s="109" t="s">
        <v>30</v>
      </c>
      <c r="B547" s="54" t="s">
        <v>26</v>
      </c>
      <c r="C547" s="30">
        <v>7</v>
      </c>
      <c r="D547" s="30">
        <v>2</v>
      </c>
      <c r="E547" s="31">
        <v>9994219900</v>
      </c>
      <c r="F547" s="32">
        <v>111</v>
      </c>
      <c r="G547" s="68">
        <v>211</v>
      </c>
      <c r="H547" s="1059">
        <v>1077.1199999999999</v>
      </c>
      <c r="I547" s="1059">
        <v>1077.1199999999999</v>
      </c>
      <c r="J547" s="947">
        <f t="shared" si="23"/>
        <v>0</v>
      </c>
    </row>
    <row r="548" spans="1:10" s="15" customFormat="1" ht="15" x14ac:dyDescent="0.25">
      <c r="A548" s="109" t="s">
        <v>59</v>
      </c>
      <c r="B548" s="54" t="s">
        <v>26</v>
      </c>
      <c r="C548" s="30">
        <v>7</v>
      </c>
      <c r="D548" s="30">
        <v>2</v>
      </c>
      <c r="E548" s="31">
        <v>9994219900</v>
      </c>
      <c r="F548" s="32">
        <v>119</v>
      </c>
      <c r="G548" s="68">
        <v>213</v>
      </c>
      <c r="H548" s="1059">
        <v>325.29000000000002</v>
      </c>
      <c r="I548" s="1059">
        <v>325.29000000000002</v>
      </c>
      <c r="J548" s="947">
        <f t="shared" si="23"/>
        <v>0</v>
      </c>
    </row>
    <row r="549" spans="1:10" s="15" customFormat="1" ht="15" x14ac:dyDescent="0.25">
      <c r="A549" s="176" t="s">
        <v>34</v>
      </c>
      <c r="B549" s="117" t="s">
        <v>26</v>
      </c>
      <c r="C549" s="25">
        <v>7</v>
      </c>
      <c r="D549" s="25">
        <v>2</v>
      </c>
      <c r="E549" s="26">
        <v>9994219900</v>
      </c>
      <c r="F549" s="27">
        <v>247</v>
      </c>
      <c r="G549" s="316">
        <v>223</v>
      </c>
      <c r="H549" s="75">
        <f>1120-373-247</f>
        <v>500</v>
      </c>
      <c r="I549" s="75">
        <f>1120-373-247+409-909</f>
        <v>0</v>
      </c>
      <c r="J549" s="950">
        <f t="shared" si="23"/>
        <v>-500</v>
      </c>
    </row>
    <row r="550" spans="1:10" s="15" customFormat="1" ht="15" x14ac:dyDescent="0.25">
      <c r="A550" s="176" t="s">
        <v>36</v>
      </c>
      <c r="B550" s="117" t="s">
        <v>26</v>
      </c>
      <c r="C550" s="25">
        <v>7</v>
      </c>
      <c r="D550" s="25">
        <v>2</v>
      </c>
      <c r="E550" s="26">
        <v>9994219900</v>
      </c>
      <c r="F550" s="27">
        <v>244</v>
      </c>
      <c r="G550" s="316">
        <v>225</v>
      </c>
      <c r="H550" s="75">
        <f>100-100</f>
        <v>0</v>
      </c>
      <c r="I550" s="75">
        <f>100-100</f>
        <v>0</v>
      </c>
      <c r="J550" s="950">
        <f t="shared" si="23"/>
        <v>0</v>
      </c>
    </row>
    <row r="551" spans="1:10" s="15" customFormat="1" ht="15" x14ac:dyDescent="0.25">
      <c r="A551" s="176" t="s">
        <v>45</v>
      </c>
      <c r="B551" s="117" t="s">
        <v>26</v>
      </c>
      <c r="C551" s="25">
        <v>7</v>
      </c>
      <c r="D551" s="25">
        <v>2</v>
      </c>
      <c r="E551" s="26">
        <v>9994219900</v>
      </c>
      <c r="F551" s="27">
        <v>244</v>
      </c>
      <c r="G551" s="316">
        <v>226</v>
      </c>
      <c r="H551" s="75">
        <f>23+2.45+15.163</f>
        <v>40.613</v>
      </c>
      <c r="I551" s="75">
        <f>23+2.45+15.163</f>
        <v>40.613</v>
      </c>
      <c r="J551" s="950">
        <f t="shared" si="23"/>
        <v>0</v>
      </c>
    </row>
    <row r="552" spans="1:10" s="15" customFormat="1" ht="15" x14ac:dyDescent="0.25">
      <c r="A552" s="176" t="s">
        <v>265</v>
      </c>
      <c r="B552" s="117" t="s">
        <v>26</v>
      </c>
      <c r="C552" s="25">
        <v>7</v>
      </c>
      <c r="D552" s="25">
        <v>2</v>
      </c>
      <c r="E552" s="26">
        <v>9994219900</v>
      </c>
      <c r="F552" s="27">
        <v>244</v>
      </c>
      <c r="G552" s="316">
        <v>226</v>
      </c>
      <c r="H552" s="75"/>
      <c r="I552" s="75"/>
      <c r="J552" s="950">
        <f t="shared" si="23"/>
        <v>0</v>
      </c>
    </row>
    <row r="553" spans="1:10" s="15" customFormat="1" ht="15" x14ac:dyDescent="0.25">
      <c r="A553" s="176" t="s">
        <v>266</v>
      </c>
      <c r="B553" s="117" t="s">
        <v>26</v>
      </c>
      <c r="C553" s="25">
        <v>7</v>
      </c>
      <c r="D553" s="25">
        <v>2</v>
      </c>
      <c r="E553" s="26">
        <v>9994219900</v>
      </c>
      <c r="F553" s="27">
        <v>244</v>
      </c>
      <c r="G553" s="316">
        <v>226</v>
      </c>
      <c r="H553" s="75"/>
      <c r="I553" s="75"/>
      <c r="J553" s="950">
        <f t="shared" si="23"/>
        <v>0</v>
      </c>
    </row>
    <row r="554" spans="1:10" s="15" customFormat="1" ht="15" x14ac:dyDescent="0.25">
      <c r="A554" s="177" t="s">
        <v>251</v>
      </c>
      <c r="B554" s="117" t="s">
        <v>26</v>
      </c>
      <c r="C554" s="25">
        <v>7</v>
      </c>
      <c r="D554" s="25">
        <v>2</v>
      </c>
      <c r="E554" s="26">
        <v>9994219900</v>
      </c>
      <c r="F554" s="27">
        <v>321</v>
      </c>
      <c r="G554" s="316">
        <v>262</v>
      </c>
      <c r="H554" s="75">
        <v>25</v>
      </c>
      <c r="I554" s="75">
        <v>25</v>
      </c>
      <c r="J554" s="950">
        <f t="shared" si="23"/>
        <v>0</v>
      </c>
    </row>
    <row r="555" spans="1:10" s="15" customFormat="1" ht="15" x14ac:dyDescent="0.25">
      <c r="A555" s="177" t="s">
        <v>73</v>
      </c>
      <c r="B555" s="117" t="s">
        <v>26</v>
      </c>
      <c r="C555" s="25">
        <v>7</v>
      </c>
      <c r="D555" s="25">
        <v>2</v>
      </c>
      <c r="E555" s="26">
        <v>9994219900</v>
      </c>
      <c r="F555" s="27">
        <v>851</v>
      </c>
      <c r="G555" s="316">
        <v>291</v>
      </c>
      <c r="H555" s="75">
        <v>6.0369999999999999</v>
      </c>
      <c r="I555" s="75">
        <v>6.0369999999999999</v>
      </c>
      <c r="J555" s="950">
        <f t="shared" si="23"/>
        <v>0</v>
      </c>
    </row>
    <row r="556" spans="1:10" s="15" customFormat="1" ht="15" x14ac:dyDescent="0.25">
      <c r="A556" s="227" t="s">
        <v>469</v>
      </c>
      <c r="B556" s="186" t="s">
        <v>26</v>
      </c>
      <c r="C556" s="25">
        <v>7</v>
      </c>
      <c r="D556" s="25">
        <v>2</v>
      </c>
      <c r="E556" s="747" t="s">
        <v>336</v>
      </c>
      <c r="F556" s="27">
        <v>244</v>
      </c>
      <c r="G556" s="856">
        <v>342</v>
      </c>
      <c r="H556" s="75">
        <v>21.847000000000001</v>
      </c>
      <c r="I556" s="75">
        <v>21.847000000000001</v>
      </c>
      <c r="J556" s="950">
        <f t="shared" si="23"/>
        <v>0</v>
      </c>
    </row>
    <row r="557" spans="1:10" s="15" customFormat="1" ht="15.75" thickBot="1" x14ac:dyDescent="0.3">
      <c r="A557" s="169" t="s">
        <v>149</v>
      </c>
      <c r="B557" s="171" t="s">
        <v>26</v>
      </c>
      <c r="C557" s="143">
        <v>7</v>
      </c>
      <c r="D557" s="143">
        <v>2</v>
      </c>
      <c r="E557" s="161">
        <v>9994219900</v>
      </c>
      <c r="F557" s="145">
        <v>244</v>
      </c>
      <c r="G557" s="172">
        <v>346</v>
      </c>
      <c r="H557" s="961"/>
      <c r="I557" s="961"/>
      <c r="J557" s="962">
        <f t="shared" si="23"/>
        <v>0</v>
      </c>
    </row>
    <row r="558" spans="1:10" s="15" customFormat="1" ht="15" thickBot="1" x14ac:dyDescent="0.25">
      <c r="A558" s="429" t="s">
        <v>176</v>
      </c>
      <c r="B558" s="430" t="s">
        <v>26</v>
      </c>
      <c r="C558" s="431"/>
      <c r="D558" s="431"/>
      <c r="E558" s="464"/>
      <c r="F558" s="433"/>
      <c r="G558" s="433"/>
      <c r="H558" s="1063">
        <f>SUM(H560:H577)</f>
        <v>2377.4340000000002</v>
      </c>
      <c r="I558" s="1063">
        <f>SUM(I560:I577)-I563</f>
        <v>2377.4340000000002</v>
      </c>
      <c r="J558" s="967">
        <f>SUM(J560:J577)-J563</f>
        <v>0</v>
      </c>
    </row>
    <row r="559" spans="1:10" s="15" customFormat="1" ht="15" x14ac:dyDescent="0.25">
      <c r="A559" s="173" t="s">
        <v>29</v>
      </c>
      <c r="B559" s="174" t="s">
        <v>26</v>
      </c>
      <c r="C559" s="98">
        <v>7</v>
      </c>
      <c r="D559" s="98">
        <v>2</v>
      </c>
      <c r="E559" s="103">
        <v>9994219900</v>
      </c>
      <c r="F559" s="99">
        <v>0</v>
      </c>
      <c r="G559" s="175">
        <v>210</v>
      </c>
      <c r="H559" s="1057">
        <f>H560+H561</f>
        <v>1051.808</v>
      </c>
      <c r="I559" s="1057">
        <f>I560+I561</f>
        <v>1051.808</v>
      </c>
      <c r="J559" s="1058">
        <f>J560+J561</f>
        <v>0</v>
      </c>
    </row>
    <row r="560" spans="1:10" s="15" customFormat="1" ht="15" x14ac:dyDescent="0.25">
      <c r="A560" s="109" t="s">
        <v>30</v>
      </c>
      <c r="B560" s="54" t="s">
        <v>26</v>
      </c>
      <c r="C560" s="30">
        <v>7</v>
      </c>
      <c r="D560" s="30">
        <v>2</v>
      </c>
      <c r="E560" s="31">
        <v>9994219900</v>
      </c>
      <c r="F560" s="32">
        <v>111</v>
      </c>
      <c r="G560" s="68">
        <v>211</v>
      </c>
      <c r="H560" s="1059">
        <v>807.84</v>
      </c>
      <c r="I560" s="1059">
        <v>807.84</v>
      </c>
      <c r="J560" s="947">
        <f t="shared" si="23"/>
        <v>0</v>
      </c>
    </row>
    <row r="561" spans="1:10" s="15" customFormat="1" ht="15" x14ac:dyDescent="0.25">
      <c r="A561" s="109" t="s">
        <v>59</v>
      </c>
      <c r="B561" s="54" t="s">
        <v>26</v>
      </c>
      <c r="C561" s="30">
        <v>7</v>
      </c>
      <c r="D561" s="30">
        <v>2</v>
      </c>
      <c r="E561" s="31">
        <v>9994219900</v>
      </c>
      <c r="F561" s="32">
        <v>119</v>
      </c>
      <c r="G561" s="68">
        <v>213</v>
      </c>
      <c r="H561" s="1059">
        <v>243.96799999999999</v>
      </c>
      <c r="I561" s="1059">
        <v>243.96799999999999</v>
      </c>
      <c r="J561" s="947">
        <f t="shared" si="23"/>
        <v>0</v>
      </c>
    </row>
    <row r="562" spans="1:10" s="15" customFormat="1" ht="15" x14ac:dyDescent="0.25">
      <c r="A562" s="176" t="s">
        <v>34</v>
      </c>
      <c r="B562" s="117" t="s">
        <v>26</v>
      </c>
      <c r="C562" s="25">
        <v>7</v>
      </c>
      <c r="D562" s="25">
        <v>2</v>
      </c>
      <c r="E562" s="26">
        <v>9994219900</v>
      </c>
      <c r="F562" s="27">
        <v>247</v>
      </c>
      <c r="G562" s="316">
        <v>223</v>
      </c>
      <c r="H562" s="75">
        <f>310-103</f>
        <v>207</v>
      </c>
      <c r="I562" s="75">
        <f>310-103</f>
        <v>207</v>
      </c>
      <c r="J562" s="950">
        <f t="shared" si="23"/>
        <v>0</v>
      </c>
    </row>
    <row r="563" spans="1:10" s="333" customFormat="1" ht="11.25" x14ac:dyDescent="0.2">
      <c r="A563" s="184" t="s">
        <v>147</v>
      </c>
      <c r="B563" s="178" t="s">
        <v>26</v>
      </c>
      <c r="C563" s="179">
        <v>7</v>
      </c>
      <c r="D563" s="179">
        <v>2</v>
      </c>
      <c r="E563" s="180">
        <v>9994219900</v>
      </c>
      <c r="F563" s="181">
        <v>247</v>
      </c>
      <c r="G563" s="182">
        <v>223</v>
      </c>
      <c r="H563" s="1060"/>
      <c r="I563" s="1060">
        <v>8.5815900000000003</v>
      </c>
      <c r="J563" s="984">
        <f t="shared" si="23"/>
        <v>8.5815900000000003</v>
      </c>
    </row>
    <row r="564" spans="1:10" s="15" customFormat="1" ht="15" x14ac:dyDescent="0.25">
      <c r="A564" s="176" t="s">
        <v>36</v>
      </c>
      <c r="B564" s="117" t="s">
        <v>26</v>
      </c>
      <c r="C564" s="25">
        <v>7</v>
      </c>
      <c r="D564" s="25">
        <v>2</v>
      </c>
      <c r="E564" s="26">
        <v>9994219900</v>
      </c>
      <c r="F564" s="27">
        <v>244</v>
      </c>
      <c r="G564" s="316">
        <v>225</v>
      </c>
      <c r="H564" s="75"/>
      <c r="I564" s="75"/>
      <c r="J564" s="950">
        <f t="shared" si="23"/>
        <v>0</v>
      </c>
    </row>
    <row r="565" spans="1:10" s="15" customFormat="1" ht="15" x14ac:dyDescent="0.25">
      <c r="A565" s="176" t="s">
        <v>45</v>
      </c>
      <c r="B565" s="117" t="s">
        <v>26</v>
      </c>
      <c r="C565" s="25">
        <v>7</v>
      </c>
      <c r="D565" s="25">
        <v>2</v>
      </c>
      <c r="E565" s="26">
        <v>9994219900</v>
      </c>
      <c r="F565" s="27">
        <v>244</v>
      </c>
      <c r="G565" s="316">
        <v>226</v>
      </c>
      <c r="H565" s="75">
        <f>23+2.45+15.163+6</f>
        <v>46.613</v>
      </c>
      <c r="I565" s="75">
        <f>23+2.45+15.163+6</f>
        <v>46.613</v>
      </c>
      <c r="J565" s="950">
        <f t="shared" si="23"/>
        <v>0</v>
      </c>
    </row>
    <row r="566" spans="1:10" s="15" customFormat="1" ht="15" x14ac:dyDescent="0.25">
      <c r="A566" s="176" t="s">
        <v>265</v>
      </c>
      <c r="B566" s="117" t="s">
        <v>26</v>
      </c>
      <c r="C566" s="25">
        <v>7</v>
      </c>
      <c r="D566" s="25">
        <v>2</v>
      </c>
      <c r="E566" s="26">
        <v>9994219900</v>
      </c>
      <c r="F566" s="27">
        <v>244</v>
      </c>
      <c r="G566" s="316">
        <v>226</v>
      </c>
      <c r="H566" s="75"/>
      <c r="I566" s="75"/>
      <c r="J566" s="950">
        <f t="shared" si="23"/>
        <v>0</v>
      </c>
    </row>
    <row r="567" spans="1:10" s="15" customFormat="1" ht="15" x14ac:dyDescent="0.25">
      <c r="A567" s="176" t="s">
        <v>266</v>
      </c>
      <c r="B567" s="117" t="s">
        <v>26</v>
      </c>
      <c r="C567" s="25">
        <v>7</v>
      </c>
      <c r="D567" s="25">
        <v>2</v>
      </c>
      <c r="E567" s="26">
        <v>9994219900</v>
      </c>
      <c r="F567" s="27">
        <v>244</v>
      </c>
      <c r="G567" s="316">
        <v>226</v>
      </c>
      <c r="H567" s="75"/>
      <c r="I567" s="75"/>
      <c r="J567" s="950">
        <f t="shared" si="23"/>
        <v>0</v>
      </c>
    </row>
    <row r="568" spans="1:10" s="15" customFormat="1" ht="15" x14ac:dyDescent="0.25">
      <c r="A568" s="177" t="s">
        <v>251</v>
      </c>
      <c r="B568" s="117" t="s">
        <v>26</v>
      </c>
      <c r="C568" s="25">
        <v>7</v>
      </c>
      <c r="D568" s="25">
        <v>2</v>
      </c>
      <c r="E568" s="26">
        <v>9994219900</v>
      </c>
      <c r="F568" s="27">
        <v>321</v>
      </c>
      <c r="G568" s="316">
        <v>262</v>
      </c>
      <c r="H568" s="75">
        <v>25</v>
      </c>
      <c r="I568" s="75">
        <v>25</v>
      </c>
      <c r="J568" s="950">
        <f t="shared" si="23"/>
        <v>0</v>
      </c>
    </row>
    <row r="569" spans="1:10" s="15" customFormat="1" ht="15" x14ac:dyDescent="0.25">
      <c r="A569" s="177" t="s">
        <v>73</v>
      </c>
      <c r="B569" s="117" t="s">
        <v>26</v>
      </c>
      <c r="C569" s="25">
        <v>7</v>
      </c>
      <c r="D569" s="25">
        <v>2</v>
      </c>
      <c r="E569" s="26">
        <v>9994219900</v>
      </c>
      <c r="F569" s="27">
        <v>851</v>
      </c>
      <c r="G569" s="316">
        <v>291</v>
      </c>
      <c r="H569" s="75">
        <v>7.7140000000000004</v>
      </c>
      <c r="I569" s="75">
        <v>7.7140000000000004</v>
      </c>
      <c r="J569" s="950">
        <f t="shared" si="23"/>
        <v>0</v>
      </c>
    </row>
    <row r="570" spans="1:10" s="15" customFormat="1" ht="15" x14ac:dyDescent="0.25">
      <c r="A570" s="177" t="s">
        <v>76</v>
      </c>
      <c r="B570" s="117" t="s">
        <v>26</v>
      </c>
      <c r="C570" s="25">
        <v>7</v>
      </c>
      <c r="D570" s="25">
        <v>2</v>
      </c>
      <c r="E570" s="26">
        <v>9994219900</v>
      </c>
      <c r="F570" s="27">
        <v>852</v>
      </c>
      <c r="G570" s="316">
        <v>291</v>
      </c>
      <c r="H570" s="75">
        <v>8</v>
      </c>
      <c r="I570" s="75">
        <v>8</v>
      </c>
      <c r="J570" s="950">
        <f t="shared" si="23"/>
        <v>0</v>
      </c>
    </row>
    <row r="571" spans="1:10" s="15" customFormat="1" ht="15" x14ac:dyDescent="0.25">
      <c r="A571" s="227" t="s">
        <v>469</v>
      </c>
      <c r="B571" s="186" t="s">
        <v>26</v>
      </c>
      <c r="C571" s="25">
        <v>7</v>
      </c>
      <c r="D571" s="25">
        <v>2</v>
      </c>
      <c r="E571" s="747" t="s">
        <v>336</v>
      </c>
      <c r="F571" s="27">
        <v>244</v>
      </c>
      <c r="G571" s="856">
        <v>342</v>
      </c>
      <c r="H571" s="75">
        <v>26.298999999999999</v>
      </c>
      <c r="I571" s="75">
        <v>26.298999999999999</v>
      </c>
      <c r="J571" s="950">
        <f t="shared" si="23"/>
        <v>0</v>
      </c>
    </row>
    <row r="572" spans="1:10" s="124" customFormat="1" ht="30" x14ac:dyDescent="0.25">
      <c r="A572" s="399" t="s">
        <v>256</v>
      </c>
      <c r="B572" s="398" t="s">
        <v>26</v>
      </c>
      <c r="C572" s="278">
        <v>7</v>
      </c>
      <c r="D572" s="278">
        <v>2</v>
      </c>
      <c r="E572" s="521" t="s">
        <v>337</v>
      </c>
      <c r="F572" s="279">
        <v>321</v>
      </c>
      <c r="G572" s="279">
        <v>263</v>
      </c>
      <c r="H572" s="1064"/>
      <c r="I572" s="1064"/>
      <c r="J572" s="950">
        <f t="shared" si="23"/>
        <v>0</v>
      </c>
    </row>
    <row r="573" spans="1:10" s="15" customFormat="1" ht="15" x14ac:dyDescent="0.25">
      <c r="A573" s="177" t="s">
        <v>38</v>
      </c>
      <c r="B573" s="117" t="s">
        <v>26</v>
      </c>
      <c r="C573" s="25">
        <v>7</v>
      </c>
      <c r="D573" s="25">
        <v>2</v>
      </c>
      <c r="E573" s="26">
        <v>9994219900</v>
      </c>
      <c r="F573" s="27">
        <v>244</v>
      </c>
      <c r="G573" s="316">
        <v>343</v>
      </c>
      <c r="H573" s="75">
        <v>80</v>
      </c>
      <c r="I573" s="75">
        <v>80</v>
      </c>
      <c r="J573" s="950">
        <f t="shared" si="23"/>
        <v>0</v>
      </c>
    </row>
    <row r="574" spans="1:10" s="15" customFormat="1" ht="15" x14ac:dyDescent="0.25">
      <c r="A574" s="177" t="s">
        <v>144</v>
      </c>
      <c r="B574" s="117" t="s">
        <v>26</v>
      </c>
      <c r="C574" s="25">
        <v>7</v>
      </c>
      <c r="D574" s="25">
        <v>2</v>
      </c>
      <c r="E574" s="26">
        <v>9994219900</v>
      </c>
      <c r="F574" s="27">
        <v>244</v>
      </c>
      <c r="G574" s="316">
        <v>343</v>
      </c>
      <c r="H574" s="75">
        <v>875</v>
      </c>
      <c r="I574" s="75">
        <v>875</v>
      </c>
      <c r="J574" s="950">
        <f t="shared" si="23"/>
        <v>0</v>
      </c>
    </row>
    <row r="575" spans="1:10" s="333" customFormat="1" ht="15" x14ac:dyDescent="0.25">
      <c r="A575" s="184" t="s">
        <v>147</v>
      </c>
      <c r="B575" s="178" t="s">
        <v>26</v>
      </c>
      <c r="C575" s="179">
        <v>7</v>
      </c>
      <c r="D575" s="179">
        <v>2</v>
      </c>
      <c r="E575" s="180">
        <v>9994219900</v>
      </c>
      <c r="F575" s="181">
        <v>244</v>
      </c>
      <c r="G575" s="182">
        <v>343</v>
      </c>
      <c r="H575" s="1060"/>
      <c r="I575" s="1060"/>
      <c r="J575" s="950">
        <f t="shared" si="23"/>
        <v>0</v>
      </c>
    </row>
    <row r="576" spans="1:10" s="15" customFormat="1" ht="15" x14ac:dyDescent="0.25">
      <c r="A576" s="177" t="s">
        <v>145</v>
      </c>
      <c r="B576" s="117" t="s">
        <v>26</v>
      </c>
      <c r="C576" s="25">
        <v>7</v>
      </c>
      <c r="D576" s="25">
        <v>2</v>
      </c>
      <c r="E576" s="26">
        <v>9994219900</v>
      </c>
      <c r="F576" s="27">
        <v>244</v>
      </c>
      <c r="G576" s="316">
        <v>343</v>
      </c>
      <c r="H576" s="75">
        <v>50</v>
      </c>
      <c r="I576" s="75">
        <v>50</v>
      </c>
      <c r="J576" s="950">
        <f t="shared" si="23"/>
        <v>0</v>
      </c>
    </row>
    <row r="577" spans="1:10" s="15" customFormat="1" ht="15.75" thickBot="1" x14ac:dyDescent="0.3">
      <c r="A577" s="169" t="s">
        <v>149</v>
      </c>
      <c r="B577" s="171" t="s">
        <v>26</v>
      </c>
      <c r="C577" s="143">
        <v>7</v>
      </c>
      <c r="D577" s="143">
        <v>2</v>
      </c>
      <c r="E577" s="161">
        <v>9994219900</v>
      </c>
      <c r="F577" s="145">
        <v>244</v>
      </c>
      <c r="G577" s="172">
        <v>346</v>
      </c>
      <c r="H577" s="961"/>
      <c r="I577" s="961"/>
      <c r="J577" s="962">
        <f t="shared" si="23"/>
        <v>0</v>
      </c>
    </row>
    <row r="578" spans="1:10" s="15" customFormat="1" ht="15" thickBot="1" x14ac:dyDescent="0.25">
      <c r="A578" s="213" t="s">
        <v>177</v>
      </c>
      <c r="B578" s="214" t="s">
        <v>26</v>
      </c>
      <c r="C578" s="215"/>
      <c r="D578" s="215"/>
      <c r="E578" s="71"/>
      <c r="F578" s="216"/>
      <c r="G578" s="216"/>
      <c r="H578" s="963">
        <f>SUM(H580:H597)</f>
        <v>2070.8150000000005</v>
      </c>
      <c r="I578" s="963">
        <f>SUM(I580:I597)-I583</f>
        <v>2070.8150000000005</v>
      </c>
      <c r="J578" s="963">
        <f>SUM(J580:J597)-J583</f>
        <v>0</v>
      </c>
    </row>
    <row r="579" spans="1:10" s="15" customFormat="1" ht="15" x14ac:dyDescent="0.25">
      <c r="A579" s="173" t="s">
        <v>29</v>
      </c>
      <c r="B579" s="174" t="s">
        <v>26</v>
      </c>
      <c r="C579" s="98">
        <v>7</v>
      </c>
      <c r="D579" s="98">
        <v>2</v>
      </c>
      <c r="E579" s="103">
        <v>9994219900</v>
      </c>
      <c r="F579" s="99">
        <v>0</v>
      </c>
      <c r="G579" s="175">
        <v>210</v>
      </c>
      <c r="H579" s="1057">
        <f>H580+H581</f>
        <v>1139.4580000000001</v>
      </c>
      <c r="I579" s="1057">
        <f>I580+I581</f>
        <v>1139.4580000000001</v>
      </c>
      <c r="J579" s="1058">
        <f>J580+J581</f>
        <v>0</v>
      </c>
    </row>
    <row r="580" spans="1:10" s="15" customFormat="1" ht="15" x14ac:dyDescent="0.25">
      <c r="A580" s="109" t="s">
        <v>30</v>
      </c>
      <c r="B580" s="54" t="s">
        <v>26</v>
      </c>
      <c r="C580" s="30">
        <v>7</v>
      </c>
      <c r="D580" s="30">
        <v>2</v>
      </c>
      <c r="E580" s="31">
        <v>9994219900</v>
      </c>
      <c r="F580" s="32">
        <v>111</v>
      </c>
      <c r="G580" s="68">
        <v>211</v>
      </c>
      <c r="H580" s="1059">
        <v>875.16</v>
      </c>
      <c r="I580" s="1059">
        <v>875.16</v>
      </c>
      <c r="J580" s="947">
        <f t="shared" si="23"/>
        <v>0</v>
      </c>
    </row>
    <row r="581" spans="1:10" s="15" customFormat="1" ht="15" x14ac:dyDescent="0.25">
      <c r="A581" s="109" t="s">
        <v>59</v>
      </c>
      <c r="B581" s="54" t="s">
        <v>26</v>
      </c>
      <c r="C581" s="30">
        <v>7</v>
      </c>
      <c r="D581" s="30">
        <v>2</v>
      </c>
      <c r="E581" s="31">
        <v>9994219900</v>
      </c>
      <c r="F581" s="32">
        <v>119</v>
      </c>
      <c r="G581" s="68">
        <v>213</v>
      </c>
      <c r="H581" s="1059">
        <v>264.298</v>
      </c>
      <c r="I581" s="1059">
        <v>264.298</v>
      </c>
      <c r="J581" s="947">
        <f t="shared" si="23"/>
        <v>0</v>
      </c>
    </row>
    <row r="582" spans="1:10" s="15" customFormat="1" ht="15" x14ac:dyDescent="0.25">
      <c r="A582" s="176" t="s">
        <v>34</v>
      </c>
      <c r="B582" s="117" t="s">
        <v>26</v>
      </c>
      <c r="C582" s="25">
        <v>7</v>
      </c>
      <c r="D582" s="25">
        <v>2</v>
      </c>
      <c r="E582" s="26">
        <v>9994219900</v>
      </c>
      <c r="F582" s="27">
        <v>247</v>
      </c>
      <c r="G582" s="316">
        <v>223</v>
      </c>
      <c r="H582" s="75">
        <f>100-33</f>
        <v>67</v>
      </c>
      <c r="I582" s="75">
        <f>100-33</f>
        <v>67</v>
      </c>
      <c r="J582" s="950">
        <f t="shared" si="23"/>
        <v>0</v>
      </c>
    </row>
    <row r="583" spans="1:10" s="333" customFormat="1" ht="11.25" x14ac:dyDescent="0.2">
      <c r="A583" s="184" t="s">
        <v>147</v>
      </c>
      <c r="B583" s="178" t="s">
        <v>26</v>
      </c>
      <c r="C583" s="179">
        <v>7</v>
      </c>
      <c r="D583" s="179">
        <v>2</v>
      </c>
      <c r="E583" s="180">
        <v>9994219900</v>
      </c>
      <c r="F583" s="181">
        <v>247</v>
      </c>
      <c r="G583" s="182">
        <v>223</v>
      </c>
      <c r="H583" s="1060"/>
      <c r="I583" s="1060">
        <v>17.457879999999999</v>
      </c>
      <c r="J583" s="984">
        <f t="shared" ref="J583" si="24">I583-H583</f>
        <v>17.457879999999999</v>
      </c>
    </row>
    <row r="584" spans="1:10" s="15" customFormat="1" ht="15" x14ac:dyDescent="0.25">
      <c r="A584" s="176" t="s">
        <v>36</v>
      </c>
      <c r="B584" s="117" t="s">
        <v>26</v>
      </c>
      <c r="C584" s="25">
        <v>7</v>
      </c>
      <c r="D584" s="25">
        <v>2</v>
      </c>
      <c r="E584" s="26">
        <v>9994219900</v>
      </c>
      <c r="F584" s="27">
        <v>244</v>
      </c>
      <c r="G584" s="316">
        <v>225</v>
      </c>
      <c r="H584" s="75"/>
      <c r="I584" s="75"/>
      <c r="J584" s="950">
        <f t="shared" si="23"/>
        <v>0</v>
      </c>
    </row>
    <row r="585" spans="1:10" s="15" customFormat="1" ht="15" x14ac:dyDescent="0.25">
      <c r="A585" s="176" t="s">
        <v>45</v>
      </c>
      <c r="B585" s="117" t="s">
        <v>26</v>
      </c>
      <c r="C585" s="25">
        <v>7</v>
      </c>
      <c r="D585" s="25">
        <v>2</v>
      </c>
      <c r="E585" s="26">
        <v>9994219900</v>
      </c>
      <c r="F585" s="27">
        <v>244</v>
      </c>
      <c r="G585" s="316">
        <v>226</v>
      </c>
      <c r="H585" s="75">
        <f>23+2.45+15+15.163+6</f>
        <v>61.613</v>
      </c>
      <c r="I585" s="75">
        <f>23+2.45+15+15.163+6</f>
        <v>61.613</v>
      </c>
      <c r="J585" s="950">
        <f t="shared" si="23"/>
        <v>0</v>
      </c>
    </row>
    <row r="586" spans="1:10" s="15" customFormat="1" ht="15" x14ac:dyDescent="0.25">
      <c r="A586" s="176" t="s">
        <v>265</v>
      </c>
      <c r="B586" s="117" t="s">
        <v>26</v>
      </c>
      <c r="C586" s="25">
        <v>7</v>
      </c>
      <c r="D586" s="25">
        <v>2</v>
      </c>
      <c r="E586" s="26">
        <v>9994219900</v>
      </c>
      <c r="F586" s="27">
        <v>244</v>
      </c>
      <c r="G586" s="316">
        <v>226</v>
      </c>
      <c r="H586" s="75"/>
      <c r="I586" s="75"/>
      <c r="J586" s="950">
        <f t="shared" si="23"/>
        <v>0</v>
      </c>
    </row>
    <row r="587" spans="1:10" s="356" customFormat="1" ht="15" x14ac:dyDescent="0.25">
      <c r="A587" s="176" t="s">
        <v>301</v>
      </c>
      <c r="B587" s="117" t="s">
        <v>26</v>
      </c>
      <c r="C587" s="25">
        <v>7</v>
      </c>
      <c r="D587" s="25">
        <v>2</v>
      </c>
      <c r="E587" s="26">
        <v>9994219900</v>
      </c>
      <c r="F587" s="27">
        <v>244</v>
      </c>
      <c r="G587" s="316">
        <v>227</v>
      </c>
      <c r="H587" s="75"/>
      <c r="I587" s="75"/>
      <c r="J587" s="950">
        <f t="shared" si="23"/>
        <v>0</v>
      </c>
    </row>
    <row r="588" spans="1:10" s="15" customFormat="1" ht="15" x14ac:dyDescent="0.25">
      <c r="A588" s="177" t="s">
        <v>251</v>
      </c>
      <c r="B588" s="117" t="s">
        <v>26</v>
      </c>
      <c r="C588" s="25">
        <v>7</v>
      </c>
      <c r="D588" s="25">
        <v>2</v>
      </c>
      <c r="E588" s="26">
        <v>9994219900</v>
      </c>
      <c r="F588" s="27">
        <v>321</v>
      </c>
      <c r="G588" s="316">
        <v>262</v>
      </c>
      <c r="H588" s="75">
        <v>15</v>
      </c>
      <c r="I588" s="75">
        <v>15</v>
      </c>
      <c r="J588" s="950">
        <f t="shared" si="23"/>
        <v>0</v>
      </c>
    </row>
    <row r="589" spans="1:10" s="15" customFormat="1" ht="15" x14ac:dyDescent="0.25">
      <c r="A589" s="177" t="s">
        <v>73</v>
      </c>
      <c r="B589" s="117" t="s">
        <v>26</v>
      </c>
      <c r="C589" s="25">
        <v>7</v>
      </c>
      <c r="D589" s="25">
        <v>2</v>
      </c>
      <c r="E589" s="26">
        <v>9994219900</v>
      </c>
      <c r="F589" s="27">
        <v>851</v>
      </c>
      <c r="G589" s="316">
        <v>291</v>
      </c>
      <c r="H589" s="75">
        <v>6.0940000000000003</v>
      </c>
      <c r="I589" s="75">
        <v>6.0940000000000003</v>
      </c>
      <c r="J589" s="950">
        <f t="shared" si="23"/>
        <v>0</v>
      </c>
    </row>
    <row r="590" spans="1:10" s="15" customFormat="1" ht="15" x14ac:dyDescent="0.25">
      <c r="A590" s="227" t="s">
        <v>469</v>
      </c>
      <c r="B590" s="186" t="s">
        <v>26</v>
      </c>
      <c r="C590" s="25">
        <v>7</v>
      </c>
      <c r="D590" s="25">
        <v>2</v>
      </c>
      <c r="E590" s="747" t="s">
        <v>336</v>
      </c>
      <c r="F590" s="27">
        <v>244</v>
      </c>
      <c r="G590" s="856">
        <v>342</v>
      </c>
      <c r="H590" s="75">
        <v>12.65</v>
      </c>
      <c r="I590" s="75">
        <v>12.65</v>
      </c>
      <c r="J590" s="950">
        <f t="shared" si="23"/>
        <v>0</v>
      </c>
    </row>
    <row r="591" spans="1:10" s="15" customFormat="1" ht="15" x14ac:dyDescent="0.25">
      <c r="A591" s="227" t="s">
        <v>46</v>
      </c>
      <c r="B591" s="117" t="s">
        <v>26</v>
      </c>
      <c r="C591" s="25">
        <v>7</v>
      </c>
      <c r="D591" s="25">
        <v>2</v>
      </c>
      <c r="E591" s="26">
        <v>9994219900</v>
      </c>
      <c r="F591" s="27">
        <v>244</v>
      </c>
      <c r="G591" s="316">
        <v>310</v>
      </c>
      <c r="H591" s="75">
        <v>65</v>
      </c>
      <c r="I591" s="75">
        <v>65</v>
      </c>
      <c r="J591" s="950">
        <f t="shared" si="23"/>
        <v>0</v>
      </c>
    </row>
    <row r="592" spans="1:10" s="15" customFormat="1" ht="15" x14ac:dyDescent="0.25">
      <c r="A592" s="177" t="s">
        <v>38</v>
      </c>
      <c r="B592" s="117" t="s">
        <v>26</v>
      </c>
      <c r="C592" s="25">
        <v>7</v>
      </c>
      <c r="D592" s="25">
        <v>2</v>
      </c>
      <c r="E592" s="26">
        <v>9994219900</v>
      </c>
      <c r="F592" s="27">
        <v>244</v>
      </c>
      <c r="G592" s="316">
        <v>343</v>
      </c>
      <c r="H592" s="75">
        <v>30</v>
      </c>
      <c r="I592" s="75">
        <v>30</v>
      </c>
      <c r="J592" s="950">
        <f t="shared" si="23"/>
        <v>0</v>
      </c>
    </row>
    <row r="593" spans="1:10" s="15" customFormat="1" ht="15" x14ac:dyDescent="0.25">
      <c r="A593" s="177" t="s">
        <v>144</v>
      </c>
      <c r="B593" s="117" t="s">
        <v>26</v>
      </c>
      <c r="C593" s="25">
        <v>7</v>
      </c>
      <c r="D593" s="25">
        <v>2</v>
      </c>
      <c r="E593" s="26">
        <v>9994219900</v>
      </c>
      <c r="F593" s="27">
        <v>244</v>
      </c>
      <c r="G593" s="316">
        <v>343</v>
      </c>
      <c r="H593" s="75">
        <v>560</v>
      </c>
      <c r="I593" s="75">
        <v>560</v>
      </c>
      <c r="J593" s="950">
        <f t="shared" si="23"/>
        <v>0</v>
      </c>
    </row>
    <row r="594" spans="1:10" s="333" customFormat="1" ht="15" x14ac:dyDescent="0.25">
      <c r="A594" s="184" t="s">
        <v>147</v>
      </c>
      <c r="B594" s="178" t="s">
        <v>26</v>
      </c>
      <c r="C594" s="179">
        <v>7</v>
      </c>
      <c r="D594" s="179">
        <v>2</v>
      </c>
      <c r="E594" s="180">
        <v>9994219900</v>
      </c>
      <c r="F594" s="181">
        <v>244</v>
      </c>
      <c r="G594" s="182">
        <v>343</v>
      </c>
      <c r="H594" s="1060"/>
      <c r="I594" s="1060"/>
      <c r="J594" s="950">
        <f t="shared" si="23"/>
        <v>0</v>
      </c>
    </row>
    <row r="595" spans="1:10" s="15" customFormat="1" ht="15" x14ac:dyDescent="0.25">
      <c r="A595" s="177" t="s">
        <v>145</v>
      </c>
      <c r="B595" s="117" t="s">
        <v>26</v>
      </c>
      <c r="C595" s="25">
        <v>7</v>
      </c>
      <c r="D595" s="25">
        <v>2</v>
      </c>
      <c r="E595" s="26">
        <v>9994219900</v>
      </c>
      <c r="F595" s="27">
        <v>244</v>
      </c>
      <c r="G595" s="316">
        <v>343</v>
      </c>
      <c r="H595" s="75">
        <v>34</v>
      </c>
      <c r="I595" s="75">
        <v>34</v>
      </c>
      <c r="J595" s="950">
        <f t="shared" si="23"/>
        <v>0</v>
      </c>
    </row>
    <row r="596" spans="1:10" s="15" customFormat="1" ht="15" x14ac:dyDescent="0.25">
      <c r="A596" s="167" t="s">
        <v>188</v>
      </c>
      <c r="B596" s="117" t="s">
        <v>26</v>
      </c>
      <c r="C596" s="25">
        <v>7</v>
      </c>
      <c r="D596" s="25">
        <v>2</v>
      </c>
      <c r="E596" s="26">
        <v>9994219900</v>
      </c>
      <c r="F596" s="27">
        <v>244</v>
      </c>
      <c r="G596" s="316">
        <v>344</v>
      </c>
      <c r="H596" s="75"/>
      <c r="I596" s="75"/>
      <c r="J596" s="950">
        <f t="shared" si="23"/>
        <v>0</v>
      </c>
    </row>
    <row r="597" spans="1:10" s="15" customFormat="1" ht="15.75" thickBot="1" x14ac:dyDescent="0.3">
      <c r="A597" s="479" t="s">
        <v>149</v>
      </c>
      <c r="B597" s="620" t="s">
        <v>26</v>
      </c>
      <c r="C597" s="480">
        <v>7</v>
      </c>
      <c r="D597" s="480">
        <v>2</v>
      </c>
      <c r="E597" s="481">
        <v>9994219900</v>
      </c>
      <c r="F597" s="482">
        <v>244</v>
      </c>
      <c r="G597" s="621">
        <v>346</v>
      </c>
      <c r="H597" s="1056">
        <f>50+30</f>
        <v>80</v>
      </c>
      <c r="I597" s="1056">
        <f>50+30</f>
        <v>80</v>
      </c>
      <c r="J597" s="962">
        <f t="shared" si="23"/>
        <v>0</v>
      </c>
    </row>
    <row r="598" spans="1:10" s="15" customFormat="1" ht="15" thickBot="1" x14ac:dyDescent="0.25">
      <c r="A598" s="213" t="s">
        <v>178</v>
      </c>
      <c r="B598" s="214" t="s">
        <v>26</v>
      </c>
      <c r="C598" s="215"/>
      <c r="D598" s="215"/>
      <c r="E598" s="71"/>
      <c r="F598" s="216"/>
      <c r="G598" s="216"/>
      <c r="H598" s="963">
        <f>SUM(H600:H618)</f>
        <v>1959.8500000000001</v>
      </c>
      <c r="I598" s="963">
        <f>SUM(I600:I618)</f>
        <v>1959.8500000000001</v>
      </c>
      <c r="J598" s="964">
        <f>SUM(J600:J618)</f>
        <v>0</v>
      </c>
    </row>
    <row r="599" spans="1:10" s="15" customFormat="1" ht="15" x14ac:dyDescent="0.25">
      <c r="A599" s="173" t="s">
        <v>29</v>
      </c>
      <c r="B599" s="174" t="s">
        <v>26</v>
      </c>
      <c r="C599" s="98">
        <v>7</v>
      </c>
      <c r="D599" s="98">
        <v>2</v>
      </c>
      <c r="E599" s="103">
        <v>9994219900</v>
      </c>
      <c r="F599" s="99">
        <v>0</v>
      </c>
      <c r="G599" s="175">
        <v>210</v>
      </c>
      <c r="H599" s="1057">
        <f>H600+H601</f>
        <v>1007.982</v>
      </c>
      <c r="I599" s="1057">
        <f>I600+I601</f>
        <v>1007.982</v>
      </c>
      <c r="J599" s="1058">
        <f>J600+J601</f>
        <v>0</v>
      </c>
    </row>
    <row r="600" spans="1:10" s="15" customFormat="1" ht="15" x14ac:dyDescent="0.25">
      <c r="A600" s="109" t="s">
        <v>30</v>
      </c>
      <c r="B600" s="54" t="s">
        <v>26</v>
      </c>
      <c r="C600" s="30">
        <v>7</v>
      </c>
      <c r="D600" s="30">
        <v>2</v>
      </c>
      <c r="E600" s="31">
        <v>9994219900</v>
      </c>
      <c r="F600" s="32">
        <v>111</v>
      </c>
      <c r="G600" s="68">
        <v>211</v>
      </c>
      <c r="H600" s="1059">
        <v>774.18</v>
      </c>
      <c r="I600" s="1059">
        <v>774.18</v>
      </c>
      <c r="J600" s="947">
        <f t="shared" si="23"/>
        <v>0</v>
      </c>
    </row>
    <row r="601" spans="1:10" s="15" customFormat="1" ht="15" x14ac:dyDescent="0.25">
      <c r="A601" s="109" t="s">
        <v>59</v>
      </c>
      <c r="B601" s="54" t="s">
        <v>26</v>
      </c>
      <c r="C601" s="30">
        <v>7</v>
      </c>
      <c r="D601" s="30">
        <v>2</v>
      </c>
      <c r="E601" s="31">
        <v>9994219900</v>
      </c>
      <c r="F601" s="32">
        <v>119</v>
      </c>
      <c r="G601" s="68">
        <v>213</v>
      </c>
      <c r="H601" s="1059">
        <v>233.80199999999999</v>
      </c>
      <c r="I601" s="1059">
        <v>233.80199999999999</v>
      </c>
      <c r="J601" s="947">
        <f t="shared" si="23"/>
        <v>0</v>
      </c>
    </row>
    <row r="602" spans="1:10" s="15" customFormat="1" ht="15" x14ac:dyDescent="0.25">
      <c r="A602" s="176" t="s">
        <v>34</v>
      </c>
      <c r="B602" s="117" t="s">
        <v>26</v>
      </c>
      <c r="C602" s="25">
        <v>7</v>
      </c>
      <c r="D602" s="25">
        <v>2</v>
      </c>
      <c r="E602" s="26">
        <v>9994219900</v>
      </c>
      <c r="F602" s="27">
        <v>247</v>
      </c>
      <c r="G602" s="316">
        <v>223</v>
      </c>
      <c r="H602" s="75">
        <f>60-20</f>
        <v>40</v>
      </c>
      <c r="I602" s="75">
        <f>60-20</f>
        <v>40</v>
      </c>
      <c r="J602" s="950">
        <f t="shared" si="23"/>
        <v>0</v>
      </c>
    </row>
    <row r="603" spans="1:10" s="15" customFormat="1" ht="15" x14ac:dyDescent="0.25">
      <c r="A603" s="176" t="s">
        <v>36</v>
      </c>
      <c r="B603" s="117" t="s">
        <v>26</v>
      </c>
      <c r="C603" s="25">
        <v>7</v>
      </c>
      <c r="D603" s="25">
        <v>2</v>
      </c>
      <c r="E603" s="26">
        <v>9994219900</v>
      </c>
      <c r="F603" s="27">
        <v>244</v>
      </c>
      <c r="G603" s="316">
        <v>225</v>
      </c>
      <c r="H603" s="75"/>
      <c r="I603" s="75"/>
      <c r="J603" s="950">
        <f t="shared" si="23"/>
        <v>0</v>
      </c>
    </row>
    <row r="604" spans="1:10" s="15" customFormat="1" ht="15" x14ac:dyDescent="0.25">
      <c r="A604" s="176" t="s">
        <v>45</v>
      </c>
      <c r="B604" s="117" t="s">
        <v>26</v>
      </c>
      <c r="C604" s="25">
        <v>7</v>
      </c>
      <c r="D604" s="25">
        <v>2</v>
      </c>
      <c r="E604" s="26">
        <v>9994219900</v>
      </c>
      <c r="F604" s="27">
        <v>244</v>
      </c>
      <c r="G604" s="316">
        <v>226</v>
      </c>
      <c r="H604" s="75">
        <f>23+15.163+3.5+11</f>
        <v>52.662999999999997</v>
      </c>
      <c r="I604" s="75">
        <f>23+15.163+3.5+11</f>
        <v>52.662999999999997</v>
      </c>
      <c r="J604" s="950">
        <f t="shared" si="23"/>
        <v>0</v>
      </c>
    </row>
    <row r="605" spans="1:10" s="15" customFormat="1" ht="15" x14ac:dyDescent="0.25">
      <c r="A605" s="176" t="s">
        <v>265</v>
      </c>
      <c r="B605" s="117" t="s">
        <v>26</v>
      </c>
      <c r="C605" s="25">
        <v>7</v>
      </c>
      <c r="D605" s="25">
        <v>2</v>
      </c>
      <c r="E605" s="26">
        <v>9994219900</v>
      </c>
      <c r="F605" s="27">
        <v>244</v>
      </c>
      <c r="G605" s="316">
        <v>226</v>
      </c>
      <c r="H605" s="75"/>
      <c r="I605" s="75"/>
      <c r="J605" s="950">
        <f t="shared" si="23"/>
        <v>0</v>
      </c>
    </row>
    <row r="606" spans="1:10" s="15" customFormat="1" ht="15" x14ac:dyDescent="0.25">
      <c r="A606" s="176" t="s">
        <v>266</v>
      </c>
      <c r="B606" s="117" t="s">
        <v>26</v>
      </c>
      <c r="C606" s="25">
        <v>7</v>
      </c>
      <c r="D606" s="25">
        <v>2</v>
      </c>
      <c r="E606" s="26">
        <v>9994219900</v>
      </c>
      <c r="F606" s="27">
        <v>244</v>
      </c>
      <c r="G606" s="316">
        <v>226</v>
      </c>
      <c r="H606" s="75"/>
      <c r="I606" s="75"/>
      <c r="J606" s="950">
        <f t="shared" ref="J606:J670" si="25">I606-H606</f>
        <v>0</v>
      </c>
    </row>
    <row r="607" spans="1:10" s="15" customFormat="1" ht="15" x14ac:dyDescent="0.25">
      <c r="A607" s="176" t="s">
        <v>301</v>
      </c>
      <c r="B607" s="117" t="s">
        <v>26</v>
      </c>
      <c r="C607" s="25">
        <v>7</v>
      </c>
      <c r="D607" s="25">
        <v>2</v>
      </c>
      <c r="E607" s="26">
        <v>9994219900</v>
      </c>
      <c r="F607" s="27">
        <v>244</v>
      </c>
      <c r="G607" s="316">
        <v>227</v>
      </c>
      <c r="H607" s="75">
        <v>12</v>
      </c>
      <c r="I607" s="75">
        <v>12</v>
      </c>
      <c r="J607" s="950">
        <f t="shared" si="25"/>
        <v>0</v>
      </c>
    </row>
    <row r="608" spans="1:10" s="15" customFormat="1" ht="15" x14ac:dyDescent="0.25">
      <c r="A608" s="177" t="s">
        <v>251</v>
      </c>
      <c r="B608" s="117" t="s">
        <v>26</v>
      </c>
      <c r="C608" s="25">
        <v>7</v>
      </c>
      <c r="D608" s="25">
        <v>2</v>
      </c>
      <c r="E608" s="26">
        <v>9994219900</v>
      </c>
      <c r="F608" s="27">
        <v>321</v>
      </c>
      <c r="G608" s="316">
        <v>262</v>
      </c>
      <c r="H608" s="75">
        <v>15</v>
      </c>
      <c r="I608" s="75">
        <v>15</v>
      </c>
      <c r="J608" s="950">
        <f t="shared" si="25"/>
        <v>0</v>
      </c>
    </row>
    <row r="609" spans="1:10" s="15" customFormat="1" ht="15" x14ac:dyDescent="0.25">
      <c r="A609" s="177" t="s">
        <v>73</v>
      </c>
      <c r="B609" s="117" t="s">
        <v>26</v>
      </c>
      <c r="C609" s="25">
        <v>7</v>
      </c>
      <c r="D609" s="25">
        <v>2</v>
      </c>
      <c r="E609" s="26">
        <v>9994219900</v>
      </c>
      <c r="F609" s="27">
        <v>851</v>
      </c>
      <c r="G609" s="316">
        <v>291</v>
      </c>
      <c r="H609" s="75">
        <v>6.4379999999999997</v>
      </c>
      <c r="I609" s="75">
        <v>6.4379999999999997</v>
      </c>
      <c r="J609" s="950">
        <f t="shared" si="25"/>
        <v>0</v>
      </c>
    </row>
    <row r="610" spans="1:10" s="15" customFormat="1" ht="15" x14ac:dyDescent="0.25">
      <c r="A610" s="227" t="s">
        <v>46</v>
      </c>
      <c r="B610" s="117" t="s">
        <v>26</v>
      </c>
      <c r="C610" s="25">
        <v>7</v>
      </c>
      <c r="D610" s="25">
        <v>2</v>
      </c>
      <c r="E610" s="26">
        <v>9994219900</v>
      </c>
      <c r="F610" s="27">
        <v>244</v>
      </c>
      <c r="G610" s="316">
        <v>310</v>
      </c>
      <c r="H610" s="75"/>
      <c r="I610" s="75"/>
      <c r="J610" s="950">
        <f t="shared" si="25"/>
        <v>0</v>
      </c>
    </row>
    <row r="611" spans="1:10" s="15" customFormat="1" ht="15" x14ac:dyDescent="0.25">
      <c r="A611" s="227" t="s">
        <v>469</v>
      </c>
      <c r="B611" s="186" t="s">
        <v>26</v>
      </c>
      <c r="C611" s="25">
        <v>7</v>
      </c>
      <c r="D611" s="25">
        <v>2</v>
      </c>
      <c r="E611" s="747" t="s">
        <v>336</v>
      </c>
      <c r="F611" s="27">
        <v>244</v>
      </c>
      <c r="G611" s="856">
        <v>342</v>
      </c>
      <c r="H611" s="75">
        <v>6.444</v>
      </c>
      <c r="I611" s="75">
        <v>6.444</v>
      </c>
      <c r="J611" s="950">
        <f t="shared" si="25"/>
        <v>0</v>
      </c>
    </row>
    <row r="612" spans="1:10" s="15" customFormat="1" ht="15" x14ac:dyDescent="0.25">
      <c r="A612" s="177" t="s">
        <v>38</v>
      </c>
      <c r="B612" s="117" t="s">
        <v>26</v>
      </c>
      <c r="C612" s="25">
        <v>7</v>
      </c>
      <c r="D612" s="25">
        <v>2</v>
      </c>
      <c r="E612" s="26">
        <v>9994219900</v>
      </c>
      <c r="F612" s="27">
        <v>244</v>
      </c>
      <c r="G612" s="316">
        <v>343</v>
      </c>
      <c r="H612" s="75">
        <v>40</v>
      </c>
      <c r="I612" s="75">
        <v>40</v>
      </c>
      <c r="J612" s="950">
        <f t="shared" si="25"/>
        <v>0</v>
      </c>
    </row>
    <row r="613" spans="1:10" s="15" customFormat="1" ht="15" x14ac:dyDescent="0.25">
      <c r="A613" s="177" t="s">
        <v>144</v>
      </c>
      <c r="B613" s="117" t="s">
        <v>26</v>
      </c>
      <c r="C613" s="25">
        <v>7</v>
      </c>
      <c r="D613" s="25">
        <v>2</v>
      </c>
      <c r="E613" s="26">
        <v>9994219900</v>
      </c>
      <c r="F613" s="27">
        <v>244</v>
      </c>
      <c r="G613" s="316">
        <v>343</v>
      </c>
      <c r="H613" s="75">
        <v>700</v>
      </c>
      <c r="I613" s="75">
        <v>700</v>
      </c>
      <c r="J613" s="950">
        <f t="shared" si="25"/>
        <v>0</v>
      </c>
    </row>
    <row r="614" spans="1:10" s="333" customFormat="1" ht="15" x14ac:dyDescent="0.25">
      <c r="A614" s="184" t="s">
        <v>147</v>
      </c>
      <c r="B614" s="178" t="s">
        <v>26</v>
      </c>
      <c r="C614" s="179">
        <v>7</v>
      </c>
      <c r="D614" s="179">
        <v>2</v>
      </c>
      <c r="E614" s="180">
        <v>9994219900</v>
      </c>
      <c r="F614" s="181">
        <v>244</v>
      </c>
      <c r="G614" s="182">
        <v>343</v>
      </c>
      <c r="H614" s="1060"/>
      <c r="I614" s="1060"/>
      <c r="J614" s="950">
        <f t="shared" si="25"/>
        <v>0</v>
      </c>
    </row>
    <row r="615" spans="1:10" s="15" customFormat="1" ht="15" x14ac:dyDescent="0.25">
      <c r="A615" s="177" t="s">
        <v>145</v>
      </c>
      <c r="B615" s="117" t="s">
        <v>26</v>
      </c>
      <c r="C615" s="25">
        <v>7</v>
      </c>
      <c r="D615" s="25">
        <v>2</v>
      </c>
      <c r="E615" s="26">
        <v>9994219900</v>
      </c>
      <c r="F615" s="27">
        <v>244</v>
      </c>
      <c r="G615" s="316">
        <v>343</v>
      </c>
      <c r="H615" s="75">
        <v>78</v>
      </c>
      <c r="I615" s="75">
        <v>78</v>
      </c>
      <c r="J615" s="950">
        <f t="shared" si="25"/>
        <v>0</v>
      </c>
    </row>
    <row r="616" spans="1:10" s="15" customFormat="1" ht="15" x14ac:dyDescent="0.25">
      <c r="A616" s="167" t="s">
        <v>188</v>
      </c>
      <c r="B616" s="117" t="s">
        <v>26</v>
      </c>
      <c r="C616" s="25">
        <v>7</v>
      </c>
      <c r="D616" s="25">
        <v>2</v>
      </c>
      <c r="E616" s="26">
        <v>9994219900</v>
      </c>
      <c r="F616" s="27">
        <v>244</v>
      </c>
      <c r="G616" s="316">
        <v>344</v>
      </c>
      <c r="H616" s="75"/>
      <c r="I616" s="75"/>
      <c r="J616" s="950">
        <f t="shared" si="25"/>
        <v>0</v>
      </c>
    </row>
    <row r="617" spans="1:10" s="15" customFormat="1" ht="15" x14ac:dyDescent="0.25">
      <c r="A617" s="167" t="s">
        <v>149</v>
      </c>
      <c r="B617" s="117" t="s">
        <v>26</v>
      </c>
      <c r="C617" s="25">
        <v>7</v>
      </c>
      <c r="D617" s="25">
        <v>2</v>
      </c>
      <c r="E617" s="26">
        <v>9994219900</v>
      </c>
      <c r="F617" s="27">
        <v>244</v>
      </c>
      <c r="G617" s="316">
        <v>346</v>
      </c>
      <c r="H617" s="75"/>
      <c r="I617" s="75"/>
      <c r="J617" s="950">
        <f t="shared" si="25"/>
        <v>0</v>
      </c>
    </row>
    <row r="618" spans="1:10" s="15" customFormat="1" ht="30.75" thickBot="1" x14ac:dyDescent="0.3">
      <c r="A618" s="748" t="s">
        <v>400</v>
      </c>
      <c r="B618" s="693" t="s">
        <v>26</v>
      </c>
      <c r="C618" s="637">
        <v>7</v>
      </c>
      <c r="D618" s="637">
        <v>9</v>
      </c>
      <c r="E618" s="749" t="s">
        <v>403</v>
      </c>
      <c r="F618" s="638">
        <v>244</v>
      </c>
      <c r="G618" s="638">
        <v>342</v>
      </c>
      <c r="H618" s="1065">
        <v>1.323</v>
      </c>
      <c r="I618" s="1065">
        <v>1.323</v>
      </c>
      <c r="J618" s="950">
        <f t="shared" si="25"/>
        <v>0</v>
      </c>
    </row>
    <row r="619" spans="1:10" s="15" customFormat="1" ht="15" thickBot="1" x14ac:dyDescent="0.25">
      <c r="A619" s="429" t="s">
        <v>179</v>
      </c>
      <c r="B619" s="430" t="s">
        <v>26</v>
      </c>
      <c r="C619" s="431"/>
      <c r="D619" s="431"/>
      <c r="E619" s="464"/>
      <c r="F619" s="433"/>
      <c r="G619" s="433"/>
      <c r="H619" s="1063">
        <f>SUM(H621:H640)</f>
        <v>2435.797</v>
      </c>
      <c r="I619" s="1063">
        <f>SUM(I621:I640)-I624</f>
        <v>2465.797</v>
      </c>
      <c r="J619" s="1063">
        <f>SUM(J621:J640)-J624</f>
        <v>30</v>
      </c>
    </row>
    <row r="620" spans="1:10" s="15" customFormat="1" ht="15" x14ac:dyDescent="0.25">
      <c r="A620" s="173" t="s">
        <v>29</v>
      </c>
      <c r="B620" s="174" t="s">
        <v>26</v>
      </c>
      <c r="C620" s="98">
        <v>7</v>
      </c>
      <c r="D620" s="98">
        <v>2</v>
      </c>
      <c r="E620" s="103">
        <v>9994219900</v>
      </c>
      <c r="F620" s="99">
        <v>0</v>
      </c>
      <c r="G620" s="175">
        <v>210</v>
      </c>
      <c r="H620" s="1057">
        <f>H621+H622</f>
        <v>1051.808</v>
      </c>
      <c r="I620" s="1057">
        <f>I621+I622</f>
        <v>1051.808</v>
      </c>
      <c r="J620" s="1058">
        <f>J621+J622</f>
        <v>0</v>
      </c>
    </row>
    <row r="621" spans="1:10" s="15" customFormat="1" ht="15" x14ac:dyDescent="0.25">
      <c r="A621" s="109" t="s">
        <v>30</v>
      </c>
      <c r="B621" s="54" t="s">
        <v>26</v>
      </c>
      <c r="C621" s="30">
        <v>7</v>
      </c>
      <c r="D621" s="30">
        <v>2</v>
      </c>
      <c r="E621" s="31">
        <v>9994219900</v>
      </c>
      <c r="F621" s="32">
        <v>111</v>
      </c>
      <c r="G621" s="68">
        <v>211</v>
      </c>
      <c r="H621" s="1059">
        <v>807.84</v>
      </c>
      <c r="I621" s="1059">
        <v>807.84</v>
      </c>
      <c r="J621" s="947">
        <f t="shared" si="25"/>
        <v>0</v>
      </c>
    </row>
    <row r="622" spans="1:10" s="15" customFormat="1" ht="15" x14ac:dyDescent="0.25">
      <c r="A622" s="109" t="s">
        <v>59</v>
      </c>
      <c r="B622" s="54" t="s">
        <v>26</v>
      </c>
      <c r="C622" s="30">
        <v>7</v>
      </c>
      <c r="D622" s="30">
        <v>2</v>
      </c>
      <c r="E622" s="31">
        <v>9994219900</v>
      </c>
      <c r="F622" s="32">
        <v>119</v>
      </c>
      <c r="G622" s="68">
        <v>213</v>
      </c>
      <c r="H622" s="1059">
        <v>243.96799999999999</v>
      </c>
      <c r="I622" s="1059">
        <v>243.96799999999999</v>
      </c>
      <c r="J622" s="947">
        <f t="shared" si="25"/>
        <v>0</v>
      </c>
    </row>
    <row r="623" spans="1:10" s="15" customFormat="1" ht="15" x14ac:dyDescent="0.25">
      <c r="A623" s="176" t="s">
        <v>34</v>
      </c>
      <c r="B623" s="117" t="s">
        <v>26</v>
      </c>
      <c r="C623" s="25">
        <v>7</v>
      </c>
      <c r="D623" s="25">
        <v>2</v>
      </c>
      <c r="E623" s="26">
        <v>9994219900</v>
      </c>
      <c r="F623" s="27">
        <v>247</v>
      </c>
      <c r="G623" s="316">
        <v>223</v>
      </c>
      <c r="H623" s="75">
        <f>230-77</f>
        <v>153</v>
      </c>
      <c r="I623" s="75">
        <f>230-77</f>
        <v>153</v>
      </c>
      <c r="J623" s="950">
        <f t="shared" si="25"/>
        <v>0</v>
      </c>
    </row>
    <row r="624" spans="1:10" s="333" customFormat="1" ht="15" x14ac:dyDescent="0.25">
      <c r="A624" s="184" t="s">
        <v>147</v>
      </c>
      <c r="B624" s="178" t="s">
        <v>26</v>
      </c>
      <c r="C624" s="179">
        <v>7</v>
      </c>
      <c r="D624" s="179">
        <v>2</v>
      </c>
      <c r="E624" s="180">
        <v>9994219900</v>
      </c>
      <c r="F624" s="181">
        <v>247</v>
      </c>
      <c r="G624" s="182">
        <v>223</v>
      </c>
      <c r="H624" s="1060"/>
      <c r="I624" s="1060"/>
      <c r="J624" s="950"/>
    </row>
    <row r="625" spans="1:10" s="15" customFormat="1" ht="15" x14ac:dyDescent="0.25">
      <c r="A625" s="176" t="s">
        <v>36</v>
      </c>
      <c r="B625" s="117" t="s">
        <v>26</v>
      </c>
      <c r="C625" s="25">
        <v>7</v>
      </c>
      <c r="D625" s="25">
        <v>2</v>
      </c>
      <c r="E625" s="26">
        <v>9994219900</v>
      </c>
      <c r="F625" s="27">
        <v>244</v>
      </c>
      <c r="G625" s="316">
        <v>225</v>
      </c>
      <c r="H625" s="75"/>
      <c r="I625" s="75"/>
      <c r="J625" s="950">
        <f t="shared" si="25"/>
        <v>0</v>
      </c>
    </row>
    <row r="626" spans="1:10" s="15" customFormat="1" ht="15" x14ac:dyDescent="0.25">
      <c r="A626" s="176" t="s">
        <v>45</v>
      </c>
      <c r="B626" s="117" t="s">
        <v>26</v>
      </c>
      <c r="C626" s="25">
        <v>7</v>
      </c>
      <c r="D626" s="25">
        <v>2</v>
      </c>
      <c r="E626" s="26">
        <v>9994219900</v>
      </c>
      <c r="F626" s="27">
        <v>244</v>
      </c>
      <c r="G626" s="316">
        <v>226</v>
      </c>
      <c r="H626" s="75">
        <f>23+2.45+15.163</f>
        <v>40.613</v>
      </c>
      <c r="I626" s="75">
        <f>23+2.45+15.163</f>
        <v>40.613</v>
      </c>
      <c r="J626" s="950">
        <f t="shared" si="25"/>
        <v>0</v>
      </c>
    </row>
    <row r="627" spans="1:10" s="15" customFormat="1" ht="15" x14ac:dyDescent="0.25">
      <c r="A627" s="176" t="s">
        <v>265</v>
      </c>
      <c r="B627" s="117" t="s">
        <v>26</v>
      </c>
      <c r="C627" s="25">
        <v>7</v>
      </c>
      <c r="D627" s="25">
        <v>2</v>
      </c>
      <c r="E627" s="26">
        <v>9994219900</v>
      </c>
      <c r="F627" s="27">
        <v>244</v>
      </c>
      <c r="G627" s="316">
        <v>226</v>
      </c>
      <c r="H627" s="75"/>
      <c r="I627" s="75"/>
      <c r="J627" s="950">
        <f t="shared" si="25"/>
        <v>0</v>
      </c>
    </row>
    <row r="628" spans="1:10" s="15" customFormat="1" ht="15" x14ac:dyDescent="0.25">
      <c r="A628" s="176" t="s">
        <v>266</v>
      </c>
      <c r="B628" s="117" t="s">
        <v>26</v>
      </c>
      <c r="C628" s="25">
        <v>7</v>
      </c>
      <c r="D628" s="25">
        <v>2</v>
      </c>
      <c r="E628" s="26">
        <v>9994219900</v>
      </c>
      <c r="F628" s="27">
        <v>244</v>
      </c>
      <c r="G628" s="316">
        <v>226</v>
      </c>
      <c r="H628" s="75"/>
      <c r="I628" s="75"/>
      <c r="J628" s="950">
        <f t="shared" si="25"/>
        <v>0</v>
      </c>
    </row>
    <row r="629" spans="1:10" s="356" customFormat="1" ht="15" x14ac:dyDescent="0.25">
      <c r="A629" s="176" t="s">
        <v>301</v>
      </c>
      <c r="B629" s="117" t="s">
        <v>26</v>
      </c>
      <c r="C629" s="25">
        <v>7</v>
      </c>
      <c r="D629" s="25">
        <v>2</v>
      </c>
      <c r="E629" s="26">
        <v>9994219900</v>
      </c>
      <c r="F629" s="27">
        <v>244</v>
      </c>
      <c r="G629" s="316">
        <v>227</v>
      </c>
      <c r="H629" s="75"/>
      <c r="I629" s="75"/>
      <c r="J629" s="950">
        <f t="shared" si="25"/>
        <v>0</v>
      </c>
    </row>
    <row r="630" spans="1:10" s="15" customFormat="1" ht="15" x14ac:dyDescent="0.25">
      <c r="A630" s="177" t="s">
        <v>251</v>
      </c>
      <c r="B630" s="117" t="s">
        <v>26</v>
      </c>
      <c r="C630" s="25">
        <v>7</v>
      </c>
      <c r="D630" s="25">
        <v>2</v>
      </c>
      <c r="E630" s="26">
        <v>9994219900</v>
      </c>
      <c r="F630" s="27">
        <v>321</v>
      </c>
      <c r="G630" s="316">
        <v>262</v>
      </c>
      <c r="H630" s="75">
        <v>25</v>
      </c>
      <c r="I630" s="75">
        <v>25</v>
      </c>
      <c r="J630" s="950">
        <f t="shared" si="25"/>
        <v>0</v>
      </c>
    </row>
    <row r="631" spans="1:10" s="15" customFormat="1" ht="15" x14ac:dyDescent="0.25">
      <c r="A631" s="177" t="s">
        <v>73</v>
      </c>
      <c r="B631" s="117" t="s">
        <v>26</v>
      </c>
      <c r="C631" s="25">
        <v>7</v>
      </c>
      <c r="D631" s="25">
        <v>2</v>
      </c>
      <c r="E631" s="26">
        <v>9994219900</v>
      </c>
      <c r="F631" s="27">
        <v>851</v>
      </c>
      <c r="G631" s="316">
        <v>291</v>
      </c>
      <c r="H631" s="75">
        <v>9.6989999999999998</v>
      </c>
      <c r="I631" s="75">
        <v>9.6989999999999998</v>
      </c>
      <c r="J631" s="950">
        <f t="shared" si="25"/>
        <v>0</v>
      </c>
    </row>
    <row r="632" spans="1:10" s="124" customFormat="1" ht="15" x14ac:dyDescent="0.25">
      <c r="A632" s="400" t="s">
        <v>256</v>
      </c>
      <c r="B632" s="398" t="s">
        <v>26</v>
      </c>
      <c r="C632" s="278">
        <v>7</v>
      </c>
      <c r="D632" s="278">
        <v>2</v>
      </c>
      <c r="E632" s="521" t="s">
        <v>337</v>
      </c>
      <c r="F632" s="279">
        <v>321</v>
      </c>
      <c r="G632" s="279">
        <v>263</v>
      </c>
      <c r="H632" s="1064"/>
      <c r="I632" s="1064"/>
      <c r="J632" s="950">
        <f t="shared" si="25"/>
        <v>0</v>
      </c>
    </row>
    <row r="633" spans="1:10" s="15" customFormat="1" ht="15" x14ac:dyDescent="0.25">
      <c r="A633" s="227" t="s">
        <v>469</v>
      </c>
      <c r="B633" s="186" t="s">
        <v>26</v>
      </c>
      <c r="C633" s="25">
        <v>7</v>
      </c>
      <c r="D633" s="25">
        <v>2</v>
      </c>
      <c r="E633" s="747" t="s">
        <v>336</v>
      </c>
      <c r="F633" s="27">
        <v>244</v>
      </c>
      <c r="G633" s="856">
        <v>342</v>
      </c>
      <c r="H633" s="75">
        <v>22.677</v>
      </c>
      <c r="I633" s="75">
        <v>22.677</v>
      </c>
      <c r="J633" s="950">
        <f t="shared" si="25"/>
        <v>0</v>
      </c>
    </row>
    <row r="634" spans="1:10" s="15" customFormat="1" ht="15" x14ac:dyDescent="0.25">
      <c r="A634" s="399" t="s">
        <v>46</v>
      </c>
      <c r="B634" s="117" t="s">
        <v>26</v>
      </c>
      <c r="C634" s="25">
        <v>7</v>
      </c>
      <c r="D634" s="25">
        <v>2</v>
      </c>
      <c r="E634" s="26">
        <v>9994219900</v>
      </c>
      <c r="F634" s="27">
        <v>244</v>
      </c>
      <c r="G634" s="316">
        <v>310</v>
      </c>
      <c r="H634" s="75"/>
      <c r="I634" s="75">
        <v>30</v>
      </c>
      <c r="J634" s="950">
        <f t="shared" si="25"/>
        <v>30</v>
      </c>
    </row>
    <row r="635" spans="1:10" s="15" customFormat="1" ht="15" x14ac:dyDescent="0.25">
      <c r="A635" s="177" t="s">
        <v>38</v>
      </c>
      <c r="B635" s="117" t="s">
        <v>26</v>
      </c>
      <c r="C635" s="25">
        <v>7</v>
      </c>
      <c r="D635" s="25">
        <v>2</v>
      </c>
      <c r="E635" s="26">
        <v>9994219900</v>
      </c>
      <c r="F635" s="27">
        <v>244</v>
      </c>
      <c r="G635" s="316">
        <v>343</v>
      </c>
      <c r="H635" s="75">
        <v>23</v>
      </c>
      <c r="I635" s="75">
        <v>23</v>
      </c>
      <c r="J635" s="950">
        <f t="shared" si="25"/>
        <v>0</v>
      </c>
    </row>
    <row r="636" spans="1:10" s="15" customFormat="1" ht="15" x14ac:dyDescent="0.25">
      <c r="A636" s="177" t="s">
        <v>144</v>
      </c>
      <c r="B636" s="117" t="s">
        <v>26</v>
      </c>
      <c r="C636" s="25">
        <v>7</v>
      </c>
      <c r="D636" s="25">
        <v>2</v>
      </c>
      <c r="E636" s="26">
        <v>9994219900</v>
      </c>
      <c r="F636" s="27">
        <v>244</v>
      </c>
      <c r="G636" s="316">
        <v>343</v>
      </c>
      <c r="H636" s="75">
        <v>1050</v>
      </c>
      <c r="I636" s="75">
        <v>1050</v>
      </c>
      <c r="J636" s="950">
        <f t="shared" si="25"/>
        <v>0</v>
      </c>
    </row>
    <row r="637" spans="1:10" s="333" customFormat="1" ht="15" x14ac:dyDescent="0.25">
      <c r="A637" s="184" t="s">
        <v>147</v>
      </c>
      <c r="B637" s="178" t="s">
        <v>26</v>
      </c>
      <c r="C637" s="179">
        <v>7</v>
      </c>
      <c r="D637" s="179">
        <v>2</v>
      </c>
      <c r="E637" s="180">
        <v>9994219900</v>
      </c>
      <c r="F637" s="181">
        <v>244</v>
      </c>
      <c r="G637" s="182">
        <v>343</v>
      </c>
      <c r="H637" s="1060"/>
      <c r="I637" s="1060"/>
      <c r="J637" s="950">
        <f t="shared" si="25"/>
        <v>0</v>
      </c>
    </row>
    <row r="638" spans="1:10" s="15" customFormat="1" ht="15" x14ac:dyDescent="0.25">
      <c r="A638" s="177" t="s">
        <v>145</v>
      </c>
      <c r="B638" s="117" t="s">
        <v>26</v>
      </c>
      <c r="C638" s="25">
        <v>7</v>
      </c>
      <c r="D638" s="25">
        <v>2</v>
      </c>
      <c r="E638" s="26">
        <v>9994219900</v>
      </c>
      <c r="F638" s="27">
        <v>244</v>
      </c>
      <c r="G638" s="316">
        <v>343</v>
      </c>
      <c r="H638" s="75">
        <v>60</v>
      </c>
      <c r="I638" s="75">
        <v>60</v>
      </c>
      <c r="J638" s="950">
        <f t="shared" si="25"/>
        <v>0</v>
      </c>
    </row>
    <row r="639" spans="1:10" s="15" customFormat="1" ht="15" x14ac:dyDescent="0.25">
      <c r="A639" s="167" t="s">
        <v>188</v>
      </c>
      <c r="B639" s="117" t="s">
        <v>26</v>
      </c>
      <c r="C639" s="25">
        <v>7</v>
      </c>
      <c r="D639" s="25">
        <v>2</v>
      </c>
      <c r="E639" s="26">
        <v>9994219900</v>
      </c>
      <c r="F639" s="27">
        <v>244</v>
      </c>
      <c r="G639" s="316">
        <v>344</v>
      </c>
      <c r="H639" s="75"/>
      <c r="I639" s="75"/>
      <c r="J639" s="950">
        <f t="shared" si="25"/>
        <v>0</v>
      </c>
    </row>
    <row r="640" spans="1:10" s="15" customFormat="1" ht="15.75" thickBot="1" x14ac:dyDescent="0.3">
      <c r="A640" s="324" t="s">
        <v>149</v>
      </c>
      <c r="B640" s="322" t="s">
        <v>26</v>
      </c>
      <c r="C640" s="313">
        <v>7</v>
      </c>
      <c r="D640" s="313">
        <v>2</v>
      </c>
      <c r="E640" s="314">
        <v>9994219900</v>
      </c>
      <c r="F640" s="315">
        <v>244</v>
      </c>
      <c r="G640" s="323">
        <v>346</v>
      </c>
      <c r="H640" s="1061"/>
      <c r="I640" s="1061"/>
      <c r="J640" s="950">
        <f t="shared" si="25"/>
        <v>0</v>
      </c>
    </row>
    <row r="641" spans="1:10" s="15" customFormat="1" ht="14.25" customHeight="1" thickBot="1" x14ac:dyDescent="0.25">
      <c r="A641" s="429" t="s">
        <v>180</v>
      </c>
      <c r="B641" s="430" t="s">
        <v>26</v>
      </c>
      <c r="C641" s="431"/>
      <c r="D641" s="431"/>
      <c r="E641" s="464"/>
      <c r="F641" s="433"/>
      <c r="G641" s="433"/>
      <c r="H641" s="967">
        <f>SUM(H643:H657)-H646</f>
        <v>3069.3669999999997</v>
      </c>
      <c r="I641" s="967">
        <f>SUM(I643:I657)-I646</f>
        <v>1929.3670000000004</v>
      </c>
      <c r="J641" s="967">
        <f>SUM(J643:J657)-J646</f>
        <v>-1140</v>
      </c>
    </row>
    <row r="642" spans="1:10" s="15" customFormat="1" ht="14.25" customHeight="1" x14ac:dyDescent="0.25">
      <c r="A642" s="173" t="s">
        <v>29</v>
      </c>
      <c r="B642" s="174" t="s">
        <v>26</v>
      </c>
      <c r="C642" s="98">
        <v>7</v>
      </c>
      <c r="D642" s="98">
        <v>2</v>
      </c>
      <c r="E642" s="103">
        <v>9994219900</v>
      </c>
      <c r="F642" s="99">
        <v>0</v>
      </c>
      <c r="G642" s="175">
        <v>210</v>
      </c>
      <c r="H642" s="1057">
        <f>H643+H644</f>
        <v>1753.0130000000001</v>
      </c>
      <c r="I642" s="1057">
        <f>I643+I644</f>
        <v>1753.0130000000001</v>
      </c>
      <c r="J642" s="1058">
        <f>J643+J644</f>
        <v>0</v>
      </c>
    </row>
    <row r="643" spans="1:10" s="15" customFormat="1" ht="14.25" customHeight="1" x14ac:dyDescent="0.25">
      <c r="A643" s="109" t="s">
        <v>30</v>
      </c>
      <c r="B643" s="54" t="s">
        <v>26</v>
      </c>
      <c r="C643" s="30">
        <v>7</v>
      </c>
      <c r="D643" s="30">
        <v>2</v>
      </c>
      <c r="E643" s="31">
        <v>9994219900</v>
      </c>
      <c r="F643" s="32">
        <v>111</v>
      </c>
      <c r="G643" s="68">
        <v>211</v>
      </c>
      <c r="H643" s="1059">
        <v>1346.4</v>
      </c>
      <c r="I643" s="1059">
        <v>1346.4</v>
      </c>
      <c r="J643" s="947">
        <f t="shared" si="25"/>
        <v>0</v>
      </c>
    </row>
    <row r="644" spans="1:10" s="15" customFormat="1" ht="14.25" customHeight="1" x14ac:dyDescent="0.25">
      <c r="A644" s="109" t="s">
        <v>59</v>
      </c>
      <c r="B644" s="54" t="s">
        <v>26</v>
      </c>
      <c r="C644" s="30">
        <v>7</v>
      </c>
      <c r="D644" s="30">
        <v>2</v>
      </c>
      <c r="E644" s="31">
        <v>9994219900</v>
      </c>
      <c r="F644" s="32">
        <v>119</v>
      </c>
      <c r="G644" s="68">
        <v>213</v>
      </c>
      <c r="H644" s="1059">
        <v>406.613</v>
      </c>
      <c r="I644" s="1059">
        <v>406.613</v>
      </c>
      <c r="J644" s="947">
        <f t="shared" si="25"/>
        <v>0</v>
      </c>
    </row>
    <row r="645" spans="1:10" s="15" customFormat="1" ht="15" x14ac:dyDescent="0.25">
      <c r="A645" s="176" t="s">
        <v>34</v>
      </c>
      <c r="B645" s="117" t="s">
        <v>26</v>
      </c>
      <c r="C645" s="25">
        <v>7</v>
      </c>
      <c r="D645" s="25">
        <v>2</v>
      </c>
      <c r="E645" s="26">
        <v>9994219900</v>
      </c>
      <c r="F645" s="27">
        <v>247</v>
      </c>
      <c r="G645" s="316">
        <v>223</v>
      </c>
      <c r="H645" s="75">
        <f>2630-877-753+140</f>
        <v>1140</v>
      </c>
      <c r="I645" s="75">
        <f>2630-877-753+140+980.86559-2120.86559</f>
        <v>0</v>
      </c>
      <c r="J645" s="950">
        <f t="shared" si="25"/>
        <v>-1140</v>
      </c>
    </row>
    <row r="646" spans="1:10" s="183" customFormat="1" ht="15" x14ac:dyDescent="0.25">
      <c r="A646" s="184" t="s">
        <v>147</v>
      </c>
      <c r="B646" s="178" t="s">
        <v>26</v>
      </c>
      <c r="C646" s="179">
        <v>7</v>
      </c>
      <c r="D646" s="179">
        <v>2</v>
      </c>
      <c r="E646" s="180">
        <v>9994219900</v>
      </c>
      <c r="F646" s="181">
        <v>247</v>
      </c>
      <c r="G646" s="182">
        <v>223</v>
      </c>
      <c r="H646" s="1060"/>
      <c r="I646" s="1060"/>
      <c r="J646" s="950">
        <f t="shared" si="25"/>
        <v>0</v>
      </c>
    </row>
    <row r="647" spans="1:10" s="15" customFormat="1" ht="15" x14ac:dyDescent="0.25">
      <c r="A647" s="176" t="s">
        <v>36</v>
      </c>
      <c r="B647" s="117" t="s">
        <v>26</v>
      </c>
      <c r="C647" s="25">
        <v>7</v>
      </c>
      <c r="D647" s="25">
        <v>2</v>
      </c>
      <c r="E647" s="26">
        <v>9994219900</v>
      </c>
      <c r="F647" s="27">
        <v>244</v>
      </c>
      <c r="G647" s="316">
        <v>225</v>
      </c>
      <c r="H647" s="75"/>
      <c r="I647" s="75"/>
      <c r="J647" s="950">
        <f t="shared" si="25"/>
        <v>0</v>
      </c>
    </row>
    <row r="648" spans="1:10" s="15" customFormat="1" ht="15" x14ac:dyDescent="0.25">
      <c r="A648" s="176" t="s">
        <v>45</v>
      </c>
      <c r="B648" s="117" t="s">
        <v>26</v>
      </c>
      <c r="C648" s="25">
        <v>7</v>
      </c>
      <c r="D648" s="25">
        <v>2</v>
      </c>
      <c r="E648" s="26">
        <v>9994219900</v>
      </c>
      <c r="F648" s="27">
        <v>244</v>
      </c>
      <c r="G648" s="316">
        <v>226</v>
      </c>
      <c r="H648" s="75">
        <f>23+2.45+15.163</f>
        <v>40.613</v>
      </c>
      <c r="I648" s="75">
        <f>23+2.45+15.163</f>
        <v>40.613</v>
      </c>
      <c r="J648" s="950">
        <f t="shared" si="25"/>
        <v>0</v>
      </c>
    </row>
    <row r="649" spans="1:10" s="15" customFormat="1" ht="15" x14ac:dyDescent="0.25">
      <c r="A649" s="176" t="s">
        <v>265</v>
      </c>
      <c r="B649" s="117" t="s">
        <v>26</v>
      </c>
      <c r="C649" s="25">
        <v>7</v>
      </c>
      <c r="D649" s="25">
        <v>2</v>
      </c>
      <c r="E649" s="26">
        <v>9994219900</v>
      </c>
      <c r="F649" s="27">
        <v>244</v>
      </c>
      <c r="G649" s="316">
        <v>226</v>
      </c>
      <c r="H649" s="75"/>
      <c r="I649" s="75"/>
      <c r="J649" s="950">
        <f t="shared" si="25"/>
        <v>0</v>
      </c>
    </row>
    <row r="650" spans="1:10" s="15" customFormat="1" ht="15" x14ac:dyDescent="0.25">
      <c r="A650" s="177" t="s">
        <v>251</v>
      </c>
      <c r="B650" s="117" t="s">
        <v>26</v>
      </c>
      <c r="C650" s="25">
        <v>7</v>
      </c>
      <c r="D650" s="25">
        <v>2</v>
      </c>
      <c r="E650" s="26">
        <v>9994219900</v>
      </c>
      <c r="F650" s="27">
        <v>321</v>
      </c>
      <c r="G650" s="316">
        <v>262</v>
      </c>
      <c r="H650" s="75">
        <v>30</v>
      </c>
      <c r="I650" s="75">
        <v>30</v>
      </c>
      <c r="J650" s="950">
        <f t="shared" si="25"/>
        <v>0</v>
      </c>
    </row>
    <row r="651" spans="1:10" s="15" customFormat="1" ht="15" x14ac:dyDescent="0.25">
      <c r="A651" s="177" t="s">
        <v>73</v>
      </c>
      <c r="B651" s="117" t="s">
        <v>26</v>
      </c>
      <c r="C651" s="25">
        <v>7</v>
      </c>
      <c r="D651" s="25">
        <v>2</v>
      </c>
      <c r="E651" s="26">
        <v>9994219900</v>
      </c>
      <c r="F651" s="27">
        <v>851</v>
      </c>
      <c r="G651" s="316">
        <v>291</v>
      </c>
      <c r="H651" s="75">
        <v>55.545999999999999</v>
      </c>
      <c r="I651" s="75">
        <v>55.545999999999999</v>
      </c>
      <c r="J651" s="950">
        <f t="shared" si="25"/>
        <v>0</v>
      </c>
    </row>
    <row r="652" spans="1:10" s="15" customFormat="1" ht="15" x14ac:dyDescent="0.25">
      <c r="A652" s="177" t="s">
        <v>267</v>
      </c>
      <c r="B652" s="117" t="s">
        <v>26</v>
      </c>
      <c r="C652" s="25">
        <v>7</v>
      </c>
      <c r="D652" s="25">
        <v>2</v>
      </c>
      <c r="E652" s="26">
        <v>9994219900</v>
      </c>
      <c r="F652" s="27">
        <v>853</v>
      </c>
      <c r="G652" s="316">
        <v>292</v>
      </c>
      <c r="H652" s="75"/>
      <c r="I652" s="75"/>
      <c r="J652" s="950">
        <f t="shared" si="25"/>
        <v>0</v>
      </c>
    </row>
    <row r="653" spans="1:10" s="15" customFormat="1" ht="15" x14ac:dyDescent="0.25">
      <c r="A653" s="227" t="s">
        <v>469</v>
      </c>
      <c r="B653" s="186" t="s">
        <v>26</v>
      </c>
      <c r="C653" s="25">
        <v>7</v>
      </c>
      <c r="D653" s="25">
        <v>2</v>
      </c>
      <c r="E653" s="747" t="s">
        <v>336</v>
      </c>
      <c r="F653" s="27">
        <v>244</v>
      </c>
      <c r="G653" s="856">
        <v>342</v>
      </c>
      <c r="H653" s="75">
        <v>24.678999999999998</v>
      </c>
      <c r="I653" s="75">
        <v>24.678999999999998</v>
      </c>
      <c r="J653" s="950">
        <f t="shared" si="25"/>
        <v>0</v>
      </c>
    </row>
    <row r="654" spans="1:10" s="124" customFormat="1" ht="15" x14ac:dyDescent="0.25">
      <c r="A654" s="400" t="s">
        <v>256</v>
      </c>
      <c r="B654" s="398" t="s">
        <v>26</v>
      </c>
      <c r="C654" s="278">
        <v>7</v>
      </c>
      <c r="D654" s="278">
        <v>2</v>
      </c>
      <c r="E654" s="521" t="s">
        <v>337</v>
      </c>
      <c r="F654" s="279">
        <v>321</v>
      </c>
      <c r="G654" s="279">
        <v>263</v>
      </c>
      <c r="H654" s="1064">
        <v>0.51600000000000001</v>
      </c>
      <c r="I654" s="1064">
        <v>0.51600000000000001</v>
      </c>
      <c r="J654" s="950">
        <f t="shared" si="25"/>
        <v>0</v>
      </c>
    </row>
    <row r="655" spans="1:10" s="124" customFormat="1" ht="15" x14ac:dyDescent="0.25">
      <c r="A655" s="399" t="s">
        <v>46</v>
      </c>
      <c r="B655" s="117" t="s">
        <v>26</v>
      </c>
      <c r="C655" s="25">
        <v>7</v>
      </c>
      <c r="D655" s="25">
        <v>2</v>
      </c>
      <c r="E655" s="26">
        <v>9994219900</v>
      </c>
      <c r="F655" s="27">
        <v>244</v>
      </c>
      <c r="G655" s="316">
        <v>310</v>
      </c>
      <c r="H655" s="1064"/>
      <c r="I655" s="1064"/>
      <c r="J655" s="950">
        <f t="shared" si="25"/>
        <v>0</v>
      </c>
    </row>
    <row r="656" spans="1:10" s="15" customFormat="1" ht="15" x14ac:dyDescent="0.25">
      <c r="A656" s="177" t="s">
        <v>38</v>
      </c>
      <c r="B656" s="117" t="s">
        <v>26</v>
      </c>
      <c r="C656" s="25">
        <v>7</v>
      </c>
      <c r="D656" s="25">
        <v>2</v>
      </c>
      <c r="E656" s="26">
        <v>9994219900</v>
      </c>
      <c r="F656" s="27">
        <v>244</v>
      </c>
      <c r="G656" s="316">
        <v>343</v>
      </c>
      <c r="H656" s="75">
        <v>25</v>
      </c>
      <c r="I656" s="75">
        <v>25</v>
      </c>
      <c r="J656" s="950">
        <f t="shared" si="25"/>
        <v>0</v>
      </c>
    </row>
    <row r="657" spans="1:10" s="15" customFormat="1" ht="15.75" thickBot="1" x14ac:dyDescent="0.3">
      <c r="A657" s="167" t="s">
        <v>149</v>
      </c>
      <c r="B657" s="117" t="s">
        <v>26</v>
      </c>
      <c r="C657" s="25">
        <v>7</v>
      </c>
      <c r="D657" s="25">
        <v>2</v>
      </c>
      <c r="E657" s="26">
        <v>9994219900</v>
      </c>
      <c r="F657" s="27">
        <v>244</v>
      </c>
      <c r="G657" s="316">
        <v>346</v>
      </c>
      <c r="H657" s="75"/>
      <c r="I657" s="75"/>
      <c r="J657" s="950">
        <f t="shared" si="25"/>
        <v>0</v>
      </c>
    </row>
    <row r="658" spans="1:10" s="15" customFormat="1" ht="15" thickBot="1" x14ac:dyDescent="0.25">
      <c r="A658" s="429" t="s">
        <v>181</v>
      </c>
      <c r="B658" s="430" t="s">
        <v>26</v>
      </c>
      <c r="C658" s="431"/>
      <c r="D658" s="431"/>
      <c r="E658" s="464"/>
      <c r="F658" s="433"/>
      <c r="G658" s="433"/>
      <c r="H658" s="1063">
        <f>SUM(H660:H675)-H663</f>
        <v>984.46900000000005</v>
      </c>
      <c r="I658" s="1063">
        <f>SUM(I660:I675)-I663</f>
        <v>984.46900000000005</v>
      </c>
      <c r="J658" s="967">
        <f>SUM(J660:J675)-J663</f>
        <v>0</v>
      </c>
    </row>
    <row r="659" spans="1:10" s="15" customFormat="1" ht="15" x14ac:dyDescent="0.25">
      <c r="A659" s="173" t="s">
        <v>29</v>
      </c>
      <c r="B659" s="174" t="s">
        <v>26</v>
      </c>
      <c r="C659" s="98">
        <v>7</v>
      </c>
      <c r="D659" s="98">
        <v>2</v>
      </c>
      <c r="E659" s="103">
        <v>9994219900</v>
      </c>
      <c r="F659" s="99">
        <v>0</v>
      </c>
      <c r="G659" s="175">
        <v>210</v>
      </c>
      <c r="H659" s="1057">
        <f>H660+H661</f>
        <v>403.19300000000004</v>
      </c>
      <c r="I659" s="1057">
        <f>I660+I661</f>
        <v>403.19300000000004</v>
      </c>
      <c r="J659" s="1058">
        <f>J660+J661</f>
        <v>0</v>
      </c>
    </row>
    <row r="660" spans="1:10" s="15" customFormat="1" ht="15" x14ac:dyDescent="0.25">
      <c r="A660" s="109" t="s">
        <v>30</v>
      </c>
      <c r="B660" s="54" t="s">
        <v>26</v>
      </c>
      <c r="C660" s="30">
        <v>7</v>
      </c>
      <c r="D660" s="30">
        <v>2</v>
      </c>
      <c r="E660" s="31">
        <v>9994219900</v>
      </c>
      <c r="F660" s="32">
        <v>111</v>
      </c>
      <c r="G660" s="68">
        <v>211</v>
      </c>
      <c r="H660" s="1059">
        <v>309.67200000000003</v>
      </c>
      <c r="I660" s="1059">
        <v>309.67200000000003</v>
      </c>
      <c r="J660" s="947">
        <f t="shared" si="25"/>
        <v>0</v>
      </c>
    </row>
    <row r="661" spans="1:10" s="15" customFormat="1" ht="15" x14ac:dyDescent="0.25">
      <c r="A661" s="109" t="s">
        <v>59</v>
      </c>
      <c r="B661" s="54" t="s">
        <v>26</v>
      </c>
      <c r="C661" s="30">
        <v>7</v>
      </c>
      <c r="D661" s="30">
        <v>2</v>
      </c>
      <c r="E661" s="31">
        <v>9994219900</v>
      </c>
      <c r="F661" s="32">
        <v>119</v>
      </c>
      <c r="G661" s="68">
        <v>213</v>
      </c>
      <c r="H661" s="1059">
        <v>93.521000000000001</v>
      </c>
      <c r="I661" s="1059">
        <v>93.521000000000001</v>
      </c>
      <c r="J661" s="947">
        <f t="shared" si="25"/>
        <v>0</v>
      </c>
    </row>
    <row r="662" spans="1:10" s="15" customFormat="1" ht="15" customHeight="1" x14ac:dyDescent="0.25">
      <c r="A662" s="176" t="s">
        <v>34</v>
      </c>
      <c r="B662" s="117" t="s">
        <v>26</v>
      </c>
      <c r="C662" s="25">
        <v>7</v>
      </c>
      <c r="D662" s="25">
        <v>2</v>
      </c>
      <c r="E662" s="26">
        <v>9994219900</v>
      </c>
      <c r="F662" s="27">
        <v>247</v>
      </c>
      <c r="G662" s="316">
        <v>223</v>
      </c>
      <c r="H662" s="75">
        <f>71-24</f>
        <v>47</v>
      </c>
      <c r="I662" s="75">
        <f>71-24</f>
        <v>47</v>
      </c>
      <c r="J662" s="950">
        <f t="shared" si="25"/>
        <v>0</v>
      </c>
    </row>
    <row r="663" spans="1:10" s="183" customFormat="1" ht="15" x14ac:dyDescent="0.25">
      <c r="A663" s="184" t="s">
        <v>147</v>
      </c>
      <c r="B663" s="178" t="s">
        <v>26</v>
      </c>
      <c r="C663" s="179">
        <v>7</v>
      </c>
      <c r="D663" s="179">
        <v>2</v>
      </c>
      <c r="E663" s="180">
        <v>9994219900</v>
      </c>
      <c r="F663" s="181">
        <v>247</v>
      </c>
      <c r="G663" s="182">
        <v>223</v>
      </c>
      <c r="H663" s="1060"/>
      <c r="I663" s="1060"/>
      <c r="J663" s="950">
        <f t="shared" si="25"/>
        <v>0</v>
      </c>
    </row>
    <row r="664" spans="1:10" s="15" customFormat="1" ht="15" x14ac:dyDescent="0.25">
      <c r="A664" s="176" t="s">
        <v>36</v>
      </c>
      <c r="B664" s="117" t="s">
        <v>26</v>
      </c>
      <c r="C664" s="25">
        <v>7</v>
      </c>
      <c r="D664" s="25">
        <v>2</v>
      </c>
      <c r="E664" s="26">
        <v>9994219900</v>
      </c>
      <c r="F664" s="27">
        <v>244</v>
      </c>
      <c r="G664" s="316">
        <v>225</v>
      </c>
      <c r="H664" s="75"/>
      <c r="I664" s="75"/>
      <c r="J664" s="950">
        <f t="shared" si="25"/>
        <v>0</v>
      </c>
    </row>
    <row r="665" spans="1:10" s="15" customFormat="1" ht="15" customHeight="1" x14ac:dyDescent="0.25">
      <c r="A665" s="176" t="s">
        <v>45</v>
      </c>
      <c r="B665" s="117" t="s">
        <v>26</v>
      </c>
      <c r="C665" s="25">
        <v>7</v>
      </c>
      <c r="D665" s="25">
        <v>2</v>
      </c>
      <c r="E665" s="26">
        <v>9994219900</v>
      </c>
      <c r="F665" s="27">
        <v>244</v>
      </c>
      <c r="G665" s="316">
        <v>226</v>
      </c>
      <c r="H665" s="75">
        <f>23+2.45+15.163+6</f>
        <v>46.613</v>
      </c>
      <c r="I665" s="75">
        <f>23+2.45+15.163+6</f>
        <v>46.613</v>
      </c>
      <c r="J665" s="950">
        <f t="shared" si="25"/>
        <v>0</v>
      </c>
    </row>
    <row r="666" spans="1:10" s="15" customFormat="1" ht="15" x14ac:dyDescent="0.25">
      <c r="A666" s="176" t="s">
        <v>266</v>
      </c>
      <c r="B666" s="117" t="s">
        <v>26</v>
      </c>
      <c r="C666" s="25">
        <v>7</v>
      </c>
      <c r="D666" s="25">
        <v>2</v>
      </c>
      <c r="E666" s="26">
        <v>9994219900</v>
      </c>
      <c r="F666" s="27">
        <v>244</v>
      </c>
      <c r="G666" s="316">
        <v>226</v>
      </c>
      <c r="H666" s="75"/>
      <c r="I666" s="75"/>
      <c r="J666" s="950">
        <f t="shared" si="25"/>
        <v>0</v>
      </c>
    </row>
    <row r="667" spans="1:10" s="15" customFormat="1" ht="15" customHeight="1" x14ac:dyDescent="0.25">
      <c r="A667" s="177" t="s">
        <v>251</v>
      </c>
      <c r="B667" s="117" t="s">
        <v>26</v>
      </c>
      <c r="C667" s="25">
        <v>7</v>
      </c>
      <c r="D667" s="25">
        <v>2</v>
      </c>
      <c r="E667" s="26">
        <v>9994219900</v>
      </c>
      <c r="F667" s="27">
        <v>321</v>
      </c>
      <c r="G667" s="316">
        <v>262</v>
      </c>
      <c r="H667" s="75">
        <v>10</v>
      </c>
      <c r="I667" s="75">
        <v>10</v>
      </c>
      <c r="J667" s="950">
        <f t="shared" si="25"/>
        <v>0</v>
      </c>
    </row>
    <row r="668" spans="1:10" s="15" customFormat="1" ht="15" customHeight="1" x14ac:dyDescent="0.25">
      <c r="A668" s="177" t="s">
        <v>73</v>
      </c>
      <c r="B668" s="117" t="s">
        <v>26</v>
      </c>
      <c r="C668" s="25">
        <v>7</v>
      </c>
      <c r="D668" s="25">
        <v>2</v>
      </c>
      <c r="E668" s="26">
        <v>9994219900</v>
      </c>
      <c r="F668" s="27">
        <v>851</v>
      </c>
      <c r="G668" s="316">
        <v>291</v>
      </c>
      <c r="H668" s="75">
        <v>5.1769999999999996</v>
      </c>
      <c r="I668" s="75">
        <v>5.1769999999999996</v>
      </c>
      <c r="J668" s="950">
        <f t="shared" si="25"/>
        <v>0</v>
      </c>
    </row>
    <row r="669" spans="1:10" s="15" customFormat="1" ht="15" customHeight="1" x14ac:dyDescent="0.25">
      <c r="A669" s="177" t="s">
        <v>76</v>
      </c>
      <c r="B669" s="117" t="s">
        <v>26</v>
      </c>
      <c r="C669" s="25">
        <v>7</v>
      </c>
      <c r="D669" s="25">
        <v>2</v>
      </c>
      <c r="E669" s="26">
        <v>9994219900</v>
      </c>
      <c r="F669" s="27">
        <v>852</v>
      </c>
      <c r="G669" s="316">
        <v>291</v>
      </c>
      <c r="H669" s="75">
        <v>8</v>
      </c>
      <c r="I669" s="75">
        <v>8</v>
      </c>
      <c r="J669" s="950">
        <f t="shared" si="25"/>
        <v>0</v>
      </c>
    </row>
    <row r="670" spans="1:10" s="15" customFormat="1" ht="15" x14ac:dyDescent="0.25">
      <c r="A670" s="227" t="s">
        <v>469</v>
      </c>
      <c r="B670" s="186" t="s">
        <v>26</v>
      </c>
      <c r="C670" s="25">
        <v>7</v>
      </c>
      <c r="D670" s="25">
        <v>2</v>
      </c>
      <c r="E670" s="747" t="s">
        <v>336</v>
      </c>
      <c r="F670" s="27">
        <v>244</v>
      </c>
      <c r="G670" s="856">
        <v>342</v>
      </c>
      <c r="H670" s="75">
        <v>2.4860000000000002</v>
      </c>
      <c r="I670" s="75">
        <v>2.4860000000000002</v>
      </c>
      <c r="J670" s="950">
        <f t="shared" si="25"/>
        <v>0</v>
      </c>
    </row>
    <row r="671" spans="1:10" s="15" customFormat="1" ht="15" customHeight="1" x14ac:dyDescent="0.25">
      <c r="A671" s="177" t="s">
        <v>38</v>
      </c>
      <c r="B671" s="117" t="s">
        <v>26</v>
      </c>
      <c r="C671" s="25">
        <v>7</v>
      </c>
      <c r="D671" s="25">
        <v>2</v>
      </c>
      <c r="E671" s="26">
        <v>9994219900</v>
      </c>
      <c r="F671" s="27">
        <v>244</v>
      </c>
      <c r="G671" s="316">
        <v>343</v>
      </c>
      <c r="H671" s="75">
        <v>18</v>
      </c>
      <c r="I671" s="75">
        <v>18</v>
      </c>
      <c r="J671" s="950">
        <f t="shared" ref="J671:J735" si="26">I671-H671</f>
        <v>0</v>
      </c>
    </row>
    <row r="672" spans="1:10" s="15" customFormat="1" ht="15" customHeight="1" x14ac:dyDescent="0.25">
      <c r="A672" s="177" t="s">
        <v>144</v>
      </c>
      <c r="B672" s="117" t="s">
        <v>26</v>
      </c>
      <c r="C672" s="25">
        <v>7</v>
      </c>
      <c r="D672" s="25">
        <v>2</v>
      </c>
      <c r="E672" s="26">
        <v>9994219900</v>
      </c>
      <c r="F672" s="27">
        <v>244</v>
      </c>
      <c r="G672" s="316">
        <v>343</v>
      </c>
      <c r="H672" s="75">
        <v>420</v>
      </c>
      <c r="I672" s="75">
        <v>420</v>
      </c>
      <c r="J672" s="950">
        <f t="shared" si="26"/>
        <v>0</v>
      </c>
    </row>
    <row r="673" spans="1:10" s="333" customFormat="1" ht="15" x14ac:dyDescent="0.25">
      <c r="A673" s="184" t="s">
        <v>147</v>
      </c>
      <c r="B673" s="178" t="s">
        <v>26</v>
      </c>
      <c r="C673" s="179">
        <v>7</v>
      </c>
      <c r="D673" s="179">
        <v>2</v>
      </c>
      <c r="E673" s="180">
        <v>9994219900</v>
      </c>
      <c r="F673" s="181">
        <v>244</v>
      </c>
      <c r="G673" s="182">
        <v>343</v>
      </c>
      <c r="H673" s="1060"/>
      <c r="I673" s="1060"/>
      <c r="J673" s="950">
        <f t="shared" si="26"/>
        <v>0</v>
      </c>
    </row>
    <row r="674" spans="1:10" s="15" customFormat="1" ht="15" x14ac:dyDescent="0.25">
      <c r="A674" s="177" t="s">
        <v>145</v>
      </c>
      <c r="B674" s="117" t="s">
        <v>26</v>
      </c>
      <c r="C674" s="25">
        <v>7</v>
      </c>
      <c r="D674" s="25">
        <v>2</v>
      </c>
      <c r="E674" s="26">
        <v>9994219900</v>
      </c>
      <c r="F674" s="27">
        <v>244</v>
      </c>
      <c r="G674" s="316">
        <v>343</v>
      </c>
      <c r="H674" s="75">
        <v>24</v>
      </c>
      <c r="I674" s="75">
        <v>24</v>
      </c>
      <c r="J674" s="950">
        <f t="shared" si="26"/>
        <v>0</v>
      </c>
    </row>
    <row r="675" spans="1:10" s="15" customFormat="1" ht="15.75" thickBot="1" x14ac:dyDescent="0.3">
      <c r="A675" s="169" t="s">
        <v>149</v>
      </c>
      <c r="B675" s="171" t="s">
        <v>26</v>
      </c>
      <c r="C675" s="143">
        <v>7</v>
      </c>
      <c r="D675" s="143">
        <v>2</v>
      </c>
      <c r="E675" s="161">
        <v>9994219900</v>
      </c>
      <c r="F675" s="145">
        <v>244</v>
      </c>
      <c r="G675" s="172">
        <v>346</v>
      </c>
      <c r="H675" s="961"/>
      <c r="I675" s="961"/>
      <c r="J675" s="962">
        <f t="shared" si="26"/>
        <v>0</v>
      </c>
    </row>
    <row r="676" spans="1:10" s="15" customFormat="1" ht="15" thickBot="1" x14ac:dyDescent="0.25">
      <c r="A676" s="213" t="s">
        <v>182</v>
      </c>
      <c r="B676" s="214" t="s">
        <v>26</v>
      </c>
      <c r="C676" s="215"/>
      <c r="D676" s="215"/>
      <c r="E676" s="71"/>
      <c r="F676" s="216"/>
      <c r="G676" s="216"/>
      <c r="H676" s="963">
        <f>SUM(H678:H694)-H682</f>
        <v>2507.7919999999999</v>
      </c>
      <c r="I676" s="963">
        <f>SUM(I678:I694)-I682</f>
        <v>1884.7920000000001</v>
      </c>
      <c r="J676" s="964">
        <f>SUM(J678:J694)-J682</f>
        <v>-623</v>
      </c>
    </row>
    <row r="677" spans="1:10" s="15" customFormat="1" ht="15" x14ac:dyDescent="0.25">
      <c r="A677" s="173" t="s">
        <v>29</v>
      </c>
      <c r="B677" s="174" t="s">
        <v>26</v>
      </c>
      <c r="C677" s="98">
        <v>7</v>
      </c>
      <c r="D677" s="98">
        <v>2</v>
      </c>
      <c r="E677" s="103">
        <v>9994219900</v>
      </c>
      <c r="F677" s="99">
        <v>0</v>
      </c>
      <c r="G677" s="175">
        <v>210</v>
      </c>
      <c r="H677" s="1057">
        <f>H678+H679</f>
        <v>876.50600000000009</v>
      </c>
      <c r="I677" s="1057">
        <f>I678+I679</f>
        <v>876.50600000000009</v>
      </c>
      <c r="J677" s="1058">
        <f>J678+J679</f>
        <v>0</v>
      </c>
    </row>
    <row r="678" spans="1:10" s="15" customFormat="1" ht="15" x14ac:dyDescent="0.25">
      <c r="A678" s="109" t="s">
        <v>30</v>
      </c>
      <c r="B678" s="54" t="s">
        <v>26</v>
      </c>
      <c r="C678" s="30">
        <v>7</v>
      </c>
      <c r="D678" s="30">
        <v>2</v>
      </c>
      <c r="E678" s="31">
        <v>9994219900</v>
      </c>
      <c r="F678" s="32">
        <v>111</v>
      </c>
      <c r="G678" s="68">
        <v>211</v>
      </c>
      <c r="H678" s="1059">
        <v>673.2</v>
      </c>
      <c r="I678" s="1059">
        <v>673.2</v>
      </c>
      <c r="J678" s="947">
        <f t="shared" si="26"/>
        <v>0</v>
      </c>
    </row>
    <row r="679" spans="1:10" s="15" customFormat="1" ht="15" x14ac:dyDescent="0.25">
      <c r="A679" s="109" t="s">
        <v>59</v>
      </c>
      <c r="B679" s="54" t="s">
        <v>26</v>
      </c>
      <c r="C679" s="30">
        <v>7</v>
      </c>
      <c r="D679" s="30">
        <v>2</v>
      </c>
      <c r="E679" s="31">
        <v>9994219900</v>
      </c>
      <c r="F679" s="32">
        <v>119</v>
      </c>
      <c r="G679" s="68">
        <v>213</v>
      </c>
      <c r="H679" s="1059">
        <v>203.30600000000001</v>
      </c>
      <c r="I679" s="1059">
        <v>203.30600000000001</v>
      </c>
      <c r="J679" s="947">
        <f t="shared" si="26"/>
        <v>0</v>
      </c>
    </row>
    <row r="680" spans="1:10" s="15" customFormat="1" ht="15" x14ac:dyDescent="0.25">
      <c r="A680" s="176" t="s">
        <v>33</v>
      </c>
      <c r="B680" s="117" t="s">
        <v>26</v>
      </c>
      <c r="C680" s="25">
        <v>7</v>
      </c>
      <c r="D680" s="25">
        <v>2</v>
      </c>
      <c r="E680" s="26">
        <v>9994219900</v>
      </c>
      <c r="F680" s="27">
        <v>244</v>
      </c>
      <c r="G680" s="64">
        <v>221</v>
      </c>
      <c r="H680" s="959">
        <v>20</v>
      </c>
      <c r="I680" s="959">
        <v>20</v>
      </c>
      <c r="J680" s="950">
        <f t="shared" si="26"/>
        <v>0</v>
      </c>
    </row>
    <row r="681" spans="1:10" s="15" customFormat="1" ht="15" x14ac:dyDescent="0.25">
      <c r="A681" s="176" t="s">
        <v>34</v>
      </c>
      <c r="B681" s="117" t="s">
        <v>26</v>
      </c>
      <c r="C681" s="25">
        <v>7</v>
      </c>
      <c r="D681" s="25">
        <v>2</v>
      </c>
      <c r="E681" s="26">
        <v>9994219900</v>
      </c>
      <c r="F681" s="27">
        <v>247</v>
      </c>
      <c r="G681" s="316">
        <v>223</v>
      </c>
      <c r="H681" s="75">
        <f>2592-864-728+143</f>
        <v>1143</v>
      </c>
      <c r="I681" s="75">
        <f>2592-864-728+143+956-2099</f>
        <v>0</v>
      </c>
      <c r="J681" s="950">
        <f t="shared" si="26"/>
        <v>-1143</v>
      </c>
    </row>
    <row r="682" spans="1:10" s="183" customFormat="1" ht="15" x14ac:dyDescent="0.25">
      <c r="A682" s="184" t="s">
        <v>147</v>
      </c>
      <c r="B682" s="178" t="s">
        <v>26</v>
      </c>
      <c r="C682" s="179">
        <v>7</v>
      </c>
      <c r="D682" s="179">
        <v>2</v>
      </c>
      <c r="E682" s="180">
        <v>9994219900</v>
      </c>
      <c r="F682" s="181">
        <v>247</v>
      </c>
      <c r="G682" s="182">
        <v>223</v>
      </c>
      <c r="H682" s="1060"/>
      <c r="I682" s="1060"/>
      <c r="J682" s="950">
        <f t="shared" si="26"/>
        <v>0</v>
      </c>
    </row>
    <row r="683" spans="1:10" s="15" customFormat="1" ht="15" x14ac:dyDescent="0.25">
      <c r="A683" s="176" t="s">
        <v>36</v>
      </c>
      <c r="B683" s="117" t="s">
        <v>26</v>
      </c>
      <c r="C683" s="25">
        <v>7</v>
      </c>
      <c r="D683" s="25">
        <v>2</v>
      </c>
      <c r="E683" s="26">
        <v>9994219900</v>
      </c>
      <c r="F683" s="27">
        <v>244</v>
      </c>
      <c r="G683" s="316">
        <v>225</v>
      </c>
      <c r="H683" s="75"/>
      <c r="I683" s="75"/>
      <c r="J683" s="950">
        <f t="shared" si="26"/>
        <v>0</v>
      </c>
    </row>
    <row r="684" spans="1:10" s="15" customFormat="1" ht="15" x14ac:dyDescent="0.25">
      <c r="A684" s="176" t="s">
        <v>45</v>
      </c>
      <c r="B684" s="117" t="s">
        <v>26</v>
      </c>
      <c r="C684" s="25">
        <v>7</v>
      </c>
      <c r="D684" s="25">
        <v>2</v>
      </c>
      <c r="E684" s="26">
        <v>9994219900</v>
      </c>
      <c r="F684" s="27">
        <v>244</v>
      </c>
      <c r="G684" s="316">
        <v>226</v>
      </c>
      <c r="H684" s="75">
        <f>23+2.45+15.163+22+40+14+4+6+6+4</f>
        <v>136.613</v>
      </c>
      <c r="I684" s="75">
        <f>23+2.45+15.163+22+40+14+4+6+6+4+20</f>
        <v>156.613</v>
      </c>
      <c r="J684" s="950">
        <f t="shared" si="26"/>
        <v>20</v>
      </c>
    </row>
    <row r="685" spans="1:10" s="15" customFormat="1" ht="15" x14ac:dyDescent="0.25">
      <c r="A685" s="176" t="s">
        <v>265</v>
      </c>
      <c r="B685" s="117" t="s">
        <v>26</v>
      </c>
      <c r="C685" s="25">
        <v>7</v>
      </c>
      <c r="D685" s="25">
        <v>2</v>
      </c>
      <c r="E685" s="26">
        <v>9994219900</v>
      </c>
      <c r="F685" s="27">
        <v>244</v>
      </c>
      <c r="G685" s="316">
        <v>226</v>
      </c>
      <c r="H685" s="75"/>
      <c r="I685" s="75"/>
      <c r="J685" s="950">
        <f t="shared" si="26"/>
        <v>0</v>
      </c>
    </row>
    <row r="686" spans="1:10" s="15" customFormat="1" ht="15" x14ac:dyDescent="0.25">
      <c r="A686" s="176" t="s">
        <v>266</v>
      </c>
      <c r="B686" s="117" t="s">
        <v>26</v>
      </c>
      <c r="C686" s="25">
        <v>7</v>
      </c>
      <c r="D686" s="25">
        <v>2</v>
      </c>
      <c r="E686" s="26">
        <v>9994219900</v>
      </c>
      <c r="F686" s="27">
        <v>244</v>
      </c>
      <c r="G686" s="316">
        <v>226</v>
      </c>
      <c r="H686" s="75"/>
      <c r="I686" s="75"/>
      <c r="J686" s="950">
        <f t="shared" si="26"/>
        <v>0</v>
      </c>
    </row>
    <row r="687" spans="1:10" s="15" customFormat="1" ht="15" x14ac:dyDescent="0.25">
      <c r="A687" s="177" t="s">
        <v>251</v>
      </c>
      <c r="B687" s="117" t="s">
        <v>26</v>
      </c>
      <c r="C687" s="25">
        <v>7</v>
      </c>
      <c r="D687" s="25">
        <v>2</v>
      </c>
      <c r="E687" s="26">
        <v>9994219900</v>
      </c>
      <c r="F687" s="27">
        <v>321</v>
      </c>
      <c r="G687" s="316">
        <v>262</v>
      </c>
      <c r="H687" s="75">
        <v>25</v>
      </c>
      <c r="I687" s="75">
        <v>25</v>
      </c>
      <c r="J687" s="950">
        <f t="shared" si="26"/>
        <v>0</v>
      </c>
    </row>
    <row r="688" spans="1:10" s="15" customFormat="1" ht="15" x14ac:dyDescent="0.25">
      <c r="A688" s="177" t="s">
        <v>73</v>
      </c>
      <c r="B688" s="117" t="s">
        <v>26</v>
      </c>
      <c r="C688" s="25">
        <v>7</v>
      </c>
      <c r="D688" s="25">
        <v>2</v>
      </c>
      <c r="E688" s="26">
        <v>9994219900</v>
      </c>
      <c r="F688" s="27">
        <v>851</v>
      </c>
      <c r="G688" s="316">
        <v>291</v>
      </c>
      <c r="H688" s="75">
        <v>35.975000000000001</v>
      </c>
      <c r="I688" s="75">
        <v>35.975000000000001</v>
      </c>
      <c r="J688" s="950">
        <f t="shared" si="26"/>
        <v>0</v>
      </c>
    </row>
    <row r="689" spans="1:10" s="15" customFormat="1" ht="15" x14ac:dyDescent="0.25">
      <c r="A689" s="177" t="s">
        <v>76</v>
      </c>
      <c r="B689" s="117" t="s">
        <v>26</v>
      </c>
      <c r="C689" s="25">
        <v>7</v>
      </c>
      <c r="D689" s="25">
        <v>2</v>
      </c>
      <c r="E689" s="26">
        <v>9994219900</v>
      </c>
      <c r="F689" s="27">
        <v>852</v>
      </c>
      <c r="G689" s="316">
        <v>291</v>
      </c>
      <c r="H689" s="75">
        <v>8</v>
      </c>
      <c r="I689" s="75">
        <v>8</v>
      </c>
      <c r="J689" s="950">
        <f t="shared" si="26"/>
        <v>0</v>
      </c>
    </row>
    <row r="690" spans="1:10" s="15" customFormat="1" ht="15" x14ac:dyDescent="0.25">
      <c r="A690" s="227" t="s">
        <v>469</v>
      </c>
      <c r="B690" s="186" t="s">
        <v>26</v>
      </c>
      <c r="C690" s="25">
        <v>7</v>
      </c>
      <c r="D690" s="25">
        <v>2</v>
      </c>
      <c r="E690" s="747" t="s">
        <v>336</v>
      </c>
      <c r="F690" s="27">
        <v>244</v>
      </c>
      <c r="G690" s="856">
        <v>342</v>
      </c>
      <c r="H690" s="75">
        <v>18.498000000000001</v>
      </c>
      <c r="I690" s="75">
        <v>18.498000000000001</v>
      </c>
      <c r="J690" s="950">
        <f t="shared" si="26"/>
        <v>0</v>
      </c>
    </row>
    <row r="691" spans="1:10" s="15" customFormat="1" ht="15" x14ac:dyDescent="0.25">
      <c r="A691" s="177" t="s">
        <v>46</v>
      </c>
      <c r="B691" s="117" t="s">
        <v>26</v>
      </c>
      <c r="C691" s="25">
        <v>7</v>
      </c>
      <c r="D691" s="25">
        <v>2</v>
      </c>
      <c r="E691" s="26">
        <v>9994219900</v>
      </c>
      <c r="F691" s="27">
        <v>244</v>
      </c>
      <c r="G691" s="316">
        <v>310</v>
      </c>
      <c r="H691" s="75"/>
      <c r="I691" s="968">
        <f>400+100</f>
        <v>500</v>
      </c>
      <c r="J691" s="1066">
        <f t="shared" si="26"/>
        <v>500</v>
      </c>
    </row>
    <row r="692" spans="1:10" s="15" customFormat="1" ht="15" x14ac:dyDescent="0.25">
      <c r="A692" s="177" t="s">
        <v>369</v>
      </c>
      <c r="B692" s="117" t="s">
        <v>26</v>
      </c>
      <c r="C692" s="25">
        <v>7</v>
      </c>
      <c r="D692" s="25">
        <v>2</v>
      </c>
      <c r="E692" s="26">
        <v>9994219900</v>
      </c>
      <c r="F692" s="27">
        <v>244</v>
      </c>
      <c r="G692" s="316">
        <v>310</v>
      </c>
      <c r="H692" s="75"/>
      <c r="I692" s="75"/>
      <c r="J692" s="950">
        <f t="shared" si="26"/>
        <v>0</v>
      </c>
    </row>
    <row r="693" spans="1:10" s="15" customFormat="1" ht="15" x14ac:dyDescent="0.25">
      <c r="A693" s="185" t="s">
        <v>38</v>
      </c>
      <c r="B693" s="117" t="s">
        <v>26</v>
      </c>
      <c r="C693" s="25">
        <v>7</v>
      </c>
      <c r="D693" s="25">
        <v>2</v>
      </c>
      <c r="E693" s="26">
        <v>9994219900</v>
      </c>
      <c r="F693" s="27">
        <v>244</v>
      </c>
      <c r="G693" s="316">
        <v>343</v>
      </c>
      <c r="H693" s="75">
        <v>90</v>
      </c>
      <c r="I693" s="75">
        <v>90</v>
      </c>
      <c r="J693" s="950">
        <f t="shared" si="26"/>
        <v>0</v>
      </c>
    </row>
    <row r="694" spans="1:10" s="15" customFormat="1" ht="15.75" thickBot="1" x14ac:dyDescent="0.3">
      <c r="A694" s="169" t="s">
        <v>149</v>
      </c>
      <c r="B694" s="171" t="s">
        <v>26</v>
      </c>
      <c r="C694" s="143">
        <v>7</v>
      </c>
      <c r="D694" s="143">
        <v>2</v>
      </c>
      <c r="E694" s="161">
        <v>9994219900</v>
      </c>
      <c r="F694" s="145">
        <v>244</v>
      </c>
      <c r="G694" s="172">
        <v>346</v>
      </c>
      <c r="H694" s="961">
        <f>114.2+48+40-48</f>
        <v>154.19999999999999</v>
      </c>
      <c r="I694" s="961">
        <f>114.2+48+40-48</f>
        <v>154.19999999999999</v>
      </c>
      <c r="J694" s="962">
        <f t="shared" si="26"/>
        <v>0</v>
      </c>
    </row>
    <row r="695" spans="1:10" s="15" customFormat="1" ht="15" thickBot="1" x14ac:dyDescent="0.25">
      <c r="A695" s="213" t="s">
        <v>183</v>
      </c>
      <c r="B695" s="214" t="s">
        <v>26</v>
      </c>
      <c r="C695" s="215"/>
      <c r="D695" s="215"/>
      <c r="E695" s="71"/>
      <c r="F695" s="216"/>
      <c r="G695" s="216"/>
      <c r="H695" s="963">
        <f>SUM(H697:H711)</f>
        <v>1223.1120000000001</v>
      </c>
      <c r="I695" s="963">
        <f>SUM(I697:I711)</f>
        <v>1223.1120000000001</v>
      </c>
      <c r="J695" s="964">
        <f>SUM(J697:J711)</f>
        <v>0</v>
      </c>
    </row>
    <row r="696" spans="1:10" s="15" customFormat="1" ht="15" x14ac:dyDescent="0.25">
      <c r="A696" s="173" t="s">
        <v>29</v>
      </c>
      <c r="B696" s="174" t="s">
        <v>26</v>
      </c>
      <c r="C696" s="98">
        <v>7</v>
      </c>
      <c r="D696" s="98">
        <v>2</v>
      </c>
      <c r="E696" s="103">
        <v>9994219900</v>
      </c>
      <c r="F696" s="99">
        <v>0</v>
      </c>
      <c r="G696" s="175">
        <v>210</v>
      </c>
      <c r="H696" s="1057">
        <f>H697+H698</f>
        <v>1051.808</v>
      </c>
      <c r="I696" s="1057">
        <f>I697+I698</f>
        <v>1051.808</v>
      </c>
      <c r="J696" s="1058">
        <f>J697+J698</f>
        <v>0</v>
      </c>
    </row>
    <row r="697" spans="1:10" s="15" customFormat="1" ht="15" x14ac:dyDescent="0.25">
      <c r="A697" s="109" t="s">
        <v>30</v>
      </c>
      <c r="B697" s="54" t="s">
        <v>26</v>
      </c>
      <c r="C697" s="30">
        <v>7</v>
      </c>
      <c r="D697" s="30">
        <v>2</v>
      </c>
      <c r="E697" s="31">
        <v>9994219900</v>
      </c>
      <c r="F697" s="32">
        <v>111</v>
      </c>
      <c r="G697" s="68">
        <v>211</v>
      </c>
      <c r="H697" s="1059">
        <v>807.84</v>
      </c>
      <c r="I697" s="1059">
        <v>807.84</v>
      </c>
      <c r="J697" s="947">
        <f t="shared" si="26"/>
        <v>0</v>
      </c>
    </row>
    <row r="698" spans="1:10" s="15" customFormat="1" ht="15" x14ac:dyDescent="0.25">
      <c r="A698" s="109" t="s">
        <v>59</v>
      </c>
      <c r="B698" s="54" t="s">
        <v>26</v>
      </c>
      <c r="C698" s="30">
        <v>7</v>
      </c>
      <c r="D698" s="30">
        <v>2</v>
      </c>
      <c r="E698" s="31">
        <v>9994219900</v>
      </c>
      <c r="F698" s="32">
        <v>119</v>
      </c>
      <c r="G698" s="68">
        <v>213</v>
      </c>
      <c r="H698" s="1059">
        <v>243.96799999999999</v>
      </c>
      <c r="I698" s="1059">
        <v>243.96799999999999</v>
      </c>
      <c r="J698" s="947">
        <f t="shared" si="26"/>
        <v>0</v>
      </c>
    </row>
    <row r="699" spans="1:10" s="15" customFormat="1" ht="15" x14ac:dyDescent="0.25">
      <c r="A699" s="176" t="s">
        <v>34</v>
      </c>
      <c r="B699" s="117" t="s">
        <v>26</v>
      </c>
      <c r="C699" s="25">
        <v>7</v>
      </c>
      <c r="D699" s="25">
        <v>2</v>
      </c>
      <c r="E699" s="26">
        <v>9994219900</v>
      </c>
      <c r="F699" s="27">
        <v>247</v>
      </c>
      <c r="G699" s="316">
        <v>223</v>
      </c>
      <c r="H699" s="75">
        <f>63.665-63.665</f>
        <v>0</v>
      </c>
      <c r="I699" s="75">
        <f>63.665-63.665</f>
        <v>0</v>
      </c>
      <c r="J699" s="950">
        <f t="shared" si="26"/>
        <v>0</v>
      </c>
    </row>
    <row r="700" spans="1:10" s="15" customFormat="1" ht="15" x14ac:dyDescent="0.25">
      <c r="A700" s="176" t="s">
        <v>36</v>
      </c>
      <c r="B700" s="117" t="s">
        <v>26</v>
      </c>
      <c r="C700" s="25">
        <v>7</v>
      </c>
      <c r="D700" s="25">
        <v>2</v>
      </c>
      <c r="E700" s="26">
        <v>9994219900</v>
      </c>
      <c r="F700" s="27">
        <v>244</v>
      </c>
      <c r="G700" s="316">
        <v>225</v>
      </c>
      <c r="H700" s="75"/>
      <c r="I700" s="75"/>
      <c r="J700" s="950">
        <f t="shared" si="26"/>
        <v>0</v>
      </c>
    </row>
    <row r="701" spans="1:10" s="15" customFormat="1" ht="15" x14ac:dyDescent="0.25">
      <c r="A701" s="176" t="s">
        <v>45</v>
      </c>
      <c r="B701" s="117" t="s">
        <v>26</v>
      </c>
      <c r="C701" s="25">
        <v>7</v>
      </c>
      <c r="D701" s="25">
        <v>2</v>
      </c>
      <c r="E701" s="26">
        <v>9994219900</v>
      </c>
      <c r="F701" s="27">
        <v>244</v>
      </c>
      <c r="G701" s="316">
        <v>226</v>
      </c>
      <c r="H701" s="75">
        <f>23+2.45+15.163+6</f>
        <v>46.613</v>
      </c>
      <c r="I701" s="75">
        <f>23+2.45+15.163+6</f>
        <v>46.613</v>
      </c>
      <c r="J701" s="950">
        <f t="shared" si="26"/>
        <v>0</v>
      </c>
    </row>
    <row r="702" spans="1:10" s="15" customFormat="1" ht="15" x14ac:dyDescent="0.25">
      <c r="A702" s="177" t="s">
        <v>251</v>
      </c>
      <c r="B702" s="117" t="s">
        <v>26</v>
      </c>
      <c r="C702" s="25">
        <v>7</v>
      </c>
      <c r="D702" s="25">
        <v>2</v>
      </c>
      <c r="E702" s="26">
        <v>9994219900</v>
      </c>
      <c r="F702" s="27">
        <v>321</v>
      </c>
      <c r="G702" s="316">
        <v>262</v>
      </c>
      <c r="H702" s="75">
        <v>15</v>
      </c>
      <c r="I702" s="75">
        <v>15</v>
      </c>
      <c r="J702" s="950">
        <f t="shared" si="26"/>
        <v>0</v>
      </c>
    </row>
    <row r="703" spans="1:10" s="15" customFormat="1" ht="15" x14ac:dyDescent="0.25">
      <c r="A703" s="177" t="s">
        <v>73</v>
      </c>
      <c r="B703" s="117" t="s">
        <v>26</v>
      </c>
      <c r="C703" s="25">
        <v>7</v>
      </c>
      <c r="D703" s="25">
        <v>2</v>
      </c>
      <c r="E703" s="26">
        <v>9994219900</v>
      </c>
      <c r="F703" s="27">
        <v>851</v>
      </c>
      <c r="G703" s="316">
        <v>291</v>
      </c>
      <c r="H703" s="75">
        <v>9.9060000000000006</v>
      </c>
      <c r="I703" s="75">
        <v>9.9060000000000006</v>
      </c>
      <c r="J703" s="950">
        <f t="shared" si="26"/>
        <v>0</v>
      </c>
    </row>
    <row r="704" spans="1:10" s="15" customFormat="1" ht="15" x14ac:dyDescent="0.25">
      <c r="A704" s="177" t="s">
        <v>76</v>
      </c>
      <c r="B704" s="117" t="s">
        <v>26</v>
      </c>
      <c r="C704" s="25">
        <v>7</v>
      </c>
      <c r="D704" s="25">
        <v>2</v>
      </c>
      <c r="E704" s="26">
        <v>9994219900</v>
      </c>
      <c r="F704" s="27">
        <v>852</v>
      </c>
      <c r="G704" s="316">
        <v>291</v>
      </c>
      <c r="H704" s="75">
        <v>8</v>
      </c>
      <c r="I704" s="75">
        <v>8</v>
      </c>
      <c r="J704" s="950">
        <f t="shared" si="26"/>
        <v>0</v>
      </c>
    </row>
    <row r="705" spans="1:10" s="15" customFormat="1" ht="15" x14ac:dyDescent="0.25">
      <c r="A705" s="227" t="s">
        <v>469</v>
      </c>
      <c r="B705" s="186" t="s">
        <v>26</v>
      </c>
      <c r="C705" s="25">
        <v>7</v>
      </c>
      <c r="D705" s="25">
        <v>2</v>
      </c>
      <c r="E705" s="747" t="s">
        <v>336</v>
      </c>
      <c r="F705" s="27">
        <v>244</v>
      </c>
      <c r="G705" s="856">
        <v>342</v>
      </c>
      <c r="H705" s="75">
        <v>6.5270000000000001</v>
      </c>
      <c r="I705" s="75">
        <v>6.5270000000000001</v>
      </c>
      <c r="J705" s="950">
        <f t="shared" si="26"/>
        <v>0</v>
      </c>
    </row>
    <row r="706" spans="1:10" s="124" customFormat="1" ht="15" x14ac:dyDescent="0.25">
      <c r="A706" s="400" t="s">
        <v>256</v>
      </c>
      <c r="B706" s="398" t="s">
        <v>26</v>
      </c>
      <c r="C706" s="278">
        <v>7</v>
      </c>
      <c r="D706" s="278">
        <v>2</v>
      </c>
      <c r="E706" s="521" t="s">
        <v>337</v>
      </c>
      <c r="F706" s="279">
        <v>321</v>
      </c>
      <c r="G706" s="279">
        <v>263</v>
      </c>
      <c r="H706" s="1064">
        <v>0.25800000000000001</v>
      </c>
      <c r="I706" s="1064">
        <v>0.25800000000000001</v>
      </c>
      <c r="J706" s="950">
        <f t="shared" si="26"/>
        <v>0</v>
      </c>
    </row>
    <row r="707" spans="1:10" s="15" customFormat="1" ht="15" x14ac:dyDescent="0.25">
      <c r="A707" s="177" t="s">
        <v>38</v>
      </c>
      <c r="B707" s="117" t="s">
        <v>26</v>
      </c>
      <c r="C707" s="25">
        <v>7</v>
      </c>
      <c r="D707" s="25">
        <v>2</v>
      </c>
      <c r="E707" s="26">
        <v>9994219900</v>
      </c>
      <c r="F707" s="27">
        <v>244</v>
      </c>
      <c r="G707" s="316">
        <v>343</v>
      </c>
      <c r="H707" s="75">
        <v>85</v>
      </c>
      <c r="I707" s="75">
        <v>85</v>
      </c>
      <c r="J707" s="950">
        <f t="shared" si="26"/>
        <v>0</v>
      </c>
    </row>
    <row r="708" spans="1:10" s="15" customFormat="1" ht="15" x14ac:dyDescent="0.25">
      <c r="A708" s="177" t="s">
        <v>144</v>
      </c>
      <c r="B708" s="117" t="s">
        <v>26</v>
      </c>
      <c r="C708" s="25">
        <v>7</v>
      </c>
      <c r="D708" s="25">
        <v>2</v>
      </c>
      <c r="E708" s="26">
        <v>9994219900</v>
      </c>
      <c r="F708" s="27">
        <v>244</v>
      </c>
      <c r="G708" s="316">
        <v>343</v>
      </c>
      <c r="H708" s="75"/>
      <c r="I708" s="75"/>
      <c r="J708" s="950">
        <f t="shared" si="26"/>
        <v>0</v>
      </c>
    </row>
    <row r="709" spans="1:10" s="333" customFormat="1" ht="15" x14ac:dyDescent="0.25">
      <c r="A709" s="184" t="s">
        <v>147</v>
      </c>
      <c r="B709" s="178" t="s">
        <v>26</v>
      </c>
      <c r="C709" s="179">
        <v>7</v>
      </c>
      <c r="D709" s="179">
        <v>2</v>
      </c>
      <c r="E709" s="180">
        <v>9994219900</v>
      </c>
      <c r="F709" s="181">
        <v>244</v>
      </c>
      <c r="G709" s="182">
        <v>343</v>
      </c>
      <c r="H709" s="1060"/>
      <c r="I709" s="1060"/>
      <c r="J709" s="950">
        <f t="shared" si="26"/>
        <v>0</v>
      </c>
    </row>
    <row r="710" spans="1:10" s="15" customFormat="1" ht="15" x14ac:dyDescent="0.25">
      <c r="A710" s="177" t="s">
        <v>145</v>
      </c>
      <c r="B710" s="117" t="s">
        <v>26</v>
      </c>
      <c r="C710" s="25">
        <v>7</v>
      </c>
      <c r="D710" s="25">
        <v>2</v>
      </c>
      <c r="E710" s="26">
        <v>9994219900</v>
      </c>
      <c r="F710" s="27">
        <v>244</v>
      </c>
      <c r="G710" s="316">
        <v>343</v>
      </c>
      <c r="H710" s="75"/>
      <c r="I710" s="75"/>
      <c r="J710" s="950">
        <f t="shared" si="26"/>
        <v>0</v>
      </c>
    </row>
    <row r="711" spans="1:10" s="15" customFormat="1" ht="15.75" thickBot="1" x14ac:dyDescent="0.3">
      <c r="A711" s="169" t="s">
        <v>149</v>
      </c>
      <c r="B711" s="171" t="s">
        <v>26</v>
      </c>
      <c r="C711" s="143">
        <v>7</v>
      </c>
      <c r="D711" s="143">
        <v>2</v>
      </c>
      <c r="E711" s="161">
        <v>9994219900</v>
      </c>
      <c r="F711" s="145">
        <v>244</v>
      </c>
      <c r="G711" s="172">
        <v>346</v>
      </c>
      <c r="H711" s="961"/>
      <c r="I711" s="961"/>
      <c r="J711" s="962">
        <f t="shared" si="26"/>
        <v>0</v>
      </c>
    </row>
    <row r="712" spans="1:10" s="15" customFormat="1" ht="15" customHeight="1" thickBot="1" x14ac:dyDescent="0.25">
      <c r="A712" s="213" t="s">
        <v>184</v>
      </c>
      <c r="B712" s="214" t="s">
        <v>26</v>
      </c>
      <c r="C712" s="215"/>
      <c r="D712" s="215"/>
      <c r="E712" s="71"/>
      <c r="F712" s="216"/>
      <c r="G712" s="216"/>
      <c r="H712" s="963">
        <f>SUM(H714:H730)-H717</f>
        <v>1435.134</v>
      </c>
      <c r="I712" s="963">
        <f>SUM(I714:I730)-I717</f>
        <v>1755.134</v>
      </c>
      <c r="J712" s="964">
        <f>SUM(J714:J730)-J717</f>
        <v>320</v>
      </c>
    </row>
    <row r="713" spans="1:10" s="15" customFormat="1" ht="15" customHeight="1" x14ac:dyDescent="0.25">
      <c r="A713" s="173" t="s">
        <v>29</v>
      </c>
      <c r="B713" s="174" t="s">
        <v>26</v>
      </c>
      <c r="C713" s="98">
        <v>7</v>
      </c>
      <c r="D713" s="98">
        <v>2</v>
      </c>
      <c r="E713" s="103">
        <v>9994219900</v>
      </c>
      <c r="F713" s="99">
        <v>0</v>
      </c>
      <c r="G713" s="175">
        <v>210</v>
      </c>
      <c r="H713" s="1057">
        <f>H714+H715</f>
        <v>876.50600000000009</v>
      </c>
      <c r="I713" s="1057">
        <f>I714+I715</f>
        <v>876.50600000000009</v>
      </c>
      <c r="J713" s="1058">
        <f>J714+J715</f>
        <v>0</v>
      </c>
    </row>
    <row r="714" spans="1:10" s="15" customFormat="1" ht="15" customHeight="1" x14ac:dyDescent="0.25">
      <c r="A714" s="109" t="s">
        <v>30</v>
      </c>
      <c r="B714" s="54" t="s">
        <v>26</v>
      </c>
      <c r="C714" s="30">
        <v>7</v>
      </c>
      <c r="D714" s="30">
        <v>2</v>
      </c>
      <c r="E714" s="31">
        <v>9994219900</v>
      </c>
      <c r="F714" s="32">
        <v>111</v>
      </c>
      <c r="G714" s="68">
        <v>211</v>
      </c>
      <c r="H714" s="1059">
        <v>673.2</v>
      </c>
      <c r="I714" s="1059">
        <v>673.2</v>
      </c>
      <c r="J714" s="947">
        <f t="shared" si="26"/>
        <v>0</v>
      </c>
    </row>
    <row r="715" spans="1:10" s="15" customFormat="1" ht="15" customHeight="1" x14ac:dyDescent="0.25">
      <c r="A715" s="109" t="s">
        <v>59</v>
      </c>
      <c r="B715" s="54" t="s">
        <v>26</v>
      </c>
      <c r="C715" s="30">
        <v>7</v>
      </c>
      <c r="D715" s="30">
        <v>2</v>
      </c>
      <c r="E715" s="31">
        <v>9994219900</v>
      </c>
      <c r="F715" s="32">
        <v>119</v>
      </c>
      <c r="G715" s="68">
        <v>213</v>
      </c>
      <c r="H715" s="1059">
        <v>203.30600000000001</v>
      </c>
      <c r="I715" s="1059">
        <v>203.30600000000001</v>
      </c>
      <c r="J715" s="947">
        <f t="shared" si="26"/>
        <v>0</v>
      </c>
    </row>
    <row r="716" spans="1:10" s="15" customFormat="1" ht="15" x14ac:dyDescent="0.25">
      <c r="A716" s="176" t="s">
        <v>34</v>
      </c>
      <c r="B716" s="117" t="s">
        <v>26</v>
      </c>
      <c r="C716" s="25">
        <v>7</v>
      </c>
      <c r="D716" s="25">
        <v>2</v>
      </c>
      <c r="E716" s="26">
        <v>9994219900</v>
      </c>
      <c r="F716" s="27">
        <v>247</v>
      </c>
      <c r="G716" s="316">
        <v>223</v>
      </c>
      <c r="H716" s="75">
        <f>540-180</f>
        <v>360</v>
      </c>
      <c r="I716" s="75">
        <f>540-180</f>
        <v>360</v>
      </c>
      <c r="J716" s="950">
        <f t="shared" si="26"/>
        <v>0</v>
      </c>
    </row>
    <row r="717" spans="1:10" s="183" customFormat="1" ht="15" x14ac:dyDescent="0.25">
      <c r="A717" s="184" t="s">
        <v>147</v>
      </c>
      <c r="B717" s="178" t="s">
        <v>26</v>
      </c>
      <c r="C717" s="179">
        <v>7</v>
      </c>
      <c r="D717" s="179">
        <v>2</v>
      </c>
      <c r="E717" s="180">
        <v>9994219900</v>
      </c>
      <c r="F717" s="181">
        <v>247</v>
      </c>
      <c r="G717" s="182">
        <v>223</v>
      </c>
      <c r="H717" s="1060"/>
      <c r="I717" s="1060"/>
      <c r="J717" s="950">
        <f t="shared" si="26"/>
        <v>0</v>
      </c>
    </row>
    <row r="718" spans="1:10" s="15" customFormat="1" ht="15" x14ac:dyDescent="0.25">
      <c r="A718" s="176" t="s">
        <v>521</v>
      </c>
      <c r="B718" s="117" t="s">
        <v>26</v>
      </c>
      <c r="C718" s="25">
        <v>7</v>
      </c>
      <c r="D718" s="25">
        <v>2</v>
      </c>
      <c r="E718" s="26">
        <v>9994219900</v>
      </c>
      <c r="F718" s="27">
        <v>244</v>
      </c>
      <c r="G718" s="316">
        <v>224</v>
      </c>
      <c r="H718" s="75"/>
      <c r="I718" s="75">
        <v>320</v>
      </c>
      <c r="J718" s="950">
        <f t="shared" ref="J718" si="27">I718-H718</f>
        <v>320</v>
      </c>
    </row>
    <row r="719" spans="1:10" s="15" customFormat="1" ht="15" x14ac:dyDescent="0.25">
      <c r="A719" s="176" t="s">
        <v>36</v>
      </c>
      <c r="B719" s="117" t="s">
        <v>26</v>
      </c>
      <c r="C719" s="25">
        <v>7</v>
      </c>
      <c r="D719" s="25">
        <v>2</v>
      </c>
      <c r="E719" s="26">
        <v>9994219900</v>
      </c>
      <c r="F719" s="27">
        <v>244</v>
      </c>
      <c r="G719" s="316">
        <v>225</v>
      </c>
      <c r="H719" s="75"/>
      <c r="I719" s="75"/>
      <c r="J719" s="950">
        <f t="shared" si="26"/>
        <v>0</v>
      </c>
    </row>
    <row r="720" spans="1:10" s="15" customFormat="1" ht="15.75" customHeight="1" x14ac:dyDescent="0.25">
      <c r="A720" s="176" t="s">
        <v>45</v>
      </c>
      <c r="B720" s="117" t="s">
        <v>26</v>
      </c>
      <c r="C720" s="25">
        <v>7</v>
      </c>
      <c r="D720" s="25">
        <v>2</v>
      </c>
      <c r="E720" s="26">
        <v>9994219900</v>
      </c>
      <c r="F720" s="27">
        <v>244</v>
      </c>
      <c r="G720" s="316">
        <v>226</v>
      </c>
      <c r="H720" s="75">
        <f>23+2.45+15.163+6+5</f>
        <v>51.613</v>
      </c>
      <c r="I720" s="75">
        <f>23+2.45+15.163+6+5</f>
        <v>51.613</v>
      </c>
      <c r="J720" s="950">
        <f t="shared" si="26"/>
        <v>0</v>
      </c>
    </row>
    <row r="721" spans="1:10" s="15" customFormat="1" ht="15" x14ac:dyDescent="0.25">
      <c r="A721" s="176" t="s">
        <v>266</v>
      </c>
      <c r="B721" s="117" t="s">
        <v>26</v>
      </c>
      <c r="C721" s="25">
        <v>7</v>
      </c>
      <c r="D721" s="25">
        <v>2</v>
      </c>
      <c r="E721" s="26">
        <v>9994219900</v>
      </c>
      <c r="F721" s="27">
        <v>244</v>
      </c>
      <c r="G721" s="316">
        <v>226</v>
      </c>
      <c r="H721" s="75"/>
      <c r="I721" s="75"/>
      <c r="J721" s="950">
        <f t="shared" si="26"/>
        <v>0</v>
      </c>
    </row>
    <row r="722" spans="1:10" s="356" customFormat="1" ht="15" x14ac:dyDescent="0.25">
      <c r="A722" s="176" t="s">
        <v>301</v>
      </c>
      <c r="B722" s="117" t="s">
        <v>26</v>
      </c>
      <c r="C722" s="25">
        <v>7</v>
      </c>
      <c r="D722" s="25">
        <v>2</v>
      </c>
      <c r="E722" s="26">
        <v>9994219900</v>
      </c>
      <c r="F722" s="27">
        <v>244</v>
      </c>
      <c r="G722" s="316">
        <v>227</v>
      </c>
      <c r="H722" s="75">
        <v>13</v>
      </c>
      <c r="I722" s="75">
        <v>13</v>
      </c>
      <c r="J722" s="950">
        <f t="shared" si="26"/>
        <v>0</v>
      </c>
    </row>
    <row r="723" spans="1:10" s="15" customFormat="1" ht="15" x14ac:dyDescent="0.25">
      <c r="A723" s="177" t="s">
        <v>251</v>
      </c>
      <c r="B723" s="117" t="s">
        <v>26</v>
      </c>
      <c r="C723" s="25">
        <v>7</v>
      </c>
      <c r="D723" s="25">
        <v>2</v>
      </c>
      <c r="E723" s="26">
        <v>9994219900</v>
      </c>
      <c r="F723" s="27">
        <v>321</v>
      </c>
      <c r="G723" s="316">
        <v>262</v>
      </c>
      <c r="H723" s="75">
        <v>10</v>
      </c>
      <c r="I723" s="75">
        <v>10</v>
      </c>
      <c r="J723" s="950">
        <f t="shared" si="26"/>
        <v>0</v>
      </c>
    </row>
    <row r="724" spans="1:10" s="15" customFormat="1" ht="15" x14ac:dyDescent="0.25">
      <c r="A724" s="177" t="s">
        <v>73</v>
      </c>
      <c r="B724" s="117" t="s">
        <v>26</v>
      </c>
      <c r="C724" s="25">
        <v>7</v>
      </c>
      <c r="D724" s="25">
        <v>2</v>
      </c>
      <c r="E724" s="26">
        <v>9994219900</v>
      </c>
      <c r="F724" s="27">
        <v>851</v>
      </c>
      <c r="G724" s="316">
        <v>291</v>
      </c>
      <c r="H724" s="75">
        <v>7.6829999999999998</v>
      </c>
      <c r="I724" s="75">
        <v>7.6829999999999998</v>
      </c>
      <c r="J724" s="950">
        <f t="shared" si="26"/>
        <v>0</v>
      </c>
    </row>
    <row r="725" spans="1:10" s="15" customFormat="1" ht="15" x14ac:dyDescent="0.25">
      <c r="A725" s="177" t="s">
        <v>76</v>
      </c>
      <c r="B725" s="117" t="s">
        <v>26</v>
      </c>
      <c r="C725" s="25">
        <v>7</v>
      </c>
      <c r="D725" s="25">
        <v>2</v>
      </c>
      <c r="E725" s="26">
        <v>9994219900</v>
      </c>
      <c r="F725" s="27">
        <v>852</v>
      </c>
      <c r="G725" s="316">
        <v>291</v>
      </c>
      <c r="H725" s="75">
        <v>8</v>
      </c>
      <c r="I725" s="75">
        <v>8</v>
      </c>
      <c r="J725" s="950">
        <f t="shared" si="26"/>
        <v>0</v>
      </c>
    </row>
    <row r="726" spans="1:10" s="15" customFormat="1" ht="15" x14ac:dyDescent="0.25">
      <c r="A726" s="227" t="s">
        <v>469</v>
      </c>
      <c r="B726" s="186" t="s">
        <v>26</v>
      </c>
      <c r="C726" s="25">
        <v>7</v>
      </c>
      <c r="D726" s="25">
        <v>2</v>
      </c>
      <c r="E726" s="747" t="s">
        <v>336</v>
      </c>
      <c r="F726" s="27">
        <v>244</v>
      </c>
      <c r="G726" s="856">
        <v>342</v>
      </c>
      <c r="H726" s="75">
        <v>12.831</v>
      </c>
      <c r="I726" s="75">
        <v>12.831</v>
      </c>
      <c r="J726" s="950">
        <f t="shared" si="26"/>
        <v>0</v>
      </c>
    </row>
    <row r="727" spans="1:10" s="124" customFormat="1" ht="15" x14ac:dyDescent="0.25">
      <c r="A727" s="400" t="s">
        <v>256</v>
      </c>
      <c r="B727" s="398" t="s">
        <v>26</v>
      </c>
      <c r="C727" s="278">
        <v>7</v>
      </c>
      <c r="D727" s="278">
        <v>2</v>
      </c>
      <c r="E727" s="521" t="s">
        <v>337</v>
      </c>
      <c r="F727" s="279">
        <v>321</v>
      </c>
      <c r="G727" s="279">
        <v>263</v>
      </c>
      <c r="H727" s="1064">
        <v>0.501</v>
      </c>
      <c r="I727" s="1064">
        <v>0.501</v>
      </c>
      <c r="J727" s="950">
        <f t="shared" si="26"/>
        <v>0</v>
      </c>
    </row>
    <row r="728" spans="1:10" s="15" customFormat="1" ht="15" x14ac:dyDescent="0.25">
      <c r="A728" s="177" t="s">
        <v>38</v>
      </c>
      <c r="B728" s="117" t="s">
        <v>26</v>
      </c>
      <c r="C728" s="25">
        <v>7</v>
      </c>
      <c r="D728" s="25">
        <v>2</v>
      </c>
      <c r="E728" s="26">
        <v>9994219900</v>
      </c>
      <c r="F728" s="27">
        <v>244</v>
      </c>
      <c r="G728" s="316">
        <v>343</v>
      </c>
      <c r="H728" s="75">
        <v>95</v>
      </c>
      <c r="I728" s="75">
        <v>95</v>
      </c>
      <c r="J728" s="950">
        <f t="shared" si="26"/>
        <v>0</v>
      </c>
    </row>
    <row r="729" spans="1:10" s="15" customFormat="1" ht="15" x14ac:dyDescent="0.25">
      <c r="A729" s="167" t="s">
        <v>188</v>
      </c>
      <c r="B729" s="117" t="s">
        <v>26</v>
      </c>
      <c r="C729" s="25">
        <v>7</v>
      </c>
      <c r="D729" s="25">
        <v>2</v>
      </c>
      <c r="E729" s="26">
        <v>9994219900</v>
      </c>
      <c r="F729" s="27">
        <v>244</v>
      </c>
      <c r="G729" s="316">
        <v>344</v>
      </c>
      <c r="H729" s="75"/>
      <c r="I729" s="75"/>
      <c r="J729" s="950">
        <f t="shared" si="26"/>
        <v>0</v>
      </c>
    </row>
    <row r="730" spans="1:10" s="15" customFormat="1" ht="15.75" thickBot="1" x14ac:dyDescent="0.3">
      <c r="A730" s="324" t="s">
        <v>149</v>
      </c>
      <c r="B730" s="322" t="s">
        <v>26</v>
      </c>
      <c r="C730" s="313">
        <v>7</v>
      </c>
      <c r="D730" s="313">
        <v>2</v>
      </c>
      <c r="E730" s="314">
        <v>9994219900</v>
      </c>
      <c r="F730" s="315">
        <v>244</v>
      </c>
      <c r="G730" s="323">
        <v>346</v>
      </c>
      <c r="H730" s="1061"/>
      <c r="I730" s="1061"/>
      <c r="J730" s="950">
        <f t="shared" si="26"/>
        <v>0</v>
      </c>
    </row>
    <row r="731" spans="1:10" s="15" customFormat="1" ht="15" thickBot="1" x14ac:dyDescent="0.25">
      <c r="A731" s="429" t="s">
        <v>185</v>
      </c>
      <c r="B731" s="430" t="s">
        <v>26</v>
      </c>
      <c r="C731" s="431"/>
      <c r="D731" s="431"/>
      <c r="E731" s="464"/>
      <c r="F731" s="433"/>
      <c r="G731" s="433"/>
      <c r="H731" s="967">
        <f>SUM(H733:H751)-H737</f>
        <v>4368.9142999999995</v>
      </c>
      <c r="I731" s="967">
        <f>SUM(I733:I751)-I737</f>
        <v>2868.9142999999999</v>
      </c>
      <c r="J731" s="967">
        <f>SUM(J733:J751)-J737</f>
        <v>-1500</v>
      </c>
    </row>
    <row r="732" spans="1:10" s="15" customFormat="1" ht="15" x14ac:dyDescent="0.25">
      <c r="A732" s="173" t="s">
        <v>29</v>
      </c>
      <c r="B732" s="174" t="s">
        <v>26</v>
      </c>
      <c r="C732" s="98">
        <v>7</v>
      </c>
      <c r="D732" s="98">
        <v>2</v>
      </c>
      <c r="E732" s="103">
        <v>9994219900</v>
      </c>
      <c r="F732" s="99">
        <v>0</v>
      </c>
      <c r="G732" s="175">
        <v>210</v>
      </c>
      <c r="H732" s="1057">
        <f>H733+H734</f>
        <v>1893.2540000000001</v>
      </c>
      <c r="I732" s="1057">
        <f>I733+I734</f>
        <v>1893.2540000000001</v>
      </c>
      <c r="J732" s="1058">
        <f>J733+J734</f>
        <v>0</v>
      </c>
    </row>
    <row r="733" spans="1:10" s="15" customFormat="1" ht="15" x14ac:dyDescent="0.25">
      <c r="A733" s="109" t="s">
        <v>30</v>
      </c>
      <c r="B733" s="54" t="s">
        <v>26</v>
      </c>
      <c r="C733" s="30">
        <v>7</v>
      </c>
      <c r="D733" s="30">
        <v>2</v>
      </c>
      <c r="E733" s="31">
        <v>9994219900</v>
      </c>
      <c r="F733" s="32">
        <v>111</v>
      </c>
      <c r="G733" s="68">
        <v>211</v>
      </c>
      <c r="H733" s="1059">
        <v>1454.1120000000001</v>
      </c>
      <c r="I733" s="1059">
        <v>1454.1120000000001</v>
      </c>
      <c r="J733" s="947">
        <f t="shared" si="26"/>
        <v>0</v>
      </c>
    </row>
    <row r="734" spans="1:10" s="15" customFormat="1" ht="15" x14ac:dyDescent="0.25">
      <c r="A734" s="109" t="s">
        <v>59</v>
      </c>
      <c r="B734" s="54" t="s">
        <v>26</v>
      </c>
      <c r="C734" s="30">
        <v>7</v>
      </c>
      <c r="D734" s="30">
        <v>2</v>
      </c>
      <c r="E734" s="31">
        <v>9994219900</v>
      </c>
      <c r="F734" s="32">
        <v>119</v>
      </c>
      <c r="G734" s="68">
        <v>213</v>
      </c>
      <c r="H734" s="1059">
        <v>439.142</v>
      </c>
      <c r="I734" s="1059">
        <v>439.142</v>
      </c>
      <c r="J734" s="947">
        <f t="shared" si="26"/>
        <v>0</v>
      </c>
    </row>
    <row r="735" spans="1:10" s="15" customFormat="1" ht="15" x14ac:dyDescent="0.25">
      <c r="A735" s="176" t="s">
        <v>33</v>
      </c>
      <c r="B735" s="117" t="s">
        <v>26</v>
      </c>
      <c r="C735" s="25">
        <v>7</v>
      </c>
      <c r="D735" s="25">
        <v>2</v>
      </c>
      <c r="E735" s="26">
        <v>9994219900</v>
      </c>
      <c r="F735" s="27">
        <v>244</v>
      </c>
      <c r="G735" s="64">
        <v>221</v>
      </c>
      <c r="H735" s="959">
        <v>24</v>
      </c>
      <c r="I735" s="959">
        <v>24</v>
      </c>
      <c r="J735" s="950">
        <f t="shared" si="26"/>
        <v>0</v>
      </c>
    </row>
    <row r="736" spans="1:10" s="15" customFormat="1" ht="15" x14ac:dyDescent="0.25">
      <c r="A736" s="176" t="s">
        <v>34</v>
      </c>
      <c r="B736" s="117" t="s">
        <v>26</v>
      </c>
      <c r="C736" s="25">
        <v>7</v>
      </c>
      <c r="D736" s="25">
        <v>2</v>
      </c>
      <c r="E736" s="26">
        <v>9994219900</v>
      </c>
      <c r="F736" s="27">
        <v>247</v>
      </c>
      <c r="G736" s="316">
        <v>223</v>
      </c>
      <c r="H736" s="75">
        <v>1500</v>
      </c>
      <c r="I736" s="75">
        <f>1500-1500</f>
        <v>0</v>
      </c>
      <c r="J736" s="950">
        <f t="shared" ref="J736:J797" si="28">I736-H736</f>
        <v>-1500</v>
      </c>
    </row>
    <row r="737" spans="1:10" s="48" customFormat="1" ht="15" x14ac:dyDescent="0.25">
      <c r="A737" s="654" t="s">
        <v>147</v>
      </c>
      <c r="B737" s="655" t="s">
        <v>26</v>
      </c>
      <c r="C737" s="656">
        <v>7</v>
      </c>
      <c r="D737" s="656">
        <v>2</v>
      </c>
      <c r="E737" s="657">
        <v>9994219900</v>
      </c>
      <c r="F737" s="658">
        <v>247</v>
      </c>
      <c r="G737" s="659">
        <v>223</v>
      </c>
      <c r="H737" s="1067">
        <v>1500</v>
      </c>
      <c r="I737" s="1067">
        <f>1500-1500</f>
        <v>0</v>
      </c>
      <c r="J737" s="947">
        <f t="shared" si="28"/>
        <v>-1500</v>
      </c>
    </row>
    <row r="738" spans="1:10" s="15" customFormat="1" ht="15" x14ac:dyDescent="0.25">
      <c r="A738" s="176" t="s">
        <v>331</v>
      </c>
      <c r="B738" s="117" t="s">
        <v>26</v>
      </c>
      <c r="C738" s="25">
        <v>7</v>
      </c>
      <c r="D738" s="25">
        <v>2</v>
      </c>
      <c r="E738" s="26">
        <v>9994219900</v>
      </c>
      <c r="F738" s="27">
        <v>244</v>
      </c>
      <c r="G738" s="316">
        <v>223</v>
      </c>
      <c r="H738" s="75">
        <f>106.3998+96.85149</f>
        <v>203.25128999999998</v>
      </c>
      <c r="I738" s="75">
        <f>106.3998+96.85149</f>
        <v>203.25128999999998</v>
      </c>
      <c r="J738" s="950">
        <f t="shared" si="28"/>
        <v>0</v>
      </c>
    </row>
    <row r="739" spans="1:10" s="15" customFormat="1" ht="15" x14ac:dyDescent="0.25">
      <c r="A739" s="176" t="s">
        <v>332</v>
      </c>
      <c r="B739" s="117" t="s">
        <v>26</v>
      </c>
      <c r="C739" s="25">
        <v>7</v>
      </c>
      <c r="D739" s="25">
        <v>2</v>
      </c>
      <c r="E739" s="26">
        <v>9994219900</v>
      </c>
      <c r="F739" s="27">
        <v>244</v>
      </c>
      <c r="G739" s="316">
        <v>225</v>
      </c>
      <c r="H739" s="75">
        <v>46.454009999999997</v>
      </c>
      <c r="I739" s="75">
        <v>46.454009999999997</v>
      </c>
      <c r="J739" s="950">
        <f t="shared" si="28"/>
        <v>0</v>
      </c>
    </row>
    <row r="740" spans="1:10" s="15" customFormat="1" ht="15" x14ac:dyDescent="0.25">
      <c r="A740" s="176" t="s">
        <v>36</v>
      </c>
      <c r="B740" s="117" t="s">
        <v>26</v>
      </c>
      <c r="C740" s="25">
        <v>7</v>
      </c>
      <c r="D740" s="25">
        <v>2</v>
      </c>
      <c r="E740" s="26">
        <v>9994219900</v>
      </c>
      <c r="F740" s="27">
        <v>244</v>
      </c>
      <c r="G740" s="316">
        <v>225</v>
      </c>
      <c r="H740" s="75">
        <f>100-100</f>
        <v>0</v>
      </c>
      <c r="I740" s="75">
        <f>100-100</f>
        <v>0</v>
      </c>
      <c r="J740" s="950">
        <f t="shared" si="28"/>
        <v>0</v>
      </c>
    </row>
    <row r="741" spans="1:10" s="15" customFormat="1" ht="15" x14ac:dyDescent="0.25">
      <c r="A741" s="176" t="s">
        <v>45</v>
      </c>
      <c r="B741" s="117" t="s">
        <v>26</v>
      </c>
      <c r="C741" s="25">
        <v>7</v>
      </c>
      <c r="D741" s="25">
        <v>2</v>
      </c>
      <c r="E741" s="26">
        <v>9994219900</v>
      </c>
      <c r="F741" s="27">
        <v>244</v>
      </c>
      <c r="G741" s="316">
        <v>226</v>
      </c>
      <c r="H741" s="75">
        <f>23+15.163+6+6</f>
        <v>50.162999999999997</v>
      </c>
      <c r="I741" s="75">
        <f>23+15.163+6+6</f>
        <v>50.162999999999997</v>
      </c>
      <c r="J741" s="950">
        <f t="shared" si="28"/>
        <v>0</v>
      </c>
    </row>
    <row r="742" spans="1:10" s="15" customFormat="1" ht="15" x14ac:dyDescent="0.25">
      <c r="A742" s="176" t="s">
        <v>265</v>
      </c>
      <c r="B742" s="117" t="s">
        <v>26</v>
      </c>
      <c r="C742" s="25">
        <v>7</v>
      </c>
      <c r="D742" s="25">
        <v>2</v>
      </c>
      <c r="E742" s="26">
        <v>9994219900</v>
      </c>
      <c r="F742" s="27">
        <v>244</v>
      </c>
      <c r="G742" s="316">
        <v>226</v>
      </c>
      <c r="H742" s="75"/>
      <c r="I742" s="75"/>
      <c r="J742" s="950">
        <f t="shared" si="28"/>
        <v>0</v>
      </c>
    </row>
    <row r="743" spans="1:10" s="15" customFormat="1" ht="15" x14ac:dyDescent="0.25">
      <c r="A743" s="177" t="s">
        <v>251</v>
      </c>
      <c r="B743" s="117" t="s">
        <v>26</v>
      </c>
      <c r="C743" s="25">
        <v>7</v>
      </c>
      <c r="D743" s="25">
        <v>2</v>
      </c>
      <c r="E743" s="26">
        <v>9994219900</v>
      </c>
      <c r="F743" s="27">
        <v>321</v>
      </c>
      <c r="G743" s="316">
        <v>262</v>
      </c>
      <c r="H743" s="75">
        <v>40</v>
      </c>
      <c r="I743" s="75">
        <v>40</v>
      </c>
      <c r="J743" s="950">
        <f t="shared" si="28"/>
        <v>0</v>
      </c>
    </row>
    <row r="744" spans="1:10" s="15" customFormat="1" ht="15" x14ac:dyDescent="0.25">
      <c r="A744" s="177" t="s">
        <v>73</v>
      </c>
      <c r="B744" s="117" t="s">
        <v>26</v>
      </c>
      <c r="C744" s="25">
        <v>7</v>
      </c>
      <c r="D744" s="25">
        <v>2</v>
      </c>
      <c r="E744" s="26">
        <v>9994219900</v>
      </c>
      <c r="F744" s="27">
        <v>851</v>
      </c>
      <c r="G744" s="316">
        <v>291</v>
      </c>
      <c r="H744" s="75">
        <v>125.298</v>
      </c>
      <c r="I744" s="75">
        <v>125.298</v>
      </c>
      <c r="J744" s="950">
        <f t="shared" si="28"/>
        <v>0</v>
      </c>
    </row>
    <row r="745" spans="1:10" s="15" customFormat="1" ht="15" x14ac:dyDescent="0.25">
      <c r="A745" s="177" t="s">
        <v>76</v>
      </c>
      <c r="B745" s="117" t="s">
        <v>26</v>
      </c>
      <c r="C745" s="25">
        <v>7</v>
      </c>
      <c r="D745" s="25">
        <v>2</v>
      </c>
      <c r="E745" s="26">
        <v>9994219900</v>
      </c>
      <c r="F745" s="27">
        <v>852</v>
      </c>
      <c r="G745" s="316">
        <v>291</v>
      </c>
      <c r="H745" s="75">
        <v>8</v>
      </c>
      <c r="I745" s="75">
        <v>8</v>
      </c>
      <c r="J745" s="950">
        <f t="shared" si="28"/>
        <v>0</v>
      </c>
    </row>
    <row r="746" spans="1:10" s="15" customFormat="1" ht="15" x14ac:dyDescent="0.25">
      <c r="A746" s="227" t="s">
        <v>46</v>
      </c>
      <c r="B746" s="117" t="s">
        <v>26</v>
      </c>
      <c r="C746" s="25">
        <v>7</v>
      </c>
      <c r="D746" s="25">
        <v>2</v>
      </c>
      <c r="E746" s="26">
        <v>9994219900</v>
      </c>
      <c r="F746" s="27">
        <v>244</v>
      </c>
      <c r="G746" s="316">
        <v>310</v>
      </c>
      <c r="H746" s="75">
        <f>500-250</f>
        <v>250</v>
      </c>
      <c r="I746" s="75">
        <f>500-250</f>
        <v>250</v>
      </c>
      <c r="J746" s="950">
        <f t="shared" si="28"/>
        <v>0</v>
      </c>
    </row>
    <row r="747" spans="1:10" s="15" customFormat="1" ht="16.5" customHeight="1" x14ac:dyDescent="0.25">
      <c r="A747" s="227" t="s">
        <v>469</v>
      </c>
      <c r="B747" s="186" t="s">
        <v>26</v>
      </c>
      <c r="C747" s="25">
        <v>7</v>
      </c>
      <c r="D747" s="25">
        <v>2</v>
      </c>
      <c r="E747" s="747" t="s">
        <v>336</v>
      </c>
      <c r="F747" s="27">
        <v>244</v>
      </c>
      <c r="G747" s="856">
        <v>342</v>
      </c>
      <c r="H747" s="75">
        <v>45.139000000000003</v>
      </c>
      <c r="I747" s="75">
        <v>45.139000000000003</v>
      </c>
      <c r="J747" s="950">
        <f t="shared" si="28"/>
        <v>0</v>
      </c>
    </row>
    <row r="748" spans="1:10" s="124" customFormat="1" ht="15" x14ac:dyDescent="0.25">
      <c r="A748" s="400" t="s">
        <v>256</v>
      </c>
      <c r="B748" s="398" t="s">
        <v>26</v>
      </c>
      <c r="C748" s="278">
        <v>7</v>
      </c>
      <c r="D748" s="278">
        <v>2</v>
      </c>
      <c r="E748" s="521" t="s">
        <v>337</v>
      </c>
      <c r="F748" s="279">
        <v>321</v>
      </c>
      <c r="G748" s="279">
        <v>263</v>
      </c>
      <c r="H748" s="1064">
        <v>3.355</v>
      </c>
      <c r="I748" s="1064">
        <v>3.355</v>
      </c>
      <c r="J748" s="950">
        <f t="shared" si="28"/>
        <v>0</v>
      </c>
    </row>
    <row r="749" spans="1:10" s="15" customFormat="1" ht="15" x14ac:dyDescent="0.25">
      <c r="A749" s="177" t="s">
        <v>38</v>
      </c>
      <c r="B749" s="117" t="s">
        <v>26</v>
      </c>
      <c r="C749" s="25">
        <v>7</v>
      </c>
      <c r="D749" s="25">
        <v>2</v>
      </c>
      <c r="E749" s="26">
        <v>9994219900</v>
      </c>
      <c r="F749" s="27">
        <v>244</v>
      </c>
      <c r="G749" s="316">
        <v>343</v>
      </c>
      <c r="H749" s="75">
        <v>180</v>
      </c>
      <c r="I749" s="75">
        <v>180</v>
      </c>
      <c r="J749" s="950">
        <f t="shared" si="28"/>
        <v>0</v>
      </c>
    </row>
    <row r="750" spans="1:10" s="15" customFormat="1" ht="15" x14ac:dyDescent="0.25">
      <c r="A750" s="167" t="s">
        <v>188</v>
      </c>
      <c r="B750" s="117" t="s">
        <v>26</v>
      </c>
      <c r="C750" s="25">
        <v>7</v>
      </c>
      <c r="D750" s="25">
        <v>2</v>
      </c>
      <c r="E750" s="26">
        <v>9994219900</v>
      </c>
      <c r="F750" s="27">
        <v>244</v>
      </c>
      <c r="G750" s="316">
        <v>344</v>
      </c>
      <c r="H750" s="75"/>
      <c r="I750" s="75"/>
      <c r="J750" s="950">
        <f t="shared" si="28"/>
        <v>0</v>
      </c>
    </row>
    <row r="751" spans="1:10" s="15" customFormat="1" ht="15.75" thickBot="1" x14ac:dyDescent="0.3">
      <c r="A751" s="169" t="s">
        <v>149</v>
      </c>
      <c r="B751" s="171" t="s">
        <v>26</v>
      </c>
      <c r="C751" s="143">
        <v>7</v>
      </c>
      <c r="D751" s="143">
        <v>2</v>
      </c>
      <c r="E751" s="161">
        <v>9994219900</v>
      </c>
      <c r="F751" s="145">
        <v>244</v>
      </c>
      <c r="G751" s="172">
        <v>346</v>
      </c>
      <c r="H751" s="961"/>
      <c r="I751" s="961"/>
      <c r="J751" s="962">
        <f t="shared" si="28"/>
        <v>0</v>
      </c>
    </row>
    <row r="752" spans="1:10" s="15" customFormat="1" ht="15" thickBot="1" x14ac:dyDescent="0.25">
      <c r="A752" s="213" t="s">
        <v>233</v>
      </c>
      <c r="B752" s="214" t="s">
        <v>26</v>
      </c>
      <c r="C752" s="215"/>
      <c r="D752" s="215"/>
      <c r="E752" s="71"/>
      <c r="F752" s="216"/>
      <c r="G752" s="216"/>
      <c r="H752" s="963">
        <f>SUM(H754:H766)</f>
        <v>648.00099999999998</v>
      </c>
      <c r="I752" s="963">
        <f>SUM(I754:I766)</f>
        <v>648.00099999999998</v>
      </c>
      <c r="J752" s="964">
        <f>SUM(J754:J766)</f>
        <v>0</v>
      </c>
    </row>
    <row r="753" spans="1:10" s="15" customFormat="1" ht="15" x14ac:dyDescent="0.25">
      <c r="A753" s="173" t="s">
        <v>29</v>
      </c>
      <c r="B753" s="174" t="s">
        <v>26</v>
      </c>
      <c r="C753" s="98">
        <v>7</v>
      </c>
      <c r="D753" s="98">
        <v>2</v>
      </c>
      <c r="E753" s="103">
        <v>9994219900</v>
      </c>
      <c r="F753" s="99">
        <v>0</v>
      </c>
      <c r="G753" s="175">
        <v>210</v>
      </c>
      <c r="H753" s="1057">
        <f>H754+H755</f>
        <v>350.60299999999995</v>
      </c>
      <c r="I753" s="1057">
        <f>I754+I755</f>
        <v>350.60299999999995</v>
      </c>
      <c r="J753" s="1058">
        <f>J754+J755</f>
        <v>0</v>
      </c>
    </row>
    <row r="754" spans="1:10" s="15" customFormat="1" ht="15" x14ac:dyDescent="0.25">
      <c r="A754" s="109" t="s">
        <v>30</v>
      </c>
      <c r="B754" s="54" t="s">
        <v>26</v>
      </c>
      <c r="C754" s="30">
        <v>7</v>
      </c>
      <c r="D754" s="30">
        <v>2</v>
      </c>
      <c r="E754" s="31">
        <v>9994219900</v>
      </c>
      <c r="F754" s="32">
        <v>111</v>
      </c>
      <c r="G754" s="68">
        <v>211</v>
      </c>
      <c r="H754" s="1059">
        <v>269.27999999999997</v>
      </c>
      <c r="I754" s="1059">
        <v>269.27999999999997</v>
      </c>
      <c r="J754" s="947">
        <f t="shared" si="28"/>
        <v>0</v>
      </c>
    </row>
    <row r="755" spans="1:10" s="15" customFormat="1" ht="15" x14ac:dyDescent="0.25">
      <c r="A755" s="109" t="s">
        <v>59</v>
      </c>
      <c r="B755" s="54" t="s">
        <v>26</v>
      </c>
      <c r="C755" s="30">
        <v>7</v>
      </c>
      <c r="D755" s="30">
        <v>2</v>
      </c>
      <c r="E755" s="31">
        <v>9994219900</v>
      </c>
      <c r="F755" s="32">
        <v>119</v>
      </c>
      <c r="G755" s="68">
        <v>213</v>
      </c>
      <c r="H755" s="1059">
        <v>81.322999999999993</v>
      </c>
      <c r="I755" s="1059">
        <v>81.322999999999993</v>
      </c>
      <c r="J755" s="947">
        <f t="shared" si="28"/>
        <v>0</v>
      </c>
    </row>
    <row r="756" spans="1:10" s="15" customFormat="1" ht="15" x14ac:dyDescent="0.25">
      <c r="A756" s="176" t="s">
        <v>34</v>
      </c>
      <c r="B756" s="117" t="s">
        <v>26</v>
      </c>
      <c r="C756" s="25">
        <v>7</v>
      </c>
      <c r="D756" s="25">
        <v>2</v>
      </c>
      <c r="E756" s="26">
        <v>9994219900</v>
      </c>
      <c r="F756" s="27">
        <v>247</v>
      </c>
      <c r="G756" s="316">
        <v>223</v>
      </c>
      <c r="H756" s="75">
        <f>30-10</f>
        <v>20</v>
      </c>
      <c r="I756" s="75">
        <f>30-10</f>
        <v>20</v>
      </c>
      <c r="J756" s="950">
        <f t="shared" si="28"/>
        <v>0</v>
      </c>
    </row>
    <row r="757" spans="1:10" s="15" customFormat="1" ht="15" x14ac:dyDescent="0.25">
      <c r="A757" s="176" t="s">
        <v>36</v>
      </c>
      <c r="B757" s="117" t="s">
        <v>26</v>
      </c>
      <c r="C757" s="25">
        <v>7</v>
      </c>
      <c r="D757" s="25">
        <v>2</v>
      </c>
      <c r="E757" s="26">
        <v>9994219900</v>
      </c>
      <c r="F757" s="27">
        <v>244</v>
      </c>
      <c r="G757" s="316">
        <v>225</v>
      </c>
      <c r="H757" s="75"/>
      <c r="I757" s="75"/>
      <c r="J757" s="950">
        <f t="shared" si="28"/>
        <v>0</v>
      </c>
    </row>
    <row r="758" spans="1:10" s="15" customFormat="1" ht="15" x14ac:dyDescent="0.25">
      <c r="A758" s="176" t="s">
        <v>45</v>
      </c>
      <c r="B758" s="117" t="s">
        <v>26</v>
      </c>
      <c r="C758" s="25">
        <v>7</v>
      </c>
      <c r="D758" s="25">
        <v>2</v>
      </c>
      <c r="E758" s="26">
        <v>9994219900</v>
      </c>
      <c r="F758" s="27">
        <v>244</v>
      </c>
      <c r="G758" s="316">
        <v>226</v>
      </c>
      <c r="H758" s="75">
        <f>23+2.45+15.163</f>
        <v>40.613</v>
      </c>
      <c r="I758" s="75">
        <f>23+2.45+15.163</f>
        <v>40.613</v>
      </c>
      <c r="J758" s="950">
        <f t="shared" si="28"/>
        <v>0</v>
      </c>
    </row>
    <row r="759" spans="1:10" s="15" customFormat="1" ht="15" x14ac:dyDescent="0.25">
      <c r="A759" s="177" t="s">
        <v>251</v>
      </c>
      <c r="B759" s="117" t="s">
        <v>26</v>
      </c>
      <c r="C759" s="25">
        <v>7</v>
      </c>
      <c r="D759" s="25">
        <v>2</v>
      </c>
      <c r="E759" s="26">
        <v>9994219900</v>
      </c>
      <c r="F759" s="27">
        <v>321</v>
      </c>
      <c r="G759" s="316">
        <v>262</v>
      </c>
      <c r="H759" s="75">
        <v>3</v>
      </c>
      <c r="I759" s="75">
        <v>3</v>
      </c>
      <c r="J759" s="950">
        <f t="shared" si="28"/>
        <v>0</v>
      </c>
    </row>
    <row r="760" spans="1:10" s="15" customFormat="1" ht="15" x14ac:dyDescent="0.25">
      <c r="A760" s="177" t="s">
        <v>73</v>
      </c>
      <c r="B760" s="117" t="s">
        <v>26</v>
      </c>
      <c r="C760" s="25">
        <v>7</v>
      </c>
      <c r="D760" s="25">
        <v>2</v>
      </c>
      <c r="E760" s="26">
        <v>9994219900</v>
      </c>
      <c r="F760" s="27">
        <v>851</v>
      </c>
      <c r="G760" s="316">
        <v>291</v>
      </c>
      <c r="H760" s="75">
        <v>3.758</v>
      </c>
      <c r="I760" s="75">
        <v>3.758</v>
      </c>
      <c r="J760" s="950">
        <f t="shared" si="28"/>
        <v>0</v>
      </c>
    </row>
    <row r="761" spans="1:10" s="15" customFormat="1" ht="15" x14ac:dyDescent="0.25">
      <c r="A761" s="227" t="s">
        <v>46</v>
      </c>
      <c r="B761" s="117" t="s">
        <v>26</v>
      </c>
      <c r="C761" s="25">
        <v>7</v>
      </c>
      <c r="D761" s="25">
        <v>2</v>
      </c>
      <c r="E761" s="26">
        <v>9994219900</v>
      </c>
      <c r="F761" s="27">
        <v>244</v>
      </c>
      <c r="G761" s="316">
        <v>310</v>
      </c>
      <c r="H761" s="75"/>
      <c r="I761" s="75"/>
      <c r="J761" s="950">
        <f t="shared" si="28"/>
        <v>0</v>
      </c>
    </row>
    <row r="762" spans="1:10" s="15" customFormat="1" ht="15" x14ac:dyDescent="0.25">
      <c r="A762" s="227" t="s">
        <v>469</v>
      </c>
      <c r="B762" s="186" t="s">
        <v>26</v>
      </c>
      <c r="C762" s="25">
        <v>7</v>
      </c>
      <c r="D762" s="25">
        <v>2</v>
      </c>
      <c r="E762" s="747" t="s">
        <v>336</v>
      </c>
      <c r="F762" s="27">
        <v>244</v>
      </c>
      <c r="G762" s="856">
        <v>342</v>
      </c>
      <c r="H762" s="75">
        <v>2.0270000000000001</v>
      </c>
      <c r="I762" s="75">
        <v>2.0270000000000001</v>
      </c>
      <c r="J762" s="950">
        <f t="shared" si="28"/>
        <v>0</v>
      </c>
    </row>
    <row r="763" spans="1:10" s="15" customFormat="1" ht="15" x14ac:dyDescent="0.25">
      <c r="A763" s="177" t="s">
        <v>144</v>
      </c>
      <c r="B763" s="117" t="s">
        <v>26</v>
      </c>
      <c r="C763" s="25">
        <v>7</v>
      </c>
      <c r="D763" s="25">
        <v>2</v>
      </c>
      <c r="E763" s="26">
        <v>9994219900</v>
      </c>
      <c r="F763" s="27">
        <v>244</v>
      </c>
      <c r="G763" s="316">
        <v>343</v>
      </c>
      <c r="H763" s="75">
        <v>210</v>
      </c>
      <c r="I763" s="75">
        <v>210</v>
      </c>
      <c r="J763" s="950">
        <f t="shared" si="28"/>
        <v>0</v>
      </c>
    </row>
    <row r="764" spans="1:10" s="333" customFormat="1" ht="15" x14ac:dyDescent="0.25">
      <c r="A764" s="184" t="s">
        <v>147</v>
      </c>
      <c r="B764" s="178" t="s">
        <v>26</v>
      </c>
      <c r="C764" s="179">
        <v>7</v>
      </c>
      <c r="D764" s="179">
        <v>2</v>
      </c>
      <c r="E764" s="180">
        <v>9994219900</v>
      </c>
      <c r="F764" s="181">
        <v>244</v>
      </c>
      <c r="G764" s="182">
        <v>343</v>
      </c>
      <c r="H764" s="1060"/>
      <c r="I764" s="1060"/>
      <c r="J764" s="950">
        <f t="shared" si="28"/>
        <v>0</v>
      </c>
    </row>
    <row r="765" spans="1:10" s="15" customFormat="1" ht="15" x14ac:dyDescent="0.25">
      <c r="A765" s="177" t="s">
        <v>145</v>
      </c>
      <c r="B765" s="117" t="s">
        <v>26</v>
      </c>
      <c r="C765" s="25">
        <v>7</v>
      </c>
      <c r="D765" s="25">
        <v>2</v>
      </c>
      <c r="E765" s="26">
        <v>9994219900</v>
      </c>
      <c r="F765" s="27">
        <v>244</v>
      </c>
      <c r="G765" s="316">
        <v>343</v>
      </c>
      <c r="H765" s="75">
        <v>18</v>
      </c>
      <c r="I765" s="75">
        <v>18</v>
      </c>
      <c r="J765" s="950">
        <f t="shared" si="28"/>
        <v>0</v>
      </c>
    </row>
    <row r="766" spans="1:10" s="15" customFormat="1" ht="15.75" thickBot="1" x14ac:dyDescent="0.3">
      <c r="A766" s="169" t="s">
        <v>149</v>
      </c>
      <c r="B766" s="171" t="s">
        <v>26</v>
      </c>
      <c r="C766" s="143">
        <v>7</v>
      </c>
      <c r="D766" s="143">
        <v>2</v>
      </c>
      <c r="E766" s="161">
        <v>9994219900</v>
      </c>
      <c r="F766" s="145">
        <v>244</v>
      </c>
      <c r="G766" s="172">
        <v>346</v>
      </c>
      <c r="H766" s="961"/>
      <c r="I766" s="961"/>
      <c r="J766" s="962">
        <f t="shared" si="28"/>
        <v>0</v>
      </c>
    </row>
    <row r="767" spans="1:10" s="15" customFormat="1" ht="15" thickBot="1" x14ac:dyDescent="0.25">
      <c r="A767" s="213" t="s">
        <v>232</v>
      </c>
      <c r="B767" s="214" t="s">
        <v>26</v>
      </c>
      <c r="C767" s="215"/>
      <c r="D767" s="215"/>
      <c r="E767" s="71"/>
      <c r="F767" s="216"/>
      <c r="G767" s="216"/>
      <c r="H767" s="963">
        <f>SUM(H769:H781)</f>
        <v>595.745</v>
      </c>
      <c r="I767" s="963">
        <f>SUM(I769:I781)</f>
        <v>595.745</v>
      </c>
      <c r="J767" s="964">
        <f>SUM(J769:J781)</f>
        <v>0</v>
      </c>
    </row>
    <row r="768" spans="1:10" s="15" customFormat="1" ht="15" x14ac:dyDescent="0.25">
      <c r="A768" s="173" t="s">
        <v>29</v>
      </c>
      <c r="B768" s="174" t="s">
        <v>26</v>
      </c>
      <c r="C768" s="98">
        <v>7</v>
      </c>
      <c r="D768" s="98">
        <v>2</v>
      </c>
      <c r="E768" s="103">
        <v>9994219900</v>
      </c>
      <c r="F768" s="99">
        <v>0</v>
      </c>
      <c r="G768" s="175">
        <v>210</v>
      </c>
      <c r="H768" s="1057">
        <f>H769+H770</f>
        <v>403.19300000000004</v>
      </c>
      <c r="I768" s="1057">
        <f>I769+I770</f>
        <v>403.19300000000004</v>
      </c>
      <c r="J768" s="1058">
        <f>J769+J770</f>
        <v>0</v>
      </c>
    </row>
    <row r="769" spans="1:10" s="15" customFormat="1" ht="15" x14ac:dyDescent="0.25">
      <c r="A769" s="109" t="s">
        <v>30</v>
      </c>
      <c r="B769" s="54" t="s">
        <v>26</v>
      </c>
      <c r="C769" s="30">
        <v>7</v>
      </c>
      <c r="D769" s="30">
        <v>2</v>
      </c>
      <c r="E769" s="31">
        <v>9994219900</v>
      </c>
      <c r="F769" s="32">
        <v>111</v>
      </c>
      <c r="G769" s="68">
        <v>211</v>
      </c>
      <c r="H769" s="1059">
        <v>309.67200000000003</v>
      </c>
      <c r="I769" s="1059">
        <v>309.67200000000003</v>
      </c>
      <c r="J769" s="947">
        <f t="shared" si="28"/>
        <v>0</v>
      </c>
    </row>
    <row r="770" spans="1:10" s="15" customFormat="1" ht="15" x14ac:dyDescent="0.25">
      <c r="A770" s="109" t="s">
        <v>59</v>
      </c>
      <c r="B770" s="54" t="s">
        <v>26</v>
      </c>
      <c r="C770" s="30">
        <v>7</v>
      </c>
      <c r="D770" s="30">
        <v>2</v>
      </c>
      <c r="E770" s="31">
        <v>9994219900</v>
      </c>
      <c r="F770" s="32">
        <v>119</v>
      </c>
      <c r="G770" s="68">
        <v>213</v>
      </c>
      <c r="H770" s="1059">
        <v>93.521000000000001</v>
      </c>
      <c r="I770" s="1059">
        <v>93.521000000000001</v>
      </c>
      <c r="J770" s="947">
        <f t="shared" si="28"/>
        <v>0</v>
      </c>
    </row>
    <row r="771" spans="1:10" s="15" customFormat="1" ht="15" x14ac:dyDescent="0.25">
      <c r="A771" s="176" t="s">
        <v>34</v>
      </c>
      <c r="B771" s="117" t="s">
        <v>26</v>
      </c>
      <c r="C771" s="25">
        <v>7</v>
      </c>
      <c r="D771" s="25">
        <v>2</v>
      </c>
      <c r="E771" s="26">
        <v>9994219900</v>
      </c>
      <c r="F771" s="27">
        <v>247</v>
      </c>
      <c r="G771" s="316">
        <v>223</v>
      </c>
      <c r="H771" s="75">
        <f>35-12</f>
        <v>23</v>
      </c>
      <c r="I771" s="75">
        <f>35-12</f>
        <v>23</v>
      </c>
      <c r="J771" s="950">
        <f t="shared" si="28"/>
        <v>0</v>
      </c>
    </row>
    <row r="772" spans="1:10" s="15" customFormat="1" ht="15" x14ac:dyDescent="0.25">
      <c r="A772" s="176" t="s">
        <v>36</v>
      </c>
      <c r="B772" s="117" t="s">
        <v>26</v>
      </c>
      <c r="C772" s="25">
        <v>7</v>
      </c>
      <c r="D772" s="25">
        <v>2</v>
      </c>
      <c r="E772" s="26">
        <v>9994219900</v>
      </c>
      <c r="F772" s="27">
        <v>244</v>
      </c>
      <c r="G772" s="316">
        <v>225</v>
      </c>
      <c r="H772" s="75"/>
      <c r="I772" s="75"/>
      <c r="J772" s="950">
        <f t="shared" si="28"/>
        <v>0</v>
      </c>
    </row>
    <row r="773" spans="1:10" s="15" customFormat="1" ht="15" x14ac:dyDescent="0.25">
      <c r="A773" s="176" t="s">
        <v>45</v>
      </c>
      <c r="B773" s="117" t="s">
        <v>26</v>
      </c>
      <c r="C773" s="25">
        <v>7</v>
      </c>
      <c r="D773" s="25">
        <v>2</v>
      </c>
      <c r="E773" s="26">
        <v>9994219900</v>
      </c>
      <c r="F773" s="27">
        <v>244</v>
      </c>
      <c r="G773" s="316">
        <v>226</v>
      </c>
      <c r="H773" s="75">
        <f>23+2.45+15.163</f>
        <v>40.613</v>
      </c>
      <c r="I773" s="75">
        <f>23+2.45+15.163</f>
        <v>40.613</v>
      </c>
      <c r="J773" s="950">
        <f t="shared" si="28"/>
        <v>0</v>
      </c>
    </row>
    <row r="774" spans="1:10" s="15" customFormat="1" ht="15" x14ac:dyDescent="0.25">
      <c r="A774" s="177" t="s">
        <v>251</v>
      </c>
      <c r="B774" s="117" t="s">
        <v>26</v>
      </c>
      <c r="C774" s="25">
        <v>7</v>
      </c>
      <c r="D774" s="25">
        <v>2</v>
      </c>
      <c r="E774" s="26">
        <v>9994219900</v>
      </c>
      <c r="F774" s="27">
        <v>321</v>
      </c>
      <c r="G774" s="316">
        <v>262</v>
      </c>
      <c r="H774" s="75">
        <v>3</v>
      </c>
      <c r="I774" s="75">
        <v>3</v>
      </c>
      <c r="J774" s="950">
        <f t="shared" si="28"/>
        <v>0</v>
      </c>
    </row>
    <row r="775" spans="1:10" s="15" customFormat="1" ht="15" x14ac:dyDescent="0.25">
      <c r="A775" s="177" t="s">
        <v>73</v>
      </c>
      <c r="B775" s="117" t="s">
        <v>26</v>
      </c>
      <c r="C775" s="25">
        <v>7</v>
      </c>
      <c r="D775" s="25">
        <v>2</v>
      </c>
      <c r="E775" s="26">
        <v>9994219900</v>
      </c>
      <c r="F775" s="27">
        <v>851</v>
      </c>
      <c r="G775" s="316">
        <v>291</v>
      </c>
      <c r="H775" s="75">
        <v>0.52800000000000002</v>
      </c>
      <c r="I775" s="75">
        <v>0.52800000000000002</v>
      </c>
      <c r="J775" s="950">
        <f t="shared" si="28"/>
        <v>0</v>
      </c>
    </row>
    <row r="776" spans="1:10" s="15" customFormat="1" ht="15" x14ac:dyDescent="0.25">
      <c r="A776" s="227" t="s">
        <v>469</v>
      </c>
      <c r="B776" s="186" t="s">
        <v>26</v>
      </c>
      <c r="C776" s="25">
        <v>7</v>
      </c>
      <c r="D776" s="25">
        <v>2</v>
      </c>
      <c r="E776" s="747" t="s">
        <v>336</v>
      </c>
      <c r="F776" s="27">
        <v>244</v>
      </c>
      <c r="G776" s="856">
        <v>342</v>
      </c>
      <c r="H776" s="75">
        <v>2.6110000000000002</v>
      </c>
      <c r="I776" s="75">
        <v>2.6110000000000002</v>
      </c>
      <c r="J776" s="950">
        <f t="shared" si="28"/>
        <v>0</v>
      </c>
    </row>
    <row r="777" spans="1:10" s="15" customFormat="1" ht="15" x14ac:dyDescent="0.25">
      <c r="A777" s="177" t="s">
        <v>144</v>
      </c>
      <c r="B777" s="117" t="s">
        <v>26</v>
      </c>
      <c r="C777" s="25">
        <v>7</v>
      </c>
      <c r="D777" s="25">
        <v>2</v>
      </c>
      <c r="E777" s="26">
        <v>9994219900</v>
      </c>
      <c r="F777" s="27">
        <v>244</v>
      </c>
      <c r="G777" s="316">
        <v>343</v>
      </c>
      <c r="H777" s="75">
        <v>112</v>
      </c>
      <c r="I777" s="75">
        <v>112</v>
      </c>
      <c r="J777" s="950">
        <f t="shared" si="28"/>
        <v>0</v>
      </c>
    </row>
    <row r="778" spans="1:10" s="333" customFormat="1" ht="15" x14ac:dyDescent="0.25">
      <c r="A778" s="184" t="s">
        <v>147</v>
      </c>
      <c r="B778" s="178" t="s">
        <v>26</v>
      </c>
      <c r="C778" s="179">
        <v>7</v>
      </c>
      <c r="D778" s="179">
        <v>2</v>
      </c>
      <c r="E778" s="180">
        <v>9994219900</v>
      </c>
      <c r="F778" s="181">
        <v>244</v>
      </c>
      <c r="G778" s="182">
        <v>343</v>
      </c>
      <c r="H778" s="1060"/>
      <c r="I778" s="1060"/>
      <c r="J778" s="950">
        <f t="shared" si="28"/>
        <v>0</v>
      </c>
    </row>
    <row r="779" spans="1:10" s="15" customFormat="1" ht="15" x14ac:dyDescent="0.25">
      <c r="A779" s="177" t="s">
        <v>145</v>
      </c>
      <c r="B779" s="117" t="s">
        <v>26</v>
      </c>
      <c r="C779" s="25">
        <v>7</v>
      </c>
      <c r="D779" s="25">
        <v>2</v>
      </c>
      <c r="E779" s="26">
        <v>9994219900</v>
      </c>
      <c r="F779" s="27">
        <v>244</v>
      </c>
      <c r="G779" s="316">
        <v>343</v>
      </c>
      <c r="H779" s="75">
        <v>10.8</v>
      </c>
      <c r="I779" s="75">
        <v>10.8</v>
      </c>
      <c r="J779" s="950">
        <f t="shared" si="28"/>
        <v>0</v>
      </c>
    </row>
    <row r="780" spans="1:10" s="15" customFormat="1" ht="15" x14ac:dyDescent="0.25">
      <c r="A780" s="167" t="s">
        <v>188</v>
      </c>
      <c r="B780" s="117" t="s">
        <v>26</v>
      </c>
      <c r="C780" s="25">
        <v>7</v>
      </c>
      <c r="D780" s="25">
        <v>2</v>
      </c>
      <c r="E780" s="26">
        <v>9994219900</v>
      </c>
      <c r="F780" s="27">
        <v>244</v>
      </c>
      <c r="G780" s="316">
        <v>344</v>
      </c>
      <c r="H780" s="75"/>
      <c r="I780" s="75"/>
      <c r="J780" s="950">
        <f t="shared" si="28"/>
        <v>0</v>
      </c>
    </row>
    <row r="781" spans="1:10" s="15" customFormat="1" ht="15.75" thickBot="1" x14ac:dyDescent="0.3">
      <c r="A781" s="169" t="s">
        <v>149</v>
      </c>
      <c r="B781" s="171" t="s">
        <v>26</v>
      </c>
      <c r="C781" s="143">
        <v>7</v>
      </c>
      <c r="D781" s="143">
        <v>2</v>
      </c>
      <c r="E781" s="161">
        <v>9994219900</v>
      </c>
      <c r="F781" s="145">
        <v>244</v>
      </c>
      <c r="G781" s="172">
        <v>346</v>
      </c>
      <c r="H781" s="961"/>
      <c r="I781" s="961"/>
      <c r="J781" s="962">
        <f t="shared" si="28"/>
        <v>0</v>
      </c>
    </row>
    <row r="782" spans="1:10" s="15" customFormat="1" ht="15" thickBot="1" x14ac:dyDescent="0.25">
      <c r="A782" s="213" t="s">
        <v>231</v>
      </c>
      <c r="B782" s="214" t="s">
        <v>26</v>
      </c>
      <c r="C782" s="215"/>
      <c r="D782" s="215"/>
      <c r="E782" s="71"/>
      <c r="F782" s="216"/>
      <c r="G782" s="216"/>
      <c r="H782" s="963">
        <f>SUM(H784:H797)</f>
        <v>1108.3240000000001</v>
      </c>
      <c r="I782" s="963">
        <f>SUM(I784:I797)</f>
        <v>1158.3240000000001</v>
      </c>
      <c r="J782" s="964">
        <f>SUM(J784:J797)</f>
        <v>50</v>
      </c>
    </row>
    <row r="783" spans="1:10" s="15" customFormat="1" ht="15" x14ac:dyDescent="0.25">
      <c r="A783" s="173" t="s">
        <v>29</v>
      </c>
      <c r="B783" s="174" t="s">
        <v>26</v>
      </c>
      <c r="C783" s="98">
        <v>7</v>
      </c>
      <c r="D783" s="98">
        <v>2</v>
      </c>
      <c r="E783" s="103">
        <v>9994219900</v>
      </c>
      <c r="F783" s="99">
        <v>0</v>
      </c>
      <c r="G783" s="175">
        <v>210</v>
      </c>
      <c r="H783" s="1057">
        <f>H784+H785</f>
        <v>806.38600000000008</v>
      </c>
      <c r="I783" s="1057">
        <f>I784+I785</f>
        <v>806.38600000000008</v>
      </c>
      <c r="J783" s="1058">
        <f>J784+J785</f>
        <v>0</v>
      </c>
    </row>
    <row r="784" spans="1:10" s="15" customFormat="1" ht="15" x14ac:dyDescent="0.25">
      <c r="A784" s="109" t="s">
        <v>30</v>
      </c>
      <c r="B784" s="54" t="s">
        <v>26</v>
      </c>
      <c r="C784" s="30">
        <v>7</v>
      </c>
      <c r="D784" s="30">
        <v>2</v>
      </c>
      <c r="E784" s="31">
        <v>9994219900</v>
      </c>
      <c r="F784" s="32">
        <v>111</v>
      </c>
      <c r="G784" s="68">
        <v>211</v>
      </c>
      <c r="H784" s="1059">
        <v>619.34400000000005</v>
      </c>
      <c r="I784" s="1059">
        <v>619.34400000000005</v>
      </c>
      <c r="J784" s="947">
        <f t="shared" si="28"/>
        <v>0</v>
      </c>
    </row>
    <row r="785" spans="1:10" s="15" customFormat="1" ht="15" x14ac:dyDescent="0.25">
      <c r="A785" s="109" t="s">
        <v>59</v>
      </c>
      <c r="B785" s="54" t="s">
        <v>26</v>
      </c>
      <c r="C785" s="30">
        <v>7</v>
      </c>
      <c r="D785" s="30">
        <v>2</v>
      </c>
      <c r="E785" s="31">
        <v>9994219900</v>
      </c>
      <c r="F785" s="32">
        <v>119</v>
      </c>
      <c r="G785" s="68">
        <v>213</v>
      </c>
      <c r="H785" s="1059">
        <v>187.042</v>
      </c>
      <c r="I785" s="1059">
        <v>187.042</v>
      </c>
      <c r="J785" s="947">
        <f t="shared" si="28"/>
        <v>0</v>
      </c>
    </row>
    <row r="786" spans="1:10" s="15" customFormat="1" ht="15" x14ac:dyDescent="0.25">
      <c r="A786" s="176" t="s">
        <v>34</v>
      </c>
      <c r="B786" s="117" t="s">
        <v>26</v>
      </c>
      <c r="C786" s="25">
        <v>7</v>
      </c>
      <c r="D786" s="25">
        <v>2</v>
      </c>
      <c r="E786" s="26">
        <v>9994219900</v>
      </c>
      <c r="F786" s="27">
        <v>247</v>
      </c>
      <c r="G786" s="316">
        <v>223</v>
      </c>
      <c r="H786" s="75">
        <f>25.036-7.5</f>
        <v>17.536000000000001</v>
      </c>
      <c r="I786" s="75">
        <f>25.036-7.5</f>
        <v>17.536000000000001</v>
      </c>
      <c r="J786" s="950">
        <f t="shared" si="28"/>
        <v>0</v>
      </c>
    </row>
    <row r="787" spans="1:10" s="15" customFormat="1" ht="15" x14ac:dyDescent="0.25">
      <c r="A787" s="176" t="s">
        <v>36</v>
      </c>
      <c r="B787" s="117" t="s">
        <v>26</v>
      </c>
      <c r="C787" s="25">
        <v>7</v>
      </c>
      <c r="D787" s="25">
        <v>2</v>
      </c>
      <c r="E787" s="26">
        <v>9994219900</v>
      </c>
      <c r="F787" s="27">
        <v>244</v>
      </c>
      <c r="G787" s="316">
        <v>225</v>
      </c>
      <c r="H787" s="75"/>
      <c r="I787" s="75"/>
      <c r="J787" s="950">
        <f t="shared" si="28"/>
        <v>0</v>
      </c>
    </row>
    <row r="788" spans="1:10" s="15" customFormat="1" ht="15" x14ac:dyDescent="0.25">
      <c r="A788" s="176" t="s">
        <v>45</v>
      </c>
      <c r="B788" s="117" t="s">
        <v>26</v>
      </c>
      <c r="C788" s="25">
        <v>7</v>
      </c>
      <c r="D788" s="25">
        <v>2</v>
      </c>
      <c r="E788" s="26">
        <v>9994219900</v>
      </c>
      <c r="F788" s="27">
        <v>244</v>
      </c>
      <c r="G788" s="316">
        <v>226</v>
      </c>
      <c r="H788" s="75">
        <f>23+2.45+15.163</f>
        <v>40.613</v>
      </c>
      <c r="I788" s="75">
        <f>23+2.45+15.163+20</f>
        <v>60.613</v>
      </c>
      <c r="J788" s="950">
        <f t="shared" si="28"/>
        <v>20</v>
      </c>
    </row>
    <row r="789" spans="1:10" s="15" customFormat="1" ht="15" x14ac:dyDescent="0.25">
      <c r="A789" s="177" t="s">
        <v>251</v>
      </c>
      <c r="B789" s="117" t="s">
        <v>26</v>
      </c>
      <c r="C789" s="25">
        <v>7</v>
      </c>
      <c r="D789" s="25">
        <v>2</v>
      </c>
      <c r="E789" s="26">
        <v>9994219900</v>
      </c>
      <c r="F789" s="27">
        <v>321</v>
      </c>
      <c r="G789" s="316">
        <v>262</v>
      </c>
      <c r="H789" s="75">
        <v>3</v>
      </c>
      <c r="I789" s="75">
        <v>3</v>
      </c>
      <c r="J789" s="950">
        <f t="shared" si="28"/>
        <v>0</v>
      </c>
    </row>
    <row r="790" spans="1:10" s="15" customFormat="1" ht="15" x14ac:dyDescent="0.25">
      <c r="A790" s="177" t="s">
        <v>73</v>
      </c>
      <c r="B790" s="117" t="s">
        <v>26</v>
      </c>
      <c r="C790" s="25">
        <v>7</v>
      </c>
      <c r="D790" s="25">
        <v>2</v>
      </c>
      <c r="E790" s="26">
        <v>9994219900</v>
      </c>
      <c r="F790" s="27">
        <v>851</v>
      </c>
      <c r="G790" s="316">
        <v>291</v>
      </c>
      <c r="H790" s="75">
        <v>11.9</v>
      </c>
      <c r="I790" s="75">
        <v>11.9</v>
      </c>
      <c r="J790" s="950">
        <f t="shared" si="28"/>
        <v>0</v>
      </c>
    </row>
    <row r="791" spans="1:10" s="15" customFormat="1" ht="15" x14ac:dyDescent="0.25">
      <c r="A791" s="177" t="s">
        <v>46</v>
      </c>
      <c r="B791" s="117" t="s">
        <v>26</v>
      </c>
      <c r="C791" s="25">
        <v>7</v>
      </c>
      <c r="D791" s="25">
        <v>2</v>
      </c>
      <c r="E791" s="26">
        <v>9994219900</v>
      </c>
      <c r="F791" s="27">
        <v>244</v>
      </c>
      <c r="G791" s="316">
        <v>310</v>
      </c>
      <c r="H791" s="75"/>
      <c r="I791" s="75">
        <v>30</v>
      </c>
      <c r="J791" s="950">
        <f t="shared" si="28"/>
        <v>30</v>
      </c>
    </row>
    <row r="792" spans="1:10" s="15" customFormat="1" ht="15" x14ac:dyDescent="0.25">
      <c r="A792" s="227" t="s">
        <v>469</v>
      </c>
      <c r="B792" s="186" t="s">
        <v>26</v>
      </c>
      <c r="C792" s="25">
        <v>7</v>
      </c>
      <c r="D792" s="25">
        <v>2</v>
      </c>
      <c r="E792" s="747" t="s">
        <v>336</v>
      </c>
      <c r="F792" s="27">
        <v>244</v>
      </c>
      <c r="G792" s="856">
        <v>342</v>
      </c>
      <c r="H792" s="75">
        <v>0.88900000000000001</v>
      </c>
      <c r="I792" s="75">
        <v>0.88900000000000001</v>
      </c>
      <c r="J792" s="950">
        <f t="shared" si="28"/>
        <v>0</v>
      </c>
    </row>
    <row r="793" spans="1:10" s="15" customFormat="1" ht="15" x14ac:dyDescent="0.25">
      <c r="A793" s="177" t="s">
        <v>144</v>
      </c>
      <c r="B793" s="117" t="s">
        <v>26</v>
      </c>
      <c r="C793" s="25">
        <v>7</v>
      </c>
      <c r="D793" s="25">
        <v>2</v>
      </c>
      <c r="E793" s="26">
        <v>9994219900</v>
      </c>
      <c r="F793" s="27">
        <v>244</v>
      </c>
      <c r="G793" s="316">
        <v>343</v>
      </c>
      <c r="H793" s="75">
        <v>210</v>
      </c>
      <c r="I793" s="75">
        <v>210</v>
      </c>
      <c r="J793" s="950">
        <f t="shared" si="28"/>
        <v>0</v>
      </c>
    </row>
    <row r="794" spans="1:10" s="333" customFormat="1" ht="15" x14ac:dyDescent="0.25">
      <c r="A794" s="184" t="s">
        <v>147</v>
      </c>
      <c r="B794" s="178" t="s">
        <v>26</v>
      </c>
      <c r="C794" s="179">
        <v>7</v>
      </c>
      <c r="D794" s="179">
        <v>2</v>
      </c>
      <c r="E794" s="180">
        <v>9994219900</v>
      </c>
      <c r="F794" s="181">
        <v>244</v>
      </c>
      <c r="G794" s="182">
        <v>343</v>
      </c>
      <c r="H794" s="1060"/>
      <c r="I794" s="1060"/>
      <c r="J794" s="950">
        <f t="shared" si="28"/>
        <v>0</v>
      </c>
    </row>
    <row r="795" spans="1:10" s="15" customFormat="1" ht="15" x14ac:dyDescent="0.25">
      <c r="A795" s="177" t="s">
        <v>145</v>
      </c>
      <c r="B795" s="117" t="s">
        <v>26</v>
      </c>
      <c r="C795" s="25">
        <v>7</v>
      </c>
      <c r="D795" s="25">
        <v>2</v>
      </c>
      <c r="E795" s="26">
        <v>9994219900</v>
      </c>
      <c r="F795" s="27">
        <v>244</v>
      </c>
      <c r="G795" s="316">
        <v>343</v>
      </c>
      <c r="H795" s="75">
        <v>18</v>
      </c>
      <c r="I795" s="75">
        <v>18</v>
      </c>
      <c r="J795" s="950">
        <f t="shared" si="28"/>
        <v>0</v>
      </c>
    </row>
    <row r="796" spans="1:10" s="15" customFormat="1" ht="15" x14ac:dyDescent="0.25">
      <c r="A796" s="167" t="s">
        <v>188</v>
      </c>
      <c r="B796" s="117" t="s">
        <v>26</v>
      </c>
      <c r="C796" s="25">
        <v>7</v>
      </c>
      <c r="D796" s="25">
        <v>2</v>
      </c>
      <c r="E796" s="26">
        <v>9994219900</v>
      </c>
      <c r="F796" s="27">
        <v>244</v>
      </c>
      <c r="G796" s="316">
        <v>344</v>
      </c>
      <c r="H796" s="75"/>
      <c r="I796" s="75"/>
      <c r="J796" s="950">
        <f t="shared" si="28"/>
        <v>0</v>
      </c>
    </row>
    <row r="797" spans="1:10" s="15" customFormat="1" ht="15.75" thickBot="1" x14ac:dyDescent="0.3">
      <c r="A797" s="169" t="s">
        <v>149</v>
      </c>
      <c r="B797" s="171" t="s">
        <v>26</v>
      </c>
      <c r="C797" s="143">
        <v>7</v>
      </c>
      <c r="D797" s="143">
        <v>2</v>
      </c>
      <c r="E797" s="161">
        <v>9994219900</v>
      </c>
      <c r="F797" s="145">
        <v>244</v>
      </c>
      <c r="G797" s="172">
        <v>346</v>
      </c>
      <c r="H797" s="961"/>
      <c r="I797" s="961"/>
      <c r="J797" s="962">
        <f t="shared" si="28"/>
        <v>0</v>
      </c>
    </row>
    <row r="798" spans="1:10" s="15" customFormat="1" ht="29.25" thickBot="1" x14ac:dyDescent="0.25">
      <c r="A798" s="366" t="s">
        <v>410</v>
      </c>
      <c r="B798" s="104" t="s">
        <v>56</v>
      </c>
      <c r="C798" s="105"/>
      <c r="D798" s="105"/>
      <c r="E798" s="106"/>
      <c r="F798" s="107"/>
      <c r="G798" s="107"/>
      <c r="H798" s="939">
        <f>H799+H859</f>
        <v>77260.391000000003</v>
      </c>
      <c r="I798" s="939">
        <f>I799+I859</f>
        <v>77260.391000000003</v>
      </c>
      <c r="J798" s="940">
        <f>J799+J859</f>
        <v>0</v>
      </c>
    </row>
    <row r="799" spans="1:10" s="15" customFormat="1" ht="15" thickBot="1" x14ac:dyDescent="0.25">
      <c r="A799" s="366" t="s">
        <v>415</v>
      </c>
      <c r="B799" s="104"/>
      <c r="C799" s="105"/>
      <c r="D799" s="105"/>
      <c r="E799" s="106"/>
      <c r="F799" s="107"/>
      <c r="G799" s="107"/>
      <c r="H799" s="939">
        <f>H800+H811+H822+H833+H845</f>
        <v>40541.622000000003</v>
      </c>
      <c r="I799" s="939">
        <f>I800+I811+I822+I833+I845</f>
        <v>40541.622000000003</v>
      </c>
      <c r="J799" s="940">
        <f>J800+J811+J822+J833+J845</f>
        <v>0</v>
      </c>
    </row>
    <row r="800" spans="1:10" s="15" customFormat="1" ht="15" thickBot="1" x14ac:dyDescent="0.25">
      <c r="A800" s="429" t="s">
        <v>411</v>
      </c>
      <c r="B800" s="430" t="s">
        <v>26</v>
      </c>
      <c r="C800" s="431"/>
      <c r="D800" s="431"/>
      <c r="E800" s="464"/>
      <c r="F800" s="433"/>
      <c r="G800" s="433"/>
      <c r="H800" s="1063">
        <f>SUM(H802:H810)</f>
        <v>10778.807000000001</v>
      </c>
      <c r="I800" s="1063">
        <f>SUM(I802:I810)</f>
        <v>10778.807000000001</v>
      </c>
      <c r="J800" s="967">
        <f>SUM(J802:J810)</f>
        <v>0</v>
      </c>
    </row>
    <row r="801" spans="1:10" s="15" customFormat="1" ht="15" x14ac:dyDescent="0.25">
      <c r="A801" s="712" t="s">
        <v>29</v>
      </c>
      <c r="B801" s="713" t="s">
        <v>26</v>
      </c>
      <c r="C801" s="159">
        <v>7</v>
      </c>
      <c r="D801" s="714">
        <v>3</v>
      </c>
      <c r="E801" s="715" t="s">
        <v>242</v>
      </c>
      <c r="F801" s="160">
        <v>0</v>
      </c>
      <c r="G801" s="716">
        <v>210</v>
      </c>
      <c r="H801" s="1068">
        <f>H802+H803</f>
        <v>10653.357</v>
      </c>
      <c r="I801" s="1068">
        <f>I802+I803</f>
        <v>10653.357</v>
      </c>
      <c r="J801" s="1069">
        <f>J802+J803</f>
        <v>0</v>
      </c>
    </row>
    <row r="802" spans="1:10" s="15" customFormat="1" ht="15" x14ac:dyDescent="0.25">
      <c r="A802" s="109" t="s">
        <v>30</v>
      </c>
      <c r="B802" s="54" t="s">
        <v>26</v>
      </c>
      <c r="C802" s="30">
        <v>7</v>
      </c>
      <c r="D802" s="281">
        <v>3</v>
      </c>
      <c r="E802" s="282" t="s">
        <v>242</v>
      </c>
      <c r="F802" s="32">
        <v>111</v>
      </c>
      <c r="G802" s="68">
        <v>211</v>
      </c>
      <c r="H802" s="1059">
        <v>8182.3019999999997</v>
      </c>
      <c r="I802" s="1059">
        <v>8182.3019999999997</v>
      </c>
      <c r="J802" s="947">
        <f t="shared" ref="J802:J864" si="29">I802-H802</f>
        <v>0</v>
      </c>
    </row>
    <row r="803" spans="1:10" s="15" customFormat="1" ht="15" x14ac:dyDescent="0.25">
      <c r="A803" s="109" t="s">
        <v>59</v>
      </c>
      <c r="B803" s="54" t="s">
        <v>26</v>
      </c>
      <c r="C803" s="30">
        <v>7</v>
      </c>
      <c r="D803" s="281">
        <v>3</v>
      </c>
      <c r="E803" s="282" t="s">
        <v>242</v>
      </c>
      <c r="F803" s="32">
        <v>119</v>
      </c>
      <c r="G803" s="68">
        <v>213</v>
      </c>
      <c r="H803" s="1059">
        <v>2471.0549999999998</v>
      </c>
      <c r="I803" s="1059">
        <v>2471.0549999999998</v>
      </c>
      <c r="J803" s="947">
        <f t="shared" si="29"/>
        <v>0</v>
      </c>
    </row>
    <row r="804" spans="1:10" s="15" customFormat="1" ht="15" x14ac:dyDescent="0.25">
      <c r="A804" s="176" t="s">
        <v>34</v>
      </c>
      <c r="B804" s="117" t="s">
        <v>26</v>
      </c>
      <c r="C804" s="25">
        <v>7</v>
      </c>
      <c r="D804" s="587">
        <v>3</v>
      </c>
      <c r="E804" s="588" t="s">
        <v>242</v>
      </c>
      <c r="F804" s="27">
        <v>247</v>
      </c>
      <c r="G804" s="316">
        <v>223</v>
      </c>
      <c r="H804" s="75">
        <f>120-36</f>
        <v>84</v>
      </c>
      <c r="I804" s="75">
        <f>120-36</f>
        <v>84</v>
      </c>
      <c r="J804" s="950">
        <f t="shared" si="29"/>
        <v>0</v>
      </c>
    </row>
    <row r="805" spans="1:10" s="15" customFormat="1" ht="15" x14ac:dyDescent="0.25">
      <c r="A805" s="176" t="s">
        <v>36</v>
      </c>
      <c r="B805" s="117" t="s">
        <v>26</v>
      </c>
      <c r="C805" s="25">
        <v>7</v>
      </c>
      <c r="D805" s="587">
        <v>3</v>
      </c>
      <c r="E805" s="588" t="s">
        <v>242</v>
      </c>
      <c r="F805" s="27">
        <v>244</v>
      </c>
      <c r="G805" s="316">
        <v>225</v>
      </c>
      <c r="H805" s="75"/>
      <c r="I805" s="75"/>
      <c r="J805" s="950">
        <f t="shared" si="29"/>
        <v>0</v>
      </c>
    </row>
    <row r="806" spans="1:10" s="15" customFormat="1" ht="15" x14ac:dyDescent="0.25">
      <c r="A806" s="176" t="s">
        <v>45</v>
      </c>
      <c r="B806" s="117" t="s">
        <v>26</v>
      </c>
      <c r="C806" s="25">
        <v>7</v>
      </c>
      <c r="D806" s="587">
        <v>3</v>
      </c>
      <c r="E806" s="588" t="s">
        <v>242</v>
      </c>
      <c r="F806" s="27">
        <v>244</v>
      </c>
      <c r="G806" s="316">
        <v>226</v>
      </c>
      <c r="H806" s="75">
        <f>23+2.45+6+5+5</f>
        <v>41.45</v>
      </c>
      <c r="I806" s="75">
        <f>23+2.45+6+5+5</f>
        <v>41.45</v>
      </c>
      <c r="J806" s="950">
        <f t="shared" si="29"/>
        <v>0</v>
      </c>
    </row>
    <row r="807" spans="1:10" s="15" customFormat="1" ht="15" x14ac:dyDescent="0.25">
      <c r="A807" s="177" t="s">
        <v>73</v>
      </c>
      <c r="B807" s="117" t="s">
        <v>26</v>
      </c>
      <c r="C807" s="25">
        <v>7</v>
      </c>
      <c r="D807" s="587">
        <v>3</v>
      </c>
      <c r="E807" s="588" t="s">
        <v>242</v>
      </c>
      <c r="F807" s="27">
        <v>851</v>
      </c>
      <c r="G807" s="316">
        <v>291</v>
      </c>
      <c r="H807" s="75"/>
      <c r="I807" s="75"/>
      <c r="J807" s="950">
        <f t="shared" si="29"/>
        <v>0</v>
      </c>
    </row>
    <row r="808" spans="1:10" s="15" customFormat="1" ht="15" x14ac:dyDescent="0.25">
      <c r="A808" s="177" t="s">
        <v>46</v>
      </c>
      <c r="B808" s="117" t="s">
        <v>26</v>
      </c>
      <c r="C808" s="25">
        <v>7</v>
      </c>
      <c r="D808" s="587">
        <v>3</v>
      </c>
      <c r="E808" s="588" t="s">
        <v>242</v>
      </c>
      <c r="F808" s="27">
        <v>244</v>
      </c>
      <c r="G808" s="316">
        <v>310</v>
      </c>
      <c r="H808" s="75"/>
      <c r="I808" s="75"/>
      <c r="J808" s="950">
        <f t="shared" si="29"/>
        <v>0</v>
      </c>
    </row>
    <row r="809" spans="1:10" s="15" customFormat="1" ht="15" x14ac:dyDescent="0.25">
      <c r="A809" s="167" t="s">
        <v>188</v>
      </c>
      <c r="B809" s="117" t="s">
        <v>26</v>
      </c>
      <c r="C809" s="25">
        <v>7</v>
      </c>
      <c r="D809" s="587">
        <v>3</v>
      </c>
      <c r="E809" s="588" t="s">
        <v>242</v>
      </c>
      <c r="F809" s="27">
        <v>244</v>
      </c>
      <c r="G809" s="316">
        <v>344</v>
      </c>
      <c r="H809" s="75"/>
      <c r="I809" s="75"/>
      <c r="J809" s="950">
        <f t="shared" si="29"/>
        <v>0</v>
      </c>
    </row>
    <row r="810" spans="1:10" s="15" customFormat="1" ht="17.25" customHeight="1" thickBot="1" x14ac:dyDescent="0.3">
      <c r="A810" s="169" t="s">
        <v>149</v>
      </c>
      <c r="B810" s="171" t="s">
        <v>26</v>
      </c>
      <c r="C810" s="143">
        <v>7</v>
      </c>
      <c r="D810" s="587">
        <v>3</v>
      </c>
      <c r="E810" s="588" t="s">
        <v>242</v>
      </c>
      <c r="F810" s="145">
        <v>244</v>
      </c>
      <c r="G810" s="172">
        <v>346</v>
      </c>
      <c r="H810" s="961"/>
      <c r="I810" s="961"/>
      <c r="J810" s="950">
        <f t="shared" si="29"/>
        <v>0</v>
      </c>
    </row>
    <row r="811" spans="1:10" s="15" customFormat="1" ht="15" thickBot="1" x14ac:dyDescent="0.25">
      <c r="A811" s="429" t="s">
        <v>412</v>
      </c>
      <c r="B811" s="430" t="s">
        <v>26</v>
      </c>
      <c r="C811" s="431"/>
      <c r="D811" s="431"/>
      <c r="E811" s="464"/>
      <c r="F811" s="433"/>
      <c r="G811" s="433"/>
      <c r="H811" s="1063">
        <f>SUM(H813:H821)</f>
        <v>4064.1949999999997</v>
      </c>
      <c r="I811" s="1063">
        <f>SUM(I813:I821)</f>
        <v>4064.1949999999997</v>
      </c>
      <c r="J811" s="967">
        <f>SUM(J813:J821)</f>
        <v>0</v>
      </c>
    </row>
    <row r="812" spans="1:10" s="15" customFormat="1" ht="15" x14ac:dyDescent="0.25">
      <c r="A812" s="712" t="s">
        <v>29</v>
      </c>
      <c r="B812" s="713" t="s">
        <v>26</v>
      </c>
      <c r="C812" s="159">
        <v>7</v>
      </c>
      <c r="D812" s="714">
        <v>3</v>
      </c>
      <c r="E812" s="715" t="s">
        <v>242</v>
      </c>
      <c r="F812" s="160">
        <v>0</v>
      </c>
      <c r="G812" s="716">
        <v>210</v>
      </c>
      <c r="H812" s="1068">
        <f>H813+H814</f>
        <v>4027.7449999999999</v>
      </c>
      <c r="I812" s="1068">
        <f>I813+I814</f>
        <v>4027.7449999999999</v>
      </c>
      <c r="J812" s="1069">
        <f>J813+J814</f>
        <v>0</v>
      </c>
    </row>
    <row r="813" spans="1:10" s="15" customFormat="1" ht="15" x14ac:dyDescent="0.25">
      <c r="A813" s="109" t="s">
        <v>30</v>
      </c>
      <c r="B813" s="54" t="s">
        <v>26</v>
      </c>
      <c r="C813" s="30">
        <v>7</v>
      </c>
      <c r="D813" s="281">
        <v>3</v>
      </c>
      <c r="E813" s="282" t="s">
        <v>242</v>
      </c>
      <c r="F813" s="32">
        <v>111</v>
      </c>
      <c r="G813" s="68">
        <v>211</v>
      </c>
      <c r="H813" s="1059">
        <v>3093.5059999999999</v>
      </c>
      <c r="I813" s="1059">
        <v>3093.5059999999999</v>
      </c>
      <c r="J813" s="947">
        <f t="shared" si="29"/>
        <v>0</v>
      </c>
    </row>
    <row r="814" spans="1:10" s="15" customFormat="1" ht="15" x14ac:dyDescent="0.25">
      <c r="A814" s="109" t="s">
        <v>59</v>
      </c>
      <c r="B814" s="54" t="s">
        <v>26</v>
      </c>
      <c r="C814" s="30">
        <v>7</v>
      </c>
      <c r="D814" s="281">
        <v>3</v>
      </c>
      <c r="E814" s="282" t="s">
        <v>242</v>
      </c>
      <c r="F814" s="32">
        <v>119</v>
      </c>
      <c r="G814" s="68">
        <v>213</v>
      </c>
      <c r="H814" s="1059">
        <v>934.23900000000003</v>
      </c>
      <c r="I814" s="1059">
        <v>934.23900000000003</v>
      </c>
      <c r="J814" s="947">
        <f t="shared" si="29"/>
        <v>0</v>
      </c>
    </row>
    <row r="815" spans="1:10" s="15" customFormat="1" ht="15" x14ac:dyDescent="0.25">
      <c r="A815" s="176" t="s">
        <v>34</v>
      </c>
      <c r="B815" s="117" t="s">
        <v>26</v>
      </c>
      <c r="C815" s="25">
        <v>7</v>
      </c>
      <c r="D815" s="587">
        <v>3</v>
      </c>
      <c r="E815" s="588" t="s">
        <v>242</v>
      </c>
      <c r="F815" s="27">
        <v>247</v>
      </c>
      <c r="G815" s="316">
        <v>223</v>
      </c>
      <c r="H815" s="75"/>
      <c r="I815" s="75"/>
      <c r="J815" s="950">
        <f t="shared" si="29"/>
        <v>0</v>
      </c>
    </row>
    <row r="816" spans="1:10" s="15" customFormat="1" ht="15" x14ac:dyDescent="0.25">
      <c r="A816" s="176" t="s">
        <v>36</v>
      </c>
      <c r="B816" s="117" t="s">
        <v>26</v>
      </c>
      <c r="C816" s="25">
        <v>7</v>
      </c>
      <c r="D816" s="587">
        <v>3</v>
      </c>
      <c r="E816" s="588" t="s">
        <v>242</v>
      </c>
      <c r="F816" s="27">
        <v>244</v>
      </c>
      <c r="G816" s="316">
        <v>225</v>
      </c>
      <c r="H816" s="75"/>
      <c r="I816" s="75"/>
      <c r="J816" s="950">
        <f t="shared" si="29"/>
        <v>0</v>
      </c>
    </row>
    <row r="817" spans="1:10" s="15" customFormat="1" ht="15" x14ac:dyDescent="0.25">
      <c r="A817" s="176" t="s">
        <v>45</v>
      </c>
      <c r="B817" s="117" t="s">
        <v>26</v>
      </c>
      <c r="C817" s="25">
        <v>7</v>
      </c>
      <c r="D817" s="587">
        <v>3</v>
      </c>
      <c r="E817" s="588" t="s">
        <v>242</v>
      </c>
      <c r="F817" s="27">
        <v>244</v>
      </c>
      <c r="G817" s="316">
        <v>226</v>
      </c>
      <c r="H817" s="75">
        <f>23+2.45+6+5</f>
        <v>36.450000000000003</v>
      </c>
      <c r="I817" s="75">
        <f>23+2.45+6+5</f>
        <v>36.450000000000003</v>
      </c>
      <c r="J817" s="950">
        <f t="shared" si="29"/>
        <v>0</v>
      </c>
    </row>
    <row r="818" spans="1:10" s="15" customFormat="1" ht="15" x14ac:dyDescent="0.25">
      <c r="A818" s="177" t="s">
        <v>73</v>
      </c>
      <c r="B818" s="117" t="s">
        <v>26</v>
      </c>
      <c r="C818" s="25">
        <v>7</v>
      </c>
      <c r="D818" s="587">
        <v>3</v>
      </c>
      <c r="E818" s="588" t="s">
        <v>242</v>
      </c>
      <c r="F818" s="27">
        <v>851</v>
      </c>
      <c r="G818" s="316">
        <v>291</v>
      </c>
      <c r="H818" s="75"/>
      <c r="I818" s="75"/>
      <c r="J818" s="950">
        <f t="shared" si="29"/>
        <v>0</v>
      </c>
    </row>
    <row r="819" spans="1:10" s="15" customFormat="1" ht="15" x14ac:dyDescent="0.25">
      <c r="A819" s="177" t="s">
        <v>46</v>
      </c>
      <c r="B819" s="117" t="s">
        <v>26</v>
      </c>
      <c r="C819" s="25">
        <v>7</v>
      </c>
      <c r="D819" s="587">
        <v>3</v>
      </c>
      <c r="E819" s="588" t="s">
        <v>242</v>
      </c>
      <c r="F819" s="27">
        <v>244</v>
      </c>
      <c r="G819" s="316">
        <v>310</v>
      </c>
      <c r="H819" s="75"/>
      <c r="I819" s="75"/>
      <c r="J819" s="950">
        <f t="shared" si="29"/>
        <v>0</v>
      </c>
    </row>
    <row r="820" spans="1:10" s="15" customFormat="1" ht="15" x14ac:dyDescent="0.25">
      <c r="A820" s="167" t="s">
        <v>188</v>
      </c>
      <c r="B820" s="117" t="s">
        <v>26</v>
      </c>
      <c r="C820" s="25">
        <v>7</v>
      </c>
      <c r="D820" s="587">
        <v>3</v>
      </c>
      <c r="E820" s="588" t="s">
        <v>242</v>
      </c>
      <c r="F820" s="27">
        <v>244</v>
      </c>
      <c r="G820" s="316">
        <v>344</v>
      </c>
      <c r="H820" s="75"/>
      <c r="I820" s="75"/>
      <c r="J820" s="950">
        <f t="shared" si="29"/>
        <v>0</v>
      </c>
    </row>
    <row r="821" spans="1:10" s="15" customFormat="1" ht="15.75" thickBot="1" x14ac:dyDescent="0.3">
      <c r="A821" s="169" t="s">
        <v>149</v>
      </c>
      <c r="B821" s="171" t="s">
        <v>26</v>
      </c>
      <c r="C821" s="143">
        <v>7</v>
      </c>
      <c r="D821" s="587">
        <v>3</v>
      </c>
      <c r="E821" s="588" t="s">
        <v>242</v>
      </c>
      <c r="F821" s="145">
        <v>244</v>
      </c>
      <c r="G821" s="172">
        <v>346</v>
      </c>
      <c r="H821" s="961"/>
      <c r="I821" s="961"/>
      <c r="J821" s="950">
        <f t="shared" si="29"/>
        <v>0</v>
      </c>
    </row>
    <row r="822" spans="1:10" s="15" customFormat="1" ht="15" thickBot="1" x14ac:dyDescent="0.25">
      <c r="A822" s="429" t="s">
        <v>413</v>
      </c>
      <c r="B822" s="430" t="s">
        <v>26</v>
      </c>
      <c r="C822" s="431"/>
      <c r="D822" s="431"/>
      <c r="E822" s="464"/>
      <c r="F822" s="433"/>
      <c r="G822" s="433"/>
      <c r="H822" s="1063">
        <f>SUM(H824:H832)</f>
        <v>7275.5999999999995</v>
      </c>
      <c r="I822" s="1063">
        <f>SUM(I824:I832)</f>
        <v>7275.5999999999995</v>
      </c>
      <c r="J822" s="967">
        <f>SUM(J824:J832)</f>
        <v>0</v>
      </c>
    </row>
    <row r="823" spans="1:10" s="15" customFormat="1" ht="15" x14ac:dyDescent="0.25">
      <c r="A823" s="712" t="s">
        <v>29</v>
      </c>
      <c r="B823" s="713" t="s">
        <v>26</v>
      </c>
      <c r="C823" s="159">
        <v>7</v>
      </c>
      <c r="D823" s="714">
        <v>3</v>
      </c>
      <c r="E823" s="715" t="s">
        <v>242</v>
      </c>
      <c r="F823" s="160">
        <v>0</v>
      </c>
      <c r="G823" s="716">
        <v>210</v>
      </c>
      <c r="H823" s="1068">
        <f>H824+H825</f>
        <v>7234.15</v>
      </c>
      <c r="I823" s="1068">
        <f>I824+I825</f>
        <v>7234.15</v>
      </c>
      <c r="J823" s="1069">
        <f>J824+J825</f>
        <v>0</v>
      </c>
    </row>
    <row r="824" spans="1:10" s="15" customFormat="1" ht="15" x14ac:dyDescent="0.25">
      <c r="A824" s="109" t="s">
        <v>30</v>
      </c>
      <c r="B824" s="54" t="s">
        <v>26</v>
      </c>
      <c r="C824" s="30">
        <v>7</v>
      </c>
      <c r="D824" s="281">
        <v>3</v>
      </c>
      <c r="E824" s="282" t="s">
        <v>242</v>
      </c>
      <c r="F824" s="32">
        <v>111</v>
      </c>
      <c r="G824" s="68">
        <v>211</v>
      </c>
      <c r="H824" s="1059">
        <v>5556.183</v>
      </c>
      <c r="I824" s="1059">
        <v>5556.183</v>
      </c>
      <c r="J824" s="947">
        <f t="shared" si="29"/>
        <v>0</v>
      </c>
    </row>
    <row r="825" spans="1:10" s="15" customFormat="1" ht="15" x14ac:dyDescent="0.25">
      <c r="A825" s="109" t="s">
        <v>59</v>
      </c>
      <c r="B825" s="54" t="s">
        <v>26</v>
      </c>
      <c r="C825" s="30">
        <v>7</v>
      </c>
      <c r="D825" s="281">
        <v>3</v>
      </c>
      <c r="E825" s="282" t="s">
        <v>242</v>
      </c>
      <c r="F825" s="32">
        <v>119</v>
      </c>
      <c r="G825" s="68">
        <v>213</v>
      </c>
      <c r="H825" s="1059">
        <v>1677.9670000000001</v>
      </c>
      <c r="I825" s="1059">
        <v>1677.9670000000001</v>
      </c>
      <c r="J825" s="947">
        <f t="shared" si="29"/>
        <v>0</v>
      </c>
    </row>
    <row r="826" spans="1:10" s="15" customFormat="1" ht="15" x14ac:dyDescent="0.25">
      <c r="A826" s="176" t="s">
        <v>34</v>
      </c>
      <c r="B826" s="117" t="s">
        <v>26</v>
      </c>
      <c r="C826" s="25">
        <v>7</v>
      </c>
      <c r="D826" s="587">
        <v>3</v>
      </c>
      <c r="E826" s="588" t="s">
        <v>242</v>
      </c>
      <c r="F826" s="27">
        <v>247</v>
      </c>
      <c r="G826" s="316">
        <v>223</v>
      </c>
      <c r="H826" s="75"/>
      <c r="I826" s="75"/>
      <c r="J826" s="950">
        <f t="shared" si="29"/>
        <v>0</v>
      </c>
    </row>
    <row r="827" spans="1:10" s="15" customFormat="1" ht="15" x14ac:dyDescent="0.25">
      <c r="A827" s="176" t="s">
        <v>36</v>
      </c>
      <c r="B827" s="117" t="s">
        <v>26</v>
      </c>
      <c r="C827" s="25">
        <v>7</v>
      </c>
      <c r="D827" s="587">
        <v>3</v>
      </c>
      <c r="E827" s="588" t="s">
        <v>242</v>
      </c>
      <c r="F827" s="27">
        <v>244</v>
      </c>
      <c r="G827" s="316">
        <v>225</v>
      </c>
      <c r="H827" s="75"/>
      <c r="I827" s="75"/>
      <c r="J827" s="950">
        <f t="shared" si="29"/>
        <v>0</v>
      </c>
    </row>
    <row r="828" spans="1:10" s="15" customFormat="1" ht="15" x14ac:dyDescent="0.25">
      <c r="A828" s="176" t="s">
        <v>45</v>
      </c>
      <c r="B828" s="117" t="s">
        <v>26</v>
      </c>
      <c r="C828" s="25">
        <v>7</v>
      </c>
      <c r="D828" s="587">
        <v>3</v>
      </c>
      <c r="E828" s="588" t="s">
        <v>242</v>
      </c>
      <c r="F828" s="27">
        <v>244</v>
      </c>
      <c r="G828" s="316">
        <v>226</v>
      </c>
      <c r="H828" s="75">
        <f>23+2.45+6+5+5</f>
        <v>41.45</v>
      </c>
      <c r="I828" s="75">
        <f>23+2.45+6+5+5</f>
        <v>41.45</v>
      </c>
      <c r="J828" s="950">
        <f t="shared" si="29"/>
        <v>0</v>
      </c>
    </row>
    <row r="829" spans="1:10" s="15" customFormat="1" ht="15" x14ac:dyDescent="0.25">
      <c r="A829" s="177" t="s">
        <v>73</v>
      </c>
      <c r="B829" s="117" t="s">
        <v>26</v>
      </c>
      <c r="C829" s="25">
        <v>7</v>
      </c>
      <c r="D829" s="587">
        <v>3</v>
      </c>
      <c r="E829" s="588" t="s">
        <v>242</v>
      </c>
      <c r="F829" s="27">
        <v>851</v>
      </c>
      <c r="G829" s="316">
        <v>291</v>
      </c>
      <c r="H829" s="75"/>
      <c r="I829" s="75"/>
      <c r="J829" s="950">
        <f t="shared" si="29"/>
        <v>0</v>
      </c>
    </row>
    <row r="830" spans="1:10" s="15" customFormat="1" ht="15" x14ac:dyDescent="0.25">
      <c r="A830" s="177" t="s">
        <v>46</v>
      </c>
      <c r="B830" s="117" t="s">
        <v>26</v>
      </c>
      <c r="C830" s="25">
        <v>7</v>
      </c>
      <c r="D830" s="587">
        <v>3</v>
      </c>
      <c r="E830" s="588" t="s">
        <v>242</v>
      </c>
      <c r="F830" s="27">
        <v>244</v>
      </c>
      <c r="G830" s="316">
        <v>310</v>
      </c>
      <c r="H830" s="75"/>
      <c r="I830" s="75"/>
      <c r="J830" s="950">
        <f t="shared" si="29"/>
        <v>0</v>
      </c>
    </row>
    <row r="831" spans="1:10" s="15" customFormat="1" ht="15" x14ac:dyDescent="0.25">
      <c r="A831" s="167" t="s">
        <v>188</v>
      </c>
      <c r="B831" s="117" t="s">
        <v>26</v>
      </c>
      <c r="C831" s="25">
        <v>7</v>
      </c>
      <c r="D831" s="587">
        <v>3</v>
      </c>
      <c r="E831" s="588" t="s">
        <v>242</v>
      </c>
      <c r="F831" s="27">
        <v>244</v>
      </c>
      <c r="G831" s="316">
        <v>344</v>
      </c>
      <c r="H831" s="75"/>
      <c r="I831" s="75"/>
      <c r="J831" s="950">
        <f t="shared" si="29"/>
        <v>0</v>
      </c>
    </row>
    <row r="832" spans="1:10" s="15" customFormat="1" ht="15.75" thickBot="1" x14ac:dyDescent="0.3">
      <c r="A832" s="169" t="s">
        <v>149</v>
      </c>
      <c r="B832" s="171" t="s">
        <v>26</v>
      </c>
      <c r="C832" s="143">
        <v>7</v>
      </c>
      <c r="D832" s="587">
        <v>3</v>
      </c>
      <c r="E832" s="588" t="s">
        <v>242</v>
      </c>
      <c r="F832" s="145">
        <v>244</v>
      </c>
      <c r="G832" s="172">
        <v>346</v>
      </c>
      <c r="H832" s="961"/>
      <c r="I832" s="961"/>
      <c r="J832" s="950">
        <f t="shared" si="29"/>
        <v>0</v>
      </c>
    </row>
    <row r="833" spans="1:10" s="15" customFormat="1" ht="15" thickBot="1" x14ac:dyDescent="0.25">
      <c r="A833" s="429" t="s">
        <v>416</v>
      </c>
      <c r="B833" s="430" t="s">
        <v>26</v>
      </c>
      <c r="C833" s="431"/>
      <c r="D833" s="431"/>
      <c r="E833" s="464"/>
      <c r="F833" s="433"/>
      <c r="G833" s="433"/>
      <c r="H833" s="1063">
        <f>SUM(H835:H844)</f>
        <v>10050.550999999999</v>
      </c>
      <c r="I833" s="1063">
        <f>SUM(I835:I844)-I838</f>
        <v>10050.550999999999</v>
      </c>
      <c r="J833" s="1063">
        <f>SUM(J835:J844)-J838</f>
        <v>0</v>
      </c>
    </row>
    <row r="834" spans="1:10" s="15" customFormat="1" ht="15" x14ac:dyDescent="0.25">
      <c r="A834" s="712" t="s">
        <v>29</v>
      </c>
      <c r="B834" s="713" t="s">
        <v>26</v>
      </c>
      <c r="C834" s="159">
        <v>7</v>
      </c>
      <c r="D834" s="714">
        <v>3</v>
      </c>
      <c r="E834" s="715" t="s">
        <v>242</v>
      </c>
      <c r="F834" s="160">
        <v>0</v>
      </c>
      <c r="G834" s="716">
        <v>210</v>
      </c>
      <c r="H834" s="1068">
        <f>H835+H836</f>
        <v>9914.1009999999987</v>
      </c>
      <c r="I834" s="1068">
        <f>I835+I836</f>
        <v>9914.1009999999987</v>
      </c>
      <c r="J834" s="1069">
        <f>J835+J836</f>
        <v>0</v>
      </c>
    </row>
    <row r="835" spans="1:10" s="15" customFormat="1" ht="15" x14ac:dyDescent="0.25">
      <c r="A835" s="109" t="s">
        <v>30</v>
      </c>
      <c r="B835" s="54" t="s">
        <v>26</v>
      </c>
      <c r="C835" s="30">
        <v>7</v>
      </c>
      <c r="D835" s="281">
        <v>3</v>
      </c>
      <c r="E835" s="282" t="s">
        <v>242</v>
      </c>
      <c r="F835" s="32">
        <v>111</v>
      </c>
      <c r="G835" s="68">
        <v>211</v>
      </c>
      <c r="H835" s="1059">
        <v>7614.5169999999998</v>
      </c>
      <c r="I835" s="1059">
        <v>7614.5169999999998</v>
      </c>
      <c r="J835" s="947">
        <f t="shared" si="29"/>
        <v>0</v>
      </c>
    </row>
    <row r="836" spans="1:10" s="15" customFormat="1" ht="15" x14ac:dyDescent="0.25">
      <c r="A836" s="109" t="s">
        <v>59</v>
      </c>
      <c r="B836" s="54" t="s">
        <v>26</v>
      </c>
      <c r="C836" s="30">
        <v>7</v>
      </c>
      <c r="D836" s="281">
        <v>3</v>
      </c>
      <c r="E836" s="282" t="s">
        <v>242</v>
      </c>
      <c r="F836" s="32">
        <v>119</v>
      </c>
      <c r="G836" s="68">
        <v>213</v>
      </c>
      <c r="H836" s="1059">
        <v>2299.5839999999998</v>
      </c>
      <c r="I836" s="1059">
        <v>2299.5839999999998</v>
      </c>
      <c r="J836" s="947">
        <f t="shared" si="29"/>
        <v>0</v>
      </c>
    </row>
    <row r="837" spans="1:10" s="15" customFormat="1" ht="15" x14ac:dyDescent="0.25">
      <c r="A837" s="176" t="s">
        <v>34</v>
      </c>
      <c r="B837" s="117" t="s">
        <v>26</v>
      </c>
      <c r="C837" s="25">
        <v>7</v>
      </c>
      <c r="D837" s="587">
        <v>3</v>
      </c>
      <c r="E837" s="588" t="s">
        <v>242</v>
      </c>
      <c r="F837" s="27">
        <v>247</v>
      </c>
      <c r="G837" s="316">
        <v>223</v>
      </c>
      <c r="H837" s="75">
        <f>150-50</f>
        <v>100</v>
      </c>
      <c r="I837" s="75">
        <f>150-50</f>
        <v>100</v>
      </c>
      <c r="J837" s="950">
        <f t="shared" si="29"/>
        <v>0</v>
      </c>
    </row>
    <row r="838" spans="1:10" s="333" customFormat="1" ht="11.25" x14ac:dyDescent="0.2">
      <c r="A838" s="858" t="s">
        <v>147</v>
      </c>
      <c r="B838" s="178" t="s">
        <v>26</v>
      </c>
      <c r="C838" s="179">
        <v>7</v>
      </c>
      <c r="D838" s="717">
        <v>3</v>
      </c>
      <c r="E838" s="718" t="s">
        <v>242</v>
      </c>
      <c r="F838" s="181">
        <v>247</v>
      </c>
      <c r="G838" s="182">
        <v>223</v>
      </c>
      <c r="H838" s="1060"/>
      <c r="I838" s="1060">
        <v>26.079730000000001</v>
      </c>
      <c r="J838" s="984">
        <f t="shared" si="29"/>
        <v>26.079730000000001</v>
      </c>
    </row>
    <row r="839" spans="1:10" s="15" customFormat="1" ht="15" x14ac:dyDescent="0.25">
      <c r="A839" s="176" t="s">
        <v>36</v>
      </c>
      <c r="B839" s="117" t="s">
        <v>26</v>
      </c>
      <c r="C839" s="25">
        <v>7</v>
      </c>
      <c r="D839" s="587">
        <v>3</v>
      </c>
      <c r="E839" s="588" t="s">
        <v>242</v>
      </c>
      <c r="F839" s="27">
        <v>244</v>
      </c>
      <c r="G839" s="316">
        <v>225</v>
      </c>
      <c r="H839" s="75"/>
      <c r="I839" s="75"/>
      <c r="J839" s="950">
        <f t="shared" si="29"/>
        <v>0</v>
      </c>
    </row>
    <row r="840" spans="1:10" s="15" customFormat="1" ht="15" x14ac:dyDescent="0.25">
      <c r="A840" s="176" t="s">
        <v>45</v>
      </c>
      <c r="B840" s="117" t="s">
        <v>26</v>
      </c>
      <c r="C840" s="25">
        <v>7</v>
      </c>
      <c r="D840" s="587">
        <v>3</v>
      </c>
      <c r="E840" s="588" t="s">
        <v>242</v>
      </c>
      <c r="F840" s="27">
        <v>244</v>
      </c>
      <c r="G840" s="316">
        <v>226</v>
      </c>
      <c r="H840" s="75">
        <f>23+2.45+6+5</f>
        <v>36.450000000000003</v>
      </c>
      <c r="I840" s="75">
        <f>23+2.45+6+5</f>
        <v>36.450000000000003</v>
      </c>
      <c r="J840" s="950">
        <f t="shared" si="29"/>
        <v>0</v>
      </c>
    </row>
    <row r="841" spans="1:10" s="15" customFormat="1" ht="15" x14ac:dyDescent="0.25">
      <c r="A841" s="177" t="s">
        <v>73</v>
      </c>
      <c r="B841" s="117" t="s">
        <v>26</v>
      </c>
      <c r="C841" s="25">
        <v>7</v>
      </c>
      <c r="D841" s="587">
        <v>3</v>
      </c>
      <c r="E841" s="588" t="s">
        <v>242</v>
      </c>
      <c r="F841" s="27">
        <v>851</v>
      </c>
      <c r="G841" s="316">
        <v>291</v>
      </c>
      <c r="H841" s="75"/>
      <c r="I841" s="75"/>
      <c r="J841" s="950">
        <f t="shared" si="29"/>
        <v>0</v>
      </c>
    </row>
    <row r="842" spans="1:10" s="15" customFormat="1" ht="15" x14ac:dyDescent="0.25">
      <c r="A842" s="177" t="s">
        <v>46</v>
      </c>
      <c r="B842" s="117" t="s">
        <v>26</v>
      </c>
      <c r="C842" s="25">
        <v>7</v>
      </c>
      <c r="D842" s="587">
        <v>3</v>
      </c>
      <c r="E842" s="588" t="s">
        <v>242</v>
      </c>
      <c r="F842" s="27">
        <v>244</v>
      </c>
      <c r="G842" s="316">
        <v>310</v>
      </c>
      <c r="H842" s="75"/>
      <c r="I842" s="75"/>
      <c r="J842" s="950">
        <f t="shared" si="29"/>
        <v>0</v>
      </c>
    </row>
    <row r="843" spans="1:10" s="15" customFormat="1" ht="15" x14ac:dyDescent="0.25">
      <c r="A843" s="167" t="s">
        <v>188</v>
      </c>
      <c r="B843" s="117" t="s">
        <v>26</v>
      </c>
      <c r="C843" s="25">
        <v>7</v>
      </c>
      <c r="D843" s="587">
        <v>3</v>
      </c>
      <c r="E843" s="588" t="s">
        <v>242</v>
      </c>
      <c r="F843" s="27">
        <v>244</v>
      </c>
      <c r="G843" s="316">
        <v>344</v>
      </c>
      <c r="H843" s="75"/>
      <c r="I843" s="75"/>
      <c r="J843" s="950">
        <f t="shared" si="29"/>
        <v>0</v>
      </c>
    </row>
    <row r="844" spans="1:10" s="15" customFormat="1" ht="15.75" thickBot="1" x14ac:dyDescent="0.3">
      <c r="A844" s="169" t="s">
        <v>149</v>
      </c>
      <c r="B844" s="171" t="s">
        <v>26</v>
      </c>
      <c r="C844" s="143">
        <v>7</v>
      </c>
      <c r="D844" s="587">
        <v>3</v>
      </c>
      <c r="E844" s="588" t="s">
        <v>242</v>
      </c>
      <c r="F844" s="145">
        <v>244</v>
      </c>
      <c r="G844" s="172">
        <v>346</v>
      </c>
      <c r="H844" s="961"/>
      <c r="I844" s="961"/>
      <c r="J844" s="962">
        <f t="shared" si="29"/>
        <v>0</v>
      </c>
    </row>
    <row r="845" spans="1:10" s="69" customFormat="1" ht="14.25" customHeight="1" thickBot="1" x14ac:dyDescent="0.25">
      <c r="A845" s="213" t="s">
        <v>417</v>
      </c>
      <c r="B845" s="214" t="s">
        <v>26</v>
      </c>
      <c r="C845" s="215"/>
      <c r="D845" s="215"/>
      <c r="E845" s="71"/>
      <c r="F845" s="216"/>
      <c r="G845" s="216"/>
      <c r="H845" s="963">
        <f>SUM(H847:H858)-H853</f>
        <v>8372.469000000001</v>
      </c>
      <c r="I845" s="963">
        <f>SUM(I847:I858)-I853</f>
        <v>8372.469000000001</v>
      </c>
      <c r="J845" s="964">
        <f>SUM(J847:J858)-J853</f>
        <v>0</v>
      </c>
    </row>
    <row r="846" spans="1:10" s="15" customFormat="1" ht="15" x14ac:dyDescent="0.25">
      <c r="A846" s="96" t="s">
        <v>29</v>
      </c>
      <c r="B846" s="112" t="s">
        <v>26</v>
      </c>
      <c r="C846" s="98">
        <v>7</v>
      </c>
      <c r="D846" s="98">
        <v>3</v>
      </c>
      <c r="E846" s="103">
        <v>9994239900</v>
      </c>
      <c r="F846" s="99">
        <v>0</v>
      </c>
      <c r="G846" s="99">
        <v>210</v>
      </c>
      <c r="H846" s="1053">
        <f>H847+H848</f>
        <v>8347.0190000000002</v>
      </c>
      <c r="I846" s="1053">
        <f>I847+I848</f>
        <v>8347.0190000000002</v>
      </c>
      <c r="J846" s="1054">
        <f>J847+J848</f>
        <v>0</v>
      </c>
    </row>
    <row r="847" spans="1:10" s="48" customFormat="1" ht="15" x14ac:dyDescent="0.25">
      <c r="A847" s="109" t="s">
        <v>30</v>
      </c>
      <c r="B847" s="54" t="s">
        <v>26</v>
      </c>
      <c r="C847" s="30">
        <v>7</v>
      </c>
      <c r="D847" s="30">
        <v>3</v>
      </c>
      <c r="E847" s="31">
        <v>9994239900</v>
      </c>
      <c r="F847" s="32">
        <v>111</v>
      </c>
      <c r="G847" s="110">
        <v>211</v>
      </c>
      <c r="H847" s="946">
        <v>6410.9210000000003</v>
      </c>
      <c r="I847" s="946">
        <v>6410.9210000000003</v>
      </c>
      <c r="J847" s="947">
        <f t="shared" si="29"/>
        <v>0</v>
      </c>
    </row>
    <row r="848" spans="1:10" s="48" customFormat="1" ht="15" x14ac:dyDescent="0.25">
      <c r="A848" s="109" t="s">
        <v>39</v>
      </c>
      <c r="B848" s="54" t="s">
        <v>26</v>
      </c>
      <c r="C848" s="30">
        <v>7</v>
      </c>
      <c r="D848" s="30">
        <v>3</v>
      </c>
      <c r="E848" s="31">
        <v>9994239900</v>
      </c>
      <c r="F848" s="32">
        <v>119</v>
      </c>
      <c r="G848" s="110">
        <v>213</v>
      </c>
      <c r="H848" s="946">
        <v>1936.098</v>
      </c>
      <c r="I848" s="946">
        <v>1936.098</v>
      </c>
      <c r="J848" s="947">
        <f t="shared" si="29"/>
        <v>0</v>
      </c>
    </row>
    <row r="849" spans="1:10" s="15" customFormat="1" ht="16.5" customHeight="1" x14ac:dyDescent="0.25">
      <c r="A849" s="177" t="s">
        <v>142</v>
      </c>
      <c r="B849" s="117" t="s">
        <v>26</v>
      </c>
      <c r="C849" s="25">
        <v>7</v>
      </c>
      <c r="D849" s="25">
        <v>3</v>
      </c>
      <c r="E849" s="26">
        <v>9994239900</v>
      </c>
      <c r="F849" s="27">
        <v>112</v>
      </c>
      <c r="G849" s="316">
        <v>212</v>
      </c>
      <c r="H849" s="75"/>
      <c r="I849" s="75"/>
      <c r="J849" s="950">
        <f t="shared" si="29"/>
        <v>0</v>
      </c>
    </row>
    <row r="850" spans="1:10" s="15" customFormat="1" ht="16.5" customHeight="1" x14ac:dyDescent="0.25">
      <c r="A850" s="177" t="s">
        <v>34</v>
      </c>
      <c r="B850" s="186" t="s">
        <v>26</v>
      </c>
      <c r="C850" s="25">
        <v>7</v>
      </c>
      <c r="D850" s="25">
        <v>3</v>
      </c>
      <c r="E850" s="26">
        <v>9994239900</v>
      </c>
      <c r="F850" s="27">
        <v>247</v>
      </c>
      <c r="G850" s="856">
        <v>223</v>
      </c>
      <c r="H850" s="75"/>
      <c r="I850" s="75"/>
      <c r="J850" s="950">
        <f t="shared" si="29"/>
        <v>0</v>
      </c>
    </row>
    <row r="851" spans="1:10" s="15" customFormat="1" ht="15" x14ac:dyDescent="0.25">
      <c r="A851" s="334" t="s">
        <v>36</v>
      </c>
      <c r="B851" s="186" t="s">
        <v>26</v>
      </c>
      <c r="C851" s="25">
        <v>7</v>
      </c>
      <c r="D851" s="25">
        <v>3</v>
      </c>
      <c r="E851" s="26">
        <v>9994239900</v>
      </c>
      <c r="F851" s="27">
        <v>244</v>
      </c>
      <c r="G851" s="856">
        <v>225</v>
      </c>
      <c r="H851" s="75"/>
      <c r="I851" s="75"/>
      <c r="J851" s="950">
        <f t="shared" si="29"/>
        <v>0</v>
      </c>
    </row>
    <row r="852" spans="1:10" s="15" customFormat="1" ht="15" x14ac:dyDescent="0.25">
      <c r="A852" s="334" t="s">
        <v>45</v>
      </c>
      <c r="B852" s="186" t="s">
        <v>26</v>
      </c>
      <c r="C852" s="25">
        <v>7</v>
      </c>
      <c r="D852" s="25">
        <v>3</v>
      </c>
      <c r="E852" s="26">
        <v>9994239900</v>
      </c>
      <c r="F852" s="27">
        <v>244</v>
      </c>
      <c r="G852" s="856">
        <v>226</v>
      </c>
      <c r="H852" s="75">
        <f>23+2.45</f>
        <v>25.45</v>
      </c>
      <c r="I852" s="75">
        <f>23+2.45</f>
        <v>25.45</v>
      </c>
      <c r="J852" s="950">
        <f t="shared" si="29"/>
        <v>0</v>
      </c>
    </row>
    <row r="853" spans="1:10" s="183" customFormat="1" ht="15" x14ac:dyDescent="0.25">
      <c r="A853" s="184" t="s">
        <v>147</v>
      </c>
      <c r="B853" s="178" t="s">
        <v>26</v>
      </c>
      <c r="C853" s="179">
        <v>7</v>
      </c>
      <c r="D853" s="179">
        <v>3</v>
      </c>
      <c r="E853" s="180">
        <v>9994239900</v>
      </c>
      <c r="F853" s="181">
        <v>244</v>
      </c>
      <c r="G853" s="182">
        <v>226</v>
      </c>
      <c r="H853" s="1060"/>
      <c r="I853" s="1060"/>
      <c r="J853" s="950">
        <f t="shared" si="29"/>
        <v>0</v>
      </c>
    </row>
    <row r="854" spans="1:10" s="15" customFormat="1" ht="15" x14ac:dyDescent="0.25">
      <c r="A854" s="176" t="s">
        <v>265</v>
      </c>
      <c r="B854" s="117" t="s">
        <v>26</v>
      </c>
      <c r="C854" s="25">
        <v>7</v>
      </c>
      <c r="D854" s="25">
        <v>2</v>
      </c>
      <c r="E854" s="26">
        <v>9994219900</v>
      </c>
      <c r="F854" s="27">
        <v>244</v>
      </c>
      <c r="G854" s="316">
        <v>226</v>
      </c>
      <c r="H854" s="75"/>
      <c r="I854" s="75"/>
      <c r="J854" s="950">
        <f t="shared" si="29"/>
        <v>0</v>
      </c>
    </row>
    <row r="855" spans="1:10" s="15" customFormat="1" ht="15" x14ac:dyDescent="0.25">
      <c r="A855" s="167" t="s">
        <v>46</v>
      </c>
      <c r="B855" s="117" t="s">
        <v>26</v>
      </c>
      <c r="C855" s="25">
        <v>7</v>
      </c>
      <c r="D855" s="25">
        <v>3</v>
      </c>
      <c r="E855" s="26">
        <v>9994239900</v>
      </c>
      <c r="F855" s="27">
        <v>244</v>
      </c>
      <c r="G855" s="316">
        <v>310</v>
      </c>
      <c r="H855" s="75"/>
      <c r="I855" s="75"/>
      <c r="J855" s="950">
        <f t="shared" si="29"/>
        <v>0</v>
      </c>
    </row>
    <row r="856" spans="1:10" s="15" customFormat="1" ht="15" x14ac:dyDescent="0.25">
      <c r="A856" s="167" t="s">
        <v>188</v>
      </c>
      <c r="B856" s="186" t="s">
        <v>26</v>
      </c>
      <c r="C856" s="25">
        <v>7</v>
      </c>
      <c r="D856" s="25">
        <v>3</v>
      </c>
      <c r="E856" s="26">
        <v>9994239900</v>
      </c>
      <c r="F856" s="27">
        <v>244</v>
      </c>
      <c r="G856" s="856">
        <v>344</v>
      </c>
      <c r="H856" s="75"/>
      <c r="I856" s="75"/>
      <c r="J856" s="950">
        <f t="shared" si="29"/>
        <v>0</v>
      </c>
    </row>
    <row r="857" spans="1:10" s="15" customFormat="1" ht="15" x14ac:dyDescent="0.25">
      <c r="A857" s="167" t="s">
        <v>365</v>
      </c>
      <c r="B857" s="186" t="s">
        <v>26</v>
      </c>
      <c r="C857" s="25">
        <v>7</v>
      </c>
      <c r="D857" s="25">
        <v>3</v>
      </c>
      <c r="E857" s="26">
        <v>9994239900</v>
      </c>
      <c r="F857" s="27">
        <v>244</v>
      </c>
      <c r="G857" s="856">
        <v>345</v>
      </c>
      <c r="H857" s="75"/>
      <c r="I857" s="75"/>
      <c r="J857" s="950">
        <f t="shared" si="29"/>
        <v>0</v>
      </c>
    </row>
    <row r="858" spans="1:10" s="15" customFormat="1" ht="15.75" thickBot="1" x14ac:dyDescent="0.3">
      <c r="A858" s="479" t="s">
        <v>149</v>
      </c>
      <c r="B858" s="617" t="s">
        <v>26</v>
      </c>
      <c r="C858" s="480">
        <v>7</v>
      </c>
      <c r="D858" s="480">
        <v>3</v>
      </c>
      <c r="E858" s="481">
        <v>9994239900</v>
      </c>
      <c r="F858" s="482">
        <v>244</v>
      </c>
      <c r="G858" s="618">
        <v>346</v>
      </c>
      <c r="H858" s="1056"/>
      <c r="I858" s="1056"/>
      <c r="J858" s="962">
        <f t="shared" si="29"/>
        <v>0</v>
      </c>
    </row>
    <row r="859" spans="1:10" s="15" customFormat="1" ht="15" thickBot="1" x14ac:dyDescent="0.25">
      <c r="A859" s="719" t="s">
        <v>414</v>
      </c>
      <c r="B859" s="720" t="s">
        <v>26</v>
      </c>
      <c r="C859" s="721">
        <v>11</v>
      </c>
      <c r="D859" s="721">
        <v>3</v>
      </c>
      <c r="E859" s="722" t="s">
        <v>242</v>
      </c>
      <c r="F859" s="723"/>
      <c r="G859" s="724"/>
      <c r="H859" s="1070">
        <f>H860+H874+H889+H901</f>
        <v>36718.769</v>
      </c>
      <c r="I859" s="1070">
        <f>I860+I874+I889+I901</f>
        <v>36718.769</v>
      </c>
      <c r="J859" s="1071">
        <f>J860+J874+J889+J901</f>
        <v>0</v>
      </c>
    </row>
    <row r="860" spans="1:10" s="15" customFormat="1" ht="15" thickBot="1" x14ac:dyDescent="0.25">
      <c r="A860" s="429" t="s">
        <v>418</v>
      </c>
      <c r="B860" s="430" t="s">
        <v>26</v>
      </c>
      <c r="C860" s="431"/>
      <c r="D860" s="431"/>
      <c r="E860" s="464"/>
      <c r="F860" s="433"/>
      <c r="G860" s="433"/>
      <c r="H860" s="1063">
        <f>SUM(H862:H873)</f>
        <v>10105.455000000002</v>
      </c>
      <c r="I860" s="1063">
        <f>SUM(I862:I873)</f>
        <v>10105.455000000002</v>
      </c>
      <c r="J860" s="967">
        <f>SUM(J862:J873)</f>
        <v>0</v>
      </c>
    </row>
    <row r="861" spans="1:10" s="15" customFormat="1" ht="15" x14ac:dyDescent="0.25">
      <c r="A861" s="712" t="s">
        <v>29</v>
      </c>
      <c r="B861" s="713" t="s">
        <v>26</v>
      </c>
      <c r="C861" s="159">
        <v>11</v>
      </c>
      <c r="D861" s="714">
        <v>3</v>
      </c>
      <c r="E861" s="715" t="s">
        <v>242</v>
      </c>
      <c r="F861" s="160">
        <v>0</v>
      </c>
      <c r="G861" s="716">
        <v>210</v>
      </c>
      <c r="H861" s="1068">
        <f>H862+H863</f>
        <v>10034.005000000001</v>
      </c>
      <c r="I861" s="1068">
        <f>I862+I863</f>
        <v>10034.005000000001</v>
      </c>
      <c r="J861" s="1069">
        <f>J862+J863</f>
        <v>0</v>
      </c>
    </row>
    <row r="862" spans="1:10" s="15" customFormat="1" ht="15" x14ac:dyDescent="0.25">
      <c r="A862" s="109" t="s">
        <v>30</v>
      </c>
      <c r="B862" s="54" t="s">
        <v>26</v>
      </c>
      <c r="C862" s="30">
        <v>11</v>
      </c>
      <c r="D862" s="281">
        <v>3</v>
      </c>
      <c r="E862" s="282" t="s">
        <v>242</v>
      </c>
      <c r="F862" s="32">
        <v>111</v>
      </c>
      <c r="G862" s="68">
        <v>211</v>
      </c>
      <c r="H862" s="1059">
        <v>7706.6090000000004</v>
      </c>
      <c r="I862" s="1059">
        <v>7706.6090000000004</v>
      </c>
      <c r="J862" s="947">
        <f t="shared" si="29"/>
        <v>0</v>
      </c>
    </row>
    <row r="863" spans="1:10" s="15" customFormat="1" ht="15" x14ac:dyDescent="0.25">
      <c r="A863" s="109" t="s">
        <v>59</v>
      </c>
      <c r="B863" s="54" t="s">
        <v>26</v>
      </c>
      <c r="C863" s="30">
        <v>11</v>
      </c>
      <c r="D863" s="281">
        <v>3</v>
      </c>
      <c r="E863" s="282" t="s">
        <v>242</v>
      </c>
      <c r="F863" s="32">
        <v>119</v>
      </c>
      <c r="G863" s="68">
        <v>213</v>
      </c>
      <c r="H863" s="1059">
        <v>2327.3960000000002</v>
      </c>
      <c r="I863" s="1059">
        <v>2327.3960000000002</v>
      </c>
      <c r="J863" s="947">
        <f t="shared" si="29"/>
        <v>0</v>
      </c>
    </row>
    <row r="864" spans="1:10" s="15" customFormat="1" ht="15" x14ac:dyDescent="0.25">
      <c r="A864" s="176" t="s">
        <v>34</v>
      </c>
      <c r="B864" s="117" t="s">
        <v>26</v>
      </c>
      <c r="C864" s="25">
        <v>11</v>
      </c>
      <c r="D864" s="587">
        <v>3</v>
      </c>
      <c r="E864" s="588" t="s">
        <v>242</v>
      </c>
      <c r="F864" s="27">
        <v>247</v>
      </c>
      <c r="G864" s="316">
        <v>223</v>
      </c>
      <c r="H864" s="75">
        <f>50-15</f>
        <v>35</v>
      </c>
      <c r="I864" s="75">
        <f>50-15</f>
        <v>35</v>
      </c>
      <c r="J864" s="950">
        <f t="shared" si="29"/>
        <v>0</v>
      </c>
    </row>
    <row r="865" spans="1:10" s="15" customFormat="1" ht="15" x14ac:dyDescent="0.25">
      <c r="A865" s="176" t="s">
        <v>36</v>
      </c>
      <c r="B865" s="117" t="s">
        <v>26</v>
      </c>
      <c r="C865" s="25">
        <v>11</v>
      </c>
      <c r="D865" s="587">
        <v>3</v>
      </c>
      <c r="E865" s="588" t="s">
        <v>242</v>
      </c>
      <c r="F865" s="27">
        <v>244</v>
      </c>
      <c r="G865" s="316">
        <v>225</v>
      </c>
      <c r="H865" s="75"/>
      <c r="I865" s="75"/>
      <c r="J865" s="950">
        <f t="shared" ref="J865:J930" si="30">I865-H865</f>
        <v>0</v>
      </c>
    </row>
    <row r="866" spans="1:10" s="15" customFormat="1" ht="15" x14ac:dyDescent="0.25">
      <c r="A866" s="176" t="s">
        <v>45</v>
      </c>
      <c r="B866" s="117" t="s">
        <v>26</v>
      </c>
      <c r="C866" s="25">
        <v>11</v>
      </c>
      <c r="D866" s="587">
        <v>3</v>
      </c>
      <c r="E866" s="588" t="s">
        <v>242</v>
      </c>
      <c r="F866" s="27">
        <v>244</v>
      </c>
      <c r="G866" s="316">
        <v>226</v>
      </c>
      <c r="H866" s="75">
        <f>23+2.45+6+5</f>
        <v>36.450000000000003</v>
      </c>
      <c r="I866" s="75">
        <f>23+2.45+6+5</f>
        <v>36.450000000000003</v>
      </c>
      <c r="J866" s="950">
        <f t="shared" si="30"/>
        <v>0</v>
      </c>
    </row>
    <row r="867" spans="1:10" s="15" customFormat="1" ht="15" x14ac:dyDescent="0.25">
      <c r="A867" s="177" t="s">
        <v>73</v>
      </c>
      <c r="B867" s="117" t="s">
        <v>26</v>
      </c>
      <c r="C867" s="25">
        <v>11</v>
      </c>
      <c r="D867" s="587">
        <v>3</v>
      </c>
      <c r="E867" s="588" t="s">
        <v>242</v>
      </c>
      <c r="F867" s="27">
        <v>851</v>
      </c>
      <c r="G867" s="316">
        <v>291</v>
      </c>
      <c r="H867" s="75"/>
      <c r="I867" s="75"/>
      <c r="J867" s="950">
        <f t="shared" si="30"/>
        <v>0</v>
      </c>
    </row>
    <row r="868" spans="1:10" s="15" customFormat="1" ht="15" x14ac:dyDescent="0.25">
      <c r="A868" s="177" t="s">
        <v>46</v>
      </c>
      <c r="B868" s="117" t="s">
        <v>26</v>
      </c>
      <c r="C868" s="25">
        <v>11</v>
      </c>
      <c r="D868" s="587">
        <v>3</v>
      </c>
      <c r="E868" s="588" t="s">
        <v>242</v>
      </c>
      <c r="F868" s="27">
        <v>244</v>
      </c>
      <c r="G868" s="316">
        <v>310</v>
      </c>
      <c r="H868" s="75"/>
      <c r="I868" s="75"/>
      <c r="J868" s="950">
        <f t="shared" si="30"/>
        <v>0</v>
      </c>
    </row>
    <row r="869" spans="1:10" s="15" customFormat="1" ht="15" x14ac:dyDescent="0.25">
      <c r="A869" s="177" t="s">
        <v>144</v>
      </c>
      <c r="B869" s="117" t="s">
        <v>26</v>
      </c>
      <c r="C869" s="25">
        <v>11</v>
      </c>
      <c r="D869" s="587">
        <v>3</v>
      </c>
      <c r="E869" s="588" t="s">
        <v>242</v>
      </c>
      <c r="F869" s="27">
        <v>244</v>
      </c>
      <c r="G869" s="316">
        <v>343</v>
      </c>
      <c r="H869" s="75"/>
      <c r="I869" s="75"/>
      <c r="J869" s="950">
        <f t="shared" si="30"/>
        <v>0</v>
      </c>
    </row>
    <row r="870" spans="1:10" s="333" customFormat="1" ht="15" x14ac:dyDescent="0.25">
      <c r="A870" s="184" t="s">
        <v>147</v>
      </c>
      <c r="B870" s="178" t="s">
        <v>26</v>
      </c>
      <c r="C870" s="179">
        <v>11</v>
      </c>
      <c r="D870" s="717">
        <v>3</v>
      </c>
      <c r="E870" s="718" t="s">
        <v>242</v>
      </c>
      <c r="F870" s="181">
        <v>244</v>
      </c>
      <c r="G870" s="182">
        <v>343</v>
      </c>
      <c r="H870" s="1060"/>
      <c r="I870" s="1060"/>
      <c r="J870" s="950">
        <f t="shared" si="30"/>
        <v>0</v>
      </c>
    </row>
    <row r="871" spans="1:10" s="15" customFormat="1" ht="15" x14ac:dyDescent="0.25">
      <c r="A871" s="177" t="s">
        <v>145</v>
      </c>
      <c r="B871" s="117" t="s">
        <v>26</v>
      </c>
      <c r="C871" s="25">
        <v>11</v>
      </c>
      <c r="D871" s="587">
        <v>3</v>
      </c>
      <c r="E871" s="588" t="s">
        <v>242</v>
      </c>
      <c r="F871" s="27">
        <v>244</v>
      </c>
      <c r="G871" s="316">
        <v>343</v>
      </c>
      <c r="H871" s="75"/>
      <c r="I871" s="75"/>
      <c r="J871" s="950">
        <f t="shared" si="30"/>
        <v>0</v>
      </c>
    </row>
    <row r="872" spans="1:10" s="15" customFormat="1" ht="15" x14ac:dyDescent="0.25">
      <c r="A872" s="167" t="s">
        <v>188</v>
      </c>
      <c r="B872" s="117" t="s">
        <v>26</v>
      </c>
      <c r="C872" s="25">
        <v>11</v>
      </c>
      <c r="D872" s="587">
        <v>3</v>
      </c>
      <c r="E872" s="588" t="s">
        <v>242</v>
      </c>
      <c r="F872" s="27">
        <v>244</v>
      </c>
      <c r="G872" s="316">
        <v>344</v>
      </c>
      <c r="H872" s="75"/>
      <c r="I872" s="75"/>
      <c r="J872" s="950">
        <f t="shared" si="30"/>
        <v>0</v>
      </c>
    </row>
    <row r="873" spans="1:10" s="15" customFormat="1" ht="15.75" thickBot="1" x14ac:dyDescent="0.3">
      <c r="A873" s="169" t="s">
        <v>149</v>
      </c>
      <c r="B873" s="171" t="s">
        <v>26</v>
      </c>
      <c r="C873" s="143">
        <v>11</v>
      </c>
      <c r="D873" s="587">
        <v>3</v>
      </c>
      <c r="E873" s="588" t="s">
        <v>242</v>
      </c>
      <c r="F873" s="145">
        <v>244</v>
      </c>
      <c r="G873" s="172">
        <v>346</v>
      </c>
      <c r="H873" s="961"/>
      <c r="I873" s="961"/>
      <c r="J873" s="950">
        <f t="shared" si="30"/>
        <v>0</v>
      </c>
    </row>
    <row r="874" spans="1:10" s="15" customFormat="1" ht="15" thickBot="1" x14ac:dyDescent="0.25">
      <c r="A874" s="429" t="s">
        <v>419</v>
      </c>
      <c r="B874" s="430" t="s">
        <v>26</v>
      </c>
      <c r="C874" s="431"/>
      <c r="D874" s="431"/>
      <c r="E874" s="464"/>
      <c r="F874" s="433"/>
      <c r="G874" s="433"/>
      <c r="H874" s="1063">
        <f>SUM(H876:H888)</f>
        <v>10322.341</v>
      </c>
      <c r="I874" s="1063">
        <f>SUM(I876:I888)-I879</f>
        <v>10322.341</v>
      </c>
      <c r="J874" s="967">
        <f>SUM(J876:J888)-J879</f>
        <v>0</v>
      </c>
    </row>
    <row r="875" spans="1:10" s="15" customFormat="1" ht="15" x14ac:dyDescent="0.25">
      <c r="A875" s="712" t="s">
        <v>29</v>
      </c>
      <c r="B875" s="713" t="s">
        <v>26</v>
      </c>
      <c r="C875" s="159">
        <v>11</v>
      </c>
      <c r="D875" s="714">
        <v>3</v>
      </c>
      <c r="E875" s="715" t="s">
        <v>242</v>
      </c>
      <c r="F875" s="160">
        <v>0</v>
      </c>
      <c r="G875" s="716">
        <v>210</v>
      </c>
      <c r="H875" s="1068">
        <f>H876+H877</f>
        <v>10084.891</v>
      </c>
      <c r="I875" s="1068">
        <f>I876+I877</f>
        <v>10084.891</v>
      </c>
      <c r="J875" s="1069">
        <f>J876+J877</f>
        <v>0</v>
      </c>
    </row>
    <row r="876" spans="1:10" s="15" customFormat="1" ht="15" x14ac:dyDescent="0.25">
      <c r="A876" s="109" t="s">
        <v>30</v>
      </c>
      <c r="B876" s="54" t="s">
        <v>26</v>
      </c>
      <c r="C876" s="30">
        <v>11</v>
      </c>
      <c r="D876" s="281">
        <v>3</v>
      </c>
      <c r="E876" s="282" t="s">
        <v>242</v>
      </c>
      <c r="F876" s="32">
        <v>111</v>
      </c>
      <c r="G876" s="68">
        <v>211</v>
      </c>
      <c r="H876" s="1059">
        <v>7745.692</v>
      </c>
      <c r="I876" s="1059">
        <v>7745.692</v>
      </c>
      <c r="J876" s="947">
        <f t="shared" si="30"/>
        <v>0</v>
      </c>
    </row>
    <row r="877" spans="1:10" s="15" customFormat="1" ht="15" x14ac:dyDescent="0.25">
      <c r="A877" s="109" t="s">
        <v>59</v>
      </c>
      <c r="B877" s="54" t="s">
        <v>26</v>
      </c>
      <c r="C877" s="30">
        <v>11</v>
      </c>
      <c r="D877" s="281">
        <v>3</v>
      </c>
      <c r="E877" s="282" t="s">
        <v>242</v>
      </c>
      <c r="F877" s="32">
        <v>119</v>
      </c>
      <c r="G877" s="68">
        <v>213</v>
      </c>
      <c r="H877" s="1059">
        <v>2339.1990000000001</v>
      </c>
      <c r="I877" s="1059">
        <v>2339.1990000000001</v>
      </c>
      <c r="J877" s="947">
        <f t="shared" si="30"/>
        <v>0</v>
      </c>
    </row>
    <row r="878" spans="1:10" s="15" customFormat="1" ht="15" x14ac:dyDescent="0.25">
      <c r="A878" s="176" t="s">
        <v>34</v>
      </c>
      <c r="B878" s="117" t="s">
        <v>26</v>
      </c>
      <c r="C878" s="25">
        <v>11</v>
      </c>
      <c r="D878" s="587">
        <v>3</v>
      </c>
      <c r="E878" s="588" t="s">
        <v>242</v>
      </c>
      <c r="F878" s="27">
        <v>247</v>
      </c>
      <c r="G878" s="316">
        <v>223</v>
      </c>
      <c r="H878" s="75">
        <f>80-24</f>
        <v>56</v>
      </c>
      <c r="I878" s="75">
        <f>80-24</f>
        <v>56</v>
      </c>
      <c r="J878" s="950">
        <f t="shared" si="30"/>
        <v>0</v>
      </c>
    </row>
    <row r="879" spans="1:10" s="333" customFormat="1" ht="11.25" x14ac:dyDescent="0.2">
      <c r="A879" s="858" t="s">
        <v>147</v>
      </c>
      <c r="B879" s="178" t="s">
        <v>26</v>
      </c>
      <c r="C879" s="179">
        <v>11</v>
      </c>
      <c r="D879" s="717">
        <v>3</v>
      </c>
      <c r="E879" s="718" t="s">
        <v>242</v>
      </c>
      <c r="F879" s="181">
        <v>247</v>
      </c>
      <c r="G879" s="182">
        <v>223</v>
      </c>
      <c r="H879" s="1060"/>
      <c r="I879" s="1060">
        <v>5.8607800000000001</v>
      </c>
      <c r="J879" s="984">
        <f t="shared" si="30"/>
        <v>5.8607800000000001</v>
      </c>
    </row>
    <row r="880" spans="1:10" s="15" customFormat="1" ht="15" x14ac:dyDescent="0.25">
      <c r="A880" s="176" t="s">
        <v>36</v>
      </c>
      <c r="B880" s="117" t="s">
        <v>26</v>
      </c>
      <c r="C880" s="25">
        <v>11</v>
      </c>
      <c r="D880" s="587">
        <v>3</v>
      </c>
      <c r="E880" s="588" t="s">
        <v>242</v>
      </c>
      <c r="F880" s="27">
        <v>244</v>
      </c>
      <c r="G880" s="316">
        <v>225</v>
      </c>
      <c r="H880" s="75"/>
      <c r="I880" s="75"/>
      <c r="J880" s="950">
        <f t="shared" si="30"/>
        <v>0</v>
      </c>
    </row>
    <row r="881" spans="1:10" s="15" customFormat="1" ht="15" x14ac:dyDescent="0.25">
      <c r="A881" s="176" t="s">
        <v>45</v>
      </c>
      <c r="B881" s="117" t="s">
        <v>26</v>
      </c>
      <c r="C881" s="25">
        <v>11</v>
      </c>
      <c r="D881" s="587">
        <v>3</v>
      </c>
      <c r="E881" s="588" t="s">
        <v>242</v>
      </c>
      <c r="F881" s="27">
        <v>244</v>
      </c>
      <c r="G881" s="316">
        <v>226</v>
      </c>
      <c r="H881" s="75">
        <f>23+2.45+6+5+5</f>
        <v>41.45</v>
      </c>
      <c r="I881" s="75">
        <f>23+2.45+6+5+5</f>
        <v>41.45</v>
      </c>
      <c r="J881" s="950">
        <f t="shared" si="30"/>
        <v>0</v>
      </c>
    </row>
    <row r="882" spans="1:10" s="15" customFormat="1" ht="15" x14ac:dyDescent="0.25">
      <c r="A882" s="177" t="s">
        <v>73</v>
      </c>
      <c r="B882" s="117" t="s">
        <v>26</v>
      </c>
      <c r="C882" s="25">
        <v>11</v>
      </c>
      <c r="D882" s="587">
        <v>3</v>
      </c>
      <c r="E882" s="588" t="s">
        <v>242</v>
      </c>
      <c r="F882" s="27">
        <v>851</v>
      </c>
      <c r="G882" s="316">
        <v>291</v>
      </c>
      <c r="H882" s="75"/>
      <c r="I882" s="75"/>
      <c r="J882" s="950">
        <f t="shared" si="30"/>
        <v>0</v>
      </c>
    </row>
    <row r="883" spans="1:10" s="15" customFormat="1" ht="15" x14ac:dyDescent="0.25">
      <c r="A883" s="177" t="s">
        <v>46</v>
      </c>
      <c r="B883" s="117" t="s">
        <v>26</v>
      </c>
      <c r="C883" s="25">
        <v>11</v>
      </c>
      <c r="D883" s="587">
        <v>3</v>
      </c>
      <c r="E883" s="588" t="s">
        <v>242</v>
      </c>
      <c r="F883" s="27">
        <v>244</v>
      </c>
      <c r="G883" s="316">
        <v>310</v>
      </c>
      <c r="H883" s="75"/>
      <c r="I883" s="75"/>
      <c r="J883" s="950">
        <f t="shared" si="30"/>
        <v>0</v>
      </c>
    </row>
    <row r="884" spans="1:10" s="15" customFormat="1" ht="15" x14ac:dyDescent="0.25">
      <c r="A884" s="177" t="s">
        <v>144</v>
      </c>
      <c r="B884" s="117" t="s">
        <v>26</v>
      </c>
      <c r="C884" s="25">
        <v>11</v>
      </c>
      <c r="D884" s="587">
        <v>3</v>
      </c>
      <c r="E884" s="588" t="s">
        <v>242</v>
      </c>
      <c r="F884" s="27">
        <v>244</v>
      </c>
      <c r="G884" s="316">
        <v>343</v>
      </c>
      <c r="H884" s="75">
        <v>140</v>
      </c>
      <c r="I884" s="75">
        <v>140</v>
      </c>
      <c r="J884" s="950">
        <f t="shared" si="30"/>
        <v>0</v>
      </c>
    </row>
    <row r="885" spans="1:10" s="333" customFormat="1" ht="15" x14ac:dyDescent="0.25">
      <c r="A885" s="184" t="s">
        <v>147</v>
      </c>
      <c r="B885" s="178" t="s">
        <v>26</v>
      </c>
      <c r="C885" s="179">
        <v>11</v>
      </c>
      <c r="D885" s="717">
        <v>3</v>
      </c>
      <c r="E885" s="718" t="s">
        <v>242</v>
      </c>
      <c r="F885" s="181">
        <v>244</v>
      </c>
      <c r="G885" s="182">
        <v>343</v>
      </c>
      <c r="H885" s="1060"/>
      <c r="I885" s="1060"/>
      <c r="J885" s="950">
        <f t="shared" si="30"/>
        <v>0</v>
      </c>
    </row>
    <row r="886" spans="1:10" s="15" customFormat="1" ht="15" x14ac:dyDescent="0.25">
      <c r="A886" s="177" t="s">
        <v>145</v>
      </c>
      <c r="B886" s="117" t="s">
        <v>26</v>
      </c>
      <c r="C886" s="25">
        <v>11</v>
      </c>
      <c r="D886" s="587">
        <v>3</v>
      </c>
      <c r="E886" s="588" t="s">
        <v>242</v>
      </c>
      <c r="F886" s="27">
        <v>244</v>
      </c>
      <c r="G886" s="316">
        <v>343</v>
      </c>
      <c r="H886" s="75"/>
      <c r="I886" s="75"/>
      <c r="J886" s="950">
        <f t="shared" si="30"/>
        <v>0</v>
      </c>
    </row>
    <row r="887" spans="1:10" s="15" customFormat="1" ht="15" x14ac:dyDescent="0.25">
      <c r="A887" s="167" t="s">
        <v>188</v>
      </c>
      <c r="B887" s="117" t="s">
        <v>26</v>
      </c>
      <c r="C887" s="25">
        <v>11</v>
      </c>
      <c r="D887" s="587">
        <v>3</v>
      </c>
      <c r="E887" s="588" t="s">
        <v>242</v>
      </c>
      <c r="F887" s="27">
        <v>244</v>
      </c>
      <c r="G887" s="316">
        <v>344</v>
      </c>
      <c r="H887" s="75"/>
      <c r="I887" s="75"/>
      <c r="J887" s="950">
        <f t="shared" si="30"/>
        <v>0</v>
      </c>
    </row>
    <row r="888" spans="1:10" s="15" customFormat="1" ht="15.75" thickBot="1" x14ac:dyDescent="0.3">
      <c r="A888" s="169" t="s">
        <v>149</v>
      </c>
      <c r="B888" s="171" t="s">
        <v>26</v>
      </c>
      <c r="C888" s="143">
        <v>11</v>
      </c>
      <c r="D888" s="587">
        <v>3</v>
      </c>
      <c r="E888" s="588" t="s">
        <v>242</v>
      </c>
      <c r="F888" s="145">
        <v>244</v>
      </c>
      <c r="G888" s="172">
        <v>346</v>
      </c>
      <c r="H888" s="961"/>
      <c r="I888" s="961"/>
      <c r="J888" s="950">
        <f t="shared" si="30"/>
        <v>0</v>
      </c>
    </row>
    <row r="889" spans="1:10" s="15" customFormat="1" ht="15" thickBot="1" x14ac:dyDescent="0.25">
      <c r="A889" s="429" t="s">
        <v>420</v>
      </c>
      <c r="B889" s="430" t="s">
        <v>26</v>
      </c>
      <c r="C889" s="431"/>
      <c r="D889" s="431"/>
      <c r="E889" s="464"/>
      <c r="F889" s="433"/>
      <c r="G889" s="433"/>
      <c r="H889" s="1063">
        <f>SUM(H891:H900)</f>
        <v>7250.0169999999989</v>
      </c>
      <c r="I889" s="1063">
        <f>SUM(I891:I900)-I894</f>
        <v>7250.0169999999989</v>
      </c>
      <c r="J889" s="967">
        <f>SUM(J891:J900)-J894</f>
        <v>0</v>
      </c>
    </row>
    <row r="890" spans="1:10" s="15" customFormat="1" ht="15" x14ac:dyDescent="0.25">
      <c r="A890" s="712" t="s">
        <v>29</v>
      </c>
      <c r="B890" s="713" t="s">
        <v>26</v>
      </c>
      <c r="C890" s="159">
        <v>11</v>
      </c>
      <c r="D890" s="714">
        <v>3</v>
      </c>
      <c r="E890" s="715" t="s">
        <v>242</v>
      </c>
      <c r="F890" s="160">
        <v>0</v>
      </c>
      <c r="G890" s="716">
        <v>210</v>
      </c>
      <c r="H890" s="1068">
        <f>H891+H892</f>
        <v>6717.5669999999991</v>
      </c>
      <c r="I890" s="1068">
        <f>I891+I892</f>
        <v>6717.5669999999991</v>
      </c>
      <c r="J890" s="1069">
        <f>J891+J892</f>
        <v>0</v>
      </c>
    </row>
    <row r="891" spans="1:10" s="15" customFormat="1" ht="15" x14ac:dyDescent="0.25">
      <c r="A891" s="109" t="s">
        <v>30</v>
      </c>
      <c r="B891" s="54" t="s">
        <v>26</v>
      </c>
      <c r="C891" s="30">
        <v>11</v>
      </c>
      <c r="D891" s="281">
        <v>3</v>
      </c>
      <c r="E891" s="282" t="s">
        <v>242</v>
      </c>
      <c r="F891" s="32">
        <v>111</v>
      </c>
      <c r="G891" s="68">
        <v>211</v>
      </c>
      <c r="H891" s="1059">
        <v>5159.4219999999996</v>
      </c>
      <c r="I891" s="1059">
        <v>5159.4219999999996</v>
      </c>
      <c r="J891" s="947">
        <f t="shared" si="30"/>
        <v>0</v>
      </c>
    </row>
    <row r="892" spans="1:10" s="15" customFormat="1" ht="15" x14ac:dyDescent="0.25">
      <c r="A892" s="109" t="s">
        <v>59</v>
      </c>
      <c r="B892" s="54" t="s">
        <v>26</v>
      </c>
      <c r="C892" s="30">
        <v>11</v>
      </c>
      <c r="D892" s="281">
        <v>3</v>
      </c>
      <c r="E892" s="282" t="s">
        <v>242</v>
      </c>
      <c r="F892" s="32">
        <v>119</v>
      </c>
      <c r="G892" s="68">
        <v>213</v>
      </c>
      <c r="H892" s="1059">
        <v>1558.145</v>
      </c>
      <c r="I892" s="1059">
        <v>1558.145</v>
      </c>
      <c r="J892" s="947">
        <f t="shared" si="30"/>
        <v>0</v>
      </c>
    </row>
    <row r="893" spans="1:10" s="15" customFormat="1" ht="15" x14ac:dyDescent="0.25">
      <c r="A893" s="176" t="s">
        <v>34</v>
      </c>
      <c r="B893" s="117" t="s">
        <v>26</v>
      </c>
      <c r="C893" s="25">
        <v>11</v>
      </c>
      <c r="D893" s="587">
        <v>3</v>
      </c>
      <c r="E893" s="588" t="s">
        <v>242</v>
      </c>
      <c r="F893" s="27">
        <v>247</v>
      </c>
      <c r="G893" s="316">
        <v>223</v>
      </c>
      <c r="H893" s="75">
        <f>694-208</f>
        <v>486</v>
      </c>
      <c r="I893" s="75">
        <f>694-208</f>
        <v>486</v>
      </c>
      <c r="J893" s="950">
        <f t="shared" si="30"/>
        <v>0</v>
      </c>
    </row>
    <row r="894" spans="1:10" s="333" customFormat="1" ht="11.25" x14ac:dyDescent="0.2">
      <c r="A894" s="858" t="s">
        <v>147</v>
      </c>
      <c r="B894" s="178" t="s">
        <v>26</v>
      </c>
      <c r="C894" s="179">
        <v>11</v>
      </c>
      <c r="D894" s="717">
        <v>3</v>
      </c>
      <c r="E894" s="718" t="s">
        <v>242</v>
      </c>
      <c r="F894" s="181">
        <v>247</v>
      </c>
      <c r="G894" s="182">
        <v>223</v>
      </c>
      <c r="H894" s="1060"/>
      <c r="I894" s="1060">
        <v>7.9474799999999997</v>
      </c>
      <c r="J894" s="984">
        <f t="shared" ref="J894" si="31">I894-H894</f>
        <v>7.9474799999999997</v>
      </c>
    </row>
    <row r="895" spans="1:10" s="15" customFormat="1" ht="15" x14ac:dyDescent="0.25">
      <c r="A895" s="176" t="s">
        <v>36</v>
      </c>
      <c r="B895" s="117" t="s">
        <v>26</v>
      </c>
      <c r="C895" s="25">
        <v>11</v>
      </c>
      <c r="D895" s="587">
        <v>3</v>
      </c>
      <c r="E895" s="588" t="s">
        <v>242</v>
      </c>
      <c r="F895" s="27">
        <v>244</v>
      </c>
      <c r="G895" s="316">
        <v>225</v>
      </c>
      <c r="H895" s="75"/>
      <c r="I895" s="75"/>
      <c r="J895" s="950">
        <f t="shared" si="30"/>
        <v>0</v>
      </c>
    </row>
    <row r="896" spans="1:10" s="15" customFormat="1" ht="15" x14ac:dyDescent="0.25">
      <c r="A896" s="176" t="s">
        <v>45</v>
      </c>
      <c r="B896" s="117" t="s">
        <v>26</v>
      </c>
      <c r="C896" s="25">
        <v>11</v>
      </c>
      <c r="D896" s="587">
        <v>3</v>
      </c>
      <c r="E896" s="588" t="s">
        <v>242</v>
      </c>
      <c r="F896" s="27">
        <v>244</v>
      </c>
      <c r="G896" s="316">
        <v>226</v>
      </c>
      <c r="H896" s="75">
        <f>23+2.45+6+5+5+5</f>
        <v>46.45</v>
      </c>
      <c r="I896" s="75">
        <f>23+2.45+6+5+5+5</f>
        <v>46.45</v>
      </c>
      <c r="J896" s="950">
        <f t="shared" si="30"/>
        <v>0</v>
      </c>
    </row>
    <row r="897" spans="1:10" s="15" customFormat="1" ht="15" x14ac:dyDescent="0.25">
      <c r="A897" s="177" t="s">
        <v>73</v>
      </c>
      <c r="B897" s="117" t="s">
        <v>26</v>
      </c>
      <c r="C897" s="25">
        <v>11</v>
      </c>
      <c r="D897" s="587">
        <v>3</v>
      </c>
      <c r="E897" s="588" t="s">
        <v>242</v>
      </c>
      <c r="F897" s="27">
        <v>851</v>
      </c>
      <c r="G897" s="316">
        <v>291</v>
      </c>
      <c r="H897" s="75"/>
      <c r="I897" s="75"/>
      <c r="J897" s="950">
        <f t="shared" si="30"/>
        <v>0</v>
      </c>
    </row>
    <row r="898" spans="1:10" s="15" customFormat="1" ht="15" x14ac:dyDescent="0.25">
      <c r="A898" s="177" t="s">
        <v>46</v>
      </c>
      <c r="B898" s="117" t="s">
        <v>26</v>
      </c>
      <c r="C898" s="25">
        <v>11</v>
      </c>
      <c r="D898" s="587">
        <v>3</v>
      </c>
      <c r="E898" s="588" t="s">
        <v>242</v>
      </c>
      <c r="F898" s="27">
        <v>244</v>
      </c>
      <c r="G898" s="316">
        <v>310</v>
      </c>
      <c r="H898" s="75"/>
      <c r="I898" s="75"/>
      <c r="J898" s="950">
        <f t="shared" si="30"/>
        <v>0</v>
      </c>
    </row>
    <row r="899" spans="1:10" s="15" customFormat="1" ht="15" x14ac:dyDescent="0.25">
      <c r="A899" s="167" t="s">
        <v>188</v>
      </c>
      <c r="B899" s="117" t="s">
        <v>26</v>
      </c>
      <c r="C899" s="25">
        <v>11</v>
      </c>
      <c r="D899" s="587">
        <v>3</v>
      </c>
      <c r="E899" s="588" t="s">
        <v>242</v>
      </c>
      <c r="F899" s="27">
        <v>244</v>
      </c>
      <c r="G899" s="316">
        <v>344</v>
      </c>
      <c r="H899" s="75"/>
      <c r="I899" s="75"/>
      <c r="J899" s="950">
        <f t="shared" si="30"/>
        <v>0</v>
      </c>
    </row>
    <row r="900" spans="1:10" s="15" customFormat="1" ht="15.75" thickBot="1" x14ac:dyDescent="0.3">
      <c r="A900" s="169" t="s">
        <v>149</v>
      </c>
      <c r="B900" s="171" t="s">
        <v>26</v>
      </c>
      <c r="C900" s="143">
        <v>11</v>
      </c>
      <c r="D900" s="587">
        <v>3</v>
      </c>
      <c r="E900" s="588" t="s">
        <v>242</v>
      </c>
      <c r="F900" s="145">
        <v>244</v>
      </c>
      <c r="G900" s="172">
        <v>346</v>
      </c>
      <c r="H900" s="961"/>
      <c r="I900" s="961"/>
      <c r="J900" s="950">
        <f t="shared" si="30"/>
        <v>0</v>
      </c>
    </row>
    <row r="901" spans="1:10" s="15" customFormat="1" ht="15" thickBot="1" x14ac:dyDescent="0.25">
      <c r="A901" s="429" t="s">
        <v>421</v>
      </c>
      <c r="B901" s="430" t="s">
        <v>26</v>
      </c>
      <c r="C901" s="431"/>
      <c r="D901" s="431"/>
      <c r="E901" s="464"/>
      <c r="F901" s="433"/>
      <c r="G901" s="433"/>
      <c r="H901" s="1063">
        <f>SUM(H903:H911)</f>
        <v>9040.9560000000019</v>
      </c>
      <c r="I901" s="1063">
        <f>SUM(I903:I911)</f>
        <v>9040.9560000000019</v>
      </c>
      <c r="J901" s="967">
        <f>SUM(J903:J911)</f>
        <v>0</v>
      </c>
    </row>
    <row r="902" spans="1:10" s="15" customFormat="1" ht="15" x14ac:dyDescent="0.25">
      <c r="A902" s="712" t="s">
        <v>29</v>
      </c>
      <c r="B902" s="713" t="s">
        <v>26</v>
      </c>
      <c r="C902" s="159">
        <v>11</v>
      </c>
      <c r="D902" s="714">
        <v>3</v>
      </c>
      <c r="E902" s="715" t="s">
        <v>242</v>
      </c>
      <c r="F902" s="160">
        <v>0</v>
      </c>
      <c r="G902" s="716">
        <v>210</v>
      </c>
      <c r="H902" s="1068">
        <f>H903+H904</f>
        <v>8999.5060000000012</v>
      </c>
      <c r="I902" s="1068">
        <f>I903+I904</f>
        <v>8999.5060000000012</v>
      </c>
      <c r="J902" s="1069">
        <f>J903+J904</f>
        <v>0</v>
      </c>
    </row>
    <row r="903" spans="1:10" s="15" customFormat="1" ht="15" x14ac:dyDescent="0.25">
      <c r="A903" s="109" t="s">
        <v>30</v>
      </c>
      <c r="B903" s="54" t="s">
        <v>26</v>
      </c>
      <c r="C903" s="30">
        <v>11</v>
      </c>
      <c r="D903" s="281">
        <v>3</v>
      </c>
      <c r="E903" s="282" t="s">
        <v>242</v>
      </c>
      <c r="F903" s="32">
        <v>111</v>
      </c>
      <c r="G903" s="68">
        <v>211</v>
      </c>
      <c r="H903" s="1059">
        <v>6912.0630000000001</v>
      </c>
      <c r="I903" s="1059">
        <v>6912.0630000000001</v>
      </c>
      <c r="J903" s="947">
        <f t="shared" si="30"/>
        <v>0</v>
      </c>
    </row>
    <row r="904" spans="1:10" s="15" customFormat="1" ht="15" x14ac:dyDescent="0.25">
      <c r="A904" s="109" t="s">
        <v>59</v>
      </c>
      <c r="B904" s="54" t="s">
        <v>26</v>
      </c>
      <c r="C904" s="30">
        <v>11</v>
      </c>
      <c r="D904" s="281">
        <v>3</v>
      </c>
      <c r="E904" s="282" t="s">
        <v>242</v>
      </c>
      <c r="F904" s="32">
        <v>119</v>
      </c>
      <c r="G904" s="68">
        <v>213</v>
      </c>
      <c r="H904" s="1059">
        <v>2087.4430000000002</v>
      </c>
      <c r="I904" s="1059">
        <v>2087.4430000000002</v>
      </c>
      <c r="J904" s="947">
        <f t="shared" si="30"/>
        <v>0</v>
      </c>
    </row>
    <row r="905" spans="1:10" s="15" customFormat="1" ht="15" x14ac:dyDescent="0.25">
      <c r="A905" s="176" t="s">
        <v>34</v>
      </c>
      <c r="B905" s="117" t="s">
        <v>26</v>
      </c>
      <c r="C905" s="25">
        <v>11</v>
      </c>
      <c r="D905" s="587">
        <v>3</v>
      </c>
      <c r="E905" s="588" t="s">
        <v>242</v>
      </c>
      <c r="F905" s="27">
        <v>247</v>
      </c>
      <c r="G905" s="316">
        <v>223</v>
      </c>
      <c r="H905" s="75"/>
      <c r="I905" s="75"/>
      <c r="J905" s="950">
        <f t="shared" si="30"/>
        <v>0</v>
      </c>
    </row>
    <row r="906" spans="1:10" s="15" customFormat="1" ht="15" x14ac:dyDescent="0.25">
      <c r="A906" s="176" t="s">
        <v>36</v>
      </c>
      <c r="B906" s="117" t="s">
        <v>26</v>
      </c>
      <c r="C906" s="25">
        <v>11</v>
      </c>
      <c r="D906" s="587">
        <v>3</v>
      </c>
      <c r="E906" s="588" t="s">
        <v>242</v>
      </c>
      <c r="F906" s="27">
        <v>244</v>
      </c>
      <c r="G906" s="316">
        <v>225</v>
      </c>
      <c r="H906" s="75"/>
      <c r="I906" s="75"/>
      <c r="J906" s="950">
        <f t="shared" si="30"/>
        <v>0</v>
      </c>
    </row>
    <row r="907" spans="1:10" s="15" customFormat="1" ht="15" x14ac:dyDescent="0.25">
      <c r="A907" s="176" t="s">
        <v>45</v>
      </c>
      <c r="B907" s="117" t="s">
        <v>26</v>
      </c>
      <c r="C907" s="25">
        <v>11</v>
      </c>
      <c r="D907" s="587">
        <v>3</v>
      </c>
      <c r="E907" s="588" t="s">
        <v>242</v>
      </c>
      <c r="F907" s="27">
        <v>244</v>
      </c>
      <c r="G907" s="316">
        <v>226</v>
      </c>
      <c r="H907" s="75">
        <f>23+2.45+6+5+5</f>
        <v>41.45</v>
      </c>
      <c r="I907" s="75">
        <f>23+2.45+6+5+5</f>
        <v>41.45</v>
      </c>
      <c r="J907" s="950">
        <f t="shared" si="30"/>
        <v>0</v>
      </c>
    </row>
    <row r="908" spans="1:10" s="15" customFormat="1" ht="15" x14ac:dyDescent="0.25">
      <c r="A908" s="177" t="s">
        <v>73</v>
      </c>
      <c r="B908" s="117" t="s">
        <v>26</v>
      </c>
      <c r="C908" s="25">
        <v>11</v>
      </c>
      <c r="D908" s="587">
        <v>3</v>
      </c>
      <c r="E908" s="588" t="s">
        <v>242</v>
      </c>
      <c r="F908" s="27">
        <v>851</v>
      </c>
      <c r="G908" s="316">
        <v>291</v>
      </c>
      <c r="H908" s="75"/>
      <c r="I908" s="75"/>
      <c r="J908" s="950">
        <f t="shared" si="30"/>
        <v>0</v>
      </c>
    </row>
    <row r="909" spans="1:10" s="15" customFormat="1" ht="15" x14ac:dyDescent="0.25">
      <c r="A909" s="177" t="s">
        <v>46</v>
      </c>
      <c r="B909" s="117" t="s">
        <v>26</v>
      </c>
      <c r="C909" s="25">
        <v>11</v>
      </c>
      <c r="D909" s="587">
        <v>3</v>
      </c>
      <c r="E909" s="588" t="s">
        <v>242</v>
      </c>
      <c r="F909" s="27">
        <v>244</v>
      </c>
      <c r="G909" s="316">
        <v>310</v>
      </c>
      <c r="H909" s="75"/>
      <c r="I909" s="75"/>
      <c r="J909" s="950">
        <f t="shared" si="30"/>
        <v>0</v>
      </c>
    </row>
    <row r="910" spans="1:10" s="15" customFormat="1" ht="15" x14ac:dyDescent="0.25">
      <c r="A910" s="167" t="s">
        <v>188</v>
      </c>
      <c r="B910" s="117" t="s">
        <v>26</v>
      </c>
      <c r="C910" s="25">
        <v>11</v>
      </c>
      <c r="D910" s="587">
        <v>3</v>
      </c>
      <c r="E910" s="588" t="s">
        <v>242</v>
      </c>
      <c r="F910" s="27">
        <v>244</v>
      </c>
      <c r="G910" s="316">
        <v>344</v>
      </c>
      <c r="H910" s="75"/>
      <c r="I910" s="75"/>
      <c r="J910" s="950">
        <f t="shared" si="30"/>
        <v>0</v>
      </c>
    </row>
    <row r="911" spans="1:10" s="15" customFormat="1" ht="15.75" thickBot="1" x14ac:dyDescent="0.3">
      <c r="A911" s="324" t="s">
        <v>149</v>
      </c>
      <c r="B911" s="322" t="s">
        <v>26</v>
      </c>
      <c r="C911" s="313">
        <v>11</v>
      </c>
      <c r="D911" s="725">
        <v>3</v>
      </c>
      <c r="E911" s="726" t="s">
        <v>242</v>
      </c>
      <c r="F911" s="315">
        <v>244</v>
      </c>
      <c r="G911" s="323">
        <v>346</v>
      </c>
      <c r="H911" s="1061"/>
      <c r="I911" s="1061"/>
      <c r="J911" s="950">
        <f t="shared" si="30"/>
        <v>0</v>
      </c>
    </row>
    <row r="912" spans="1:10" s="15" customFormat="1" ht="16.5" customHeight="1" thickBot="1" x14ac:dyDescent="0.25">
      <c r="A912" s="429" t="s">
        <v>454</v>
      </c>
      <c r="B912" s="430" t="s">
        <v>26</v>
      </c>
      <c r="C912" s="431"/>
      <c r="D912" s="431"/>
      <c r="E912" s="464"/>
      <c r="F912" s="433"/>
      <c r="G912" s="433"/>
      <c r="H912" s="1063">
        <f>H913+H914+H918+H915</f>
        <v>8859.3554999999997</v>
      </c>
      <c r="I912" s="1063">
        <f>I913+I914+I918+I915</f>
        <v>9094.3554999999997</v>
      </c>
      <c r="J912" s="967">
        <f>J913+J914+J918+J915</f>
        <v>235</v>
      </c>
    </row>
    <row r="913" spans="1:10" s="15" customFormat="1" ht="16.5" customHeight="1" x14ac:dyDescent="0.25">
      <c r="A913" s="173" t="s">
        <v>195</v>
      </c>
      <c r="B913" s="174" t="s">
        <v>26</v>
      </c>
      <c r="C913" s="98">
        <v>7</v>
      </c>
      <c r="D913" s="98">
        <v>1</v>
      </c>
      <c r="E913" s="103">
        <v>9994209900</v>
      </c>
      <c r="F913" s="99">
        <v>112</v>
      </c>
      <c r="G913" s="401">
        <v>212</v>
      </c>
      <c r="H913" s="1053"/>
      <c r="I913" s="1053"/>
      <c r="J913" s="947">
        <f t="shared" si="30"/>
        <v>0</v>
      </c>
    </row>
    <row r="914" spans="1:10" s="15" customFormat="1" ht="16.5" customHeight="1" thickBot="1" x14ac:dyDescent="0.3">
      <c r="A914" s="177" t="s">
        <v>196</v>
      </c>
      <c r="B914" s="117" t="s">
        <v>26</v>
      </c>
      <c r="C914" s="25">
        <v>7</v>
      </c>
      <c r="D914" s="25">
        <v>2</v>
      </c>
      <c r="E914" s="26">
        <v>9994219900</v>
      </c>
      <c r="F914" s="27">
        <v>112</v>
      </c>
      <c r="G914" s="316">
        <v>212</v>
      </c>
      <c r="H914" s="75"/>
      <c r="I914" s="75"/>
      <c r="J914" s="947">
        <f t="shared" si="30"/>
        <v>0</v>
      </c>
    </row>
    <row r="915" spans="1:10" s="15" customFormat="1" ht="26.25" customHeight="1" x14ac:dyDescent="0.2">
      <c r="A915" s="72" t="s">
        <v>458</v>
      </c>
      <c r="B915" s="120" t="s">
        <v>26</v>
      </c>
      <c r="C915" s="73">
        <v>7</v>
      </c>
      <c r="D915" s="73">
        <v>2</v>
      </c>
      <c r="E915" s="121">
        <v>0</v>
      </c>
      <c r="F915" s="74">
        <v>0</v>
      </c>
      <c r="G915" s="727"/>
      <c r="H915" s="965">
        <f>H916+H917</f>
        <v>4.1064999999999996</v>
      </c>
      <c r="I915" s="965">
        <f>I916+I917</f>
        <v>4.1064999999999996</v>
      </c>
      <c r="J915" s="966">
        <f>J916+J917</f>
        <v>0</v>
      </c>
    </row>
    <row r="916" spans="1:10" s="15" customFormat="1" ht="16.5" customHeight="1" x14ac:dyDescent="0.25">
      <c r="A916" s="671" t="s">
        <v>386</v>
      </c>
      <c r="B916" s="666" t="s">
        <v>26</v>
      </c>
      <c r="C916" s="159">
        <v>7</v>
      </c>
      <c r="D916" s="159">
        <v>2</v>
      </c>
      <c r="E916" s="667" t="s">
        <v>388</v>
      </c>
      <c r="F916" s="691">
        <v>113</v>
      </c>
      <c r="G916" s="672">
        <v>226</v>
      </c>
      <c r="H916" s="1001">
        <v>3.1539999999999999</v>
      </c>
      <c r="I916" s="1001">
        <v>3.1539999999999999</v>
      </c>
      <c r="J916" s="950">
        <f t="shared" si="30"/>
        <v>0</v>
      </c>
    </row>
    <row r="917" spans="1:10" s="15" customFormat="1" ht="16.5" customHeight="1" thickBot="1" x14ac:dyDescent="0.3">
      <c r="A917" s="675" t="s">
        <v>387</v>
      </c>
      <c r="B917" s="668" t="s">
        <v>26</v>
      </c>
      <c r="C917" s="480">
        <v>7</v>
      </c>
      <c r="D917" s="480">
        <v>2</v>
      </c>
      <c r="E917" s="669" t="s">
        <v>388</v>
      </c>
      <c r="F917" s="692">
        <v>119</v>
      </c>
      <c r="G917" s="676">
        <v>226</v>
      </c>
      <c r="H917" s="1072">
        <v>0.95250000000000001</v>
      </c>
      <c r="I917" s="1072">
        <v>0.95250000000000001</v>
      </c>
      <c r="J917" s="962">
        <f t="shared" si="30"/>
        <v>0</v>
      </c>
    </row>
    <row r="918" spans="1:10" s="48" customFormat="1" ht="14.25" x14ac:dyDescent="0.2">
      <c r="A918" s="337" t="s">
        <v>160</v>
      </c>
      <c r="B918" s="335" t="s">
        <v>26</v>
      </c>
      <c r="C918" s="40">
        <v>7</v>
      </c>
      <c r="D918" s="40">
        <v>9</v>
      </c>
      <c r="E918" s="41">
        <v>9994529900</v>
      </c>
      <c r="F918" s="42">
        <v>0</v>
      </c>
      <c r="G918" s="336"/>
      <c r="H918" s="948">
        <f>SUM(H920:H930)</f>
        <v>8855.2489999999998</v>
      </c>
      <c r="I918" s="948">
        <f>SUM(I920:I930)</f>
        <v>9090.2489999999998</v>
      </c>
      <c r="J918" s="1073">
        <f>SUM(J920:J930)</f>
        <v>235</v>
      </c>
    </row>
    <row r="919" spans="1:10" s="15" customFormat="1" ht="15" x14ac:dyDescent="0.25">
      <c r="A919" s="177" t="s">
        <v>29</v>
      </c>
      <c r="B919" s="117" t="s">
        <v>26</v>
      </c>
      <c r="C919" s="25">
        <v>7</v>
      </c>
      <c r="D919" s="25">
        <v>9</v>
      </c>
      <c r="E919" s="26">
        <v>9994529900</v>
      </c>
      <c r="F919" s="27">
        <v>0</v>
      </c>
      <c r="G919" s="316">
        <v>210</v>
      </c>
      <c r="H919" s="75">
        <f>H920+H921</f>
        <v>8429.8189999999995</v>
      </c>
      <c r="I919" s="75">
        <f>I920+I921</f>
        <v>8429.8189999999995</v>
      </c>
      <c r="J919" s="945">
        <f>J920+J921</f>
        <v>0</v>
      </c>
    </row>
    <row r="920" spans="1:10" s="15" customFormat="1" ht="15" x14ac:dyDescent="0.25">
      <c r="A920" s="109" t="s">
        <v>30</v>
      </c>
      <c r="B920" s="54" t="s">
        <v>26</v>
      </c>
      <c r="C920" s="30">
        <v>7</v>
      </c>
      <c r="D920" s="30">
        <v>9</v>
      </c>
      <c r="E920" s="31">
        <v>9994529900</v>
      </c>
      <c r="F920" s="32">
        <v>111</v>
      </c>
      <c r="G920" s="110">
        <v>211</v>
      </c>
      <c r="H920" s="952">
        <v>6474.5150000000003</v>
      </c>
      <c r="I920" s="952">
        <v>6474.5150000000003</v>
      </c>
      <c r="J920" s="947">
        <f t="shared" si="30"/>
        <v>0</v>
      </c>
    </row>
    <row r="921" spans="1:10" s="15" customFormat="1" ht="15" x14ac:dyDescent="0.25">
      <c r="A921" s="109" t="s">
        <v>59</v>
      </c>
      <c r="B921" s="54" t="s">
        <v>26</v>
      </c>
      <c r="C921" s="30">
        <v>7</v>
      </c>
      <c r="D921" s="30">
        <v>9</v>
      </c>
      <c r="E921" s="31">
        <v>9994529900</v>
      </c>
      <c r="F921" s="32">
        <v>119</v>
      </c>
      <c r="G921" s="110">
        <v>213</v>
      </c>
      <c r="H921" s="952">
        <v>1955.3040000000001</v>
      </c>
      <c r="I921" s="952">
        <v>1955.3040000000001</v>
      </c>
      <c r="J921" s="947">
        <f t="shared" si="30"/>
        <v>0</v>
      </c>
    </row>
    <row r="922" spans="1:10" s="15" customFormat="1" ht="15" x14ac:dyDescent="0.25">
      <c r="A922" s="176" t="s">
        <v>187</v>
      </c>
      <c r="B922" s="117" t="s">
        <v>26</v>
      </c>
      <c r="C922" s="25">
        <v>7</v>
      </c>
      <c r="D922" s="25">
        <v>9</v>
      </c>
      <c r="E922" s="26">
        <v>9994529900</v>
      </c>
      <c r="F922" s="27">
        <v>112</v>
      </c>
      <c r="G922" s="316">
        <v>212</v>
      </c>
      <c r="H922" s="75"/>
      <c r="I922" s="75"/>
      <c r="J922" s="950">
        <f t="shared" si="30"/>
        <v>0</v>
      </c>
    </row>
    <row r="923" spans="1:10" s="15" customFormat="1" ht="15" x14ac:dyDescent="0.25">
      <c r="A923" s="176" t="s">
        <v>33</v>
      </c>
      <c r="B923" s="117" t="s">
        <v>26</v>
      </c>
      <c r="C923" s="25">
        <v>7</v>
      </c>
      <c r="D923" s="25">
        <v>9</v>
      </c>
      <c r="E923" s="26">
        <v>9994529900</v>
      </c>
      <c r="F923" s="27">
        <v>244</v>
      </c>
      <c r="G923" s="316">
        <v>221</v>
      </c>
      <c r="H923" s="75"/>
      <c r="I923" s="75"/>
      <c r="J923" s="950">
        <f t="shared" si="30"/>
        <v>0</v>
      </c>
    </row>
    <row r="924" spans="1:10" s="15" customFormat="1" ht="15" x14ac:dyDescent="0.25">
      <c r="A924" s="176" t="s">
        <v>222</v>
      </c>
      <c r="B924" s="117" t="s">
        <v>26</v>
      </c>
      <c r="C924" s="25">
        <v>7</v>
      </c>
      <c r="D924" s="25">
        <v>9</v>
      </c>
      <c r="E924" s="26">
        <v>9994529900</v>
      </c>
      <c r="F924" s="27">
        <v>244</v>
      </c>
      <c r="G924" s="316">
        <v>224</v>
      </c>
      <c r="H924" s="75">
        <v>90</v>
      </c>
      <c r="I924" s="75">
        <v>90</v>
      </c>
      <c r="J924" s="950">
        <f t="shared" si="30"/>
        <v>0</v>
      </c>
    </row>
    <row r="925" spans="1:10" s="15" customFormat="1" ht="15" x14ac:dyDescent="0.25">
      <c r="A925" s="176" t="s">
        <v>45</v>
      </c>
      <c r="B925" s="117" t="s">
        <v>26</v>
      </c>
      <c r="C925" s="25">
        <v>7</v>
      </c>
      <c r="D925" s="25">
        <v>9</v>
      </c>
      <c r="E925" s="26">
        <v>9994529900</v>
      </c>
      <c r="F925" s="27">
        <v>244</v>
      </c>
      <c r="G925" s="316">
        <v>226</v>
      </c>
      <c r="H925" s="75">
        <f>2.45+23+22.5</f>
        <v>47.95</v>
      </c>
      <c r="I925" s="75">
        <f>2.45+23+22.5+35</f>
        <v>82.95</v>
      </c>
      <c r="J925" s="950">
        <f t="shared" si="30"/>
        <v>35</v>
      </c>
    </row>
    <row r="926" spans="1:10" s="15" customFormat="1" ht="15" x14ac:dyDescent="0.25">
      <c r="A926" s="177" t="s">
        <v>76</v>
      </c>
      <c r="B926" s="117" t="s">
        <v>26</v>
      </c>
      <c r="C926" s="25">
        <v>7</v>
      </c>
      <c r="D926" s="25">
        <v>9</v>
      </c>
      <c r="E926" s="26">
        <v>9994529900</v>
      </c>
      <c r="F926" s="27">
        <v>852</v>
      </c>
      <c r="G926" s="316">
        <v>291</v>
      </c>
      <c r="H926" s="75">
        <v>2.48</v>
      </c>
      <c r="I926" s="75">
        <v>2.48</v>
      </c>
      <c r="J926" s="950">
        <f t="shared" si="30"/>
        <v>0</v>
      </c>
    </row>
    <row r="927" spans="1:10" s="15" customFormat="1" ht="15" x14ac:dyDescent="0.25">
      <c r="A927" s="167" t="s">
        <v>46</v>
      </c>
      <c r="B927" s="117" t="s">
        <v>26</v>
      </c>
      <c r="C927" s="25">
        <v>7</v>
      </c>
      <c r="D927" s="25">
        <v>9</v>
      </c>
      <c r="E927" s="26">
        <v>9994529900</v>
      </c>
      <c r="F927" s="27">
        <v>244</v>
      </c>
      <c r="G927" s="316">
        <v>310</v>
      </c>
      <c r="H927" s="75">
        <v>85</v>
      </c>
      <c r="I927" s="75">
        <f>85+10.26+50</f>
        <v>145.26</v>
      </c>
      <c r="J927" s="950">
        <f t="shared" si="30"/>
        <v>60.259999999999991</v>
      </c>
    </row>
    <row r="928" spans="1:10" s="15" customFormat="1" ht="15" x14ac:dyDescent="0.25">
      <c r="A928" s="185" t="s">
        <v>38</v>
      </c>
      <c r="B928" s="117" t="s">
        <v>26</v>
      </c>
      <c r="C928" s="25">
        <v>7</v>
      </c>
      <c r="D928" s="25">
        <v>9</v>
      </c>
      <c r="E928" s="26">
        <v>9994529900</v>
      </c>
      <c r="F928" s="27">
        <v>244</v>
      </c>
      <c r="G928" s="316">
        <v>343</v>
      </c>
      <c r="H928" s="75">
        <v>130</v>
      </c>
      <c r="I928" s="75">
        <v>130</v>
      </c>
      <c r="J928" s="950">
        <f t="shared" si="30"/>
        <v>0</v>
      </c>
    </row>
    <row r="929" spans="1:10" s="116" customFormat="1" ht="15" x14ac:dyDescent="0.25">
      <c r="A929" s="167" t="s">
        <v>149</v>
      </c>
      <c r="B929" s="117" t="s">
        <v>26</v>
      </c>
      <c r="C929" s="25">
        <v>7</v>
      </c>
      <c r="D929" s="25">
        <v>9</v>
      </c>
      <c r="E929" s="26">
        <v>9994529900</v>
      </c>
      <c r="F929" s="27">
        <v>244</v>
      </c>
      <c r="G929" s="316">
        <v>346</v>
      </c>
      <c r="H929" s="75">
        <v>50</v>
      </c>
      <c r="I929" s="75">
        <f>50-10.26+50+100</f>
        <v>189.74</v>
      </c>
      <c r="J929" s="950">
        <f t="shared" si="30"/>
        <v>139.74</v>
      </c>
    </row>
    <row r="930" spans="1:10" s="1" customFormat="1" ht="15.75" thickBot="1" x14ac:dyDescent="0.3">
      <c r="A930" s="458" t="s">
        <v>461</v>
      </c>
      <c r="B930" s="459" t="s">
        <v>26</v>
      </c>
      <c r="C930" s="460">
        <v>7</v>
      </c>
      <c r="D930" s="460">
        <v>9</v>
      </c>
      <c r="E930" s="461">
        <v>9994529900</v>
      </c>
      <c r="F930" s="462">
        <v>244</v>
      </c>
      <c r="G930" s="463">
        <v>349</v>
      </c>
      <c r="H930" s="1065">
        <v>20</v>
      </c>
      <c r="I930" s="1065">
        <f>20+100-100</f>
        <v>20</v>
      </c>
      <c r="J930" s="950">
        <f t="shared" si="30"/>
        <v>0</v>
      </c>
    </row>
    <row r="931" spans="1:10" s="43" customFormat="1" ht="15" thickBot="1" x14ac:dyDescent="0.25">
      <c r="A931" s="465" t="s">
        <v>455</v>
      </c>
      <c r="B931" s="466" t="s">
        <v>26</v>
      </c>
      <c r="C931" s="431"/>
      <c r="D931" s="431"/>
      <c r="E931" s="464"/>
      <c r="F931" s="433"/>
      <c r="G931" s="467"/>
      <c r="H931" s="1063">
        <f>H932+H947+H952+H956</f>
        <v>48188.561999999998</v>
      </c>
      <c r="I931" s="1063">
        <f>I932+I947+I952+I956</f>
        <v>48538.561999999998</v>
      </c>
      <c r="J931" s="1063">
        <f>J932+J947+J952+J956</f>
        <v>350.00000000000006</v>
      </c>
    </row>
    <row r="932" spans="1:10" s="43" customFormat="1" ht="14.25" x14ac:dyDescent="0.2">
      <c r="A932" s="72" t="s">
        <v>77</v>
      </c>
      <c r="B932" s="114" t="s">
        <v>26</v>
      </c>
      <c r="C932" s="73">
        <v>8</v>
      </c>
      <c r="D932" s="73">
        <v>1</v>
      </c>
      <c r="E932" s="115">
        <v>9994409900</v>
      </c>
      <c r="F932" s="74">
        <v>0</v>
      </c>
      <c r="G932" s="74"/>
      <c r="H932" s="965">
        <f>SUM(H934:H946)</f>
        <v>23717.024999999998</v>
      </c>
      <c r="I932" s="965">
        <f>SUM(I934:I946)-I945</f>
        <v>24054.908429999999</v>
      </c>
      <c r="J932" s="965">
        <f>SUM(J934:J946)-J945</f>
        <v>337.88343000000003</v>
      </c>
    </row>
    <row r="933" spans="1:10" s="1" customFormat="1" ht="15" x14ac:dyDescent="0.25">
      <c r="A933" s="23" t="s">
        <v>29</v>
      </c>
      <c r="B933" s="117" t="s">
        <v>26</v>
      </c>
      <c r="C933" s="25">
        <v>8</v>
      </c>
      <c r="D933" s="25">
        <v>1</v>
      </c>
      <c r="E933" s="26">
        <v>9994409900</v>
      </c>
      <c r="F933" s="27">
        <v>0</v>
      </c>
      <c r="G933" s="27">
        <v>210</v>
      </c>
      <c r="H933" s="75">
        <f>H934+H935</f>
        <v>22589.524999999998</v>
      </c>
      <c r="I933" s="75">
        <f>I934+I935</f>
        <v>22589.524999999998</v>
      </c>
      <c r="J933" s="945">
        <f>J934+J935</f>
        <v>0</v>
      </c>
    </row>
    <row r="934" spans="1:10" s="1" customFormat="1" ht="15" x14ac:dyDescent="0.25">
      <c r="A934" s="109" t="s">
        <v>30</v>
      </c>
      <c r="B934" s="54" t="s">
        <v>26</v>
      </c>
      <c r="C934" s="30">
        <v>8</v>
      </c>
      <c r="D934" s="30">
        <v>1</v>
      </c>
      <c r="E934" s="31">
        <v>9994409900</v>
      </c>
      <c r="F934" s="32">
        <v>111</v>
      </c>
      <c r="G934" s="110">
        <v>211</v>
      </c>
      <c r="H934" s="952">
        <f>20353.449-699.593-2304.147</f>
        <v>17349.708999999999</v>
      </c>
      <c r="I934" s="952">
        <f>20353.449-699.593-2304.147</f>
        <v>17349.708999999999</v>
      </c>
      <c r="J934" s="947">
        <f t="shared" ref="J934:J959" si="32">I934-H934</f>
        <v>0</v>
      </c>
    </row>
    <row r="935" spans="1:10" s="1" customFormat="1" ht="15" x14ac:dyDescent="0.25">
      <c r="A935" s="109" t="s">
        <v>39</v>
      </c>
      <c r="B935" s="54" t="s">
        <v>26</v>
      </c>
      <c r="C935" s="30">
        <v>8</v>
      </c>
      <c r="D935" s="30">
        <v>1</v>
      </c>
      <c r="E935" s="31">
        <v>9994409900</v>
      </c>
      <c r="F935" s="32">
        <v>119</v>
      </c>
      <c r="G935" s="110">
        <v>213</v>
      </c>
      <c r="H935" s="952">
        <v>5239.8159999999998</v>
      </c>
      <c r="I935" s="952">
        <v>5239.8159999999998</v>
      </c>
      <c r="J935" s="947">
        <f t="shared" si="32"/>
        <v>0</v>
      </c>
    </row>
    <row r="936" spans="1:10" s="1" customFormat="1" ht="15" x14ac:dyDescent="0.25">
      <c r="A936" s="176" t="s">
        <v>142</v>
      </c>
      <c r="B936" s="117" t="s">
        <v>26</v>
      </c>
      <c r="C936" s="25">
        <v>8</v>
      </c>
      <c r="D936" s="25">
        <v>1</v>
      </c>
      <c r="E936" s="26">
        <v>9994409900</v>
      </c>
      <c r="F936" s="27">
        <v>112</v>
      </c>
      <c r="G936" s="316">
        <v>212</v>
      </c>
      <c r="H936" s="75"/>
      <c r="I936" s="75"/>
      <c r="J936" s="950">
        <f t="shared" si="32"/>
        <v>0</v>
      </c>
    </row>
    <row r="937" spans="1:10" s="1" customFormat="1" ht="15" x14ac:dyDescent="0.25">
      <c r="A937" s="176" t="s">
        <v>33</v>
      </c>
      <c r="B937" s="117" t="s">
        <v>26</v>
      </c>
      <c r="C937" s="25">
        <v>8</v>
      </c>
      <c r="D937" s="25">
        <v>1</v>
      </c>
      <c r="E937" s="26">
        <v>9994409900</v>
      </c>
      <c r="F937" s="27">
        <v>244</v>
      </c>
      <c r="G937" s="316">
        <v>221</v>
      </c>
      <c r="H937" s="75">
        <v>20</v>
      </c>
      <c r="I937" s="75">
        <v>20</v>
      </c>
      <c r="J937" s="950">
        <f t="shared" si="32"/>
        <v>0</v>
      </c>
    </row>
    <row r="938" spans="1:10" s="1" customFormat="1" ht="15" x14ac:dyDescent="0.25">
      <c r="A938" s="176" t="s">
        <v>34</v>
      </c>
      <c r="B938" s="117" t="s">
        <v>26</v>
      </c>
      <c r="C938" s="25">
        <v>8</v>
      </c>
      <c r="D938" s="25">
        <v>1</v>
      </c>
      <c r="E938" s="26">
        <v>9994409900</v>
      </c>
      <c r="F938" s="27">
        <v>247</v>
      </c>
      <c r="G938" s="316">
        <v>223</v>
      </c>
      <c r="H938" s="75">
        <f>300-100</f>
        <v>200</v>
      </c>
      <c r="I938" s="75">
        <f>300-100</f>
        <v>200</v>
      </c>
      <c r="J938" s="950">
        <f t="shared" si="32"/>
        <v>0</v>
      </c>
    </row>
    <row r="939" spans="1:10" s="1" customFormat="1" ht="15" x14ac:dyDescent="0.25">
      <c r="A939" s="176" t="s">
        <v>45</v>
      </c>
      <c r="B939" s="117" t="s">
        <v>26</v>
      </c>
      <c r="C939" s="25">
        <v>8</v>
      </c>
      <c r="D939" s="25">
        <v>1</v>
      </c>
      <c r="E939" s="26">
        <v>9994409900</v>
      </c>
      <c r="F939" s="27">
        <v>244</v>
      </c>
      <c r="G939" s="316">
        <v>226</v>
      </c>
      <c r="H939" s="75">
        <v>30</v>
      </c>
      <c r="I939" s="75">
        <v>30</v>
      </c>
      <c r="J939" s="950">
        <f t="shared" si="32"/>
        <v>0</v>
      </c>
    </row>
    <row r="940" spans="1:10" s="1" customFormat="1" ht="15" x14ac:dyDescent="0.25">
      <c r="A940" s="176" t="s">
        <v>73</v>
      </c>
      <c r="B940" s="117" t="s">
        <v>26</v>
      </c>
      <c r="C940" s="25">
        <v>8</v>
      </c>
      <c r="D940" s="25">
        <v>1</v>
      </c>
      <c r="E940" s="26">
        <v>9994409900</v>
      </c>
      <c r="F940" s="27">
        <v>851</v>
      </c>
      <c r="G940" s="316">
        <v>291</v>
      </c>
      <c r="H940" s="75">
        <v>4</v>
      </c>
      <c r="I940" s="75">
        <v>4</v>
      </c>
      <c r="J940" s="950">
        <f t="shared" si="32"/>
        <v>0</v>
      </c>
    </row>
    <row r="941" spans="1:10" s="1" customFormat="1" ht="15" x14ac:dyDescent="0.25">
      <c r="A941" s="176" t="s">
        <v>76</v>
      </c>
      <c r="B941" s="117" t="s">
        <v>26</v>
      </c>
      <c r="C941" s="25">
        <v>8</v>
      </c>
      <c r="D941" s="25">
        <v>1</v>
      </c>
      <c r="E941" s="26">
        <v>9994409900</v>
      </c>
      <c r="F941" s="27">
        <v>852</v>
      </c>
      <c r="G941" s="316">
        <v>291</v>
      </c>
      <c r="H941" s="75">
        <v>3.5</v>
      </c>
      <c r="I941" s="75">
        <v>3.5</v>
      </c>
      <c r="J941" s="950">
        <f t="shared" si="32"/>
        <v>0</v>
      </c>
    </row>
    <row r="942" spans="1:10" s="1" customFormat="1" ht="15" x14ac:dyDescent="0.25">
      <c r="A942" s="167" t="s">
        <v>46</v>
      </c>
      <c r="B942" s="186" t="s">
        <v>26</v>
      </c>
      <c r="C942" s="25">
        <v>8</v>
      </c>
      <c r="D942" s="25">
        <v>1</v>
      </c>
      <c r="E942" s="26">
        <v>9994409900</v>
      </c>
      <c r="F942" s="27">
        <v>244</v>
      </c>
      <c r="G942" s="856">
        <v>310</v>
      </c>
      <c r="H942" s="75">
        <v>150</v>
      </c>
      <c r="I942" s="75">
        <v>150</v>
      </c>
      <c r="J942" s="950">
        <f t="shared" si="32"/>
        <v>0</v>
      </c>
    </row>
    <row r="943" spans="1:10" s="116" customFormat="1" ht="12.75" customHeight="1" x14ac:dyDescent="0.25">
      <c r="A943" s="176" t="s">
        <v>38</v>
      </c>
      <c r="B943" s="117" t="s">
        <v>26</v>
      </c>
      <c r="C943" s="25">
        <v>8</v>
      </c>
      <c r="D943" s="25">
        <v>1</v>
      </c>
      <c r="E943" s="26">
        <v>9994409900</v>
      </c>
      <c r="F943" s="27">
        <v>244</v>
      </c>
      <c r="G943" s="316">
        <v>343</v>
      </c>
      <c r="H943" s="75"/>
      <c r="I943" s="75"/>
      <c r="J943" s="950">
        <f t="shared" si="32"/>
        <v>0</v>
      </c>
    </row>
    <row r="944" spans="1:10" s="1" customFormat="1" ht="15" x14ac:dyDescent="0.25">
      <c r="A944" s="167" t="s">
        <v>149</v>
      </c>
      <c r="B944" s="186" t="s">
        <v>26</v>
      </c>
      <c r="C944" s="25">
        <v>8</v>
      </c>
      <c r="D944" s="25">
        <v>1</v>
      </c>
      <c r="E944" s="26">
        <v>9994409900</v>
      </c>
      <c r="F944" s="27">
        <v>244</v>
      </c>
      <c r="G944" s="856">
        <v>346</v>
      </c>
      <c r="H944" s="75">
        <f>40+80</f>
        <v>120</v>
      </c>
      <c r="I944" s="75">
        <f>40+80-12.11657+114.3</f>
        <v>222.18342999999999</v>
      </c>
      <c r="J944" s="950">
        <f t="shared" si="32"/>
        <v>102.18342999999999</v>
      </c>
    </row>
    <row r="945" spans="1:10" s="333" customFormat="1" ht="11.25" x14ac:dyDescent="0.2">
      <c r="A945" s="887" t="s">
        <v>147</v>
      </c>
      <c r="B945" s="888" t="s">
        <v>26</v>
      </c>
      <c r="C945" s="179">
        <v>8</v>
      </c>
      <c r="D945" s="179">
        <v>1</v>
      </c>
      <c r="E945" s="180">
        <v>9994409900</v>
      </c>
      <c r="F945" s="181">
        <v>244</v>
      </c>
      <c r="G945" s="889">
        <v>346</v>
      </c>
      <c r="H945" s="1074"/>
      <c r="I945" s="1074">
        <v>114.3</v>
      </c>
      <c r="J945" s="984">
        <f t="shared" si="32"/>
        <v>114.3</v>
      </c>
    </row>
    <row r="946" spans="1:10" s="48" customFormat="1" ht="15.75" thickBot="1" x14ac:dyDescent="0.3">
      <c r="A946" s="324" t="s">
        <v>268</v>
      </c>
      <c r="B946" s="322" t="s">
        <v>26</v>
      </c>
      <c r="C946" s="313">
        <v>8</v>
      </c>
      <c r="D946" s="313">
        <v>1</v>
      </c>
      <c r="E946" s="314">
        <v>9994409900</v>
      </c>
      <c r="F946" s="315">
        <v>244</v>
      </c>
      <c r="G946" s="323">
        <v>349</v>
      </c>
      <c r="H946" s="1061">
        <f>1000-400</f>
        <v>600</v>
      </c>
      <c r="I946" s="1061">
        <f>1000-400+235.7</f>
        <v>835.7</v>
      </c>
      <c r="J946" s="950">
        <f t="shared" si="32"/>
        <v>235.70000000000005</v>
      </c>
    </row>
    <row r="947" spans="1:10" s="48" customFormat="1" ht="14.25" x14ac:dyDescent="0.2">
      <c r="A947" s="72" t="s">
        <v>78</v>
      </c>
      <c r="B947" s="114" t="s">
        <v>26</v>
      </c>
      <c r="C947" s="73">
        <v>8</v>
      </c>
      <c r="D947" s="73">
        <v>1</v>
      </c>
      <c r="E947" s="115">
        <v>9994429900</v>
      </c>
      <c r="F947" s="74">
        <v>0</v>
      </c>
      <c r="G947" s="74"/>
      <c r="H947" s="965">
        <f>SUM(H949:H951)</f>
        <v>23560.667000000001</v>
      </c>
      <c r="I947" s="965">
        <f>SUM(I949:I951)</f>
        <v>23560.667000000001</v>
      </c>
      <c r="J947" s="966">
        <f>SUM(J949:J951)</f>
        <v>0</v>
      </c>
    </row>
    <row r="948" spans="1:10" s="15" customFormat="1" ht="15" x14ac:dyDescent="0.25">
      <c r="A948" s="23" t="s">
        <v>29</v>
      </c>
      <c r="B948" s="117" t="s">
        <v>26</v>
      </c>
      <c r="C948" s="25">
        <v>8</v>
      </c>
      <c r="D948" s="25">
        <v>1</v>
      </c>
      <c r="E948" s="26">
        <v>9994429900</v>
      </c>
      <c r="F948" s="27">
        <v>0</v>
      </c>
      <c r="G948" s="27">
        <v>210</v>
      </c>
      <c r="H948" s="75">
        <f>H949+H950</f>
        <v>23510.667000000001</v>
      </c>
      <c r="I948" s="75">
        <f>I949+I950</f>
        <v>23510.667000000001</v>
      </c>
      <c r="J948" s="945">
        <f>J949+J950</f>
        <v>0</v>
      </c>
    </row>
    <row r="949" spans="1:10" s="15" customFormat="1" ht="15" x14ac:dyDescent="0.25">
      <c r="A949" s="109" t="s">
        <v>30</v>
      </c>
      <c r="B949" s="54" t="s">
        <v>26</v>
      </c>
      <c r="C949" s="30">
        <v>8</v>
      </c>
      <c r="D949" s="30">
        <v>1</v>
      </c>
      <c r="E949" s="31">
        <v>9994429900</v>
      </c>
      <c r="F949" s="32">
        <v>111</v>
      </c>
      <c r="G949" s="110">
        <v>211</v>
      </c>
      <c r="H949" s="952">
        <f>18825.397-768.049</f>
        <v>18057.348000000002</v>
      </c>
      <c r="I949" s="952">
        <f>18825.397-768.049</f>
        <v>18057.348000000002</v>
      </c>
      <c r="J949" s="947">
        <f t="shared" si="32"/>
        <v>0</v>
      </c>
    </row>
    <row r="950" spans="1:10" s="15" customFormat="1" ht="15" x14ac:dyDescent="0.25">
      <c r="A950" s="109" t="s">
        <v>39</v>
      </c>
      <c r="B950" s="54" t="s">
        <v>26</v>
      </c>
      <c r="C950" s="30">
        <v>8</v>
      </c>
      <c r="D950" s="30">
        <v>1</v>
      </c>
      <c r="E950" s="31">
        <v>9994429900</v>
      </c>
      <c r="F950" s="32">
        <v>119</v>
      </c>
      <c r="G950" s="110">
        <v>213</v>
      </c>
      <c r="H950" s="952">
        <v>5453.3190000000004</v>
      </c>
      <c r="I950" s="952">
        <v>5453.3190000000004</v>
      </c>
      <c r="J950" s="947">
        <f t="shared" si="32"/>
        <v>0</v>
      </c>
    </row>
    <row r="951" spans="1:10" ht="15.75" thickBot="1" x14ac:dyDescent="0.3">
      <c r="A951" s="406" t="s">
        <v>79</v>
      </c>
      <c r="B951" s="171" t="s">
        <v>26</v>
      </c>
      <c r="C951" s="143">
        <v>8</v>
      </c>
      <c r="D951" s="143">
        <v>1</v>
      </c>
      <c r="E951" s="161">
        <v>9994429900</v>
      </c>
      <c r="F951" s="145">
        <v>244</v>
      </c>
      <c r="G951" s="172">
        <v>226</v>
      </c>
      <c r="H951" s="961">
        <v>50</v>
      </c>
      <c r="I951" s="961">
        <v>50</v>
      </c>
      <c r="J951" s="954">
        <f t="shared" si="32"/>
        <v>0</v>
      </c>
    </row>
    <row r="952" spans="1:10" ht="14.25" x14ac:dyDescent="0.2">
      <c r="A952" s="405" t="s">
        <v>205</v>
      </c>
      <c r="B952" s="189" t="s">
        <v>26</v>
      </c>
      <c r="C952" s="197">
        <v>8</v>
      </c>
      <c r="D952" s="197">
        <v>4</v>
      </c>
      <c r="E952" s="198">
        <v>9994499900</v>
      </c>
      <c r="F952" s="199">
        <v>0</v>
      </c>
      <c r="G952" s="199"/>
      <c r="H952" s="1075">
        <f>H954+H955</f>
        <v>910.86999999999989</v>
      </c>
      <c r="I952" s="1075">
        <f>I954+I955</f>
        <v>910.86999999999989</v>
      </c>
      <c r="J952" s="1076">
        <f>J954+J955</f>
        <v>0</v>
      </c>
    </row>
    <row r="953" spans="1:10" ht="15" x14ac:dyDescent="0.25">
      <c r="A953" s="338" t="s">
        <v>29</v>
      </c>
      <c r="B953" s="117" t="s">
        <v>26</v>
      </c>
      <c r="C953" s="201">
        <v>8</v>
      </c>
      <c r="D953" s="201">
        <v>4</v>
      </c>
      <c r="E953" s="202">
        <v>9994499900</v>
      </c>
      <c r="F953" s="203">
        <v>0</v>
      </c>
      <c r="G953" s="203">
        <v>210</v>
      </c>
      <c r="H953" s="1032">
        <f>H954+H955</f>
        <v>910.86999999999989</v>
      </c>
      <c r="I953" s="1032">
        <f>I954+I955</f>
        <v>910.86999999999989</v>
      </c>
      <c r="J953" s="1077">
        <f>J954+J955</f>
        <v>0</v>
      </c>
    </row>
    <row r="954" spans="1:10" ht="15" x14ac:dyDescent="0.25">
      <c r="A954" s="109" t="s">
        <v>30</v>
      </c>
      <c r="B954" s="54" t="s">
        <v>26</v>
      </c>
      <c r="C954" s="204">
        <v>8</v>
      </c>
      <c r="D954" s="204">
        <v>4</v>
      </c>
      <c r="E954" s="205">
        <v>9994499900</v>
      </c>
      <c r="F954" s="206">
        <v>111</v>
      </c>
      <c r="G954" s="110">
        <v>211</v>
      </c>
      <c r="H954" s="1078">
        <v>699.59299999999996</v>
      </c>
      <c r="I954" s="1078">
        <v>699.59299999999996</v>
      </c>
      <c r="J954" s="947">
        <f t="shared" si="32"/>
        <v>0</v>
      </c>
    </row>
    <row r="955" spans="1:10" ht="15.75" thickBot="1" x14ac:dyDescent="0.3">
      <c r="A955" s="407" t="s">
        <v>39</v>
      </c>
      <c r="B955" s="408" t="s">
        <v>26</v>
      </c>
      <c r="C955" s="409">
        <v>8</v>
      </c>
      <c r="D955" s="409">
        <v>4</v>
      </c>
      <c r="E955" s="354">
        <v>9994499900</v>
      </c>
      <c r="F955" s="410">
        <v>119</v>
      </c>
      <c r="G955" s="411">
        <v>213</v>
      </c>
      <c r="H955" s="1079">
        <v>211.27699999999999</v>
      </c>
      <c r="I955" s="1079">
        <v>211.27699999999999</v>
      </c>
      <c r="J955" s="947">
        <f t="shared" si="32"/>
        <v>0</v>
      </c>
    </row>
    <row r="956" spans="1:10" ht="28.5" x14ac:dyDescent="0.2">
      <c r="A956" s="879" t="s">
        <v>253</v>
      </c>
      <c r="B956" s="880" t="s">
        <v>26</v>
      </c>
      <c r="C956" s="881">
        <v>8</v>
      </c>
      <c r="D956" s="881">
        <v>1</v>
      </c>
      <c r="E956" s="882" t="s">
        <v>28</v>
      </c>
      <c r="F956" s="883">
        <v>0</v>
      </c>
      <c r="G956" s="883">
        <v>0</v>
      </c>
      <c r="H956" s="1080">
        <f>SUM(H957:H959)</f>
        <v>0</v>
      </c>
      <c r="I956" s="1080">
        <f t="shared" ref="I956:J956" si="33">SUM(I957:I959)</f>
        <v>12.116569999999999</v>
      </c>
      <c r="J956" s="1081">
        <f t="shared" si="33"/>
        <v>12.116569999999999</v>
      </c>
    </row>
    <row r="957" spans="1:10" s="652" customFormat="1" ht="30.75" thickBot="1" x14ac:dyDescent="0.3">
      <c r="A957" s="850" t="s">
        <v>557</v>
      </c>
      <c r="B957" s="851" t="s">
        <v>26</v>
      </c>
      <c r="C957" s="852">
        <v>8</v>
      </c>
      <c r="D957" s="852">
        <v>1</v>
      </c>
      <c r="E957" s="853" t="s">
        <v>338</v>
      </c>
      <c r="F957" s="854">
        <v>244</v>
      </c>
      <c r="G957" s="854">
        <v>310</v>
      </c>
      <c r="H957" s="1082"/>
      <c r="I957" s="1072">
        <v>12.116569999999999</v>
      </c>
      <c r="J957" s="1083">
        <f t="shared" si="32"/>
        <v>12.116569999999999</v>
      </c>
    </row>
    <row r="958" spans="1:10" ht="60" hidden="1" x14ac:dyDescent="0.25">
      <c r="A958" s="506" t="s">
        <v>296</v>
      </c>
      <c r="B958" s="456" t="s">
        <v>26</v>
      </c>
      <c r="C958" s="451">
        <v>8</v>
      </c>
      <c r="D958" s="451">
        <v>1</v>
      </c>
      <c r="E958" s="457" t="s">
        <v>293</v>
      </c>
      <c r="F958" s="453">
        <v>244</v>
      </c>
      <c r="G958" s="453">
        <v>310</v>
      </c>
      <c r="H958" s="673"/>
      <c r="I958" s="673"/>
      <c r="J958" s="750">
        <f t="shared" si="32"/>
        <v>0</v>
      </c>
    </row>
    <row r="959" spans="1:10" ht="34.5" hidden="1" customHeight="1" thickBot="1" x14ac:dyDescent="0.25">
      <c r="A959" s="507" t="s">
        <v>297</v>
      </c>
      <c r="B959" s="508" t="s">
        <v>26</v>
      </c>
      <c r="C959" s="509">
        <v>8</v>
      </c>
      <c r="D959" s="509">
        <v>1</v>
      </c>
      <c r="E959" s="510" t="s">
        <v>294</v>
      </c>
      <c r="F959" s="511">
        <v>350</v>
      </c>
      <c r="G959" s="511">
        <v>296</v>
      </c>
      <c r="H959" s="516"/>
      <c r="I959" s="516"/>
      <c r="J959" s="732">
        <f t="shared" si="32"/>
        <v>0</v>
      </c>
    </row>
    <row r="960" spans="1:10" ht="33" customHeight="1" x14ac:dyDescent="0.25">
      <c r="A960" s="878"/>
      <c r="B960" s="647"/>
      <c r="C960" s="648"/>
      <c r="D960" s="648"/>
      <c r="E960" s="649"/>
      <c r="F960" s="650"/>
      <c r="G960" s="650"/>
      <c r="H960" s="651"/>
      <c r="I960" s="651"/>
      <c r="J960" s="651"/>
    </row>
    <row r="961" spans="1:10" ht="49.5" customHeight="1" x14ac:dyDescent="0.3">
      <c r="A961" s="1247" t="s">
        <v>80</v>
      </c>
      <c r="B961" s="1247"/>
      <c r="C961" s="1247"/>
      <c r="D961" s="1247"/>
      <c r="E961" s="1247"/>
      <c r="F961" s="1247"/>
      <c r="G961" s="1247"/>
      <c r="H961" s="1247"/>
      <c r="I961" s="1247"/>
      <c r="J961" s="1247"/>
    </row>
    <row r="962" spans="1:10" ht="19.5" thickBot="1" x14ac:dyDescent="0.35">
      <c r="A962" s="855"/>
      <c r="B962" s="855"/>
      <c r="C962" s="855"/>
      <c r="D962" s="855"/>
      <c r="E962" s="855"/>
      <c r="F962" s="855"/>
      <c r="G962" s="855"/>
      <c r="H962" s="517"/>
      <c r="I962" s="517"/>
      <c r="J962" s="517"/>
    </row>
    <row r="963" spans="1:10" ht="29.25" thickBot="1" x14ac:dyDescent="0.25">
      <c r="A963" s="165" t="s">
        <v>1</v>
      </c>
      <c r="B963" s="166" t="s">
        <v>2</v>
      </c>
      <c r="C963" s="166" t="s">
        <v>3</v>
      </c>
      <c r="D963" s="166" t="s">
        <v>4</v>
      </c>
      <c r="E963" s="166" t="s">
        <v>5</v>
      </c>
      <c r="F963" s="166" t="s">
        <v>6</v>
      </c>
      <c r="G963" s="166" t="s">
        <v>7</v>
      </c>
      <c r="H963" s="635" t="s">
        <v>8</v>
      </c>
      <c r="I963" s="635" t="s">
        <v>491</v>
      </c>
      <c r="J963" s="884" t="s">
        <v>490</v>
      </c>
    </row>
    <row r="964" spans="1:10" ht="0.75" hidden="1" customHeight="1" x14ac:dyDescent="0.25">
      <c r="A964" s="412">
        <v>1</v>
      </c>
      <c r="B964" s="413">
        <v>2</v>
      </c>
      <c r="C964" s="413">
        <v>3</v>
      </c>
      <c r="D964" s="413">
        <v>4</v>
      </c>
      <c r="E964" s="413">
        <v>5</v>
      </c>
      <c r="F964" s="413">
        <v>6</v>
      </c>
      <c r="G964" s="413">
        <v>7</v>
      </c>
      <c r="H964" s="847">
        <v>8</v>
      </c>
      <c r="I964" s="847">
        <v>8</v>
      </c>
      <c r="J964" s="906">
        <v>10</v>
      </c>
    </row>
    <row r="965" spans="1:10" ht="18.75" x14ac:dyDescent="0.3">
      <c r="A965" s="9" t="s">
        <v>20</v>
      </c>
      <c r="B965" s="1285"/>
      <c r="C965" s="1285"/>
      <c r="D965" s="1285"/>
      <c r="E965" s="1285"/>
      <c r="F965" s="1285"/>
      <c r="G965" s="1285"/>
      <c r="H965" s="933">
        <f>SUM(H966:H984)-H975-H976</f>
        <v>179377.63449999999</v>
      </c>
      <c r="I965" s="933">
        <f>SUM(I966:I984)-I975-I976</f>
        <v>201315.43725999998</v>
      </c>
      <c r="J965" s="934">
        <f>SUM(J966:J984)-J975-J976</f>
        <v>21937.802759999999</v>
      </c>
    </row>
    <row r="966" spans="1:10" ht="15" x14ac:dyDescent="0.25">
      <c r="A966" s="414" t="s">
        <v>279</v>
      </c>
      <c r="B966" s="1289" t="s">
        <v>281</v>
      </c>
      <c r="C966" s="1289"/>
      <c r="D966" s="1289"/>
      <c r="E966" s="1289"/>
      <c r="F966" s="1289"/>
      <c r="G966" s="1289"/>
      <c r="H966" s="994">
        <v>12148.163</v>
      </c>
      <c r="I966" s="994">
        <v>12148.163</v>
      </c>
      <c r="J966" s="1084">
        <f>I966-H966</f>
        <v>0</v>
      </c>
    </row>
    <row r="967" spans="1:10" ht="60" x14ac:dyDescent="0.25">
      <c r="A967" s="414" t="s">
        <v>280</v>
      </c>
      <c r="B967" s="1289" t="s">
        <v>287</v>
      </c>
      <c r="C967" s="1289"/>
      <c r="D967" s="1289"/>
      <c r="E967" s="1289"/>
      <c r="F967" s="1289"/>
      <c r="G967" s="1289"/>
      <c r="H967" s="994"/>
      <c r="I967" s="994"/>
      <c r="J967" s="1084">
        <f t="shared" ref="J967:J984" si="34">I967-H967</f>
        <v>0</v>
      </c>
    </row>
    <row r="968" spans="1:10" ht="30" x14ac:dyDescent="0.25">
      <c r="A968" s="414" t="s">
        <v>471</v>
      </c>
      <c r="B968" s="1289" t="s">
        <v>234</v>
      </c>
      <c r="C968" s="1289"/>
      <c r="D968" s="1289"/>
      <c r="E968" s="1289"/>
      <c r="F968" s="1289"/>
      <c r="G968" s="1289"/>
      <c r="H968" s="994">
        <v>22214.620699999999</v>
      </c>
      <c r="I968" s="994">
        <v>22214.620699999999</v>
      </c>
      <c r="J968" s="1084">
        <f t="shared" si="34"/>
        <v>0</v>
      </c>
    </row>
    <row r="969" spans="1:10" ht="60" x14ac:dyDescent="0.25">
      <c r="A969" s="414" t="s">
        <v>291</v>
      </c>
      <c r="B969" s="1289" t="s">
        <v>278</v>
      </c>
      <c r="C969" s="1289"/>
      <c r="D969" s="1289"/>
      <c r="E969" s="1289"/>
      <c r="F969" s="1289"/>
      <c r="G969" s="1289"/>
      <c r="H969" s="994"/>
      <c r="I969" s="994"/>
      <c r="J969" s="1084">
        <f t="shared" si="34"/>
        <v>0</v>
      </c>
    </row>
    <row r="970" spans="1:10" ht="45" x14ac:dyDescent="0.25">
      <c r="A970" s="414" t="s">
        <v>509</v>
      </c>
      <c r="B970" s="1289" t="s">
        <v>206</v>
      </c>
      <c r="C970" s="1289"/>
      <c r="D970" s="1289"/>
      <c r="E970" s="1289"/>
      <c r="F970" s="1289"/>
      <c r="G970" s="1289"/>
      <c r="H970" s="994"/>
      <c r="I970" s="994">
        <v>230.21476000000001</v>
      </c>
      <c r="J970" s="1084">
        <f t="shared" si="34"/>
        <v>230.21476000000001</v>
      </c>
    </row>
    <row r="971" spans="1:10" ht="30" x14ac:dyDescent="0.25">
      <c r="A971" s="414" t="s">
        <v>472</v>
      </c>
      <c r="B971" s="1289" t="s">
        <v>206</v>
      </c>
      <c r="C971" s="1289"/>
      <c r="D971" s="1289"/>
      <c r="E971" s="1289"/>
      <c r="F971" s="1289"/>
      <c r="G971" s="1289"/>
      <c r="H971" s="994"/>
      <c r="I971" s="994"/>
      <c r="J971" s="1084">
        <f t="shared" si="34"/>
        <v>0</v>
      </c>
    </row>
    <row r="972" spans="1:10" ht="30" x14ac:dyDescent="0.25">
      <c r="A972" s="414" t="s">
        <v>473</v>
      </c>
      <c r="B972" s="1289" t="s">
        <v>206</v>
      </c>
      <c r="C972" s="1289"/>
      <c r="D972" s="1289"/>
      <c r="E972" s="1289"/>
      <c r="F972" s="1289"/>
      <c r="G972" s="1289"/>
      <c r="H972" s="994"/>
      <c r="I972" s="994"/>
      <c r="J972" s="1084">
        <f t="shared" si="34"/>
        <v>0</v>
      </c>
    </row>
    <row r="973" spans="1:10" ht="45" x14ac:dyDescent="0.25">
      <c r="A973" s="414" t="s">
        <v>566</v>
      </c>
      <c r="B973" s="1289" t="s">
        <v>282</v>
      </c>
      <c r="C973" s="1289"/>
      <c r="D973" s="1289"/>
      <c r="E973" s="1289"/>
      <c r="F973" s="1289"/>
      <c r="G973" s="1289"/>
      <c r="H973" s="994">
        <v>3156.0329999999999</v>
      </c>
      <c r="I973" s="994">
        <v>3156.0329999999999</v>
      </c>
      <c r="J973" s="1084">
        <f t="shared" si="34"/>
        <v>0</v>
      </c>
    </row>
    <row r="974" spans="1:10" ht="30" x14ac:dyDescent="0.25">
      <c r="A974" s="414" t="s">
        <v>510</v>
      </c>
      <c r="B974" s="1289" t="s">
        <v>354</v>
      </c>
      <c r="C974" s="1289"/>
      <c r="D974" s="1289"/>
      <c r="E974" s="1289"/>
      <c r="F974" s="1289"/>
      <c r="G974" s="1289"/>
      <c r="H974" s="994">
        <f>H975+H976</f>
        <v>140764.83199999999</v>
      </c>
      <c r="I974" s="994">
        <f t="shared" ref="I974:J974" si="35">I975+I976</f>
        <v>140764.83199999999</v>
      </c>
      <c r="J974" s="1084">
        <f t="shared" si="35"/>
        <v>0</v>
      </c>
    </row>
    <row r="975" spans="1:10" s="150" customFormat="1" ht="60" x14ac:dyDescent="0.25">
      <c r="A975" s="378" t="s">
        <v>474</v>
      </c>
      <c r="B975" s="1315" t="s">
        <v>354</v>
      </c>
      <c r="C975" s="1315"/>
      <c r="D975" s="1315"/>
      <c r="E975" s="1315"/>
      <c r="F975" s="1315"/>
      <c r="G975" s="1315"/>
      <c r="H975" s="1085">
        <v>42594.116000000002</v>
      </c>
      <c r="I975" s="1085">
        <v>42594.116000000002</v>
      </c>
      <c r="J975" s="1086">
        <f t="shared" si="34"/>
        <v>0</v>
      </c>
    </row>
    <row r="976" spans="1:10" s="150" customFormat="1" ht="75" x14ac:dyDescent="0.25">
      <c r="A976" s="378" t="s">
        <v>475</v>
      </c>
      <c r="B976" s="1315" t="s">
        <v>354</v>
      </c>
      <c r="C976" s="1315"/>
      <c r="D976" s="1315"/>
      <c r="E976" s="1315"/>
      <c r="F976" s="1315"/>
      <c r="G976" s="1315"/>
      <c r="H976" s="1085">
        <v>98170.716</v>
      </c>
      <c r="I976" s="1085">
        <v>98170.716</v>
      </c>
      <c r="J976" s="1086">
        <f t="shared" si="34"/>
        <v>0</v>
      </c>
    </row>
    <row r="977" spans="1:10" ht="60" x14ac:dyDescent="0.25">
      <c r="A977" s="416" t="s">
        <v>284</v>
      </c>
      <c r="B977" s="1353" t="s">
        <v>151</v>
      </c>
      <c r="C977" s="1353"/>
      <c r="D977" s="1353"/>
      <c r="E977" s="1353"/>
      <c r="F977" s="1353"/>
      <c r="G977" s="1353"/>
      <c r="H977" s="1087">
        <v>458.41500000000002</v>
      </c>
      <c r="I977" s="1087">
        <v>458.41500000000002</v>
      </c>
      <c r="J977" s="1084">
        <f t="shared" si="34"/>
        <v>0</v>
      </c>
    </row>
    <row r="978" spans="1:10" ht="30" x14ac:dyDescent="0.25">
      <c r="A978" s="660" t="s">
        <v>381</v>
      </c>
      <c r="B978" s="1320" t="s">
        <v>151</v>
      </c>
      <c r="C978" s="1321"/>
      <c r="D978" s="1321"/>
      <c r="E978" s="1321"/>
      <c r="F978" s="1321"/>
      <c r="G978" s="1322"/>
      <c r="H978" s="1087">
        <v>132.30000000000001</v>
      </c>
      <c r="I978" s="1087">
        <v>132.30000000000001</v>
      </c>
      <c r="J978" s="1084">
        <f t="shared" si="34"/>
        <v>0</v>
      </c>
    </row>
    <row r="979" spans="1:10" ht="30" x14ac:dyDescent="0.25">
      <c r="A979" s="660" t="s">
        <v>384</v>
      </c>
      <c r="B979" s="1320" t="s">
        <v>151</v>
      </c>
      <c r="C979" s="1321"/>
      <c r="D979" s="1321"/>
      <c r="E979" s="1321"/>
      <c r="F979" s="1321"/>
      <c r="G979" s="1322"/>
      <c r="H979" s="1087">
        <v>410.6508</v>
      </c>
      <c r="I979" s="1087">
        <v>410.6508</v>
      </c>
      <c r="J979" s="1084">
        <f t="shared" si="34"/>
        <v>0</v>
      </c>
    </row>
    <row r="980" spans="1:10" ht="30" x14ac:dyDescent="0.25">
      <c r="A980" s="660" t="s">
        <v>385</v>
      </c>
      <c r="B980" s="1320" t="s">
        <v>151</v>
      </c>
      <c r="C980" s="1321"/>
      <c r="D980" s="1321"/>
      <c r="E980" s="1321"/>
      <c r="F980" s="1321"/>
      <c r="G980" s="1322"/>
      <c r="H980" s="1087">
        <v>92.62</v>
      </c>
      <c r="I980" s="1087">
        <v>92.62</v>
      </c>
      <c r="J980" s="1084">
        <f t="shared" si="34"/>
        <v>0</v>
      </c>
    </row>
    <row r="981" spans="1:10" ht="30" x14ac:dyDescent="0.25">
      <c r="A981" s="661" t="s">
        <v>476</v>
      </c>
      <c r="B981" s="1320" t="s">
        <v>206</v>
      </c>
      <c r="C981" s="1321"/>
      <c r="D981" s="1321"/>
      <c r="E981" s="1321"/>
      <c r="F981" s="1321"/>
      <c r="G981" s="1322"/>
      <c r="H981" s="1087"/>
      <c r="I981" s="1087"/>
      <c r="J981" s="1084">
        <f t="shared" si="34"/>
        <v>0</v>
      </c>
    </row>
    <row r="982" spans="1:10" ht="31.5" x14ac:dyDescent="0.25">
      <c r="A982" s="783" t="s">
        <v>511</v>
      </c>
      <c r="B982" s="1286" t="s">
        <v>151</v>
      </c>
      <c r="C982" s="1287"/>
      <c r="D982" s="1287"/>
      <c r="E982" s="1287"/>
      <c r="F982" s="1287"/>
      <c r="G982" s="1288"/>
      <c r="H982" s="994"/>
      <c r="I982" s="994">
        <v>9001.8799999999992</v>
      </c>
      <c r="J982" s="1084">
        <f t="shared" si="34"/>
        <v>9001.8799999999992</v>
      </c>
    </row>
    <row r="983" spans="1:10" ht="32.25" customHeight="1" x14ac:dyDescent="0.25">
      <c r="A983" s="783" t="s">
        <v>512</v>
      </c>
      <c r="B983" s="1286" t="s">
        <v>151</v>
      </c>
      <c r="C983" s="1287"/>
      <c r="D983" s="1287"/>
      <c r="E983" s="1287"/>
      <c r="F983" s="1287"/>
      <c r="G983" s="1288"/>
      <c r="H983" s="994"/>
      <c r="I983" s="994">
        <v>9005.7080000000005</v>
      </c>
      <c r="J983" s="1084">
        <f t="shared" si="34"/>
        <v>9005.7080000000005</v>
      </c>
    </row>
    <row r="984" spans="1:10" ht="48" thickBot="1" x14ac:dyDescent="0.3">
      <c r="A984" s="783" t="s">
        <v>513</v>
      </c>
      <c r="B984" s="1286" t="s">
        <v>151</v>
      </c>
      <c r="C984" s="1287"/>
      <c r="D984" s="1287"/>
      <c r="E984" s="1287"/>
      <c r="F984" s="1287"/>
      <c r="G984" s="1288"/>
      <c r="H984" s="994"/>
      <c r="I984" s="994">
        <v>3700</v>
      </c>
      <c r="J984" s="1084">
        <f t="shared" si="34"/>
        <v>3700</v>
      </c>
    </row>
    <row r="985" spans="1:10" ht="15.75" thickBot="1" x14ac:dyDescent="0.3">
      <c r="A985" s="1266"/>
      <c r="B985" s="1267"/>
      <c r="C985" s="1267"/>
      <c r="D985" s="1267"/>
      <c r="E985" s="1267"/>
      <c r="F985" s="1267"/>
      <c r="G985" s="1267"/>
      <c r="H985" s="1267"/>
      <c r="I985" s="1267"/>
      <c r="J985" s="1268"/>
    </row>
    <row r="986" spans="1:10" ht="15" customHeight="1" thickBot="1" x14ac:dyDescent="0.35">
      <c r="A986" s="757" t="s">
        <v>81</v>
      </c>
      <c r="B986" s="1284"/>
      <c r="C986" s="1284"/>
      <c r="D986" s="1284"/>
      <c r="E986" s="1284"/>
      <c r="F986" s="1284"/>
      <c r="G986" s="1284"/>
      <c r="H986" s="1088">
        <f>H987+H1037+H1018+H1057+H1030+H1027</f>
        <v>179377.63449999999</v>
      </c>
      <c r="I986" s="1088">
        <f>I987+I1037+I1018+I1057+I1030+I1027</f>
        <v>201315.43726000001</v>
      </c>
      <c r="J986" s="1089">
        <f>J987+J1037+J1018+J1057+J1030+J1027</f>
        <v>21937.802759999999</v>
      </c>
    </row>
    <row r="987" spans="1:10" ht="16.5" thickBot="1" x14ac:dyDescent="0.3">
      <c r="A987" s="1310" t="s">
        <v>469</v>
      </c>
      <c r="B987" s="1311"/>
      <c r="C987" s="1311"/>
      <c r="D987" s="1311"/>
      <c r="E987" s="1311"/>
      <c r="F987" s="1311"/>
      <c r="G987" s="1312"/>
      <c r="H987" s="1029">
        <f>H988+H990+H992+H994+H996+H998+H1000+H1002+H1004+H1006+H1008+H1010+H1012+H1014+H1016</f>
        <v>22214.620699999999</v>
      </c>
      <c r="I987" s="1029">
        <f>I988+I990+I992+I994+I996+I998+I1000+I1002+I1004+I1006+I1008+I1010+I1012+I1014+I1016</f>
        <v>22214.620699999999</v>
      </c>
      <c r="J987" s="1030">
        <f t="shared" ref="J987" si="36">J988+J990+J992+J994+J996+J998+J1000+J1002+J1004+J1006+J1008+J1010+J1012+J1014+J1016</f>
        <v>0</v>
      </c>
    </row>
    <row r="988" spans="1:10" ht="16.5" customHeight="1" x14ac:dyDescent="0.2">
      <c r="A988" s="151" t="s">
        <v>82</v>
      </c>
      <c r="B988" s="152" t="s">
        <v>26</v>
      </c>
      <c r="C988" s="153">
        <v>7</v>
      </c>
      <c r="D988" s="153">
        <v>2</v>
      </c>
      <c r="E988" s="154">
        <v>0</v>
      </c>
      <c r="F988" s="155">
        <v>0</v>
      </c>
      <c r="G988" s="155"/>
      <c r="H988" s="254">
        <f>H989</f>
        <v>1859.818</v>
      </c>
      <c r="I988" s="254">
        <f>I989</f>
        <v>1859.818</v>
      </c>
      <c r="J988" s="1073">
        <f t="shared" ref="J988" si="37">J989</f>
        <v>0</v>
      </c>
    </row>
    <row r="989" spans="1:10" ht="30" x14ac:dyDescent="0.25">
      <c r="A989" s="226" t="s">
        <v>477</v>
      </c>
      <c r="B989" s="113" t="s">
        <v>26</v>
      </c>
      <c r="C989" s="30">
        <v>7</v>
      </c>
      <c r="D989" s="30">
        <v>2</v>
      </c>
      <c r="E989" s="205" t="s">
        <v>336</v>
      </c>
      <c r="F989" s="32">
        <v>244</v>
      </c>
      <c r="G989" s="857">
        <v>342</v>
      </c>
      <c r="H989" s="952">
        <v>1859.818</v>
      </c>
      <c r="I989" s="952">
        <v>1859.818</v>
      </c>
      <c r="J989" s="1090">
        <f>I989-H989</f>
        <v>0</v>
      </c>
    </row>
    <row r="990" spans="1:10" ht="14.25" x14ac:dyDescent="0.2">
      <c r="A990" s="44" t="s">
        <v>83</v>
      </c>
      <c r="B990" s="45" t="s">
        <v>26</v>
      </c>
      <c r="C990" s="40">
        <v>7</v>
      </c>
      <c r="D990" s="40">
        <v>2</v>
      </c>
      <c r="E990" s="154">
        <v>0</v>
      </c>
      <c r="F990" s="42">
        <v>0</v>
      </c>
      <c r="G990" s="42"/>
      <c r="H990" s="948">
        <f>H991</f>
        <v>2162.8229999999999</v>
      </c>
      <c r="I990" s="948">
        <f>I991</f>
        <v>2162.8229999999999</v>
      </c>
      <c r="J990" s="951">
        <f t="shared" ref="J990" si="38">J991</f>
        <v>0</v>
      </c>
    </row>
    <row r="991" spans="1:10" ht="30" x14ac:dyDescent="0.25">
      <c r="A991" s="226" t="s">
        <v>477</v>
      </c>
      <c r="B991" s="113" t="s">
        <v>26</v>
      </c>
      <c r="C991" s="30">
        <v>7</v>
      </c>
      <c r="D991" s="30">
        <v>2</v>
      </c>
      <c r="E991" s="205" t="s">
        <v>336</v>
      </c>
      <c r="F991" s="32">
        <v>244</v>
      </c>
      <c r="G991" s="857">
        <v>342</v>
      </c>
      <c r="H991" s="952">
        <v>2162.8229999999999</v>
      </c>
      <c r="I991" s="952">
        <v>2162.8229999999999</v>
      </c>
      <c r="J991" s="1090">
        <f>I991-H991</f>
        <v>0</v>
      </c>
    </row>
    <row r="992" spans="1:10" ht="14.25" x14ac:dyDescent="0.2">
      <c r="A992" s="44" t="s">
        <v>84</v>
      </c>
      <c r="B992" s="45" t="s">
        <v>26</v>
      </c>
      <c r="C992" s="40">
        <v>7</v>
      </c>
      <c r="D992" s="40">
        <v>2</v>
      </c>
      <c r="E992" s="154">
        <v>0</v>
      </c>
      <c r="F992" s="42">
        <v>0</v>
      </c>
      <c r="G992" s="42"/>
      <c r="H992" s="948">
        <f>H993</f>
        <v>2603.6260000000002</v>
      </c>
      <c r="I992" s="948">
        <f>I993</f>
        <v>2603.6260000000002</v>
      </c>
      <c r="J992" s="951">
        <f t="shared" ref="J992" si="39">J993</f>
        <v>0</v>
      </c>
    </row>
    <row r="993" spans="1:10" ht="30" x14ac:dyDescent="0.25">
      <c r="A993" s="226" t="s">
        <v>477</v>
      </c>
      <c r="B993" s="113" t="s">
        <v>26</v>
      </c>
      <c r="C993" s="30">
        <v>7</v>
      </c>
      <c r="D993" s="30">
        <v>2</v>
      </c>
      <c r="E993" s="205" t="s">
        <v>336</v>
      </c>
      <c r="F993" s="32">
        <v>244</v>
      </c>
      <c r="G993" s="857">
        <v>342</v>
      </c>
      <c r="H993" s="952">
        <v>2603.6260000000002</v>
      </c>
      <c r="I993" s="952">
        <v>2603.6260000000002</v>
      </c>
      <c r="J993" s="1090">
        <f>I993-H993</f>
        <v>0</v>
      </c>
    </row>
    <row r="994" spans="1:10" ht="14.25" x14ac:dyDescent="0.2">
      <c r="A994" s="44" t="s">
        <v>85</v>
      </c>
      <c r="B994" s="45" t="s">
        <v>26</v>
      </c>
      <c r="C994" s="40">
        <v>7</v>
      </c>
      <c r="D994" s="40">
        <v>2</v>
      </c>
      <c r="E994" s="123">
        <v>0</v>
      </c>
      <c r="F994" s="42">
        <v>0</v>
      </c>
      <c r="G994" s="42"/>
      <c r="H994" s="948">
        <f>H995</f>
        <v>1252.386</v>
      </c>
      <c r="I994" s="948">
        <f>I995</f>
        <v>1252.386</v>
      </c>
      <c r="J994" s="951">
        <f t="shared" ref="J994" si="40">J995</f>
        <v>0</v>
      </c>
    </row>
    <row r="995" spans="1:10" ht="30" x14ac:dyDescent="0.25">
      <c r="A995" s="226" t="s">
        <v>477</v>
      </c>
      <c r="B995" s="113" t="s">
        <v>26</v>
      </c>
      <c r="C995" s="30">
        <v>7</v>
      </c>
      <c r="D995" s="30">
        <v>2</v>
      </c>
      <c r="E995" s="205" t="s">
        <v>336</v>
      </c>
      <c r="F995" s="32">
        <v>244</v>
      </c>
      <c r="G995" s="857">
        <v>342</v>
      </c>
      <c r="H995" s="952">
        <v>1252.386</v>
      </c>
      <c r="I995" s="952">
        <v>1252.386</v>
      </c>
      <c r="J995" s="1090">
        <f>I995-H995</f>
        <v>0</v>
      </c>
    </row>
    <row r="996" spans="1:10" ht="14.25" x14ac:dyDescent="0.2">
      <c r="A996" s="44" t="s">
        <v>86</v>
      </c>
      <c r="B996" s="45" t="s">
        <v>26</v>
      </c>
      <c r="C996" s="40">
        <v>7</v>
      </c>
      <c r="D996" s="40">
        <v>2</v>
      </c>
      <c r="E996" s="123">
        <v>0</v>
      </c>
      <c r="F996" s="42">
        <v>0</v>
      </c>
      <c r="G996" s="42"/>
      <c r="H996" s="948">
        <f>H997</f>
        <v>637.91300000000001</v>
      </c>
      <c r="I996" s="948">
        <f>I997</f>
        <v>637.91300000000001</v>
      </c>
      <c r="J996" s="951">
        <f t="shared" ref="J996" si="41">J997</f>
        <v>0</v>
      </c>
    </row>
    <row r="997" spans="1:10" ht="30" x14ac:dyDescent="0.25">
      <c r="A997" s="226" t="s">
        <v>477</v>
      </c>
      <c r="B997" s="113" t="s">
        <v>26</v>
      </c>
      <c r="C997" s="30">
        <v>7</v>
      </c>
      <c r="D997" s="30">
        <v>2</v>
      </c>
      <c r="E997" s="205" t="s">
        <v>336</v>
      </c>
      <c r="F997" s="32">
        <v>244</v>
      </c>
      <c r="G997" s="857">
        <v>342</v>
      </c>
      <c r="H997" s="952">
        <v>637.91300000000001</v>
      </c>
      <c r="I997" s="952">
        <v>637.91300000000001</v>
      </c>
      <c r="J997" s="1090">
        <f>I997-H997</f>
        <v>0</v>
      </c>
    </row>
    <row r="998" spans="1:10" ht="14.25" x14ac:dyDescent="0.2">
      <c r="A998" s="44" t="s">
        <v>87</v>
      </c>
      <c r="B998" s="45" t="s">
        <v>26</v>
      </c>
      <c r="C998" s="40">
        <v>7</v>
      </c>
      <c r="D998" s="40">
        <v>2</v>
      </c>
      <c r="E998" s="123">
        <v>0</v>
      </c>
      <c r="F998" s="42">
        <v>0</v>
      </c>
      <c r="G998" s="42"/>
      <c r="H998" s="948">
        <f>H999</f>
        <v>2245.0520000000001</v>
      </c>
      <c r="I998" s="948">
        <f>I999</f>
        <v>2245.0520000000001</v>
      </c>
      <c r="J998" s="951">
        <f t="shared" ref="J998" si="42">J999</f>
        <v>0</v>
      </c>
    </row>
    <row r="999" spans="1:10" ht="30" x14ac:dyDescent="0.25">
      <c r="A999" s="226" t="s">
        <v>477</v>
      </c>
      <c r="B999" s="113" t="s">
        <v>26</v>
      </c>
      <c r="C999" s="30">
        <v>7</v>
      </c>
      <c r="D999" s="30">
        <v>2</v>
      </c>
      <c r="E999" s="205" t="s">
        <v>336</v>
      </c>
      <c r="F999" s="32">
        <v>244</v>
      </c>
      <c r="G999" s="857">
        <v>342</v>
      </c>
      <c r="H999" s="952">
        <v>2245.0520000000001</v>
      </c>
      <c r="I999" s="952">
        <v>2245.0520000000001</v>
      </c>
      <c r="J999" s="1090">
        <f>I999-H999</f>
        <v>0</v>
      </c>
    </row>
    <row r="1000" spans="1:10" ht="14.25" x14ac:dyDescent="0.2">
      <c r="A1000" s="44" t="s">
        <v>88</v>
      </c>
      <c r="B1000" s="45" t="s">
        <v>26</v>
      </c>
      <c r="C1000" s="40">
        <v>7</v>
      </c>
      <c r="D1000" s="40">
        <v>2</v>
      </c>
      <c r="E1000" s="123">
        <v>0</v>
      </c>
      <c r="F1000" s="42">
        <v>0</v>
      </c>
      <c r="G1000" s="42"/>
      <c r="H1000" s="948">
        <f>H1001</f>
        <v>2443.2109999999998</v>
      </c>
      <c r="I1000" s="948">
        <f>I1001</f>
        <v>2443.2109999999998</v>
      </c>
      <c r="J1000" s="951">
        <f t="shared" ref="J1000" si="43">J1001</f>
        <v>0</v>
      </c>
    </row>
    <row r="1001" spans="1:10" ht="30" x14ac:dyDescent="0.25">
      <c r="A1001" s="226" t="s">
        <v>477</v>
      </c>
      <c r="B1001" s="113" t="s">
        <v>26</v>
      </c>
      <c r="C1001" s="30">
        <v>7</v>
      </c>
      <c r="D1001" s="30">
        <v>2</v>
      </c>
      <c r="E1001" s="205" t="s">
        <v>336</v>
      </c>
      <c r="F1001" s="32">
        <v>244</v>
      </c>
      <c r="G1001" s="857">
        <v>342</v>
      </c>
      <c r="H1001" s="952">
        <v>2443.2109999999998</v>
      </c>
      <c r="I1001" s="952">
        <v>2443.2109999999998</v>
      </c>
      <c r="J1001" s="1090">
        <f>I1001-H1001</f>
        <v>0</v>
      </c>
    </row>
    <row r="1002" spans="1:10" ht="14.25" x14ac:dyDescent="0.2">
      <c r="A1002" s="44" t="s">
        <v>89</v>
      </c>
      <c r="B1002" s="45" t="s">
        <v>26</v>
      </c>
      <c r="C1002" s="40">
        <v>7</v>
      </c>
      <c r="D1002" s="40">
        <v>2</v>
      </c>
      <c r="E1002" s="123">
        <v>0</v>
      </c>
      <c r="F1002" s="42">
        <v>0</v>
      </c>
      <c r="G1002" s="42"/>
      <c r="H1002" s="948">
        <f>H1003</f>
        <v>246.089</v>
      </c>
      <c r="I1002" s="948">
        <f>I1003</f>
        <v>246.089</v>
      </c>
      <c r="J1002" s="951">
        <f t="shared" ref="J1002" si="44">J1003</f>
        <v>0</v>
      </c>
    </row>
    <row r="1003" spans="1:10" ht="30" x14ac:dyDescent="0.25">
      <c r="A1003" s="226" t="s">
        <v>477</v>
      </c>
      <c r="B1003" s="113" t="s">
        <v>26</v>
      </c>
      <c r="C1003" s="30">
        <v>7</v>
      </c>
      <c r="D1003" s="30">
        <v>2</v>
      </c>
      <c r="E1003" s="205" t="s">
        <v>336</v>
      </c>
      <c r="F1003" s="32">
        <v>244</v>
      </c>
      <c r="G1003" s="857">
        <v>342</v>
      </c>
      <c r="H1003" s="952">
        <v>246.089</v>
      </c>
      <c r="I1003" s="952">
        <v>246.089</v>
      </c>
      <c r="J1003" s="1090">
        <f>I1003-H1003</f>
        <v>0</v>
      </c>
    </row>
    <row r="1004" spans="1:10" ht="14.25" x14ac:dyDescent="0.2">
      <c r="A1004" s="44" t="s">
        <v>90</v>
      </c>
      <c r="B1004" s="45" t="s">
        <v>26</v>
      </c>
      <c r="C1004" s="40">
        <v>7</v>
      </c>
      <c r="D1004" s="40">
        <v>2</v>
      </c>
      <c r="E1004" s="123">
        <v>0</v>
      </c>
      <c r="F1004" s="42">
        <v>0</v>
      </c>
      <c r="G1004" s="42"/>
      <c r="H1004" s="948">
        <f>H1005</f>
        <v>1831.2850000000001</v>
      </c>
      <c r="I1004" s="948">
        <f>I1005</f>
        <v>1831.2850000000001</v>
      </c>
      <c r="J1004" s="951">
        <f t="shared" ref="J1004" si="45">J1005</f>
        <v>0</v>
      </c>
    </row>
    <row r="1005" spans="1:10" ht="30" x14ac:dyDescent="0.25">
      <c r="A1005" s="226" t="s">
        <v>477</v>
      </c>
      <c r="B1005" s="113" t="s">
        <v>26</v>
      </c>
      <c r="C1005" s="30">
        <v>7</v>
      </c>
      <c r="D1005" s="30">
        <v>2</v>
      </c>
      <c r="E1005" s="205" t="s">
        <v>336</v>
      </c>
      <c r="F1005" s="32">
        <v>244</v>
      </c>
      <c r="G1005" s="857">
        <v>342</v>
      </c>
      <c r="H1005" s="952">
        <v>1831.2850000000001</v>
      </c>
      <c r="I1005" s="952">
        <v>1831.2850000000001</v>
      </c>
      <c r="J1005" s="1090">
        <f>I1005-H1005</f>
        <v>0</v>
      </c>
    </row>
    <row r="1006" spans="1:10" ht="14.25" x14ac:dyDescent="0.2">
      <c r="A1006" s="44" t="s">
        <v>91</v>
      </c>
      <c r="B1006" s="45" t="s">
        <v>26</v>
      </c>
      <c r="C1006" s="40">
        <v>7</v>
      </c>
      <c r="D1006" s="40">
        <v>2</v>
      </c>
      <c r="E1006" s="123">
        <v>0</v>
      </c>
      <c r="F1006" s="42">
        <v>0</v>
      </c>
      <c r="G1006" s="42"/>
      <c r="H1006" s="948">
        <f>H1007</f>
        <v>646.226</v>
      </c>
      <c r="I1006" s="948">
        <f>I1007</f>
        <v>646.226</v>
      </c>
      <c r="J1006" s="951">
        <f t="shared" ref="J1006" si="46">J1007</f>
        <v>0</v>
      </c>
    </row>
    <row r="1007" spans="1:10" ht="30" x14ac:dyDescent="0.25">
      <c r="A1007" s="226" t="s">
        <v>477</v>
      </c>
      <c r="B1007" s="113" t="s">
        <v>26</v>
      </c>
      <c r="C1007" s="30">
        <v>7</v>
      </c>
      <c r="D1007" s="30">
        <v>2</v>
      </c>
      <c r="E1007" s="205" t="s">
        <v>336</v>
      </c>
      <c r="F1007" s="32">
        <v>244</v>
      </c>
      <c r="G1007" s="857">
        <v>342</v>
      </c>
      <c r="H1007" s="952">
        <v>646.226</v>
      </c>
      <c r="I1007" s="952">
        <v>646.226</v>
      </c>
      <c r="J1007" s="1090">
        <f>I1007-H1007</f>
        <v>0</v>
      </c>
    </row>
    <row r="1008" spans="1:10" ht="14.25" x14ac:dyDescent="0.2">
      <c r="A1008" s="44" t="s">
        <v>92</v>
      </c>
      <c r="B1008" s="45" t="s">
        <v>26</v>
      </c>
      <c r="C1008" s="40">
        <v>7</v>
      </c>
      <c r="D1008" s="40">
        <v>2</v>
      </c>
      <c r="E1008" s="123">
        <v>0</v>
      </c>
      <c r="F1008" s="42">
        <v>0</v>
      </c>
      <c r="G1008" s="42"/>
      <c r="H1008" s="948">
        <f>H1009</f>
        <v>1270.2840000000001</v>
      </c>
      <c r="I1008" s="948">
        <f>I1009</f>
        <v>1270.2840000000001</v>
      </c>
      <c r="J1008" s="951">
        <f t="shared" ref="J1008" si="47">J1009</f>
        <v>0</v>
      </c>
    </row>
    <row r="1009" spans="1:10" ht="30" x14ac:dyDescent="0.25">
      <c r="A1009" s="226" t="s">
        <v>477</v>
      </c>
      <c r="B1009" s="113" t="s">
        <v>26</v>
      </c>
      <c r="C1009" s="30">
        <v>7</v>
      </c>
      <c r="D1009" s="30">
        <v>2</v>
      </c>
      <c r="E1009" s="205" t="s">
        <v>336</v>
      </c>
      <c r="F1009" s="32">
        <v>244</v>
      </c>
      <c r="G1009" s="857">
        <v>342</v>
      </c>
      <c r="H1009" s="952">
        <v>1270.2840000000001</v>
      </c>
      <c r="I1009" s="952">
        <v>1270.2840000000001</v>
      </c>
      <c r="J1009" s="1090">
        <f>I1009-H1009</f>
        <v>0</v>
      </c>
    </row>
    <row r="1010" spans="1:10" ht="14.25" x14ac:dyDescent="0.2">
      <c r="A1010" s="44" t="s">
        <v>93</v>
      </c>
      <c r="B1010" s="45" t="s">
        <v>26</v>
      </c>
      <c r="C1010" s="40">
        <v>7</v>
      </c>
      <c r="D1010" s="40">
        <v>2</v>
      </c>
      <c r="E1010" s="123">
        <v>0</v>
      </c>
      <c r="F1010" s="42">
        <v>0</v>
      </c>
      <c r="G1010" s="42"/>
      <c r="H1010" s="948">
        <f>H1011</f>
        <v>4468.7617</v>
      </c>
      <c r="I1010" s="948">
        <f>I1011</f>
        <v>4468.7617</v>
      </c>
      <c r="J1010" s="951">
        <f t="shared" ref="J1010" si="48">J1011</f>
        <v>0</v>
      </c>
    </row>
    <row r="1011" spans="1:10" ht="30" x14ac:dyDescent="0.25">
      <c r="A1011" s="226" t="s">
        <v>477</v>
      </c>
      <c r="B1011" s="113" t="s">
        <v>26</v>
      </c>
      <c r="C1011" s="30">
        <v>7</v>
      </c>
      <c r="D1011" s="30">
        <v>2</v>
      </c>
      <c r="E1011" s="205" t="s">
        <v>336</v>
      </c>
      <c r="F1011" s="32">
        <v>244</v>
      </c>
      <c r="G1011" s="857">
        <v>342</v>
      </c>
      <c r="H1011" s="952">
        <f>4461.572+7.1897</f>
        <v>4468.7617</v>
      </c>
      <c r="I1011" s="952">
        <f>4461.572+7.1897</f>
        <v>4468.7617</v>
      </c>
      <c r="J1011" s="1090">
        <f>I1011-H1011</f>
        <v>0</v>
      </c>
    </row>
    <row r="1012" spans="1:10" ht="14.25" x14ac:dyDescent="0.2">
      <c r="A1012" s="44" t="s">
        <v>94</v>
      </c>
      <c r="B1012" s="45" t="s">
        <v>26</v>
      </c>
      <c r="C1012" s="40">
        <v>7</v>
      </c>
      <c r="D1012" s="40">
        <v>2</v>
      </c>
      <c r="E1012" s="123">
        <v>0</v>
      </c>
      <c r="F1012" s="42">
        <v>0</v>
      </c>
      <c r="G1012" s="42"/>
      <c r="H1012" s="948">
        <f>H1013</f>
        <v>200.70500000000001</v>
      </c>
      <c r="I1012" s="948">
        <f>I1013</f>
        <v>200.70500000000001</v>
      </c>
      <c r="J1012" s="951">
        <f t="shared" ref="J1012" si="49">J1013</f>
        <v>0</v>
      </c>
    </row>
    <row r="1013" spans="1:10" ht="30" x14ac:dyDescent="0.25">
      <c r="A1013" s="226" t="s">
        <v>477</v>
      </c>
      <c r="B1013" s="113" t="s">
        <v>26</v>
      </c>
      <c r="C1013" s="30">
        <v>7</v>
      </c>
      <c r="D1013" s="30">
        <v>2</v>
      </c>
      <c r="E1013" s="205" t="s">
        <v>336</v>
      </c>
      <c r="F1013" s="32">
        <v>244</v>
      </c>
      <c r="G1013" s="857">
        <v>342</v>
      </c>
      <c r="H1013" s="952">
        <v>200.70500000000001</v>
      </c>
      <c r="I1013" s="952">
        <v>200.70500000000001</v>
      </c>
      <c r="J1013" s="1090">
        <f>I1013-H1013</f>
        <v>0</v>
      </c>
    </row>
    <row r="1014" spans="1:10" ht="14.25" x14ac:dyDescent="0.2">
      <c r="A1014" s="44" t="s">
        <v>95</v>
      </c>
      <c r="B1014" s="45" t="s">
        <v>26</v>
      </c>
      <c r="C1014" s="40">
        <v>7</v>
      </c>
      <c r="D1014" s="40">
        <v>2</v>
      </c>
      <c r="E1014" s="123">
        <v>0</v>
      </c>
      <c r="F1014" s="42">
        <v>0</v>
      </c>
      <c r="G1014" s="42"/>
      <c r="H1014" s="948">
        <f>H1015</f>
        <v>258.44499999999999</v>
      </c>
      <c r="I1014" s="948">
        <f>I1015</f>
        <v>258.44499999999999</v>
      </c>
      <c r="J1014" s="951">
        <f t="shared" ref="J1014" si="50">J1015</f>
        <v>0</v>
      </c>
    </row>
    <row r="1015" spans="1:10" ht="30" x14ac:dyDescent="0.25">
      <c r="A1015" s="226" t="s">
        <v>477</v>
      </c>
      <c r="B1015" s="113" t="s">
        <v>26</v>
      </c>
      <c r="C1015" s="30">
        <v>7</v>
      </c>
      <c r="D1015" s="30">
        <v>2</v>
      </c>
      <c r="E1015" s="205" t="s">
        <v>336</v>
      </c>
      <c r="F1015" s="32">
        <v>244</v>
      </c>
      <c r="G1015" s="857">
        <v>342</v>
      </c>
      <c r="H1015" s="952">
        <v>258.44499999999999</v>
      </c>
      <c r="I1015" s="952">
        <v>258.44499999999999</v>
      </c>
      <c r="J1015" s="1090">
        <f>I1015-H1015</f>
        <v>0</v>
      </c>
    </row>
    <row r="1016" spans="1:10" ht="14.25" x14ac:dyDescent="0.2">
      <c r="A1016" s="44" t="s">
        <v>96</v>
      </c>
      <c r="B1016" s="45" t="s">
        <v>26</v>
      </c>
      <c r="C1016" s="40">
        <v>7</v>
      </c>
      <c r="D1016" s="40">
        <v>2</v>
      </c>
      <c r="E1016" s="123">
        <v>0</v>
      </c>
      <c r="F1016" s="42">
        <v>0</v>
      </c>
      <c r="G1016" s="42"/>
      <c r="H1016" s="948">
        <f>H1017</f>
        <v>87.995999999999995</v>
      </c>
      <c r="I1016" s="948">
        <f>I1017</f>
        <v>87.995999999999995</v>
      </c>
      <c r="J1016" s="951">
        <f t="shared" ref="J1016" si="51">J1017</f>
        <v>0</v>
      </c>
    </row>
    <row r="1017" spans="1:10" ht="30.75" thickBot="1" x14ac:dyDescent="0.3">
      <c r="A1017" s="226" t="s">
        <v>477</v>
      </c>
      <c r="B1017" s="113" t="s">
        <v>26</v>
      </c>
      <c r="C1017" s="30">
        <v>7</v>
      </c>
      <c r="D1017" s="30">
        <v>2</v>
      </c>
      <c r="E1017" s="205" t="s">
        <v>336</v>
      </c>
      <c r="F1017" s="318">
        <v>244</v>
      </c>
      <c r="G1017" s="355">
        <v>342</v>
      </c>
      <c r="H1017" s="1091">
        <v>87.995999999999995</v>
      </c>
      <c r="I1017" s="1091">
        <v>87.995999999999995</v>
      </c>
      <c r="J1017" s="1090">
        <f>I1017-H1017</f>
        <v>0</v>
      </c>
    </row>
    <row r="1018" spans="1:10" ht="16.5" thickBot="1" x14ac:dyDescent="0.3">
      <c r="A1018" s="1317" t="s">
        <v>283</v>
      </c>
      <c r="B1018" s="1318"/>
      <c r="C1018" s="1318"/>
      <c r="D1018" s="1318"/>
      <c r="E1018" s="1318"/>
      <c r="F1018" s="1318"/>
      <c r="G1018" s="1319"/>
      <c r="H1018" s="1092">
        <f>H1019+H1021+H1023+H1025</f>
        <v>458.41499999999996</v>
      </c>
      <c r="I1018" s="1092">
        <f>I1019+I1021+I1023+I1025</f>
        <v>458.41499999999996</v>
      </c>
      <c r="J1018" s="1093">
        <f t="shared" ref="J1018" si="52">J1019+J1021+J1023+J1025</f>
        <v>0</v>
      </c>
    </row>
    <row r="1019" spans="1:10" ht="14.25" x14ac:dyDescent="0.2">
      <c r="A1019" s="441" t="s">
        <v>389</v>
      </c>
      <c r="B1019" s="442" t="s">
        <v>26</v>
      </c>
      <c r="C1019" s="443">
        <v>7</v>
      </c>
      <c r="D1019" s="443">
        <v>2</v>
      </c>
      <c r="E1019" s="389" t="s">
        <v>28</v>
      </c>
      <c r="F1019" s="444">
        <v>0</v>
      </c>
      <c r="G1019" s="444"/>
      <c r="H1019" s="1094">
        <f>H1020</f>
        <v>332.16300000000001</v>
      </c>
      <c r="I1019" s="1094">
        <f>I1020</f>
        <v>332.16300000000001</v>
      </c>
      <c r="J1019" s="1095">
        <f t="shared" ref="J1019" si="53">J1020</f>
        <v>0</v>
      </c>
    </row>
    <row r="1020" spans="1:10" ht="26.25" x14ac:dyDescent="0.25">
      <c r="A1020" s="445" t="s">
        <v>256</v>
      </c>
      <c r="B1020" s="440" t="s">
        <v>26</v>
      </c>
      <c r="C1020" s="204">
        <v>7</v>
      </c>
      <c r="D1020" s="204">
        <v>2</v>
      </c>
      <c r="E1020" s="522" t="s">
        <v>337</v>
      </c>
      <c r="F1020" s="206">
        <v>321</v>
      </c>
      <c r="G1020" s="206">
        <v>263</v>
      </c>
      <c r="H1020" s="1078">
        <v>332.16300000000001</v>
      </c>
      <c r="I1020" s="1078">
        <v>332.16300000000001</v>
      </c>
      <c r="J1020" s="1090">
        <f>I1020-H1020</f>
        <v>0</v>
      </c>
    </row>
    <row r="1021" spans="1:10" ht="14.25" x14ac:dyDescent="0.2">
      <c r="A1021" s="44" t="s">
        <v>390</v>
      </c>
      <c r="B1021" s="422" t="s">
        <v>26</v>
      </c>
      <c r="C1021" s="402">
        <v>7</v>
      </c>
      <c r="D1021" s="402">
        <v>2</v>
      </c>
      <c r="E1021" s="82" t="s">
        <v>28</v>
      </c>
      <c r="F1021" s="404">
        <v>0</v>
      </c>
      <c r="G1021" s="404"/>
      <c r="H1021" s="1096">
        <f>H1022</f>
        <v>51.101999999999997</v>
      </c>
      <c r="I1021" s="1096">
        <f>I1022</f>
        <v>51.101999999999997</v>
      </c>
      <c r="J1021" s="1097">
        <f t="shared" ref="J1021" si="54">J1022</f>
        <v>0</v>
      </c>
    </row>
    <row r="1022" spans="1:10" ht="26.25" x14ac:dyDescent="0.25">
      <c r="A1022" s="445" t="s">
        <v>256</v>
      </c>
      <c r="B1022" s="440" t="s">
        <v>26</v>
      </c>
      <c r="C1022" s="204">
        <v>7</v>
      </c>
      <c r="D1022" s="204">
        <v>2</v>
      </c>
      <c r="E1022" s="522" t="s">
        <v>337</v>
      </c>
      <c r="F1022" s="206">
        <v>321</v>
      </c>
      <c r="G1022" s="206">
        <v>263</v>
      </c>
      <c r="H1022" s="1078">
        <v>51.101999999999997</v>
      </c>
      <c r="I1022" s="1078">
        <v>51.101999999999997</v>
      </c>
      <c r="J1022" s="1090">
        <f>I1022-H1022</f>
        <v>0</v>
      </c>
    </row>
    <row r="1023" spans="1:10" ht="14.25" x14ac:dyDescent="0.2">
      <c r="A1023" s="44" t="s">
        <v>391</v>
      </c>
      <c r="B1023" s="45" t="s">
        <v>26</v>
      </c>
      <c r="C1023" s="40">
        <v>7</v>
      </c>
      <c r="D1023" s="40">
        <v>2</v>
      </c>
      <c r="E1023" s="123">
        <v>0</v>
      </c>
      <c r="F1023" s="42">
        <v>0</v>
      </c>
      <c r="G1023" s="42"/>
      <c r="H1023" s="948">
        <f>H1024</f>
        <v>25.550999999999998</v>
      </c>
      <c r="I1023" s="948">
        <f>I1024</f>
        <v>25.550999999999998</v>
      </c>
      <c r="J1023" s="951">
        <f t="shared" ref="J1023" si="55">J1024</f>
        <v>0</v>
      </c>
    </row>
    <row r="1024" spans="1:10" ht="26.25" x14ac:dyDescent="0.25">
      <c r="A1024" s="445" t="s">
        <v>256</v>
      </c>
      <c r="B1024" s="440" t="s">
        <v>26</v>
      </c>
      <c r="C1024" s="204">
        <v>7</v>
      </c>
      <c r="D1024" s="204">
        <v>2</v>
      </c>
      <c r="E1024" s="522" t="s">
        <v>337</v>
      </c>
      <c r="F1024" s="206">
        <v>321</v>
      </c>
      <c r="G1024" s="206">
        <v>263</v>
      </c>
      <c r="H1024" s="1078">
        <v>25.550999999999998</v>
      </c>
      <c r="I1024" s="1078">
        <v>25.550999999999998</v>
      </c>
      <c r="J1024" s="1090">
        <f>I1024-H1024</f>
        <v>0</v>
      </c>
    </row>
    <row r="1025" spans="1:10" ht="14.25" x14ac:dyDescent="0.2">
      <c r="A1025" s="44" t="s">
        <v>392</v>
      </c>
      <c r="B1025" s="45" t="s">
        <v>26</v>
      </c>
      <c r="C1025" s="40">
        <v>7</v>
      </c>
      <c r="D1025" s="40">
        <v>2</v>
      </c>
      <c r="E1025" s="123">
        <v>0</v>
      </c>
      <c r="F1025" s="42">
        <v>0</v>
      </c>
      <c r="G1025" s="42"/>
      <c r="H1025" s="948">
        <f>H1026</f>
        <v>49.598999999999997</v>
      </c>
      <c r="I1025" s="948">
        <f>I1026</f>
        <v>49.598999999999997</v>
      </c>
      <c r="J1025" s="951">
        <f t="shared" ref="J1025" si="56">J1026</f>
        <v>0</v>
      </c>
    </row>
    <row r="1026" spans="1:10" s="164" customFormat="1" ht="27" thickBot="1" x14ac:dyDescent="0.3">
      <c r="A1026" s="644" t="s">
        <v>256</v>
      </c>
      <c r="B1026" s="645" t="s">
        <v>26</v>
      </c>
      <c r="C1026" s="409">
        <v>7</v>
      </c>
      <c r="D1026" s="409">
        <v>2</v>
      </c>
      <c r="E1026" s="646" t="s">
        <v>337</v>
      </c>
      <c r="F1026" s="410">
        <v>321</v>
      </c>
      <c r="G1026" s="410">
        <v>263</v>
      </c>
      <c r="H1026" s="1079">
        <v>49.598999999999997</v>
      </c>
      <c r="I1026" s="1079">
        <v>49.598999999999997</v>
      </c>
      <c r="J1026" s="1090">
        <f>I1026-H1026</f>
        <v>0</v>
      </c>
    </row>
    <row r="1027" spans="1:10" s="164" customFormat="1" ht="16.5" thickBot="1" x14ac:dyDescent="0.3">
      <c r="A1027" s="1310" t="s">
        <v>398</v>
      </c>
      <c r="B1027" s="1311"/>
      <c r="C1027" s="1311"/>
      <c r="D1027" s="1311"/>
      <c r="E1027" s="1311"/>
      <c r="F1027" s="1311"/>
      <c r="G1027" s="1312"/>
      <c r="H1027" s="1029">
        <f>H1028</f>
        <v>132.30000000000001</v>
      </c>
      <c r="I1027" s="1029">
        <f>I1028</f>
        <v>132.30000000000001</v>
      </c>
      <c r="J1027" s="1030">
        <f t="shared" ref="J1027:J1028" si="57">J1028</f>
        <v>0</v>
      </c>
    </row>
    <row r="1028" spans="1:10" s="164" customFormat="1" ht="14.25" x14ac:dyDescent="0.2">
      <c r="A1028" s="151" t="s">
        <v>399</v>
      </c>
      <c r="B1028" s="694" t="s">
        <v>26</v>
      </c>
      <c r="C1028" s="197">
        <v>7</v>
      </c>
      <c r="D1028" s="197">
        <v>0</v>
      </c>
      <c r="E1028" s="695" t="s">
        <v>28</v>
      </c>
      <c r="F1028" s="199">
        <v>0</v>
      </c>
      <c r="G1028" s="199"/>
      <c r="H1028" s="1075">
        <f>H1029</f>
        <v>132.30000000000001</v>
      </c>
      <c r="I1028" s="1075">
        <f>I1029</f>
        <v>132.30000000000001</v>
      </c>
      <c r="J1028" s="1076">
        <f t="shared" si="57"/>
        <v>0</v>
      </c>
    </row>
    <row r="1029" spans="1:10" s="682" customFormat="1" ht="30.75" thickBot="1" x14ac:dyDescent="0.3">
      <c r="A1029" s="399" t="s">
        <v>380</v>
      </c>
      <c r="B1029" s="693" t="s">
        <v>26</v>
      </c>
      <c r="C1029" s="637">
        <v>7</v>
      </c>
      <c r="D1029" s="637">
        <v>9</v>
      </c>
      <c r="E1029" s="749" t="s">
        <v>403</v>
      </c>
      <c r="F1029" s="638">
        <v>244</v>
      </c>
      <c r="G1029" s="638">
        <v>342</v>
      </c>
      <c r="H1029" s="1032">
        <v>132.30000000000001</v>
      </c>
      <c r="I1029" s="1032">
        <v>132.30000000000001</v>
      </c>
      <c r="J1029" s="1077">
        <f>I1029-H1029</f>
        <v>0</v>
      </c>
    </row>
    <row r="1030" spans="1:10" s="682" customFormat="1" ht="15" thickBot="1" x14ac:dyDescent="0.25">
      <c r="A1030" s="1307" t="s">
        <v>405</v>
      </c>
      <c r="B1030" s="1308"/>
      <c r="C1030" s="1308"/>
      <c r="D1030" s="1308"/>
      <c r="E1030" s="1308"/>
      <c r="F1030" s="1308"/>
      <c r="G1030" s="1309"/>
      <c r="H1030" s="1098">
        <f>H1031</f>
        <v>410.6508</v>
      </c>
      <c r="I1030" s="1098">
        <f>I1031</f>
        <v>410.6508</v>
      </c>
      <c r="J1030" s="1099">
        <f t="shared" ref="J1030" si="58">J1031</f>
        <v>0</v>
      </c>
    </row>
    <row r="1031" spans="1:10" s="164" customFormat="1" ht="14.25" x14ac:dyDescent="0.2">
      <c r="A1031" s="670" t="s">
        <v>450</v>
      </c>
      <c r="B1031" s="662" t="s">
        <v>26</v>
      </c>
      <c r="C1031" s="663">
        <v>7</v>
      </c>
      <c r="D1031" s="663">
        <v>2</v>
      </c>
      <c r="E1031" s="664" t="s">
        <v>388</v>
      </c>
      <c r="F1031" s="665">
        <v>0</v>
      </c>
      <c r="G1031" s="688"/>
      <c r="H1031" s="1100">
        <f>H1032+H1033</f>
        <v>410.6508</v>
      </c>
      <c r="I1031" s="1100">
        <f>I1032+I1033</f>
        <v>410.6508</v>
      </c>
      <c r="J1031" s="1101">
        <f t="shared" ref="J1031" si="59">J1032+J1033</f>
        <v>0</v>
      </c>
    </row>
    <row r="1032" spans="1:10" s="674" customFormat="1" ht="15" x14ac:dyDescent="0.25">
      <c r="A1032" s="677" t="s">
        <v>386</v>
      </c>
      <c r="B1032" s="678" t="s">
        <v>26</v>
      </c>
      <c r="C1032" s="679">
        <v>7</v>
      </c>
      <c r="D1032" s="679">
        <v>2</v>
      </c>
      <c r="E1032" s="680" t="s">
        <v>388</v>
      </c>
      <c r="F1032" s="689">
        <v>113</v>
      </c>
      <c r="G1032" s="681">
        <v>226</v>
      </c>
      <c r="H1032" s="1102">
        <f>H1035</f>
        <v>315.39999999999998</v>
      </c>
      <c r="I1032" s="1102">
        <f>I1035</f>
        <v>315.39999999999998</v>
      </c>
      <c r="J1032" s="1103">
        <f t="shared" ref="J1032" si="60">J1035</f>
        <v>0</v>
      </c>
    </row>
    <row r="1033" spans="1:10" s="674" customFormat="1" ht="15.75" thickBot="1" x14ac:dyDescent="0.3">
      <c r="A1033" s="683" t="s">
        <v>387</v>
      </c>
      <c r="B1033" s="684" t="s">
        <v>26</v>
      </c>
      <c r="C1033" s="685">
        <v>7</v>
      </c>
      <c r="D1033" s="685">
        <v>2</v>
      </c>
      <c r="E1033" s="686" t="s">
        <v>388</v>
      </c>
      <c r="F1033" s="690">
        <v>119</v>
      </c>
      <c r="G1033" s="687">
        <v>226</v>
      </c>
      <c r="H1033" s="1104">
        <f>H1036</f>
        <v>95.250799999999998</v>
      </c>
      <c r="I1033" s="1104">
        <f>I1036</f>
        <v>95.250799999999998</v>
      </c>
      <c r="J1033" s="1105">
        <f t="shared" ref="J1033" si="61">J1036</f>
        <v>0</v>
      </c>
    </row>
    <row r="1034" spans="1:10" ht="14.25" x14ac:dyDescent="0.2">
      <c r="A1034" s="72" t="s">
        <v>456</v>
      </c>
      <c r="B1034" s="120" t="s">
        <v>26</v>
      </c>
      <c r="C1034" s="73">
        <v>7</v>
      </c>
      <c r="D1034" s="73">
        <v>2</v>
      </c>
      <c r="E1034" s="121">
        <v>0</v>
      </c>
      <c r="F1034" s="74">
        <v>0</v>
      </c>
      <c r="G1034" s="727"/>
      <c r="H1034" s="965">
        <f>H1035+H1036</f>
        <v>410.6508</v>
      </c>
      <c r="I1034" s="965">
        <f>I1035+I1036</f>
        <v>410.6508</v>
      </c>
      <c r="J1034" s="966">
        <f t="shared" ref="J1034" si="62">J1035+J1036</f>
        <v>0</v>
      </c>
    </row>
    <row r="1035" spans="1:10" ht="15" x14ac:dyDescent="0.25">
      <c r="A1035" s="671" t="s">
        <v>386</v>
      </c>
      <c r="B1035" s="666" t="s">
        <v>26</v>
      </c>
      <c r="C1035" s="159">
        <v>7</v>
      </c>
      <c r="D1035" s="159">
        <v>2</v>
      </c>
      <c r="E1035" s="667" t="s">
        <v>388</v>
      </c>
      <c r="F1035" s="691">
        <v>113</v>
      </c>
      <c r="G1035" s="672">
        <v>226</v>
      </c>
      <c r="H1035" s="1001">
        <v>315.39999999999998</v>
      </c>
      <c r="I1035" s="1001">
        <v>315.39999999999998</v>
      </c>
      <c r="J1035" s="1106">
        <f>I1035-H1035</f>
        <v>0</v>
      </c>
    </row>
    <row r="1036" spans="1:10" s="15" customFormat="1" ht="15.75" thickBot="1" x14ac:dyDescent="0.3">
      <c r="A1036" s="675" t="s">
        <v>387</v>
      </c>
      <c r="B1036" s="668" t="s">
        <v>26</v>
      </c>
      <c r="C1036" s="480">
        <v>7</v>
      </c>
      <c r="D1036" s="480">
        <v>2</v>
      </c>
      <c r="E1036" s="669" t="s">
        <v>388</v>
      </c>
      <c r="F1036" s="692">
        <v>119</v>
      </c>
      <c r="G1036" s="676">
        <v>226</v>
      </c>
      <c r="H1036" s="1072">
        <v>95.250799999999998</v>
      </c>
      <c r="I1036" s="1072">
        <v>95.250799999999998</v>
      </c>
      <c r="J1036" s="1106">
        <f>I1036-H1036</f>
        <v>0</v>
      </c>
    </row>
    <row r="1037" spans="1:10" ht="29.25" thickBot="1" x14ac:dyDescent="0.25">
      <c r="A1037" s="696" t="s">
        <v>299</v>
      </c>
      <c r="B1037" s="697" t="s">
        <v>26</v>
      </c>
      <c r="C1037" s="697" t="s">
        <v>207</v>
      </c>
      <c r="D1037" s="697" t="s">
        <v>207</v>
      </c>
      <c r="E1037" s="697" t="s">
        <v>28</v>
      </c>
      <c r="F1037" s="697" t="s">
        <v>56</v>
      </c>
      <c r="G1037" s="697"/>
      <c r="H1037" s="1107">
        <f>H1049+H1040+H1044+H1046+H1038+H1052+H1054+H1042</f>
        <v>156161.64799999999</v>
      </c>
      <c r="I1037" s="1107">
        <f>I1049+I1040+I1044+I1046+I1038+I1052+I1054+I1042</f>
        <v>177869.236</v>
      </c>
      <c r="J1037" s="1108">
        <f>J1049+J1040+J1044+J1046+J1038+J1052+J1054+J1042</f>
        <v>21707.588</v>
      </c>
    </row>
    <row r="1038" spans="1:10" s="150" customFormat="1" ht="43.5" thickBot="1" x14ac:dyDescent="0.25">
      <c r="A1038" s="704" t="s">
        <v>395</v>
      </c>
      <c r="B1038" s="705" t="s">
        <v>26</v>
      </c>
      <c r="C1038" s="705" t="s">
        <v>51</v>
      </c>
      <c r="D1038" s="705" t="s">
        <v>396</v>
      </c>
      <c r="E1038" s="705" t="s">
        <v>397</v>
      </c>
      <c r="F1038" s="705" t="s">
        <v>56</v>
      </c>
      <c r="G1038" s="705"/>
      <c r="H1038" s="1109">
        <f>H1039</f>
        <v>92.62</v>
      </c>
      <c r="I1038" s="1109">
        <f>I1039</f>
        <v>92.62</v>
      </c>
      <c r="J1038" s="1110">
        <f t="shared" ref="J1038" si="63">J1039</f>
        <v>0</v>
      </c>
    </row>
    <row r="1039" spans="1:10" ht="30.75" thickBot="1" x14ac:dyDescent="0.3">
      <c r="A1039" s="698" t="s">
        <v>277</v>
      </c>
      <c r="B1039" s="699" t="s">
        <v>26</v>
      </c>
      <c r="C1039" s="700">
        <v>1</v>
      </c>
      <c r="D1039" s="700">
        <v>13</v>
      </c>
      <c r="E1039" s="701" t="s">
        <v>394</v>
      </c>
      <c r="F1039" s="702">
        <v>244</v>
      </c>
      <c r="G1039" s="703">
        <v>226</v>
      </c>
      <c r="H1039" s="995">
        <v>92.62</v>
      </c>
      <c r="I1039" s="995">
        <v>92.62</v>
      </c>
      <c r="J1039" s="1111">
        <f>I1039-H1039</f>
        <v>0</v>
      </c>
    </row>
    <row r="1040" spans="1:10" s="150" customFormat="1" ht="14.25" x14ac:dyDescent="0.2">
      <c r="A1040" s="307" t="s">
        <v>355</v>
      </c>
      <c r="B1040" s="417" t="s">
        <v>26</v>
      </c>
      <c r="C1040" s="417" t="s">
        <v>208</v>
      </c>
      <c r="D1040" s="417" t="s">
        <v>209</v>
      </c>
      <c r="E1040" s="417" t="s">
        <v>28</v>
      </c>
      <c r="F1040" s="417" t="s">
        <v>56</v>
      </c>
      <c r="G1040" s="417"/>
      <c r="H1040" s="1112">
        <f>H1041</f>
        <v>12148.163</v>
      </c>
      <c r="I1040" s="1112">
        <f>I1041</f>
        <v>12148.163</v>
      </c>
      <c r="J1040" s="1113">
        <f t="shared" ref="J1040" si="64">J1041</f>
        <v>0</v>
      </c>
    </row>
    <row r="1041" spans="1:10" ht="33" customHeight="1" thickBot="1" x14ac:dyDescent="0.3">
      <c r="A1041" s="608" t="s">
        <v>544</v>
      </c>
      <c r="B1041" s="54" t="s">
        <v>26</v>
      </c>
      <c r="C1041" s="204">
        <v>4</v>
      </c>
      <c r="D1041" s="204">
        <v>9</v>
      </c>
      <c r="E1041" s="205">
        <v>1540520760</v>
      </c>
      <c r="F1041" s="206">
        <v>243</v>
      </c>
      <c r="G1041" s="110">
        <v>225</v>
      </c>
      <c r="H1041" s="1085">
        <v>12148.163</v>
      </c>
      <c r="I1041" s="1114">
        <v>12148.163</v>
      </c>
      <c r="J1041" s="1086">
        <f>I1041-H1041</f>
        <v>0</v>
      </c>
    </row>
    <row r="1042" spans="1:10" ht="15" thickBot="1" x14ac:dyDescent="0.25">
      <c r="A1042" s="802" t="s">
        <v>535</v>
      </c>
      <c r="B1042" s="803" t="s">
        <v>26</v>
      </c>
      <c r="C1042" s="803" t="s">
        <v>208</v>
      </c>
      <c r="D1042" s="803" t="s">
        <v>209</v>
      </c>
      <c r="E1042" s="803" t="s">
        <v>28</v>
      </c>
      <c r="F1042" s="803" t="s">
        <v>56</v>
      </c>
      <c r="G1042" s="803"/>
      <c r="H1042" s="1115">
        <f>H1043</f>
        <v>0</v>
      </c>
      <c r="I1042" s="1115">
        <f t="shared" ref="I1042:J1042" si="65">I1043</f>
        <v>9001.8799999999992</v>
      </c>
      <c r="J1042" s="1116">
        <f t="shared" si="65"/>
        <v>9001.8799999999992</v>
      </c>
    </row>
    <row r="1043" spans="1:10" ht="30.75" thickBot="1" x14ac:dyDescent="0.3">
      <c r="A1043" s="208" t="s">
        <v>540</v>
      </c>
      <c r="B1043" s="804" t="s">
        <v>26</v>
      </c>
      <c r="C1043" s="796">
        <v>4</v>
      </c>
      <c r="D1043" s="796">
        <v>9</v>
      </c>
      <c r="E1043" s="797">
        <v>9990041120</v>
      </c>
      <c r="F1043" s="798">
        <v>243</v>
      </c>
      <c r="G1043" s="805">
        <v>225</v>
      </c>
      <c r="H1043" s="1117"/>
      <c r="I1043" s="1117">
        <v>9001.8799999999992</v>
      </c>
      <c r="J1043" s="1118">
        <f>I1043-H1043</f>
        <v>9001.8799999999992</v>
      </c>
    </row>
    <row r="1044" spans="1:10" s="150" customFormat="1" ht="14.25" x14ac:dyDescent="0.2">
      <c r="A1044" s="806" t="s">
        <v>357</v>
      </c>
      <c r="B1044" s="389" t="s">
        <v>26</v>
      </c>
      <c r="C1044" s="389" t="s">
        <v>208</v>
      </c>
      <c r="D1044" s="389" t="s">
        <v>298</v>
      </c>
      <c r="E1044" s="389" t="s">
        <v>28</v>
      </c>
      <c r="F1044" s="389" t="s">
        <v>56</v>
      </c>
      <c r="G1044" s="389"/>
      <c r="H1044" s="1094">
        <f>H1045</f>
        <v>0</v>
      </c>
      <c r="I1044" s="1119">
        <f>I1045</f>
        <v>0</v>
      </c>
      <c r="J1044" s="1095"/>
    </row>
    <row r="1045" spans="1:10" ht="28.5" customHeight="1" thickBot="1" x14ac:dyDescent="0.3">
      <c r="A1045" s="807" t="s">
        <v>356</v>
      </c>
      <c r="B1045" s="113" t="s">
        <v>26</v>
      </c>
      <c r="C1045" s="204">
        <v>4</v>
      </c>
      <c r="D1045" s="204">
        <v>12</v>
      </c>
      <c r="E1045" s="205">
        <v>1120185140</v>
      </c>
      <c r="F1045" s="206">
        <v>244</v>
      </c>
      <c r="G1045" s="857">
        <v>226</v>
      </c>
      <c r="H1045" s="1085"/>
      <c r="I1045" s="1114"/>
      <c r="J1045" s="1086"/>
    </row>
    <row r="1046" spans="1:10" ht="14.25" x14ac:dyDescent="0.2">
      <c r="A1046" s="806" t="s">
        <v>534</v>
      </c>
      <c r="B1046" s="389" t="s">
        <v>26</v>
      </c>
      <c r="C1046" s="389" t="s">
        <v>198</v>
      </c>
      <c r="D1046" s="389" t="s">
        <v>211</v>
      </c>
      <c r="E1046" s="389" t="s">
        <v>28</v>
      </c>
      <c r="F1046" s="389" t="s">
        <v>56</v>
      </c>
      <c r="G1046" s="389"/>
      <c r="H1046" s="1094">
        <f>H1047+H1048</f>
        <v>140764.83199999999</v>
      </c>
      <c r="I1046" s="1094">
        <f>I1047+I1048</f>
        <v>140764.83199999999</v>
      </c>
      <c r="J1046" s="1120">
        <f>J1047+J1048</f>
        <v>0</v>
      </c>
    </row>
    <row r="1047" spans="1:10" ht="30" x14ac:dyDescent="0.25">
      <c r="A1047" s="208" t="s">
        <v>530</v>
      </c>
      <c r="B1047" s="808" t="s">
        <v>26</v>
      </c>
      <c r="C1047" s="799">
        <v>5</v>
      </c>
      <c r="D1047" s="799">
        <v>2</v>
      </c>
      <c r="E1047" s="800" t="s">
        <v>348</v>
      </c>
      <c r="F1047" s="801">
        <v>414</v>
      </c>
      <c r="G1047" s="809">
        <v>310</v>
      </c>
      <c r="H1047" s="1085">
        <v>42594.116000000002</v>
      </c>
      <c r="I1047" s="1085">
        <v>42594.116000000002</v>
      </c>
      <c r="J1047" s="1121">
        <f>H1047-I1047</f>
        <v>0</v>
      </c>
    </row>
    <row r="1048" spans="1:10" ht="30.75" thickBot="1" x14ac:dyDescent="0.3">
      <c r="A1048" s="810" t="s">
        <v>531</v>
      </c>
      <c r="B1048" s="811" t="s">
        <v>26</v>
      </c>
      <c r="C1048" s="409">
        <v>5</v>
      </c>
      <c r="D1048" s="409">
        <v>2</v>
      </c>
      <c r="E1048" s="354" t="s">
        <v>348</v>
      </c>
      <c r="F1048" s="410">
        <v>414</v>
      </c>
      <c r="G1048" s="355">
        <v>310</v>
      </c>
      <c r="H1048" s="1122">
        <v>98170.716</v>
      </c>
      <c r="I1048" s="1122">
        <v>98170.716</v>
      </c>
      <c r="J1048" s="1123">
        <f>H1048-I1048</f>
        <v>0</v>
      </c>
    </row>
    <row r="1049" spans="1:10" s="15" customFormat="1" ht="29.25" x14ac:dyDescent="0.25">
      <c r="A1049" s="806" t="s">
        <v>212</v>
      </c>
      <c r="B1049" s="389" t="s">
        <v>26</v>
      </c>
      <c r="C1049" s="389" t="s">
        <v>198</v>
      </c>
      <c r="D1049" s="389" t="s">
        <v>199</v>
      </c>
      <c r="E1049" s="389" t="s">
        <v>28</v>
      </c>
      <c r="F1049" s="389" t="s">
        <v>56</v>
      </c>
      <c r="G1049" s="389"/>
      <c r="H1049" s="1094">
        <f>SUM(H1050:H1051)</f>
        <v>3156.0329999999999</v>
      </c>
      <c r="I1049" s="1094">
        <f>SUM(I1050:I1051)</f>
        <v>3156.0329999999999</v>
      </c>
      <c r="J1049" s="1095">
        <f>SUM(J1050:J1051)</f>
        <v>0</v>
      </c>
    </row>
    <row r="1050" spans="1:10" ht="15" x14ac:dyDescent="0.25">
      <c r="A1050" s="812" t="s">
        <v>532</v>
      </c>
      <c r="B1050" s="813" t="s">
        <v>26</v>
      </c>
      <c r="C1050" s="387">
        <v>5</v>
      </c>
      <c r="D1050" s="387">
        <v>3</v>
      </c>
      <c r="E1050" s="301" t="s">
        <v>515</v>
      </c>
      <c r="F1050" s="388">
        <v>244</v>
      </c>
      <c r="G1050" s="388">
        <v>225</v>
      </c>
      <c r="H1050" s="1085">
        <v>3124.473</v>
      </c>
      <c r="I1050" s="1085">
        <v>3124.473</v>
      </c>
      <c r="J1050" s="1086">
        <f>I1050-H1050</f>
        <v>0</v>
      </c>
    </row>
    <row r="1051" spans="1:10" ht="15.75" thickBot="1" x14ac:dyDescent="0.3">
      <c r="A1051" s="814" t="s">
        <v>533</v>
      </c>
      <c r="B1051" s="815" t="s">
        <v>26</v>
      </c>
      <c r="C1051" s="196">
        <v>5</v>
      </c>
      <c r="D1051" s="196">
        <v>3</v>
      </c>
      <c r="E1051" s="744" t="s">
        <v>515</v>
      </c>
      <c r="F1051" s="298">
        <v>244</v>
      </c>
      <c r="G1051" s="298">
        <v>225</v>
      </c>
      <c r="H1051" s="1085">
        <v>31.56</v>
      </c>
      <c r="I1051" s="1124">
        <v>31.56</v>
      </c>
      <c r="J1051" s="1125">
        <f>I1051-H1051</f>
        <v>0</v>
      </c>
    </row>
    <row r="1052" spans="1:10" ht="14.25" x14ac:dyDescent="0.2">
      <c r="A1052" s="806" t="s">
        <v>535</v>
      </c>
      <c r="B1052" s="816" t="s">
        <v>26</v>
      </c>
      <c r="C1052" s="816" t="s">
        <v>55</v>
      </c>
      <c r="D1052" s="816" t="s">
        <v>51</v>
      </c>
      <c r="E1052" s="816" t="s">
        <v>28</v>
      </c>
      <c r="F1052" s="816" t="s">
        <v>56</v>
      </c>
      <c r="G1052" s="816"/>
      <c r="H1052" s="1126">
        <f>H1053</f>
        <v>0</v>
      </c>
      <c r="I1052" s="1126">
        <f t="shared" ref="I1052:J1052" si="66">I1053</f>
        <v>9005.7080000000005</v>
      </c>
      <c r="J1052" s="1127">
        <f t="shared" si="66"/>
        <v>9005.7080000000005</v>
      </c>
    </row>
    <row r="1053" spans="1:10" ht="30.75" thickBot="1" x14ac:dyDescent="0.3">
      <c r="A1053" s="817" t="s">
        <v>536</v>
      </c>
      <c r="B1053" s="808" t="s">
        <v>26</v>
      </c>
      <c r="C1053" s="799">
        <v>11</v>
      </c>
      <c r="D1053" s="799">
        <v>1</v>
      </c>
      <c r="E1053" s="800">
        <v>9990041120</v>
      </c>
      <c r="F1053" s="801">
        <v>243</v>
      </c>
      <c r="G1053" s="809">
        <v>225</v>
      </c>
      <c r="H1053" s="1128"/>
      <c r="I1053" s="1128">
        <v>9005.7080000000005</v>
      </c>
      <c r="J1053" s="1129">
        <f>I1053-H1053</f>
        <v>9005.7080000000005</v>
      </c>
    </row>
    <row r="1054" spans="1:10" ht="14.25" x14ac:dyDescent="0.2">
      <c r="A1054" s="818" t="s">
        <v>537</v>
      </c>
      <c r="B1054" s="819" t="s">
        <v>26</v>
      </c>
      <c r="C1054" s="21">
        <v>0</v>
      </c>
      <c r="D1054" s="21">
        <v>0</v>
      </c>
      <c r="E1054" s="820">
        <v>0</v>
      </c>
      <c r="F1054" s="22">
        <v>0</v>
      </c>
      <c r="G1054" s="22">
        <v>251</v>
      </c>
      <c r="H1054" s="1130">
        <f>H1055</f>
        <v>0</v>
      </c>
      <c r="I1054" s="1130">
        <f t="shared" ref="I1054:J1055" si="67">I1055</f>
        <v>3700</v>
      </c>
      <c r="J1054" s="1131">
        <f t="shared" si="67"/>
        <v>3700</v>
      </c>
    </row>
    <row r="1055" spans="1:10" ht="14.25" x14ac:dyDescent="0.2">
      <c r="A1055" s="218" t="s">
        <v>538</v>
      </c>
      <c r="B1055" s="219" t="s">
        <v>26</v>
      </c>
      <c r="C1055" s="219" t="s">
        <v>208</v>
      </c>
      <c r="D1055" s="219" t="s">
        <v>209</v>
      </c>
      <c r="E1055" s="219" t="s">
        <v>28</v>
      </c>
      <c r="F1055" s="219" t="s">
        <v>56</v>
      </c>
      <c r="G1055" s="219"/>
      <c r="H1055" s="1026">
        <f>H1056</f>
        <v>0</v>
      </c>
      <c r="I1055" s="1026">
        <f t="shared" si="67"/>
        <v>3700</v>
      </c>
      <c r="J1055" s="1027">
        <f t="shared" si="67"/>
        <v>3700</v>
      </c>
    </row>
    <row r="1056" spans="1:10" ht="45.75" thickBot="1" x14ac:dyDescent="0.3">
      <c r="A1056" s="226" t="s">
        <v>539</v>
      </c>
      <c r="B1056" s="408" t="s">
        <v>26</v>
      </c>
      <c r="C1056" s="409">
        <v>4</v>
      </c>
      <c r="D1056" s="409">
        <v>9</v>
      </c>
      <c r="E1056" s="354">
        <v>9990041120</v>
      </c>
      <c r="F1056" s="410">
        <v>521</v>
      </c>
      <c r="G1056" s="411">
        <v>251</v>
      </c>
      <c r="H1056" s="1079"/>
      <c r="I1056" s="1079">
        <v>3700</v>
      </c>
      <c r="J1056" s="1132">
        <f>I1056-H1056</f>
        <v>3700</v>
      </c>
    </row>
    <row r="1057" spans="1:10" ht="15" thickBot="1" x14ac:dyDescent="0.25">
      <c r="A1057" s="465" t="s">
        <v>295</v>
      </c>
      <c r="B1057" s="466" t="s">
        <v>26</v>
      </c>
      <c r="C1057" s="431"/>
      <c r="D1057" s="431"/>
      <c r="E1057" s="464"/>
      <c r="F1057" s="433"/>
      <c r="G1057" s="467"/>
      <c r="H1057" s="1063">
        <f>H1058</f>
        <v>0</v>
      </c>
      <c r="I1057" s="1063">
        <f t="shared" ref="I1057:J1058" si="68">I1058</f>
        <v>230.21476000000001</v>
      </c>
      <c r="J1057" s="967">
        <f t="shared" si="68"/>
        <v>230.21476000000001</v>
      </c>
    </row>
    <row r="1058" spans="1:10" ht="14.25" x14ac:dyDescent="0.2">
      <c r="A1058" s="879" t="s">
        <v>327</v>
      </c>
      <c r="B1058" s="880" t="s">
        <v>26</v>
      </c>
      <c r="C1058" s="881">
        <v>8</v>
      </c>
      <c r="D1058" s="881">
        <v>1</v>
      </c>
      <c r="E1058" s="882" t="s">
        <v>28</v>
      </c>
      <c r="F1058" s="883">
        <v>0</v>
      </c>
      <c r="G1058" s="883">
        <v>0</v>
      </c>
      <c r="H1058" s="1080">
        <f>H1059</f>
        <v>0</v>
      </c>
      <c r="I1058" s="1080">
        <f t="shared" si="68"/>
        <v>230.21476000000001</v>
      </c>
      <c r="J1058" s="1081">
        <f t="shared" si="68"/>
        <v>230.21476000000001</v>
      </c>
    </row>
    <row r="1059" spans="1:10" ht="42.75" x14ac:dyDescent="0.2">
      <c r="A1059" s="497" t="s">
        <v>470</v>
      </c>
      <c r="B1059" s="498" t="s">
        <v>26</v>
      </c>
      <c r="C1059" s="499">
        <v>8</v>
      </c>
      <c r="D1059" s="499">
        <v>1</v>
      </c>
      <c r="E1059" s="500" t="s">
        <v>338</v>
      </c>
      <c r="F1059" s="501">
        <v>244</v>
      </c>
      <c r="G1059" s="501">
        <v>310</v>
      </c>
      <c r="H1059" s="1133">
        <f>H1060+H1061</f>
        <v>0</v>
      </c>
      <c r="I1059" s="1133">
        <f t="shared" ref="I1059:J1059" si="69">I1060+I1061</f>
        <v>230.21476000000001</v>
      </c>
      <c r="J1059" s="1134">
        <f t="shared" si="69"/>
        <v>230.21476000000001</v>
      </c>
    </row>
    <row r="1060" spans="1:10" ht="15" x14ac:dyDescent="0.25">
      <c r="A1060" s="821" t="s">
        <v>541</v>
      </c>
      <c r="B1060" s="822" t="s">
        <v>26</v>
      </c>
      <c r="C1060" s="823">
        <v>8</v>
      </c>
      <c r="D1060" s="823">
        <v>1</v>
      </c>
      <c r="E1060" s="824" t="s">
        <v>338</v>
      </c>
      <c r="F1060" s="825">
        <v>244</v>
      </c>
      <c r="G1060" s="825">
        <v>310</v>
      </c>
      <c r="H1060" s="1135"/>
      <c r="I1060" s="1085">
        <v>218.70402000000001</v>
      </c>
      <c r="J1060" s="1086">
        <f t="shared" ref="J1060:J1061" si="70">I1060-H1060</f>
        <v>218.70402000000001</v>
      </c>
    </row>
    <row r="1061" spans="1:10" ht="15.75" thickBot="1" x14ac:dyDescent="0.3">
      <c r="A1061" s="826" t="s">
        <v>542</v>
      </c>
      <c r="B1061" s="827" t="s">
        <v>26</v>
      </c>
      <c r="C1061" s="828">
        <v>8</v>
      </c>
      <c r="D1061" s="828">
        <v>1</v>
      </c>
      <c r="E1061" s="542" t="s">
        <v>338</v>
      </c>
      <c r="F1061" s="829">
        <v>244</v>
      </c>
      <c r="G1061" s="829">
        <v>310</v>
      </c>
      <c r="H1061" s="1136"/>
      <c r="I1061" s="1124">
        <v>11.51074</v>
      </c>
      <c r="J1061" s="1125">
        <f t="shared" si="70"/>
        <v>11.51074</v>
      </c>
    </row>
    <row r="1062" spans="1:10" x14ac:dyDescent="0.2">
      <c r="A1062" s="885"/>
      <c r="B1062" s="119"/>
      <c r="C1062" s="119"/>
      <c r="D1062" s="119"/>
      <c r="E1062" s="119"/>
      <c r="F1062" s="119"/>
      <c r="G1062" s="119"/>
      <c r="H1062" s="515"/>
      <c r="I1062" s="515"/>
      <c r="J1062" s="515"/>
    </row>
    <row r="1063" spans="1:10" ht="39" customHeight="1" x14ac:dyDescent="0.2">
      <c r="A1063" s="885"/>
      <c r="B1063" s="119"/>
      <c r="C1063" s="119"/>
      <c r="D1063" s="119"/>
      <c r="E1063" s="119"/>
      <c r="F1063" s="119"/>
      <c r="G1063" s="119"/>
      <c r="H1063" s="515"/>
      <c r="I1063" s="515"/>
      <c r="J1063" s="515"/>
    </row>
    <row r="1064" spans="1:10" ht="39" customHeight="1" x14ac:dyDescent="0.25">
      <c r="A1064" s="886"/>
      <c r="B1064" s="639"/>
      <c r="C1064" s="640"/>
      <c r="D1064" s="640"/>
      <c r="E1064" s="643"/>
      <c r="F1064" s="641"/>
      <c r="G1064" s="641"/>
      <c r="H1064" s="642"/>
      <c r="I1064" s="642"/>
      <c r="J1064" s="642"/>
    </row>
    <row r="1065" spans="1:10" ht="83.25" hidden="1" customHeight="1" x14ac:dyDescent="0.25">
      <c r="A1065" s="886"/>
      <c r="B1065" s="639"/>
      <c r="C1065" s="640"/>
      <c r="D1065" s="640"/>
      <c r="E1065" s="643"/>
      <c r="F1065" s="641"/>
      <c r="G1065" s="641"/>
      <c r="H1065" s="642"/>
      <c r="I1065" s="642"/>
      <c r="J1065" s="642"/>
    </row>
    <row r="1066" spans="1:10" ht="46.5" customHeight="1" x14ac:dyDescent="0.25">
      <c r="A1066" s="886"/>
      <c r="B1066" s="639"/>
      <c r="C1066" s="640"/>
      <c r="D1066" s="640"/>
      <c r="E1066" s="643"/>
      <c r="F1066" s="641"/>
      <c r="G1066" s="641"/>
      <c r="H1066" s="642"/>
      <c r="I1066" s="642"/>
      <c r="J1066" s="642"/>
    </row>
    <row r="1067" spans="1:10" ht="24.75" customHeight="1" x14ac:dyDescent="0.25">
      <c r="A1067" s="886"/>
      <c r="B1067" s="639"/>
      <c r="C1067" s="640"/>
      <c r="D1067" s="640"/>
      <c r="E1067" s="643"/>
      <c r="F1067" s="641"/>
      <c r="G1067" s="641"/>
      <c r="H1067" s="642"/>
      <c r="I1067" s="642"/>
      <c r="J1067" s="642"/>
    </row>
    <row r="1068" spans="1:10" ht="18.75" x14ac:dyDescent="0.3">
      <c r="A1068" s="1306" t="s">
        <v>97</v>
      </c>
      <c r="B1068" s="1306"/>
      <c r="C1068" s="1306"/>
      <c r="D1068" s="1306"/>
      <c r="E1068" s="1306"/>
      <c r="F1068" s="1306"/>
      <c r="G1068" s="1306"/>
      <c r="H1068" s="1306"/>
      <c r="I1068" s="848"/>
      <c r="J1068" s="848"/>
    </row>
    <row r="1069" spans="1:10" ht="13.5" thickBot="1" x14ac:dyDescent="0.25">
      <c r="A1069" s="885"/>
      <c r="B1069" s="119"/>
      <c r="C1069" s="119"/>
      <c r="D1069" s="119"/>
      <c r="E1069" s="119"/>
      <c r="F1069" s="119"/>
      <c r="G1069" s="119"/>
      <c r="H1069" s="515"/>
      <c r="I1069" s="515"/>
      <c r="J1069" s="515"/>
    </row>
    <row r="1070" spans="1:10" s="124" customFormat="1" ht="29.25" thickBot="1" x14ac:dyDescent="0.25">
      <c r="A1070" s="165" t="s">
        <v>1</v>
      </c>
      <c r="B1070" s="166" t="s">
        <v>2</v>
      </c>
      <c r="C1070" s="166" t="s">
        <v>3</v>
      </c>
      <c r="D1070" s="166" t="s">
        <v>4</v>
      </c>
      <c r="E1070" s="166" t="s">
        <v>5</v>
      </c>
      <c r="F1070" s="166" t="s">
        <v>6</v>
      </c>
      <c r="G1070" s="166" t="s">
        <v>7</v>
      </c>
      <c r="H1070" s="635" t="s">
        <v>8</v>
      </c>
      <c r="I1070" s="635" t="s">
        <v>491</v>
      </c>
      <c r="J1070" s="884" t="s">
        <v>490</v>
      </c>
    </row>
    <row r="1071" spans="1:10" ht="27.75" customHeight="1" x14ac:dyDescent="0.3">
      <c r="A1071" s="9" t="s">
        <v>20</v>
      </c>
      <c r="B1071" s="1285"/>
      <c r="C1071" s="1285"/>
      <c r="D1071" s="1285"/>
      <c r="E1071" s="1285"/>
      <c r="F1071" s="1285"/>
      <c r="G1071" s="1285"/>
      <c r="H1071" s="933">
        <f>H1072+H1080+H1081+H1082+H1083+H1084+H1085+H1086+H1088+H1087</f>
        <v>820376.86300000013</v>
      </c>
      <c r="I1071" s="933">
        <f>I1072+I1080+I1081+I1082+I1083+I1084+I1085+I1086+I1088+I1087</f>
        <v>819627.86300000013</v>
      </c>
      <c r="J1071" s="934">
        <f t="shared" ref="J1071" si="71">J1072+J1080+J1081+J1082+J1083+J1084+J1085+J1086+J1088+J1087</f>
        <v>-749</v>
      </c>
    </row>
    <row r="1072" spans="1:10" ht="30" x14ac:dyDescent="0.25">
      <c r="A1072" s="194" t="s">
        <v>98</v>
      </c>
      <c r="B1072" s="1299" t="s">
        <v>153</v>
      </c>
      <c r="C1072" s="1299"/>
      <c r="D1072" s="1299"/>
      <c r="E1072" s="1299"/>
      <c r="F1072" s="1299"/>
      <c r="G1072" s="1299"/>
      <c r="H1072" s="1137">
        <f>SUM(H1073:H1079)</f>
        <v>766766.6</v>
      </c>
      <c r="I1072" s="1137">
        <f>SUM(I1073:I1079)</f>
        <v>766766.6</v>
      </c>
      <c r="J1072" s="1138">
        <f>SUM(J1073:J1079)</f>
        <v>0</v>
      </c>
    </row>
    <row r="1073" spans="1:10" ht="30" x14ac:dyDescent="0.25">
      <c r="A1073" s="208" t="s">
        <v>99</v>
      </c>
      <c r="B1073" s="1290" t="s">
        <v>153</v>
      </c>
      <c r="C1073" s="1290"/>
      <c r="D1073" s="1290"/>
      <c r="E1073" s="1290"/>
      <c r="F1073" s="1290"/>
      <c r="G1073" s="1290"/>
      <c r="H1073" s="1139">
        <v>497936</v>
      </c>
      <c r="I1073" s="1139">
        <v>497936</v>
      </c>
      <c r="J1073" s="1140">
        <f>I1073-H1073</f>
        <v>0</v>
      </c>
    </row>
    <row r="1074" spans="1:10" ht="27" customHeight="1" x14ac:dyDescent="0.25">
      <c r="A1074" s="208" t="s">
        <v>158</v>
      </c>
      <c r="B1074" s="1290" t="s">
        <v>153</v>
      </c>
      <c r="C1074" s="1290"/>
      <c r="D1074" s="1290"/>
      <c r="E1074" s="1290"/>
      <c r="F1074" s="1290"/>
      <c r="G1074" s="1290"/>
      <c r="H1074" s="1139">
        <v>188234</v>
      </c>
      <c r="I1074" s="1139">
        <v>188234</v>
      </c>
      <c r="J1074" s="1140">
        <f t="shared" ref="J1074:J1088" si="72">I1074-H1074</f>
        <v>0</v>
      </c>
    </row>
    <row r="1075" spans="1:10" ht="45.75" customHeight="1" x14ac:dyDescent="0.25">
      <c r="A1075" s="208" t="s">
        <v>214</v>
      </c>
      <c r="B1075" s="1290" t="s">
        <v>153</v>
      </c>
      <c r="C1075" s="1290"/>
      <c r="D1075" s="1290"/>
      <c r="E1075" s="1290"/>
      <c r="F1075" s="1290"/>
      <c r="G1075" s="1290"/>
      <c r="H1075" s="1141">
        <v>206.6</v>
      </c>
      <c r="I1075" s="1141">
        <v>206.6</v>
      </c>
      <c r="J1075" s="1140">
        <f t="shared" si="72"/>
        <v>0</v>
      </c>
    </row>
    <row r="1076" spans="1:10" ht="30" x14ac:dyDescent="0.25">
      <c r="A1076" s="208" t="s">
        <v>100</v>
      </c>
      <c r="B1076" s="1290" t="s">
        <v>153</v>
      </c>
      <c r="C1076" s="1290"/>
      <c r="D1076" s="1290"/>
      <c r="E1076" s="1290"/>
      <c r="F1076" s="1290"/>
      <c r="G1076" s="1290"/>
      <c r="H1076" s="1141">
        <v>452</v>
      </c>
      <c r="I1076" s="1141">
        <v>452</v>
      </c>
      <c r="J1076" s="1140">
        <f t="shared" si="72"/>
        <v>0</v>
      </c>
    </row>
    <row r="1077" spans="1:10" s="124" customFormat="1" ht="30" customHeight="1" x14ac:dyDescent="0.25">
      <c r="A1077" s="208" t="s">
        <v>213</v>
      </c>
      <c r="B1077" s="1290" t="s">
        <v>153</v>
      </c>
      <c r="C1077" s="1290"/>
      <c r="D1077" s="1290"/>
      <c r="E1077" s="1290"/>
      <c r="F1077" s="1290"/>
      <c r="G1077" s="1290"/>
      <c r="H1077" s="1139">
        <v>577</v>
      </c>
      <c r="I1077" s="1139">
        <v>577</v>
      </c>
      <c r="J1077" s="1140">
        <f t="shared" si="72"/>
        <v>0</v>
      </c>
    </row>
    <row r="1078" spans="1:10" s="124" customFormat="1" ht="29.25" customHeight="1" x14ac:dyDescent="0.25">
      <c r="A1078" s="208" t="s">
        <v>101</v>
      </c>
      <c r="B1078" s="1290" t="s">
        <v>153</v>
      </c>
      <c r="C1078" s="1290"/>
      <c r="D1078" s="1290"/>
      <c r="E1078" s="1290"/>
      <c r="F1078" s="1290"/>
      <c r="G1078" s="1290"/>
      <c r="H1078" s="1139">
        <v>577</v>
      </c>
      <c r="I1078" s="1139">
        <v>577</v>
      </c>
      <c r="J1078" s="1140">
        <f t="shared" si="72"/>
        <v>0</v>
      </c>
    </row>
    <row r="1079" spans="1:10" s="124" customFormat="1" ht="45" x14ac:dyDescent="0.25">
      <c r="A1079" s="208" t="s">
        <v>102</v>
      </c>
      <c r="B1079" s="1290" t="s">
        <v>153</v>
      </c>
      <c r="C1079" s="1290"/>
      <c r="D1079" s="1290"/>
      <c r="E1079" s="1290"/>
      <c r="F1079" s="1290"/>
      <c r="G1079" s="1290"/>
      <c r="H1079" s="1139">
        <v>78784</v>
      </c>
      <c r="I1079" s="1139">
        <v>78784</v>
      </c>
      <c r="J1079" s="1140">
        <f t="shared" si="72"/>
        <v>0</v>
      </c>
    </row>
    <row r="1080" spans="1:10" s="124" customFormat="1" ht="30" x14ac:dyDescent="0.25">
      <c r="A1080" s="207" t="s">
        <v>103</v>
      </c>
      <c r="B1080" s="1295" t="s">
        <v>154</v>
      </c>
      <c r="C1080" s="1295"/>
      <c r="D1080" s="1295"/>
      <c r="E1080" s="1295"/>
      <c r="F1080" s="1295"/>
      <c r="G1080" s="1295"/>
      <c r="H1080" s="1142">
        <v>749</v>
      </c>
      <c r="I1080" s="1142">
        <v>0</v>
      </c>
      <c r="J1080" s="1140">
        <f t="shared" si="72"/>
        <v>-749</v>
      </c>
    </row>
    <row r="1081" spans="1:10" s="124" customFormat="1" ht="30" x14ac:dyDescent="0.25">
      <c r="A1081" s="207" t="s">
        <v>111</v>
      </c>
      <c r="B1081" s="1295" t="s">
        <v>155</v>
      </c>
      <c r="C1081" s="1295"/>
      <c r="D1081" s="1295"/>
      <c r="E1081" s="1295"/>
      <c r="F1081" s="1295"/>
      <c r="G1081" s="1295"/>
      <c r="H1081" s="1142"/>
      <c r="I1081" s="1142"/>
      <c r="J1081" s="1140">
        <f t="shared" si="72"/>
        <v>0</v>
      </c>
    </row>
    <row r="1082" spans="1:10" ht="30" x14ac:dyDescent="0.25">
      <c r="A1082" s="207" t="s">
        <v>479</v>
      </c>
      <c r="B1082" s="1295" t="s">
        <v>156</v>
      </c>
      <c r="C1082" s="1295"/>
      <c r="D1082" s="1295"/>
      <c r="E1082" s="1295"/>
      <c r="F1082" s="1295"/>
      <c r="G1082" s="1295"/>
      <c r="H1082" s="1142">
        <v>5082</v>
      </c>
      <c r="I1082" s="1142">
        <v>5082</v>
      </c>
      <c r="J1082" s="1140">
        <f t="shared" si="72"/>
        <v>0</v>
      </c>
    </row>
    <row r="1083" spans="1:10" s="124" customFormat="1" ht="45" x14ac:dyDescent="0.25">
      <c r="A1083" s="194" t="s">
        <v>480</v>
      </c>
      <c r="B1083" s="1299" t="s">
        <v>152</v>
      </c>
      <c r="C1083" s="1299"/>
      <c r="D1083" s="1299"/>
      <c r="E1083" s="1299"/>
      <c r="F1083" s="1299"/>
      <c r="G1083" s="1299"/>
      <c r="H1083" s="1143">
        <v>3476.5</v>
      </c>
      <c r="I1083" s="1143">
        <v>3476.5</v>
      </c>
      <c r="J1083" s="1140">
        <f t="shared" si="72"/>
        <v>0</v>
      </c>
    </row>
    <row r="1084" spans="1:10" s="124" customFormat="1" ht="46.5" customHeight="1" x14ac:dyDescent="0.25">
      <c r="A1084" s="207" t="s">
        <v>481</v>
      </c>
      <c r="B1084" s="1295" t="s">
        <v>157</v>
      </c>
      <c r="C1084" s="1295"/>
      <c r="D1084" s="1295"/>
      <c r="E1084" s="1295"/>
      <c r="F1084" s="1295"/>
      <c r="G1084" s="1295"/>
      <c r="H1084" s="1142">
        <v>3.9</v>
      </c>
      <c r="I1084" s="1142">
        <v>3.9</v>
      </c>
      <c r="J1084" s="1140">
        <f t="shared" si="72"/>
        <v>0</v>
      </c>
    </row>
    <row r="1085" spans="1:10" s="124" customFormat="1" ht="60" x14ac:dyDescent="0.25">
      <c r="A1085" s="414" t="s">
        <v>482</v>
      </c>
      <c r="B1085" s="1289" t="s">
        <v>292</v>
      </c>
      <c r="C1085" s="1289"/>
      <c r="D1085" s="1289"/>
      <c r="E1085" s="1289"/>
      <c r="F1085" s="1289"/>
      <c r="G1085" s="1289"/>
      <c r="H1085" s="1143">
        <v>595.33699999999999</v>
      </c>
      <c r="I1085" s="1143">
        <v>595.33699999999999</v>
      </c>
      <c r="J1085" s="1140">
        <f t="shared" si="72"/>
        <v>0</v>
      </c>
    </row>
    <row r="1086" spans="1:10" s="124" customFormat="1" ht="30" x14ac:dyDescent="0.25">
      <c r="A1086" s="228" t="s">
        <v>543</v>
      </c>
      <c r="B1086" s="1299" t="s">
        <v>235</v>
      </c>
      <c r="C1086" s="1299"/>
      <c r="D1086" s="1299"/>
      <c r="E1086" s="1299"/>
      <c r="F1086" s="1299"/>
      <c r="G1086" s="1299"/>
      <c r="H1086" s="1137">
        <v>43128.491999999998</v>
      </c>
      <c r="I1086" s="1137">
        <v>43128.491999999998</v>
      </c>
      <c r="J1086" s="1140">
        <f t="shared" si="72"/>
        <v>0</v>
      </c>
    </row>
    <row r="1087" spans="1:10" ht="60.75" customHeight="1" x14ac:dyDescent="0.25">
      <c r="A1087" s="228" t="s">
        <v>567</v>
      </c>
      <c r="B1087" s="1289" t="s">
        <v>292</v>
      </c>
      <c r="C1087" s="1289"/>
      <c r="D1087" s="1289"/>
      <c r="E1087" s="1289"/>
      <c r="F1087" s="1289"/>
      <c r="G1087" s="1289"/>
      <c r="H1087" s="1137">
        <v>321.85399999999998</v>
      </c>
      <c r="I1087" s="1137">
        <v>321.85399999999998</v>
      </c>
      <c r="J1087" s="1140">
        <f t="shared" si="72"/>
        <v>0</v>
      </c>
    </row>
    <row r="1088" spans="1:10" ht="28.5" customHeight="1" x14ac:dyDescent="0.25">
      <c r="A1088" s="653" t="s">
        <v>376</v>
      </c>
      <c r="B1088" s="1299" t="s">
        <v>377</v>
      </c>
      <c r="C1088" s="1299"/>
      <c r="D1088" s="1299"/>
      <c r="E1088" s="1299"/>
      <c r="F1088" s="1299"/>
      <c r="G1088" s="1299"/>
      <c r="H1088" s="1137">
        <v>253.18</v>
      </c>
      <c r="I1088" s="1137">
        <v>253.18</v>
      </c>
      <c r="J1088" s="1140">
        <f t="shared" si="72"/>
        <v>0</v>
      </c>
    </row>
    <row r="1089" spans="1:10" ht="15.75" thickBot="1" x14ac:dyDescent="0.3">
      <c r="A1089" s="1350"/>
      <c r="B1089" s="1351"/>
      <c r="C1089" s="1351"/>
      <c r="D1089" s="1351"/>
      <c r="E1089" s="1351"/>
      <c r="F1089" s="1351"/>
      <c r="G1089" s="1351"/>
      <c r="H1089" s="1351"/>
      <c r="I1089" s="1351"/>
      <c r="J1089" s="1352"/>
    </row>
    <row r="1090" spans="1:10" s="124" customFormat="1" ht="19.5" thickBot="1" x14ac:dyDescent="0.35">
      <c r="A1090" s="349" t="s">
        <v>23</v>
      </c>
      <c r="B1090" s="1300"/>
      <c r="C1090" s="1301"/>
      <c r="D1090" s="1301"/>
      <c r="E1090" s="1301"/>
      <c r="F1090" s="1301"/>
      <c r="G1090" s="1302"/>
      <c r="H1090" s="1144">
        <f>H1091+H1128+H1133+H1138+H1142+H1146+H1150+H1154+H1158+H1163+H1168+H1172+H1176+H1180+H1209+H1231+H1253+H1275+H1287+H1299+H1311+H1323+H1335+H1357+H1369+H1381+H1393+H1404+H1415+H1184</f>
        <v>820376.8629999999</v>
      </c>
      <c r="I1090" s="1144">
        <f>I1091+I1128+I1133+I1138+I1142+I1146+I1150+I1154+I1158+I1163+I1168+I1172+I1176+I1180+I1209+I1231+I1253+I1275+I1287+I1299+I1311+I1323+I1335+I1357+I1369+I1381+I1393+I1404+I1415+I1184</f>
        <v>819627.8629999999</v>
      </c>
      <c r="J1090" s="1145">
        <f>J1091+J1128+J1133+J1138+J1142+J1146+J1150+J1154+J1158+J1163+J1168+J1172+J1176+J1180+J1209+J1231+J1253+J1275+J1287+J1299+J1311+J1323+J1335+J1357+J1369+J1381+J1393+J1404+J1415+J1184</f>
        <v>-749</v>
      </c>
    </row>
    <row r="1091" spans="1:10" ht="28.5" x14ac:dyDescent="0.2">
      <c r="A1091" s="16" t="s">
        <v>25</v>
      </c>
      <c r="B1091" s="17" t="s">
        <v>26</v>
      </c>
      <c r="C1091" s="17"/>
      <c r="D1091" s="17"/>
      <c r="E1091" s="17"/>
      <c r="F1091" s="17"/>
      <c r="G1091" s="17"/>
      <c r="H1091" s="941">
        <f>H1092+H1119+H1120+H1108+H1114+H1102+H1103+H1097+H1107</f>
        <v>90161.18</v>
      </c>
      <c r="I1091" s="941">
        <f>I1092+I1119+I1120+I1108+I1114+I1102+I1103+I1097+I1107</f>
        <v>89412.18</v>
      </c>
      <c r="J1091" s="942">
        <f t="shared" ref="J1091" si="73">J1092+J1119+J1120+J1108+J1114+J1102+J1103+J1097+J1107</f>
        <v>-749</v>
      </c>
    </row>
    <row r="1092" spans="1:10" ht="14.25" x14ac:dyDescent="0.2">
      <c r="A1092" s="127" t="s">
        <v>104</v>
      </c>
      <c r="B1092" s="35" t="s">
        <v>26</v>
      </c>
      <c r="C1092" s="40">
        <v>1</v>
      </c>
      <c r="D1092" s="40">
        <v>4</v>
      </c>
      <c r="E1092" s="123">
        <v>5740077710</v>
      </c>
      <c r="F1092" s="42">
        <v>0</v>
      </c>
      <c r="G1092" s="42"/>
      <c r="H1092" s="1146">
        <f>H1093+H1096</f>
        <v>577</v>
      </c>
      <c r="I1092" s="1146">
        <f>I1093+I1096</f>
        <v>577</v>
      </c>
      <c r="J1092" s="1147">
        <f t="shared" ref="J1092" si="74">J1093+J1096</f>
        <v>0</v>
      </c>
    </row>
    <row r="1093" spans="1:10" ht="15" x14ac:dyDescent="0.25">
      <c r="A1093" s="23" t="s">
        <v>29</v>
      </c>
      <c r="B1093" s="24" t="s">
        <v>26</v>
      </c>
      <c r="C1093" s="25">
        <v>1</v>
      </c>
      <c r="D1093" s="25">
        <v>4</v>
      </c>
      <c r="E1093" s="128">
        <v>5740077710</v>
      </c>
      <c r="F1093" s="27">
        <v>0</v>
      </c>
      <c r="G1093" s="27">
        <v>210</v>
      </c>
      <c r="H1093" s="1148">
        <f>H1094+H1095</f>
        <v>577</v>
      </c>
      <c r="I1093" s="1148">
        <f>I1094+I1095</f>
        <v>577</v>
      </c>
      <c r="J1093" s="1149">
        <f t="shared" ref="J1093" si="75">J1094+J1095</f>
        <v>0</v>
      </c>
    </row>
    <row r="1094" spans="1:10" ht="15" x14ac:dyDescent="0.25">
      <c r="A1094" s="28" t="s">
        <v>30</v>
      </c>
      <c r="B1094" s="29" t="s">
        <v>26</v>
      </c>
      <c r="C1094" s="30">
        <v>1</v>
      </c>
      <c r="D1094" s="30">
        <v>4</v>
      </c>
      <c r="E1094" s="831">
        <v>5740477710</v>
      </c>
      <c r="F1094" s="32">
        <v>121</v>
      </c>
      <c r="G1094" s="32">
        <v>211</v>
      </c>
      <c r="H1094" s="1150">
        <v>443.16399999999999</v>
      </c>
      <c r="I1094" s="1150">
        <v>443.16399999999999</v>
      </c>
      <c r="J1094" s="1151">
        <f>I1094-H1094</f>
        <v>0</v>
      </c>
    </row>
    <row r="1095" spans="1:10" s="124" customFormat="1" ht="15" x14ac:dyDescent="0.25">
      <c r="A1095" s="33" t="s">
        <v>31</v>
      </c>
      <c r="B1095" s="29" t="s">
        <v>26</v>
      </c>
      <c r="C1095" s="30">
        <v>1</v>
      </c>
      <c r="D1095" s="30">
        <v>4</v>
      </c>
      <c r="E1095" s="831">
        <v>5740477710</v>
      </c>
      <c r="F1095" s="32">
        <v>129</v>
      </c>
      <c r="G1095" s="32">
        <v>213</v>
      </c>
      <c r="H1095" s="1150">
        <v>133.83600000000001</v>
      </c>
      <c r="I1095" s="1150">
        <v>133.83600000000001</v>
      </c>
      <c r="J1095" s="1151">
        <f>I1095-H1095</f>
        <v>0</v>
      </c>
    </row>
    <row r="1096" spans="1:10" ht="15" x14ac:dyDescent="0.25">
      <c r="A1096" s="39" t="s">
        <v>159</v>
      </c>
      <c r="B1096" s="29" t="s">
        <v>26</v>
      </c>
      <c r="C1096" s="30">
        <v>1</v>
      </c>
      <c r="D1096" s="30">
        <v>4</v>
      </c>
      <c r="E1096" s="831">
        <v>5740477710</v>
      </c>
      <c r="F1096" s="32">
        <v>244</v>
      </c>
      <c r="G1096" s="32">
        <v>346</v>
      </c>
      <c r="H1096" s="1150"/>
      <c r="I1096" s="1150"/>
      <c r="J1096" s="1151"/>
    </row>
    <row r="1097" spans="1:10" ht="14.25" x14ac:dyDescent="0.2">
      <c r="A1097" s="127" t="s">
        <v>146</v>
      </c>
      <c r="B1097" s="35" t="s">
        <v>26</v>
      </c>
      <c r="C1097" s="40">
        <v>7</v>
      </c>
      <c r="D1097" s="40">
        <v>9</v>
      </c>
      <c r="E1097" s="523">
        <v>1940977720</v>
      </c>
      <c r="F1097" s="42">
        <v>0</v>
      </c>
      <c r="G1097" s="42"/>
      <c r="H1097" s="1146">
        <f>H1098+H1101</f>
        <v>577</v>
      </c>
      <c r="I1097" s="1146">
        <f>I1098+I1101</f>
        <v>577</v>
      </c>
      <c r="J1097" s="1147">
        <f t="shared" ref="J1097" si="76">J1098+J1101</f>
        <v>0</v>
      </c>
    </row>
    <row r="1098" spans="1:10" ht="15" x14ac:dyDescent="0.25">
      <c r="A1098" s="23" t="s">
        <v>29</v>
      </c>
      <c r="B1098" s="24" t="s">
        <v>26</v>
      </c>
      <c r="C1098" s="25">
        <v>7</v>
      </c>
      <c r="D1098" s="25">
        <v>9</v>
      </c>
      <c r="E1098" s="128">
        <v>1940977720</v>
      </c>
      <c r="F1098" s="27">
        <v>0</v>
      </c>
      <c r="G1098" s="27">
        <v>210</v>
      </c>
      <c r="H1098" s="1148">
        <f>H1099+H1100</f>
        <v>577</v>
      </c>
      <c r="I1098" s="1148">
        <f>I1099+I1100</f>
        <v>577</v>
      </c>
      <c r="J1098" s="1149">
        <f t="shared" ref="J1098" si="77">J1099+J1100</f>
        <v>0</v>
      </c>
    </row>
    <row r="1099" spans="1:10" s="157" customFormat="1" ht="15" x14ac:dyDescent="0.25">
      <c r="A1099" s="28" t="s">
        <v>30</v>
      </c>
      <c r="B1099" s="29" t="s">
        <v>26</v>
      </c>
      <c r="C1099" s="30">
        <v>7</v>
      </c>
      <c r="D1099" s="30">
        <v>9</v>
      </c>
      <c r="E1099" s="122">
        <v>1940977720</v>
      </c>
      <c r="F1099" s="32">
        <v>121</v>
      </c>
      <c r="G1099" s="32">
        <v>211</v>
      </c>
      <c r="H1099" s="1150">
        <v>443.16399999999999</v>
      </c>
      <c r="I1099" s="1150">
        <v>443.16399999999999</v>
      </c>
      <c r="J1099" s="1151">
        <f>I1099-H1099</f>
        <v>0</v>
      </c>
    </row>
    <row r="1100" spans="1:10" ht="12.75" customHeight="1" x14ac:dyDescent="0.25">
      <c r="A1100" s="33" t="s">
        <v>31</v>
      </c>
      <c r="B1100" s="29" t="s">
        <v>26</v>
      </c>
      <c r="C1100" s="30">
        <v>7</v>
      </c>
      <c r="D1100" s="30">
        <v>9</v>
      </c>
      <c r="E1100" s="122">
        <v>1940977720</v>
      </c>
      <c r="F1100" s="32">
        <v>129</v>
      </c>
      <c r="G1100" s="32">
        <v>213</v>
      </c>
      <c r="H1100" s="1150">
        <v>133.83600000000001</v>
      </c>
      <c r="I1100" s="1150">
        <v>133.83600000000001</v>
      </c>
      <c r="J1100" s="1151">
        <f>I1100-H1100</f>
        <v>0</v>
      </c>
    </row>
    <row r="1101" spans="1:10" s="150" customFormat="1" ht="15" x14ac:dyDescent="0.25">
      <c r="A1101" s="39" t="s">
        <v>159</v>
      </c>
      <c r="B1101" s="29" t="s">
        <v>26</v>
      </c>
      <c r="C1101" s="30">
        <v>7</v>
      </c>
      <c r="D1101" s="30">
        <v>9</v>
      </c>
      <c r="E1101" s="122">
        <v>1940977720</v>
      </c>
      <c r="F1101" s="32">
        <v>244</v>
      </c>
      <c r="G1101" s="32">
        <v>346</v>
      </c>
      <c r="H1101" s="1150"/>
      <c r="I1101" s="1150"/>
      <c r="J1101" s="1149">
        <f>I1101-H1101</f>
        <v>0</v>
      </c>
    </row>
    <row r="1102" spans="1:10" s="125" customFormat="1" ht="43.5" x14ac:dyDescent="0.25">
      <c r="A1102" s="156" t="s">
        <v>483</v>
      </c>
      <c r="B1102" s="35" t="s">
        <v>26</v>
      </c>
      <c r="C1102" s="40">
        <v>1</v>
      </c>
      <c r="D1102" s="40">
        <v>5</v>
      </c>
      <c r="E1102" s="832">
        <v>5740451200</v>
      </c>
      <c r="F1102" s="42">
        <v>244</v>
      </c>
      <c r="G1102" s="42">
        <v>346</v>
      </c>
      <c r="H1102" s="1146">
        <v>3.9</v>
      </c>
      <c r="I1102" s="1146">
        <v>3.9</v>
      </c>
      <c r="J1102" s="1147">
        <f>I1102-H1102</f>
        <v>0</v>
      </c>
    </row>
    <row r="1103" spans="1:10" s="125" customFormat="1" ht="14.25" x14ac:dyDescent="0.2">
      <c r="A1103" s="44" t="s">
        <v>105</v>
      </c>
      <c r="B1103" s="35" t="s">
        <v>26</v>
      </c>
      <c r="C1103" s="40">
        <v>1</v>
      </c>
      <c r="D1103" s="40">
        <v>13</v>
      </c>
      <c r="E1103" s="834">
        <v>5740477730</v>
      </c>
      <c r="F1103" s="42">
        <v>0</v>
      </c>
      <c r="G1103" s="42"/>
      <c r="H1103" s="948">
        <f>H1105+H1106+H1104</f>
        <v>206.6</v>
      </c>
      <c r="I1103" s="948">
        <f>I1105+I1106+I1104</f>
        <v>206.6</v>
      </c>
      <c r="J1103" s="951">
        <f t="shared" ref="J1103" si="78">J1105+J1106+J1104</f>
        <v>0</v>
      </c>
    </row>
    <row r="1104" spans="1:10" s="125" customFormat="1" ht="15" x14ac:dyDescent="0.25">
      <c r="A1104" s="33" t="s">
        <v>45</v>
      </c>
      <c r="B1104" s="29" t="s">
        <v>26</v>
      </c>
      <c r="C1104" s="30">
        <v>1</v>
      </c>
      <c r="D1104" s="30">
        <v>13</v>
      </c>
      <c r="E1104" s="831">
        <v>5740477730</v>
      </c>
      <c r="F1104" s="32">
        <v>244</v>
      </c>
      <c r="G1104" s="32">
        <v>226</v>
      </c>
      <c r="H1104" s="952">
        <v>57</v>
      </c>
      <c r="I1104" s="952">
        <v>57</v>
      </c>
      <c r="J1104" s="1151">
        <f t="shared" ref="J1104:J1106" si="79">I1104-H1104</f>
        <v>0</v>
      </c>
    </row>
    <row r="1105" spans="1:10" ht="15" x14ac:dyDescent="0.25">
      <c r="A1105" s="28" t="s">
        <v>41</v>
      </c>
      <c r="B1105" s="29" t="s">
        <v>26</v>
      </c>
      <c r="C1105" s="30">
        <v>1</v>
      </c>
      <c r="D1105" s="30">
        <v>13</v>
      </c>
      <c r="E1105" s="831">
        <v>5740477730</v>
      </c>
      <c r="F1105" s="32">
        <v>244</v>
      </c>
      <c r="G1105" s="38">
        <v>310</v>
      </c>
      <c r="H1105" s="952">
        <v>131</v>
      </c>
      <c r="I1105" s="952">
        <v>131</v>
      </c>
      <c r="J1105" s="1151">
        <f t="shared" si="79"/>
        <v>0</v>
      </c>
    </row>
    <row r="1106" spans="1:10" s="124" customFormat="1" ht="14.25" customHeight="1" x14ac:dyDescent="0.25">
      <c r="A1106" s="39" t="s">
        <v>159</v>
      </c>
      <c r="B1106" s="29" t="s">
        <v>26</v>
      </c>
      <c r="C1106" s="30">
        <v>1</v>
      </c>
      <c r="D1106" s="30">
        <v>13</v>
      </c>
      <c r="E1106" s="831">
        <v>5740477730</v>
      </c>
      <c r="F1106" s="32">
        <v>244</v>
      </c>
      <c r="G1106" s="38">
        <v>346</v>
      </c>
      <c r="H1106" s="952">
        <v>18.600000000000001</v>
      </c>
      <c r="I1106" s="952">
        <v>18.600000000000001</v>
      </c>
      <c r="J1106" s="1151">
        <f t="shared" si="79"/>
        <v>0</v>
      </c>
    </row>
    <row r="1107" spans="1:10" ht="14.25" customHeight="1" x14ac:dyDescent="0.25">
      <c r="A1107" s="127" t="s">
        <v>378</v>
      </c>
      <c r="B1107" s="35" t="s">
        <v>26</v>
      </c>
      <c r="C1107" s="40">
        <v>4</v>
      </c>
      <c r="D1107" s="40">
        <v>12</v>
      </c>
      <c r="E1107" s="836">
        <v>1440264600</v>
      </c>
      <c r="F1107" s="42">
        <v>244</v>
      </c>
      <c r="G1107" s="138">
        <v>226</v>
      </c>
      <c r="H1107" s="948">
        <v>253.18</v>
      </c>
      <c r="I1107" s="948">
        <v>253.18</v>
      </c>
      <c r="J1107" s="951">
        <v>0</v>
      </c>
    </row>
    <row r="1108" spans="1:10" ht="14.25" customHeight="1" x14ac:dyDescent="0.25">
      <c r="A1108" s="44" t="s">
        <v>106</v>
      </c>
      <c r="B1108" s="35" t="s">
        <v>26</v>
      </c>
      <c r="C1108" s="40">
        <v>10</v>
      </c>
      <c r="D1108" s="40">
        <v>6</v>
      </c>
      <c r="E1108" s="833">
        <v>2240277740</v>
      </c>
      <c r="F1108" s="42">
        <v>0</v>
      </c>
      <c r="G1108" s="42"/>
      <c r="H1108" s="948">
        <f>H1109+H1112+H1113</f>
        <v>452</v>
      </c>
      <c r="I1108" s="948">
        <f>I1109+I1112+I1113</f>
        <v>452</v>
      </c>
      <c r="J1108" s="951">
        <f t="shared" ref="J1108" si="80">J1109+J1112+J1113</f>
        <v>0</v>
      </c>
    </row>
    <row r="1109" spans="1:10" s="125" customFormat="1" ht="15.75" x14ac:dyDescent="0.25">
      <c r="A1109" s="23" t="s">
        <v>29</v>
      </c>
      <c r="B1109" s="24" t="s">
        <v>26</v>
      </c>
      <c r="C1109" s="25">
        <v>10</v>
      </c>
      <c r="D1109" s="25">
        <v>6</v>
      </c>
      <c r="E1109" s="835">
        <v>2240277740</v>
      </c>
      <c r="F1109" s="27">
        <v>0</v>
      </c>
      <c r="G1109" s="27">
        <v>210</v>
      </c>
      <c r="H1109" s="75">
        <f>H1110+H1111</f>
        <v>452</v>
      </c>
      <c r="I1109" s="75">
        <f>I1110+I1111</f>
        <v>452</v>
      </c>
      <c r="J1109" s="945">
        <f t="shared" ref="J1109" si="81">J1110+J1111</f>
        <v>0</v>
      </c>
    </row>
    <row r="1110" spans="1:10" s="125" customFormat="1" ht="15.75" x14ac:dyDescent="0.25">
      <c r="A1110" s="28" t="s">
        <v>30</v>
      </c>
      <c r="B1110" s="29" t="s">
        <v>26</v>
      </c>
      <c r="C1110" s="30">
        <v>10</v>
      </c>
      <c r="D1110" s="30">
        <v>6</v>
      </c>
      <c r="E1110" s="830">
        <v>2240277740</v>
      </c>
      <c r="F1110" s="32">
        <v>121</v>
      </c>
      <c r="G1110" s="32">
        <v>211</v>
      </c>
      <c r="H1110" s="1150">
        <v>347.15800000000002</v>
      </c>
      <c r="I1110" s="1150">
        <v>347.15800000000002</v>
      </c>
      <c r="J1110" s="1151">
        <f t="shared" ref="J1110:J1113" si="82">I1110-H1110</f>
        <v>0</v>
      </c>
    </row>
    <row r="1111" spans="1:10" ht="14.25" customHeight="1" x14ac:dyDescent="0.25">
      <c r="A1111" s="33" t="s">
        <v>31</v>
      </c>
      <c r="B1111" s="29" t="s">
        <v>26</v>
      </c>
      <c r="C1111" s="30">
        <v>10</v>
      </c>
      <c r="D1111" s="30">
        <v>6</v>
      </c>
      <c r="E1111" s="830">
        <v>2240277740</v>
      </c>
      <c r="F1111" s="32">
        <v>129</v>
      </c>
      <c r="G1111" s="32">
        <v>213</v>
      </c>
      <c r="H1111" s="1150">
        <v>104.842</v>
      </c>
      <c r="I1111" s="1150">
        <v>104.842</v>
      </c>
      <c r="J1111" s="1151">
        <f t="shared" si="82"/>
        <v>0</v>
      </c>
    </row>
    <row r="1112" spans="1:10" ht="15.75" x14ac:dyDescent="0.25">
      <c r="A1112" s="28" t="s">
        <v>41</v>
      </c>
      <c r="B1112" s="29" t="s">
        <v>26</v>
      </c>
      <c r="C1112" s="30">
        <v>10</v>
      </c>
      <c r="D1112" s="30">
        <v>6</v>
      </c>
      <c r="E1112" s="830">
        <v>2240277740</v>
      </c>
      <c r="F1112" s="32">
        <v>244</v>
      </c>
      <c r="G1112" s="38">
        <v>310</v>
      </c>
      <c r="H1112" s="952"/>
      <c r="I1112" s="952"/>
      <c r="J1112" s="1151">
        <f t="shared" si="82"/>
        <v>0</v>
      </c>
    </row>
    <row r="1113" spans="1:10" ht="15" x14ac:dyDescent="0.25">
      <c r="A1113" s="39" t="s">
        <v>159</v>
      </c>
      <c r="B1113" s="29" t="s">
        <v>26</v>
      </c>
      <c r="C1113" s="30">
        <v>10</v>
      </c>
      <c r="D1113" s="30">
        <v>6</v>
      </c>
      <c r="E1113" s="122">
        <v>2240277740</v>
      </c>
      <c r="F1113" s="32">
        <v>244</v>
      </c>
      <c r="G1113" s="38">
        <v>346</v>
      </c>
      <c r="H1113" s="952"/>
      <c r="I1113" s="952"/>
      <c r="J1113" s="1151">
        <f t="shared" si="82"/>
        <v>0</v>
      </c>
    </row>
    <row r="1114" spans="1:10" ht="15" x14ac:dyDescent="0.25">
      <c r="A1114" s="87" t="s">
        <v>107</v>
      </c>
      <c r="B1114" s="35" t="s">
        <v>26</v>
      </c>
      <c r="C1114" s="40">
        <v>10</v>
      </c>
      <c r="D1114" s="40">
        <v>0</v>
      </c>
      <c r="E1114" s="123">
        <v>0</v>
      </c>
      <c r="F1114" s="42">
        <v>0</v>
      </c>
      <c r="G1114" s="38"/>
      <c r="H1114" s="1146">
        <f>SUM(H1115:H1117)</f>
        <v>5831</v>
      </c>
      <c r="I1114" s="1146">
        <f>SUM(I1115:I1117)</f>
        <v>5082</v>
      </c>
      <c r="J1114" s="1147">
        <f t="shared" ref="J1114" si="83">SUM(J1115:J1117)</f>
        <v>-749</v>
      </c>
    </row>
    <row r="1115" spans="1:10" s="11" customFormat="1" ht="27" customHeight="1" x14ac:dyDescent="0.25">
      <c r="A1115" s="344" t="s">
        <v>546</v>
      </c>
      <c r="B1115" s="345" t="s">
        <v>26</v>
      </c>
      <c r="C1115" s="101">
        <v>10</v>
      </c>
      <c r="D1115" s="101">
        <v>4</v>
      </c>
      <c r="E1115" s="346" t="s">
        <v>339</v>
      </c>
      <c r="F1115" s="318">
        <v>412</v>
      </c>
      <c r="G1115" s="319">
        <v>310</v>
      </c>
      <c r="H1115" s="1152">
        <v>3556.1329999999998</v>
      </c>
      <c r="I1115" s="1152">
        <v>3556.1329999999998</v>
      </c>
      <c r="J1115" s="1151">
        <f t="shared" ref="J1115:J1117" si="84">I1115-H1115</f>
        <v>0</v>
      </c>
    </row>
    <row r="1116" spans="1:10" s="157" customFormat="1" ht="31.5" x14ac:dyDescent="0.25">
      <c r="A1116" s="126" t="s">
        <v>547</v>
      </c>
      <c r="B1116" s="29" t="s">
        <v>26</v>
      </c>
      <c r="C1116" s="30">
        <v>10</v>
      </c>
      <c r="D1116" s="30">
        <v>4</v>
      </c>
      <c r="E1116" s="122" t="s">
        <v>339</v>
      </c>
      <c r="F1116" s="32">
        <v>412</v>
      </c>
      <c r="G1116" s="38">
        <v>310</v>
      </c>
      <c r="H1116" s="1152">
        <v>1525.867</v>
      </c>
      <c r="I1116" s="1152">
        <v>1525.867</v>
      </c>
      <c r="J1116" s="1151">
        <f t="shared" si="84"/>
        <v>0</v>
      </c>
    </row>
    <row r="1117" spans="1:10" s="157" customFormat="1" ht="44.25" customHeight="1" thickBot="1" x14ac:dyDescent="0.3">
      <c r="A1117" s="126" t="s">
        <v>103</v>
      </c>
      <c r="B1117" s="29" t="s">
        <v>26</v>
      </c>
      <c r="C1117" s="30">
        <v>10</v>
      </c>
      <c r="D1117" s="30">
        <v>4</v>
      </c>
      <c r="E1117" s="122">
        <v>2240281520</v>
      </c>
      <c r="F1117" s="32">
        <v>313</v>
      </c>
      <c r="G1117" s="38">
        <v>262</v>
      </c>
      <c r="H1117" s="1153">
        <v>749</v>
      </c>
      <c r="I1117" s="1153">
        <v>0</v>
      </c>
      <c r="J1117" s="1151">
        <f t="shared" si="84"/>
        <v>-749</v>
      </c>
    </row>
    <row r="1118" spans="1:10" ht="12.75" customHeight="1" x14ac:dyDescent="0.25">
      <c r="A1118" s="347" t="s">
        <v>186</v>
      </c>
      <c r="B1118" s="20"/>
      <c r="C1118" s="73"/>
      <c r="D1118" s="73"/>
      <c r="E1118" s="121"/>
      <c r="F1118" s="74"/>
      <c r="G1118" s="348"/>
      <c r="H1118" s="1154">
        <f>H1119+H1120</f>
        <v>82260.5</v>
      </c>
      <c r="I1118" s="1154">
        <f>I1119+I1120</f>
        <v>82260.5</v>
      </c>
      <c r="J1118" s="1155">
        <f>J1119+J1120</f>
        <v>0</v>
      </c>
    </row>
    <row r="1119" spans="1:10" s="137" customFormat="1" ht="18" customHeight="1" x14ac:dyDescent="0.25">
      <c r="A1119" s="129" t="s">
        <v>269</v>
      </c>
      <c r="B1119" s="130" t="s">
        <v>26</v>
      </c>
      <c r="C1119" s="131">
        <v>14</v>
      </c>
      <c r="D1119" s="131">
        <v>1</v>
      </c>
      <c r="E1119" s="132">
        <v>2640260030</v>
      </c>
      <c r="F1119" s="133">
        <v>511</v>
      </c>
      <c r="G1119" s="133">
        <v>251</v>
      </c>
      <c r="H1119" s="1156">
        <v>78784</v>
      </c>
      <c r="I1119" s="1156">
        <v>78784</v>
      </c>
      <c r="J1119" s="1147">
        <f t="shared" ref="J1119:J1120" si="85">I1119-H1119</f>
        <v>0</v>
      </c>
    </row>
    <row r="1120" spans="1:10" s="137" customFormat="1" ht="18" customHeight="1" thickBot="1" x14ac:dyDescent="0.3">
      <c r="A1120" s="90" t="s">
        <v>484</v>
      </c>
      <c r="B1120" s="91" t="s">
        <v>26</v>
      </c>
      <c r="C1120" s="92">
        <v>2</v>
      </c>
      <c r="D1120" s="92">
        <v>3</v>
      </c>
      <c r="E1120" s="93">
        <v>2640151180</v>
      </c>
      <c r="F1120" s="94">
        <v>530</v>
      </c>
      <c r="G1120" s="94">
        <v>251</v>
      </c>
      <c r="H1120" s="1157">
        <v>3476.5</v>
      </c>
      <c r="I1120" s="1157">
        <v>3476.5</v>
      </c>
      <c r="J1120" s="1147">
        <f t="shared" si="85"/>
        <v>0</v>
      </c>
    </row>
    <row r="1121" spans="1:10" ht="18" customHeight="1" thickBot="1" x14ac:dyDescent="0.25">
      <c r="A1121" s="1269"/>
      <c r="B1121" s="1270"/>
      <c r="C1121" s="1270"/>
      <c r="D1121" s="1270"/>
      <c r="E1121" s="1270"/>
      <c r="F1121" s="1270"/>
      <c r="G1121" s="1270"/>
      <c r="H1121" s="1270"/>
      <c r="I1121" s="1270"/>
      <c r="J1121" s="1271"/>
    </row>
    <row r="1122" spans="1:10" s="150" customFormat="1" ht="16.5" customHeight="1" x14ac:dyDescent="0.2">
      <c r="A1122" s="134" t="s">
        <v>108</v>
      </c>
      <c r="B1122" s="135"/>
      <c r="C1122" s="135"/>
      <c r="D1122" s="135"/>
      <c r="E1122" s="136"/>
      <c r="F1122" s="135"/>
      <c r="G1122" s="135"/>
      <c r="H1122" s="1158">
        <f>H1123+H1127</f>
        <v>188234.00000000003</v>
      </c>
      <c r="I1122" s="1158">
        <f>I1123+I1127</f>
        <v>188234.00000000003</v>
      </c>
      <c r="J1122" s="1159">
        <f t="shared" ref="J1122" si="86">J1123+J1127</f>
        <v>0</v>
      </c>
    </row>
    <row r="1123" spans="1:10" s="150" customFormat="1" ht="17.25" customHeight="1" x14ac:dyDescent="0.2">
      <c r="A1123" s="259" t="s">
        <v>109</v>
      </c>
      <c r="B1123" s="260"/>
      <c r="C1123" s="260"/>
      <c r="D1123" s="260"/>
      <c r="E1123" s="261"/>
      <c r="F1123" s="260"/>
      <c r="G1123" s="260"/>
      <c r="H1123" s="1160">
        <f>H1125+H1126</f>
        <v>188234.00000000003</v>
      </c>
      <c r="I1123" s="1160">
        <f>I1125+I1126</f>
        <v>188234.00000000003</v>
      </c>
      <c r="J1123" s="1161">
        <f t="shared" ref="J1123" si="87">J1125+J1126</f>
        <v>0</v>
      </c>
    </row>
    <row r="1124" spans="1:10" ht="14.25" x14ac:dyDescent="0.2">
      <c r="A1124" s="236" t="s">
        <v>29</v>
      </c>
      <c r="B1124" s="237" t="s">
        <v>26</v>
      </c>
      <c r="C1124" s="238">
        <v>7</v>
      </c>
      <c r="D1124" s="238">
        <v>1</v>
      </c>
      <c r="E1124" s="524" t="s">
        <v>340</v>
      </c>
      <c r="F1124" s="240">
        <v>0</v>
      </c>
      <c r="G1124" s="240">
        <v>210</v>
      </c>
      <c r="H1124" s="235">
        <f>H1125+H1126</f>
        <v>188234.00000000003</v>
      </c>
      <c r="I1124" s="235">
        <f>I1125+I1126</f>
        <v>188234.00000000003</v>
      </c>
      <c r="J1124" s="1162">
        <f t="shared" ref="J1124" si="88">J1125+J1126</f>
        <v>0</v>
      </c>
    </row>
    <row r="1125" spans="1:10" ht="14.25" customHeight="1" x14ac:dyDescent="0.25">
      <c r="A1125" s="262" t="s">
        <v>30</v>
      </c>
      <c r="B1125" s="263" t="s">
        <v>26</v>
      </c>
      <c r="C1125" s="264">
        <v>7</v>
      </c>
      <c r="D1125" s="264">
        <v>1</v>
      </c>
      <c r="E1125" s="525" t="s">
        <v>340</v>
      </c>
      <c r="F1125" s="266">
        <v>111</v>
      </c>
      <c r="G1125" s="267">
        <v>211</v>
      </c>
      <c r="H1125" s="1163">
        <f>H1130+H1135+H1140+H1144+H1148+H1152+H1156+H1160+H1165+H1170+H1174+H1178+H1182+H1186</f>
        <v>144572.96500000003</v>
      </c>
      <c r="I1125" s="1163">
        <f>I1130+I1135+I1140+I1144+I1148+I1152+I1156+I1160+I1165+I1170+I1174+I1178+I1182+I1186</f>
        <v>144572.96500000003</v>
      </c>
      <c r="J1125" s="1164">
        <f t="shared" ref="J1125" si="89">J1130+J1135+J1140+J1144+J1148+J1152+J1156+J1160+J1165+J1170+J1174+J1178+J1182+J1186</f>
        <v>0</v>
      </c>
    </row>
    <row r="1126" spans="1:10" ht="14.25" customHeight="1" x14ac:dyDescent="0.25">
      <c r="A1126" s="268" t="s">
        <v>110</v>
      </c>
      <c r="B1126" s="269" t="s">
        <v>26</v>
      </c>
      <c r="C1126" s="51">
        <v>7</v>
      </c>
      <c r="D1126" s="51">
        <v>1</v>
      </c>
      <c r="E1126" s="525" t="s">
        <v>340</v>
      </c>
      <c r="F1126" s="52">
        <v>119</v>
      </c>
      <c r="G1126" s="271">
        <v>213</v>
      </c>
      <c r="H1126" s="1163">
        <f>H1131+H1136+H1141+H1145+H1149+H1153+H1157+H1161+H1166+H1171+H1175+H1179+H1183+H1187</f>
        <v>43661.035000000003</v>
      </c>
      <c r="I1126" s="1163">
        <f>I1131+I1136+I1141+I1145+I1149+I1153+I1157+I1161+I1166+I1171+I1175+I1179+I1183+I1187</f>
        <v>43661.035000000003</v>
      </c>
      <c r="J1126" s="1164">
        <f t="shared" ref="J1126" si="90">J1131+J1136+J1141+J1145+J1149+J1153+J1157+J1161+J1166+J1171+J1175+J1179+J1183+J1187</f>
        <v>0</v>
      </c>
    </row>
    <row r="1127" spans="1:10" ht="14.25" customHeight="1" thickBot="1" x14ac:dyDescent="0.25">
      <c r="A1127" s="340" t="s">
        <v>111</v>
      </c>
      <c r="B1127" s="257" t="s">
        <v>26</v>
      </c>
      <c r="C1127" s="190">
        <v>10</v>
      </c>
      <c r="D1127" s="190">
        <v>4</v>
      </c>
      <c r="E1127" s="258">
        <v>2240271540</v>
      </c>
      <c r="F1127" s="191">
        <v>313</v>
      </c>
      <c r="G1127" s="192">
        <v>262</v>
      </c>
      <c r="H1127" s="1165">
        <f>H1132+H1137+H1162+H1167</f>
        <v>0</v>
      </c>
      <c r="I1127" s="1165">
        <f>I1132+I1137+I1162+I1167</f>
        <v>0</v>
      </c>
      <c r="J1127" s="1166">
        <f t="shared" ref="J1127" si="91">J1132+J1137+J1162+J1167</f>
        <v>0</v>
      </c>
    </row>
    <row r="1128" spans="1:10" ht="15" thickBot="1" x14ac:dyDescent="0.25">
      <c r="A1128" s="209" t="s">
        <v>112</v>
      </c>
      <c r="B1128" s="210" t="s">
        <v>26</v>
      </c>
      <c r="C1128" s="211">
        <v>7</v>
      </c>
      <c r="D1128" s="211">
        <v>1</v>
      </c>
      <c r="E1128" s="432" t="s">
        <v>340</v>
      </c>
      <c r="F1128" s="212">
        <v>0</v>
      </c>
      <c r="G1128" s="418"/>
      <c r="H1128" s="941">
        <f>H1129+H1132</f>
        <v>19173.898999999998</v>
      </c>
      <c r="I1128" s="941">
        <f>I1129+I1132</f>
        <v>19173.898999999998</v>
      </c>
      <c r="J1128" s="942">
        <f t="shared" ref="J1128" si="92">J1129+J1132</f>
        <v>0</v>
      </c>
    </row>
    <row r="1129" spans="1:10" ht="15" x14ac:dyDescent="0.25">
      <c r="A1129" s="96" t="s">
        <v>29</v>
      </c>
      <c r="B1129" s="112" t="s">
        <v>26</v>
      </c>
      <c r="C1129" s="98">
        <v>7</v>
      </c>
      <c r="D1129" s="98">
        <v>1</v>
      </c>
      <c r="E1129" s="526" t="s">
        <v>340</v>
      </c>
      <c r="F1129" s="99">
        <v>0</v>
      </c>
      <c r="G1129" s="139">
        <v>210</v>
      </c>
      <c r="H1129" s="1053">
        <f>H1130+H1131</f>
        <v>19173.898999999998</v>
      </c>
      <c r="I1129" s="1053">
        <f>I1130+I1131</f>
        <v>19173.898999999998</v>
      </c>
      <c r="J1129" s="1054">
        <f t="shared" ref="J1129" si="93">J1130+J1131</f>
        <v>0</v>
      </c>
    </row>
    <row r="1130" spans="1:10" ht="14.25" customHeight="1" x14ac:dyDescent="0.25">
      <c r="A1130" s="140" t="s">
        <v>30</v>
      </c>
      <c r="B1130" s="46" t="s">
        <v>26</v>
      </c>
      <c r="C1130" s="25">
        <v>7</v>
      </c>
      <c r="D1130" s="25">
        <v>1</v>
      </c>
      <c r="E1130" s="527" t="s">
        <v>340</v>
      </c>
      <c r="F1130" s="27">
        <v>111</v>
      </c>
      <c r="G1130" s="141">
        <v>211</v>
      </c>
      <c r="H1130" s="75">
        <v>14726.495999999999</v>
      </c>
      <c r="I1130" s="75">
        <v>14726.495999999999</v>
      </c>
      <c r="J1130" s="945">
        <f>I1130-H1130</f>
        <v>0</v>
      </c>
    </row>
    <row r="1131" spans="1:10" ht="14.25" customHeight="1" x14ac:dyDescent="0.25">
      <c r="A1131" s="140" t="s">
        <v>110</v>
      </c>
      <c r="B1131" s="46" t="s">
        <v>26</v>
      </c>
      <c r="C1131" s="25">
        <v>7</v>
      </c>
      <c r="D1131" s="25">
        <v>1</v>
      </c>
      <c r="E1131" s="527" t="s">
        <v>340</v>
      </c>
      <c r="F1131" s="27">
        <v>119</v>
      </c>
      <c r="G1131" s="141">
        <v>213</v>
      </c>
      <c r="H1131" s="75">
        <v>4447.4030000000002</v>
      </c>
      <c r="I1131" s="75">
        <v>4447.4030000000002</v>
      </c>
      <c r="J1131" s="945">
        <f t="shared" ref="J1131:J1132" si="94">I1131-H1131</f>
        <v>0</v>
      </c>
    </row>
    <row r="1132" spans="1:10" ht="14.25" customHeight="1" thickBot="1" x14ac:dyDescent="0.3">
      <c r="A1132" s="420" t="s">
        <v>111</v>
      </c>
      <c r="B1132" s="142" t="s">
        <v>26</v>
      </c>
      <c r="C1132" s="143">
        <v>10</v>
      </c>
      <c r="D1132" s="143">
        <v>4</v>
      </c>
      <c r="E1132" s="144">
        <v>2240271540</v>
      </c>
      <c r="F1132" s="145">
        <v>313</v>
      </c>
      <c r="G1132" s="146">
        <v>262</v>
      </c>
      <c r="H1132" s="1167"/>
      <c r="I1132" s="1167"/>
      <c r="J1132" s="945">
        <f t="shared" si="94"/>
        <v>0</v>
      </c>
    </row>
    <row r="1133" spans="1:10" ht="15" thickBot="1" x14ac:dyDescent="0.25">
      <c r="A1133" s="213" t="s">
        <v>113</v>
      </c>
      <c r="B1133" s="214" t="s">
        <v>26</v>
      </c>
      <c r="C1133" s="215">
        <v>7</v>
      </c>
      <c r="D1133" s="215">
        <v>1</v>
      </c>
      <c r="E1133" s="432" t="s">
        <v>340</v>
      </c>
      <c r="F1133" s="216">
        <v>0</v>
      </c>
      <c r="G1133" s="216"/>
      <c r="H1133" s="963">
        <f>H1134+H1137</f>
        <v>23360.213000000003</v>
      </c>
      <c r="I1133" s="963">
        <f>I1134+I1137</f>
        <v>23360.213000000003</v>
      </c>
      <c r="J1133" s="964">
        <f t="shared" ref="J1133" si="95">J1134+J1137</f>
        <v>0</v>
      </c>
    </row>
    <row r="1134" spans="1:10" ht="15" x14ac:dyDescent="0.25">
      <c r="A1134" s="96" t="s">
        <v>29</v>
      </c>
      <c r="B1134" s="112" t="s">
        <v>26</v>
      </c>
      <c r="C1134" s="98">
        <v>7</v>
      </c>
      <c r="D1134" s="98">
        <v>1</v>
      </c>
      <c r="E1134" s="526" t="s">
        <v>340</v>
      </c>
      <c r="F1134" s="99">
        <v>0</v>
      </c>
      <c r="G1134" s="139">
        <v>210</v>
      </c>
      <c r="H1134" s="1053">
        <f>H1135+H1136</f>
        <v>23360.213000000003</v>
      </c>
      <c r="I1134" s="1053">
        <f>I1135+I1136</f>
        <v>23360.213000000003</v>
      </c>
      <c r="J1134" s="1054">
        <f t="shared" ref="J1134" si="96">J1135+J1136</f>
        <v>0</v>
      </c>
    </row>
    <row r="1135" spans="1:10" ht="14.25" customHeight="1" x14ac:dyDescent="0.25">
      <c r="A1135" s="140" t="s">
        <v>30</v>
      </c>
      <c r="B1135" s="46" t="s">
        <v>26</v>
      </c>
      <c r="C1135" s="25">
        <v>7</v>
      </c>
      <c r="D1135" s="25">
        <v>1</v>
      </c>
      <c r="E1135" s="527" t="s">
        <v>340</v>
      </c>
      <c r="F1135" s="27">
        <v>111</v>
      </c>
      <c r="G1135" s="141">
        <v>211</v>
      </c>
      <c r="H1135" s="75">
        <v>17941.792000000001</v>
      </c>
      <c r="I1135" s="75">
        <v>17941.792000000001</v>
      </c>
      <c r="J1135" s="945">
        <f t="shared" ref="J1135:J1137" si="97">I1135-H1135</f>
        <v>0</v>
      </c>
    </row>
    <row r="1136" spans="1:10" ht="14.25" customHeight="1" x14ac:dyDescent="0.25">
      <c r="A1136" s="140" t="s">
        <v>110</v>
      </c>
      <c r="B1136" s="46" t="s">
        <v>26</v>
      </c>
      <c r="C1136" s="25">
        <v>7</v>
      </c>
      <c r="D1136" s="25">
        <v>1</v>
      </c>
      <c r="E1136" s="527" t="s">
        <v>340</v>
      </c>
      <c r="F1136" s="27">
        <v>119</v>
      </c>
      <c r="G1136" s="141">
        <v>213</v>
      </c>
      <c r="H1136" s="75">
        <v>5418.4210000000003</v>
      </c>
      <c r="I1136" s="75">
        <v>5418.4210000000003</v>
      </c>
      <c r="J1136" s="945">
        <f t="shared" si="97"/>
        <v>0</v>
      </c>
    </row>
    <row r="1137" spans="1:10" ht="30.75" thickBot="1" x14ac:dyDescent="0.3">
      <c r="A1137" s="420" t="s">
        <v>111</v>
      </c>
      <c r="B1137" s="142" t="s">
        <v>26</v>
      </c>
      <c r="C1137" s="143">
        <v>10</v>
      </c>
      <c r="D1137" s="143">
        <v>4</v>
      </c>
      <c r="E1137" s="144">
        <v>2240271540</v>
      </c>
      <c r="F1137" s="145">
        <v>313</v>
      </c>
      <c r="G1137" s="146">
        <v>262</v>
      </c>
      <c r="H1137" s="1167"/>
      <c r="I1137" s="1167"/>
      <c r="J1137" s="945">
        <f t="shared" si="97"/>
        <v>0</v>
      </c>
    </row>
    <row r="1138" spans="1:10" ht="15" thickBot="1" x14ac:dyDescent="0.25">
      <c r="A1138" s="213" t="s">
        <v>114</v>
      </c>
      <c r="B1138" s="214" t="s">
        <v>26</v>
      </c>
      <c r="C1138" s="215">
        <v>7</v>
      </c>
      <c r="D1138" s="215">
        <v>1</v>
      </c>
      <c r="E1138" s="432" t="s">
        <v>340</v>
      </c>
      <c r="F1138" s="216">
        <v>0</v>
      </c>
      <c r="G1138" s="216"/>
      <c r="H1138" s="963">
        <f>H1139</f>
        <v>13357.097</v>
      </c>
      <c r="I1138" s="963">
        <f>I1139</f>
        <v>13357.097</v>
      </c>
      <c r="J1138" s="964">
        <f t="shared" ref="J1138" si="98">J1139</f>
        <v>0</v>
      </c>
    </row>
    <row r="1139" spans="1:10" ht="14.25" customHeight="1" x14ac:dyDescent="0.25">
      <c r="A1139" s="96" t="s">
        <v>29</v>
      </c>
      <c r="B1139" s="112" t="s">
        <v>26</v>
      </c>
      <c r="C1139" s="98">
        <v>7</v>
      </c>
      <c r="D1139" s="98">
        <v>1</v>
      </c>
      <c r="E1139" s="526" t="s">
        <v>340</v>
      </c>
      <c r="F1139" s="99">
        <v>0</v>
      </c>
      <c r="G1139" s="139">
        <v>210</v>
      </c>
      <c r="H1139" s="1053">
        <f>H1140+H1141</f>
        <v>13357.097</v>
      </c>
      <c r="I1139" s="1053">
        <f>I1140+I1141</f>
        <v>13357.097</v>
      </c>
      <c r="J1139" s="1054">
        <f t="shared" ref="J1139" si="99">J1140+J1141</f>
        <v>0</v>
      </c>
    </row>
    <row r="1140" spans="1:10" ht="14.25" customHeight="1" x14ac:dyDescent="0.25">
      <c r="A1140" s="140" t="s">
        <v>30</v>
      </c>
      <c r="B1140" s="46" t="s">
        <v>26</v>
      </c>
      <c r="C1140" s="25">
        <v>7</v>
      </c>
      <c r="D1140" s="25">
        <v>1</v>
      </c>
      <c r="E1140" s="527" t="s">
        <v>340</v>
      </c>
      <c r="F1140" s="27">
        <v>111</v>
      </c>
      <c r="G1140" s="141">
        <v>211</v>
      </c>
      <c r="H1140" s="75">
        <v>10258.906999999999</v>
      </c>
      <c r="I1140" s="75">
        <v>10258.906999999999</v>
      </c>
      <c r="J1140" s="945">
        <f t="shared" ref="J1140:J1141" si="100">I1140-H1140</f>
        <v>0</v>
      </c>
    </row>
    <row r="1141" spans="1:10" ht="14.25" customHeight="1" thickBot="1" x14ac:dyDescent="0.3">
      <c r="A1141" s="188" t="s">
        <v>110</v>
      </c>
      <c r="B1141" s="142" t="s">
        <v>26</v>
      </c>
      <c r="C1141" s="143">
        <v>7</v>
      </c>
      <c r="D1141" s="143">
        <v>1</v>
      </c>
      <c r="E1141" s="527" t="s">
        <v>340</v>
      </c>
      <c r="F1141" s="145">
        <v>119</v>
      </c>
      <c r="G1141" s="146">
        <v>213</v>
      </c>
      <c r="H1141" s="961">
        <v>3098.19</v>
      </c>
      <c r="I1141" s="961">
        <v>3098.19</v>
      </c>
      <c r="J1141" s="945">
        <f t="shared" si="100"/>
        <v>0</v>
      </c>
    </row>
    <row r="1142" spans="1:10" ht="15" thickBot="1" x14ac:dyDescent="0.25">
      <c r="A1142" s="213" t="s">
        <v>115</v>
      </c>
      <c r="B1142" s="214" t="s">
        <v>26</v>
      </c>
      <c r="C1142" s="215">
        <v>7</v>
      </c>
      <c r="D1142" s="215">
        <v>1</v>
      </c>
      <c r="E1142" s="432" t="s">
        <v>340</v>
      </c>
      <c r="F1142" s="216">
        <v>0</v>
      </c>
      <c r="G1142" s="216"/>
      <c r="H1142" s="963">
        <f>H1143</f>
        <v>16014.607</v>
      </c>
      <c r="I1142" s="963">
        <f>I1143</f>
        <v>16014.607</v>
      </c>
      <c r="J1142" s="964">
        <f t="shared" ref="J1142" si="101">J1143</f>
        <v>0</v>
      </c>
    </row>
    <row r="1143" spans="1:10" ht="15" x14ac:dyDescent="0.25">
      <c r="A1143" s="96" t="s">
        <v>29</v>
      </c>
      <c r="B1143" s="112" t="s">
        <v>26</v>
      </c>
      <c r="C1143" s="98">
        <v>7</v>
      </c>
      <c r="D1143" s="98">
        <v>1</v>
      </c>
      <c r="E1143" s="526" t="s">
        <v>340</v>
      </c>
      <c r="F1143" s="99">
        <v>0</v>
      </c>
      <c r="G1143" s="139">
        <v>210</v>
      </c>
      <c r="H1143" s="1053">
        <f>H1144+H1145</f>
        <v>16014.607</v>
      </c>
      <c r="I1143" s="1053">
        <f>I1144+I1145</f>
        <v>16014.607</v>
      </c>
      <c r="J1143" s="1054">
        <f t="shared" ref="J1143" si="102">J1144+J1145</f>
        <v>0</v>
      </c>
    </row>
    <row r="1144" spans="1:10" ht="15" x14ac:dyDescent="0.25">
      <c r="A1144" s="140" t="s">
        <v>30</v>
      </c>
      <c r="B1144" s="46" t="s">
        <v>26</v>
      </c>
      <c r="C1144" s="25">
        <v>7</v>
      </c>
      <c r="D1144" s="25">
        <v>1</v>
      </c>
      <c r="E1144" s="527" t="s">
        <v>340</v>
      </c>
      <c r="F1144" s="27">
        <v>111</v>
      </c>
      <c r="G1144" s="141">
        <v>211</v>
      </c>
      <c r="H1144" s="75">
        <v>12300.004999999999</v>
      </c>
      <c r="I1144" s="75">
        <v>12300.004999999999</v>
      </c>
      <c r="J1144" s="945">
        <f t="shared" ref="J1144:J1145" si="103">I1144-H1144</f>
        <v>0</v>
      </c>
    </row>
    <row r="1145" spans="1:10" ht="14.25" customHeight="1" thickBot="1" x14ac:dyDescent="0.3">
      <c r="A1145" s="188" t="s">
        <v>110</v>
      </c>
      <c r="B1145" s="142" t="s">
        <v>26</v>
      </c>
      <c r="C1145" s="143">
        <v>7</v>
      </c>
      <c r="D1145" s="143">
        <v>1</v>
      </c>
      <c r="E1145" s="527" t="s">
        <v>340</v>
      </c>
      <c r="F1145" s="145">
        <v>119</v>
      </c>
      <c r="G1145" s="146">
        <v>213</v>
      </c>
      <c r="H1145" s="961">
        <v>3714.6019999999999</v>
      </c>
      <c r="I1145" s="961">
        <v>3714.6019999999999</v>
      </c>
      <c r="J1145" s="945">
        <f t="shared" si="103"/>
        <v>0</v>
      </c>
    </row>
    <row r="1146" spans="1:10" ht="15" thickBot="1" x14ac:dyDescent="0.25">
      <c r="A1146" s="213" t="s">
        <v>116</v>
      </c>
      <c r="B1146" s="214" t="s">
        <v>26</v>
      </c>
      <c r="C1146" s="215">
        <v>7</v>
      </c>
      <c r="D1146" s="215">
        <v>1</v>
      </c>
      <c r="E1146" s="432" t="s">
        <v>340</v>
      </c>
      <c r="F1146" s="216">
        <v>0</v>
      </c>
      <c r="G1146" s="419"/>
      <c r="H1146" s="963">
        <f>H1147</f>
        <v>14320.583000000001</v>
      </c>
      <c r="I1146" s="963">
        <f>I1147</f>
        <v>14320.583000000001</v>
      </c>
      <c r="J1146" s="964">
        <f t="shared" ref="J1146" si="104">J1147</f>
        <v>0</v>
      </c>
    </row>
    <row r="1147" spans="1:10" ht="14.25" customHeight="1" x14ac:dyDescent="0.25">
      <c r="A1147" s="96" t="s">
        <v>29</v>
      </c>
      <c r="B1147" s="112" t="s">
        <v>26</v>
      </c>
      <c r="C1147" s="98">
        <v>7</v>
      </c>
      <c r="D1147" s="98">
        <v>1</v>
      </c>
      <c r="E1147" s="526" t="s">
        <v>340</v>
      </c>
      <c r="F1147" s="99">
        <v>0</v>
      </c>
      <c r="G1147" s="139">
        <v>210</v>
      </c>
      <c r="H1147" s="1053">
        <f>H1148+H1149</f>
        <v>14320.583000000001</v>
      </c>
      <c r="I1147" s="1053">
        <f>I1148+I1149</f>
        <v>14320.583000000001</v>
      </c>
      <c r="J1147" s="1054">
        <f t="shared" ref="J1147" si="105">J1148+J1149</f>
        <v>0</v>
      </c>
    </row>
    <row r="1148" spans="1:10" ht="14.25" customHeight="1" x14ac:dyDescent="0.25">
      <c r="A1148" s="140" t="s">
        <v>30</v>
      </c>
      <c r="B1148" s="46" t="s">
        <v>26</v>
      </c>
      <c r="C1148" s="25">
        <v>7</v>
      </c>
      <c r="D1148" s="25">
        <v>1</v>
      </c>
      <c r="E1148" s="527" t="s">
        <v>340</v>
      </c>
      <c r="F1148" s="27">
        <v>111</v>
      </c>
      <c r="G1148" s="141">
        <v>211</v>
      </c>
      <c r="H1148" s="75">
        <v>10998.912</v>
      </c>
      <c r="I1148" s="75">
        <v>10998.912</v>
      </c>
      <c r="J1148" s="945">
        <f t="shared" ref="J1148:J1149" si="106">I1148-H1148</f>
        <v>0</v>
      </c>
    </row>
    <row r="1149" spans="1:10" ht="14.25" customHeight="1" thickBot="1" x14ac:dyDescent="0.3">
      <c r="A1149" s="188" t="s">
        <v>110</v>
      </c>
      <c r="B1149" s="142" t="s">
        <v>26</v>
      </c>
      <c r="C1149" s="143">
        <v>7</v>
      </c>
      <c r="D1149" s="143">
        <v>1</v>
      </c>
      <c r="E1149" s="527" t="s">
        <v>340</v>
      </c>
      <c r="F1149" s="145">
        <v>119</v>
      </c>
      <c r="G1149" s="146">
        <v>213</v>
      </c>
      <c r="H1149" s="961">
        <v>3321.6709999999998</v>
      </c>
      <c r="I1149" s="961">
        <v>3321.6709999999998</v>
      </c>
      <c r="J1149" s="945">
        <f t="shared" si="106"/>
        <v>0</v>
      </c>
    </row>
    <row r="1150" spans="1:10" ht="15" thickBot="1" x14ac:dyDescent="0.25">
      <c r="A1150" s="213" t="s">
        <v>117</v>
      </c>
      <c r="B1150" s="214" t="s">
        <v>26</v>
      </c>
      <c r="C1150" s="215">
        <v>7</v>
      </c>
      <c r="D1150" s="215">
        <v>1</v>
      </c>
      <c r="E1150" s="432" t="s">
        <v>340</v>
      </c>
      <c r="F1150" s="216">
        <v>0</v>
      </c>
      <c r="G1150" s="216"/>
      <c r="H1150" s="963">
        <f>H1151</f>
        <v>7725.9459999999999</v>
      </c>
      <c r="I1150" s="963">
        <f>I1151</f>
        <v>7725.9459999999999</v>
      </c>
      <c r="J1150" s="964">
        <f t="shared" ref="J1150" si="107">J1151</f>
        <v>0</v>
      </c>
    </row>
    <row r="1151" spans="1:10" ht="14.25" customHeight="1" x14ac:dyDescent="0.25">
      <c r="A1151" s="96" t="s">
        <v>29</v>
      </c>
      <c r="B1151" s="112" t="s">
        <v>26</v>
      </c>
      <c r="C1151" s="98">
        <v>7</v>
      </c>
      <c r="D1151" s="98">
        <v>1</v>
      </c>
      <c r="E1151" s="526" t="s">
        <v>340</v>
      </c>
      <c r="F1151" s="99">
        <v>0</v>
      </c>
      <c r="G1151" s="139">
        <v>210</v>
      </c>
      <c r="H1151" s="1053">
        <f>H1152+H1153</f>
        <v>7725.9459999999999</v>
      </c>
      <c r="I1151" s="1053">
        <f>I1152+I1153</f>
        <v>7725.9459999999999</v>
      </c>
      <c r="J1151" s="1054">
        <f t="shared" ref="J1151" si="108">J1152+J1153</f>
        <v>0</v>
      </c>
    </row>
    <row r="1152" spans="1:10" ht="14.25" customHeight="1" x14ac:dyDescent="0.25">
      <c r="A1152" s="140" t="s">
        <v>30</v>
      </c>
      <c r="B1152" s="46" t="s">
        <v>26</v>
      </c>
      <c r="C1152" s="25">
        <v>7</v>
      </c>
      <c r="D1152" s="25">
        <v>1</v>
      </c>
      <c r="E1152" s="527" t="s">
        <v>340</v>
      </c>
      <c r="F1152" s="27">
        <v>111</v>
      </c>
      <c r="G1152" s="141">
        <v>211</v>
      </c>
      <c r="H1152" s="75">
        <v>5933.9059999999999</v>
      </c>
      <c r="I1152" s="75">
        <v>5933.9059999999999</v>
      </c>
      <c r="J1152" s="945">
        <f t="shared" ref="J1152:J1153" si="109">I1152-H1152</f>
        <v>0</v>
      </c>
    </row>
    <row r="1153" spans="1:10" ht="14.25" customHeight="1" thickBot="1" x14ac:dyDescent="0.3">
      <c r="A1153" s="188" t="s">
        <v>110</v>
      </c>
      <c r="B1153" s="142" t="s">
        <v>26</v>
      </c>
      <c r="C1153" s="143">
        <v>7</v>
      </c>
      <c r="D1153" s="143">
        <v>1</v>
      </c>
      <c r="E1153" s="527" t="s">
        <v>340</v>
      </c>
      <c r="F1153" s="145">
        <v>119</v>
      </c>
      <c r="G1153" s="146">
        <v>213</v>
      </c>
      <c r="H1153" s="961">
        <v>1792.04</v>
      </c>
      <c r="I1153" s="961">
        <v>1792.04</v>
      </c>
      <c r="J1153" s="945">
        <f t="shared" si="109"/>
        <v>0</v>
      </c>
    </row>
    <row r="1154" spans="1:10" ht="15" thickBot="1" x14ac:dyDescent="0.25">
      <c r="A1154" s="213" t="s">
        <v>118</v>
      </c>
      <c r="B1154" s="214" t="s">
        <v>26</v>
      </c>
      <c r="C1154" s="215">
        <v>7</v>
      </c>
      <c r="D1154" s="215">
        <v>1</v>
      </c>
      <c r="E1154" s="432" t="s">
        <v>340</v>
      </c>
      <c r="F1154" s="216">
        <v>0</v>
      </c>
      <c r="G1154" s="216"/>
      <c r="H1154" s="963">
        <f>H1155</f>
        <v>5285.8850000000002</v>
      </c>
      <c r="I1154" s="963">
        <f>I1155</f>
        <v>5285.8850000000002</v>
      </c>
      <c r="J1154" s="964">
        <f t="shared" ref="J1154" si="110">J1155</f>
        <v>0</v>
      </c>
    </row>
    <row r="1155" spans="1:10" ht="14.25" customHeight="1" x14ac:dyDescent="0.25">
      <c r="A1155" s="96" t="s">
        <v>29</v>
      </c>
      <c r="B1155" s="112" t="s">
        <v>26</v>
      </c>
      <c r="C1155" s="98">
        <v>7</v>
      </c>
      <c r="D1155" s="98">
        <v>1</v>
      </c>
      <c r="E1155" s="526" t="s">
        <v>340</v>
      </c>
      <c r="F1155" s="99">
        <v>0</v>
      </c>
      <c r="G1155" s="139">
        <v>210</v>
      </c>
      <c r="H1155" s="1053">
        <f>H1156+H1157</f>
        <v>5285.8850000000002</v>
      </c>
      <c r="I1155" s="1053">
        <f>I1156+I1157</f>
        <v>5285.8850000000002</v>
      </c>
      <c r="J1155" s="1054">
        <f t="shared" ref="J1155" si="111">J1156+J1157</f>
        <v>0</v>
      </c>
    </row>
    <row r="1156" spans="1:10" ht="14.25" customHeight="1" x14ac:dyDescent="0.25">
      <c r="A1156" s="140" t="s">
        <v>30</v>
      </c>
      <c r="B1156" s="46" t="s">
        <v>26</v>
      </c>
      <c r="C1156" s="25">
        <v>7</v>
      </c>
      <c r="D1156" s="25">
        <v>1</v>
      </c>
      <c r="E1156" s="527" t="s">
        <v>340</v>
      </c>
      <c r="F1156" s="27">
        <v>111</v>
      </c>
      <c r="G1156" s="141">
        <v>211</v>
      </c>
      <c r="H1156" s="75">
        <v>4059.82</v>
      </c>
      <c r="I1156" s="75">
        <v>4059.82</v>
      </c>
      <c r="J1156" s="945">
        <f t="shared" ref="J1156:J1157" si="112">I1156-H1156</f>
        <v>0</v>
      </c>
    </row>
    <row r="1157" spans="1:10" ht="14.25" customHeight="1" thickBot="1" x14ac:dyDescent="0.3">
      <c r="A1157" s="188" t="s">
        <v>110</v>
      </c>
      <c r="B1157" s="142" t="s">
        <v>26</v>
      </c>
      <c r="C1157" s="143">
        <v>7</v>
      </c>
      <c r="D1157" s="143">
        <v>1</v>
      </c>
      <c r="E1157" s="527" t="s">
        <v>340</v>
      </c>
      <c r="F1157" s="145">
        <v>119</v>
      </c>
      <c r="G1157" s="146">
        <v>213</v>
      </c>
      <c r="H1157" s="961">
        <v>1226.0650000000001</v>
      </c>
      <c r="I1157" s="961">
        <v>1226.0650000000001</v>
      </c>
      <c r="J1157" s="945">
        <f t="shared" si="112"/>
        <v>0</v>
      </c>
    </row>
    <row r="1158" spans="1:10" ht="15" thickBot="1" x14ac:dyDescent="0.25">
      <c r="A1158" s="213" t="s">
        <v>119</v>
      </c>
      <c r="B1158" s="214" t="s">
        <v>26</v>
      </c>
      <c r="C1158" s="215">
        <v>7</v>
      </c>
      <c r="D1158" s="215">
        <v>1</v>
      </c>
      <c r="E1158" s="432" t="s">
        <v>340</v>
      </c>
      <c r="F1158" s="216">
        <v>0</v>
      </c>
      <c r="G1158" s="216"/>
      <c r="H1158" s="963">
        <f>H1160+H1161+H1162</f>
        <v>16734.671999999999</v>
      </c>
      <c r="I1158" s="963">
        <f>I1160+I1161+I1162</f>
        <v>16734.671999999999</v>
      </c>
      <c r="J1158" s="964">
        <f t="shared" ref="J1158" si="113">J1160+J1161+J1162</f>
        <v>0</v>
      </c>
    </row>
    <row r="1159" spans="1:10" ht="15" x14ac:dyDescent="0.25">
      <c r="A1159" s="96" t="s">
        <v>29</v>
      </c>
      <c r="B1159" s="112" t="s">
        <v>26</v>
      </c>
      <c r="C1159" s="98">
        <v>7</v>
      </c>
      <c r="D1159" s="98">
        <v>1</v>
      </c>
      <c r="E1159" s="526" t="s">
        <v>340</v>
      </c>
      <c r="F1159" s="99">
        <v>0</v>
      </c>
      <c r="G1159" s="139">
        <v>210</v>
      </c>
      <c r="H1159" s="1053">
        <f>H1160+H1161</f>
        <v>16734.671999999999</v>
      </c>
      <c r="I1159" s="1053">
        <f>I1160+I1161</f>
        <v>16734.671999999999</v>
      </c>
      <c r="J1159" s="1054">
        <f t="shared" ref="J1159" si="114">J1160+J1161</f>
        <v>0</v>
      </c>
    </row>
    <row r="1160" spans="1:10" ht="14.25" customHeight="1" x14ac:dyDescent="0.25">
      <c r="A1160" s="140" t="s">
        <v>30</v>
      </c>
      <c r="B1160" s="46" t="s">
        <v>26</v>
      </c>
      <c r="C1160" s="25">
        <v>7</v>
      </c>
      <c r="D1160" s="25">
        <v>1</v>
      </c>
      <c r="E1160" s="527" t="s">
        <v>340</v>
      </c>
      <c r="F1160" s="27">
        <v>111</v>
      </c>
      <c r="G1160" s="141">
        <v>211</v>
      </c>
      <c r="H1160" s="75">
        <v>12853.050999999999</v>
      </c>
      <c r="I1160" s="75">
        <v>12853.050999999999</v>
      </c>
      <c r="J1160" s="945">
        <f t="shared" ref="J1160:J1162" si="115">I1160-H1160</f>
        <v>0</v>
      </c>
    </row>
    <row r="1161" spans="1:10" ht="14.25" customHeight="1" x14ac:dyDescent="0.25">
      <c r="A1161" s="140" t="s">
        <v>110</v>
      </c>
      <c r="B1161" s="46" t="s">
        <v>26</v>
      </c>
      <c r="C1161" s="25">
        <v>7</v>
      </c>
      <c r="D1161" s="25">
        <v>1</v>
      </c>
      <c r="E1161" s="527" t="s">
        <v>340</v>
      </c>
      <c r="F1161" s="27">
        <v>119</v>
      </c>
      <c r="G1161" s="141">
        <v>213</v>
      </c>
      <c r="H1161" s="75">
        <v>3881.6210000000001</v>
      </c>
      <c r="I1161" s="75">
        <v>3881.6210000000001</v>
      </c>
      <c r="J1161" s="945">
        <f t="shared" si="115"/>
        <v>0</v>
      </c>
    </row>
    <row r="1162" spans="1:10" ht="14.25" customHeight="1" thickBot="1" x14ac:dyDescent="0.3">
      <c r="A1162" s="420" t="s">
        <v>111</v>
      </c>
      <c r="B1162" s="142" t="s">
        <v>26</v>
      </c>
      <c r="C1162" s="143">
        <v>10</v>
      </c>
      <c r="D1162" s="143">
        <v>4</v>
      </c>
      <c r="E1162" s="144">
        <v>2240271540</v>
      </c>
      <c r="F1162" s="145">
        <v>313</v>
      </c>
      <c r="G1162" s="146">
        <v>262</v>
      </c>
      <c r="H1162" s="1167"/>
      <c r="I1162" s="1167"/>
      <c r="J1162" s="945">
        <f t="shared" si="115"/>
        <v>0</v>
      </c>
    </row>
    <row r="1163" spans="1:10" ht="15" thickBot="1" x14ac:dyDescent="0.25">
      <c r="A1163" s="213" t="s">
        <v>120</v>
      </c>
      <c r="B1163" s="214" t="s">
        <v>26</v>
      </c>
      <c r="C1163" s="215">
        <v>7</v>
      </c>
      <c r="D1163" s="215">
        <v>1</v>
      </c>
      <c r="E1163" s="432" t="s">
        <v>340</v>
      </c>
      <c r="F1163" s="216">
        <v>0</v>
      </c>
      <c r="G1163" s="216"/>
      <c r="H1163" s="963">
        <f>H1165+H1166+H1167</f>
        <v>28787.997000000003</v>
      </c>
      <c r="I1163" s="963">
        <f>I1165+I1166+I1167</f>
        <v>28787.997000000003</v>
      </c>
      <c r="J1163" s="964">
        <f t="shared" ref="J1163" si="116">J1165+J1166+J1167</f>
        <v>0</v>
      </c>
    </row>
    <row r="1164" spans="1:10" ht="15" x14ac:dyDescent="0.25">
      <c r="A1164" s="96" t="s">
        <v>29</v>
      </c>
      <c r="B1164" s="112" t="s">
        <v>26</v>
      </c>
      <c r="C1164" s="98">
        <v>7</v>
      </c>
      <c r="D1164" s="98">
        <v>1</v>
      </c>
      <c r="E1164" s="526" t="s">
        <v>340</v>
      </c>
      <c r="F1164" s="99">
        <v>0</v>
      </c>
      <c r="G1164" s="139">
        <v>210</v>
      </c>
      <c r="H1164" s="1053">
        <f>H1165+H1166</f>
        <v>28787.997000000003</v>
      </c>
      <c r="I1164" s="1053">
        <f>I1165+I1166</f>
        <v>28787.997000000003</v>
      </c>
      <c r="J1164" s="1054">
        <f t="shared" ref="J1164" si="117">J1165+J1166</f>
        <v>0</v>
      </c>
    </row>
    <row r="1165" spans="1:10" ht="14.25" customHeight="1" x14ac:dyDescent="0.25">
      <c r="A1165" s="140" t="s">
        <v>30</v>
      </c>
      <c r="B1165" s="46" t="s">
        <v>26</v>
      </c>
      <c r="C1165" s="25">
        <v>7</v>
      </c>
      <c r="D1165" s="25">
        <v>1</v>
      </c>
      <c r="E1165" s="527" t="s">
        <v>340</v>
      </c>
      <c r="F1165" s="27">
        <v>111</v>
      </c>
      <c r="G1165" s="141">
        <v>211</v>
      </c>
      <c r="H1165" s="75">
        <v>22110.597000000002</v>
      </c>
      <c r="I1165" s="75">
        <v>22110.597000000002</v>
      </c>
      <c r="J1165" s="945">
        <f t="shared" ref="J1165:J1167" si="118">I1165-H1165</f>
        <v>0</v>
      </c>
    </row>
    <row r="1166" spans="1:10" ht="14.25" customHeight="1" x14ac:dyDescent="0.25">
      <c r="A1166" s="140" t="s">
        <v>110</v>
      </c>
      <c r="B1166" s="46" t="s">
        <v>26</v>
      </c>
      <c r="C1166" s="25">
        <v>7</v>
      </c>
      <c r="D1166" s="25">
        <v>1</v>
      </c>
      <c r="E1166" s="527" t="s">
        <v>340</v>
      </c>
      <c r="F1166" s="27">
        <v>119</v>
      </c>
      <c r="G1166" s="141">
        <v>213</v>
      </c>
      <c r="H1166" s="75">
        <v>6677.4</v>
      </c>
      <c r="I1166" s="75">
        <v>6677.4</v>
      </c>
      <c r="J1166" s="945">
        <f t="shared" si="118"/>
        <v>0</v>
      </c>
    </row>
    <row r="1167" spans="1:10" ht="14.25" customHeight="1" thickBot="1" x14ac:dyDescent="0.3">
      <c r="A1167" s="420" t="s">
        <v>111</v>
      </c>
      <c r="B1167" s="142" t="s">
        <v>26</v>
      </c>
      <c r="C1167" s="143">
        <v>10</v>
      </c>
      <c r="D1167" s="143">
        <v>4</v>
      </c>
      <c r="E1167" s="144">
        <v>2230181540</v>
      </c>
      <c r="F1167" s="145">
        <v>313</v>
      </c>
      <c r="G1167" s="146">
        <v>262</v>
      </c>
      <c r="H1167" s="1167">
        <v>0</v>
      </c>
      <c r="I1167" s="1167">
        <v>0</v>
      </c>
      <c r="J1167" s="945">
        <f t="shared" si="118"/>
        <v>0</v>
      </c>
    </row>
    <row r="1168" spans="1:10" ht="15" thickBot="1" x14ac:dyDescent="0.25">
      <c r="A1168" s="213" t="s">
        <v>121</v>
      </c>
      <c r="B1168" s="214" t="s">
        <v>26</v>
      </c>
      <c r="C1168" s="215">
        <v>7</v>
      </c>
      <c r="D1168" s="215">
        <v>1</v>
      </c>
      <c r="E1168" s="432" t="s">
        <v>340</v>
      </c>
      <c r="F1168" s="216">
        <v>0</v>
      </c>
      <c r="G1168" s="419"/>
      <c r="H1168" s="963">
        <f>H1169</f>
        <v>6408.259</v>
      </c>
      <c r="I1168" s="963">
        <f>I1169</f>
        <v>6408.259</v>
      </c>
      <c r="J1168" s="964">
        <f t="shared" ref="J1168" si="119">J1169</f>
        <v>0</v>
      </c>
    </row>
    <row r="1169" spans="1:10" ht="15" x14ac:dyDescent="0.25">
      <c r="A1169" s="96" t="s">
        <v>29</v>
      </c>
      <c r="B1169" s="112" t="s">
        <v>26</v>
      </c>
      <c r="C1169" s="98">
        <v>7</v>
      </c>
      <c r="D1169" s="98">
        <v>1</v>
      </c>
      <c r="E1169" s="526" t="s">
        <v>340</v>
      </c>
      <c r="F1169" s="99">
        <v>0</v>
      </c>
      <c r="G1169" s="139">
        <v>210</v>
      </c>
      <c r="H1169" s="1053">
        <f>H1170+H1171</f>
        <v>6408.259</v>
      </c>
      <c r="I1169" s="1053">
        <f>I1170+I1171</f>
        <v>6408.259</v>
      </c>
      <c r="J1169" s="1054">
        <f t="shared" ref="J1169" si="120">J1170+J1171</f>
        <v>0</v>
      </c>
    </row>
    <row r="1170" spans="1:10" ht="14.25" customHeight="1" x14ac:dyDescent="0.25">
      <c r="A1170" s="140" t="s">
        <v>30</v>
      </c>
      <c r="B1170" s="46" t="s">
        <v>26</v>
      </c>
      <c r="C1170" s="25">
        <v>7</v>
      </c>
      <c r="D1170" s="25">
        <v>1</v>
      </c>
      <c r="E1170" s="527" t="s">
        <v>340</v>
      </c>
      <c r="F1170" s="27">
        <v>111</v>
      </c>
      <c r="G1170" s="141">
        <v>211</v>
      </c>
      <c r="H1170" s="75">
        <v>4921.8580000000002</v>
      </c>
      <c r="I1170" s="75">
        <v>4921.8580000000002</v>
      </c>
      <c r="J1170" s="945">
        <f t="shared" ref="J1170:J1171" si="121">I1170-H1170</f>
        <v>0</v>
      </c>
    </row>
    <row r="1171" spans="1:10" ht="14.25" customHeight="1" thickBot="1" x14ac:dyDescent="0.3">
      <c r="A1171" s="188" t="s">
        <v>110</v>
      </c>
      <c r="B1171" s="142" t="s">
        <v>26</v>
      </c>
      <c r="C1171" s="143">
        <v>7</v>
      </c>
      <c r="D1171" s="143">
        <v>1</v>
      </c>
      <c r="E1171" s="527" t="s">
        <v>340</v>
      </c>
      <c r="F1171" s="145">
        <v>119</v>
      </c>
      <c r="G1171" s="146">
        <v>213</v>
      </c>
      <c r="H1171" s="961">
        <v>1486.4010000000001</v>
      </c>
      <c r="I1171" s="961">
        <v>1486.4010000000001</v>
      </c>
      <c r="J1171" s="945">
        <f t="shared" si="121"/>
        <v>0</v>
      </c>
    </row>
    <row r="1172" spans="1:10" ht="15" thickBot="1" x14ac:dyDescent="0.25">
      <c r="A1172" s="213" t="s">
        <v>122</v>
      </c>
      <c r="B1172" s="214" t="s">
        <v>26</v>
      </c>
      <c r="C1172" s="215">
        <v>7</v>
      </c>
      <c r="D1172" s="215">
        <v>1</v>
      </c>
      <c r="E1172" s="432" t="s">
        <v>340</v>
      </c>
      <c r="F1172" s="216">
        <v>0</v>
      </c>
      <c r="G1172" s="216"/>
      <c r="H1172" s="963">
        <f>H1174+H1175</f>
        <v>9221.3149999999987</v>
      </c>
      <c r="I1172" s="963">
        <f>I1174+I1175</f>
        <v>9221.3149999999987</v>
      </c>
      <c r="J1172" s="964">
        <f t="shared" ref="J1172" si="122">J1174+J1175</f>
        <v>0</v>
      </c>
    </row>
    <row r="1173" spans="1:10" ht="14.25" customHeight="1" x14ac:dyDescent="0.25">
      <c r="A1173" s="96" t="s">
        <v>29</v>
      </c>
      <c r="B1173" s="112" t="s">
        <v>26</v>
      </c>
      <c r="C1173" s="98">
        <v>7</v>
      </c>
      <c r="D1173" s="98">
        <v>1</v>
      </c>
      <c r="E1173" s="526" t="s">
        <v>340</v>
      </c>
      <c r="F1173" s="99">
        <v>0</v>
      </c>
      <c r="G1173" s="139">
        <v>210</v>
      </c>
      <c r="H1173" s="1053">
        <f>H1174+H1175</f>
        <v>9221.3149999999987</v>
      </c>
      <c r="I1173" s="1053">
        <f>I1174+I1175</f>
        <v>9221.3149999999987</v>
      </c>
      <c r="J1173" s="1054">
        <f t="shared" ref="J1173" si="123">J1174+J1175</f>
        <v>0</v>
      </c>
    </row>
    <row r="1174" spans="1:10" ht="14.25" customHeight="1" x14ac:dyDescent="0.25">
      <c r="A1174" s="140" t="s">
        <v>30</v>
      </c>
      <c r="B1174" s="46" t="s">
        <v>26</v>
      </c>
      <c r="C1174" s="25">
        <v>7</v>
      </c>
      <c r="D1174" s="25">
        <v>1</v>
      </c>
      <c r="E1174" s="527" t="s">
        <v>340</v>
      </c>
      <c r="F1174" s="27">
        <v>111</v>
      </c>
      <c r="G1174" s="141">
        <v>211</v>
      </c>
      <c r="H1174" s="75">
        <v>7082.4229999999998</v>
      </c>
      <c r="I1174" s="75">
        <v>7082.4229999999998</v>
      </c>
      <c r="J1174" s="945">
        <f t="shared" ref="J1174:J1175" si="124">I1174-H1174</f>
        <v>0</v>
      </c>
    </row>
    <row r="1175" spans="1:10" ht="14.25" customHeight="1" thickBot="1" x14ac:dyDescent="0.3">
      <c r="A1175" s="188" t="s">
        <v>110</v>
      </c>
      <c r="B1175" s="142" t="s">
        <v>26</v>
      </c>
      <c r="C1175" s="143">
        <v>7</v>
      </c>
      <c r="D1175" s="143">
        <v>1</v>
      </c>
      <c r="E1175" s="527" t="s">
        <v>340</v>
      </c>
      <c r="F1175" s="145">
        <v>119</v>
      </c>
      <c r="G1175" s="146">
        <v>213</v>
      </c>
      <c r="H1175" s="961">
        <v>2138.8919999999998</v>
      </c>
      <c r="I1175" s="961">
        <v>2138.8919999999998</v>
      </c>
      <c r="J1175" s="945">
        <f t="shared" si="124"/>
        <v>0</v>
      </c>
    </row>
    <row r="1176" spans="1:10" ht="15" thickBot="1" x14ac:dyDescent="0.25">
      <c r="A1176" s="213" t="s">
        <v>123</v>
      </c>
      <c r="B1176" s="214" t="s">
        <v>26</v>
      </c>
      <c r="C1176" s="215">
        <v>7</v>
      </c>
      <c r="D1176" s="215">
        <v>1</v>
      </c>
      <c r="E1176" s="432" t="s">
        <v>340</v>
      </c>
      <c r="F1176" s="216">
        <v>0</v>
      </c>
      <c r="G1176" s="216"/>
      <c r="H1176" s="963">
        <f>H1177</f>
        <v>5010.33</v>
      </c>
      <c r="I1176" s="963">
        <f>I1177</f>
        <v>5010.33</v>
      </c>
      <c r="J1176" s="964">
        <f t="shared" ref="J1176" si="125">J1177</f>
        <v>0</v>
      </c>
    </row>
    <row r="1177" spans="1:10" ht="15" x14ac:dyDescent="0.25">
      <c r="A1177" s="96" t="s">
        <v>29</v>
      </c>
      <c r="B1177" s="112" t="s">
        <v>26</v>
      </c>
      <c r="C1177" s="98">
        <v>7</v>
      </c>
      <c r="D1177" s="98">
        <v>1</v>
      </c>
      <c r="E1177" s="526" t="s">
        <v>340</v>
      </c>
      <c r="F1177" s="99">
        <v>0</v>
      </c>
      <c r="G1177" s="139">
        <v>210</v>
      </c>
      <c r="H1177" s="1053">
        <f>H1178+H1179</f>
        <v>5010.33</v>
      </c>
      <c r="I1177" s="1053">
        <f>I1178+I1179</f>
        <v>5010.33</v>
      </c>
      <c r="J1177" s="1054">
        <f t="shared" ref="J1177" si="126">J1178+J1179</f>
        <v>0</v>
      </c>
    </row>
    <row r="1178" spans="1:10" ht="14.25" customHeight="1" x14ac:dyDescent="0.25">
      <c r="A1178" s="140" t="s">
        <v>30</v>
      </c>
      <c r="B1178" s="46" t="s">
        <v>26</v>
      </c>
      <c r="C1178" s="25">
        <v>7</v>
      </c>
      <c r="D1178" s="25">
        <v>1</v>
      </c>
      <c r="E1178" s="527" t="s">
        <v>340</v>
      </c>
      <c r="F1178" s="27">
        <v>111</v>
      </c>
      <c r="G1178" s="141">
        <v>211</v>
      </c>
      <c r="H1178" s="75">
        <v>3848.18</v>
      </c>
      <c r="I1178" s="75">
        <v>3848.18</v>
      </c>
      <c r="J1178" s="945">
        <f t="shared" ref="J1178:J1179" si="127">I1178-H1178</f>
        <v>0</v>
      </c>
    </row>
    <row r="1179" spans="1:10" ht="14.25" customHeight="1" thickBot="1" x14ac:dyDescent="0.3">
      <c r="A1179" s="188" t="s">
        <v>110</v>
      </c>
      <c r="B1179" s="142" t="s">
        <v>26</v>
      </c>
      <c r="C1179" s="143">
        <v>7</v>
      </c>
      <c r="D1179" s="143">
        <v>1</v>
      </c>
      <c r="E1179" s="527" t="s">
        <v>340</v>
      </c>
      <c r="F1179" s="145">
        <v>119</v>
      </c>
      <c r="G1179" s="146">
        <v>213</v>
      </c>
      <c r="H1179" s="961">
        <v>1162.1500000000001</v>
      </c>
      <c r="I1179" s="961">
        <v>1162.1500000000001</v>
      </c>
      <c r="J1179" s="945">
        <f t="shared" si="127"/>
        <v>0</v>
      </c>
    </row>
    <row r="1180" spans="1:10" ht="14.25" customHeight="1" thickBot="1" x14ac:dyDescent="0.25">
      <c r="A1180" s="213" t="s">
        <v>124</v>
      </c>
      <c r="B1180" s="214" t="s">
        <v>26</v>
      </c>
      <c r="C1180" s="215">
        <v>7</v>
      </c>
      <c r="D1180" s="215">
        <v>1</v>
      </c>
      <c r="E1180" s="432" t="s">
        <v>340</v>
      </c>
      <c r="F1180" s="216">
        <v>0</v>
      </c>
      <c r="G1180" s="216"/>
      <c r="H1180" s="963">
        <f>H1181</f>
        <v>7787.0739999999996</v>
      </c>
      <c r="I1180" s="963">
        <f>I1181</f>
        <v>7787.0739999999996</v>
      </c>
      <c r="J1180" s="964">
        <f t="shared" ref="J1180" si="128">J1181</f>
        <v>0</v>
      </c>
    </row>
    <row r="1181" spans="1:10" ht="15" x14ac:dyDescent="0.25">
      <c r="A1181" s="96" t="s">
        <v>29</v>
      </c>
      <c r="B1181" s="112" t="s">
        <v>26</v>
      </c>
      <c r="C1181" s="98">
        <v>7</v>
      </c>
      <c r="D1181" s="98">
        <v>1</v>
      </c>
      <c r="E1181" s="526" t="s">
        <v>340</v>
      </c>
      <c r="F1181" s="99">
        <v>0</v>
      </c>
      <c r="G1181" s="139">
        <v>210</v>
      </c>
      <c r="H1181" s="1053">
        <f>H1182+H1183</f>
        <v>7787.0739999999996</v>
      </c>
      <c r="I1181" s="1053">
        <f>I1182+I1183</f>
        <v>7787.0739999999996</v>
      </c>
      <c r="J1181" s="1054">
        <f t="shared" ref="J1181" si="129">J1182+J1183</f>
        <v>0</v>
      </c>
    </row>
    <row r="1182" spans="1:10" ht="14.25" customHeight="1" x14ac:dyDescent="0.25">
      <c r="A1182" s="140" t="s">
        <v>30</v>
      </c>
      <c r="B1182" s="46" t="s">
        <v>26</v>
      </c>
      <c r="C1182" s="25">
        <v>7</v>
      </c>
      <c r="D1182" s="25">
        <v>1</v>
      </c>
      <c r="E1182" s="527" t="s">
        <v>340</v>
      </c>
      <c r="F1182" s="27">
        <v>111</v>
      </c>
      <c r="G1182" s="141">
        <v>211</v>
      </c>
      <c r="H1182" s="75">
        <v>5980.8559999999998</v>
      </c>
      <c r="I1182" s="75">
        <v>5980.8559999999998</v>
      </c>
      <c r="J1182" s="945">
        <f t="shared" ref="J1182:J1183" si="130">I1182-H1182</f>
        <v>0</v>
      </c>
    </row>
    <row r="1183" spans="1:10" ht="14.25" customHeight="1" thickBot="1" x14ac:dyDescent="0.3">
      <c r="A1183" s="188" t="s">
        <v>110</v>
      </c>
      <c r="B1183" s="142" t="s">
        <v>26</v>
      </c>
      <c r="C1183" s="143">
        <v>7</v>
      </c>
      <c r="D1183" s="143">
        <v>1</v>
      </c>
      <c r="E1183" s="527" t="s">
        <v>340</v>
      </c>
      <c r="F1183" s="145">
        <v>119</v>
      </c>
      <c r="G1183" s="146">
        <v>213</v>
      </c>
      <c r="H1183" s="961">
        <v>1806.2180000000001</v>
      </c>
      <c r="I1183" s="961">
        <v>1806.2180000000001</v>
      </c>
      <c r="J1183" s="945">
        <f t="shared" si="130"/>
        <v>0</v>
      </c>
    </row>
    <row r="1184" spans="1:10" ht="14.25" customHeight="1" thickBot="1" x14ac:dyDescent="0.25">
      <c r="A1184" s="213" t="s">
        <v>309</v>
      </c>
      <c r="B1184" s="214" t="s">
        <v>26</v>
      </c>
      <c r="C1184" s="215">
        <v>7</v>
      </c>
      <c r="D1184" s="215">
        <v>1</v>
      </c>
      <c r="E1184" s="432" t="s">
        <v>340</v>
      </c>
      <c r="F1184" s="216">
        <v>0</v>
      </c>
      <c r="G1184" s="216"/>
      <c r="H1184" s="963">
        <f>H1185</f>
        <v>15046.123</v>
      </c>
      <c r="I1184" s="963">
        <f>I1185</f>
        <v>15046.123</v>
      </c>
      <c r="J1184" s="964">
        <f t="shared" ref="J1184" si="131">J1185</f>
        <v>0</v>
      </c>
    </row>
    <row r="1185" spans="1:16352" ht="14.25" customHeight="1" x14ac:dyDescent="0.25">
      <c r="A1185" s="96" t="s">
        <v>29</v>
      </c>
      <c r="B1185" s="112" t="s">
        <v>26</v>
      </c>
      <c r="C1185" s="98">
        <v>7</v>
      </c>
      <c r="D1185" s="98">
        <v>1</v>
      </c>
      <c r="E1185" s="526" t="s">
        <v>340</v>
      </c>
      <c r="F1185" s="99">
        <v>0</v>
      </c>
      <c r="G1185" s="139">
        <v>210</v>
      </c>
      <c r="H1185" s="1053">
        <f>H1186+H1187</f>
        <v>15046.123</v>
      </c>
      <c r="I1185" s="1053">
        <f>I1186+I1187</f>
        <v>15046.123</v>
      </c>
      <c r="J1185" s="1054">
        <f t="shared" ref="J1185" si="132">J1186+J1187</f>
        <v>0</v>
      </c>
    </row>
    <row r="1186" spans="1:16352" ht="15" x14ac:dyDescent="0.25">
      <c r="A1186" s="140" t="s">
        <v>30</v>
      </c>
      <c r="B1186" s="46" t="s">
        <v>26</v>
      </c>
      <c r="C1186" s="25">
        <v>7</v>
      </c>
      <c r="D1186" s="25">
        <v>1</v>
      </c>
      <c r="E1186" s="527" t="s">
        <v>340</v>
      </c>
      <c r="F1186" s="27">
        <v>111</v>
      </c>
      <c r="G1186" s="141">
        <v>211</v>
      </c>
      <c r="H1186" s="75">
        <v>11556.162</v>
      </c>
      <c r="I1186" s="75">
        <v>11556.162</v>
      </c>
      <c r="J1186" s="945">
        <f t="shared" ref="J1186:J1187" si="133">I1186-H1186</f>
        <v>0</v>
      </c>
    </row>
    <row r="1187" spans="1:16352" s="124" customFormat="1" ht="17.25" customHeight="1" thickBot="1" x14ac:dyDescent="0.3">
      <c r="A1187" s="188" t="s">
        <v>110</v>
      </c>
      <c r="B1187" s="142" t="s">
        <v>26</v>
      </c>
      <c r="C1187" s="143">
        <v>7</v>
      </c>
      <c r="D1187" s="143">
        <v>1</v>
      </c>
      <c r="E1187" s="636" t="s">
        <v>340</v>
      </c>
      <c r="F1187" s="145">
        <v>119</v>
      </c>
      <c r="G1187" s="146">
        <v>213</v>
      </c>
      <c r="H1187" s="1168">
        <v>3489.9609999999998</v>
      </c>
      <c r="I1187" s="1168">
        <v>3489.9609999999998</v>
      </c>
      <c r="J1187" s="945">
        <f t="shared" si="133"/>
        <v>0</v>
      </c>
    </row>
    <row r="1188" spans="1:16352" s="150" customFormat="1" ht="15.75" customHeight="1" thickBot="1" x14ac:dyDescent="0.25">
      <c r="A1188" s="1272"/>
      <c r="B1188" s="1273"/>
      <c r="C1188" s="1273"/>
      <c r="D1188" s="1273"/>
      <c r="E1188" s="1273"/>
      <c r="F1188" s="1273"/>
      <c r="G1188" s="1273"/>
      <c r="H1188" s="1273"/>
      <c r="I1188" s="1273"/>
      <c r="J1188" s="1274"/>
    </row>
    <row r="1189" spans="1:16352" s="150" customFormat="1" ht="29.25" thickBot="1" x14ac:dyDescent="0.25">
      <c r="A1189" s="426" t="s">
        <v>238</v>
      </c>
      <c r="B1189" s="427"/>
      <c r="C1189" s="427"/>
      <c r="D1189" s="427"/>
      <c r="E1189" s="428"/>
      <c r="F1189" s="427"/>
      <c r="G1189" s="427"/>
      <c r="H1189" s="1169">
        <f>H1191+H1192+H1194+H1193</f>
        <v>497936</v>
      </c>
      <c r="I1189" s="1169">
        <f>I1191+I1192+I1194+I1193</f>
        <v>497936</v>
      </c>
      <c r="J1189" s="1170">
        <f t="shared" ref="J1189" si="134">J1191+J1192+J1194+J1193</f>
        <v>0</v>
      </c>
    </row>
    <row r="1190" spans="1:16352" s="537" customFormat="1" ht="15.75" customHeight="1" x14ac:dyDescent="0.2">
      <c r="A1190" s="236" t="s">
        <v>29</v>
      </c>
      <c r="B1190" s="237" t="s">
        <v>26</v>
      </c>
      <c r="C1190" s="238">
        <v>7</v>
      </c>
      <c r="D1190" s="238">
        <v>2</v>
      </c>
      <c r="E1190" s="535" t="s">
        <v>341</v>
      </c>
      <c r="F1190" s="240">
        <v>0</v>
      </c>
      <c r="G1190" s="240">
        <v>210</v>
      </c>
      <c r="H1190" s="235">
        <f>H1191+H1192</f>
        <v>491646.35</v>
      </c>
      <c r="I1190" s="235">
        <f>I1191+I1192</f>
        <v>491646.35</v>
      </c>
      <c r="J1190" s="1162">
        <f t="shared" ref="J1190" si="135">J1191+J1192</f>
        <v>0</v>
      </c>
    </row>
    <row r="1191" spans="1:16352" s="537" customFormat="1" ht="15.75" customHeight="1" x14ac:dyDescent="0.25">
      <c r="A1191" s="536" t="s">
        <v>30</v>
      </c>
      <c r="B1191" s="242" t="s">
        <v>26</v>
      </c>
      <c r="C1191" s="243">
        <v>7</v>
      </c>
      <c r="D1191" s="243">
        <v>2</v>
      </c>
      <c r="E1191" s="270" t="s">
        <v>341</v>
      </c>
      <c r="F1191" s="245">
        <v>111</v>
      </c>
      <c r="G1191" s="246">
        <v>211</v>
      </c>
      <c r="H1191" s="247">
        <f>H1213+H1235+H1257+H1279+H1291+H1303+H1315+H1327+H1339+H1361+H1373+H1385+H1397+H1408+H1419</f>
        <v>377608.56400000001</v>
      </c>
      <c r="I1191" s="247">
        <f t="shared" ref="I1191" si="136">I1213+I1235+I1257+I1279+I1291+I1303+I1315+I1327+I1339+I1361+I1373+I1385+I1397+I1408+I1419</f>
        <v>377608.56400000001</v>
      </c>
      <c r="J1191" s="1171">
        <f>J1213+J1235+J1257+J1279+J1291+J1303+J1315+J1327+J1339+J1361+J1373+J1385+J1397+J1408+J1419</f>
        <v>0</v>
      </c>
    </row>
    <row r="1192" spans="1:16352" ht="18.75" customHeight="1" x14ac:dyDescent="0.25">
      <c r="A1192" s="528" t="s">
        <v>39</v>
      </c>
      <c r="B1192" s="242" t="s">
        <v>26</v>
      </c>
      <c r="C1192" s="243">
        <v>7</v>
      </c>
      <c r="D1192" s="243">
        <v>2</v>
      </c>
      <c r="E1192" s="270" t="s">
        <v>341</v>
      </c>
      <c r="F1192" s="245">
        <v>119</v>
      </c>
      <c r="G1192" s="246">
        <v>213</v>
      </c>
      <c r="H1192" s="247">
        <f>H1214+H1236+H1258+H1280+H1292+H1304+H1316+H1328+H1340+H1362+H1374+H1386+H1398+H1409+H1420</f>
        <v>114037.78599999998</v>
      </c>
      <c r="I1192" s="247">
        <f t="shared" ref="I1192" si="137">I1214+I1236+I1258+I1280+I1292+I1304+I1316+I1328+I1340+I1362+I1374+I1386+I1398+I1409+I1420</f>
        <v>114037.78599999998</v>
      </c>
      <c r="J1192" s="1171">
        <f>J1214+J1236+J1258+J1280+J1292+J1304+J1316+J1328+J1340+J1362+J1374+J1386+J1398+J1409+J1420</f>
        <v>0</v>
      </c>
      <c r="K1192" s="231"/>
      <c r="L1192" s="231"/>
      <c r="M1192" s="232"/>
      <c r="N1192" s="233"/>
      <c r="O1192" s="234"/>
      <c r="P1192" s="235"/>
      <c r="Q1192" s="229"/>
      <c r="R1192" s="230"/>
      <c r="S1192" s="231"/>
      <c r="T1192" s="231"/>
      <c r="U1192" s="232"/>
      <c r="V1192" s="233"/>
      <c r="W1192" s="234"/>
      <c r="X1192" s="235"/>
      <c r="Y1192" s="229"/>
      <c r="Z1192" s="230"/>
      <c r="AA1192" s="231"/>
      <c r="AB1192" s="231"/>
      <c r="AC1192" s="232"/>
      <c r="AD1192" s="233"/>
      <c r="AE1192" s="234"/>
      <c r="AF1192" s="235"/>
      <c r="AG1192" s="229"/>
      <c r="AH1192" s="230"/>
      <c r="AI1192" s="231"/>
      <c r="AJ1192" s="231"/>
      <c r="AK1192" s="232"/>
      <c r="AL1192" s="233"/>
      <c r="AM1192" s="234"/>
      <c r="AN1192" s="235"/>
      <c r="AO1192" s="229"/>
      <c r="AP1192" s="230"/>
      <c r="AQ1192" s="231"/>
      <c r="AR1192" s="231"/>
      <c r="AS1192" s="232"/>
      <c r="AT1192" s="233"/>
      <c r="AU1192" s="234"/>
      <c r="AV1192" s="235"/>
      <c r="AW1192" s="229"/>
      <c r="AX1192" s="230"/>
      <c r="AY1192" s="231"/>
      <c r="AZ1192" s="231"/>
      <c r="BA1192" s="232"/>
      <c r="BB1192" s="233"/>
      <c r="BC1192" s="234"/>
      <c r="BD1192" s="235"/>
      <c r="BE1192" s="229"/>
      <c r="BF1192" s="230"/>
      <c r="BG1192" s="231"/>
      <c r="BH1192" s="231"/>
      <c r="BI1192" s="232"/>
      <c r="BJ1192" s="233"/>
      <c r="BK1192" s="234"/>
      <c r="BL1192" s="235"/>
      <c r="BM1192" s="229"/>
      <c r="BN1192" s="230"/>
      <c r="BO1192" s="231"/>
      <c r="BP1192" s="231"/>
      <c r="BQ1192" s="232"/>
      <c r="BR1192" s="233"/>
      <c r="BS1192" s="234"/>
      <c r="BT1192" s="235"/>
      <c r="BU1192" s="229"/>
      <c r="BV1192" s="230"/>
      <c r="BW1192" s="231"/>
      <c r="BX1192" s="231"/>
      <c r="BY1192" s="232"/>
      <c r="BZ1192" s="233"/>
      <c r="CA1192" s="234"/>
      <c r="CB1192" s="235"/>
      <c r="CC1192" s="229"/>
      <c r="CD1192" s="230"/>
      <c r="CE1192" s="231"/>
      <c r="CF1192" s="231"/>
      <c r="CG1192" s="232"/>
      <c r="CH1192" s="233"/>
      <c r="CI1192" s="234"/>
      <c r="CJ1192" s="235"/>
      <c r="CK1192" s="229"/>
      <c r="CL1192" s="230"/>
      <c r="CM1192" s="231"/>
      <c r="CN1192" s="231"/>
      <c r="CO1192" s="232"/>
      <c r="CP1192" s="233"/>
      <c r="CQ1192" s="234"/>
      <c r="CR1192" s="235"/>
      <c r="CS1192" s="229"/>
      <c r="CT1192" s="230"/>
      <c r="CU1192" s="231"/>
      <c r="CV1192" s="231"/>
      <c r="CW1192" s="232"/>
      <c r="CX1192" s="233"/>
      <c r="CY1192" s="234"/>
      <c r="CZ1192" s="235"/>
      <c r="DA1192" s="229"/>
      <c r="DB1192" s="230"/>
      <c r="DC1192" s="231"/>
      <c r="DD1192" s="231"/>
      <c r="DE1192" s="232"/>
      <c r="DF1192" s="233"/>
      <c r="DG1192" s="234"/>
      <c r="DH1192" s="235"/>
      <c r="DI1192" s="229"/>
      <c r="DJ1192" s="230"/>
      <c r="DK1192" s="231"/>
      <c r="DL1192" s="231"/>
      <c r="DM1192" s="232"/>
      <c r="DN1192" s="233"/>
      <c r="DO1192" s="234"/>
      <c r="DP1192" s="235"/>
      <c r="DQ1192" s="229"/>
      <c r="DR1192" s="230"/>
      <c r="DS1192" s="231"/>
      <c r="DT1192" s="231"/>
      <c r="DU1192" s="232"/>
      <c r="DV1192" s="233"/>
      <c r="DW1192" s="234"/>
      <c r="DX1192" s="235"/>
      <c r="DY1192" s="229"/>
      <c r="DZ1192" s="230"/>
      <c r="EA1192" s="231"/>
      <c r="EB1192" s="231"/>
      <c r="EC1192" s="232"/>
      <c r="ED1192" s="233"/>
      <c r="EE1192" s="234"/>
      <c r="EF1192" s="235"/>
      <c r="EG1192" s="229"/>
      <c r="EH1192" s="230"/>
      <c r="EI1192" s="231"/>
      <c r="EJ1192" s="231"/>
      <c r="EK1192" s="232"/>
      <c r="EL1192" s="233"/>
      <c r="EM1192" s="234"/>
      <c r="EN1192" s="235"/>
      <c r="EO1192" s="229"/>
      <c r="EP1192" s="230"/>
      <c r="EQ1192" s="231"/>
      <c r="ER1192" s="231"/>
      <c r="ES1192" s="232"/>
      <c r="ET1192" s="233"/>
      <c r="EU1192" s="234"/>
      <c r="EV1192" s="235"/>
      <c r="EW1192" s="229"/>
      <c r="EX1192" s="230"/>
      <c r="EY1192" s="231"/>
      <c r="EZ1192" s="231"/>
      <c r="FA1192" s="232"/>
      <c r="FB1192" s="233"/>
      <c r="FC1192" s="234"/>
      <c r="FD1192" s="235"/>
      <c r="FE1192" s="229"/>
      <c r="FF1192" s="230"/>
      <c r="FG1192" s="231"/>
      <c r="FH1192" s="231"/>
      <c r="FI1192" s="232"/>
      <c r="FJ1192" s="233"/>
      <c r="FK1192" s="234"/>
      <c r="FL1192" s="235"/>
      <c r="FM1192" s="229"/>
      <c r="FN1192" s="230"/>
      <c r="FO1192" s="231"/>
      <c r="FP1192" s="231"/>
      <c r="FQ1192" s="232"/>
      <c r="FR1192" s="233"/>
      <c r="FS1192" s="234"/>
      <c r="FT1192" s="235"/>
      <c r="FU1192" s="229"/>
      <c r="FV1192" s="230"/>
      <c r="FW1192" s="231"/>
      <c r="FX1192" s="231"/>
      <c r="FY1192" s="232"/>
      <c r="FZ1192" s="233"/>
      <c r="GA1192" s="234"/>
      <c r="GB1192" s="235"/>
      <c r="GC1192" s="229"/>
      <c r="GD1192" s="230"/>
      <c r="GE1192" s="231"/>
      <c r="GF1192" s="231"/>
      <c r="GG1192" s="232"/>
      <c r="GH1192" s="233"/>
      <c r="GI1192" s="234"/>
      <c r="GJ1192" s="235"/>
      <c r="GK1192" s="229"/>
      <c r="GL1192" s="230"/>
      <c r="GM1192" s="231"/>
      <c r="GN1192" s="231"/>
      <c r="GO1192" s="232"/>
      <c r="GP1192" s="233"/>
      <c r="GQ1192" s="234"/>
      <c r="GR1192" s="235"/>
      <c r="GS1192" s="229"/>
      <c r="GT1192" s="230"/>
      <c r="GU1192" s="231"/>
      <c r="GV1192" s="231"/>
      <c r="GW1192" s="232"/>
      <c r="GX1192" s="233"/>
      <c r="GY1192" s="234"/>
      <c r="GZ1192" s="235"/>
      <c r="HA1192" s="229"/>
      <c r="HB1192" s="230"/>
      <c r="HC1192" s="231"/>
      <c r="HD1192" s="231"/>
      <c r="HE1192" s="232"/>
      <c r="HF1192" s="233"/>
      <c r="HG1192" s="234"/>
      <c r="HH1192" s="235"/>
      <c r="HI1192" s="229"/>
      <c r="HJ1192" s="230"/>
      <c r="HK1192" s="231"/>
      <c r="HL1192" s="231"/>
      <c r="HM1192" s="232"/>
      <c r="HN1192" s="233"/>
      <c r="HO1192" s="234"/>
      <c r="HP1192" s="235"/>
      <c r="HQ1192" s="229"/>
      <c r="HR1192" s="230"/>
      <c r="HS1192" s="231"/>
      <c r="HT1192" s="231"/>
      <c r="HU1192" s="232"/>
      <c r="HV1192" s="233"/>
      <c r="HW1192" s="234"/>
      <c r="HX1192" s="235"/>
      <c r="HY1192" s="229"/>
      <c r="HZ1192" s="230"/>
      <c r="IA1192" s="231"/>
      <c r="IB1192" s="231"/>
      <c r="IC1192" s="232"/>
      <c r="ID1192" s="233"/>
      <c r="IE1192" s="234"/>
      <c r="IF1192" s="235"/>
      <c r="IG1192" s="229"/>
      <c r="IH1192" s="230"/>
      <c r="II1192" s="231"/>
      <c r="IJ1192" s="231"/>
      <c r="IK1192" s="232"/>
      <c r="IL1192" s="233"/>
      <c r="IM1192" s="234"/>
      <c r="IN1192" s="235"/>
      <c r="IO1192" s="229"/>
      <c r="IP1192" s="230"/>
      <c r="IQ1192" s="231"/>
      <c r="IR1192" s="231"/>
      <c r="IS1192" s="232"/>
      <c r="IT1192" s="233"/>
      <c r="IU1192" s="234"/>
      <c r="IV1192" s="235"/>
      <c r="IW1192" s="229"/>
      <c r="IX1192" s="230"/>
      <c r="IY1192" s="231"/>
      <c r="IZ1192" s="231"/>
      <c r="JA1192" s="232"/>
      <c r="JB1192" s="233"/>
      <c r="JC1192" s="234"/>
      <c r="JD1192" s="235"/>
      <c r="JE1192" s="229"/>
      <c r="JF1192" s="230"/>
      <c r="JG1192" s="231"/>
      <c r="JH1192" s="231"/>
      <c r="JI1192" s="232"/>
      <c r="JJ1192" s="233"/>
      <c r="JK1192" s="234"/>
      <c r="JL1192" s="235"/>
      <c r="JM1192" s="229"/>
      <c r="JN1192" s="230"/>
      <c r="JO1192" s="231"/>
      <c r="JP1192" s="231"/>
      <c r="JQ1192" s="232"/>
      <c r="JR1192" s="233"/>
      <c r="JS1192" s="234"/>
      <c r="JT1192" s="235"/>
      <c r="JU1192" s="229"/>
      <c r="JV1192" s="230"/>
      <c r="JW1192" s="231"/>
      <c r="JX1192" s="231"/>
      <c r="JY1192" s="232"/>
      <c r="JZ1192" s="233"/>
      <c r="KA1192" s="234"/>
      <c r="KB1192" s="235"/>
      <c r="KC1192" s="229"/>
      <c r="KD1192" s="230"/>
      <c r="KE1192" s="231"/>
      <c r="KF1192" s="231"/>
      <c r="KG1192" s="232"/>
      <c r="KH1192" s="233"/>
      <c r="KI1192" s="234"/>
      <c r="KJ1192" s="235"/>
      <c r="KK1192" s="229"/>
      <c r="KL1192" s="230"/>
      <c r="KM1192" s="231"/>
      <c r="KN1192" s="231"/>
      <c r="KO1192" s="232"/>
      <c r="KP1192" s="233"/>
      <c r="KQ1192" s="234"/>
      <c r="KR1192" s="235"/>
      <c r="KS1192" s="229"/>
      <c r="KT1192" s="230"/>
      <c r="KU1192" s="231"/>
      <c r="KV1192" s="231"/>
      <c r="KW1192" s="232"/>
      <c r="KX1192" s="233"/>
      <c r="KY1192" s="234"/>
      <c r="KZ1192" s="235"/>
      <c r="LA1192" s="229"/>
      <c r="LB1192" s="230"/>
      <c r="LC1192" s="231"/>
      <c r="LD1192" s="231"/>
      <c r="LE1192" s="232"/>
      <c r="LF1192" s="233"/>
      <c r="LG1192" s="234"/>
      <c r="LH1192" s="235"/>
      <c r="LI1192" s="229"/>
      <c r="LJ1192" s="230"/>
      <c r="LK1192" s="231"/>
      <c r="LL1192" s="231"/>
      <c r="LM1192" s="232"/>
      <c r="LN1192" s="233"/>
      <c r="LO1192" s="234"/>
      <c r="LP1192" s="235"/>
      <c r="LQ1192" s="229"/>
      <c r="LR1192" s="230"/>
      <c r="LS1192" s="231"/>
      <c r="LT1192" s="231"/>
      <c r="LU1192" s="232"/>
      <c r="LV1192" s="233"/>
      <c r="LW1192" s="234"/>
      <c r="LX1192" s="235"/>
      <c r="LY1192" s="229"/>
      <c r="LZ1192" s="230"/>
      <c r="MA1192" s="231"/>
      <c r="MB1192" s="231"/>
      <c r="MC1192" s="232"/>
      <c r="MD1192" s="233"/>
      <c r="ME1192" s="234"/>
      <c r="MF1192" s="235"/>
      <c r="MG1192" s="229"/>
      <c r="MH1192" s="230"/>
      <c r="MI1192" s="231"/>
      <c r="MJ1192" s="231"/>
      <c r="MK1192" s="232"/>
      <c r="ML1192" s="233"/>
      <c r="MM1192" s="234"/>
      <c r="MN1192" s="235"/>
      <c r="MO1192" s="229"/>
      <c r="MP1192" s="230"/>
      <c r="MQ1192" s="231"/>
      <c r="MR1192" s="231"/>
      <c r="MS1192" s="232"/>
      <c r="MT1192" s="233"/>
      <c r="MU1192" s="234"/>
      <c r="MV1192" s="235"/>
      <c r="MW1192" s="229"/>
      <c r="MX1192" s="230"/>
      <c r="MY1192" s="231"/>
      <c r="MZ1192" s="231"/>
      <c r="NA1192" s="232"/>
      <c r="NB1192" s="233"/>
      <c r="NC1192" s="234"/>
      <c r="ND1192" s="235"/>
      <c r="NE1192" s="229"/>
      <c r="NF1192" s="230"/>
      <c r="NG1192" s="231"/>
      <c r="NH1192" s="231"/>
      <c r="NI1192" s="232"/>
      <c r="NJ1192" s="233"/>
      <c r="NK1192" s="234"/>
      <c r="NL1192" s="235"/>
      <c r="NM1192" s="229"/>
      <c r="NN1192" s="230"/>
      <c r="NO1192" s="231"/>
      <c r="NP1192" s="231"/>
      <c r="NQ1192" s="232"/>
      <c r="NR1192" s="233"/>
      <c r="NS1192" s="234"/>
      <c r="NT1192" s="235"/>
      <c r="NU1192" s="229"/>
      <c r="NV1192" s="230"/>
      <c r="NW1192" s="231"/>
      <c r="NX1192" s="231"/>
      <c r="NY1192" s="232"/>
      <c r="NZ1192" s="233"/>
      <c r="OA1192" s="234"/>
      <c r="OB1192" s="235"/>
      <c r="OC1192" s="229"/>
      <c r="OD1192" s="230"/>
      <c r="OE1192" s="231"/>
      <c r="OF1192" s="231"/>
      <c r="OG1192" s="232"/>
      <c r="OH1192" s="233"/>
      <c r="OI1192" s="234"/>
      <c r="OJ1192" s="235"/>
      <c r="OK1192" s="229"/>
      <c r="OL1192" s="230"/>
      <c r="OM1192" s="231"/>
      <c r="ON1192" s="231"/>
      <c r="OO1192" s="232"/>
      <c r="OP1192" s="233"/>
      <c r="OQ1192" s="234"/>
      <c r="OR1192" s="235"/>
      <c r="OS1192" s="229"/>
      <c r="OT1192" s="230"/>
      <c r="OU1192" s="231"/>
      <c r="OV1192" s="231"/>
      <c r="OW1192" s="232"/>
      <c r="OX1192" s="233"/>
      <c r="OY1192" s="234"/>
      <c r="OZ1192" s="235"/>
      <c r="PA1192" s="229"/>
      <c r="PB1192" s="230"/>
      <c r="PC1192" s="231"/>
      <c r="PD1192" s="231"/>
      <c r="PE1192" s="232"/>
      <c r="PF1192" s="233"/>
      <c r="PG1192" s="234"/>
      <c r="PH1192" s="235"/>
      <c r="PI1192" s="229"/>
      <c r="PJ1192" s="230"/>
      <c r="PK1192" s="231"/>
      <c r="PL1192" s="231"/>
      <c r="PM1192" s="232"/>
      <c r="PN1192" s="233"/>
      <c r="PO1192" s="234"/>
      <c r="PP1192" s="235"/>
      <c r="PQ1192" s="229"/>
      <c r="PR1192" s="230"/>
      <c r="PS1192" s="231"/>
      <c r="PT1192" s="231"/>
      <c r="PU1192" s="232"/>
      <c r="PV1192" s="233"/>
      <c r="PW1192" s="234"/>
      <c r="PX1192" s="235"/>
      <c r="PY1192" s="229"/>
      <c r="PZ1192" s="230"/>
      <c r="QA1192" s="231"/>
      <c r="QB1192" s="231"/>
      <c r="QC1192" s="232"/>
      <c r="QD1192" s="233"/>
      <c r="QE1192" s="234"/>
      <c r="QF1192" s="235"/>
      <c r="QG1192" s="229"/>
      <c r="QH1192" s="230"/>
      <c r="QI1192" s="231"/>
      <c r="QJ1192" s="231"/>
      <c r="QK1192" s="232"/>
      <c r="QL1192" s="233"/>
      <c r="QM1192" s="234"/>
      <c r="QN1192" s="235"/>
      <c r="QO1192" s="229"/>
      <c r="QP1192" s="230"/>
      <c r="QQ1192" s="231"/>
      <c r="QR1192" s="231"/>
      <c r="QS1192" s="232"/>
      <c r="QT1192" s="233"/>
      <c r="QU1192" s="234"/>
      <c r="QV1192" s="235"/>
      <c r="QW1192" s="229"/>
      <c r="QX1192" s="230"/>
      <c r="QY1192" s="231"/>
      <c r="QZ1192" s="231"/>
      <c r="RA1192" s="232"/>
      <c r="RB1192" s="233"/>
      <c r="RC1192" s="234"/>
      <c r="RD1192" s="235"/>
      <c r="RE1192" s="229"/>
      <c r="RF1192" s="230"/>
      <c r="RG1192" s="231"/>
      <c r="RH1192" s="231"/>
      <c r="RI1192" s="232"/>
      <c r="RJ1192" s="233"/>
      <c r="RK1192" s="234"/>
      <c r="RL1192" s="235"/>
      <c r="RM1192" s="229"/>
      <c r="RN1192" s="230"/>
      <c r="RO1192" s="231"/>
      <c r="RP1192" s="231"/>
      <c r="RQ1192" s="232"/>
      <c r="RR1192" s="233"/>
      <c r="RS1192" s="234"/>
      <c r="RT1192" s="235"/>
      <c r="RU1192" s="229"/>
      <c r="RV1192" s="230"/>
      <c r="RW1192" s="231"/>
      <c r="RX1192" s="231"/>
      <c r="RY1192" s="232"/>
      <c r="RZ1192" s="233"/>
      <c r="SA1192" s="234"/>
      <c r="SB1192" s="235"/>
      <c r="SC1192" s="229"/>
      <c r="SD1192" s="230"/>
      <c r="SE1192" s="231"/>
      <c r="SF1192" s="231"/>
      <c r="SG1192" s="232"/>
      <c r="SH1192" s="233"/>
      <c r="SI1192" s="234"/>
      <c r="SJ1192" s="235"/>
      <c r="SK1192" s="229"/>
      <c r="SL1192" s="230"/>
      <c r="SM1192" s="231"/>
      <c r="SN1192" s="231"/>
      <c r="SO1192" s="232"/>
      <c r="SP1192" s="233"/>
      <c r="SQ1192" s="234"/>
      <c r="SR1192" s="235"/>
      <c r="SS1192" s="229"/>
      <c r="ST1192" s="230"/>
      <c r="SU1192" s="231"/>
      <c r="SV1192" s="231"/>
      <c r="SW1192" s="232"/>
      <c r="SX1192" s="233"/>
      <c r="SY1192" s="234"/>
      <c r="SZ1192" s="235"/>
      <c r="TA1192" s="229"/>
      <c r="TB1192" s="230"/>
      <c r="TC1192" s="231"/>
      <c r="TD1192" s="231"/>
      <c r="TE1192" s="232"/>
      <c r="TF1192" s="233"/>
      <c r="TG1192" s="234"/>
      <c r="TH1192" s="235"/>
      <c r="TI1192" s="229"/>
      <c r="TJ1192" s="230"/>
      <c r="TK1192" s="231"/>
      <c r="TL1192" s="231"/>
      <c r="TM1192" s="232"/>
      <c r="TN1192" s="233"/>
      <c r="TO1192" s="234"/>
      <c r="TP1192" s="235"/>
      <c r="TQ1192" s="229"/>
      <c r="TR1192" s="230"/>
      <c r="TS1192" s="231"/>
      <c r="TT1192" s="231"/>
      <c r="TU1192" s="232"/>
      <c r="TV1192" s="233"/>
      <c r="TW1192" s="234"/>
      <c r="TX1192" s="235"/>
      <c r="TY1192" s="229"/>
      <c r="TZ1192" s="230"/>
      <c r="UA1192" s="231"/>
      <c r="UB1192" s="231"/>
      <c r="UC1192" s="232"/>
      <c r="UD1192" s="233"/>
      <c r="UE1192" s="234"/>
      <c r="UF1192" s="235"/>
      <c r="UG1192" s="229"/>
      <c r="UH1192" s="230"/>
      <c r="UI1192" s="231"/>
      <c r="UJ1192" s="231"/>
      <c r="UK1192" s="232"/>
      <c r="UL1192" s="233"/>
      <c r="UM1192" s="234"/>
      <c r="UN1192" s="235"/>
      <c r="UO1192" s="229"/>
      <c r="UP1192" s="230"/>
      <c r="UQ1192" s="231"/>
      <c r="UR1192" s="231"/>
      <c r="US1192" s="232"/>
      <c r="UT1192" s="233"/>
      <c r="UU1192" s="234"/>
      <c r="UV1192" s="235"/>
      <c r="UW1192" s="229"/>
      <c r="UX1192" s="230"/>
      <c r="UY1192" s="231"/>
      <c r="UZ1192" s="231"/>
      <c r="VA1192" s="232"/>
      <c r="VB1192" s="233"/>
      <c r="VC1192" s="234"/>
      <c r="VD1192" s="235"/>
      <c r="VE1192" s="229"/>
      <c r="VF1192" s="230"/>
      <c r="VG1192" s="231"/>
      <c r="VH1192" s="231"/>
      <c r="VI1192" s="232"/>
      <c r="VJ1192" s="233"/>
      <c r="VK1192" s="234"/>
      <c r="VL1192" s="235"/>
      <c r="VM1192" s="229"/>
      <c r="VN1192" s="230"/>
      <c r="VO1192" s="231"/>
      <c r="VP1192" s="231"/>
      <c r="VQ1192" s="232"/>
      <c r="VR1192" s="233"/>
      <c r="VS1192" s="234"/>
      <c r="VT1192" s="235"/>
      <c r="VU1192" s="229"/>
      <c r="VV1192" s="230"/>
      <c r="VW1192" s="231"/>
      <c r="VX1192" s="231"/>
      <c r="VY1192" s="232"/>
      <c r="VZ1192" s="233"/>
      <c r="WA1192" s="234"/>
      <c r="WB1192" s="235"/>
      <c r="WC1192" s="229"/>
      <c r="WD1192" s="230"/>
      <c r="WE1192" s="231"/>
      <c r="WF1192" s="231"/>
      <c r="WG1192" s="232"/>
      <c r="WH1192" s="233"/>
      <c r="WI1192" s="234"/>
      <c r="WJ1192" s="235"/>
      <c r="WK1192" s="229"/>
      <c r="WL1192" s="230"/>
      <c r="WM1192" s="231"/>
      <c r="WN1192" s="231"/>
      <c r="WO1192" s="232"/>
      <c r="WP1192" s="233"/>
      <c r="WQ1192" s="234"/>
      <c r="WR1192" s="235"/>
      <c r="WS1192" s="229"/>
      <c r="WT1192" s="230"/>
      <c r="WU1192" s="231"/>
      <c r="WV1192" s="231"/>
      <c r="WW1192" s="232"/>
      <c r="WX1192" s="233"/>
      <c r="WY1192" s="234"/>
      <c r="WZ1192" s="235"/>
      <c r="XA1192" s="229"/>
      <c r="XB1192" s="230"/>
      <c r="XC1192" s="231"/>
      <c r="XD1192" s="231"/>
      <c r="XE1192" s="232"/>
      <c r="XF1192" s="233"/>
      <c r="XG1192" s="234"/>
      <c r="XH1192" s="235"/>
      <c r="XI1192" s="229"/>
      <c r="XJ1192" s="230"/>
      <c r="XK1192" s="231"/>
      <c r="XL1192" s="231"/>
      <c r="XM1192" s="232"/>
      <c r="XN1192" s="233"/>
      <c r="XO1192" s="234"/>
      <c r="XP1192" s="235"/>
      <c r="XQ1192" s="229"/>
      <c r="XR1192" s="230"/>
      <c r="XS1192" s="231"/>
      <c r="XT1192" s="231"/>
      <c r="XU1192" s="232"/>
      <c r="XV1192" s="233"/>
      <c r="XW1192" s="234"/>
      <c r="XX1192" s="235"/>
      <c r="XY1192" s="229"/>
      <c r="XZ1192" s="230"/>
      <c r="YA1192" s="231"/>
      <c r="YB1192" s="231"/>
      <c r="YC1192" s="232"/>
      <c r="YD1192" s="233"/>
      <c r="YE1192" s="234"/>
      <c r="YF1192" s="235"/>
      <c r="YG1192" s="229"/>
      <c r="YH1192" s="230"/>
      <c r="YI1192" s="231"/>
      <c r="YJ1192" s="231"/>
      <c r="YK1192" s="232"/>
      <c r="YL1192" s="233"/>
      <c r="YM1192" s="234"/>
      <c r="YN1192" s="235"/>
      <c r="YO1192" s="229"/>
      <c r="YP1192" s="230"/>
      <c r="YQ1192" s="231"/>
      <c r="YR1192" s="231"/>
      <c r="YS1192" s="232"/>
      <c r="YT1192" s="233"/>
      <c r="YU1192" s="234"/>
      <c r="YV1192" s="235"/>
      <c r="YW1192" s="229"/>
      <c r="YX1192" s="230"/>
      <c r="YY1192" s="231"/>
      <c r="YZ1192" s="231"/>
      <c r="ZA1192" s="232"/>
      <c r="ZB1192" s="233"/>
      <c r="ZC1192" s="234"/>
      <c r="ZD1192" s="235"/>
      <c r="ZE1192" s="229"/>
      <c r="ZF1192" s="230"/>
      <c r="ZG1192" s="231"/>
      <c r="ZH1192" s="231"/>
      <c r="ZI1192" s="232"/>
      <c r="ZJ1192" s="233"/>
      <c r="ZK1192" s="234"/>
      <c r="ZL1192" s="235"/>
      <c r="ZM1192" s="229"/>
      <c r="ZN1192" s="230"/>
      <c r="ZO1192" s="231"/>
      <c r="ZP1192" s="231"/>
      <c r="ZQ1192" s="232"/>
      <c r="ZR1192" s="233"/>
      <c r="ZS1192" s="234"/>
      <c r="ZT1192" s="235"/>
      <c r="ZU1192" s="229"/>
      <c r="ZV1192" s="230"/>
      <c r="ZW1192" s="231"/>
      <c r="ZX1192" s="231"/>
      <c r="ZY1192" s="232"/>
      <c r="ZZ1192" s="233"/>
      <c r="AAA1192" s="234"/>
      <c r="AAB1192" s="235"/>
      <c r="AAC1192" s="229"/>
      <c r="AAD1192" s="230"/>
      <c r="AAE1192" s="231"/>
      <c r="AAF1192" s="231"/>
      <c r="AAG1192" s="232"/>
      <c r="AAH1192" s="233"/>
      <c r="AAI1192" s="234"/>
      <c r="AAJ1192" s="235"/>
      <c r="AAK1192" s="229"/>
      <c r="AAL1192" s="230"/>
      <c r="AAM1192" s="231"/>
      <c r="AAN1192" s="231"/>
      <c r="AAO1192" s="232"/>
      <c r="AAP1192" s="233"/>
      <c r="AAQ1192" s="234"/>
      <c r="AAR1192" s="235"/>
      <c r="AAS1192" s="229"/>
      <c r="AAT1192" s="230"/>
      <c r="AAU1192" s="231"/>
      <c r="AAV1192" s="231"/>
      <c r="AAW1192" s="232"/>
      <c r="AAX1192" s="233"/>
      <c r="AAY1192" s="234"/>
      <c r="AAZ1192" s="235"/>
      <c r="ABA1192" s="229"/>
      <c r="ABB1192" s="230"/>
      <c r="ABC1192" s="231"/>
      <c r="ABD1192" s="231"/>
      <c r="ABE1192" s="232"/>
      <c r="ABF1192" s="233"/>
      <c r="ABG1192" s="234"/>
      <c r="ABH1192" s="235"/>
      <c r="ABI1192" s="229"/>
      <c r="ABJ1192" s="230"/>
      <c r="ABK1192" s="231"/>
      <c r="ABL1192" s="231"/>
      <c r="ABM1192" s="232"/>
      <c r="ABN1192" s="233"/>
      <c r="ABO1192" s="234"/>
      <c r="ABP1192" s="235"/>
      <c r="ABQ1192" s="229"/>
      <c r="ABR1192" s="230"/>
      <c r="ABS1192" s="231"/>
      <c r="ABT1192" s="231"/>
      <c r="ABU1192" s="232"/>
      <c r="ABV1192" s="233"/>
      <c r="ABW1192" s="234"/>
      <c r="ABX1192" s="235"/>
      <c r="ABY1192" s="229"/>
      <c r="ABZ1192" s="230"/>
      <c r="ACA1192" s="231"/>
      <c r="ACB1192" s="231"/>
      <c r="ACC1192" s="232"/>
      <c r="ACD1192" s="233"/>
      <c r="ACE1192" s="234"/>
      <c r="ACF1192" s="235"/>
      <c r="ACG1192" s="229"/>
      <c r="ACH1192" s="230"/>
      <c r="ACI1192" s="231"/>
      <c r="ACJ1192" s="231"/>
      <c r="ACK1192" s="232"/>
      <c r="ACL1192" s="233"/>
      <c r="ACM1192" s="234"/>
      <c r="ACN1192" s="235"/>
      <c r="ACO1192" s="229"/>
      <c r="ACP1192" s="230"/>
      <c r="ACQ1192" s="231"/>
      <c r="ACR1192" s="231"/>
      <c r="ACS1192" s="232"/>
      <c r="ACT1192" s="233"/>
      <c r="ACU1192" s="234"/>
      <c r="ACV1192" s="235"/>
      <c r="ACW1192" s="229"/>
      <c r="ACX1192" s="230"/>
      <c r="ACY1192" s="231"/>
      <c r="ACZ1192" s="231"/>
      <c r="ADA1192" s="232"/>
      <c r="ADB1192" s="233"/>
      <c r="ADC1192" s="234"/>
      <c r="ADD1192" s="235"/>
      <c r="ADE1192" s="229"/>
      <c r="ADF1192" s="230"/>
      <c r="ADG1192" s="231"/>
      <c r="ADH1192" s="231"/>
      <c r="ADI1192" s="232"/>
      <c r="ADJ1192" s="233"/>
      <c r="ADK1192" s="234"/>
      <c r="ADL1192" s="235"/>
      <c r="ADM1192" s="229"/>
      <c r="ADN1192" s="230"/>
      <c r="ADO1192" s="231"/>
      <c r="ADP1192" s="231"/>
      <c r="ADQ1192" s="232"/>
      <c r="ADR1192" s="233"/>
      <c r="ADS1192" s="234"/>
      <c r="ADT1192" s="235"/>
      <c r="ADU1192" s="229"/>
      <c r="ADV1192" s="230"/>
      <c r="ADW1192" s="231"/>
      <c r="ADX1192" s="231"/>
      <c r="ADY1192" s="232"/>
      <c r="ADZ1192" s="233"/>
      <c r="AEA1192" s="234"/>
      <c r="AEB1192" s="235"/>
      <c r="AEC1192" s="229"/>
      <c r="AED1192" s="230"/>
      <c r="AEE1192" s="231"/>
      <c r="AEF1192" s="231"/>
      <c r="AEG1192" s="232"/>
      <c r="AEH1192" s="233"/>
      <c r="AEI1192" s="234"/>
      <c r="AEJ1192" s="235"/>
      <c r="AEK1192" s="229"/>
      <c r="AEL1192" s="230"/>
      <c r="AEM1192" s="231"/>
      <c r="AEN1192" s="231"/>
      <c r="AEO1192" s="232"/>
      <c r="AEP1192" s="233"/>
      <c r="AEQ1192" s="234"/>
      <c r="AER1192" s="235"/>
      <c r="AES1192" s="229"/>
      <c r="AET1192" s="230"/>
      <c r="AEU1192" s="231"/>
      <c r="AEV1192" s="231"/>
      <c r="AEW1192" s="232"/>
      <c r="AEX1192" s="233"/>
      <c r="AEY1192" s="234"/>
      <c r="AEZ1192" s="235"/>
      <c r="AFA1192" s="229"/>
      <c r="AFB1192" s="230"/>
      <c r="AFC1192" s="231"/>
      <c r="AFD1192" s="231"/>
      <c r="AFE1192" s="232"/>
      <c r="AFF1192" s="233"/>
      <c r="AFG1192" s="234"/>
      <c r="AFH1192" s="235"/>
      <c r="AFI1192" s="229"/>
      <c r="AFJ1192" s="230"/>
      <c r="AFK1192" s="231"/>
      <c r="AFL1192" s="231"/>
      <c r="AFM1192" s="232"/>
      <c r="AFN1192" s="233"/>
      <c r="AFO1192" s="234"/>
      <c r="AFP1192" s="235"/>
      <c r="AFQ1192" s="229"/>
      <c r="AFR1192" s="230"/>
      <c r="AFS1192" s="231"/>
      <c r="AFT1192" s="231"/>
      <c r="AFU1192" s="232"/>
      <c r="AFV1192" s="233"/>
      <c r="AFW1192" s="234"/>
      <c r="AFX1192" s="235"/>
      <c r="AFY1192" s="229"/>
      <c r="AFZ1192" s="230"/>
      <c r="AGA1192" s="231"/>
      <c r="AGB1192" s="231"/>
      <c r="AGC1192" s="232"/>
      <c r="AGD1192" s="233"/>
      <c r="AGE1192" s="234"/>
      <c r="AGF1192" s="235"/>
      <c r="AGG1192" s="229"/>
      <c r="AGH1192" s="230"/>
      <c r="AGI1192" s="231"/>
      <c r="AGJ1192" s="231"/>
      <c r="AGK1192" s="232"/>
      <c r="AGL1192" s="233"/>
      <c r="AGM1192" s="234"/>
      <c r="AGN1192" s="235"/>
      <c r="AGO1192" s="229"/>
      <c r="AGP1192" s="230"/>
      <c r="AGQ1192" s="231"/>
      <c r="AGR1192" s="231"/>
      <c r="AGS1192" s="232"/>
      <c r="AGT1192" s="233"/>
      <c r="AGU1192" s="234"/>
      <c r="AGV1192" s="235"/>
      <c r="AGW1192" s="229"/>
      <c r="AGX1192" s="230"/>
      <c r="AGY1192" s="231"/>
      <c r="AGZ1192" s="231"/>
      <c r="AHA1192" s="232"/>
      <c r="AHB1192" s="233"/>
      <c r="AHC1192" s="234"/>
      <c r="AHD1192" s="235"/>
      <c r="AHE1192" s="229"/>
      <c r="AHF1192" s="230"/>
      <c r="AHG1192" s="231"/>
      <c r="AHH1192" s="231"/>
      <c r="AHI1192" s="232"/>
      <c r="AHJ1192" s="233"/>
      <c r="AHK1192" s="234"/>
      <c r="AHL1192" s="235"/>
      <c r="AHM1192" s="229"/>
      <c r="AHN1192" s="230"/>
      <c r="AHO1192" s="231"/>
      <c r="AHP1192" s="231"/>
      <c r="AHQ1192" s="232"/>
      <c r="AHR1192" s="233"/>
      <c r="AHS1192" s="234"/>
      <c r="AHT1192" s="235"/>
      <c r="AHU1192" s="229"/>
      <c r="AHV1192" s="230"/>
      <c r="AHW1192" s="231"/>
      <c r="AHX1192" s="231"/>
      <c r="AHY1192" s="232"/>
      <c r="AHZ1192" s="233"/>
      <c r="AIA1192" s="234"/>
      <c r="AIB1192" s="235"/>
      <c r="AIC1192" s="229"/>
      <c r="AID1192" s="230"/>
      <c r="AIE1192" s="231"/>
      <c r="AIF1192" s="231"/>
      <c r="AIG1192" s="232"/>
      <c r="AIH1192" s="233"/>
      <c r="AII1192" s="234"/>
      <c r="AIJ1192" s="235"/>
      <c r="AIK1192" s="229"/>
      <c r="AIL1192" s="230"/>
      <c r="AIM1192" s="231"/>
      <c r="AIN1192" s="231"/>
      <c r="AIO1192" s="232"/>
      <c r="AIP1192" s="233"/>
      <c r="AIQ1192" s="234"/>
      <c r="AIR1192" s="235"/>
      <c r="AIS1192" s="229"/>
      <c r="AIT1192" s="230"/>
      <c r="AIU1192" s="231"/>
      <c r="AIV1192" s="231"/>
      <c r="AIW1192" s="232"/>
      <c r="AIX1192" s="233"/>
      <c r="AIY1192" s="234"/>
      <c r="AIZ1192" s="235"/>
      <c r="AJA1192" s="229"/>
      <c r="AJB1192" s="230"/>
      <c r="AJC1192" s="231"/>
      <c r="AJD1192" s="231"/>
      <c r="AJE1192" s="232"/>
      <c r="AJF1192" s="233"/>
      <c r="AJG1192" s="234"/>
      <c r="AJH1192" s="235"/>
      <c r="AJI1192" s="229"/>
      <c r="AJJ1192" s="230"/>
      <c r="AJK1192" s="231"/>
      <c r="AJL1192" s="231"/>
      <c r="AJM1192" s="232"/>
      <c r="AJN1192" s="233"/>
      <c r="AJO1192" s="234"/>
      <c r="AJP1192" s="235"/>
      <c r="AJQ1192" s="229"/>
      <c r="AJR1192" s="230"/>
      <c r="AJS1192" s="231"/>
      <c r="AJT1192" s="231"/>
      <c r="AJU1192" s="232"/>
      <c r="AJV1192" s="233"/>
      <c r="AJW1192" s="234"/>
      <c r="AJX1192" s="235"/>
      <c r="AJY1192" s="229"/>
      <c r="AJZ1192" s="230"/>
      <c r="AKA1192" s="231"/>
      <c r="AKB1192" s="231"/>
      <c r="AKC1192" s="232"/>
      <c r="AKD1192" s="233"/>
      <c r="AKE1192" s="234"/>
      <c r="AKF1192" s="235"/>
      <c r="AKG1192" s="229"/>
      <c r="AKH1192" s="230"/>
      <c r="AKI1192" s="231"/>
      <c r="AKJ1192" s="231"/>
      <c r="AKK1192" s="232"/>
      <c r="AKL1192" s="233"/>
      <c r="AKM1192" s="234"/>
      <c r="AKN1192" s="235"/>
      <c r="AKO1192" s="229"/>
      <c r="AKP1192" s="230"/>
      <c r="AKQ1192" s="231"/>
      <c r="AKR1192" s="231"/>
      <c r="AKS1192" s="232"/>
      <c r="AKT1192" s="233"/>
      <c r="AKU1192" s="234"/>
      <c r="AKV1192" s="235"/>
      <c r="AKW1192" s="229"/>
      <c r="AKX1192" s="230"/>
      <c r="AKY1192" s="231"/>
      <c r="AKZ1192" s="231"/>
      <c r="ALA1192" s="232"/>
      <c r="ALB1192" s="233"/>
      <c r="ALC1192" s="234"/>
      <c r="ALD1192" s="235"/>
      <c r="ALE1192" s="229"/>
      <c r="ALF1192" s="230"/>
      <c r="ALG1192" s="231"/>
      <c r="ALH1192" s="231"/>
      <c r="ALI1192" s="232"/>
      <c r="ALJ1192" s="233"/>
      <c r="ALK1192" s="234"/>
      <c r="ALL1192" s="235"/>
      <c r="ALM1192" s="229"/>
      <c r="ALN1192" s="230"/>
      <c r="ALO1192" s="231"/>
      <c r="ALP1192" s="231"/>
      <c r="ALQ1192" s="232"/>
      <c r="ALR1192" s="233"/>
      <c r="ALS1192" s="234"/>
      <c r="ALT1192" s="235"/>
      <c r="ALU1192" s="229"/>
      <c r="ALV1192" s="230"/>
      <c r="ALW1192" s="231"/>
      <c r="ALX1192" s="231"/>
      <c r="ALY1192" s="232"/>
      <c r="ALZ1192" s="233"/>
      <c r="AMA1192" s="234"/>
      <c r="AMB1192" s="235"/>
      <c r="AMC1192" s="229"/>
      <c r="AMD1192" s="230"/>
      <c r="AME1192" s="231"/>
      <c r="AMF1192" s="231"/>
      <c r="AMG1192" s="232"/>
      <c r="AMH1192" s="233"/>
      <c r="AMI1192" s="234"/>
      <c r="AMJ1192" s="235"/>
      <c r="AMK1192" s="229"/>
      <c r="AML1192" s="230"/>
      <c r="AMM1192" s="231"/>
      <c r="AMN1192" s="231"/>
      <c r="AMO1192" s="232"/>
      <c r="AMP1192" s="233"/>
      <c r="AMQ1192" s="234"/>
      <c r="AMR1192" s="235"/>
      <c r="AMS1192" s="229"/>
      <c r="AMT1192" s="230"/>
      <c r="AMU1192" s="231"/>
      <c r="AMV1192" s="231"/>
      <c r="AMW1192" s="232"/>
      <c r="AMX1192" s="233"/>
      <c r="AMY1192" s="234"/>
      <c r="AMZ1192" s="235"/>
      <c r="ANA1192" s="229"/>
      <c r="ANB1192" s="230"/>
      <c r="ANC1192" s="231"/>
      <c r="AND1192" s="231"/>
      <c r="ANE1192" s="232"/>
      <c r="ANF1192" s="233"/>
      <c r="ANG1192" s="234"/>
      <c r="ANH1192" s="235"/>
      <c r="ANI1192" s="229"/>
      <c r="ANJ1192" s="230"/>
      <c r="ANK1192" s="231"/>
      <c r="ANL1192" s="231"/>
      <c r="ANM1192" s="232"/>
      <c r="ANN1192" s="233"/>
      <c r="ANO1192" s="234"/>
      <c r="ANP1192" s="235"/>
      <c r="ANQ1192" s="229"/>
      <c r="ANR1192" s="230"/>
      <c r="ANS1192" s="231"/>
      <c r="ANT1192" s="231"/>
      <c r="ANU1192" s="232"/>
      <c r="ANV1192" s="233"/>
      <c r="ANW1192" s="234"/>
      <c r="ANX1192" s="235"/>
      <c r="ANY1192" s="229"/>
      <c r="ANZ1192" s="230"/>
      <c r="AOA1192" s="231"/>
      <c r="AOB1192" s="231"/>
      <c r="AOC1192" s="232"/>
      <c r="AOD1192" s="233"/>
      <c r="AOE1192" s="234"/>
      <c r="AOF1192" s="235"/>
      <c r="AOG1192" s="229"/>
      <c r="AOH1192" s="230"/>
      <c r="AOI1192" s="231"/>
      <c r="AOJ1192" s="231"/>
      <c r="AOK1192" s="232"/>
      <c r="AOL1192" s="233"/>
      <c r="AOM1192" s="234"/>
      <c r="AON1192" s="235"/>
      <c r="AOO1192" s="229"/>
      <c r="AOP1192" s="230"/>
      <c r="AOQ1192" s="231"/>
      <c r="AOR1192" s="231"/>
      <c r="AOS1192" s="232"/>
      <c r="AOT1192" s="233"/>
      <c r="AOU1192" s="234"/>
      <c r="AOV1192" s="235"/>
      <c r="AOW1192" s="229"/>
      <c r="AOX1192" s="230"/>
      <c r="AOY1192" s="231"/>
      <c r="AOZ1192" s="231"/>
      <c r="APA1192" s="232"/>
      <c r="APB1192" s="233"/>
      <c r="APC1192" s="234"/>
      <c r="APD1192" s="235"/>
      <c r="APE1192" s="229"/>
      <c r="APF1192" s="230"/>
      <c r="APG1192" s="231"/>
      <c r="APH1192" s="231"/>
      <c r="API1192" s="232"/>
      <c r="APJ1192" s="233"/>
      <c r="APK1192" s="234"/>
      <c r="APL1192" s="235"/>
      <c r="APM1192" s="229"/>
      <c r="APN1192" s="230"/>
      <c r="APO1192" s="231"/>
      <c r="APP1192" s="231"/>
      <c r="APQ1192" s="232"/>
      <c r="APR1192" s="233"/>
      <c r="APS1192" s="234"/>
      <c r="APT1192" s="235"/>
      <c r="APU1192" s="229"/>
      <c r="APV1192" s="230"/>
      <c r="APW1192" s="231"/>
      <c r="APX1192" s="231"/>
      <c r="APY1192" s="232"/>
      <c r="APZ1192" s="233"/>
      <c r="AQA1192" s="234"/>
      <c r="AQB1192" s="235"/>
      <c r="AQC1192" s="229"/>
      <c r="AQD1192" s="230"/>
      <c r="AQE1192" s="231"/>
      <c r="AQF1192" s="231"/>
      <c r="AQG1192" s="232"/>
      <c r="AQH1192" s="233"/>
      <c r="AQI1192" s="234"/>
      <c r="AQJ1192" s="235"/>
      <c r="AQK1192" s="229"/>
      <c r="AQL1192" s="230"/>
      <c r="AQM1192" s="231"/>
      <c r="AQN1192" s="231"/>
      <c r="AQO1192" s="232"/>
      <c r="AQP1192" s="233"/>
      <c r="AQQ1192" s="234"/>
      <c r="AQR1192" s="235"/>
      <c r="AQS1192" s="229"/>
      <c r="AQT1192" s="230"/>
      <c r="AQU1192" s="231"/>
      <c r="AQV1192" s="231"/>
      <c r="AQW1192" s="232"/>
      <c r="AQX1192" s="233"/>
      <c r="AQY1192" s="234"/>
      <c r="AQZ1192" s="235"/>
      <c r="ARA1192" s="229"/>
      <c r="ARB1192" s="230"/>
      <c r="ARC1192" s="231"/>
      <c r="ARD1192" s="231"/>
      <c r="ARE1192" s="232"/>
      <c r="ARF1192" s="233"/>
      <c r="ARG1192" s="234"/>
      <c r="ARH1192" s="235"/>
      <c r="ARI1192" s="229"/>
      <c r="ARJ1192" s="230"/>
      <c r="ARK1192" s="231"/>
      <c r="ARL1192" s="231"/>
      <c r="ARM1192" s="232"/>
      <c r="ARN1192" s="233"/>
      <c r="ARO1192" s="234"/>
      <c r="ARP1192" s="235"/>
      <c r="ARQ1192" s="229"/>
      <c r="ARR1192" s="230"/>
      <c r="ARS1192" s="231"/>
      <c r="ART1192" s="231"/>
      <c r="ARU1192" s="232"/>
      <c r="ARV1192" s="233"/>
      <c r="ARW1192" s="234"/>
      <c r="ARX1192" s="235"/>
      <c r="ARY1192" s="229"/>
      <c r="ARZ1192" s="230"/>
      <c r="ASA1192" s="231"/>
      <c r="ASB1192" s="231"/>
      <c r="ASC1192" s="232"/>
      <c r="ASD1192" s="233"/>
      <c r="ASE1192" s="234"/>
      <c r="ASF1192" s="235"/>
      <c r="ASG1192" s="229"/>
      <c r="ASH1192" s="230"/>
      <c r="ASI1192" s="231"/>
      <c r="ASJ1192" s="231"/>
      <c r="ASK1192" s="232"/>
      <c r="ASL1192" s="233"/>
      <c r="ASM1192" s="234"/>
      <c r="ASN1192" s="235"/>
      <c r="ASO1192" s="229"/>
      <c r="ASP1192" s="230"/>
      <c r="ASQ1192" s="231"/>
      <c r="ASR1192" s="231"/>
      <c r="ASS1192" s="232"/>
      <c r="AST1192" s="233"/>
      <c r="ASU1192" s="234"/>
      <c r="ASV1192" s="235"/>
      <c r="ASW1192" s="229"/>
      <c r="ASX1192" s="230"/>
      <c r="ASY1192" s="231"/>
      <c r="ASZ1192" s="231"/>
      <c r="ATA1192" s="232"/>
      <c r="ATB1192" s="233"/>
      <c r="ATC1192" s="234"/>
      <c r="ATD1192" s="235"/>
      <c r="ATE1192" s="229"/>
      <c r="ATF1192" s="230"/>
      <c r="ATG1192" s="231"/>
      <c r="ATH1192" s="231"/>
      <c r="ATI1192" s="232"/>
      <c r="ATJ1192" s="233"/>
      <c r="ATK1192" s="234"/>
      <c r="ATL1192" s="235"/>
      <c r="ATM1192" s="229"/>
      <c r="ATN1192" s="230"/>
      <c r="ATO1192" s="231"/>
      <c r="ATP1192" s="231"/>
      <c r="ATQ1192" s="232"/>
      <c r="ATR1192" s="233"/>
      <c r="ATS1192" s="234"/>
      <c r="ATT1192" s="235"/>
      <c r="ATU1192" s="229"/>
      <c r="ATV1192" s="230"/>
      <c r="ATW1192" s="231"/>
      <c r="ATX1192" s="231"/>
      <c r="ATY1192" s="232"/>
      <c r="ATZ1192" s="233"/>
      <c r="AUA1192" s="234"/>
      <c r="AUB1192" s="235"/>
      <c r="AUC1192" s="229"/>
      <c r="AUD1192" s="230"/>
      <c r="AUE1192" s="231"/>
      <c r="AUF1192" s="231"/>
      <c r="AUG1192" s="232"/>
      <c r="AUH1192" s="233"/>
      <c r="AUI1192" s="234"/>
      <c r="AUJ1192" s="235"/>
      <c r="AUK1192" s="229"/>
      <c r="AUL1192" s="230"/>
      <c r="AUM1192" s="231"/>
      <c r="AUN1192" s="231"/>
      <c r="AUO1192" s="232"/>
      <c r="AUP1192" s="233"/>
      <c r="AUQ1192" s="234"/>
      <c r="AUR1192" s="235"/>
      <c r="AUS1192" s="229"/>
      <c r="AUT1192" s="230"/>
      <c r="AUU1192" s="231"/>
      <c r="AUV1192" s="231"/>
      <c r="AUW1192" s="232"/>
      <c r="AUX1192" s="233"/>
      <c r="AUY1192" s="234"/>
      <c r="AUZ1192" s="235"/>
      <c r="AVA1192" s="229"/>
      <c r="AVB1192" s="230"/>
      <c r="AVC1192" s="231"/>
      <c r="AVD1192" s="231"/>
      <c r="AVE1192" s="232"/>
      <c r="AVF1192" s="233"/>
      <c r="AVG1192" s="234"/>
      <c r="AVH1192" s="235"/>
      <c r="AVI1192" s="229"/>
      <c r="AVJ1192" s="230"/>
      <c r="AVK1192" s="231"/>
      <c r="AVL1192" s="231"/>
      <c r="AVM1192" s="232"/>
      <c r="AVN1192" s="233"/>
      <c r="AVO1192" s="234"/>
      <c r="AVP1192" s="235"/>
      <c r="AVQ1192" s="229"/>
      <c r="AVR1192" s="230"/>
      <c r="AVS1192" s="231"/>
      <c r="AVT1192" s="231"/>
      <c r="AVU1192" s="232"/>
      <c r="AVV1192" s="233"/>
      <c r="AVW1192" s="234"/>
      <c r="AVX1192" s="235"/>
      <c r="AVY1192" s="229"/>
      <c r="AVZ1192" s="230"/>
      <c r="AWA1192" s="231"/>
      <c r="AWB1192" s="231"/>
      <c r="AWC1192" s="232"/>
      <c r="AWD1192" s="233"/>
      <c r="AWE1192" s="234"/>
      <c r="AWF1192" s="235"/>
      <c r="AWG1192" s="229"/>
      <c r="AWH1192" s="230"/>
      <c r="AWI1192" s="231"/>
      <c r="AWJ1192" s="231"/>
      <c r="AWK1192" s="232"/>
      <c r="AWL1192" s="233"/>
      <c r="AWM1192" s="234"/>
      <c r="AWN1192" s="235"/>
      <c r="AWO1192" s="229"/>
      <c r="AWP1192" s="230"/>
      <c r="AWQ1192" s="231"/>
      <c r="AWR1192" s="231"/>
      <c r="AWS1192" s="232"/>
      <c r="AWT1192" s="233"/>
      <c r="AWU1192" s="234"/>
      <c r="AWV1192" s="235"/>
      <c r="AWW1192" s="229"/>
      <c r="AWX1192" s="230"/>
      <c r="AWY1192" s="231"/>
      <c r="AWZ1192" s="231"/>
      <c r="AXA1192" s="232"/>
      <c r="AXB1192" s="233"/>
      <c r="AXC1192" s="234"/>
      <c r="AXD1192" s="235"/>
      <c r="AXE1192" s="229"/>
      <c r="AXF1192" s="230"/>
      <c r="AXG1192" s="231"/>
      <c r="AXH1192" s="231"/>
      <c r="AXI1192" s="232"/>
      <c r="AXJ1192" s="233"/>
      <c r="AXK1192" s="234"/>
      <c r="AXL1192" s="235"/>
      <c r="AXM1192" s="229"/>
      <c r="AXN1192" s="230"/>
      <c r="AXO1192" s="231"/>
      <c r="AXP1192" s="231"/>
      <c r="AXQ1192" s="232"/>
      <c r="AXR1192" s="233"/>
      <c r="AXS1192" s="234"/>
      <c r="AXT1192" s="235"/>
      <c r="AXU1192" s="229"/>
      <c r="AXV1192" s="230"/>
      <c r="AXW1192" s="231"/>
      <c r="AXX1192" s="231"/>
      <c r="AXY1192" s="232"/>
      <c r="AXZ1192" s="233"/>
      <c r="AYA1192" s="234"/>
      <c r="AYB1192" s="235"/>
      <c r="AYC1192" s="229"/>
      <c r="AYD1192" s="230"/>
      <c r="AYE1192" s="231"/>
      <c r="AYF1192" s="231"/>
      <c r="AYG1192" s="232"/>
      <c r="AYH1192" s="233"/>
      <c r="AYI1192" s="234"/>
      <c r="AYJ1192" s="235"/>
      <c r="AYK1192" s="229"/>
      <c r="AYL1192" s="230"/>
      <c r="AYM1192" s="231"/>
      <c r="AYN1192" s="231"/>
      <c r="AYO1192" s="232"/>
      <c r="AYP1192" s="233"/>
      <c r="AYQ1192" s="234"/>
      <c r="AYR1192" s="235"/>
      <c r="AYS1192" s="229"/>
      <c r="AYT1192" s="230"/>
      <c r="AYU1192" s="231"/>
      <c r="AYV1192" s="231"/>
      <c r="AYW1192" s="232"/>
      <c r="AYX1192" s="233"/>
      <c r="AYY1192" s="234"/>
      <c r="AYZ1192" s="235"/>
      <c r="AZA1192" s="229"/>
      <c r="AZB1192" s="230"/>
      <c r="AZC1192" s="231"/>
      <c r="AZD1192" s="231"/>
      <c r="AZE1192" s="232"/>
      <c r="AZF1192" s="233"/>
      <c r="AZG1192" s="234"/>
      <c r="AZH1192" s="235"/>
      <c r="AZI1192" s="229"/>
      <c r="AZJ1192" s="230"/>
      <c r="AZK1192" s="231"/>
      <c r="AZL1192" s="231"/>
      <c r="AZM1192" s="232"/>
      <c r="AZN1192" s="233"/>
      <c r="AZO1192" s="234"/>
      <c r="AZP1192" s="235"/>
      <c r="AZQ1192" s="229"/>
      <c r="AZR1192" s="230"/>
      <c r="AZS1192" s="231"/>
      <c r="AZT1192" s="231"/>
      <c r="AZU1192" s="232"/>
      <c r="AZV1192" s="233"/>
      <c r="AZW1192" s="234"/>
      <c r="AZX1192" s="235"/>
      <c r="AZY1192" s="229"/>
      <c r="AZZ1192" s="230"/>
      <c r="BAA1192" s="231"/>
      <c r="BAB1192" s="231"/>
      <c r="BAC1192" s="232"/>
      <c r="BAD1192" s="233"/>
      <c r="BAE1192" s="234"/>
      <c r="BAF1192" s="235"/>
      <c r="BAG1192" s="229"/>
      <c r="BAH1192" s="230"/>
      <c r="BAI1192" s="231"/>
      <c r="BAJ1192" s="231"/>
      <c r="BAK1192" s="232"/>
      <c r="BAL1192" s="233"/>
      <c r="BAM1192" s="234"/>
      <c r="BAN1192" s="235"/>
      <c r="BAO1192" s="229"/>
      <c r="BAP1192" s="230"/>
      <c r="BAQ1192" s="231"/>
      <c r="BAR1192" s="231"/>
      <c r="BAS1192" s="232"/>
      <c r="BAT1192" s="233"/>
      <c r="BAU1192" s="234"/>
      <c r="BAV1192" s="235"/>
      <c r="BAW1192" s="229"/>
      <c r="BAX1192" s="230"/>
      <c r="BAY1192" s="231"/>
      <c r="BAZ1192" s="231"/>
      <c r="BBA1192" s="232"/>
      <c r="BBB1192" s="233"/>
      <c r="BBC1192" s="234"/>
      <c r="BBD1192" s="235"/>
      <c r="BBE1192" s="229"/>
      <c r="BBF1192" s="230"/>
      <c r="BBG1192" s="231"/>
      <c r="BBH1192" s="231"/>
      <c r="BBI1192" s="232"/>
      <c r="BBJ1192" s="233"/>
      <c r="BBK1192" s="234"/>
      <c r="BBL1192" s="235"/>
      <c r="BBM1192" s="229"/>
      <c r="BBN1192" s="230"/>
      <c r="BBO1192" s="231"/>
      <c r="BBP1192" s="231"/>
      <c r="BBQ1192" s="232"/>
      <c r="BBR1192" s="233"/>
      <c r="BBS1192" s="234"/>
      <c r="BBT1192" s="235"/>
      <c r="BBU1192" s="229"/>
      <c r="BBV1192" s="230"/>
      <c r="BBW1192" s="231"/>
      <c r="BBX1192" s="231"/>
      <c r="BBY1192" s="232"/>
      <c r="BBZ1192" s="233"/>
      <c r="BCA1192" s="234"/>
      <c r="BCB1192" s="235"/>
      <c r="BCC1192" s="229"/>
      <c r="BCD1192" s="230"/>
      <c r="BCE1192" s="231"/>
      <c r="BCF1192" s="231"/>
      <c r="BCG1192" s="232"/>
      <c r="BCH1192" s="233"/>
      <c r="BCI1192" s="234"/>
      <c r="BCJ1192" s="235"/>
      <c r="BCK1192" s="229"/>
      <c r="BCL1192" s="230"/>
      <c r="BCM1192" s="231"/>
      <c r="BCN1192" s="231"/>
      <c r="BCO1192" s="232"/>
      <c r="BCP1192" s="233"/>
      <c r="BCQ1192" s="234"/>
      <c r="BCR1192" s="235"/>
      <c r="BCS1192" s="229"/>
      <c r="BCT1192" s="230"/>
      <c r="BCU1192" s="231"/>
      <c r="BCV1192" s="231"/>
      <c r="BCW1192" s="232"/>
      <c r="BCX1192" s="233"/>
      <c r="BCY1192" s="234"/>
      <c r="BCZ1192" s="235"/>
      <c r="BDA1192" s="229"/>
      <c r="BDB1192" s="230"/>
      <c r="BDC1192" s="231"/>
      <c r="BDD1192" s="231"/>
      <c r="BDE1192" s="232"/>
      <c r="BDF1192" s="233"/>
      <c r="BDG1192" s="234"/>
      <c r="BDH1192" s="235"/>
      <c r="BDI1192" s="229"/>
      <c r="BDJ1192" s="230"/>
      <c r="BDK1192" s="231"/>
      <c r="BDL1192" s="231"/>
      <c r="BDM1192" s="232"/>
      <c r="BDN1192" s="233"/>
      <c r="BDO1192" s="234"/>
      <c r="BDP1192" s="235"/>
      <c r="BDQ1192" s="229"/>
      <c r="BDR1192" s="230"/>
      <c r="BDS1192" s="231"/>
      <c r="BDT1192" s="231"/>
      <c r="BDU1192" s="232"/>
      <c r="BDV1192" s="233"/>
      <c r="BDW1192" s="234"/>
      <c r="BDX1192" s="235"/>
      <c r="BDY1192" s="229"/>
      <c r="BDZ1192" s="230"/>
      <c r="BEA1192" s="231"/>
      <c r="BEB1192" s="231"/>
      <c r="BEC1192" s="232"/>
      <c r="BED1192" s="233"/>
      <c r="BEE1192" s="234"/>
      <c r="BEF1192" s="235"/>
      <c r="BEG1192" s="229"/>
      <c r="BEH1192" s="230"/>
      <c r="BEI1192" s="231"/>
      <c r="BEJ1192" s="231"/>
      <c r="BEK1192" s="232"/>
      <c r="BEL1192" s="233"/>
      <c r="BEM1192" s="234"/>
      <c r="BEN1192" s="235"/>
      <c r="BEO1192" s="229"/>
      <c r="BEP1192" s="230"/>
      <c r="BEQ1192" s="231"/>
      <c r="BER1192" s="231"/>
      <c r="BES1192" s="232"/>
      <c r="BET1192" s="233"/>
      <c r="BEU1192" s="234"/>
      <c r="BEV1192" s="235"/>
      <c r="BEW1192" s="229"/>
      <c r="BEX1192" s="230"/>
      <c r="BEY1192" s="231"/>
      <c r="BEZ1192" s="231"/>
      <c r="BFA1192" s="232"/>
      <c r="BFB1192" s="233"/>
      <c r="BFC1192" s="234"/>
      <c r="BFD1192" s="235"/>
      <c r="BFE1192" s="229"/>
      <c r="BFF1192" s="230"/>
      <c r="BFG1192" s="231"/>
      <c r="BFH1192" s="231"/>
      <c r="BFI1192" s="232"/>
      <c r="BFJ1192" s="233"/>
      <c r="BFK1192" s="234"/>
      <c r="BFL1192" s="235"/>
      <c r="BFM1192" s="229"/>
      <c r="BFN1192" s="230"/>
      <c r="BFO1192" s="231"/>
      <c r="BFP1192" s="231"/>
      <c r="BFQ1192" s="232"/>
      <c r="BFR1192" s="233"/>
      <c r="BFS1192" s="234"/>
      <c r="BFT1192" s="235"/>
      <c r="BFU1192" s="229"/>
      <c r="BFV1192" s="230"/>
      <c r="BFW1192" s="231"/>
      <c r="BFX1192" s="231"/>
      <c r="BFY1192" s="232"/>
      <c r="BFZ1192" s="233"/>
      <c r="BGA1192" s="234"/>
      <c r="BGB1192" s="235"/>
      <c r="BGC1192" s="229"/>
      <c r="BGD1192" s="230"/>
      <c r="BGE1192" s="231"/>
      <c r="BGF1192" s="231"/>
      <c r="BGG1192" s="232"/>
      <c r="BGH1192" s="233"/>
      <c r="BGI1192" s="234"/>
      <c r="BGJ1192" s="235"/>
      <c r="BGK1192" s="229"/>
      <c r="BGL1192" s="230"/>
      <c r="BGM1192" s="231"/>
      <c r="BGN1192" s="231"/>
      <c r="BGO1192" s="232"/>
      <c r="BGP1192" s="233"/>
      <c r="BGQ1192" s="234"/>
      <c r="BGR1192" s="235"/>
      <c r="BGS1192" s="229"/>
      <c r="BGT1192" s="230"/>
      <c r="BGU1192" s="231"/>
      <c r="BGV1192" s="231"/>
      <c r="BGW1192" s="232"/>
      <c r="BGX1192" s="233"/>
      <c r="BGY1192" s="234"/>
      <c r="BGZ1192" s="235"/>
      <c r="BHA1192" s="229"/>
      <c r="BHB1192" s="230"/>
      <c r="BHC1192" s="231"/>
      <c r="BHD1192" s="231"/>
      <c r="BHE1192" s="232"/>
      <c r="BHF1192" s="233"/>
      <c r="BHG1192" s="234"/>
      <c r="BHH1192" s="235"/>
      <c r="BHI1192" s="229"/>
      <c r="BHJ1192" s="230"/>
      <c r="BHK1192" s="231"/>
      <c r="BHL1192" s="231"/>
      <c r="BHM1192" s="232"/>
      <c r="BHN1192" s="233"/>
      <c r="BHO1192" s="234"/>
      <c r="BHP1192" s="235"/>
      <c r="BHQ1192" s="229"/>
      <c r="BHR1192" s="230"/>
      <c r="BHS1192" s="231"/>
      <c r="BHT1192" s="231"/>
      <c r="BHU1192" s="232"/>
      <c r="BHV1192" s="233"/>
      <c r="BHW1192" s="234"/>
      <c r="BHX1192" s="235"/>
      <c r="BHY1192" s="229"/>
      <c r="BHZ1192" s="230"/>
      <c r="BIA1192" s="231"/>
      <c r="BIB1192" s="231"/>
      <c r="BIC1192" s="232"/>
      <c r="BID1192" s="233"/>
      <c r="BIE1192" s="234"/>
      <c r="BIF1192" s="235"/>
      <c r="BIG1192" s="229"/>
      <c r="BIH1192" s="230"/>
      <c r="BII1192" s="231"/>
      <c r="BIJ1192" s="231"/>
      <c r="BIK1192" s="232"/>
      <c r="BIL1192" s="233"/>
      <c r="BIM1192" s="234"/>
      <c r="BIN1192" s="235"/>
      <c r="BIO1192" s="229"/>
      <c r="BIP1192" s="230"/>
      <c r="BIQ1192" s="231"/>
      <c r="BIR1192" s="231"/>
      <c r="BIS1192" s="232"/>
      <c r="BIT1192" s="233"/>
      <c r="BIU1192" s="234"/>
      <c r="BIV1192" s="235"/>
      <c r="BIW1192" s="229"/>
      <c r="BIX1192" s="230"/>
      <c r="BIY1192" s="231"/>
      <c r="BIZ1192" s="231"/>
      <c r="BJA1192" s="232"/>
      <c r="BJB1192" s="233"/>
      <c r="BJC1192" s="234"/>
      <c r="BJD1192" s="235"/>
      <c r="BJE1192" s="229"/>
      <c r="BJF1192" s="230"/>
      <c r="BJG1192" s="231"/>
      <c r="BJH1192" s="231"/>
      <c r="BJI1192" s="232"/>
      <c r="BJJ1192" s="233"/>
      <c r="BJK1192" s="234"/>
      <c r="BJL1192" s="235"/>
      <c r="BJM1192" s="229"/>
      <c r="BJN1192" s="230"/>
      <c r="BJO1192" s="231"/>
      <c r="BJP1192" s="231"/>
      <c r="BJQ1192" s="232"/>
      <c r="BJR1192" s="233"/>
      <c r="BJS1192" s="234"/>
      <c r="BJT1192" s="235"/>
      <c r="BJU1192" s="229"/>
      <c r="BJV1192" s="230"/>
      <c r="BJW1192" s="231"/>
      <c r="BJX1192" s="231"/>
      <c r="BJY1192" s="232"/>
      <c r="BJZ1192" s="233"/>
      <c r="BKA1192" s="234"/>
      <c r="BKB1192" s="235"/>
      <c r="BKC1192" s="229"/>
      <c r="BKD1192" s="230"/>
      <c r="BKE1192" s="231"/>
      <c r="BKF1192" s="231"/>
      <c r="BKG1192" s="232"/>
      <c r="BKH1192" s="233"/>
      <c r="BKI1192" s="234"/>
      <c r="BKJ1192" s="235"/>
      <c r="BKK1192" s="229"/>
      <c r="BKL1192" s="230"/>
      <c r="BKM1192" s="231"/>
      <c r="BKN1192" s="231"/>
      <c r="BKO1192" s="232"/>
      <c r="BKP1192" s="233"/>
      <c r="BKQ1192" s="234"/>
      <c r="BKR1192" s="235"/>
      <c r="BKS1192" s="229"/>
      <c r="BKT1192" s="230"/>
      <c r="BKU1192" s="231"/>
      <c r="BKV1192" s="231"/>
      <c r="BKW1192" s="232"/>
      <c r="BKX1192" s="233"/>
      <c r="BKY1192" s="234"/>
      <c r="BKZ1192" s="235"/>
      <c r="BLA1192" s="229"/>
      <c r="BLB1192" s="230"/>
      <c r="BLC1192" s="231"/>
      <c r="BLD1192" s="231"/>
      <c r="BLE1192" s="232"/>
      <c r="BLF1192" s="233"/>
      <c r="BLG1192" s="234"/>
      <c r="BLH1192" s="235"/>
      <c r="BLI1192" s="229"/>
      <c r="BLJ1192" s="230"/>
      <c r="BLK1192" s="231"/>
      <c r="BLL1192" s="231"/>
      <c r="BLM1192" s="232"/>
      <c r="BLN1192" s="233"/>
      <c r="BLO1192" s="234"/>
      <c r="BLP1192" s="235"/>
      <c r="BLQ1192" s="229"/>
      <c r="BLR1192" s="230"/>
      <c r="BLS1192" s="231"/>
      <c r="BLT1192" s="231"/>
      <c r="BLU1192" s="232"/>
      <c r="BLV1192" s="233"/>
      <c r="BLW1192" s="234"/>
      <c r="BLX1192" s="235"/>
      <c r="BLY1192" s="229"/>
      <c r="BLZ1192" s="230"/>
      <c r="BMA1192" s="231"/>
      <c r="BMB1192" s="231"/>
      <c r="BMC1192" s="232"/>
      <c r="BMD1192" s="233"/>
      <c r="BME1192" s="234"/>
      <c r="BMF1192" s="235"/>
      <c r="BMG1192" s="229"/>
      <c r="BMH1192" s="230"/>
      <c r="BMI1192" s="231"/>
      <c r="BMJ1192" s="231"/>
      <c r="BMK1192" s="232"/>
      <c r="BML1192" s="233"/>
      <c r="BMM1192" s="234"/>
      <c r="BMN1192" s="235"/>
      <c r="BMO1192" s="229"/>
      <c r="BMP1192" s="230"/>
      <c r="BMQ1192" s="231"/>
      <c r="BMR1192" s="231"/>
      <c r="BMS1192" s="232"/>
      <c r="BMT1192" s="233"/>
      <c r="BMU1192" s="234"/>
      <c r="BMV1192" s="235"/>
      <c r="BMW1192" s="229"/>
      <c r="BMX1192" s="230"/>
      <c r="BMY1192" s="231"/>
      <c r="BMZ1192" s="231"/>
      <c r="BNA1192" s="232"/>
      <c r="BNB1192" s="233"/>
      <c r="BNC1192" s="234"/>
      <c r="BND1192" s="235"/>
      <c r="BNE1192" s="229"/>
      <c r="BNF1192" s="230"/>
      <c r="BNG1192" s="231"/>
      <c r="BNH1192" s="231"/>
      <c r="BNI1192" s="232"/>
      <c r="BNJ1192" s="233"/>
      <c r="BNK1192" s="234"/>
      <c r="BNL1192" s="235"/>
      <c r="BNM1192" s="229"/>
      <c r="BNN1192" s="230"/>
      <c r="BNO1192" s="231"/>
      <c r="BNP1192" s="231"/>
      <c r="BNQ1192" s="232"/>
      <c r="BNR1192" s="233"/>
      <c r="BNS1192" s="234"/>
      <c r="BNT1192" s="235"/>
      <c r="BNU1192" s="229"/>
      <c r="BNV1192" s="230"/>
      <c r="BNW1192" s="231"/>
      <c r="BNX1192" s="231"/>
      <c r="BNY1192" s="232"/>
      <c r="BNZ1192" s="233"/>
      <c r="BOA1192" s="234"/>
      <c r="BOB1192" s="235"/>
      <c r="BOC1192" s="229"/>
      <c r="BOD1192" s="230"/>
      <c r="BOE1192" s="231"/>
      <c r="BOF1192" s="231"/>
      <c r="BOG1192" s="232"/>
      <c r="BOH1192" s="233"/>
      <c r="BOI1192" s="234"/>
      <c r="BOJ1192" s="235"/>
      <c r="BOK1192" s="229"/>
      <c r="BOL1192" s="230"/>
      <c r="BOM1192" s="231"/>
      <c r="BON1192" s="231"/>
      <c r="BOO1192" s="232"/>
      <c r="BOP1192" s="233"/>
      <c r="BOQ1192" s="234"/>
      <c r="BOR1192" s="235"/>
      <c r="BOS1192" s="229"/>
      <c r="BOT1192" s="230"/>
      <c r="BOU1192" s="231"/>
      <c r="BOV1192" s="231"/>
      <c r="BOW1192" s="232"/>
      <c r="BOX1192" s="233"/>
      <c r="BOY1192" s="234"/>
      <c r="BOZ1192" s="235"/>
      <c r="BPA1192" s="229"/>
      <c r="BPB1192" s="230"/>
      <c r="BPC1192" s="231"/>
      <c r="BPD1192" s="231"/>
      <c r="BPE1192" s="232"/>
      <c r="BPF1192" s="233"/>
      <c r="BPG1192" s="234"/>
      <c r="BPH1192" s="235"/>
      <c r="BPI1192" s="229"/>
      <c r="BPJ1192" s="230"/>
      <c r="BPK1192" s="231"/>
      <c r="BPL1192" s="231"/>
      <c r="BPM1192" s="232"/>
      <c r="BPN1192" s="233"/>
      <c r="BPO1192" s="234"/>
      <c r="BPP1192" s="235"/>
      <c r="BPQ1192" s="229"/>
      <c r="BPR1192" s="230"/>
      <c r="BPS1192" s="231"/>
      <c r="BPT1192" s="231"/>
      <c r="BPU1192" s="232"/>
      <c r="BPV1192" s="233"/>
      <c r="BPW1192" s="234"/>
      <c r="BPX1192" s="235"/>
      <c r="BPY1192" s="229"/>
      <c r="BPZ1192" s="230"/>
      <c r="BQA1192" s="231"/>
      <c r="BQB1192" s="231"/>
      <c r="BQC1192" s="232"/>
      <c r="BQD1192" s="233"/>
      <c r="BQE1192" s="234"/>
      <c r="BQF1192" s="235"/>
      <c r="BQG1192" s="229"/>
      <c r="BQH1192" s="230"/>
      <c r="BQI1192" s="231"/>
      <c r="BQJ1192" s="231"/>
      <c r="BQK1192" s="232"/>
      <c r="BQL1192" s="233"/>
      <c r="BQM1192" s="234"/>
      <c r="BQN1192" s="235"/>
      <c r="BQO1192" s="229"/>
      <c r="BQP1192" s="230"/>
      <c r="BQQ1192" s="231"/>
      <c r="BQR1192" s="231"/>
      <c r="BQS1192" s="232"/>
      <c r="BQT1192" s="233"/>
      <c r="BQU1192" s="234"/>
      <c r="BQV1192" s="235"/>
      <c r="BQW1192" s="229"/>
      <c r="BQX1192" s="230"/>
      <c r="BQY1192" s="231"/>
      <c r="BQZ1192" s="231"/>
      <c r="BRA1192" s="232"/>
      <c r="BRB1192" s="233"/>
      <c r="BRC1192" s="234"/>
      <c r="BRD1192" s="235"/>
      <c r="BRE1192" s="229"/>
      <c r="BRF1192" s="230"/>
      <c r="BRG1192" s="231"/>
      <c r="BRH1192" s="231"/>
      <c r="BRI1192" s="232"/>
      <c r="BRJ1192" s="233"/>
      <c r="BRK1192" s="234"/>
      <c r="BRL1192" s="235"/>
      <c r="BRM1192" s="229"/>
      <c r="BRN1192" s="230"/>
      <c r="BRO1192" s="231"/>
      <c r="BRP1192" s="231"/>
      <c r="BRQ1192" s="232"/>
      <c r="BRR1192" s="233"/>
      <c r="BRS1192" s="234"/>
      <c r="BRT1192" s="235"/>
      <c r="BRU1192" s="229"/>
      <c r="BRV1192" s="230"/>
      <c r="BRW1192" s="231"/>
      <c r="BRX1192" s="231"/>
      <c r="BRY1192" s="232"/>
      <c r="BRZ1192" s="233"/>
      <c r="BSA1192" s="234"/>
      <c r="BSB1192" s="235"/>
      <c r="BSC1192" s="229"/>
      <c r="BSD1192" s="230"/>
      <c r="BSE1192" s="231"/>
      <c r="BSF1192" s="231"/>
      <c r="BSG1192" s="232"/>
      <c r="BSH1192" s="233"/>
      <c r="BSI1192" s="234"/>
      <c r="BSJ1192" s="235"/>
      <c r="BSK1192" s="229"/>
      <c r="BSL1192" s="230"/>
      <c r="BSM1192" s="231"/>
      <c r="BSN1192" s="231"/>
      <c r="BSO1192" s="232"/>
      <c r="BSP1192" s="233"/>
      <c r="BSQ1192" s="234"/>
      <c r="BSR1192" s="235"/>
      <c r="BSS1192" s="229"/>
      <c r="BST1192" s="230"/>
      <c r="BSU1192" s="231"/>
      <c r="BSV1192" s="231"/>
      <c r="BSW1192" s="232"/>
      <c r="BSX1192" s="233"/>
      <c r="BSY1192" s="234"/>
      <c r="BSZ1192" s="235"/>
      <c r="BTA1192" s="229"/>
      <c r="BTB1192" s="230"/>
      <c r="BTC1192" s="231"/>
      <c r="BTD1192" s="231"/>
      <c r="BTE1192" s="232"/>
      <c r="BTF1192" s="233"/>
      <c r="BTG1192" s="234"/>
      <c r="BTH1192" s="235"/>
      <c r="BTI1192" s="229"/>
      <c r="BTJ1192" s="230"/>
      <c r="BTK1192" s="231"/>
      <c r="BTL1192" s="231"/>
      <c r="BTM1192" s="232"/>
      <c r="BTN1192" s="233"/>
      <c r="BTO1192" s="234"/>
      <c r="BTP1192" s="235"/>
      <c r="BTQ1192" s="229"/>
      <c r="BTR1192" s="230"/>
      <c r="BTS1192" s="231"/>
      <c r="BTT1192" s="231"/>
      <c r="BTU1192" s="232"/>
      <c r="BTV1192" s="233"/>
      <c r="BTW1192" s="234"/>
      <c r="BTX1192" s="235"/>
      <c r="BTY1192" s="229"/>
      <c r="BTZ1192" s="230"/>
      <c r="BUA1192" s="231"/>
      <c r="BUB1192" s="231"/>
      <c r="BUC1192" s="232"/>
      <c r="BUD1192" s="233"/>
      <c r="BUE1192" s="234"/>
      <c r="BUF1192" s="235"/>
      <c r="BUG1192" s="229"/>
      <c r="BUH1192" s="230"/>
      <c r="BUI1192" s="231"/>
      <c r="BUJ1192" s="231"/>
      <c r="BUK1192" s="232"/>
      <c r="BUL1192" s="233"/>
      <c r="BUM1192" s="234"/>
      <c r="BUN1192" s="235"/>
      <c r="BUO1192" s="229"/>
      <c r="BUP1192" s="230"/>
      <c r="BUQ1192" s="231"/>
      <c r="BUR1192" s="231"/>
      <c r="BUS1192" s="232"/>
      <c r="BUT1192" s="233"/>
      <c r="BUU1192" s="234"/>
      <c r="BUV1192" s="235"/>
      <c r="BUW1192" s="229"/>
      <c r="BUX1192" s="230"/>
      <c r="BUY1192" s="231"/>
      <c r="BUZ1192" s="231"/>
      <c r="BVA1192" s="232"/>
      <c r="BVB1192" s="233"/>
      <c r="BVC1192" s="234"/>
      <c r="BVD1192" s="235"/>
      <c r="BVE1192" s="229"/>
      <c r="BVF1192" s="230"/>
      <c r="BVG1192" s="231"/>
      <c r="BVH1192" s="231"/>
      <c r="BVI1192" s="232"/>
      <c r="BVJ1192" s="233"/>
      <c r="BVK1192" s="234"/>
      <c r="BVL1192" s="235"/>
      <c r="BVM1192" s="229"/>
      <c r="BVN1192" s="230"/>
      <c r="BVO1192" s="231"/>
      <c r="BVP1192" s="231"/>
      <c r="BVQ1192" s="232"/>
      <c r="BVR1192" s="233"/>
      <c r="BVS1192" s="234"/>
      <c r="BVT1192" s="235"/>
      <c r="BVU1192" s="229"/>
      <c r="BVV1192" s="230"/>
      <c r="BVW1192" s="231"/>
      <c r="BVX1192" s="231"/>
      <c r="BVY1192" s="232"/>
      <c r="BVZ1192" s="233"/>
      <c r="BWA1192" s="234"/>
      <c r="BWB1192" s="235"/>
      <c r="BWC1192" s="229"/>
      <c r="BWD1192" s="230"/>
      <c r="BWE1192" s="231"/>
      <c r="BWF1192" s="231"/>
      <c r="BWG1192" s="232"/>
      <c r="BWH1192" s="233"/>
      <c r="BWI1192" s="234"/>
      <c r="BWJ1192" s="235"/>
      <c r="BWK1192" s="229"/>
      <c r="BWL1192" s="230"/>
      <c r="BWM1192" s="231"/>
      <c r="BWN1192" s="231"/>
      <c r="BWO1192" s="232"/>
      <c r="BWP1192" s="233"/>
      <c r="BWQ1192" s="234"/>
      <c r="BWR1192" s="235"/>
      <c r="BWS1192" s="229"/>
      <c r="BWT1192" s="230"/>
      <c r="BWU1192" s="231"/>
      <c r="BWV1192" s="231"/>
      <c r="BWW1192" s="232"/>
      <c r="BWX1192" s="233"/>
      <c r="BWY1192" s="234"/>
      <c r="BWZ1192" s="235"/>
      <c r="BXA1192" s="229"/>
      <c r="BXB1192" s="230"/>
      <c r="BXC1192" s="231"/>
      <c r="BXD1192" s="231"/>
      <c r="BXE1192" s="232"/>
      <c r="BXF1192" s="233"/>
      <c r="BXG1192" s="234"/>
      <c r="BXH1192" s="235"/>
      <c r="BXI1192" s="229"/>
      <c r="BXJ1192" s="230"/>
      <c r="BXK1192" s="231"/>
      <c r="BXL1192" s="231"/>
      <c r="BXM1192" s="232"/>
      <c r="BXN1192" s="233"/>
      <c r="BXO1192" s="234"/>
      <c r="BXP1192" s="235"/>
      <c r="BXQ1192" s="229"/>
      <c r="BXR1192" s="230"/>
      <c r="BXS1192" s="231"/>
      <c r="BXT1192" s="231"/>
      <c r="BXU1192" s="232"/>
      <c r="BXV1192" s="233"/>
      <c r="BXW1192" s="234"/>
      <c r="BXX1192" s="235"/>
      <c r="BXY1192" s="229"/>
      <c r="BXZ1192" s="230"/>
      <c r="BYA1192" s="231"/>
      <c r="BYB1192" s="231"/>
      <c r="BYC1192" s="232"/>
      <c r="BYD1192" s="233"/>
      <c r="BYE1192" s="234"/>
      <c r="BYF1192" s="235"/>
      <c r="BYG1192" s="229"/>
      <c r="BYH1192" s="230"/>
      <c r="BYI1192" s="231"/>
      <c r="BYJ1192" s="231"/>
      <c r="BYK1192" s="232"/>
      <c r="BYL1192" s="233"/>
      <c r="BYM1192" s="234"/>
      <c r="BYN1192" s="235"/>
      <c r="BYO1192" s="229"/>
      <c r="BYP1192" s="230"/>
      <c r="BYQ1192" s="231"/>
      <c r="BYR1192" s="231"/>
      <c r="BYS1192" s="232"/>
      <c r="BYT1192" s="233"/>
      <c r="BYU1192" s="234"/>
      <c r="BYV1192" s="235"/>
      <c r="BYW1192" s="229"/>
      <c r="BYX1192" s="230"/>
      <c r="BYY1192" s="231"/>
      <c r="BYZ1192" s="231"/>
      <c r="BZA1192" s="232"/>
      <c r="BZB1192" s="233"/>
      <c r="BZC1192" s="234"/>
      <c r="BZD1192" s="235"/>
      <c r="BZE1192" s="229"/>
      <c r="BZF1192" s="230"/>
      <c r="BZG1192" s="231"/>
      <c r="BZH1192" s="231"/>
      <c r="BZI1192" s="232"/>
      <c r="BZJ1192" s="233"/>
      <c r="BZK1192" s="234"/>
      <c r="BZL1192" s="235"/>
      <c r="BZM1192" s="229"/>
      <c r="BZN1192" s="230"/>
      <c r="BZO1192" s="231"/>
      <c r="BZP1192" s="231"/>
      <c r="BZQ1192" s="232"/>
      <c r="BZR1192" s="233"/>
      <c r="BZS1192" s="234"/>
      <c r="BZT1192" s="235"/>
      <c r="BZU1192" s="229"/>
      <c r="BZV1192" s="230"/>
      <c r="BZW1192" s="231"/>
      <c r="BZX1192" s="231"/>
      <c r="BZY1192" s="232"/>
      <c r="BZZ1192" s="233"/>
      <c r="CAA1192" s="234"/>
      <c r="CAB1192" s="235"/>
      <c r="CAC1192" s="229"/>
      <c r="CAD1192" s="230"/>
      <c r="CAE1192" s="231"/>
      <c r="CAF1192" s="231"/>
      <c r="CAG1192" s="232"/>
      <c r="CAH1192" s="233"/>
      <c r="CAI1192" s="234"/>
      <c r="CAJ1192" s="235"/>
      <c r="CAK1192" s="229"/>
      <c r="CAL1192" s="230"/>
      <c r="CAM1192" s="231"/>
      <c r="CAN1192" s="231"/>
      <c r="CAO1192" s="232"/>
      <c r="CAP1192" s="233"/>
      <c r="CAQ1192" s="234"/>
      <c r="CAR1192" s="235"/>
      <c r="CAS1192" s="229"/>
      <c r="CAT1192" s="230"/>
      <c r="CAU1192" s="231"/>
      <c r="CAV1192" s="231"/>
      <c r="CAW1192" s="232"/>
      <c r="CAX1192" s="233"/>
      <c r="CAY1192" s="234"/>
      <c r="CAZ1192" s="235"/>
      <c r="CBA1192" s="229"/>
      <c r="CBB1192" s="230"/>
      <c r="CBC1192" s="231"/>
      <c r="CBD1192" s="231"/>
      <c r="CBE1192" s="232"/>
      <c r="CBF1192" s="233"/>
      <c r="CBG1192" s="234"/>
      <c r="CBH1192" s="235"/>
      <c r="CBI1192" s="229"/>
      <c r="CBJ1192" s="230"/>
      <c r="CBK1192" s="231"/>
      <c r="CBL1192" s="231"/>
      <c r="CBM1192" s="232"/>
      <c r="CBN1192" s="233"/>
      <c r="CBO1192" s="234"/>
      <c r="CBP1192" s="235"/>
      <c r="CBQ1192" s="229"/>
      <c r="CBR1192" s="230"/>
      <c r="CBS1192" s="231"/>
      <c r="CBT1192" s="231"/>
      <c r="CBU1192" s="232"/>
      <c r="CBV1192" s="233"/>
      <c r="CBW1192" s="234"/>
      <c r="CBX1192" s="235"/>
      <c r="CBY1192" s="229"/>
      <c r="CBZ1192" s="230"/>
      <c r="CCA1192" s="231"/>
      <c r="CCB1192" s="231"/>
      <c r="CCC1192" s="232"/>
      <c r="CCD1192" s="233"/>
      <c r="CCE1192" s="234"/>
      <c r="CCF1192" s="235"/>
      <c r="CCG1192" s="229"/>
      <c r="CCH1192" s="230"/>
      <c r="CCI1192" s="231"/>
      <c r="CCJ1192" s="231"/>
      <c r="CCK1192" s="232"/>
      <c r="CCL1192" s="233"/>
      <c r="CCM1192" s="234"/>
      <c r="CCN1192" s="235"/>
      <c r="CCO1192" s="229"/>
      <c r="CCP1192" s="230"/>
      <c r="CCQ1192" s="231"/>
      <c r="CCR1192" s="231"/>
      <c r="CCS1192" s="232"/>
      <c r="CCT1192" s="233"/>
      <c r="CCU1192" s="234"/>
      <c r="CCV1192" s="235"/>
      <c r="CCW1192" s="229"/>
      <c r="CCX1192" s="230"/>
      <c r="CCY1192" s="231"/>
      <c r="CCZ1192" s="231"/>
      <c r="CDA1192" s="232"/>
      <c r="CDB1192" s="233"/>
      <c r="CDC1192" s="234"/>
      <c r="CDD1192" s="235"/>
      <c r="CDE1192" s="229"/>
      <c r="CDF1192" s="230"/>
      <c r="CDG1192" s="231"/>
      <c r="CDH1192" s="231"/>
      <c r="CDI1192" s="232"/>
      <c r="CDJ1192" s="233"/>
      <c r="CDK1192" s="234"/>
      <c r="CDL1192" s="235"/>
      <c r="CDM1192" s="229"/>
      <c r="CDN1192" s="230"/>
      <c r="CDO1192" s="231"/>
      <c r="CDP1192" s="231"/>
      <c r="CDQ1192" s="232"/>
      <c r="CDR1192" s="233"/>
      <c r="CDS1192" s="234"/>
      <c r="CDT1192" s="235"/>
      <c r="CDU1192" s="229"/>
      <c r="CDV1192" s="230"/>
      <c r="CDW1192" s="231"/>
      <c r="CDX1192" s="231"/>
      <c r="CDY1192" s="232"/>
      <c r="CDZ1192" s="233"/>
      <c r="CEA1192" s="234"/>
      <c r="CEB1192" s="235"/>
      <c r="CEC1192" s="229"/>
      <c r="CED1192" s="230"/>
      <c r="CEE1192" s="231"/>
      <c r="CEF1192" s="231"/>
      <c r="CEG1192" s="232"/>
      <c r="CEH1192" s="233"/>
      <c r="CEI1192" s="234"/>
      <c r="CEJ1192" s="235"/>
      <c r="CEK1192" s="229"/>
      <c r="CEL1192" s="230"/>
      <c r="CEM1192" s="231"/>
      <c r="CEN1192" s="231"/>
      <c r="CEO1192" s="232"/>
      <c r="CEP1192" s="233"/>
      <c r="CEQ1192" s="234"/>
      <c r="CER1192" s="235"/>
      <c r="CES1192" s="229"/>
      <c r="CET1192" s="230"/>
      <c r="CEU1192" s="231"/>
      <c r="CEV1192" s="231"/>
      <c r="CEW1192" s="232"/>
      <c r="CEX1192" s="233"/>
      <c r="CEY1192" s="234"/>
      <c r="CEZ1192" s="235"/>
      <c r="CFA1192" s="229"/>
      <c r="CFB1192" s="230"/>
      <c r="CFC1192" s="231"/>
      <c r="CFD1192" s="231"/>
      <c r="CFE1192" s="232"/>
      <c r="CFF1192" s="233"/>
      <c r="CFG1192" s="234"/>
      <c r="CFH1192" s="235"/>
      <c r="CFI1192" s="229"/>
      <c r="CFJ1192" s="230"/>
      <c r="CFK1192" s="231"/>
      <c r="CFL1192" s="231"/>
      <c r="CFM1192" s="232"/>
      <c r="CFN1192" s="233"/>
      <c r="CFO1192" s="234"/>
      <c r="CFP1192" s="235"/>
      <c r="CFQ1192" s="229"/>
      <c r="CFR1192" s="230"/>
      <c r="CFS1192" s="231"/>
      <c r="CFT1192" s="231"/>
      <c r="CFU1192" s="232"/>
      <c r="CFV1192" s="233"/>
      <c r="CFW1192" s="234"/>
      <c r="CFX1192" s="235"/>
      <c r="CFY1192" s="229"/>
      <c r="CFZ1192" s="230"/>
      <c r="CGA1192" s="231"/>
      <c r="CGB1192" s="231"/>
      <c r="CGC1192" s="232"/>
      <c r="CGD1192" s="233"/>
      <c r="CGE1192" s="234"/>
      <c r="CGF1192" s="235"/>
      <c r="CGG1192" s="229"/>
      <c r="CGH1192" s="230"/>
      <c r="CGI1192" s="231"/>
      <c r="CGJ1192" s="231"/>
      <c r="CGK1192" s="232"/>
      <c r="CGL1192" s="233"/>
      <c r="CGM1192" s="234"/>
      <c r="CGN1192" s="235"/>
      <c r="CGO1192" s="229"/>
      <c r="CGP1192" s="230"/>
      <c r="CGQ1192" s="231"/>
      <c r="CGR1192" s="231"/>
      <c r="CGS1192" s="232"/>
      <c r="CGT1192" s="233"/>
      <c r="CGU1192" s="234"/>
      <c r="CGV1192" s="235"/>
      <c r="CGW1192" s="229"/>
      <c r="CGX1192" s="230"/>
      <c r="CGY1192" s="231"/>
      <c r="CGZ1192" s="231"/>
      <c r="CHA1192" s="232"/>
      <c r="CHB1192" s="233"/>
      <c r="CHC1192" s="234"/>
      <c r="CHD1192" s="235"/>
      <c r="CHE1192" s="229"/>
      <c r="CHF1192" s="230"/>
      <c r="CHG1192" s="231"/>
      <c r="CHH1192" s="231"/>
      <c r="CHI1192" s="232"/>
      <c r="CHJ1192" s="233"/>
      <c r="CHK1192" s="234"/>
      <c r="CHL1192" s="235"/>
      <c r="CHM1192" s="229"/>
      <c r="CHN1192" s="230"/>
      <c r="CHO1192" s="231"/>
      <c r="CHP1192" s="231"/>
      <c r="CHQ1192" s="232"/>
      <c r="CHR1192" s="233"/>
      <c r="CHS1192" s="234"/>
      <c r="CHT1192" s="235"/>
      <c r="CHU1192" s="229"/>
      <c r="CHV1192" s="230"/>
      <c r="CHW1192" s="231"/>
      <c r="CHX1192" s="231"/>
      <c r="CHY1192" s="232"/>
      <c r="CHZ1192" s="233"/>
      <c r="CIA1192" s="234"/>
      <c r="CIB1192" s="235"/>
      <c r="CIC1192" s="229"/>
      <c r="CID1192" s="230"/>
      <c r="CIE1192" s="231"/>
      <c r="CIF1192" s="231"/>
      <c r="CIG1192" s="232"/>
      <c r="CIH1192" s="233"/>
      <c r="CII1192" s="234"/>
      <c r="CIJ1192" s="235"/>
      <c r="CIK1192" s="229"/>
      <c r="CIL1192" s="230"/>
      <c r="CIM1192" s="231"/>
      <c r="CIN1192" s="231"/>
      <c r="CIO1192" s="232"/>
      <c r="CIP1192" s="233"/>
      <c r="CIQ1192" s="234"/>
      <c r="CIR1192" s="235"/>
      <c r="CIS1192" s="229"/>
      <c r="CIT1192" s="230"/>
      <c r="CIU1192" s="231"/>
      <c r="CIV1192" s="231"/>
      <c r="CIW1192" s="232"/>
      <c r="CIX1192" s="233"/>
      <c r="CIY1192" s="234"/>
      <c r="CIZ1192" s="235"/>
      <c r="CJA1192" s="229"/>
      <c r="CJB1192" s="230"/>
      <c r="CJC1192" s="231"/>
      <c r="CJD1192" s="231"/>
      <c r="CJE1192" s="232"/>
      <c r="CJF1192" s="233"/>
      <c r="CJG1192" s="234"/>
      <c r="CJH1192" s="235"/>
      <c r="CJI1192" s="229"/>
      <c r="CJJ1192" s="230"/>
      <c r="CJK1192" s="231"/>
      <c r="CJL1192" s="231"/>
      <c r="CJM1192" s="232"/>
      <c r="CJN1192" s="233"/>
      <c r="CJO1192" s="234"/>
      <c r="CJP1192" s="235"/>
      <c r="CJQ1192" s="229"/>
      <c r="CJR1192" s="230"/>
      <c r="CJS1192" s="231"/>
      <c r="CJT1192" s="231"/>
      <c r="CJU1192" s="232"/>
      <c r="CJV1192" s="233"/>
      <c r="CJW1192" s="234"/>
      <c r="CJX1192" s="235"/>
      <c r="CJY1192" s="229"/>
      <c r="CJZ1192" s="230"/>
      <c r="CKA1192" s="231"/>
      <c r="CKB1192" s="231"/>
      <c r="CKC1192" s="232"/>
      <c r="CKD1192" s="233"/>
      <c r="CKE1192" s="234"/>
      <c r="CKF1192" s="235"/>
      <c r="CKG1192" s="229"/>
      <c r="CKH1192" s="230"/>
      <c r="CKI1192" s="231"/>
      <c r="CKJ1192" s="231"/>
      <c r="CKK1192" s="232"/>
      <c r="CKL1192" s="233"/>
      <c r="CKM1192" s="234"/>
      <c r="CKN1192" s="235"/>
      <c r="CKO1192" s="229"/>
      <c r="CKP1192" s="230"/>
      <c r="CKQ1192" s="231"/>
      <c r="CKR1192" s="231"/>
      <c r="CKS1192" s="232"/>
      <c r="CKT1192" s="233"/>
      <c r="CKU1192" s="234"/>
      <c r="CKV1192" s="235"/>
      <c r="CKW1192" s="229"/>
      <c r="CKX1192" s="230"/>
      <c r="CKY1192" s="231"/>
      <c r="CKZ1192" s="231"/>
      <c r="CLA1192" s="232"/>
      <c r="CLB1192" s="233"/>
      <c r="CLC1192" s="234"/>
      <c r="CLD1192" s="235"/>
      <c r="CLE1192" s="229"/>
      <c r="CLF1192" s="230"/>
      <c r="CLG1192" s="231"/>
      <c r="CLH1192" s="231"/>
      <c r="CLI1192" s="232"/>
      <c r="CLJ1192" s="233"/>
      <c r="CLK1192" s="234"/>
      <c r="CLL1192" s="235"/>
      <c r="CLM1192" s="229"/>
      <c r="CLN1192" s="230"/>
      <c r="CLO1192" s="231"/>
      <c r="CLP1192" s="231"/>
      <c r="CLQ1192" s="232"/>
      <c r="CLR1192" s="233"/>
      <c r="CLS1192" s="234"/>
      <c r="CLT1192" s="235"/>
      <c r="CLU1192" s="229"/>
      <c r="CLV1192" s="230"/>
      <c r="CLW1192" s="231"/>
      <c r="CLX1192" s="231"/>
      <c r="CLY1192" s="232"/>
      <c r="CLZ1192" s="233"/>
      <c r="CMA1192" s="234"/>
      <c r="CMB1192" s="235"/>
      <c r="CMC1192" s="229"/>
      <c r="CMD1192" s="230"/>
      <c r="CME1192" s="231"/>
      <c r="CMF1192" s="231"/>
      <c r="CMG1192" s="232"/>
      <c r="CMH1192" s="233"/>
      <c r="CMI1192" s="234"/>
      <c r="CMJ1192" s="235"/>
      <c r="CMK1192" s="229"/>
      <c r="CML1192" s="230"/>
      <c r="CMM1192" s="231"/>
      <c r="CMN1192" s="231"/>
      <c r="CMO1192" s="232"/>
      <c r="CMP1192" s="233"/>
      <c r="CMQ1192" s="234"/>
      <c r="CMR1192" s="235"/>
      <c r="CMS1192" s="229"/>
      <c r="CMT1192" s="230"/>
      <c r="CMU1192" s="231"/>
      <c r="CMV1192" s="231"/>
      <c r="CMW1192" s="232"/>
      <c r="CMX1192" s="233"/>
      <c r="CMY1192" s="234"/>
      <c r="CMZ1192" s="235"/>
      <c r="CNA1192" s="229"/>
      <c r="CNB1192" s="230"/>
      <c r="CNC1192" s="231"/>
      <c r="CND1192" s="231"/>
      <c r="CNE1192" s="232"/>
      <c r="CNF1192" s="233"/>
      <c r="CNG1192" s="234"/>
      <c r="CNH1192" s="235"/>
      <c r="CNI1192" s="229"/>
      <c r="CNJ1192" s="230"/>
      <c r="CNK1192" s="231"/>
      <c r="CNL1192" s="231"/>
      <c r="CNM1192" s="232"/>
      <c r="CNN1192" s="233"/>
      <c r="CNO1192" s="234"/>
      <c r="CNP1192" s="235"/>
      <c r="CNQ1192" s="229"/>
      <c r="CNR1192" s="230"/>
      <c r="CNS1192" s="231"/>
      <c r="CNT1192" s="231"/>
      <c r="CNU1192" s="232"/>
      <c r="CNV1192" s="233"/>
      <c r="CNW1192" s="234"/>
      <c r="CNX1192" s="235"/>
      <c r="CNY1192" s="229"/>
      <c r="CNZ1192" s="230"/>
      <c r="COA1192" s="231"/>
      <c r="COB1192" s="231"/>
      <c r="COC1192" s="232"/>
      <c r="COD1192" s="233"/>
      <c r="COE1192" s="234"/>
      <c r="COF1192" s="235"/>
      <c r="COG1192" s="229"/>
      <c r="COH1192" s="230"/>
      <c r="COI1192" s="231"/>
      <c r="COJ1192" s="231"/>
      <c r="COK1192" s="232"/>
      <c r="COL1192" s="233"/>
      <c r="COM1192" s="234"/>
      <c r="CON1192" s="235"/>
      <c r="COO1192" s="229"/>
      <c r="COP1192" s="230"/>
      <c r="COQ1192" s="231"/>
      <c r="COR1192" s="231"/>
      <c r="COS1192" s="232"/>
      <c r="COT1192" s="233"/>
      <c r="COU1192" s="234"/>
      <c r="COV1192" s="235"/>
      <c r="COW1192" s="229"/>
      <c r="COX1192" s="230"/>
      <c r="COY1192" s="231"/>
      <c r="COZ1192" s="231"/>
      <c r="CPA1192" s="232"/>
      <c r="CPB1192" s="233"/>
      <c r="CPC1192" s="234"/>
      <c r="CPD1192" s="235"/>
      <c r="CPE1192" s="229"/>
      <c r="CPF1192" s="230"/>
      <c r="CPG1192" s="231"/>
      <c r="CPH1192" s="231"/>
      <c r="CPI1192" s="232"/>
      <c r="CPJ1192" s="233"/>
      <c r="CPK1192" s="234"/>
      <c r="CPL1192" s="235"/>
      <c r="CPM1192" s="229"/>
      <c r="CPN1192" s="230"/>
      <c r="CPO1192" s="231"/>
      <c r="CPP1192" s="231"/>
      <c r="CPQ1192" s="232"/>
      <c r="CPR1192" s="233"/>
      <c r="CPS1192" s="234"/>
      <c r="CPT1192" s="235"/>
      <c r="CPU1192" s="229"/>
      <c r="CPV1192" s="230"/>
      <c r="CPW1192" s="231"/>
      <c r="CPX1192" s="231"/>
      <c r="CPY1192" s="232"/>
      <c r="CPZ1192" s="233"/>
      <c r="CQA1192" s="234"/>
      <c r="CQB1192" s="235"/>
      <c r="CQC1192" s="229"/>
      <c r="CQD1192" s="230"/>
      <c r="CQE1192" s="231"/>
      <c r="CQF1192" s="231"/>
      <c r="CQG1192" s="232"/>
      <c r="CQH1192" s="233"/>
      <c r="CQI1192" s="234"/>
      <c r="CQJ1192" s="235"/>
      <c r="CQK1192" s="229"/>
      <c r="CQL1192" s="230"/>
      <c r="CQM1192" s="231"/>
      <c r="CQN1192" s="231"/>
      <c r="CQO1192" s="232"/>
      <c r="CQP1192" s="233"/>
      <c r="CQQ1192" s="234"/>
      <c r="CQR1192" s="235"/>
      <c r="CQS1192" s="229"/>
      <c r="CQT1192" s="230"/>
      <c r="CQU1192" s="231"/>
      <c r="CQV1192" s="231"/>
      <c r="CQW1192" s="232"/>
      <c r="CQX1192" s="233"/>
      <c r="CQY1192" s="234"/>
      <c r="CQZ1192" s="235"/>
      <c r="CRA1192" s="229"/>
      <c r="CRB1192" s="230"/>
      <c r="CRC1192" s="231"/>
      <c r="CRD1192" s="231"/>
      <c r="CRE1192" s="232"/>
      <c r="CRF1192" s="233"/>
      <c r="CRG1192" s="234"/>
      <c r="CRH1192" s="235"/>
      <c r="CRI1192" s="229"/>
      <c r="CRJ1192" s="230"/>
      <c r="CRK1192" s="231"/>
      <c r="CRL1192" s="231"/>
      <c r="CRM1192" s="232"/>
      <c r="CRN1192" s="233"/>
      <c r="CRO1192" s="234"/>
      <c r="CRP1192" s="235"/>
      <c r="CRQ1192" s="229"/>
      <c r="CRR1192" s="230"/>
      <c r="CRS1192" s="231"/>
      <c r="CRT1192" s="231"/>
      <c r="CRU1192" s="232"/>
      <c r="CRV1192" s="233"/>
      <c r="CRW1192" s="234"/>
      <c r="CRX1192" s="235"/>
      <c r="CRY1192" s="229"/>
      <c r="CRZ1192" s="230"/>
      <c r="CSA1192" s="231"/>
      <c r="CSB1192" s="231"/>
      <c r="CSC1192" s="232"/>
      <c r="CSD1192" s="233"/>
      <c r="CSE1192" s="234"/>
      <c r="CSF1192" s="235"/>
      <c r="CSG1192" s="229"/>
      <c r="CSH1192" s="230"/>
      <c r="CSI1192" s="231"/>
      <c r="CSJ1192" s="231"/>
      <c r="CSK1192" s="232"/>
      <c r="CSL1192" s="233"/>
      <c r="CSM1192" s="234"/>
      <c r="CSN1192" s="235"/>
      <c r="CSO1192" s="229"/>
      <c r="CSP1192" s="230"/>
      <c r="CSQ1192" s="231"/>
      <c r="CSR1192" s="231"/>
      <c r="CSS1192" s="232"/>
      <c r="CST1192" s="233"/>
      <c r="CSU1192" s="234"/>
      <c r="CSV1192" s="235"/>
      <c r="CSW1192" s="229"/>
      <c r="CSX1192" s="230"/>
      <c r="CSY1192" s="231"/>
      <c r="CSZ1192" s="231"/>
      <c r="CTA1192" s="232"/>
      <c r="CTB1192" s="233"/>
      <c r="CTC1192" s="234"/>
      <c r="CTD1192" s="235"/>
      <c r="CTE1192" s="229"/>
      <c r="CTF1192" s="230"/>
      <c r="CTG1192" s="231"/>
      <c r="CTH1192" s="231"/>
      <c r="CTI1192" s="232"/>
      <c r="CTJ1192" s="233"/>
      <c r="CTK1192" s="234"/>
      <c r="CTL1192" s="235"/>
      <c r="CTM1192" s="229"/>
      <c r="CTN1192" s="230"/>
      <c r="CTO1192" s="231"/>
      <c r="CTP1192" s="231"/>
      <c r="CTQ1192" s="232"/>
      <c r="CTR1192" s="233"/>
      <c r="CTS1192" s="234"/>
      <c r="CTT1192" s="235"/>
      <c r="CTU1192" s="229"/>
      <c r="CTV1192" s="230"/>
      <c r="CTW1192" s="231"/>
      <c r="CTX1192" s="231"/>
      <c r="CTY1192" s="232"/>
      <c r="CTZ1192" s="233"/>
      <c r="CUA1192" s="234"/>
      <c r="CUB1192" s="235"/>
      <c r="CUC1192" s="229"/>
      <c r="CUD1192" s="230"/>
      <c r="CUE1192" s="231"/>
      <c r="CUF1192" s="231"/>
      <c r="CUG1192" s="232"/>
      <c r="CUH1192" s="233"/>
      <c r="CUI1192" s="234"/>
      <c r="CUJ1192" s="235"/>
      <c r="CUK1192" s="229"/>
      <c r="CUL1192" s="230"/>
      <c r="CUM1192" s="231"/>
      <c r="CUN1192" s="231"/>
      <c r="CUO1192" s="232"/>
      <c r="CUP1192" s="233"/>
      <c r="CUQ1192" s="234"/>
      <c r="CUR1192" s="235"/>
      <c r="CUS1192" s="229"/>
      <c r="CUT1192" s="230"/>
      <c r="CUU1192" s="231"/>
      <c r="CUV1192" s="231"/>
      <c r="CUW1192" s="232"/>
      <c r="CUX1192" s="233"/>
      <c r="CUY1192" s="234"/>
      <c r="CUZ1192" s="235"/>
      <c r="CVA1192" s="229"/>
      <c r="CVB1192" s="230"/>
      <c r="CVC1192" s="231"/>
      <c r="CVD1192" s="231"/>
      <c r="CVE1192" s="232"/>
      <c r="CVF1192" s="233"/>
      <c r="CVG1192" s="234"/>
      <c r="CVH1192" s="235"/>
      <c r="CVI1192" s="229"/>
      <c r="CVJ1192" s="230"/>
      <c r="CVK1192" s="231"/>
      <c r="CVL1192" s="231"/>
      <c r="CVM1192" s="232"/>
      <c r="CVN1192" s="233"/>
      <c r="CVO1192" s="234"/>
      <c r="CVP1192" s="235"/>
      <c r="CVQ1192" s="229"/>
      <c r="CVR1192" s="230"/>
      <c r="CVS1192" s="231"/>
      <c r="CVT1192" s="231"/>
      <c r="CVU1192" s="232"/>
      <c r="CVV1192" s="233"/>
      <c r="CVW1192" s="234"/>
      <c r="CVX1192" s="235"/>
      <c r="CVY1192" s="229"/>
      <c r="CVZ1192" s="230"/>
      <c r="CWA1192" s="231"/>
      <c r="CWB1192" s="231"/>
      <c r="CWC1192" s="232"/>
      <c r="CWD1192" s="233"/>
      <c r="CWE1192" s="234"/>
      <c r="CWF1192" s="235"/>
      <c r="CWG1192" s="229"/>
      <c r="CWH1192" s="230"/>
      <c r="CWI1192" s="231"/>
      <c r="CWJ1192" s="231"/>
      <c r="CWK1192" s="232"/>
      <c r="CWL1192" s="233"/>
      <c r="CWM1192" s="234"/>
      <c r="CWN1192" s="235"/>
      <c r="CWO1192" s="229"/>
      <c r="CWP1192" s="230"/>
      <c r="CWQ1192" s="231"/>
      <c r="CWR1192" s="231"/>
      <c r="CWS1192" s="232"/>
      <c r="CWT1192" s="233"/>
      <c r="CWU1192" s="234"/>
      <c r="CWV1192" s="235"/>
      <c r="CWW1192" s="229"/>
      <c r="CWX1192" s="230"/>
      <c r="CWY1192" s="231"/>
      <c r="CWZ1192" s="231"/>
      <c r="CXA1192" s="232"/>
      <c r="CXB1192" s="233"/>
      <c r="CXC1192" s="234"/>
      <c r="CXD1192" s="235"/>
      <c r="CXE1192" s="229"/>
      <c r="CXF1192" s="230"/>
      <c r="CXG1192" s="231"/>
      <c r="CXH1192" s="231"/>
      <c r="CXI1192" s="232"/>
      <c r="CXJ1192" s="233"/>
      <c r="CXK1192" s="234"/>
      <c r="CXL1192" s="235"/>
      <c r="CXM1192" s="229"/>
      <c r="CXN1192" s="230"/>
      <c r="CXO1192" s="231"/>
      <c r="CXP1192" s="231"/>
      <c r="CXQ1192" s="232"/>
      <c r="CXR1192" s="233"/>
      <c r="CXS1192" s="234"/>
      <c r="CXT1192" s="235"/>
      <c r="CXU1192" s="229"/>
      <c r="CXV1192" s="230"/>
      <c r="CXW1192" s="231"/>
      <c r="CXX1192" s="231"/>
      <c r="CXY1192" s="232"/>
      <c r="CXZ1192" s="233"/>
      <c r="CYA1192" s="234"/>
      <c r="CYB1192" s="235"/>
      <c r="CYC1192" s="229"/>
      <c r="CYD1192" s="230"/>
      <c r="CYE1192" s="231"/>
      <c r="CYF1192" s="231"/>
      <c r="CYG1192" s="232"/>
      <c r="CYH1192" s="233"/>
      <c r="CYI1192" s="234"/>
      <c r="CYJ1192" s="235"/>
      <c r="CYK1192" s="229"/>
      <c r="CYL1192" s="230"/>
      <c r="CYM1192" s="231"/>
      <c r="CYN1192" s="231"/>
      <c r="CYO1192" s="232"/>
      <c r="CYP1192" s="233"/>
      <c r="CYQ1192" s="234"/>
      <c r="CYR1192" s="235"/>
      <c r="CYS1192" s="229"/>
      <c r="CYT1192" s="230"/>
      <c r="CYU1192" s="231"/>
      <c r="CYV1192" s="231"/>
      <c r="CYW1192" s="232"/>
      <c r="CYX1192" s="233"/>
      <c r="CYY1192" s="234"/>
      <c r="CYZ1192" s="235"/>
      <c r="CZA1192" s="229"/>
      <c r="CZB1192" s="230"/>
      <c r="CZC1192" s="231"/>
      <c r="CZD1192" s="231"/>
      <c r="CZE1192" s="232"/>
      <c r="CZF1192" s="233"/>
      <c r="CZG1192" s="234"/>
      <c r="CZH1192" s="235"/>
      <c r="CZI1192" s="229"/>
      <c r="CZJ1192" s="230"/>
      <c r="CZK1192" s="231"/>
      <c r="CZL1192" s="231"/>
      <c r="CZM1192" s="232"/>
      <c r="CZN1192" s="233"/>
      <c r="CZO1192" s="234"/>
      <c r="CZP1192" s="235"/>
      <c r="CZQ1192" s="229"/>
      <c r="CZR1192" s="230"/>
      <c r="CZS1192" s="231"/>
      <c r="CZT1192" s="231"/>
      <c r="CZU1192" s="232"/>
      <c r="CZV1192" s="233"/>
      <c r="CZW1192" s="234"/>
      <c r="CZX1192" s="235"/>
      <c r="CZY1192" s="229"/>
      <c r="CZZ1192" s="230"/>
      <c r="DAA1192" s="231"/>
      <c r="DAB1192" s="231"/>
      <c r="DAC1192" s="232"/>
      <c r="DAD1192" s="233"/>
      <c r="DAE1192" s="234"/>
      <c r="DAF1192" s="235"/>
      <c r="DAG1192" s="229"/>
      <c r="DAH1192" s="230"/>
      <c r="DAI1192" s="231"/>
      <c r="DAJ1192" s="231"/>
      <c r="DAK1192" s="232"/>
      <c r="DAL1192" s="233"/>
      <c r="DAM1192" s="234"/>
      <c r="DAN1192" s="235"/>
      <c r="DAO1192" s="229"/>
      <c r="DAP1192" s="230"/>
      <c r="DAQ1192" s="231"/>
      <c r="DAR1192" s="231"/>
      <c r="DAS1192" s="232"/>
      <c r="DAT1192" s="233"/>
      <c r="DAU1192" s="234"/>
      <c r="DAV1192" s="235"/>
      <c r="DAW1192" s="229"/>
      <c r="DAX1192" s="230"/>
      <c r="DAY1192" s="231"/>
      <c r="DAZ1192" s="231"/>
      <c r="DBA1192" s="232"/>
      <c r="DBB1192" s="233"/>
      <c r="DBC1192" s="234"/>
      <c r="DBD1192" s="235"/>
      <c r="DBE1192" s="229"/>
      <c r="DBF1192" s="230"/>
      <c r="DBG1192" s="231"/>
      <c r="DBH1192" s="231"/>
      <c r="DBI1192" s="232"/>
      <c r="DBJ1192" s="233"/>
      <c r="DBK1192" s="234"/>
      <c r="DBL1192" s="235"/>
      <c r="DBM1192" s="229"/>
      <c r="DBN1192" s="230"/>
      <c r="DBO1192" s="231"/>
      <c r="DBP1192" s="231"/>
      <c r="DBQ1192" s="232"/>
      <c r="DBR1192" s="233"/>
      <c r="DBS1192" s="234"/>
      <c r="DBT1192" s="235"/>
      <c r="DBU1192" s="229"/>
      <c r="DBV1192" s="230"/>
      <c r="DBW1192" s="231"/>
      <c r="DBX1192" s="231"/>
      <c r="DBY1192" s="232"/>
      <c r="DBZ1192" s="233"/>
      <c r="DCA1192" s="234"/>
      <c r="DCB1192" s="235"/>
      <c r="DCC1192" s="229"/>
      <c r="DCD1192" s="230"/>
      <c r="DCE1192" s="231"/>
      <c r="DCF1192" s="231"/>
      <c r="DCG1192" s="232"/>
      <c r="DCH1192" s="233"/>
      <c r="DCI1192" s="234"/>
      <c r="DCJ1192" s="235"/>
      <c r="DCK1192" s="229"/>
      <c r="DCL1192" s="230"/>
      <c r="DCM1192" s="231"/>
      <c r="DCN1192" s="231"/>
      <c r="DCO1192" s="232"/>
      <c r="DCP1192" s="233"/>
      <c r="DCQ1192" s="234"/>
      <c r="DCR1192" s="235"/>
      <c r="DCS1192" s="229"/>
      <c r="DCT1192" s="230"/>
      <c r="DCU1192" s="231"/>
      <c r="DCV1192" s="231"/>
      <c r="DCW1192" s="232"/>
      <c r="DCX1192" s="233"/>
      <c r="DCY1192" s="234"/>
      <c r="DCZ1192" s="235"/>
      <c r="DDA1192" s="229"/>
      <c r="DDB1192" s="230"/>
      <c r="DDC1192" s="231"/>
      <c r="DDD1192" s="231"/>
      <c r="DDE1192" s="232"/>
      <c r="DDF1192" s="233"/>
      <c r="DDG1192" s="234"/>
      <c r="DDH1192" s="235"/>
      <c r="DDI1192" s="229"/>
      <c r="DDJ1192" s="230"/>
      <c r="DDK1192" s="231"/>
      <c r="DDL1192" s="231"/>
      <c r="DDM1192" s="232"/>
      <c r="DDN1192" s="233"/>
      <c r="DDO1192" s="234"/>
      <c r="DDP1192" s="235"/>
      <c r="DDQ1192" s="229"/>
      <c r="DDR1192" s="230"/>
      <c r="DDS1192" s="231"/>
      <c r="DDT1192" s="231"/>
      <c r="DDU1192" s="232"/>
      <c r="DDV1192" s="233"/>
      <c r="DDW1192" s="234"/>
      <c r="DDX1192" s="235"/>
      <c r="DDY1192" s="229"/>
      <c r="DDZ1192" s="230"/>
      <c r="DEA1192" s="231"/>
      <c r="DEB1192" s="231"/>
      <c r="DEC1192" s="232"/>
      <c r="DED1192" s="233"/>
      <c r="DEE1192" s="234"/>
      <c r="DEF1192" s="235"/>
      <c r="DEG1192" s="229"/>
      <c r="DEH1192" s="230"/>
      <c r="DEI1192" s="231"/>
      <c r="DEJ1192" s="231"/>
      <c r="DEK1192" s="232"/>
      <c r="DEL1192" s="233"/>
      <c r="DEM1192" s="234"/>
      <c r="DEN1192" s="235"/>
      <c r="DEO1192" s="229"/>
      <c r="DEP1192" s="230"/>
      <c r="DEQ1192" s="231"/>
      <c r="DER1192" s="231"/>
      <c r="DES1192" s="232"/>
      <c r="DET1192" s="233"/>
      <c r="DEU1192" s="234"/>
      <c r="DEV1192" s="235"/>
      <c r="DEW1192" s="229"/>
      <c r="DEX1192" s="230"/>
      <c r="DEY1192" s="231"/>
      <c r="DEZ1192" s="231"/>
      <c r="DFA1192" s="232"/>
      <c r="DFB1192" s="233"/>
      <c r="DFC1192" s="234"/>
      <c r="DFD1192" s="235"/>
      <c r="DFE1192" s="229"/>
      <c r="DFF1192" s="230"/>
      <c r="DFG1192" s="231"/>
      <c r="DFH1192" s="231"/>
      <c r="DFI1192" s="232"/>
      <c r="DFJ1192" s="233"/>
      <c r="DFK1192" s="234"/>
      <c r="DFL1192" s="235"/>
      <c r="DFM1192" s="229"/>
      <c r="DFN1192" s="230"/>
      <c r="DFO1192" s="231"/>
      <c r="DFP1192" s="231"/>
      <c r="DFQ1192" s="232"/>
      <c r="DFR1192" s="233"/>
      <c r="DFS1192" s="234"/>
      <c r="DFT1192" s="235"/>
      <c r="DFU1192" s="229"/>
      <c r="DFV1192" s="230"/>
      <c r="DFW1192" s="231"/>
      <c r="DFX1192" s="231"/>
      <c r="DFY1192" s="232"/>
      <c r="DFZ1192" s="233"/>
      <c r="DGA1192" s="234"/>
      <c r="DGB1192" s="235"/>
      <c r="DGC1192" s="229"/>
      <c r="DGD1192" s="230"/>
      <c r="DGE1192" s="231"/>
      <c r="DGF1192" s="231"/>
      <c r="DGG1192" s="232"/>
      <c r="DGH1192" s="233"/>
      <c r="DGI1192" s="234"/>
      <c r="DGJ1192" s="235"/>
      <c r="DGK1192" s="229"/>
      <c r="DGL1192" s="230"/>
      <c r="DGM1192" s="231"/>
      <c r="DGN1192" s="231"/>
      <c r="DGO1192" s="232"/>
      <c r="DGP1192" s="233"/>
      <c r="DGQ1192" s="234"/>
      <c r="DGR1192" s="235"/>
      <c r="DGS1192" s="229"/>
      <c r="DGT1192" s="230"/>
      <c r="DGU1192" s="231"/>
      <c r="DGV1192" s="231"/>
      <c r="DGW1192" s="232"/>
      <c r="DGX1192" s="233"/>
      <c r="DGY1192" s="234"/>
      <c r="DGZ1192" s="235"/>
      <c r="DHA1192" s="229"/>
      <c r="DHB1192" s="230"/>
      <c r="DHC1192" s="231"/>
      <c r="DHD1192" s="231"/>
      <c r="DHE1192" s="232"/>
      <c r="DHF1192" s="233"/>
      <c r="DHG1192" s="234"/>
      <c r="DHH1192" s="235"/>
      <c r="DHI1192" s="229"/>
      <c r="DHJ1192" s="230"/>
      <c r="DHK1192" s="231"/>
      <c r="DHL1192" s="231"/>
      <c r="DHM1192" s="232"/>
      <c r="DHN1192" s="233"/>
      <c r="DHO1192" s="234"/>
      <c r="DHP1192" s="235"/>
      <c r="DHQ1192" s="229"/>
      <c r="DHR1192" s="230"/>
      <c r="DHS1192" s="231"/>
      <c r="DHT1192" s="231"/>
      <c r="DHU1192" s="232"/>
      <c r="DHV1192" s="233"/>
      <c r="DHW1192" s="234"/>
      <c r="DHX1192" s="235"/>
      <c r="DHY1192" s="229"/>
      <c r="DHZ1192" s="230"/>
      <c r="DIA1192" s="231"/>
      <c r="DIB1192" s="231"/>
      <c r="DIC1192" s="232"/>
      <c r="DID1192" s="233"/>
      <c r="DIE1192" s="234"/>
      <c r="DIF1192" s="235"/>
      <c r="DIG1192" s="229"/>
      <c r="DIH1192" s="230"/>
      <c r="DII1192" s="231"/>
      <c r="DIJ1192" s="231"/>
      <c r="DIK1192" s="232"/>
      <c r="DIL1192" s="233"/>
      <c r="DIM1192" s="234"/>
      <c r="DIN1192" s="235"/>
      <c r="DIO1192" s="229"/>
      <c r="DIP1192" s="230"/>
      <c r="DIQ1192" s="231"/>
      <c r="DIR1192" s="231"/>
      <c r="DIS1192" s="232"/>
      <c r="DIT1192" s="233"/>
      <c r="DIU1192" s="234"/>
      <c r="DIV1192" s="235"/>
      <c r="DIW1192" s="229"/>
      <c r="DIX1192" s="230"/>
      <c r="DIY1192" s="231"/>
      <c r="DIZ1192" s="231"/>
      <c r="DJA1192" s="232"/>
      <c r="DJB1192" s="233"/>
      <c r="DJC1192" s="234"/>
      <c r="DJD1192" s="235"/>
      <c r="DJE1192" s="229"/>
      <c r="DJF1192" s="230"/>
      <c r="DJG1192" s="231"/>
      <c r="DJH1192" s="231"/>
      <c r="DJI1192" s="232"/>
      <c r="DJJ1192" s="233"/>
      <c r="DJK1192" s="234"/>
      <c r="DJL1192" s="235"/>
      <c r="DJM1192" s="229"/>
      <c r="DJN1192" s="230"/>
      <c r="DJO1192" s="231"/>
      <c r="DJP1192" s="231"/>
      <c r="DJQ1192" s="232"/>
      <c r="DJR1192" s="233"/>
      <c r="DJS1192" s="234"/>
      <c r="DJT1192" s="235"/>
      <c r="DJU1192" s="229"/>
      <c r="DJV1192" s="230"/>
      <c r="DJW1192" s="231"/>
      <c r="DJX1192" s="231"/>
      <c r="DJY1192" s="232"/>
      <c r="DJZ1192" s="233"/>
      <c r="DKA1192" s="234"/>
      <c r="DKB1192" s="235"/>
      <c r="DKC1192" s="229"/>
      <c r="DKD1192" s="230"/>
      <c r="DKE1192" s="231"/>
      <c r="DKF1192" s="231"/>
      <c r="DKG1192" s="232"/>
      <c r="DKH1192" s="233"/>
      <c r="DKI1192" s="234"/>
      <c r="DKJ1192" s="235" t="e">
        <f>DKJ1193</f>
        <v>#REF!</v>
      </c>
      <c r="DKK1192" s="229" t="s">
        <v>236</v>
      </c>
      <c r="DKL1192" s="230" t="s">
        <v>26</v>
      </c>
      <c r="DKM1192" s="231">
        <v>7</v>
      </c>
      <c r="DKN1192" s="231">
        <v>2</v>
      </c>
      <c r="DKO1192" s="232" t="s">
        <v>237</v>
      </c>
      <c r="DKP1192" s="233">
        <v>0</v>
      </c>
      <c r="DKQ1192" s="234"/>
      <c r="DKR1192" s="235" t="e">
        <f>DKR1193</f>
        <v>#REF!</v>
      </c>
      <c r="DKS1192" s="229" t="s">
        <v>236</v>
      </c>
      <c r="DKT1192" s="230" t="s">
        <v>26</v>
      </c>
      <c r="DKU1192" s="231">
        <v>7</v>
      </c>
      <c r="DKV1192" s="231">
        <v>2</v>
      </c>
      <c r="DKW1192" s="232" t="s">
        <v>237</v>
      </c>
      <c r="DKX1192" s="233">
        <v>0</v>
      </c>
      <c r="DKY1192" s="234"/>
      <c r="DKZ1192" s="235" t="e">
        <f>DKZ1193</f>
        <v>#REF!</v>
      </c>
      <c r="DLA1192" s="229" t="s">
        <v>236</v>
      </c>
      <c r="DLB1192" s="230" t="s">
        <v>26</v>
      </c>
      <c r="DLC1192" s="231">
        <v>7</v>
      </c>
      <c r="DLD1192" s="231">
        <v>2</v>
      </c>
      <c r="DLE1192" s="232" t="s">
        <v>237</v>
      </c>
      <c r="DLF1192" s="233">
        <v>0</v>
      </c>
      <c r="DLG1192" s="234"/>
      <c r="DLH1192" s="235" t="e">
        <f>DLH1193</f>
        <v>#REF!</v>
      </c>
      <c r="DLI1192" s="229" t="s">
        <v>236</v>
      </c>
      <c r="DLJ1192" s="230" t="s">
        <v>26</v>
      </c>
      <c r="DLK1192" s="231">
        <v>7</v>
      </c>
      <c r="DLL1192" s="231">
        <v>2</v>
      </c>
      <c r="DLM1192" s="232" t="s">
        <v>237</v>
      </c>
      <c r="DLN1192" s="233">
        <v>0</v>
      </c>
      <c r="DLO1192" s="234"/>
      <c r="DLP1192" s="235" t="e">
        <f>DLP1193</f>
        <v>#REF!</v>
      </c>
      <c r="DLQ1192" s="229" t="s">
        <v>236</v>
      </c>
      <c r="DLR1192" s="230" t="s">
        <v>26</v>
      </c>
      <c r="DLS1192" s="231">
        <v>7</v>
      </c>
      <c r="DLT1192" s="231">
        <v>2</v>
      </c>
      <c r="DLU1192" s="232" t="s">
        <v>237</v>
      </c>
      <c r="DLV1192" s="233">
        <v>0</v>
      </c>
      <c r="DLW1192" s="234"/>
      <c r="DLX1192" s="235" t="e">
        <f>DLX1193</f>
        <v>#REF!</v>
      </c>
      <c r="DLY1192" s="229" t="s">
        <v>236</v>
      </c>
      <c r="DLZ1192" s="230" t="s">
        <v>26</v>
      </c>
      <c r="DMA1192" s="231">
        <v>7</v>
      </c>
      <c r="DMB1192" s="231">
        <v>2</v>
      </c>
      <c r="DMC1192" s="232" t="s">
        <v>237</v>
      </c>
      <c r="DMD1192" s="233">
        <v>0</v>
      </c>
      <c r="DME1192" s="234"/>
      <c r="DMF1192" s="235" t="e">
        <f>DMF1193</f>
        <v>#REF!</v>
      </c>
      <c r="DMG1192" s="229" t="s">
        <v>236</v>
      </c>
      <c r="DMH1192" s="230" t="s">
        <v>26</v>
      </c>
      <c r="DMI1192" s="231">
        <v>7</v>
      </c>
      <c r="DMJ1192" s="231">
        <v>2</v>
      </c>
      <c r="DMK1192" s="232" t="s">
        <v>237</v>
      </c>
      <c r="DML1192" s="233">
        <v>0</v>
      </c>
      <c r="DMM1192" s="234"/>
      <c r="DMN1192" s="235" t="e">
        <f>DMN1193</f>
        <v>#REF!</v>
      </c>
      <c r="DMO1192" s="229" t="s">
        <v>236</v>
      </c>
      <c r="DMP1192" s="230" t="s">
        <v>26</v>
      </c>
      <c r="DMQ1192" s="231">
        <v>7</v>
      </c>
      <c r="DMR1192" s="231">
        <v>2</v>
      </c>
      <c r="DMS1192" s="232" t="s">
        <v>237</v>
      </c>
      <c r="DMT1192" s="233">
        <v>0</v>
      </c>
      <c r="DMU1192" s="234"/>
      <c r="DMV1192" s="235" t="e">
        <f>DMV1193</f>
        <v>#REF!</v>
      </c>
      <c r="DMW1192" s="229" t="s">
        <v>236</v>
      </c>
      <c r="DMX1192" s="230" t="s">
        <v>26</v>
      </c>
      <c r="DMY1192" s="231">
        <v>7</v>
      </c>
      <c r="DMZ1192" s="231">
        <v>2</v>
      </c>
      <c r="DNA1192" s="232" t="s">
        <v>237</v>
      </c>
      <c r="DNB1192" s="233">
        <v>0</v>
      </c>
      <c r="DNC1192" s="234"/>
      <c r="DND1192" s="235" t="e">
        <f>DND1193</f>
        <v>#REF!</v>
      </c>
      <c r="DNE1192" s="229" t="s">
        <v>236</v>
      </c>
      <c r="DNF1192" s="230" t="s">
        <v>26</v>
      </c>
      <c r="DNG1192" s="231">
        <v>7</v>
      </c>
      <c r="DNH1192" s="231">
        <v>2</v>
      </c>
      <c r="DNI1192" s="232" t="s">
        <v>237</v>
      </c>
      <c r="DNJ1192" s="233">
        <v>0</v>
      </c>
      <c r="DNK1192" s="234"/>
      <c r="DNL1192" s="235" t="e">
        <f>DNL1193</f>
        <v>#REF!</v>
      </c>
      <c r="DNM1192" s="229" t="s">
        <v>236</v>
      </c>
      <c r="DNN1192" s="230" t="s">
        <v>26</v>
      </c>
      <c r="DNO1192" s="231">
        <v>7</v>
      </c>
      <c r="DNP1192" s="231">
        <v>2</v>
      </c>
      <c r="DNQ1192" s="232" t="s">
        <v>237</v>
      </c>
      <c r="DNR1192" s="233">
        <v>0</v>
      </c>
      <c r="DNS1192" s="234"/>
      <c r="DNT1192" s="235" t="e">
        <f>DNT1193</f>
        <v>#REF!</v>
      </c>
      <c r="DNU1192" s="229" t="s">
        <v>236</v>
      </c>
      <c r="DNV1192" s="230" t="s">
        <v>26</v>
      </c>
      <c r="DNW1192" s="231">
        <v>7</v>
      </c>
      <c r="DNX1192" s="231">
        <v>2</v>
      </c>
      <c r="DNY1192" s="232" t="s">
        <v>237</v>
      </c>
      <c r="DNZ1192" s="233">
        <v>0</v>
      </c>
      <c r="DOA1192" s="234"/>
      <c r="DOB1192" s="235" t="e">
        <f>DOB1193</f>
        <v>#REF!</v>
      </c>
      <c r="DOC1192" s="229" t="s">
        <v>236</v>
      </c>
      <c r="DOD1192" s="230" t="s">
        <v>26</v>
      </c>
      <c r="DOE1192" s="231">
        <v>7</v>
      </c>
      <c r="DOF1192" s="231">
        <v>2</v>
      </c>
      <c r="DOG1192" s="232" t="s">
        <v>237</v>
      </c>
      <c r="DOH1192" s="233">
        <v>0</v>
      </c>
      <c r="DOI1192" s="234"/>
      <c r="DOJ1192" s="235" t="e">
        <f>DOJ1193</f>
        <v>#REF!</v>
      </c>
      <c r="DOK1192" s="229" t="s">
        <v>236</v>
      </c>
      <c r="DOL1192" s="230" t="s">
        <v>26</v>
      </c>
      <c r="DOM1192" s="231">
        <v>7</v>
      </c>
      <c r="DON1192" s="231">
        <v>2</v>
      </c>
      <c r="DOO1192" s="232" t="s">
        <v>237</v>
      </c>
      <c r="DOP1192" s="233">
        <v>0</v>
      </c>
      <c r="DOQ1192" s="234"/>
      <c r="DOR1192" s="235" t="e">
        <f>DOR1193</f>
        <v>#REF!</v>
      </c>
      <c r="DOS1192" s="229" t="s">
        <v>236</v>
      </c>
      <c r="DOT1192" s="230" t="s">
        <v>26</v>
      </c>
      <c r="DOU1192" s="231">
        <v>7</v>
      </c>
      <c r="DOV1192" s="231">
        <v>2</v>
      </c>
      <c r="DOW1192" s="232" t="s">
        <v>237</v>
      </c>
      <c r="DOX1192" s="233">
        <v>0</v>
      </c>
      <c r="DOY1192" s="234"/>
      <c r="DOZ1192" s="235" t="e">
        <f>DOZ1193</f>
        <v>#REF!</v>
      </c>
      <c r="DPA1192" s="229" t="s">
        <v>236</v>
      </c>
      <c r="DPB1192" s="230" t="s">
        <v>26</v>
      </c>
      <c r="DPC1192" s="231">
        <v>7</v>
      </c>
      <c r="DPD1192" s="231">
        <v>2</v>
      </c>
      <c r="DPE1192" s="232" t="s">
        <v>237</v>
      </c>
      <c r="DPF1192" s="233">
        <v>0</v>
      </c>
      <c r="DPG1192" s="234"/>
      <c r="DPH1192" s="235" t="e">
        <f>DPH1193</f>
        <v>#REF!</v>
      </c>
      <c r="DPI1192" s="229" t="s">
        <v>236</v>
      </c>
      <c r="DPJ1192" s="230" t="s">
        <v>26</v>
      </c>
      <c r="DPK1192" s="231">
        <v>7</v>
      </c>
      <c r="DPL1192" s="231">
        <v>2</v>
      </c>
      <c r="DPM1192" s="232" t="s">
        <v>237</v>
      </c>
      <c r="DPN1192" s="233">
        <v>0</v>
      </c>
      <c r="DPO1192" s="234"/>
      <c r="DPP1192" s="235" t="e">
        <f>DPP1193</f>
        <v>#REF!</v>
      </c>
      <c r="DPQ1192" s="229" t="s">
        <v>236</v>
      </c>
      <c r="DPR1192" s="230" t="s">
        <v>26</v>
      </c>
      <c r="DPS1192" s="231">
        <v>7</v>
      </c>
      <c r="DPT1192" s="231">
        <v>2</v>
      </c>
      <c r="DPU1192" s="232" t="s">
        <v>237</v>
      </c>
      <c r="DPV1192" s="233">
        <v>0</v>
      </c>
      <c r="DPW1192" s="234"/>
      <c r="DPX1192" s="235" t="e">
        <f>DPX1193</f>
        <v>#REF!</v>
      </c>
      <c r="DPY1192" s="229" t="s">
        <v>236</v>
      </c>
      <c r="DPZ1192" s="230" t="s">
        <v>26</v>
      </c>
      <c r="DQA1192" s="231">
        <v>7</v>
      </c>
      <c r="DQB1192" s="231">
        <v>2</v>
      </c>
      <c r="DQC1192" s="232" t="s">
        <v>237</v>
      </c>
      <c r="DQD1192" s="233">
        <v>0</v>
      </c>
      <c r="DQE1192" s="234"/>
      <c r="DQF1192" s="235" t="e">
        <f>DQF1193</f>
        <v>#REF!</v>
      </c>
      <c r="DQG1192" s="229" t="s">
        <v>236</v>
      </c>
      <c r="DQH1192" s="230" t="s">
        <v>26</v>
      </c>
      <c r="DQI1192" s="231">
        <v>7</v>
      </c>
      <c r="DQJ1192" s="231">
        <v>2</v>
      </c>
      <c r="DQK1192" s="232" t="s">
        <v>237</v>
      </c>
      <c r="DQL1192" s="233">
        <v>0</v>
      </c>
      <c r="DQM1192" s="234"/>
      <c r="DQN1192" s="235" t="e">
        <f>DQN1193</f>
        <v>#REF!</v>
      </c>
      <c r="DQO1192" s="229" t="s">
        <v>236</v>
      </c>
      <c r="DQP1192" s="230" t="s">
        <v>26</v>
      </c>
      <c r="DQQ1192" s="231">
        <v>7</v>
      </c>
      <c r="DQR1192" s="231">
        <v>2</v>
      </c>
      <c r="DQS1192" s="232" t="s">
        <v>237</v>
      </c>
      <c r="DQT1192" s="233">
        <v>0</v>
      </c>
      <c r="DQU1192" s="234"/>
      <c r="DQV1192" s="235" t="e">
        <f>DQV1193</f>
        <v>#REF!</v>
      </c>
      <c r="DQW1192" s="229" t="s">
        <v>236</v>
      </c>
      <c r="DQX1192" s="230" t="s">
        <v>26</v>
      </c>
      <c r="DQY1192" s="231">
        <v>7</v>
      </c>
      <c r="DQZ1192" s="231">
        <v>2</v>
      </c>
      <c r="DRA1192" s="232" t="s">
        <v>237</v>
      </c>
      <c r="DRB1192" s="233">
        <v>0</v>
      </c>
      <c r="DRC1192" s="234"/>
      <c r="DRD1192" s="235" t="e">
        <f>DRD1193</f>
        <v>#REF!</v>
      </c>
      <c r="DRE1192" s="229" t="s">
        <v>236</v>
      </c>
      <c r="DRF1192" s="230" t="s">
        <v>26</v>
      </c>
      <c r="DRG1192" s="231">
        <v>7</v>
      </c>
      <c r="DRH1192" s="231">
        <v>2</v>
      </c>
      <c r="DRI1192" s="232" t="s">
        <v>237</v>
      </c>
      <c r="DRJ1192" s="233">
        <v>0</v>
      </c>
      <c r="DRK1192" s="234"/>
      <c r="DRL1192" s="235" t="e">
        <f>DRL1193</f>
        <v>#REF!</v>
      </c>
      <c r="DRM1192" s="229" t="s">
        <v>236</v>
      </c>
      <c r="DRN1192" s="230" t="s">
        <v>26</v>
      </c>
      <c r="DRO1192" s="231">
        <v>7</v>
      </c>
      <c r="DRP1192" s="231">
        <v>2</v>
      </c>
      <c r="DRQ1192" s="232" t="s">
        <v>237</v>
      </c>
      <c r="DRR1192" s="233">
        <v>0</v>
      </c>
      <c r="DRS1192" s="234"/>
      <c r="DRT1192" s="235" t="e">
        <f>DRT1193</f>
        <v>#REF!</v>
      </c>
      <c r="DRU1192" s="229" t="s">
        <v>236</v>
      </c>
      <c r="DRV1192" s="230" t="s">
        <v>26</v>
      </c>
      <c r="DRW1192" s="231">
        <v>7</v>
      </c>
      <c r="DRX1192" s="231">
        <v>2</v>
      </c>
      <c r="DRY1192" s="232" t="s">
        <v>237</v>
      </c>
      <c r="DRZ1192" s="233">
        <v>0</v>
      </c>
      <c r="DSA1192" s="234"/>
      <c r="DSB1192" s="235" t="e">
        <f>DSB1193</f>
        <v>#REF!</v>
      </c>
      <c r="DSC1192" s="229" t="s">
        <v>236</v>
      </c>
      <c r="DSD1192" s="230" t="s">
        <v>26</v>
      </c>
      <c r="DSE1192" s="231">
        <v>7</v>
      </c>
      <c r="DSF1192" s="231">
        <v>2</v>
      </c>
      <c r="DSG1192" s="232" t="s">
        <v>237</v>
      </c>
      <c r="DSH1192" s="233">
        <v>0</v>
      </c>
      <c r="DSI1192" s="234"/>
      <c r="DSJ1192" s="235" t="e">
        <f>DSJ1193</f>
        <v>#REF!</v>
      </c>
      <c r="DSK1192" s="229" t="s">
        <v>236</v>
      </c>
      <c r="DSL1192" s="230" t="s">
        <v>26</v>
      </c>
      <c r="DSM1192" s="231">
        <v>7</v>
      </c>
      <c r="DSN1192" s="231">
        <v>2</v>
      </c>
      <c r="DSO1192" s="232" t="s">
        <v>237</v>
      </c>
      <c r="DSP1192" s="233">
        <v>0</v>
      </c>
      <c r="DSQ1192" s="234"/>
      <c r="DSR1192" s="235" t="e">
        <f>DSR1193</f>
        <v>#REF!</v>
      </c>
      <c r="DSS1192" s="229" t="s">
        <v>236</v>
      </c>
      <c r="DST1192" s="230" t="s">
        <v>26</v>
      </c>
      <c r="DSU1192" s="231">
        <v>7</v>
      </c>
      <c r="DSV1192" s="231">
        <v>2</v>
      </c>
      <c r="DSW1192" s="232" t="s">
        <v>237</v>
      </c>
      <c r="DSX1192" s="233">
        <v>0</v>
      </c>
      <c r="DSY1192" s="234"/>
      <c r="DSZ1192" s="235" t="e">
        <f>DSZ1193</f>
        <v>#REF!</v>
      </c>
      <c r="DTA1192" s="229" t="s">
        <v>236</v>
      </c>
      <c r="DTB1192" s="230" t="s">
        <v>26</v>
      </c>
      <c r="DTC1192" s="231">
        <v>7</v>
      </c>
      <c r="DTD1192" s="231">
        <v>2</v>
      </c>
      <c r="DTE1192" s="232" t="s">
        <v>237</v>
      </c>
      <c r="DTF1192" s="233">
        <v>0</v>
      </c>
      <c r="DTG1192" s="234"/>
      <c r="DTH1192" s="235" t="e">
        <f>DTH1193</f>
        <v>#REF!</v>
      </c>
      <c r="DTI1192" s="229" t="s">
        <v>236</v>
      </c>
      <c r="DTJ1192" s="230" t="s">
        <v>26</v>
      </c>
      <c r="DTK1192" s="231">
        <v>7</v>
      </c>
      <c r="DTL1192" s="231">
        <v>2</v>
      </c>
      <c r="DTM1192" s="232" t="s">
        <v>237</v>
      </c>
      <c r="DTN1192" s="233">
        <v>0</v>
      </c>
      <c r="DTO1192" s="234"/>
      <c r="DTP1192" s="235" t="e">
        <f>DTP1193</f>
        <v>#REF!</v>
      </c>
      <c r="DTQ1192" s="229" t="s">
        <v>236</v>
      </c>
      <c r="DTR1192" s="230" t="s">
        <v>26</v>
      </c>
      <c r="DTS1192" s="231">
        <v>7</v>
      </c>
      <c r="DTT1192" s="231">
        <v>2</v>
      </c>
      <c r="DTU1192" s="232" t="s">
        <v>237</v>
      </c>
      <c r="DTV1192" s="233">
        <v>0</v>
      </c>
      <c r="DTW1192" s="234"/>
      <c r="DTX1192" s="235" t="e">
        <f>DTX1193</f>
        <v>#REF!</v>
      </c>
      <c r="DTY1192" s="229" t="s">
        <v>236</v>
      </c>
      <c r="DTZ1192" s="230" t="s">
        <v>26</v>
      </c>
      <c r="DUA1192" s="231">
        <v>7</v>
      </c>
      <c r="DUB1192" s="231">
        <v>2</v>
      </c>
      <c r="DUC1192" s="232" t="s">
        <v>237</v>
      </c>
      <c r="DUD1192" s="233">
        <v>0</v>
      </c>
      <c r="DUE1192" s="234"/>
      <c r="DUF1192" s="235" t="e">
        <f>DUF1193</f>
        <v>#REF!</v>
      </c>
      <c r="DUG1192" s="229" t="s">
        <v>236</v>
      </c>
      <c r="DUH1192" s="230" t="s">
        <v>26</v>
      </c>
      <c r="DUI1192" s="231">
        <v>7</v>
      </c>
      <c r="DUJ1192" s="231">
        <v>2</v>
      </c>
      <c r="DUK1192" s="232" t="s">
        <v>237</v>
      </c>
      <c r="DUL1192" s="233">
        <v>0</v>
      </c>
      <c r="DUM1192" s="234"/>
      <c r="DUN1192" s="235" t="e">
        <f>DUN1193</f>
        <v>#REF!</v>
      </c>
      <c r="DUO1192" s="229" t="s">
        <v>236</v>
      </c>
      <c r="DUP1192" s="230" t="s">
        <v>26</v>
      </c>
      <c r="DUQ1192" s="231">
        <v>7</v>
      </c>
      <c r="DUR1192" s="231">
        <v>2</v>
      </c>
      <c r="DUS1192" s="232" t="s">
        <v>237</v>
      </c>
      <c r="DUT1192" s="233">
        <v>0</v>
      </c>
      <c r="DUU1192" s="234"/>
      <c r="DUV1192" s="235" t="e">
        <f>DUV1193</f>
        <v>#REF!</v>
      </c>
      <c r="DUW1192" s="229" t="s">
        <v>236</v>
      </c>
      <c r="DUX1192" s="230" t="s">
        <v>26</v>
      </c>
      <c r="DUY1192" s="231">
        <v>7</v>
      </c>
      <c r="DUZ1192" s="231">
        <v>2</v>
      </c>
      <c r="DVA1192" s="232" t="s">
        <v>237</v>
      </c>
      <c r="DVB1192" s="233">
        <v>0</v>
      </c>
      <c r="DVC1192" s="234"/>
      <c r="DVD1192" s="235" t="e">
        <f>DVD1193</f>
        <v>#REF!</v>
      </c>
      <c r="DVE1192" s="229" t="s">
        <v>236</v>
      </c>
      <c r="DVF1192" s="230" t="s">
        <v>26</v>
      </c>
      <c r="DVG1192" s="231">
        <v>7</v>
      </c>
      <c r="DVH1192" s="231">
        <v>2</v>
      </c>
      <c r="DVI1192" s="232" t="s">
        <v>237</v>
      </c>
      <c r="DVJ1192" s="233">
        <v>0</v>
      </c>
      <c r="DVK1192" s="234"/>
      <c r="DVL1192" s="235" t="e">
        <f>DVL1193</f>
        <v>#REF!</v>
      </c>
      <c r="DVM1192" s="229" t="s">
        <v>236</v>
      </c>
      <c r="DVN1192" s="230" t="s">
        <v>26</v>
      </c>
      <c r="DVO1192" s="231">
        <v>7</v>
      </c>
      <c r="DVP1192" s="231">
        <v>2</v>
      </c>
      <c r="DVQ1192" s="232" t="s">
        <v>237</v>
      </c>
      <c r="DVR1192" s="233">
        <v>0</v>
      </c>
      <c r="DVS1192" s="234"/>
      <c r="DVT1192" s="235" t="e">
        <f>DVT1193</f>
        <v>#REF!</v>
      </c>
      <c r="DVU1192" s="229" t="s">
        <v>236</v>
      </c>
      <c r="DVV1192" s="230" t="s">
        <v>26</v>
      </c>
      <c r="DVW1192" s="231">
        <v>7</v>
      </c>
      <c r="DVX1192" s="231">
        <v>2</v>
      </c>
      <c r="DVY1192" s="232" t="s">
        <v>237</v>
      </c>
      <c r="DVZ1192" s="233">
        <v>0</v>
      </c>
      <c r="DWA1192" s="234"/>
      <c r="DWB1192" s="235" t="e">
        <f>DWB1193</f>
        <v>#REF!</v>
      </c>
      <c r="DWC1192" s="229" t="s">
        <v>236</v>
      </c>
      <c r="DWD1192" s="230" t="s">
        <v>26</v>
      </c>
      <c r="DWE1192" s="231">
        <v>7</v>
      </c>
      <c r="DWF1192" s="231">
        <v>2</v>
      </c>
      <c r="DWG1192" s="232" t="s">
        <v>237</v>
      </c>
      <c r="DWH1192" s="233">
        <v>0</v>
      </c>
      <c r="DWI1192" s="234"/>
      <c r="DWJ1192" s="235" t="e">
        <f>DWJ1193</f>
        <v>#REF!</v>
      </c>
      <c r="DWK1192" s="229" t="s">
        <v>236</v>
      </c>
      <c r="DWL1192" s="230" t="s">
        <v>26</v>
      </c>
      <c r="DWM1192" s="231">
        <v>7</v>
      </c>
      <c r="DWN1192" s="231">
        <v>2</v>
      </c>
      <c r="DWO1192" s="232" t="s">
        <v>237</v>
      </c>
      <c r="DWP1192" s="233">
        <v>0</v>
      </c>
      <c r="DWQ1192" s="234"/>
      <c r="DWR1192" s="235" t="e">
        <f>DWR1193</f>
        <v>#REF!</v>
      </c>
      <c r="DWS1192" s="229" t="s">
        <v>236</v>
      </c>
      <c r="DWT1192" s="230" t="s">
        <v>26</v>
      </c>
      <c r="DWU1192" s="231">
        <v>7</v>
      </c>
      <c r="DWV1192" s="231">
        <v>2</v>
      </c>
      <c r="DWW1192" s="232" t="s">
        <v>237</v>
      </c>
      <c r="DWX1192" s="233">
        <v>0</v>
      </c>
      <c r="DWY1192" s="234"/>
      <c r="DWZ1192" s="235" t="e">
        <f>DWZ1193</f>
        <v>#REF!</v>
      </c>
      <c r="DXA1192" s="229" t="s">
        <v>236</v>
      </c>
      <c r="DXB1192" s="230" t="s">
        <v>26</v>
      </c>
      <c r="DXC1192" s="231">
        <v>7</v>
      </c>
      <c r="DXD1192" s="231">
        <v>2</v>
      </c>
      <c r="DXE1192" s="232" t="s">
        <v>237</v>
      </c>
      <c r="DXF1192" s="233">
        <v>0</v>
      </c>
      <c r="DXG1192" s="234"/>
      <c r="DXH1192" s="235" t="e">
        <f>DXH1193</f>
        <v>#REF!</v>
      </c>
      <c r="DXI1192" s="229" t="s">
        <v>236</v>
      </c>
      <c r="DXJ1192" s="230" t="s">
        <v>26</v>
      </c>
      <c r="DXK1192" s="231">
        <v>7</v>
      </c>
      <c r="DXL1192" s="231">
        <v>2</v>
      </c>
      <c r="DXM1192" s="232" t="s">
        <v>237</v>
      </c>
      <c r="DXN1192" s="233">
        <v>0</v>
      </c>
      <c r="DXO1192" s="234"/>
      <c r="DXP1192" s="235" t="e">
        <f>DXP1193</f>
        <v>#REF!</v>
      </c>
      <c r="DXQ1192" s="229" t="s">
        <v>236</v>
      </c>
      <c r="DXR1192" s="230" t="s">
        <v>26</v>
      </c>
      <c r="DXS1192" s="231">
        <v>7</v>
      </c>
      <c r="DXT1192" s="231">
        <v>2</v>
      </c>
      <c r="DXU1192" s="232" t="s">
        <v>237</v>
      </c>
      <c r="DXV1192" s="233">
        <v>0</v>
      </c>
      <c r="DXW1192" s="234"/>
      <c r="DXX1192" s="235" t="e">
        <f>DXX1193</f>
        <v>#REF!</v>
      </c>
      <c r="DXY1192" s="229" t="s">
        <v>236</v>
      </c>
      <c r="DXZ1192" s="230" t="s">
        <v>26</v>
      </c>
      <c r="DYA1192" s="231">
        <v>7</v>
      </c>
      <c r="DYB1192" s="231">
        <v>2</v>
      </c>
      <c r="DYC1192" s="232" t="s">
        <v>237</v>
      </c>
      <c r="DYD1192" s="233">
        <v>0</v>
      </c>
      <c r="DYE1192" s="234"/>
      <c r="DYF1192" s="235" t="e">
        <f>DYF1193</f>
        <v>#REF!</v>
      </c>
      <c r="DYG1192" s="229" t="s">
        <v>236</v>
      </c>
      <c r="DYH1192" s="230" t="s">
        <v>26</v>
      </c>
      <c r="DYI1192" s="231">
        <v>7</v>
      </c>
      <c r="DYJ1192" s="231">
        <v>2</v>
      </c>
      <c r="DYK1192" s="232" t="s">
        <v>237</v>
      </c>
      <c r="DYL1192" s="233">
        <v>0</v>
      </c>
      <c r="DYM1192" s="234"/>
      <c r="DYN1192" s="235" t="e">
        <f>DYN1193</f>
        <v>#REF!</v>
      </c>
      <c r="DYO1192" s="229" t="s">
        <v>236</v>
      </c>
      <c r="DYP1192" s="230" t="s">
        <v>26</v>
      </c>
      <c r="DYQ1192" s="231">
        <v>7</v>
      </c>
      <c r="DYR1192" s="231">
        <v>2</v>
      </c>
      <c r="DYS1192" s="232" t="s">
        <v>237</v>
      </c>
      <c r="DYT1192" s="233">
        <v>0</v>
      </c>
      <c r="DYU1192" s="234"/>
      <c r="DYV1192" s="235" t="e">
        <f>DYV1193</f>
        <v>#REF!</v>
      </c>
      <c r="DYW1192" s="229" t="s">
        <v>236</v>
      </c>
      <c r="DYX1192" s="230" t="s">
        <v>26</v>
      </c>
      <c r="DYY1192" s="231">
        <v>7</v>
      </c>
      <c r="DYZ1192" s="231">
        <v>2</v>
      </c>
      <c r="DZA1192" s="232" t="s">
        <v>237</v>
      </c>
      <c r="DZB1192" s="233">
        <v>0</v>
      </c>
      <c r="DZC1192" s="234"/>
      <c r="DZD1192" s="235" t="e">
        <f>DZD1193</f>
        <v>#REF!</v>
      </c>
      <c r="DZE1192" s="229" t="s">
        <v>236</v>
      </c>
      <c r="DZF1192" s="230" t="s">
        <v>26</v>
      </c>
      <c r="DZG1192" s="231">
        <v>7</v>
      </c>
      <c r="DZH1192" s="231">
        <v>2</v>
      </c>
      <c r="DZI1192" s="232" t="s">
        <v>237</v>
      </c>
      <c r="DZJ1192" s="233">
        <v>0</v>
      </c>
      <c r="DZK1192" s="234"/>
      <c r="DZL1192" s="235" t="e">
        <f>DZL1193</f>
        <v>#REF!</v>
      </c>
      <c r="DZM1192" s="229" t="s">
        <v>236</v>
      </c>
      <c r="DZN1192" s="230" t="s">
        <v>26</v>
      </c>
      <c r="DZO1192" s="231">
        <v>7</v>
      </c>
      <c r="DZP1192" s="231">
        <v>2</v>
      </c>
      <c r="DZQ1192" s="232" t="s">
        <v>237</v>
      </c>
      <c r="DZR1192" s="233">
        <v>0</v>
      </c>
      <c r="DZS1192" s="234"/>
      <c r="DZT1192" s="235" t="e">
        <f>DZT1193</f>
        <v>#REF!</v>
      </c>
      <c r="DZU1192" s="229" t="s">
        <v>236</v>
      </c>
      <c r="DZV1192" s="230" t="s">
        <v>26</v>
      </c>
      <c r="DZW1192" s="231">
        <v>7</v>
      </c>
      <c r="DZX1192" s="231">
        <v>2</v>
      </c>
      <c r="DZY1192" s="232" t="s">
        <v>237</v>
      </c>
      <c r="DZZ1192" s="233">
        <v>0</v>
      </c>
      <c r="EAA1192" s="234"/>
      <c r="EAB1192" s="235" t="e">
        <f>EAB1193</f>
        <v>#REF!</v>
      </c>
      <c r="EAC1192" s="229" t="s">
        <v>236</v>
      </c>
      <c r="EAD1192" s="230" t="s">
        <v>26</v>
      </c>
      <c r="EAE1192" s="231">
        <v>7</v>
      </c>
      <c r="EAF1192" s="231">
        <v>2</v>
      </c>
      <c r="EAG1192" s="232" t="s">
        <v>237</v>
      </c>
      <c r="EAH1192" s="233">
        <v>0</v>
      </c>
      <c r="EAI1192" s="234"/>
      <c r="EAJ1192" s="235" t="e">
        <f>EAJ1193</f>
        <v>#REF!</v>
      </c>
      <c r="EAK1192" s="229" t="s">
        <v>236</v>
      </c>
      <c r="EAL1192" s="230" t="s">
        <v>26</v>
      </c>
      <c r="EAM1192" s="231">
        <v>7</v>
      </c>
      <c r="EAN1192" s="231">
        <v>2</v>
      </c>
      <c r="EAO1192" s="232" t="s">
        <v>237</v>
      </c>
      <c r="EAP1192" s="233">
        <v>0</v>
      </c>
      <c r="EAQ1192" s="234"/>
      <c r="EAR1192" s="235" t="e">
        <f>EAR1193</f>
        <v>#REF!</v>
      </c>
      <c r="EAS1192" s="229" t="s">
        <v>236</v>
      </c>
      <c r="EAT1192" s="230" t="s">
        <v>26</v>
      </c>
      <c r="EAU1192" s="231">
        <v>7</v>
      </c>
      <c r="EAV1192" s="231">
        <v>2</v>
      </c>
      <c r="EAW1192" s="232" t="s">
        <v>237</v>
      </c>
      <c r="EAX1192" s="233">
        <v>0</v>
      </c>
      <c r="EAY1192" s="234"/>
      <c r="EAZ1192" s="235" t="e">
        <f>EAZ1193</f>
        <v>#REF!</v>
      </c>
      <c r="EBA1192" s="229" t="s">
        <v>236</v>
      </c>
      <c r="EBB1192" s="230" t="s">
        <v>26</v>
      </c>
      <c r="EBC1192" s="231">
        <v>7</v>
      </c>
      <c r="EBD1192" s="231">
        <v>2</v>
      </c>
      <c r="EBE1192" s="232" t="s">
        <v>237</v>
      </c>
      <c r="EBF1192" s="233">
        <v>0</v>
      </c>
      <c r="EBG1192" s="234"/>
      <c r="EBH1192" s="235" t="e">
        <f>EBH1193</f>
        <v>#REF!</v>
      </c>
      <c r="EBI1192" s="229" t="s">
        <v>236</v>
      </c>
      <c r="EBJ1192" s="230" t="s">
        <v>26</v>
      </c>
      <c r="EBK1192" s="231">
        <v>7</v>
      </c>
      <c r="EBL1192" s="231">
        <v>2</v>
      </c>
      <c r="EBM1192" s="232" t="s">
        <v>237</v>
      </c>
      <c r="EBN1192" s="233">
        <v>0</v>
      </c>
      <c r="EBO1192" s="234"/>
      <c r="EBP1192" s="235" t="e">
        <f>EBP1193</f>
        <v>#REF!</v>
      </c>
      <c r="EBQ1192" s="229" t="s">
        <v>236</v>
      </c>
      <c r="EBR1192" s="230" t="s">
        <v>26</v>
      </c>
      <c r="EBS1192" s="231">
        <v>7</v>
      </c>
      <c r="EBT1192" s="231">
        <v>2</v>
      </c>
      <c r="EBU1192" s="232" t="s">
        <v>237</v>
      </c>
      <c r="EBV1192" s="233">
        <v>0</v>
      </c>
      <c r="EBW1192" s="234"/>
      <c r="EBX1192" s="235" t="e">
        <f>EBX1193</f>
        <v>#REF!</v>
      </c>
      <c r="EBY1192" s="229" t="s">
        <v>236</v>
      </c>
      <c r="EBZ1192" s="230" t="s">
        <v>26</v>
      </c>
      <c r="ECA1192" s="231">
        <v>7</v>
      </c>
      <c r="ECB1192" s="231">
        <v>2</v>
      </c>
      <c r="ECC1192" s="232" t="s">
        <v>237</v>
      </c>
      <c r="ECD1192" s="233">
        <v>0</v>
      </c>
      <c r="ECE1192" s="234"/>
      <c r="ECF1192" s="235" t="e">
        <f>ECF1193</f>
        <v>#REF!</v>
      </c>
      <c r="ECG1192" s="229" t="s">
        <v>236</v>
      </c>
      <c r="ECH1192" s="230" t="s">
        <v>26</v>
      </c>
      <c r="ECI1192" s="231">
        <v>7</v>
      </c>
      <c r="ECJ1192" s="231">
        <v>2</v>
      </c>
      <c r="ECK1192" s="232" t="s">
        <v>237</v>
      </c>
      <c r="ECL1192" s="233">
        <v>0</v>
      </c>
      <c r="ECM1192" s="234"/>
      <c r="ECN1192" s="235" t="e">
        <f>ECN1193</f>
        <v>#REF!</v>
      </c>
      <c r="ECO1192" s="229" t="s">
        <v>236</v>
      </c>
      <c r="ECP1192" s="230" t="s">
        <v>26</v>
      </c>
      <c r="ECQ1192" s="231">
        <v>7</v>
      </c>
      <c r="ECR1192" s="231">
        <v>2</v>
      </c>
      <c r="ECS1192" s="232" t="s">
        <v>237</v>
      </c>
      <c r="ECT1192" s="233">
        <v>0</v>
      </c>
      <c r="ECU1192" s="234"/>
      <c r="ECV1192" s="235" t="e">
        <f>ECV1193</f>
        <v>#REF!</v>
      </c>
      <c r="ECW1192" s="229" t="s">
        <v>236</v>
      </c>
      <c r="ECX1192" s="230" t="s">
        <v>26</v>
      </c>
      <c r="ECY1192" s="231">
        <v>7</v>
      </c>
      <c r="ECZ1192" s="231">
        <v>2</v>
      </c>
      <c r="EDA1192" s="232" t="s">
        <v>237</v>
      </c>
      <c r="EDB1192" s="233">
        <v>0</v>
      </c>
      <c r="EDC1192" s="234"/>
      <c r="EDD1192" s="235" t="e">
        <f>EDD1193</f>
        <v>#REF!</v>
      </c>
      <c r="EDE1192" s="229" t="s">
        <v>236</v>
      </c>
      <c r="EDF1192" s="230" t="s">
        <v>26</v>
      </c>
      <c r="EDG1192" s="231">
        <v>7</v>
      </c>
      <c r="EDH1192" s="231">
        <v>2</v>
      </c>
      <c r="EDI1192" s="232" t="s">
        <v>237</v>
      </c>
      <c r="EDJ1192" s="233">
        <v>0</v>
      </c>
      <c r="EDK1192" s="234"/>
      <c r="EDL1192" s="235" t="e">
        <f>EDL1193</f>
        <v>#REF!</v>
      </c>
      <c r="EDM1192" s="229" t="s">
        <v>236</v>
      </c>
      <c r="EDN1192" s="230" t="s">
        <v>26</v>
      </c>
      <c r="EDO1192" s="231">
        <v>7</v>
      </c>
      <c r="EDP1192" s="231">
        <v>2</v>
      </c>
      <c r="EDQ1192" s="232" t="s">
        <v>237</v>
      </c>
      <c r="EDR1192" s="233">
        <v>0</v>
      </c>
      <c r="EDS1192" s="234"/>
      <c r="EDT1192" s="235" t="e">
        <f>EDT1193</f>
        <v>#REF!</v>
      </c>
      <c r="EDU1192" s="229" t="s">
        <v>236</v>
      </c>
      <c r="EDV1192" s="230" t="s">
        <v>26</v>
      </c>
      <c r="EDW1192" s="231">
        <v>7</v>
      </c>
      <c r="EDX1192" s="231">
        <v>2</v>
      </c>
      <c r="EDY1192" s="232" t="s">
        <v>237</v>
      </c>
      <c r="EDZ1192" s="233">
        <v>0</v>
      </c>
      <c r="EEA1192" s="234"/>
      <c r="EEB1192" s="235" t="e">
        <f>EEB1193</f>
        <v>#REF!</v>
      </c>
      <c r="EEC1192" s="229" t="s">
        <v>236</v>
      </c>
      <c r="EED1192" s="230" t="s">
        <v>26</v>
      </c>
      <c r="EEE1192" s="231">
        <v>7</v>
      </c>
      <c r="EEF1192" s="231">
        <v>2</v>
      </c>
      <c r="EEG1192" s="232" t="s">
        <v>237</v>
      </c>
      <c r="EEH1192" s="233">
        <v>0</v>
      </c>
      <c r="EEI1192" s="234"/>
      <c r="EEJ1192" s="235" t="e">
        <f>EEJ1193</f>
        <v>#REF!</v>
      </c>
      <c r="EEK1192" s="229" t="s">
        <v>236</v>
      </c>
      <c r="EEL1192" s="230" t="s">
        <v>26</v>
      </c>
      <c r="EEM1192" s="231">
        <v>7</v>
      </c>
      <c r="EEN1192" s="231">
        <v>2</v>
      </c>
      <c r="EEO1192" s="232" t="s">
        <v>237</v>
      </c>
      <c r="EEP1192" s="233">
        <v>0</v>
      </c>
      <c r="EEQ1192" s="234"/>
      <c r="EER1192" s="235" t="e">
        <f>EER1193</f>
        <v>#REF!</v>
      </c>
      <c r="EES1192" s="229" t="s">
        <v>236</v>
      </c>
      <c r="EET1192" s="230" t="s">
        <v>26</v>
      </c>
      <c r="EEU1192" s="231">
        <v>7</v>
      </c>
      <c r="EEV1192" s="231">
        <v>2</v>
      </c>
      <c r="EEW1192" s="232" t="s">
        <v>237</v>
      </c>
      <c r="EEX1192" s="233">
        <v>0</v>
      </c>
      <c r="EEY1192" s="234"/>
      <c r="EEZ1192" s="235" t="e">
        <f>EEZ1193</f>
        <v>#REF!</v>
      </c>
      <c r="EFA1192" s="229" t="s">
        <v>236</v>
      </c>
      <c r="EFB1192" s="230" t="s">
        <v>26</v>
      </c>
      <c r="EFC1192" s="231">
        <v>7</v>
      </c>
      <c r="EFD1192" s="231">
        <v>2</v>
      </c>
      <c r="EFE1192" s="232" t="s">
        <v>237</v>
      </c>
      <c r="EFF1192" s="233">
        <v>0</v>
      </c>
      <c r="EFG1192" s="234"/>
      <c r="EFH1192" s="235" t="e">
        <f>EFH1193</f>
        <v>#REF!</v>
      </c>
      <c r="EFI1192" s="229" t="s">
        <v>236</v>
      </c>
      <c r="EFJ1192" s="230" t="s">
        <v>26</v>
      </c>
      <c r="EFK1192" s="231">
        <v>7</v>
      </c>
      <c r="EFL1192" s="231">
        <v>2</v>
      </c>
      <c r="EFM1192" s="232" t="s">
        <v>237</v>
      </c>
      <c r="EFN1192" s="233">
        <v>0</v>
      </c>
      <c r="EFO1192" s="234"/>
      <c r="EFP1192" s="235" t="e">
        <f>EFP1193</f>
        <v>#REF!</v>
      </c>
      <c r="EFQ1192" s="229" t="s">
        <v>236</v>
      </c>
      <c r="EFR1192" s="230" t="s">
        <v>26</v>
      </c>
      <c r="EFS1192" s="231">
        <v>7</v>
      </c>
      <c r="EFT1192" s="231">
        <v>2</v>
      </c>
      <c r="EFU1192" s="232" t="s">
        <v>237</v>
      </c>
      <c r="EFV1192" s="233">
        <v>0</v>
      </c>
      <c r="EFW1192" s="234"/>
      <c r="EFX1192" s="235" t="e">
        <f>EFX1193</f>
        <v>#REF!</v>
      </c>
      <c r="EFY1192" s="229" t="s">
        <v>236</v>
      </c>
      <c r="EFZ1192" s="230" t="s">
        <v>26</v>
      </c>
      <c r="EGA1192" s="231">
        <v>7</v>
      </c>
      <c r="EGB1192" s="231">
        <v>2</v>
      </c>
      <c r="EGC1192" s="232" t="s">
        <v>237</v>
      </c>
      <c r="EGD1192" s="233">
        <v>0</v>
      </c>
      <c r="EGE1192" s="234"/>
      <c r="EGF1192" s="235" t="e">
        <f>EGF1193</f>
        <v>#REF!</v>
      </c>
      <c r="EGG1192" s="229" t="s">
        <v>236</v>
      </c>
      <c r="EGH1192" s="230" t="s">
        <v>26</v>
      </c>
      <c r="EGI1192" s="231">
        <v>7</v>
      </c>
      <c r="EGJ1192" s="231">
        <v>2</v>
      </c>
      <c r="EGK1192" s="232" t="s">
        <v>237</v>
      </c>
      <c r="EGL1192" s="233">
        <v>0</v>
      </c>
      <c r="EGM1192" s="234"/>
      <c r="EGN1192" s="235" t="e">
        <f>EGN1193</f>
        <v>#REF!</v>
      </c>
      <c r="EGO1192" s="229" t="s">
        <v>236</v>
      </c>
      <c r="EGP1192" s="230" t="s">
        <v>26</v>
      </c>
      <c r="EGQ1192" s="231">
        <v>7</v>
      </c>
      <c r="EGR1192" s="231">
        <v>2</v>
      </c>
      <c r="EGS1192" s="232" t="s">
        <v>237</v>
      </c>
      <c r="EGT1192" s="233">
        <v>0</v>
      </c>
      <c r="EGU1192" s="234"/>
      <c r="EGV1192" s="235" t="e">
        <f>EGV1193</f>
        <v>#REF!</v>
      </c>
      <c r="EGW1192" s="229" t="s">
        <v>236</v>
      </c>
      <c r="EGX1192" s="230" t="s">
        <v>26</v>
      </c>
      <c r="EGY1192" s="231">
        <v>7</v>
      </c>
      <c r="EGZ1192" s="231">
        <v>2</v>
      </c>
      <c r="EHA1192" s="232" t="s">
        <v>237</v>
      </c>
      <c r="EHB1192" s="233">
        <v>0</v>
      </c>
      <c r="EHC1192" s="234"/>
      <c r="EHD1192" s="235" t="e">
        <f>EHD1193</f>
        <v>#REF!</v>
      </c>
      <c r="EHE1192" s="229" t="s">
        <v>236</v>
      </c>
      <c r="EHF1192" s="230" t="s">
        <v>26</v>
      </c>
      <c r="EHG1192" s="231">
        <v>7</v>
      </c>
      <c r="EHH1192" s="231">
        <v>2</v>
      </c>
      <c r="EHI1192" s="232" t="s">
        <v>237</v>
      </c>
      <c r="EHJ1192" s="233">
        <v>0</v>
      </c>
      <c r="EHK1192" s="234"/>
      <c r="EHL1192" s="235" t="e">
        <f>EHL1193</f>
        <v>#REF!</v>
      </c>
      <c r="EHM1192" s="229" t="s">
        <v>236</v>
      </c>
      <c r="EHN1192" s="230" t="s">
        <v>26</v>
      </c>
      <c r="EHO1192" s="231">
        <v>7</v>
      </c>
      <c r="EHP1192" s="231">
        <v>2</v>
      </c>
      <c r="EHQ1192" s="232" t="s">
        <v>237</v>
      </c>
      <c r="EHR1192" s="233">
        <v>0</v>
      </c>
      <c r="EHS1192" s="234"/>
      <c r="EHT1192" s="235" t="e">
        <f>EHT1193</f>
        <v>#REF!</v>
      </c>
      <c r="EHU1192" s="229" t="s">
        <v>236</v>
      </c>
      <c r="EHV1192" s="230" t="s">
        <v>26</v>
      </c>
      <c r="EHW1192" s="231">
        <v>7</v>
      </c>
      <c r="EHX1192" s="231">
        <v>2</v>
      </c>
      <c r="EHY1192" s="232" t="s">
        <v>237</v>
      </c>
      <c r="EHZ1192" s="233">
        <v>0</v>
      </c>
      <c r="EIA1192" s="234"/>
      <c r="EIB1192" s="235" t="e">
        <f>EIB1193</f>
        <v>#REF!</v>
      </c>
      <c r="EIC1192" s="229" t="s">
        <v>236</v>
      </c>
      <c r="EID1192" s="230" t="s">
        <v>26</v>
      </c>
      <c r="EIE1192" s="231">
        <v>7</v>
      </c>
      <c r="EIF1192" s="231">
        <v>2</v>
      </c>
      <c r="EIG1192" s="232" t="s">
        <v>237</v>
      </c>
      <c r="EIH1192" s="233">
        <v>0</v>
      </c>
      <c r="EII1192" s="234"/>
      <c r="EIJ1192" s="235" t="e">
        <f>EIJ1193</f>
        <v>#REF!</v>
      </c>
      <c r="EIK1192" s="229" t="s">
        <v>236</v>
      </c>
      <c r="EIL1192" s="230" t="s">
        <v>26</v>
      </c>
      <c r="EIM1192" s="231">
        <v>7</v>
      </c>
      <c r="EIN1192" s="231">
        <v>2</v>
      </c>
      <c r="EIO1192" s="232" t="s">
        <v>237</v>
      </c>
      <c r="EIP1192" s="233">
        <v>0</v>
      </c>
      <c r="EIQ1192" s="234"/>
      <c r="EIR1192" s="235" t="e">
        <f>EIR1193</f>
        <v>#REF!</v>
      </c>
      <c r="EIS1192" s="229" t="s">
        <v>236</v>
      </c>
      <c r="EIT1192" s="230" t="s">
        <v>26</v>
      </c>
      <c r="EIU1192" s="231">
        <v>7</v>
      </c>
      <c r="EIV1192" s="231">
        <v>2</v>
      </c>
      <c r="EIW1192" s="232" t="s">
        <v>237</v>
      </c>
      <c r="EIX1192" s="233">
        <v>0</v>
      </c>
      <c r="EIY1192" s="234"/>
      <c r="EIZ1192" s="235" t="e">
        <f>EIZ1193</f>
        <v>#REF!</v>
      </c>
      <c r="EJA1192" s="229" t="s">
        <v>236</v>
      </c>
      <c r="EJB1192" s="230" t="s">
        <v>26</v>
      </c>
      <c r="EJC1192" s="231">
        <v>7</v>
      </c>
      <c r="EJD1192" s="231">
        <v>2</v>
      </c>
      <c r="EJE1192" s="232" t="s">
        <v>237</v>
      </c>
      <c r="EJF1192" s="233">
        <v>0</v>
      </c>
      <c r="EJG1192" s="234"/>
      <c r="EJH1192" s="235" t="e">
        <f>EJH1193</f>
        <v>#REF!</v>
      </c>
      <c r="EJI1192" s="229" t="s">
        <v>236</v>
      </c>
      <c r="EJJ1192" s="230" t="s">
        <v>26</v>
      </c>
      <c r="EJK1192" s="231">
        <v>7</v>
      </c>
      <c r="EJL1192" s="231">
        <v>2</v>
      </c>
      <c r="EJM1192" s="232" t="s">
        <v>237</v>
      </c>
      <c r="EJN1192" s="233">
        <v>0</v>
      </c>
      <c r="EJO1192" s="234"/>
      <c r="EJP1192" s="235" t="e">
        <f>EJP1193</f>
        <v>#REF!</v>
      </c>
      <c r="EJQ1192" s="229" t="s">
        <v>236</v>
      </c>
      <c r="EJR1192" s="230" t="s">
        <v>26</v>
      </c>
      <c r="EJS1192" s="231">
        <v>7</v>
      </c>
      <c r="EJT1192" s="231">
        <v>2</v>
      </c>
      <c r="EJU1192" s="232" t="s">
        <v>237</v>
      </c>
      <c r="EJV1192" s="233">
        <v>0</v>
      </c>
      <c r="EJW1192" s="234"/>
      <c r="EJX1192" s="235" t="e">
        <f>EJX1193</f>
        <v>#REF!</v>
      </c>
      <c r="EJY1192" s="229" t="s">
        <v>236</v>
      </c>
      <c r="EJZ1192" s="230" t="s">
        <v>26</v>
      </c>
      <c r="EKA1192" s="231">
        <v>7</v>
      </c>
      <c r="EKB1192" s="231">
        <v>2</v>
      </c>
      <c r="EKC1192" s="232" t="s">
        <v>237</v>
      </c>
      <c r="EKD1192" s="233">
        <v>0</v>
      </c>
      <c r="EKE1192" s="234"/>
      <c r="EKF1192" s="235" t="e">
        <f>EKF1193</f>
        <v>#REF!</v>
      </c>
      <c r="EKG1192" s="229" t="s">
        <v>236</v>
      </c>
      <c r="EKH1192" s="230" t="s">
        <v>26</v>
      </c>
      <c r="EKI1192" s="231">
        <v>7</v>
      </c>
      <c r="EKJ1192" s="231">
        <v>2</v>
      </c>
      <c r="EKK1192" s="232" t="s">
        <v>237</v>
      </c>
      <c r="EKL1192" s="233">
        <v>0</v>
      </c>
      <c r="EKM1192" s="234"/>
      <c r="EKN1192" s="235" t="e">
        <f>EKN1193</f>
        <v>#REF!</v>
      </c>
      <c r="EKO1192" s="229" t="s">
        <v>236</v>
      </c>
      <c r="EKP1192" s="230" t="s">
        <v>26</v>
      </c>
      <c r="EKQ1192" s="231">
        <v>7</v>
      </c>
      <c r="EKR1192" s="231">
        <v>2</v>
      </c>
      <c r="EKS1192" s="232" t="s">
        <v>237</v>
      </c>
      <c r="EKT1192" s="233">
        <v>0</v>
      </c>
      <c r="EKU1192" s="234"/>
      <c r="EKV1192" s="235" t="e">
        <f>EKV1193</f>
        <v>#REF!</v>
      </c>
      <c r="EKW1192" s="229" t="s">
        <v>236</v>
      </c>
      <c r="EKX1192" s="230" t="s">
        <v>26</v>
      </c>
      <c r="EKY1192" s="231">
        <v>7</v>
      </c>
      <c r="EKZ1192" s="231">
        <v>2</v>
      </c>
      <c r="ELA1192" s="232" t="s">
        <v>237</v>
      </c>
      <c r="ELB1192" s="233">
        <v>0</v>
      </c>
      <c r="ELC1192" s="234"/>
      <c r="ELD1192" s="235" t="e">
        <f>ELD1193</f>
        <v>#REF!</v>
      </c>
      <c r="ELE1192" s="229" t="s">
        <v>236</v>
      </c>
      <c r="ELF1192" s="230" t="s">
        <v>26</v>
      </c>
      <c r="ELG1192" s="231">
        <v>7</v>
      </c>
      <c r="ELH1192" s="231">
        <v>2</v>
      </c>
      <c r="ELI1192" s="232" t="s">
        <v>237</v>
      </c>
      <c r="ELJ1192" s="233">
        <v>0</v>
      </c>
      <c r="ELK1192" s="234"/>
      <c r="ELL1192" s="235" t="e">
        <f>ELL1193</f>
        <v>#REF!</v>
      </c>
      <c r="ELM1192" s="229" t="s">
        <v>236</v>
      </c>
      <c r="ELN1192" s="230" t="s">
        <v>26</v>
      </c>
      <c r="ELO1192" s="231">
        <v>7</v>
      </c>
      <c r="ELP1192" s="231">
        <v>2</v>
      </c>
      <c r="ELQ1192" s="232" t="s">
        <v>237</v>
      </c>
      <c r="ELR1192" s="233">
        <v>0</v>
      </c>
      <c r="ELS1192" s="234"/>
      <c r="ELT1192" s="235" t="e">
        <f>ELT1193</f>
        <v>#REF!</v>
      </c>
      <c r="ELU1192" s="229" t="s">
        <v>236</v>
      </c>
      <c r="ELV1192" s="230" t="s">
        <v>26</v>
      </c>
      <c r="ELW1192" s="231">
        <v>7</v>
      </c>
      <c r="ELX1192" s="231">
        <v>2</v>
      </c>
      <c r="ELY1192" s="232" t="s">
        <v>237</v>
      </c>
      <c r="ELZ1192" s="233">
        <v>0</v>
      </c>
      <c r="EMA1192" s="234"/>
      <c r="EMB1192" s="235" t="e">
        <f>EMB1193</f>
        <v>#REF!</v>
      </c>
      <c r="EMC1192" s="229" t="s">
        <v>236</v>
      </c>
      <c r="EMD1192" s="230" t="s">
        <v>26</v>
      </c>
      <c r="EME1192" s="231">
        <v>7</v>
      </c>
      <c r="EMF1192" s="231">
        <v>2</v>
      </c>
      <c r="EMG1192" s="232" t="s">
        <v>237</v>
      </c>
      <c r="EMH1192" s="233">
        <v>0</v>
      </c>
      <c r="EMI1192" s="234"/>
      <c r="EMJ1192" s="235" t="e">
        <f>EMJ1193</f>
        <v>#REF!</v>
      </c>
      <c r="EMK1192" s="229" t="s">
        <v>236</v>
      </c>
      <c r="EML1192" s="230" t="s">
        <v>26</v>
      </c>
      <c r="EMM1192" s="231">
        <v>7</v>
      </c>
      <c r="EMN1192" s="231">
        <v>2</v>
      </c>
      <c r="EMO1192" s="232" t="s">
        <v>237</v>
      </c>
      <c r="EMP1192" s="233">
        <v>0</v>
      </c>
      <c r="EMQ1192" s="234"/>
      <c r="EMR1192" s="235" t="e">
        <f>EMR1193</f>
        <v>#REF!</v>
      </c>
      <c r="EMS1192" s="229" t="s">
        <v>236</v>
      </c>
      <c r="EMT1192" s="230" t="s">
        <v>26</v>
      </c>
      <c r="EMU1192" s="231">
        <v>7</v>
      </c>
      <c r="EMV1192" s="231">
        <v>2</v>
      </c>
      <c r="EMW1192" s="232" t="s">
        <v>237</v>
      </c>
      <c r="EMX1192" s="233">
        <v>0</v>
      </c>
      <c r="EMY1192" s="234"/>
      <c r="EMZ1192" s="235" t="e">
        <f>EMZ1193</f>
        <v>#REF!</v>
      </c>
      <c r="ENA1192" s="229" t="s">
        <v>236</v>
      </c>
      <c r="ENB1192" s="230" t="s">
        <v>26</v>
      </c>
      <c r="ENC1192" s="231">
        <v>7</v>
      </c>
      <c r="END1192" s="231">
        <v>2</v>
      </c>
      <c r="ENE1192" s="232" t="s">
        <v>237</v>
      </c>
      <c r="ENF1192" s="233">
        <v>0</v>
      </c>
      <c r="ENG1192" s="234"/>
      <c r="ENH1192" s="235" t="e">
        <f>ENH1193</f>
        <v>#REF!</v>
      </c>
      <c r="ENI1192" s="229" t="s">
        <v>236</v>
      </c>
      <c r="ENJ1192" s="230" t="s">
        <v>26</v>
      </c>
      <c r="ENK1192" s="231">
        <v>7</v>
      </c>
      <c r="ENL1192" s="231">
        <v>2</v>
      </c>
      <c r="ENM1192" s="232" t="s">
        <v>237</v>
      </c>
      <c r="ENN1192" s="233">
        <v>0</v>
      </c>
      <c r="ENO1192" s="234"/>
      <c r="ENP1192" s="235" t="e">
        <f>ENP1193</f>
        <v>#REF!</v>
      </c>
      <c r="ENQ1192" s="229" t="s">
        <v>236</v>
      </c>
      <c r="ENR1192" s="230" t="s">
        <v>26</v>
      </c>
      <c r="ENS1192" s="231">
        <v>7</v>
      </c>
      <c r="ENT1192" s="231">
        <v>2</v>
      </c>
      <c r="ENU1192" s="232" t="s">
        <v>237</v>
      </c>
      <c r="ENV1192" s="233">
        <v>0</v>
      </c>
      <c r="ENW1192" s="234"/>
      <c r="ENX1192" s="235" t="e">
        <f>ENX1193</f>
        <v>#REF!</v>
      </c>
      <c r="ENY1192" s="229" t="s">
        <v>236</v>
      </c>
      <c r="ENZ1192" s="230" t="s">
        <v>26</v>
      </c>
      <c r="EOA1192" s="231">
        <v>7</v>
      </c>
      <c r="EOB1192" s="231">
        <v>2</v>
      </c>
      <c r="EOC1192" s="232" t="s">
        <v>237</v>
      </c>
      <c r="EOD1192" s="233">
        <v>0</v>
      </c>
      <c r="EOE1192" s="234"/>
      <c r="EOF1192" s="235" t="e">
        <f>EOF1193</f>
        <v>#REF!</v>
      </c>
      <c r="EOG1192" s="229" t="s">
        <v>236</v>
      </c>
      <c r="EOH1192" s="230" t="s">
        <v>26</v>
      </c>
      <c r="EOI1192" s="231">
        <v>7</v>
      </c>
      <c r="EOJ1192" s="231">
        <v>2</v>
      </c>
      <c r="EOK1192" s="232" t="s">
        <v>237</v>
      </c>
      <c r="EOL1192" s="233">
        <v>0</v>
      </c>
      <c r="EOM1192" s="234"/>
      <c r="EON1192" s="235" t="e">
        <f>EON1193</f>
        <v>#REF!</v>
      </c>
      <c r="EOO1192" s="229" t="s">
        <v>236</v>
      </c>
      <c r="EOP1192" s="230" t="s">
        <v>26</v>
      </c>
      <c r="EOQ1192" s="231">
        <v>7</v>
      </c>
      <c r="EOR1192" s="231">
        <v>2</v>
      </c>
      <c r="EOS1192" s="232" t="s">
        <v>237</v>
      </c>
      <c r="EOT1192" s="233">
        <v>0</v>
      </c>
      <c r="EOU1192" s="234"/>
      <c r="EOV1192" s="235" t="e">
        <f>EOV1193</f>
        <v>#REF!</v>
      </c>
      <c r="EOW1192" s="229" t="s">
        <v>236</v>
      </c>
      <c r="EOX1192" s="230" t="s">
        <v>26</v>
      </c>
      <c r="EOY1192" s="231">
        <v>7</v>
      </c>
      <c r="EOZ1192" s="231">
        <v>2</v>
      </c>
      <c r="EPA1192" s="232" t="s">
        <v>237</v>
      </c>
      <c r="EPB1192" s="233">
        <v>0</v>
      </c>
      <c r="EPC1192" s="234"/>
      <c r="EPD1192" s="235" t="e">
        <f>EPD1193</f>
        <v>#REF!</v>
      </c>
      <c r="EPE1192" s="229" t="s">
        <v>236</v>
      </c>
      <c r="EPF1192" s="230" t="s">
        <v>26</v>
      </c>
      <c r="EPG1192" s="231">
        <v>7</v>
      </c>
      <c r="EPH1192" s="231">
        <v>2</v>
      </c>
      <c r="EPI1192" s="232" t="s">
        <v>237</v>
      </c>
      <c r="EPJ1192" s="233">
        <v>0</v>
      </c>
      <c r="EPK1192" s="234"/>
      <c r="EPL1192" s="235" t="e">
        <f>EPL1193</f>
        <v>#REF!</v>
      </c>
      <c r="EPM1192" s="229" t="s">
        <v>236</v>
      </c>
      <c r="EPN1192" s="230" t="s">
        <v>26</v>
      </c>
      <c r="EPO1192" s="231">
        <v>7</v>
      </c>
      <c r="EPP1192" s="231">
        <v>2</v>
      </c>
      <c r="EPQ1192" s="232" t="s">
        <v>237</v>
      </c>
      <c r="EPR1192" s="233">
        <v>0</v>
      </c>
      <c r="EPS1192" s="234"/>
      <c r="EPT1192" s="235" t="e">
        <f>EPT1193</f>
        <v>#REF!</v>
      </c>
      <c r="EPU1192" s="229" t="s">
        <v>236</v>
      </c>
      <c r="EPV1192" s="230" t="s">
        <v>26</v>
      </c>
      <c r="EPW1192" s="231">
        <v>7</v>
      </c>
      <c r="EPX1192" s="231">
        <v>2</v>
      </c>
      <c r="EPY1192" s="232" t="s">
        <v>237</v>
      </c>
      <c r="EPZ1192" s="233">
        <v>0</v>
      </c>
      <c r="EQA1192" s="234"/>
      <c r="EQB1192" s="235" t="e">
        <f>EQB1193</f>
        <v>#REF!</v>
      </c>
      <c r="EQC1192" s="229" t="s">
        <v>236</v>
      </c>
      <c r="EQD1192" s="230" t="s">
        <v>26</v>
      </c>
      <c r="EQE1192" s="231">
        <v>7</v>
      </c>
      <c r="EQF1192" s="231">
        <v>2</v>
      </c>
      <c r="EQG1192" s="232" t="s">
        <v>237</v>
      </c>
      <c r="EQH1192" s="233">
        <v>0</v>
      </c>
      <c r="EQI1192" s="234"/>
      <c r="EQJ1192" s="235" t="e">
        <f>EQJ1193</f>
        <v>#REF!</v>
      </c>
      <c r="EQK1192" s="229" t="s">
        <v>236</v>
      </c>
      <c r="EQL1192" s="230" t="s">
        <v>26</v>
      </c>
      <c r="EQM1192" s="231">
        <v>7</v>
      </c>
      <c r="EQN1192" s="231">
        <v>2</v>
      </c>
      <c r="EQO1192" s="232" t="s">
        <v>237</v>
      </c>
      <c r="EQP1192" s="233">
        <v>0</v>
      </c>
      <c r="EQQ1192" s="234"/>
      <c r="EQR1192" s="235" t="e">
        <f>EQR1193</f>
        <v>#REF!</v>
      </c>
      <c r="EQS1192" s="229" t="s">
        <v>236</v>
      </c>
      <c r="EQT1192" s="230" t="s">
        <v>26</v>
      </c>
      <c r="EQU1192" s="231">
        <v>7</v>
      </c>
      <c r="EQV1192" s="231">
        <v>2</v>
      </c>
      <c r="EQW1192" s="232" t="s">
        <v>237</v>
      </c>
      <c r="EQX1192" s="233">
        <v>0</v>
      </c>
      <c r="EQY1192" s="234"/>
      <c r="EQZ1192" s="235" t="e">
        <f>EQZ1193</f>
        <v>#REF!</v>
      </c>
      <c r="ERA1192" s="229" t="s">
        <v>236</v>
      </c>
      <c r="ERB1192" s="230" t="s">
        <v>26</v>
      </c>
      <c r="ERC1192" s="231">
        <v>7</v>
      </c>
      <c r="ERD1192" s="231">
        <v>2</v>
      </c>
      <c r="ERE1192" s="232" t="s">
        <v>237</v>
      </c>
      <c r="ERF1192" s="233">
        <v>0</v>
      </c>
      <c r="ERG1192" s="234"/>
      <c r="ERH1192" s="235" t="e">
        <f>ERH1193</f>
        <v>#REF!</v>
      </c>
      <c r="ERI1192" s="229" t="s">
        <v>236</v>
      </c>
      <c r="ERJ1192" s="230" t="s">
        <v>26</v>
      </c>
      <c r="ERK1192" s="231">
        <v>7</v>
      </c>
      <c r="ERL1192" s="231">
        <v>2</v>
      </c>
      <c r="ERM1192" s="232" t="s">
        <v>237</v>
      </c>
      <c r="ERN1192" s="233">
        <v>0</v>
      </c>
      <c r="ERO1192" s="234"/>
      <c r="ERP1192" s="235" t="e">
        <f>ERP1193</f>
        <v>#REF!</v>
      </c>
      <c r="ERQ1192" s="229" t="s">
        <v>236</v>
      </c>
      <c r="ERR1192" s="230" t="s">
        <v>26</v>
      </c>
      <c r="ERS1192" s="231">
        <v>7</v>
      </c>
      <c r="ERT1192" s="231">
        <v>2</v>
      </c>
      <c r="ERU1192" s="232" t="s">
        <v>237</v>
      </c>
      <c r="ERV1192" s="233">
        <v>0</v>
      </c>
      <c r="ERW1192" s="234"/>
      <c r="ERX1192" s="235" t="e">
        <f>ERX1193</f>
        <v>#REF!</v>
      </c>
      <c r="ERY1192" s="229" t="s">
        <v>236</v>
      </c>
      <c r="ERZ1192" s="230" t="s">
        <v>26</v>
      </c>
      <c r="ESA1192" s="231">
        <v>7</v>
      </c>
      <c r="ESB1192" s="231">
        <v>2</v>
      </c>
      <c r="ESC1192" s="232" t="s">
        <v>237</v>
      </c>
      <c r="ESD1192" s="233">
        <v>0</v>
      </c>
      <c r="ESE1192" s="234"/>
      <c r="ESF1192" s="235" t="e">
        <f>ESF1193</f>
        <v>#REF!</v>
      </c>
      <c r="ESG1192" s="229" t="s">
        <v>236</v>
      </c>
      <c r="ESH1192" s="230" t="s">
        <v>26</v>
      </c>
      <c r="ESI1192" s="231">
        <v>7</v>
      </c>
      <c r="ESJ1192" s="231">
        <v>2</v>
      </c>
      <c r="ESK1192" s="232" t="s">
        <v>237</v>
      </c>
      <c r="ESL1192" s="233">
        <v>0</v>
      </c>
      <c r="ESM1192" s="234"/>
      <c r="ESN1192" s="235" t="e">
        <f>ESN1193</f>
        <v>#REF!</v>
      </c>
      <c r="ESO1192" s="229" t="s">
        <v>236</v>
      </c>
      <c r="ESP1192" s="230" t="s">
        <v>26</v>
      </c>
      <c r="ESQ1192" s="231">
        <v>7</v>
      </c>
      <c r="ESR1192" s="231">
        <v>2</v>
      </c>
      <c r="ESS1192" s="232" t="s">
        <v>237</v>
      </c>
      <c r="EST1192" s="233">
        <v>0</v>
      </c>
      <c r="ESU1192" s="234"/>
      <c r="ESV1192" s="235" t="e">
        <f>ESV1193</f>
        <v>#REF!</v>
      </c>
      <c r="ESW1192" s="229" t="s">
        <v>236</v>
      </c>
      <c r="ESX1192" s="230" t="s">
        <v>26</v>
      </c>
      <c r="ESY1192" s="231">
        <v>7</v>
      </c>
      <c r="ESZ1192" s="231">
        <v>2</v>
      </c>
      <c r="ETA1192" s="232" t="s">
        <v>237</v>
      </c>
      <c r="ETB1192" s="233">
        <v>0</v>
      </c>
      <c r="ETC1192" s="234"/>
      <c r="ETD1192" s="235" t="e">
        <f>ETD1193</f>
        <v>#REF!</v>
      </c>
      <c r="ETE1192" s="229" t="s">
        <v>236</v>
      </c>
      <c r="ETF1192" s="230" t="s">
        <v>26</v>
      </c>
      <c r="ETG1192" s="231">
        <v>7</v>
      </c>
      <c r="ETH1192" s="231">
        <v>2</v>
      </c>
      <c r="ETI1192" s="232" t="s">
        <v>237</v>
      </c>
      <c r="ETJ1192" s="233">
        <v>0</v>
      </c>
      <c r="ETK1192" s="234"/>
      <c r="ETL1192" s="235" t="e">
        <f>ETL1193</f>
        <v>#REF!</v>
      </c>
      <c r="ETM1192" s="229" t="s">
        <v>236</v>
      </c>
      <c r="ETN1192" s="230" t="s">
        <v>26</v>
      </c>
      <c r="ETO1192" s="231">
        <v>7</v>
      </c>
      <c r="ETP1192" s="231">
        <v>2</v>
      </c>
      <c r="ETQ1192" s="232" t="s">
        <v>237</v>
      </c>
      <c r="ETR1192" s="233">
        <v>0</v>
      </c>
      <c r="ETS1192" s="234"/>
      <c r="ETT1192" s="235" t="e">
        <f>ETT1193</f>
        <v>#REF!</v>
      </c>
      <c r="ETU1192" s="229" t="s">
        <v>236</v>
      </c>
      <c r="ETV1192" s="230" t="s">
        <v>26</v>
      </c>
      <c r="ETW1192" s="231">
        <v>7</v>
      </c>
      <c r="ETX1192" s="231">
        <v>2</v>
      </c>
      <c r="ETY1192" s="232" t="s">
        <v>237</v>
      </c>
      <c r="ETZ1192" s="233">
        <v>0</v>
      </c>
      <c r="EUA1192" s="234"/>
      <c r="EUB1192" s="235" t="e">
        <f>EUB1193</f>
        <v>#REF!</v>
      </c>
      <c r="EUC1192" s="229" t="s">
        <v>236</v>
      </c>
      <c r="EUD1192" s="230" t="s">
        <v>26</v>
      </c>
      <c r="EUE1192" s="231">
        <v>7</v>
      </c>
      <c r="EUF1192" s="231">
        <v>2</v>
      </c>
      <c r="EUG1192" s="232" t="s">
        <v>237</v>
      </c>
      <c r="EUH1192" s="233">
        <v>0</v>
      </c>
      <c r="EUI1192" s="234"/>
      <c r="EUJ1192" s="235" t="e">
        <f>EUJ1193</f>
        <v>#REF!</v>
      </c>
      <c r="EUK1192" s="229" t="s">
        <v>236</v>
      </c>
      <c r="EUL1192" s="230" t="s">
        <v>26</v>
      </c>
      <c r="EUM1192" s="231">
        <v>7</v>
      </c>
      <c r="EUN1192" s="231">
        <v>2</v>
      </c>
      <c r="EUO1192" s="232" t="s">
        <v>237</v>
      </c>
      <c r="EUP1192" s="233">
        <v>0</v>
      </c>
      <c r="EUQ1192" s="234"/>
      <c r="EUR1192" s="235" t="e">
        <f>EUR1193</f>
        <v>#REF!</v>
      </c>
      <c r="EUS1192" s="229" t="s">
        <v>236</v>
      </c>
      <c r="EUT1192" s="230" t="s">
        <v>26</v>
      </c>
      <c r="EUU1192" s="231">
        <v>7</v>
      </c>
      <c r="EUV1192" s="231">
        <v>2</v>
      </c>
      <c r="EUW1192" s="232" t="s">
        <v>237</v>
      </c>
      <c r="EUX1192" s="233">
        <v>0</v>
      </c>
      <c r="EUY1192" s="234"/>
      <c r="EUZ1192" s="235" t="e">
        <f>EUZ1193</f>
        <v>#REF!</v>
      </c>
      <c r="EVA1192" s="229" t="s">
        <v>236</v>
      </c>
      <c r="EVB1192" s="230" t="s">
        <v>26</v>
      </c>
      <c r="EVC1192" s="231">
        <v>7</v>
      </c>
      <c r="EVD1192" s="231">
        <v>2</v>
      </c>
      <c r="EVE1192" s="232" t="s">
        <v>237</v>
      </c>
      <c r="EVF1192" s="233">
        <v>0</v>
      </c>
      <c r="EVG1192" s="234"/>
      <c r="EVH1192" s="235" t="e">
        <f>EVH1193</f>
        <v>#REF!</v>
      </c>
      <c r="EVI1192" s="229" t="s">
        <v>236</v>
      </c>
      <c r="EVJ1192" s="230" t="s">
        <v>26</v>
      </c>
      <c r="EVK1192" s="231">
        <v>7</v>
      </c>
      <c r="EVL1192" s="231">
        <v>2</v>
      </c>
      <c r="EVM1192" s="232" t="s">
        <v>237</v>
      </c>
      <c r="EVN1192" s="233">
        <v>0</v>
      </c>
      <c r="EVO1192" s="234"/>
      <c r="EVP1192" s="235" t="e">
        <f>EVP1193</f>
        <v>#REF!</v>
      </c>
      <c r="EVQ1192" s="229" t="s">
        <v>236</v>
      </c>
      <c r="EVR1192" s="230" t="s">
        <v>26</v>
      </c>
      <c r="EVS1192" s="231">
        <v>7</v>
      </c>
      <c r="EVT1192" s="231">
        <v>2</v>
      </c>
      <c r="EVU1192" s="232" t="s">
        <v>237</v>
      </c>
      <c r="EVV1192" s="233">
        <v>0</v>
      </c>
      <c r="EVW1192" s="234"/>
      <c r="EVX1192" s="235" t="e">
        <f>EVX1193</f>
        <v>#REF!</v>
      </c>
      <c r="EVY1192" s="229" t="s">
        <v>236</v>
      </c>
      <c r="EVZ1192" s="230" t="s">
        <v>26</v>
      </c>
      <c r="EWA1192" s="231">
        <v>7</v>
      </c>
      <c r="EWB1192" s="231">
        <v>2</v>
      </c>
      <c r="EWC1192" s="232" t="s">
        <v>237</v>
      </c>
      <c r="EWD1192" s="233">
        <v>0</v>
      </c>
      <c r="EWE1192" s="234"/>
      <c r="EWF1192" s="235" t="e">
        <f>EWF1193</f>
        <v>#REF!</v>
      </c>
      <c r="EWG1192" s="229" t="s">
        <v>236</v>
      </c>
      <c r="EWH1192" s="230" t="s">
        <v>26</v>
      </c>
      <c r="EWI1192" s="231">
        <v>7</v>
      </c>
      <c r="EWJ1192" s="231">
        <v>2</v>
      </c>
      <c r="EWK1192" s="232" t="s">
        <v>237</v>
      </c>
      <c r="EWL1192" s="233">
        <v>0</v>
      </c>
      <c r="EWM1192" s="234"/>
      <c r="EWN1192" s="235" t="e">
        <f>EWN1193</f>
        <v>#REF!</v>
      </c>
      <c r="EWO1192" s="229" t="s">
        <v>236</v>
      </c>
      <c r="EWP1192" s="230" t="s">
        <v>26</v>
      </c>
      <c r="EWQ1192" s="231">
        <v>7</v>
      </c>
      <c r="EWR1192" s="231">
        <v>2</v>
      </c>
      <c r="EWS1192" s="232" t="s">
        <v>237</v>
      </c>
      <c r="EWT1192" s="233">
        <v>0</v>
      </c>
      <c r="EWU1192" s="234"/>
      <c r="EWV1192" s="235" t="e">
        <f>EWV1193</f>
        <v>#REF!</v>
      </c>
      <c r="EWW1192" s="229" t="s">
        <v>236</v>
      </c>
      <c r="EWX1192" s="230" t="s">
        <v>26</v>
      </c>
      <c r="EWY1192" s="231">
        <v>7</v>
      </c>
      <c r="EWZ1192" s="231">
        <v>2</v>
      </c>
      <c r="EXA1192" s="232" t="s">
        <v>237</v>
      </c>
      <c r="EXB1192" s="233">
        <v>0</v>
      </c>
      <c r="EXC1192" s="234"/>
      <c r="EXD1192" s="235" t="e">
        <f>EXD1193</f>
        <v>#REF!</v>
      </c>
      <c r="EXE1192" s="229" t="s">
        <v>236</v>
      </c>
      <c r="EXF1192" s="230" t="s">
        <v>26</v>
      </c>
      <c r="EXG1192" s="231">
        <v>7</v>
      </c>
      <c r="EXH1192" s="231">
        <v>2</v>
      </c>
      <c r="EXI1192" s="232" t="s">
        <v>237</v>
      </c>
      <c r="EXJ1192" s="233">
        <v>0</v>
      </c>
      <c r="EXK1192" s="234"/>
      <c r="EXL1192" s="235" t="e">
        <f>EXL1193</f>
        <v>#REF!</v>
      </c>
      <c r="EXM1192" s="229" t="s">
        <v>236</v>
      </c>
      <c r="EXN1192" s="230" t="s">
        <v>26</v>
      </c>
      <c r="EXO1192" s="231">
        <v>7</v>
      </c>
      <c r="EXP1192" s="231">
        <v>2</v>
      </c>
      <c r="EXQ1192" s="232" t="s">
        <v>237</v>
      </c>
      <c r="EXR1192" s="233">
        <v>0</v>
      </c>
      <c r="EXS1192" s="234"/>
      <c r="EXT1192" s="235" t="e">
        <f>EXT1193</f>
        <v>#REF!</v>
      </c>
      <c r="EXU1192" s="229" t="s">
        <v>236</v>
      </c>
      <c r="EXV1192" s="230" t="s">
        <v>26</v>
      </c>
      <c r="EXW1192" s="231">
        <v>7</v>
      </c>
      <c r="EXX1192" s="231">
        <v>2</v>
      </c>
      <c r="EXY1192" s="232" t="s">
        <v>237</v>
      </c>
      <c r="EXZ1192" s="233">
        <v>0</v>
      </c>
      <c r="EYA1192" s="234"/>
      <c r="EYB1192" s="235" t="e">
        <f>EYB1193</f>
        <v>#REF!</v>
      </c>
      <c r="EYC1192" s="229" t="s">
        <v>236</v>
      </c>
      <c r="EYD1192" s="230" t="s">
        <v>26</v>
      </c>
      <c r="EYE1192" s="231">
        <v>7</v>
      </c>
      <c r="EYF1192" s="231">
        <v>2</v>
      </c>
      <c r="EYG1192" s="232" t="s">
        <v>237</v>
      </c>
      <c r="EYH1192" s="233">
        <v>0</v>
      </c>
      <c r="EYI1192" s="234"/>
      <c r="EYJ1192" s="235" t="e">
        <f>EYJ1193</f>
        <v>#REF!</v>
      </c>
      <c r="EYK1192" s="229" t="s">
        <v>236</v>
      </c>
      <c r="EYL1192" s="230" t="s">
        <v>26</v>
      </c>
      <c r="EYM1192" s="231">
        <v>7</v>
      </c>
      <c r="EYN1192" s="231">
        <v>2</v>
      </c>
      <c r="EYO1192" s="232" t="s">
        <v>237</v>
      </c>
      <c r="EYP1192" s="233">
        <v>0</v>
      </c>
      <c r="EYQ1192" s="234"/>
      <c r="EYR1192" s="235" t="e">
        <f>EYR1193</f>
        <v>#REF!</v>
      </c>
      <c r="EYS1192" s="229" t="s">
        <v>236</v>
      </c>
      <c r="EYT1192" s="230" t="s">
        <v>26</v>
      </c>
      <c r="EYU1192" s="231">
        <v>7</v>
      </c>
      <c r="EYV1192" s="231">
        <v>2</v>
      </c>
      <c r="EYW1192" s="232" t="s">
        <v>237</v>
      </c>
      <c r="EYX1192" s="233">
        <v>0</v>
      </c>
      <c r="EYY1192" s="234"/>
      <c r="EYZ1192" s="235" t="e">
        <f>EYZ1193</f>
        <v>#REF!</v>
      </c>
      <c r="EZA1192" s="229" t="s">
        <v>236</v>
      </c>
      <c r="EZB1192" s="230" t="s">
        <v>26</v>
      </c>
      <c r="EZC1192" s="231">
        <v>7</v>
      </c>
      <c r="EZD1192" s="231">
        <v>2</v>
      </c>
      <c r="EZE1192" s="232" t="s">
        <v>237</v>
      </c>
      <c r="EZF1192" s="233">
        <v>0</v>
      </c>
      <c r="EZG1192" s="234"/>
      <c r="EZH1192" s="235" t="e">
        <f>EZH1193</f>
        <v>#REF!</v>
      </c>
      <c r="EZI1192" s="229" t="s">
        <v>236</v>
      </c>
      <c r="EZJ1192" s="230" t="s">
        <v>26</v>
      </c>
      <c r="EZK1192" s="231">
        <v>7</v>
      </c>
      <c r="EZL1192" s="231">
        <v>2</v>
      </c>
      <c r="EZM1192" s="232" t="s">
        <v>237</v>
      </c>
      <c r="EZN1192" s="233">
        <v>0</v>
      </c>
      <c r="EZO1192" s="234"/>
      <c r="EZP1192" s="235" t="e">
        <f>EZP1193</f>
        <v>#REF!</v>
      </c>
      <c r="EZQ1192" s="229" t="s">
        <v>236</v>
      </c>
      <c r="EZR1192" s="230" t="s">
        <v>26</v>
      </c>
      <c r="EZS1192" s="231">
        <v>7</v>
      </c>
      <c r="EZT1192" s="231">
        <v>2</v>
      </c>
      <c r="EZU1192" s="232" t="s">
        <v>237</v>
      </c>
      <c r="EZV1192" s="233">
        <v>0</v>
      </c>
      <c r="EZW1192" s="234"/>
      <c r="EZX1192" s="235" t="e">
        <f>EZX1193</f>
        <v>#REF!</v>
      </c>
      <c r="EZY1192" s="229" t="s">
        <v>236</v>
      </c>
      <c r="EZZ1192" s="230" t="s">
        <v>26</v>
      </c>
      <c r="FAA1192" s="231">
        <v>7</v>
      </c>
      <c r="FAB1192" s="231">
        <v>2</v>
      </c>
      <c r="FAC1192" s="232" t="s">
        <v>237</v>
      </c>
      <c r="FAD1192" s="233">
        <v>0</v>
      </c>
      <c r="FAE1192" s="234"/>
      <c r="FAF1192" s="235" t="e">
        <f>FAF1193</f>
        <v>#REF!</v>
      </c>
      <c r="FAG1192" s="229" t="s">
        <v>236</v>
      </c>
      <c r="FAH1192" s="230" t="s">
        <v>26</v>
      </c>
      <c r="FAI1192" s="231">
        <v>7</v>
      </c>
      <c r="FAJ1192" s="231">
        <v>2</v>
      </c>
      <c r="FAK1192" s="232" t="s">
        <v>237</v>
      </c>
      <c r="FAL1192" s="233">
        <v>0</v>
      </c>
      <c r="FAM1192" s="234"/>
      <c r="FAN1192" s="235" t="e">
        <f>FAN1193</f>
        <v>#REF!</v>
      </c>
      <c r="FAO1192" s="229" t="s">
        <v>236</v>
      </c>
      <c r="FAP1192" s="230" t="s">
        <v>26</v>
      </c>
      <c r="FAQ1192" s="231">
        <v>7</v>
      </c>
      <c r="FAR1192" s="231">
        <v>2</v>
      </c>
      <c r="FAS1192" s="232" t="s">
        <v>237</v>
      </c>
      <c r="FAT1192" s="233">
        <v>0</v>
      </c>
      <c r="FAU1192" s="234"/>
      <c r="FAV1192" s="235" t="e">
        <f>FAV1193</f>
        <v>#REF!</v>
      </c>
      <c r="FAW1192" s="229" t="s">
        <v>236</v>
      </c>
      <c r="FAX1192" s="230" t="s">
        <v>26</v>
      </c>
      <c r="FAY1192" s="231">
        <v>7</v>
      </c>
      <c r="FAZ1192" s="231">
        <v>2</v>
      </c>
      <c r="FBA1192" s="232" t="s">
        <v>237</v>
      </c>
      <c r="FBB1192" s="233">
        <v>0</v>
      </c>
      <c r="FBC1192" s="234"/>
      <c r="FBD1192" s="235" t="e">
        <f>FBD1193</f>
        <v>#REF!</v>
      </c>
      <c r="FBE1192" s="229" t="s">
        <v>236</v>
      </c>
      <c r="FBF1192" s="230" t="s">
        <v>26</v>
      </c>
      <c r="FBG1192" s="231">
        <v>7</v>
      </c>
      <c r="FBH1192" s="231">
        <v>2</v>
      </c>
      <c r="FBI1192" s="232" t="s">
        <v>237</v>
      </c>
      <c r="FBJ1192" s="233">
        <v>0</v>
      </c>
      <c r="FBK1192" s="234"/>
      <c r="FBL1192" s="235" t="e">
        <f>FBL1193</f>
        <v>#REF!</v>
      </c>
      <c r="FBM1192" s="229" t="s">
        <v>236</v>
      </c>
      <c r="FBN1192" s="230" t="s">
        <v>26</v>
      </c>
      <c r="FBO1192" s="231">
        <v>7</v>
      </c>
      <c r="FBP1192" s="231">
        <v>2</v>
      </c>
      <c r="FBQ1192" s="232" t="s">
        <v>237</v>
      </c>
      <c r="FBR1192" s="233">
        <v>0</v>
      </c>
      <c r="FBS1192" s="234"/>
      <c r="FBT1192" s="235" t="e">
        <f>FBT1193</f>
        <v>#REF!</v>
      </c>
      <c r="FBU1192" s="229" t="s">
        <v>236</v>
      </c>
      <c r="FBV1192" s="230" t="s">
        <v>26</v>
      </c>
      <c r="FBW1192" s="231">
        <v>7</v>
      </c>
      <c r="FBX1192" s="231">
        <v>2</v>
      </c>
      <c r="FBY1192" s="232" t="s">
        <v>237</v>
      </c>
      <c r="FBZ1192" s="233">
        <v>0</v>
      </c>
      <c r="FCA1192" s="234"/>
      <c r="FCB1192" s="235" t="e">
        <f>FCB1193</f>
        <v>#REF!</v>
      </c>
      <c r="FCC1192" s="229" t="s">
        <v>236</v>
      </c>
      <c r="FCD1192" s="230" t="s">
        <v>26</v>
      </c>
      <c r="FCE1192" s="231">
        <v>7</v>
      </c>
      <c r="FCF1192" s="231">
        <v>2</v>
      </c>
      <c r="FCG1192" s="232" t="s">
        <v>237</v>
      </c>
      <c r="FCH1192" s="233">
        <v>0</v>
      </c>
      <c r="FCI1192" s="234"/>
      <c r="FCJ1192" s="235" t="e">
        <f>FCJ1193</f>
        <v>#REF!</v>
      </c>
      <c r="FCK1192" s="229" t="s">
        <v>236</v>
      </c>
      <c r="FCL1192" s="230" t="s">
        <v>26</v>
      </c>
      <c r="FCM1192" s="231">
        <v>7</v>
      </c>
      <c r="FCN1192" s="231">
        <v>2</v>
      </c>
      <c r="FCO1192" s="232" t="s">
        <v>237</v>
      </c>
      <c r="FCP1192" s="233">
        <v>0</v>
      </c>
      <c r="FCQ1192" s="234"/>
      <c r="FCR1192" s="235" t="e">
        <f>FCR1193</f>
        <v>#REF!</v>
      </c>
      <c r="FCS1192" s="229" t="s">
        <v>236</v>
      </c>
      <c r="FCT1192" s="230" t="s">
        <v>26</v>
      </c>
      <c r="FCU1192" s="231">
        <v>7</v>
      </c>
      <c r="FCV1192" s="231">
        <v>2</v>
      </c>
      <c r="FCW1192" s="232" t="s">
        <v>237</v>
      </c>
      <c r="FCX1192" s="233">
        <v>0</v>
      </c>
      <c r="FCY1192" s="234"/>
      <c r="FCZ1192" s="235" t="e">
        <f>FCZ1193</f>
        <v>#REF!</v>
      </c>
      <c r="FDA1192" s="229" t="s">
        <v>236</v>
      </c>
      <c r="FDB1192" s="230" t="s">
        <v>26</v>
      </c>
      <c r="FDC1192" s="231">
        <v>7</v>
      </c>
      <c r="FDD1192" s="231">
        <v>2</v>
      </c>
      <c r="FDE1192" s="232" t="s">
        <v>237</v>
      </c>
      <c r="FDF1192" s="233">
        <v>0</v>
      </c>
      <c r="FDG1192" s="234"/>
      <c r="FDH1192" s="235" t="e">
        <f>FDH1193</f>
        <v>#REF!</v>
      </c>
      <c r="FDI1192" s="229" t="s">
        <v>236</v>
      </c>
      <c r="FDJ1192" s="230" t="s">
        <v>26</v>
      </c>
      <c r="FDK1192" s="231">
        <v>7</v>
      </c>
      <c r="FDL1192" s="231">
        <v>2</v>
      </c>
      <c r="FDM1192" s="232" t="s">
        <v>237</v>
      </c>
      <c r="FDN1192" s="233">
        <v>0</v>
      </c>
      <c r="FDO1192" s="234"/>
      <c r="FDP1192" s="235" t="e">
        <f>FDP1193</f>
        <v>#REF!</v>
      </c>
      <c r="FDQ1192" s="229" t="s">
        <v>236</v>
      </c>
      <c r="FDR1192" s="230" t="s">
        <v>26</v>
      </c>
      <c r="FDS1192" s="231">
        <v>7</v>
      </c>
      <c r="FDT1192" s="231">
        <v>2</v>
      </c>
      <c r="FDU1192" s="232" t="s">
        <v>237</v>
      </c>
      <c r="FDV1192" s="233">
        <v>0</v>
      </c>
      <c r="FDW1192" s="234"/>
      <c r="FDX1192" s="235" t="e">
        <f>FDX1193</f>
        <v>#REF!</v>
      </c>
      <c r="FDY1192" s="229" t="s">
        <v>236</v>
      </c>
      <c r="FDZ1192" s="230" t="s">
        <v>26</v>
      </c>
      <c r="FEA1192" s="231">
        <v>7</v>
      </c>
      <c r="FEB1192" s="231">
        <v>2</v>
      </c>
      <c r="FEC1192" s="232" t="s">
        <v>237</v>
      </c>
      <c r="FED1192" s="233">
        <v>0</v>
      </c>
      <c r="FEE1192" s="234"/>
      <c r="FEF1192" s="235" t="e">
        <f>FEF1193</f>
        <v>#REF!</v>
      </c>
      <c r="FEG1192" s="229" t="s">
        <v>236</v>
      </c>
      <c r="FEH1192" s="230" t="s">
        <v>26</v>
      </c>
      <c r="FEI1192" s="231">
        <v>7</v>
      </c>
      <c r="FEJ1192" s="231">
        <v>2</v>
      </c>
      <c r="FEK1192" s="232" t="s">
        <v>237</v>
      </c>
      <c r="FEL1192" s="233">
        <v>0</v>
      </c>
      <c r="FEM1192" s="234"/>
      <c r="FEN1192" s="235" t="e">
        <f>FEN1193</f>
        <v>#REF!</v>
      </c>
      <c r="FEO1192" s="229" t="s">
        <v>236</v>
      </c>
      <c r="FEP1192" s="230" t="s">
        <v>26</v>
      </c>
      <c r="FEQ1192" s="231">
        <v>7</v>
      </c>
      <c r="FER1192" s="231">
        <v>2</v>
      </c>
      <c r="FES1192" s="232" t="s">
        <v>237</v>
      </c>
      <c r="FET1192" s="233">
        <v>0</v>
      </c>
      <c r="FEU1192" s="234"/>
      <c r="FEV1192" s="235" t="e">
        <f>FEV1193</f>
        <v>#REF!</v>
      </c>
      <c r="FEW1192" s="229" t="s">
        <v>236</v>
      </c>
      <c r="FEX1192" s="230" t="s">
        <v>26</v>
      </c>
      <c r="FEY1192" s="231">
        <v>7</v>
      </c>
      <c r="FEZ1192" s="231">
        <v>2</v>
      </c>
      <c r="FFA1192" s="232" t="s">
        <v>237</v>
      </c>
      <c r="FFB1192" s="233">
        <v>0</v>
      </c>
      <c r="FFC1192" s="234"/>
      <c r="FFD1192" s="235" t="e">
        <f>FFD1193</f>
        <v>#REF!</v>
      </c>
      <c r="FFE1192" s="229" t="s">
        <v>236</v>
      </c>
      <c r="FFF1192" s="230" t="s">
        <v>26</v>
      </c>
      <c r="FFG1192" s="231">
        <v>7</v>
      </c>
      <c r="FFH1192" s="231">
        <v>2</v>
      </c>
      <c r="FFI1192" s="232" t="s">
        <v>237</v>
      </c>
      <c r="FFJ1192" s="233">
        <v>0</v>
      </c>
      <c r="FFK1192" s="234"/>
      <c r="FFL1192" s="235" t="e">
        <f>FFL1193</f>
        <v>#REF!</v>
      </c>
      <c r="FFM1192" s="229" t="s">
        <v>236</v>
      </c>
      <c r="FFN1192" s="230" t="s">
        <v>26</v>
      </c>
      <c r="FFO1192" s="231">
        <v>7</v>
      </c>
      <c r="FFP1192" s="231">
        <v>2</v>
      </c>
      <c r="FFQ1192" s="232" t="s">
        <v>237</v>
      </c>
      <c r="FFR1192" s="233">
        <v>0</v>
      </c>
      <c r="FFS1192" s="234"/>
      <c r="FFT1192" s="235" t="e">
        <f>FFT1193</f>
        <v>#REF!</v>
      </c>
      <c r="FFU1192" s="229" t="s">
        <v>236</v>
      </c>
      <c r="FFV1192" s="230" t="s">
        <v>26</v>
      </c>
      <c r="FFW1192" s="231">
        <v>7</v>
      </c>
      <c r="FFX1192" s="231">
        <v>2</v>
      </c>
      <c r="FFY1192" s="232" t="s">
        <v>237</v>
      </c>
      <c r="FFZ1192" s="233">
        <v>0</v>
      </c>
      <c r="FGA1192" s="234"/>
      <c r="FGB1192" s="235" t="e">
        <f>FGB1193</f>
        <v>#REF!</v>
      </c>
      <c r="FGC1192" s="229" t="s">
        <v>236</v>
      </c>
      <c r="FGD1192" s="230" t="s">
        <v>26</v>
      </c>
      <c r="FGE1192" s="231">
        <v>7</v>
      </c>
      <c r="FGF1192" s="231">
        <v>2</v>
      </c>
      <c r="FGG1192" s="232" t="s">
        <v>237</v>
      </c>
      <c r="FGH1192" s="233">
        <v>0</v>
      </c>
      <c r="FGI1192" s="234"/>
      <c r="FGJ1192" s="235" t="e">
        <f>FGJ1193</f>
        <v>#REF!</v>
      </c>
      <c r="FGK1192" s="229" t="s">
        <v>236</v>
      </c>
      <c r="FGL1192" s="230" t="s">
        <v>26</v>
      </c>
      <c r="FGM1192" s="231">
        <v>7</v>
      </c>
      <c r="FGN1192" s="231">
        <v>2</v>
      </c>
      <c r="FGO1192" s="232" t="s">
        <v>237</v>
      </c>
      <c r="FGP1192" s="233">
        <v>0</v>
      </c>
      <c r="FGQ1192" s="234"/>
      <c r="FGR1192" s="235" t="e">
        <f>FGR1193</f>
        <v>#REF!</v>
      </c>
      <c r="FGS1192" s="229" t="s">
        <v>236</v>
      </c>
      <c r="FGT1192" s="230" t="s">
        <v>26</v>
      </c>
      <c r="FGU1192" s="231">
        <v>7</v>
      </c>
      <c r="FGV1192" s="231">
        <v>2</v>
      </c>
      <c r="FGW1192" s="232" t="s">
        <v>237</v>
      </c>
      <c r="FGX1192" s="233">
        <v>0</v>
      </c>
      <c r="FGY1192" s="234"/>
      <c r="FGZ1192" s="235" t="e">
        <f>FGZ1193</f>
        <v>#REF!</v>
      </c>
      <c r="FHA1192" s="229" t="s">
        <v>236</v>
      </c>
      <c r="FHB1192" s="230" t="s">
        <v>26</v>
      </c>
      <c r="FHC1192" s="231">
        <v>7</v>
      </c>
      <c r="FHD1192" s="231">
        <v>2</v>
      </c>
      <c r="FHE1192" s="232" t="s">
        <v>237</v>
      </c>
      <c r="FHF1192" s="233">
        <v>0</v>
      </c>
      <c r="FHG1192" s="234"/>
      <c r="FHH1192" s="235" t="e">
        <f>FHH1193</f>
        <v>#REF!</v>
      </c>
      <c r="FHI1192" s="229" t="s">
        <v>236</v>
      </c>
      <c r="FHJ1192" s="230" t="s">
        <v>26</v>
      </c>
      <c r="FHK1192" s="231">
        <v>7</v>
      </c>
      <c r="FHL1192" s="231">
        <v>2</v>
      </c>
      <c r="FHM1192" s="232" t="s">
        <v>237</v>
      </c>
      <c r="FHN1192" s="233">
        <v>0</v>
      </c>
      <c r="FHO1192" s="234"/>
      <c r="FHP1192" s="235" t="e">
        <f>FHP1193</f>
        <v>#REF!</v>
      </c>
      <c r="FHQ1192" s="229" t="s">
        <v>236</v>
      </c>
      <c r="FHR1192" s="230" t="s">
        <v>26</v>
      </c>
      <c r="FHS1192" s="231">
        <v>7</v>
      </c>
      <c r="FHT1192" s="231">
        <v>2</v>
      </c>
      <c r="FHU1192" s="232" t="s">
        <v>237</v>
      </c>
      <c r="FHV1192" s="233">
        <v>0</v>
      </c>
      <c r="FHW1192" s="234"/>
      <c r="FHX1192" s="235" t="e">
        <f>FHX1193</f>
        <v>#REF!</v>
      </c>
      <c r="FHY1192" s="229" t="s">
        <v>236</v>
      </c>
      <c r="FHZ1192" s="230" t="s">
        <v>26</v>
      </c>
      <c r="FIA1192" s="231">
        <v>7</v>
      </c>
      <c r="FIB1192" s="231">
        <v>2</v>
      </c>
      <c r="FIC1192" s="232" t="s">
        <v>237</v>
      </c>
      <c r="FID1192" s="233">
        <v>0</v>
      </c>
      <c r="FIE1192" s="234"/>
      <c r="FIF1192" s="235" t="e">
        <f>FIF1193</f>
        <v>#REF!</v>
      </c>
      <c r="FIG1192" s="229" t="s">
        <v>236</v>
      </c>
      <c r="FIH1192" s="230" t="s">
        <v>26</v>
      </c>
      <c r="FII1192" s="231">
        <v>7</v>
      </c>
      <c r="FIJ1192" s="231">
        <v>2</v>
      </c>
      <c r="FIK1192" s="232" t="s">
        <v>237</v>
      </c>
      <c r="FIL1192" s="233">
        <v>0</v>
      </c>
      <c r="FIM1192" s="234"/>
      <c r="FIN1192" s="235" t="e">
        <f>FIN1193</f>
        <v>#REF!</v>
      </c>
      <c r="FIO1192" s="229" t="s">
        <v>236</v>
      </c>
      <c r="FIP1192" s="230" t="s">
        <v>26</v>
      </c>
      <c r="FIQ1192" s="231">
        <v>7</v>
      </c>
      <c r="FIR1192" s="231">
        <v>2</v>
      </c>
      <c r="FIS1192" s="232" t="s">
        <v>237</v>
      </c>
      <c r="FIT1192" s="233">
        <v>0</v>
      </c>
      <c r="FIU1192" s="234"/>
      <c r="FIV1192" s="235" t="e">
        <f>FIV1193</f>
        <v>#REF!</v>
      </c>
      <c r="FIW1192" s="229" t="s">
        <v>236</v>
      </c>
      <c r="FIX1192" s="230" t="s">
        <v>26</v>
      </c>
      <c r="FIY1192" s="231">
        <v>7</v>
      </c>
      <c r="FIZ1192" s="231">
        <v>2</v>
      </c>
      <c r="FJA1192" s="232" t="s">
        <v>237</v>
      </c>
      <c r="FJB1192" s="233">
        <v>0</v>
      </c>
      <c r="FJC1192" s="234"/>
      <c r="FJD1192" s="235" t="e">
        <f>FJD1193</f>
        <v>#REF!</v>
      </c>
      <c r="FJE1192" s="229" t="s">
        <v>236</v>
      </c>
      <c r="FJF1192" s="230" t="s">
        <v>26</v>
      </c>
      <c r="FJG1192" s="231">
        <v>7</v>
      </c>
      <c r="FJH1192" s="231">
        <v>2</v>
      </c>
      <c r="FJI1192" s="232" t="s">
        <v>237</v>
      </c>
      <c r="FJJ1192" s="233">
        <v>0</v>
      </c>
      <c r="FJK1192" s="234"/>
      <c r="FJL1192" s="235" t="e">
        <f>FJL1193</f>
        <v>#REF!</v>
      </c>
      <c r="FJM1192" s="229" t="s">
        <v>236</v>
      </c>
      <c r="FJN1192" s="230" t="s">
        <v>26</v>
      </c>
      <c r="FJO1192" s="231">
        <v>7</v>
      </c>
      <c r="FJP1192" s="231">
        <v>2</v>
      </c>
      <c r="FJQ1192" s="232" t="s">
        <v>237</v>
      </c>
      <c r="FJR1192" s="233">
        <v>0</v>
      </c>
      <c r="FJS1192" s="234"/>
      <c r="FJT1192" s="235" t="e">
        <f>FJT1193</f>
        <v>#REF!</v>
      </c>
      <c r="FJU1192" s="229" t="s">
        <v>236</v>
      </c>
      <c r="FJV1192" s="230" t="s">
        <v>26</v>
      </c>
      <c r="FJW1192" s="231">
        <v>7</v>
      </c>
      <c r="FJX1192" s="231">
        <v>2</v>
      </c>
      <c r="FJY1192" s="232" t="s">
        <v>237</v>
      </c>
      <c r="FJZ1192" s="233">
        <v>0</v>
      </c>
      <c r="FKA1192" s="234"/>
      <c r="FKB1192" s="235" t="e">
        <f>FKB1193</f>
        <v>#REF!</v>
      </c>
      <c r="FKC1192" s="229" t="s">
        <v>236</v>
      </c>
      <c r="FKD1192" s="230" t="s">
        <v>26</v>
      </c>
      <c r="FKE1192" s="231">
        <v>7</v>
      </c>
      <c r="FKF1192" s="231">
        <v>2</v>
      </c>
      <c r="FKG1192" s="232" t="s">
        <v>237</v>
      </c>
      <c r="FKH1192" s="233">
        <v>0</v>
      </c>
      <c r="FKI1192" s="234"/>
      <c r="FKJ1192" s="235" t="e">
        <f>FKJ1193</f>
        <v>#REF!</v>
      </c>
      <c r="FKK1192" s="229" t="s">
        <v>236</v>
      </c>
      <c r="FKL1192" s="230" t="s">
        <v>26</v>
      </c>
      <c r="FKM1192" s="231">
        <v>7</v>
      </c>
      <c r="FKN1192" s="231">
        <v>2</v>
      </c>
      <c r="FKO1192" s="232" t="s">
        <v>237</v>
      </c>
      <c r="FKP1192" s="233">
        <v>0</v>
      </c>
      <c r="FKQ1192" s="234"/>
      <c r="FKR1192" s="235" t="e">
        <f>FKR1193</f>
        <v>#REF!</v>
      </c>
      <c r="FKS1192" s="229" t="s">
        <v>236</v>
      </c>
      <c r="FKT1192" s="230" t="s">
        <v>26</v>
      </c>
      <c r="FKU1192" s="231">
        <v>7</v>
      </c>
      <c r="FKV1192" s="231">
        <v>2</v>
      </c>
      <c r="FKW1192" s="232" t="s">
        <v>237</v>
      </c>
      <c r="FKX1192" s="233">
        <v>0</v>
      </c>
      <c r="FKY1192" s="234"/>
      <c r="FKZ1192" s="235" t="e">
        <f>FKZ1193</f>
        <v>#REF!</v>
      </c>
      <c r="FLA1192" s="229" t="s">
        <v>236</v>
      </c>
      <c r="FLB1192" s="230" t="s">
        <v>26</v>
      </c>
      <c r="FLC1192" s="231">
        <v>7</v>
      </c>
      <c r="FLD1192" s="231">
        <v>2</v>
      </c>
      <c r="FLE1192" s="232" t="s">
        <v>237</v>
      </c>
      <c r="FLF1192" s="233">
        <v>0</v>
      </c>
      <c r="FLG1192" s="234"/>
      <c r="FLH1192" s="235" t="e">
        <f>FLH1193</f>
        <v>#REF!</v>
      </c>
      <c r="FLI1192" s="229" t="s">
        <v>236</v>
      </c>
      <c r="FLJ1192" s="230" t="s">
        <v>26</v>
      </c>
      <c r="FLK1192" s="231">
        <v>7</v>
      </c>
      <c r="FLL1192" s="231">
        <v>2</v>
      </c>
      <c r="FLM1192" s="232" t="s">
        <v>237</v>
      </c>
      <c r="FLN1192" s="233">
        <v>0</v>
      </c>
      <c r="FLO1192" s="234"/>
      <c r="FLP1192" s="235" t="e">
        <f>FLP1193</f>
        <v>#REF!</v>
      </c>
      <c r="FLQ1192" s="229" t="s">
        <v>236</v>
      </c>
      <c r="FLR1192" s="230" t="s">
        <v>26</v>
      </c>
      <c r="FLS1192" s="231">
        <v>7</v>
      </c>
      <c r="FLT1192" s="231">
        <v>2</v>
      </c>
      <c r="FLU1192" s="232" t="s">
        <v>237</v>
      </c>
      <c r="FLV1192" s="233">
        <v>0</v>
      </c>
      <c r="FLW1192" s="234"/>
      <c r="FLX1192" s="235" t="e">
        <f>FLX1193</f>
        <v>#REF!</v>
      </c>
      <c r="FLY1192" s="229" t="s">
        <v>236</v>
      </c>
      <c r="FLZ1192" s="230" t="s">
        <v>26</v>
      </c>
      <c r="FMA1192" s="231">
        <v>7</v>
      </c>
      <c r="FMB1192" s="231">
        <v>2</v>
      </c>
      <c r="FMC1192" s="232" t="s">
        <v>237</v>
      </c>
      <c r="FMD1192" s="233">
        <v>0</v>
      </c>
      <c r="FME1192" s="234"/>
      <c r="FMF1192" s="235" t="e">
        <f>FMF1193</f>
        <v>#REF!</v>
      </c>
      <c r="FMG1192" s="229" t="s">
        <v>236</v>
      </c>
      <c r="FMH1192" s="230" t="s">
        <v>26</v>
      </c>
      <c r="FMI1192" s="231">
        <v>7</v>
      </c>
      <c r="FMJ1192" s="231">
        <v>2</v>
      </c>
      <c r="FMK1192" s="232" t="s">
        <v>237</v>
      </c>
      <c r="FML1192" s="233">
        <v>0</v>
      </c>
      <c r="FMM1192" s="234"/>
      <c r="FMN1192" s="235" t="e">
        <f>FMN1193</f>
        <v>#REF!</v>
      </c>
      <c r="FMO1192" s="229" t="s">
        <v>236</v>
      </c>
      <c r="FMP1192" s="230" t="s">
        <v>26</v>
      </c>
      <c r="FMQ1192" s="231">
        <v>7</v>
      </c>
      <c r="FMR1192" s="231">
        <v>2</v>
      </c>
      <c r="FMS1192" s="232" t="s">
        <v>237</v>
      </c>
      <c r="FMT1192" s="233">
        <v>0</v>
      </c>
      <c r="FMU1192" s="234"/>
      <c r="FMV1192" s="235" t="e">
        <f>FMV1193</f>
        <v>#REF!</v>
      </c>
      <c r="FMW1192" s="229" t="s">
        <v>236</v>
      </c>
      <c r="FMX1192" s="230" t="s">
        <v>26</v>
      </c>
      <c r="FMY1192" s="231">
        <v>7</v>
      </c>
      <c r="FMZ1192" s="231">
        <v>2</v>
      </c>
      <c r="FNA1192" s="232" t="s">
        <v>237</v>
      </c>
      <c r="FNB1192" s="233">
        <v>0</v>
      </c>
      <c r="FNC1192" s="234"/>
      <c r="FND1192" s="235" t="e">
        <f>FND1193</f>
        <v>#REF!</v>
      </c>
      <c r="FNE1192" s="229" t="s">
        <v>236</v>
      </c>
      <c r="FNF1192" s="230" t="s">
        <v>26</v>
      </c>
      <c r="FNG1192" s="231">
        <v>7</v>
      </c>
      <c r="FNH1192" s="231">
        <v>2</v>
      </c>
      <c r="FNI1192" s="232" t="s">
        <v>237</v>
      </c>
      <c r="FNJ1192" s="233">
        <v>0</v>
      </c>
      <c r="FNK1192" s="234"/>
      <c r="FNL1192" s="235" t="e">
        <f>FNL1193</f>
        <v>#REF!</v>
      </c>
      <c r="FNM1192" s="229" t="s">
        <v>236</v>
      </c>
      <c r="FNN1192" s="230" t="s">
        <v>26</v>
      </c>
      <c r="FNO1192" s="231">
        <v>7</v>
      </c>
      <c r="FNP1192" s="231">
        <v>2</v>
      </c>
      <c r="FNQ1192" s="232" t="s">
        <v>237</v>
      </c>
      <c r="FNR1192" s="233">
        <v>0</v>
      </c>
      <c r="FNS1192" s="234"/>
      <c r="FNT1192" s="235" t="e">
        <f>FNT1193</f>
        <v>#REF!</v>
      </c>
      <c r="FNU1192" s="229" t="s">
        <v>236</v>
      </c>
      <c r="FNV1192" s="230" t="s">
        <v>26</v>
      </c>
      <c r="FNW1192" s="231">
        <v>7</v>
      </c>
      <c r="FNX1192" s="231">
        <v>2</v>
      </c>
      <c r="FNY1192" s="232" t="s">
        <v>237</v>
      </c>
      <c r="FNZ1192" s="233">
        <v>0</v>
      </c>
      <c r="FOA1192" s="234"/>
      <c r="FOB1192" s="235" t="e">
        <f>FOB1193</f>
        <v>#REF!</v>
      </c>
      <c r="FOC1192" s="229" t="s">
        <v>236</v>
      </c>
      <c r="FOD1192" s="230" t="s">
        <v>26</v>
      </c>
      <c r="FOE1192" s="231">
        <v>7</v>
      </c>
      <c r="FOF1192" s="231">
        <v>2</v>
      </c>
      <c r="FOG1192" s="232" t="s">
        <v>237</v>
      </c>
      <c r="FOH1192" s="233">
        <v>0</v>
      </c>
      <c r="FOI1192" s="234"/>
      <c r="FOJ1192" s="235" t="e">
        <f>FOJ1193</f>
        <v>#REF!</v>
      </c>
      <c r="FOK1192" s="229" t="s">
        <v>236</v>
      </c>
      <c r="FOL1192" s="230" t="s">
        <v>26</v>
      </c>
      <c r="FOM1192" s="231">
        <v>7</v>
      </c>
      <c r="FON1192" s="231">
        <v>2</v>
      </c>
      <c r="FOO1192" s="232" t="s">
        <v>237</v>
      </c>
      <c r="FOP1192" s="233">
        <v>0</v>
      </c>
      <c r="FOQ1192" s="234"/>
      <c r="FOR1192" s="235" t="e">
        <f>FOR1193</f>
        <v>#REF!</v>
      </c>
      <c r="FOS1192" s="229" t="s">
        <v>236</v>
      </c>
      <c r="FOT1192" s="230" t="s">
        <v>26</v>
      </c>
      <c r="FOU1192" s="231">
        <v>7</v>
      </c>
      <c r="FOV1192" s="231">
        <v>2</v>
      </c>
      <c r="FOW1192" s="232" t="s">
        <v>237</v>
      </c>
      <c r="FOX1192" s="233">
        <v>0</v>
      </c>
      <c r="FOY1192" s="234"/>
      <c r="FOZ1192" s="235" t="e">
        <f>FOZ1193</f>
        <v>#REF!</v>
      </c>
      <c r="FPA1192" s="229" t="s">
        <v>236</v>
      </c>
      <c r="FPB1192" s="230" t="s">
        <v>26</v>
      </c>
      <c r="FPC1192" s="231">
        <v>7</v>
      </c>
      <c r="FPD1192" s="231">
        <v>2</v>
      </c>
      <c r="FPE1192" s="232" t="s">
        <v>237</v>
      </c>
      <c r="FPF1192" s="233">
        <v>0</v>
      </c>
      <c r="FPG1192" s="234"/>
      <c r="FPH1192" s="235" t="e">
        <f>FPH1193</f>
        <v>#REF!</v>
      </c>
      <c r="FPI1192" s="229" t="s">
        <v>236</v>
      </c>
      <c r="FPJ1192" s="230" t="s">
        <v>26</v>
      </c>
      <c r="FPK1192" s="231">
        <v>7</v>
      </c>
      <c r="FPL1192" s="231">
        <v>2</v>
      </c>
      <c r="FPM1192" s="232" t="s">
        <v>237</v>
      </c>
      <c r="FPN1192" s="233">
        <v>0</v>
      </c>
      <c r="FPO1192" s="234"/>
      <c r="FPP1192" s="235" t="e">
        <f>FPP1193</f>
        <v>#REF!</v>
      </c>
      <c r="FPQ1192" s="229" t="s">
        <v>236</v>
      </c>
      <c r="FPR1192" s="230" t="s">
        <v>26</v>
      </c>
      <c r="FPS1192" s="231">
        <v>7</v>
      </c>
      <c r="FPT1192" s="231">
        <v>2</v>
      </c>
      <c r="FPU1192" s="232" t="s">
        <v>237</v>
      </c>
      <c r="FPV1192" s="233">
        <v>0</v>
      </c>
      <c r="FPW1192" s="234"/>
      <c r="FPX1192" s="235" t="e">
        <f>FPX1193</f>
        <v>#REF!</v>
      </c>
      <c r="FPY1192" s="229" t="s">
        <v>236</v>
      </c>
      <c r="FPZ1192" s="230" t="s">
        <v>26</v>
      </c>
      <c r="FQA1192" s="231">
        <v>7</v>
      </c>
      <c r="FQB1192" s="231">
        <v>2</v>
      </c>
      <c r="FQC1192" s="232" t="s">
        <v>237</v>
      </c>
      <c r="FQD1192" s="233">
        <v>0</v>
      </c>
      <c r="FQE1192" s="234"/>
      <c r="FQF1192" s="235" t="e">
        <f>FQF1193</f>
        <v>#REF!</v>
      </c>
      <c r="FQG1192" s="229" t="s">
        <v>236</v>
      </c>
      <c r="FQH1192" s="230" t="s">
        <v>26</v>
      </c>
      <c r="FQI1192" s="231">
        <v>7</v>
      </c>
      <c r="FQJ1192" s="231">
        <v>2</v>
      </c>
      <c r="FQK1192" s="232" t="s">
        <v>237</v>
      </c>
      <c r="FQL1192" s="233">
        <v>0</v>
      </c>
      <c r="FQM1192" s="234"/>
      <c r="FQN1192" s="235" t="e">
        <f>FQN1193</f>
        <v>#REF!</v>
      </c>
      <c r="FQO1192" s="229" t="s">
        <v>236</v>
      </c>
      <c r="FQP1192" s="230" t="s">
        <v>26</v>
      </c>
      <c r="FQQ1192" s="231">
        <v>7</v>
      </c>
      <c r="FQR1192" s="231">
        <v>2</v>
      </c>
      <c r="FQS1192" s="232" t="s">
        <v>237</v>
      </c>
      <c r="FQT1192" s="233">
        <v>0</v>
      </c>
      <c r="FQU1192" s="234"/>
      <c r="FQV1192" s="235" t="e">
        <f>FQV1193</f>
        <v>#REF!</v>
      </c>
      <c r="FQW1192" s="229" t="s">
        <v>236</v>
      </c>
      <c r="FQX1192" s="230" t="s">
        <v>26</v>
      </c>
      <c r="FQY1192" s="231">
        <v>7</v>
      </c>
      <c r="FQZ1192" s="231">
        <v>2</v>
      </c>
      <c r="FRA1192" s="232" t="s">
        <v>237</v>
      </c>
      <c r="FRB1192" s="233">
        <v>0</v>
      </c>
      <c r="FRC1192" s="234"/>
      <c r="FRD1192" s="235" t="e">
        <f>FRD1193</f>
        <v>#REF!</v>
      </c>
      <c r="FRE1192" s="229" t="s">
        <v>236</v>
      </c>
      <c r="FRF1192" s="230" t="s">
        <v>26</v>
      </c>
      <c r="FRG1192" s="231">
        <v>7</v>
      </c>
      <c r="FRH1192" s="231">
        <v>2</v>
      </c>
      <c r="FRI1192" s="232" t="s">
        <v>237</v>
      </c>
      <c r="FRJ1192" s="233">
        <v>0</v>
      </c>
      <c r="FRK1192" s="234"/>
      <c r="FRL1192" s="235" t="e">
        <f>FRL1193</f>
        <v>#REF!</v>
      </c>
      <c r="FRM1192" s="229" t="s">
        <v>236</v>
      </c>
      <c r="FRN1192" s="230" t="s">
        <v>26</v>
      </c>
      <c r="FRO1192" s="231">
        <v>7</v>
      </c>
      <c r="FRP1192" s="231">
        <v>2</v>
      </c>
      <c r="FRQ1192" s="232" t="s">
        <v>237</v>
      </c>
      <c r="FRR1192" s="233">
        <v>0</v>
      </c>
      <c r="FRS1192" s="234"/>
      <c r="FRT1192" s="235" t="e">
        <f>FRT1193</f>
        <v>#REF!</v>
      </c>
      <c r="FRU1192" s="229" t="s">
        <v>236</v>
      </c>
      <c r="FRV1192" s="230" t="s">
        <v>26</v>
      </c>
      <c r="FRW1192" s="231">
        <v>7</v>
      </c>
      <c r="FRX1192" s="231">
        <v>2</v>
      </c>
      <c r="FRY1192" s="232" t="s">
        <v>237</v>
      </c>
      <c r="FRZ1192" s="233">
        <v>0</v>
      </c>
      <c r="FSA1192" s="234"/>
      <c r="FSB1192" s="235" t="e">
        <f>FSB1193</f>
        <v>#REF!</v>
      </c>
      <c r="FSC1192" s="229" t="s">
        <v>236</v>
      </c>
      <c r="FSD1192" s="230" t="s">
        <v>26</v>
      </c>
      <c r="FSE1192" s="231">
        <v>7</v>
      </c>
      <c r="FSF1192" s="231">
        <v>2</v>
      </c>
      <c r="FSG1192" s="232" t="s">
        <v>237</v>
      </c>
      <c r="FSH1192" s="233">
        <v>0</v>
      </c>
      <c r="FSI1192" s="234"/>
      <c r="FSJ1192" s="235" t="e">
        <f>FSJ1193</f>
        <v>#REF!</v>
      </c>
      <c r="FSK1192" s="229" t="s">
        <v>236</v>
      </c>
      <c r="FSL1192" s="230" t="s">
        <v>26</v>
      </c>
      <c r="FSM1192" s="231">
        <v>7</v>
      </c>
      <c r="FSN1192" s="231">
        <v>2</v>
      </c>
      <c r="FSO1192" s="232" t="s">
        <v>237</v>
      </c>
      <c r="FSP1192" s="233">
        <v>0</v>
      </c>
      <c r="FSQ1192" s="234"/>
      <c r="FSR1192" s="235" t="e">
        <f>FSR1193</f>
        <v>#REF!</v>
      </c>
      <c r="FSS1192" s="229" t="s">
        <v>236</v>
      </c>
      <c r="FST1192" s="230" t="s">
        <v>26</v>
      </c>
      <c r="FSU1192" s="231">
        <v>7</v>
      </c>
      <c r="FSV1192" s="231">
        <v>2</v>
      </c>
      <c r="FSW1192" s="232" t="s">
        <v>237</v>
      </c>
      <c r="FSX1192" s="233">
        <v>0</v>
      </c>
      <c r="FSY1192" s="234"/>
      <c r="FSZ1192" s="235" t="e">
        <f>FSZ1193</f>
        <v>#REF!</v>
      </c>
      <c r="FTA1192" s="229" t="s">
        <v>236</v>
      </c>
      <c r="FTB1192" s="230" t="s">
        <v>26</v>
      </c>
      <c r="FTC1192" s="231">
        <v>7</v>
      </c>
      <c r="FTD1192" s="231">
        <v>2</v>
      </c>
      <c r="FTE1192" s="232" t="s">
        <v>237</v>
      </c>
      <c r="FTF1192" s="233">
        <v>0</v>
      </c>
      <c r="FTG1192" s="234"/>
      <c r="FTH1192" s="235" t="e">
        <f>FTH1193</f>
        <v>#REF!</v>
      </c>
      <c r="FTI1192" s="229" t="s">
        <v>236</v>
      </c>
      <c r="FTJ1192" s="230" t="s">
        <v>26</v>
      </c>
      <c r="FTK1192" s="231">
        <v>7</v>
      </c>
      <c r="FTL1192" s="231">
        <v>2</v>
      </c>
      <c r="FTM1192" s="232" t="s">
        <v>237</v>
      </c>
      <c r="FTN1192" s="233">
        <v>0</v>
      </c>
      <c r="FTO1192" s="234"/>
      <c r="FTP1192" s="235" t="e">
        <f>FTP1193</f>
        <v>#REF!</v>
      </c>
      <c r="FTQ1192" s="229" t="s">
        <v>236</v>
      </c>
      <c r="FTR1192" s="230" t="s">
        <v>26</v>
      </c>
      <c r="FTS1192" s="231">
        <v>7</v>
      </c>
      <c r="FTT1192" s="231">
        <v>2</v>
      </c>
      <c r="FTU1192" s="232" t="s">
        <v>237</v>
      </c>
      <c r="FTV1192" s="233">
        <v>0</v>
      </c>
      <c r="FTW1192" s="234"/>
      <c r="FTX1192" s="235" t="e">
        <f>FTX1193</f>
        <v>#REF!</v>
      </c>
      <c r="FTY1192" s="229" t="s">
        <v>236</v>
      </c>
      <c r="FTZ1192" s="230" t="s">
        <v>26</v>
      </c>
      <c r="FUA1192" s="231">
        <v>7</v>
      </c>
      <c r="FUB1192" s="231">
        <v>2</v>
      </c>
      <c r="FUC1192" s="232" t="s">
        <v>237</v>
      </c>
      <c r="FUD1192" s="233">
        <v>0</v>
      </c>
      <c r="FUE1192" s="234"/>
      <c r="FUF1192" s="235" t="e">
        <f>FUF1193</f>
        <v>#REF!</v>
      </c>
      <c r="FUG1192" s="229" t="s">
        <v>236</v>
      </c>
      <c r="FUH1192" s="230" t="s">
        <v>26</v>
      </c>
      <c r="FUI1192" s="231">
        <v>7</v>
      </c>
      <c r="FUJ1192" s="231">
        <v>2</v>
      </c>
      <c r="FUK1192" s="232" t="s">
        <v>237</v>
      </c>
      <c r="FUL1192" s="233">
        <v>0</v>
      </c>
      <c r="FUM1192" s="234"/>
      <c r="FUN1192" s="235" t="e">
        <f>FUN1193</f>
        <v>#REF!</v>
      </c>
      <c r="FUO1192" s="229" t="s">
        <v>236</v>
      </c>
      <c r="FUP1192" s="230" t="s">
        <v>26</v>
      </c>
      <c r="FUQ1192" s="231">
        <v>7</v>
      </c>
      <c r="FUR1192" s="231">
        <v>2</v>
      </c>
      <c r="FUS1192" s="232" t="s">
        <v>237</v>
      </c>
      <c r="FUT1192" s="233">
        <v>0</v>
      </c>
      <c r="FUU1192" s="234"/>
      <c r="FUV1192" s="235" t="e">
        <f>FUV1193</f>
        <v>#REF!</v>
      </c>
      <c r="FUW1192" s="229" t="s">
        <v>236</v>
      </c>
      <c r="FUX1192" s="230" t="s">
        <v>26</v>
      </c>
      <c r="FUY1192" s="231">
        <v>7</v>
      </c>
      <c r="FUZ1192" s="231">
        <v>2</v>
      </c>
      <c r="FVA1192" s="232" t="s">
        <v>237</v>
      </c>
      <c r="FVB1192" s="233">
        <v>0</v>
      </c>
      <c r="FVC1192" s="234"/>
      <c r="FVD1192" s="235" t="e">
        <f>FVD1193</f>
        <v>#REF!</v>
      </c>
      <c r="FVE1192" s="229" t="s">
        <v>236</v>
      </c>
      <c r="FVF1192" s="230" t="s">
        <v>26</v>
      </c>
      <c r="FVG1192" s="231">
        <v>7</v>
      </c>
      <c r="FVH1192" s="231">
        <v>2</v>
      </c>
      <c r="FVI1192" s="232" t="s">
        <v>237</v>
      </c>
      <c r="FVJ1192" s="233">
        <v>0</v>
      </c>
      <c r="FVK1192" s="234"/>
      <c r="FVL1192" s="235" t="e">
        <f>FVL1193</f>
        <v>#REF!</v>
      </c>
      <c r="FVM1192" s="229" t="s">
        <v>236</v>
      </c>
      <c r="FVN1192" s="230" t="s">
        <v>26</v>
      </c>
      <c r="FVO1192" s="231">
        <v>7</v>
      </c>
      <c r="FVP1192" s="231">
        <v>2</v>
      </c>
      <c r="FVQ1192" s="232" t="s">
        <v>237</v>
      </c>
      <c r="FVR1192" s="233">
        <v>0</v>
      </c>
      <c r="FVS1192" s="234"/>
      <c r="FVT1192" s="235" t="e">
        <f>FVT1193</f>
        <v>#REF!</v>
      </c>
      <c r="FVU1192" s="229" t="s">
        <v>236</v>
      </c>
      <c r="FVV1192" s="230" t="s">
        <v>26</v>
      </c>
      <c r="FVW1192" s="231">
        <v>7</v>
      </c>
      <c r="FVX1192" s="231">
        <v>2</v>
      </c>
      <c r="FVY1192" s="232" t="s">
        <v>237</v>
      </c>
      <c r="FVZ1192" s="233">
        <v>0</v>
      </c>
      <c r="FWA1192" s="234"/>
      <c r="FWB1192" s="235" t="e">
        <f>FWB1193</f>
        <v>#REF!</v>
      </c>
      <c r="FWC1192" s="229" t="s">
        <v>236</v>
      </c>
      <c r="FWD1192" s="230" t="s">
        <v>26</v>
      </c>
      <c r="FWE1192" s="231">
        <v>7</v>
      </c>
      <c r="FWF1192" s="231">
        <v>2</v>
      </c>
      <c r="FWG1192" s="232" t="s">
        <v>237</v>
      </c>
      <c r="FWH1192" s="233">
        <v>0</v>
      </c>
      <c r="FWI1192" s="234"/>
      <c r="FWJ1192" s="235" t="e">
        <f>FWJ1193</f>
        <v>#REF!</v>
      </c>
      <c r="FWK1192" s="229" t="s">
        <v>236</v>
      </c>
      <c r="FWL1192" s="230" t="s">
        <v>26</v>
      </c>
      <c r="FWM1192" s="231">
        <v>7</v>
      </c>
      <c r="FWN1192" s="231">
        <v>2</v>
      </c>
      <c r="FWO1192" s="232" t="s">
        <v>237</v>
      </c>
      <c r="FWP1192" s="233">
        <v>0</v>
      </c>
      <c r="FWQ1192" s="234"/>
      <c r="FWR1192" s="235" t="e">
        <f>FWR1193</f>
        <v>#REF!</v>
      </c>
      <c r="FWS1192" s="229" t="s">
        <v>236</v>
      </c>
      <c r="FWT1192" s="230" t="s">
        <v>26</v>
      </c>
      <c r="FWU1192" s="231">
        <v>7</v>
      </c>
      <c r="FWV1192" s="231">
        <v>2</v>
      </c>
      <c r="FWW1192" s="232" t="s">
        <v>237</v>
      </c>
      <c r="FWX1192" s="233">
        <v>0</v>
      </c>
      <c r="FWY1192" s="234"/>
      <c r="FWZ1192" s="235" t="e">
        <f>FWZ1193</f>
        <v>#REF!</v>
      </c>
      <c r="FXA1192" s="229" t="s">
        <v>236</v>
      </c>
      <c r="FXB1192" s="230" t="s">
        <v>26</v>
      </c>
      <c r="FXC1192" s="231">
        <v>7</v>
      </c>
      <c r="FXD1192" s="231">
        <v>2</v>
      </c>
      <c r="FXE1192" s="232" t="s">
        <v>237</v>
      </c>
      <c r="FXF1192" s="233">
        <v>0</v>
      </c>
      <c r="FXG1192" s="234"/>
      <c r="FXH1192" s="235" t="e">
        <f>FXH1193</f>
        <v>#REF!</v>
      </c>
      <c r="FXI1192" s="229" t="s">
        <v>236</v>
      </c>
      <c r="FXJ1192" s="230" t="s">
        <v>26</v>
      </c>
      <c r="FXK1192" s="231">
        <v>7</v>
      </c>
      <c r="FXL1192" s="231">
        <v>2</v>
      </c>
      <c r="FXM1192" s="232" t="s">
        <v>237</v>
      </c>
      <c r="FXN1192" s="233">
        <v>0</v>
      </c>
      <c r="FXO1192" s="234"/>
      <c r="FXP1192" s="235" t="e">
        <f>FXP1193</f>
        <v>#REF!</v>
      </c>
      <c r="FXQ1192" s="229" t="s">
        <v>236</v>
      </c>
      <c r="FXR1192" s="230" t="s">
        <v>26</v>
      </c>
      <c r="FXS1192" s="231">
        <v>7</v>
      </c>
      <c r="FXT1192" s="231">
        <v>2</v>
      </c>
      <c r="FXU1192" s="232" t="s">
        <v>237</v>
      </c>
      <c r="FXV1192" s="233">
        <v>0</v>
      </c>
      <c r="FXW1192" s="234"/>
      <c r="FXX1192" s="235" t="e">
        <f>FXX1193</f>
        <v>#REF!</v>
      </c>
      <c r="FXY1192" s="229" t="s">
        <v>236</v>
      </c>
      <c r="FXZ1192" s="230" t="s">
        <v>26</v>
      </c>
      <c r="FYA1192" s="231">
        <v>7</v>
      </c>
      <c r="FYB1192" s="231">
        <v>2</v>
      </c>
      <c r="FYC1192" s="232" t="s">
        <v>237</v>
      </c>
      <c r="FYD1192" s="233">
        <v>0</v>
      </c>
      <c r="FYE1192" s="234"/>
      <c r="FYF1192" s="235" t="e">
        <f>FYF1193</f>
        <v>#REF!</v>
      </c>
      <c r="FYG1192" s="229" t="s">
        <v>236</v>
      </c>
      <c r="FYH1192" s="230" t="s">
        <v>26</v>
      </c>
      <c r="FYI1192" s="231">
        <v>7</v>
      </c>
      <c r="FYJ1192" s="231">
        <v>2</v>
      </c>
      <c r="FYK1192" s="232" t="s">
        <v>237</v>
      </c>
      <c r="FYL1192" s="233">
        <v>0</v>
      </c>
      <c r="FYM1192" s="234"/>
      <c r="FYN1192" s="235" t="e">
        <f>FYN1193</f>
        <v>#REF!</v>
      </c>
      <c r="FYO1192" s="229" t="s">
        <v>236</v>
      </c>
      <c r="FYP1192" s="230" t="s">
        <v>26</v>
      </c>
      <c r="FYQ1192" s="231">
        <v>7</v>
      </c>
      <c r="FYR1192" s="231">
        <v>2</v>
      </c>
      <c r="FYS1192" s="232" t="s">
        <v>237</v>
      </c>
      <c r="FYT1192" s="233">
        <v>0</v>
      </c>
      <c r="FYU1192" s="234"/>
      <c r="FYV1192" s="235" t="e">
        <f>FYV1193</f>
        <v>#REF!</v>
      </c>
      <c r="FYW1192" s="229" t="s">
        <v>236</v>
      </c>
      <c r="FYX1192" s="230" t="s">
        <v>26</v>
      </c>
      <c r="FYY1192" s="231">
        <v>7</v>
      </c>
      <c r="FYZ1192" s="231">
        <v>2</v>
      </c>
      <c r="FZA1192" s="232" t="s">
        <v>237</v>
      </c>
      <c r="FZB1192" s="233">
        <v>0</v>
      </c>
      <c r="FZC1192" s="234"/>
      <c r="FZD1192" s="235" t="e">
        <f>FZD1193</f>
        <v>#REF!</v>
      </c>
      <c r="FZE1192" s="229" t="s">
        <v>236</v>
      </c>
      <c r="FZF1192" s="230" t="s">
        <v>26</v>
      </c>
      <c r="FZG1192" s="231">
        <v>7</v>
      </c>
      <c r="FZH1192" s="231">
        <v>2</v>
      </c>
      <c r="FZI1192" s="232" t="s">
        <v>237</v>
      </c>
      <c r="FZJ1192" s="233">
        <v>0</v>
      </c>
      <c r="FZK1192" s="234"/>
      <c r="FZL1192" s="235" t="e">
        <f>FZL1193</f>
        <v>#REF!</v>
      </c>
      <c r="FZM1192" s="229" t="s">
        <v>236</v>
      </c>
      <c r="FZN1192" s="230" t="s">
        <v>26</v>
      </c>
      <c r="FZO1192" s="231">
        <v>7</v>
      </c>
      <c r="FZP1192" s="231">
        <v>2</v>
      </c>
      <c r="FZQ1192" s="232" t="s">
        <v>237</v>
      </c>
      <c r="FZR1192" s="233">
        <v>0</v>
      </c>
      <c r="FZS1192" s="234"/>
      <c r="FZT1192" s="235" t="e">
        <f>FZT1193</f>
        <v>#REF!</v>
      </c>
      <c r="FZU1192" s="229" t="s">
        <v>236</v>
      </c>
      <c r="FZV1192" s="230" t="s">
        <v>26</v>
      </c>
      <c r="FZW1192" s="231">
        <v>7</v>
      </c>
      <c r="FZX1192" s="231">
        <v>2</v>
      </c>
      <c r="FZY1192" s="232" t="s">
        <v>237</v>
      </c>
      <c r="FZZ1192" s="233">
        <v>0</v>
      </c>
      <c r="GAA1192" s="234"/>
      <c r="GAB1192" s="235" t="e">
        <f>GAB1193</f>
        <v>#REF!</v>
      </c>
      <c r="GAC1192" s="229" t="s">
        <v>236</v>
      </c>
      <c r="GAD1192" s="230" t="s">
        <v>26</v>
      </c>
      <c r="GAE1192" s="231">
        <v>7</v>
      </c>
      <c r="GAF1192" s="231">
        <v>2</v>
      </c>
      <c r="GAG1192" s="232" t="s">
        <v>237</v>
      </c>
      <c r="GAH1192" s="233">
        <v>0</v>
      </c>
      <c r="GAI1192" s="234"/>
      <c r="GAJ1192" s="235" t="e">
        <f>GAJ1193</f>
        <v>#REF!</v>
      </c>
      <c r="GAK1192" s="229" t="s">
        <v>236</v>
      </c>
      <c r="GAL1192" s="230" t="s">
        <v>26</v>
      </c>
      <c r="GAM1192" s="231">
        <v>7</v>
      </c>
      <c r="GAN1192" s="231">
        <v>2</v>
      </c>
      <c r="GAO1192" s="232" t="s">
        <v>237</v>
      </c>
      <c r="GAP1192" s="233">
        <v>0</v>
      </c>
      <c r="GAQ1192" s="234"/>
      <c r="GAR1192" s="235" t="e">
        <f>GAR1193</f>
        <v>#REF!</v>
      </c>
      <c r="GAS1192" s="229" t="s">
        <v>236</v>
      </c>
      <c r="GAT1192" s="230" t="s">
        <v>26</v>
      </c>
      <c r="GAU1192" s="231">
        <v>7</v>
      </c>
      <c r="GAV1192" s="231">
        <v>2</v>
      </c>
      <c r="GAW1192" s="232" t="s">
        <v>237</v>
      </c>
      <c r="GAX1192" s="233">
        <v>0</v>
      </c>
      <c r="GAY1192" s="234"/>
      <c r="GAZ1192" s="235" t="e">
        <f>GAZ1193</f>
        <v>#REF!</v>
      </c>
      <c r="GBA1192" s="229" t="s">
        <v>236</v>
      </c>
      <c r="GBB1192" s="230" t="s">
        <v>26</v>
      </c>
      <c r="GBC1192" s="231">
        <v>7</v>
      </c>
      <c r="GBD1192" s="231">
        <v>2</v>
      </c>
      <c r="GBE1192" s="232" t="s">
        <v>237</v>
      </c>
      <c r="GBF1192" s="233">
        <v>0</v>
      </c>
      <c r="GBG1192" s="234"/>
      <c r="GBH1192" s="235" t="e">
        <f>GBH1193</f>
        <v>#REF!</v>
      </c>
      <c r="GBI1192" s="229" t="s">
        <v>236</v>
      </c>
      <c r="GBJ1192" s="230" t="s">
        <v>26</v>
      </c>
      <c r="GBK1192" s="231">
        <v>7</v>
      </c>
      <c r="GBL1192" s="231">
        <v>2</v>
      </c>
      <c r="GBM1192" s="232" t="s">
        <v>237</v>
      </c>
      <c r="GBN1192" s="233">
        <v>0</v>
      </c>
      <c r="GBO1192" s="234"/>
      <c r="GBP1192" s="235" t="e">
        <f>GBP1193</f>
        <v>#REF!</v>
      </c>
      <c r="GBQ1192" s="229" t="s">
        <v>236</v>
      </c>
      <c r="GBR1192" s="230" t="s">
        <v>26</v>
      </c>
      <c r="GBS1192" s="231">
        <v>7</v>
      </c>
      <c r="GBT1192" s="231">
        <v>2</v>
      </c>
      <c r="GBU1192" s="232" t="s">
        <v>237</v>
      </c>
      <c r="GBV1192" s="233">
        <v>0</v>
      </c>
      <c r="GBW1192" s="234"/>
      <c r="GBX1192" s="235" t="e">
        <f>GBX1193</f>
        <v>#REF!</v>
      </c>
      <c r="GBY1192" s="229" t="s">
        <v>236</v>
      </c>
      <c r="GBZ1192" s="230" t="s">
        <v>26</v>
      </c>
      <c r="GCA1192" s="231">
        <v>7</v>
      </c>
      <c r="GCB1192" s="231">
        <v>2</v>
      </c>
      <c r="GCC1192" s="232" t="s">
        <v>237</v>
      </c>
      <c r="GCD1192" s="233">
        <v>0</v>
      </c>
      <c r="GCE1192" s="234"/>
      <c r="GCF1192" s="235" t="e">
        <f>GCF1193</f>
        <v>#REF!</v>
      </c>
      <c r="GCG1192" s="229" t="s">
        <v>236</v>
      </c>
      <c r="GCH1192" s="230" t="s">
        <v>26</v>
      </c>
      <c r="GCI1192" s="231">
        <v>7</v>
      </c>
      <c r="GCJ1192" s="231">
        <v>2</v>
      </c>
      <c r="GCK1192" s="232" t="s">
        <v>237</v>
      </c>
      <c r="GCL1192" s="233">
        <v>0</v>
      </c>
      <c r="GCM1192" s="234"/>
      <c r="GCN1192" s="235" t="e">
        <f>GCN1193</f>
        <v>#REF!</v>
      </c>
      <c r="GCO1192" s="229" t="s">
        <v>236</v>
      </c>
      <c r="GCP1192" s="230" t="s">
        <v>26</v>
      </c>
      <c r="GCQ1192" s="231">
        <v>7</v>
      </c>
      <c r="GCR1192" s="231">
        <v>2</v>
      </c>
      <c r="GCS1192" s="232" t="s">
        <v>237</v>
      </c>
      <c r="GCT1192" s="233">
        <v>0</v>
      </c>
      <c r="GCU1192" s="234"/>
      <c r="GCV1192" s="235" t="e">
        <f>GCV1193</f>
        <v>#REF!</v>
      </c>
      <c r="GCW1192" s="229" t="s">
        <v>236</v>
      </c>
      <c r="GCX1192" s="230" t="s">
        <v>26</v>
      </c>
      <c r="GCY1192" s="231">
        <v>7</v>
      </c>
      <c r="GCZ1192" s="231">
        <v>2</v>
      </c>
      <c r="GDA1192" s="232" t="s">
        <v>237</v>
      </c>
      <c r="GDB1192" s="233">
        <v>0</v>
      </c>
      <c r="GDC1192" s="234"/>
      <c r="GDD1192" s="235" t="e">
        <f>GDD1193</f>
        <v>#REF!</v>
      </c>
      <c r="GDE1192" s="229" t="s">
        <v>236</v>
      </c>
      <c r="GDF1192" s="230" t="s">
        <v>26</v>
      </c>
      <c r="GDG1192" s="231">
        <v>7</v>
      </c>
      <c r="GDH1192" s="231">
        <v>2</v>
      </c>
      <c r="GDI1192" s="232" t="s">
        <v>237</v>
      </c>
      <c r="GDJ1192" s="233">
        <v>0</v>
      </c>
      <c r="GDK1192" s="234"/>
      <c r="GDL1192" s="235" t="e">
        <f>GDL1193</f>
        <v>#REF!</v>
      </c>
      <c r="GDM1192" s="229" t="s">
        <v>236</v>
      </c>
      <c r="GDN1192" s="230" t="s">
        <v>26</v>
      </c>
      <c r="GDO1192" s="231">
        <v>7</v>
      </c>
      <c r="GDP1192" s="231">
        <v>2</v>
      </c>
      <c r="GDQ1192" s="232" t="s">
        <v>237</v>
      </c>
      <c r="GDR1192" s="233">
        <v>0</v>
      </c>
      <c r="GDS1192" s="234"/>
      <c r="GDT1192" s="235" t="e">
        <f>GDT1193</f>
        <v>#REF!</v>
      </c>
      <c r="GDU1192" s="229" t="s">
        <v>236</v>
      </c>
      <c r="GDV1192" s="230" t="s">
        <v>26</v>
      </c>
      <c r="GDW1192" s="231">
        <v>7</v>
      </c>
      <c r="GDX1192" s="231">
        <v>2</v>
      </c>
      <c r="GDY1192" s="232" t="s">
        <v>237</v>
      </c>
      <c r="GDZ1192" s="233">
        <v>0</v>
      </c>
      <c r="GEA1192" s="234"/>
      <c r="GEB1192" s="235" t="e">
        <f>GEB1193</f>
        <v>#REF!</v>
      </c>
      <c r="GEC1192" s="229" t="s">
        <v>236</v>
      </c>
      <c r="GED1192" s="230" t="s">
        <v>26</v>
      </c>
      <c r="GEE1192" s="231">
        <v>7</v>
      </c>
      <c r="GEF1192" s="231">
        <v>2</v>
      </c>
      <c r="GEG1192" s="232" t="s">
        <v>237</v>
      </c>
      <c r="GEH1192" s="233">
        <v>0</v>
      </c>
      <c r="GEI1192" s="234"/>
      <c r="GEJ1192" s="235" t="e">
        <f>GEJ1193</f>
        <v>#REF!</v>
      </c>
      <c r="GEK1192" s="229" t="s">
        <v>236</v>
      </c>
      <c r="GEL1192" s="230" t="s">
        <v>26</v>
      </c>
      <c r="GEM1192" s="231">
        <v>7</v>
      </c>
      <c r="GEN1192" s="231">
        <v>2</v>
      </c>
      <c r="GEO1192" s="232" t="s">
        <v>237</v>
      </c>
      <c r="GEP1192" s="233">
        <v>0</v>
      </c>
      <c r="GEQ1192" s="234"/>
      <c r="GER1192" s="235" t="e">
        <f>GER1193</f>
        <v>#REF!</v>
      </c>
      <c r="GES1192" s="229" t="s">
        <v>236</v>
      </c>
      <c r="GET1192" s="230" t="s">
        <v>26</v>
      </c>
      <c r="GEU1192" s="231">
        <v>7</v>
      </c>
      <c r="GEV1192" s="231">
        <v>2</v>
      </c>
      <c r="GEW1192" s="232" t="s">
        <v>237</v>
      </c>
      <c r="GEX1192" s="233">
        <v>0</v>
      </c>
      <c r="GEY1192" s="234"/>
      <c r="GEZ1192" s="235" t="e">
        <f>GEZ1193</f>
        <v>#REF!</v>
      </c>
      <c r="GFA1192" s="229" t="s">
        <v>236</v>
      </c>
      <c r="GFB1192" s="230" t="s">
        <v>26</v>
      </c>
      <c r="GFC1192" s="231">
        <v>7</v>
      </c>
      <c r="GFD1192" s="231">
        <v>2</v>
      </c>
      <c r="GFE1192" s="232" t="s">
        <v>237</v>
      </c>
      <c r="GFF1192" s="233">
        <v>0</v>
      </c>
      <c r="GFG1192" s="234"/>
      <c r="GFH1192" s="235" t="e">
        <f>GFH1193</f>
        <v>#REF!</v>
      </c>
      <c r="GFI1192" s="229" t="s">
        <v>236</v>
      </c>
      <c r="GFJ1192" s="230" t="s">
        <v>26</v>
      </c>
      <c r="GFK1192" s="231">
        <v>7</v>
      </c>
      <c r="GFL1192" s="231">
        <v>2</v>
      </c>
      <c r="GFM1192" s="232" t="s">
        <v>237</v>
      </c>
      <c r="GFN1192" s="233">
        <v>0</v>
      </c>
      <c r="GFO1192" s="234"/>
      <c r="GFP1192" s="235" t="e">
        <f>GFP1193</f>
        <v>#REF!</v>
      </c>
      <c r="GFQ1192" s="229" t="s">
        <v>236</v>
      </c>
      <c r="GFR1192" s="230" t="s">
        <v>26</v>
      </c>
      <c r="GFS1192" s="231">
        <v>7</v>
      </c>
      <c r="GFT1192" s="231">
        <v>2</v>
      </c>
      <c r="GFU1192" s="232" t="s">
        <v>237</v>
      </c>
      <c r="GFV1192" s="233">
        <v>0</v>
      </c>
      <c r="GFW1192" s="234"/>
      <c r="GFX1192" s="235" t="e">
        <f>GFX1193</f>
        <v>#REF!</v>
      </c>
      <c r="GFY1192" s="229" t="s">
        <v>236</v>
      </c>
      <c r="GFZ1192" s="230" t="s">
        <v>26</v>
      </c>
      <c r="GGA1192" s="231">
        <v>7</v>
      </c>
      <c r="GGB1192" s="231">
        <v>2</v>
      </c>
      <c r="GGC1192" s="232" t="s">
        <v>237</v>
      </c>
      <c r="GGD1192" s="233">
        <v>0</v>
      </c>
      <c r="GGE1192" s="234"/>
      <c r="GGF1192" s="235" t="e">
        <f>GGF1193</f>
        <v>#REF!</v>
      </c>
      <c r="GGG1192" s="229" t="s">
        <v>236</v>
      </c>
      <c r="GGH1192" s="230" t="s">
        <v>26</v>
      </c>
      <c r="GGI1192" s="231">
        <v>7</v>
      </c>
      <c r="GGJ1192" s="231">
        <v>2</v>
      </c>
      <c r="GGK1192" s="232" t="s">
        <v>237</v>
      </c>
      <c r="GGL1192" s="233">
        <v>0</v>
      </c>
      <c r="GGM1192" s="234"/>
      <c r="GGN1192" s="235" t="e">
        <f>GGN1193</f>
        <v>#REF!</v>
      </c>
      <c r="GGO1192" s="229" t="s">
        <v>236</v>
      </c>
      <c r="GGP1192" s="230" t="s">
        <v>26</v>
      </c>
      <c r="GGQ1192" s="231">
        <v>7</v>
      </c>
      <c r="GGR1192" s="231">
        <v>2</v>
      </c>
      <c r="GGS1192" s="232" t="s">
        <v>237</v>
      </c>
      <c r="GGT1192" s="233">
        <v>0</v>
      </c>
      <c r="GGU1192" s="234"/>
      <c r="GGV1192" s="235" t="e">
        <f>GGV1193</f>
        <v>#REF!</v>
      </c>
      <c r="GGW1192" s="229" t="s">
        <v>236</v>
      </c>
      <c r="GGX1192" s="230" t="s">
        <v>26</v>
      </c>
      <c r="GGY1192" s="231">
        <v>7</v>
      </c>
      <c r="GGZ1192" s="231">
        <v>2</v>
      </c>
      <c r="GHA1192" s="232" t="s">
        <v>237</v>
      </c>
      <c r="GHB1192" s="233">
        <v>0</v>
      </c>
      <c r="GHC1192" s="234"/>
      <c r="GHD1192" s="235" t="e">
        <f>GHD1193</f>
        <v>#REF!</v>
      </c>
      <c r="GHE1192" s="229" t="s">
        <v>236</v>
      </c>
      <c r="GHF1192" s="230" t="s">
        <v>26</v>
      </c>
      <c r="GHG1192" s="231">
        <v>7</v>
      </c>
      <c r="GHH1192" s="231">
        <v>2</v>
      </c>
      <c r="GHI1192" s="232" t="s">
        <v>237</v>
      </c>
      <c r="GHJ1192" s="233">
        <v>0</v>
      </c>
      <c r="GHK1192" s="234"/>
      <c r="GHL1192" s="235" t="e">
        <f>GHL1193</f>
        <v>#REF!</v>
      </c>
      <c r="GHM1192" s="229" t="s">
        <v>236</v>
      </c>
      <c r="GHN1192" s="230" t="s">
        <v>26</v>
      </c>
      <c r="GHO1192" s="231">
        <v>7</v>
      </c>
      <c r="GHP1192" s="231">
        <v>2</v>
      </c>
      <c r="GHQ1192" s="232" t="s">
        <v>237</v>
      </c>
      <c r="GHR1192" s="233">
        <v>0</v>
      </c>
      <c r="GHS1192" s="234"/>
      <c r="GHT1192" s="235" t="e">
        <f>GHT1193</f>
        <v>#REF!</v>
      </c>
      <c r="GHU1192" s="229" t="s">
        <v>236</v>
      </c>
      <c r="GHV1192" s="230" t="s">
        <v>26</v>
      </c>
      <c r="GHW1192" s="231">
        <v>7</v>
      </c>
      <c r="GHX1192" s="231">
        <v>2</v>
      </c>
      <c r="GHY1192" s="232" t="s">
        <v>237</v>
      </c>
      <c r="GHZ1192" s="233">
        <v>0</v>
      </c>
      <c r="GIA1192" s="234"/>
      <c r="GIB1192" s="235" t="e">
        <f>GIB1193</f>
        <v>#REF!</v>
      </c>
      <c r="GIC1192" s="229" t="s">
        <v>236</v>
      </c>
      <c r="GID1192" s="230" t="s">
        <v>26</v>
      </c>
      <c r="GIE1192" s="231">
        <v>7</v>
      </c>
      <c r="GIF1192" s="231">
        <v>2</v>
      </c>
      <c r="GIG1192" s="232" t="s">
        <v>237</v>
      </c>
      <c r="GIH1192" s="233">
        <v>0</v>
      </c>
      <c r="GII1192" s="234"/>
      <c r="GIJ1192" s="235" t="e">
        <f>GIJ1193</f>
        <v>#REF!</v>
      </c>
      <c r="GIK1192" s="229" t="s">
        <v>236</v>
      </c>
      <c r="GIL1192" s="230" t="s">
        <v>26</v>
      </c>
      <c r="GIM1192" s="231">
        <v>7</v>
      </c>
      <c r="GIN1192" s="231">
        <v>2</v>
      </c>
      <c r="GIO1192" s="232" t="s">
        <v>237</v>
      </c>
      <c r="GIP1192" s="233">
        <v>0</v>
      </c>
      <c r="GIQ1192" s="234"/>
      <c r="GIR1192" s="235" t="e">
        <f>GIR1193</f>
        <v>#REF!</v>
      </c>
      <c r="GIS1192" s="229" t="s">
        <v>236</v>
      </c>
      <c r="GIT1192" s="230" t="s">
        <v>26</v>
      </c>
      <c r="GIU1192" s="231">
        <v>7</v>
      </c>
      <c r="GIV1192" s="231">
        <v>2</v>
      </c>
      <c r="GIW1192" s="232" t="s">
        <v>237</v>
      </c>
      <c r="GIX1192" s="233">
        <v>0</v>
      </c>
      <c r="GIY1192" s="234"/>
      <c r="GIZ1192" s="235" t="e">
        <f>GIZ1193</f>
        <v>#REF!</v>
      </c>
      <c r="GJA1192" s="229" t="s">
        <v>236</v>
      </c>
      <c r="GJB1192" s="230" t="s">
        <v>26</v>
      </c>
      <c r="GJC1192" s="231">
        <v>7</v>
      </c>
      <c r="GJD1192" s="231">
        <v>2</v>
      </c>
      <c r="GJE1192" s="232" t="s">
        <v>237</v>
      </c>
      <c r="GJF1192" s="233">
        <v>0</v>
      </c>
      <c r="GJG1192" s="234"/>
      <c r="GJH1192" s="235" t="e">
        <f>GJH1193</f>
        <v>#REF!</v>
      </c>
      <c r="GJI1192" s="229" t="s">
        <v>236</v>
      </c>
      <c r="GJJ1192" s="230" t="s">
        <v>26</v>
      </c>
      <c r="GJK1192" s="231">
        <v>7</v>
      </c>
      <c r="GJL1192" s="231">
        <v>2</v>
      </c>
      <c r="GJM1192" s="232" t="s">
        <v>237</v>
      </c>
      <c r="GJN1192" s="233">
        <v>0</v>
      </c>
      <c r="GJO1192" s="234"/>
      <c r="GJP1192" s="235" t="e">
        <f>GJP1193</f>
        <v>#REF!</v>
      </c>
      <c r="GJQ1192" s="229" t="s">
        <v>236</v>
      </c>
      <c r="GJR1192" s="230" t="s">
        <v>26</v>
      </c>
      <c r="GJS1192" s="231">
        <v>7</v>
      </c>
      <c r="GJT1192" s="231">
        <v>2</v>
      </c>
      <c r="GJU1192" s="232" t="s">
        <v>237</v>
      </c>
      <c r="GJV1192" s="233">
        <v>0</v>
      </c>
      <c r="GJW1192" s="234"/>
      <c r="GJX1192" s="235" t="e">
        <f>GJX1193</f>
        <v>#REF!</v>
      </c>
      <c r="GJY1192" s="229" t="s">
        <v>236</v>
      </c>
      <c r="GJZ1192" s="230" t="s">
        <v>26</v>
      </c>
      <c r="GKA1192" s="231">
        <v>7</v>
      </c>
      <c r="GKB1192" s="231">
        <v>2</v>
      </c>
      <c r="GKC1192" s="232" t="s">
        <v>237</v>
      </c>
      <c r="GKD1192" s="233">
        <v>0</v>
      </c>
      <c r="GKE1192" s="234"/>
      <c r="GKF1192" s="235" t="e">
        <f>GKF1193</f>
        <v>#REF!</v>
      </c>
      <c r="GKG1192" s="229" t="s">
        <v>236</v>
      </c>
      <c r="GKH1192" s="230" t="s">
        <v>26</v>
      </c>
      <c r="GKI1192" s="231">
        <v>7</v>
      </c>
      <c r="GKJ1192" s="231">
        <v>2</v>
      </c>
      <c r="GKK1192" s="232" t="s">
        <v>237</v>
      </c>
      <c r="GKL1192" s="233">
        <v>0</v>
      </c>
      <c r="GKM1192" s="234"/>
      <c r="GKN1192" s="235" t="e">
        <f>GKN1193</f>
        <v>#REF!</v>
      </c>
      <c r="GKO1192" s="229" t="s">
        <v>236</v>
      </c>
      <c r="GKP1192" s="230" t="s">
        <v>26</v>
      </c>
      <c r="GKQ1192" s="231">
        <v>7</v>
      </c>
      <c r="GKR1192" s="231">
        <v>2</v>
      </c>
      <c r="GKS1192" s="232" t="s">
        <v>237</v>
      </c>
      <c r="GKT1192" s="233">
        <v>0</v>
      </c>
      <c r="GKU1192" s="234"/>
      <c r="GKV1192" s="235" t="e">
        <f>GKV1193</f>
        <v>#REF!</v>
      </c>
      <c r="GKW1192" s="229" t="s">
        <v>236</v>
      </c>
      <c r="GKX1192" s="230" t="s">
        <v>26</v>
      </c>
      <c r="GKY1192" s="231">
        <v>7</v>
      </c>
      <c r="GKZ1192" s="231">
        <v>2</v>
      </c>
      <c r="GLA1192" s="232" t="s">
        <v>237</v>
      </c>
      <c r="GLB1192" s="233">
        <v>0</v>
      </c>
      <c r="GLC1192" s="234"/>
      <c r="GLD1192" s="235" t="e">
        <f>GLD1193</f>
        <v>#REF!</v>
      </c>
      <c r="GLE1192" s="229" t="s">
        <v>236</v>
      </c>
      <c r="GLF1192" s="230" t="s">
        <v>26</v>
      </c>
      <c r="GLG1192" s="231">
        <v>7</v>
      </c>
      <c r="GLH1192" s="231">
        <v>2</v>
      </c>
      <c r="GLI1192" s="232" t="s">
        <v>237</v>
      </c>
      <c r="GLJ1192" s="233">
        <v>0</v>
      </c>
      <c r="GLK1192" s="234"/>
      <c r="GLL1192" s="235" t="e">
        <f>GLL1193</f>
        <v>#REF!</v>
      </c>
      <c r="GLM1192" s="229" t="s">
        <v>236</v>
      </c>
      <c r="GLN1192" s="230" t="s">
        <v>26</v>
      </c>
      <c r="GLO1192" s="231">
        <v>7</v>
      </c>
      <c r="GLP1192" s="231">
        <v>2</v>
      </c>
      <c r="GLQ1192" s="232" t="s">
        <v>237</v>
      </c>
      <c r="GLR1192" s="233">
        <v>0</v>
      </c>
      <c r="GLS1192" s="234"/>
      <c r="GLT1192" s="235" t="e">
        <f>GLT1193</f>
        <v>#REF!</v>
      </c>
      <c r="GLU1192" s="229" t="s">
        <v>236</v>
      </c>
      <c r="GLV1192" s="230" t="s">
        <v>26</v>
      </c>
      <c r="GLW1192" s="231">
        <v>7</v>
      </c>
      <c r="GLX1192" s="231">
        <v>2</v>
      </c>
      <c r="GLY1192" s="232" t="s">
        <v>237</v>
      </c>
      <c r="GLZ1192" s="233">
        <v>0</v>
      </c>
      <c r="GMA1192" s="234"/>
      <c r="GMB1192" s="235" t="e">
        <f>GMB1193</f>
        <v>#REF!</v>
      </c>
      <c r="GMC1192" s="229" t="s">
        <v>236</v>
      </c>
      <c r="GMD1192" s="230" t="s">
        <v>26</v>
      </c>
      <c r="GME1192" s="231">
        <v>7</v>
      </c>
      <c r="GMF1192" s="231">
        <v>2</v>
      </c>
      <c r="GMG1192" s="232" t="s">
        <v>237</v>
      </c>
      <c r="GMH1192" s="233">
        <v>0</v>
      </c>
      <c r="GMI1192" s="234"/>
      <c r="GMJ1192" s="235" t="e">
        <f>GMJ1193</f>
        <v>#REF!</v>
      </c>
      <c r="GMK1192" s="229" t="s">
        <v>236</v>
      </c>
      <c r="GML1192" s="230" t="s">
        <v>26</v>
      </c>
      <c r="GMM1192" s="231">
        <v>7</v>
      </c>
      <c r="GMN1192" s="231">
        <v>2</v>
      </c>
      <c r="GMO1192" s="232" t="s">
        <v>237</v>
      </c>
      <c r="GMP1192" s="233">
        <v>0</v>
      </c>
      <c r="GMQ1192" s="234"/>
      <c r="GMR1192" s="235" t="e">
        <f>GMR1193</f>
        <v>#REF!</v>
      </c>
      <c r="GMS1192" s="229" t="s">
        <v>236</v>
      </c>
      <c r="GMT1192" s="230" t="s">
        <v>26</v>
      </c>
      <c r="GMU1192" s="231">
        <v>7</v>
      </c>
      <c r="GMV1192" s="231">
        <v>2</v>
      </c>
      <c r="GMW1192" s="232" t="s">
        <v>237</v>
      </c>
      <c r="GMX1192" s="233">
        <v>0</v>
      </c>
      <c r="GMY1192" s="234"/>
      <c r="GMZ1192" s="235" t="e">
        <f>GMZ1193</f>
        <v>#REF!</v>
      </c>
      <c r="GNA1192" s="229" t="s">
        <v>236</v>
      </c>
      <c r="GNB1192" s="230" t="s">
        <v>26</v>
      </c>
      <c r="GNC1192" s="231">
        <v>7</v>
      </c>
      <c r="GND1192" s="231">
        <v>2</v>
      </c>
      <c r="GNE1192" s="232" t="s">
        <v>237</v>
      </c>
      <c r="GNF1192" s="233">
        <v>0</v>
      </c>
      <c r="GNG1192" s="234"/>
      <c r="GNH1192" s="235" t="e">
        <f>GNH1193</f>
        <v>#REF!</v>
      </c>
      <c r="GNI1192" s="229" t="s">
        <v>236</v>
      </c>
      <c r="GNJ1192" s="230" t="s">
        <v>26</v>
      </c>
      <c r="GNK1192" s="231">
        <v>7</v>
      </c>
      <c r="GNL1192" s="231">
        <v>2</v>
      </c>
      <c r="GNM1192" s="232" t="s">
        <v>237</v>
      </c>
      <c r="GNN1192" s="233">
        <v>0</v>
      </c>
      <c r="GNO1192" s="234"/>
      <c r="GNP1192" s="235" t="e">
        <f>GNP1193</f>
        <v>#REF!</v>
      </c>
      <c r="GNQ1192" s="229" t="s">
        <v>236</v>
      </c>
      <c r="GNR1192" s="230" t="s">
        <v>26</v>
      </c>
      <c r="GNS1192" s="231">
        <v>7</v>
      </c>
      <c r="GNT1192" s="231">
        <v>2</v>
      </c>
      <c r="GNU1192" s="232" t="s">
        <v>237</v>
      </c>
      <c r="GNV1192" s="233">
        <v>0</v>
      </c>
      <c r="GNW1192" s="234"/>
      <c r="GNX1192" s="235" t="e">
        <f>GNX1193</f>
        <v>#REF!</v>
      </c>
      <c r="GNY1192" s="229" t="s">
        <v>236</v>
      </c>
      <c r="GNZ1192" s="230" t="s">
        <v>26</v>
      </c>
      <c r="GOA1192" s="231">
        <v>7</v>
      </c>
      <c r="GOB1192" s="231">
        <v>2</v>
      </c>
      <c r="GOC1192" s="232" t="s">
        <v>237</v>
      </c>
      <c r="GOD1192" s="233">
        <v>0</v>
      </c>
      <c r="GOE1192" s="234"/>
      <c r="GOF1192" s="235" t="e">
        <f>GOF1193</f>
        <v>#REF!</v>
      </c>
      <c r="GOG1192" s="229" t="s">
        <v>236</v>
      </c>
      <c r="GOH1192" s="230" t="s">
        <v>26</v>
      </c>
      <c r="GOI1192" s="231">
        <v>7</v>
      </c>
      <c r="GOJ1192" s="231">
        <v>2</v>
      </c>
      <c r="GOK1192" s="232" t="s">
        <v>237</v>
      </c>
      <c r="GOL1192" s="233">
        <v>0</v>
      </c>
      <c r="GOM1192" s="234"/>
      <c r="GON1192" s="235" t="e">
        <f>GON1193</f>
        <v>#REF!</v>
      </c>
      <c r="GOO1192" s="229" t="s">
        <v>236</v>
      </c>
      <c r="GOP1192" s="230" t="s">
        <v>26</v>
      </c>
      <c r="GOQ1192" s="231">
        <v>7</v>
      </c>
      <c r="GOR1192" s="231">
        <v>2</v>
      </c>
      <c r="GOS1192" s="232" t="s">
        <v>237</v>
      </c>
      <c r="GOT1192" s="233">
        <v>0</v>
      </c>
      <c r="GOU1192" s="234"/>
      <c r="GOV1192" s="235" t="e">
        <f>GOV1193</f>
        <v>#REF!</v>
      </c>
      <c r="GOW1192" s="229" t="s">
        <v>236</v>
      </c>
      <c r="GOX1192" s="230" t="s">
        <v>26</v>
      </c>
      <c r="GOY1192" s="231">
        <v>7</v>
      </c>
      <c r="GOZ1192" s="231">
        <v>2</v>
      </c>
      <c r="GPA1192" s="232" t="s">
        <v>237</v>
      </c>
      <c r="GPB1192" s="233">
        <v>0</v>
      </c>
      <c r="GPC1192" s="234"/>
      <c r="GPD1192" s="235" t="e">
        <f>GPD1193</f>
        <v>#REF!</v>
      </c>
      <c r="GPE1192" s="229" t="s">
        <v>236</v>
      </c>
      <c r="GPF1192" s="230" t="s">
        <v>26</v>
      </c>
      <c r="GPG1192" s="231">
        <v>7</v>
      </c>
      <c r="GPH1192" s="231">
        <v>2</v>
      </c>
      <c r="GPI1192" s="232" t="s">
        <v>237</v>
      </c>
      <c r="GPJ1192" s="233">
        <v>0</v>
      </c>
      <c r="GPK1192" s="234"/>
      <c r="GPL1192" s="235" t="e">
        <f>GPL1193</f>
        <v>#REF!</v>
      </c>
      <c r="GPM1192" s="229" t="s">
        <v>236</v>
      </c>
      <c r="GPN1192" s="230" t="s">
        <v>26</v>
      </c>
      <c r="GPO1192" s="231">
        <v>7</v>
      </c>
      <c r="GPP1192" s="231">
        <v>2</v>
      </c>
      <c r="GPQ1192" s="232" t="s">
        <v>237</v>
      </c>
      <c r="GPR1192" s="233">
        <v>0</v>
      </c>
      <c r="GPS1192" s="234"/>
      <c r="GPT1192" s="235" t="e">
        <f>GPT1193</f>
        <v>#REF!</v>
      </c>
      <c r="GPU1192" s="229" t="s">
        <v>236</v>
      </c>
      <c r="GPV1192" s="230" t="s">
        <v>26</v>
      </c>
      <c r="GPW1192" s="231">
        <v>7</v>
      </c>
      <c r="GPX1192" s="231">
        <v>2</v>
      </c>
      <c r="GPY1192" s="232" t="s">
        <v>237</v>
      </c>
      <c r="GPZ1192" s="233">
        <v>0</v>
      </c>
      <c r="GQA1192" s="234"/>
      <c r="GQB1192" s="235" t="e">
        <f>GQB1193</f>
        <v>#REF!</v>
      </c>
      <c r="GQC1192" s="229" t="s">
        <v>236</v>
      </c>
      <c r="GQD1192" s="230" t="s">
        <v>26</v>
      </c>
      <c r="GQE1192" s="231">
        <v>7</v>
      </c>
      <c r="GQF1192" s="231">
        <v>2</v>
      </c>
      <c r="GQG1192" s="232" t="s">
        <v>237</v>
      </c>
      <c r="GQH1192" s="233">
        <v>0</v>
      </c>
      <c r="GQI1192" s="234"/>
      <c r="GQJ1192" s="235" t="e">
        <f>GQJ1193</f>
        <v>#REF!</v>
      </c>
      <c r="GQK1192" s="229" t="s">
        <v>236</v>
      </c>
      <c r="GQL1192" s="230" t="s">
        <v>26</v>
      </c>
      <c r="GQM1192" s="231">
        <v>7</v>
      </c>
      <c r="GQN1192" s="231">
        <v>2</v>
      </c>
      <c r="GQO1192" s="232" t="s">
        <v>237</v>
      </c>
      <c r="GQP1192" s="233">
        <v>0</v>
      </c>
      <c r="GQQ1192" s="234"/>
      <c r="GQR1192" s="235" t="e">
        <f>GQR1193</f>
        <v>#REF!</v>
      </c>
      <c r="GQS1192" s="229" t="s">
        <v>236</v>
      </c>
      <c r="GQT1192" s="230" t="s">
        <v>26</v>
      </c>
      <c r="GQU1192" s="231">
        <v>7</v>
      </c>
      <c r="GQV1192" s="231">
        <v>2</v>
      </c>
      <c r="GQW1192" s="232" t="s">
        <v>237</v>
      </c>
      <c r="GQX1192" s="233">
        <v>0</v>
      </c>
      <c r="GQY1192" s="234"/>
      <c r="GQZ1192" s="235" t="e">
        <f>GQZ1193</f>
        <v>#REF!</v>
      </c>
      <c r="GRA1192" s="229" t="s">
        <v>236</v>
      </c>
      <c r="GRB1192" s="230" t="s">
        <v>26</v>
      </c>
      <c r="GRC1192" s="231">
        <v>7</v>
      </c>
      <c r="GRD1192" s="231">
        <v>2</v>
      </c>
      <c r="GRE1192" s="232" t="s">
        <v>237</v>
      </c>
      <c r="GRF1192" s="233">
        <v>0</v>
      </c>
      <c r="GRG1192" s="234"/>
      <c r="GRH1192" s="235" t="e">
        <f>GRH1193</f>
        <v>#REF!</v>
      </c>
      <c r="GRI1192" s="229" t="s">
        <v>236</v>
      </c>
      <c r="GRJ1192" s="230" t="s">
        <v>26</v>
      </c>
      <c r="GRK1192" s="231">
        <v>7</v>
      </c>
      <c r="GRL1192" s="231">
        <v>2</v>
      </c>
      <c r="GRM1192" s="232" t="s">
        <v>237</v>
      </c>
      <c r="GRN1192" s="233">
        <v>0</v>
      </c>
      <c r="GRO1192" s="234"/>
      <c r="GRP1192" s="235" t="e">
        <f>GRP1193</f>
        <v>#REF!</v>
      </c>
      <c r="GRQ1192" s="229" t="s">
        <v>236</v>
      </c>
      <c r="GRR1192" s="230" t="s">
        <v>26</v>
      </c>
      <c r="GRS1192" s="231">
        <v>7</v>
      </c>
      <c r="GRT1192" s="231">
        <v>2</v>
      </c>
      <c r="GRU1192" s="232" t="s">
        <v>237</v>
      </c>
      <c r="GRV1192" s="233">
        <v>0</v>
      </c>
      <c r="GRW1192" s="234"/>
      <c r="GRX1192" s="235" t="e">
        <f>GRX1193</f>
        <v>#REF!</v>
      </c>
      <c r="GRY1192" s="229" t="s">
        <v>236</v>
      </c>
      <c r="GRZ1192" s="230" t="s">
        <v>26</v>
      </c>
      <c r="GSA1192" s="231">
        <v>7</v>
      </c>
      <c r="GSB1192" s="231">
        <v>2</v>
      </c>
      <c r="GSC1192" s="232" t="s">
        <v>237</v>
      </c>
      <c r="GSD1192" s="233">
        <v>0</v>
      </c>
      <c r="GSE1192" s="234"/>
      <c r="GSF1192" s="235" t="e">
        <f>GSF1193</f>
        <v>#REF!</v>
      </c>
      <c r="GSG1192" s="229" t="s">
        <v>236</v>
      </c>
      <c r="GSH1192" s="230" t="s">
        <v>26</v>
      </c>
      <c r="GSI1192" s="231">
        <v>7</v>
      </c>
      <c r="GSJ1192" s="231">
        <v>2</v>
      </c>
      <c r="GSK1192" s="232" t="s">
        <v>237</v>
      </c>
      <c r="GSL1192" s="233">
        <v>0</v>
      </c>
      <c r="GSM1192" s="234"/>
      <c r="GSN1192" s="235" t="e">
        <f>GSN1193</f>
        <v>#REF!</v>
      </c>
      <c r="GSO1192" s="229" t="s">
        <v>236</v>
      </c>
      <c r="GSP1192" s="230" t="s">
        <v>26</v>
      </c>
      <c r="GSQ1192" s="231">
        <v>7</v>
      </c>
      <c r="GSR1192" s="231">
        <v>2</v>
      </c>
      <c r="GSS1192" s="232" t="s">
        <v>237</v>
      </c>
      <c r="GST1192" s="233">
        <v>0</v>
      </c>
      <c r="GSU1192" s="234"/>
      <c r="GSV1192" s="235" t="e">
        <f>GSV1193</f>
        <v>#REF!</v>
      </c>
      <c r="GSW1192" s="229" t="s">
        <v>236</v>
      </c>
      <c r="GSX1192" s="230" t="s">
        <v>26</v>
      </c>
      <c r="GSY1192" s="231">
        <v>7</v>
      </c>
      <c r="GSZ1192" s="231">
        <v>2</v>
      </c>
      <c r="GTA1192" s="232" t="s">
        <v>237</v>
      </c>
      <c r="GTB1192" s="233">
        <v>0</v>
      </c>
      <c r="GTC1192" s="234"/>
      <c r="GTD1192" s="235" t="e">
        <f>GTD1193</f>
        <v>#REF!</v>
      </c>
      <c r="GTE1192" s="229" t="s">
        <v>236</v>
      </c>
      <c r="GTF1192" s="230" t="s">
        <v>26</v>
      </c>
      <c r="GTG1192" s="231">
        <v>7</v>
      </c>
      <c r="GTH1192" s="231">
        <v>2</v>
      </c>
      <c r="GTI1192" s="232" t="s">
        <v>237</v>
      </c>
      <c r="GTJ1192" s="233">
        <v>0</v>
      </c>
      <c r="GTK1192" s="234"/>
      <c r="GTL1192" s="235" t="e">
        <f>GTL1193</f>
        <v>#REF!</v>
      </c>
      <c r="GTM1192" s="229" t="s">
        <v>236</v>
      </c>
      <c r="GTN1192" s="230" t="s">
        <v>26</v>
      </c>
      <c r="GTO1192" s="231">
        <v>7</v>
      </c>
      <c r="GTP1192" s="231">
        <v>2</v>
      </c>
      <c r="GTQ1192" s="232" t="s">
        <v>237</v>
      </c>
      <c r="GTR1192" s="233">
        <v>0</v>
      </c>
      <c r="GTS1192" s="234"/>
      <c r="GTT1192" s="235" t="e">
        <f>GTT1193</f>
        <v>#REF!</v>
      </c>
      <c r="GTU1192" s="229" t="s">
        <v>236</v>
      </c>
      <c r="GTV1192" s="230" t="s">
        <v>26</v>
      </c>
      <c r="GTW1192" s="231">
        <v>7</v>
      </c>
      <c r="GTX1192" s="231">
        <v>2</v>
      </c>
      <c r="GTY1192" s="232" t="s">
        <v>237</v>
      </c>
      <c r="GTZ1192" s="233">
        <v>0</v>
      </c>
      <c r="GUA1192" s="234"/>
      <c r="GUB1192" s="235" t="e">
        <f>GUB1193</f>
        <v>#REF!</v>
      </c>
      <c r="GUC1192" s="229" t="s">
        <v>236</v>
      </c>
      <c r="GUD1192" s="230" t="s">
        <v>26</v>
      </c>
      <c r="GUE1192" s="231">
        <v>7</v>
      </c>
      <c r="GUF1192" s="231">
        <v>2</v>
      </c>
      <c r="GUG1192" s="232" t="s">
        <v>237</v>
      </c>
      <c r="GUH1192" s="233">
        <v>0</v>
      </c>
      <c r="GUI1192" s="234"/>
      <c r="GUJ1192" s="235" t="e">
        <f>GUJ1193</f>
        <v>#REF!</v>
      </c>
      <c r="GUK1192" s="229" t="s">
        <v>236</v>
      </c>
      <c r="GUL1192" s="230" t="s">
        <v>26</v>
      </c>
      <c r="GUM1192" s="231">
        <v>7</v>
      </c>
      <c r="GUN1192" s="231">
        <v>2</v>
      </c>
      <c r="GUO1192" s="232" t="s">
        <v>237</v>
      </c>
      <c r="GUP1192" s="233">
        <v>0</v>
      </c>
      <c r="GUQ1192" s="234"/>
      <c r="GUR1192" s="235" t="e">
        <f>GUR1193</f>
        <v>#REF!</v>
      </c>
      <c r="GUS1192" s="229" t="s">
        <v>236</v>
      </c>
      <c r="GUT1192" s="230" t="s">
        <v>26</v>
      </c>
      <c r="GUU1192" s="231">
        <v>7</v>
      </c>
      <c r="GUV1192" s="231">
        <v>2</v>
      </c>
      <c r="GUW1192" s="232" t="s">
        <v>237</v>
      </c>
      <c r="GUX1192" s="233">
        <v>0</v>
      </c>
      <c r="GUY1192" s="234"/>
      <c r="GUZ1192" s="235" t="e">
        <f>GUZ1193</f>
        <v>#REF!</v>
      </c>
      <c r="GVA1192" s="229" t="s">
        <v>236</v>
      </c>
      <c r="GVB1192" s="230" t="s">
        <v>26</v>
      </c>
      <c r="GVC1192" s="231">
        <v>7</v>
      </c>
      <c r="GVD1192" s="231">
        <v>2</v>
      </c>
      <c r="GVE1192" s="232" t="s">
        <v>237</v>
      </c>
      <c r="GVF1192" s="233">
        <v>0</v>
      </c>
      <c r="GVG1192" s="234"/>
      <c r="GVH1192" s="235" t="e">
        <f>GVH1193</f>
        <v>#REF!</v>
      </c>
      <c r="GVI1192" s="229" t="s">
        <v>236</v>
      </c>
      <c r="GVJ1192" s="230" t="s">
        <v>26</v>
      </c>
      <c r="GVK1192" s="231">
        <v>7</v>
      </c>
      <c r="GVL1192" s="231">
        <v>2</v>
      </c>
      <c r="GVM1192" s="232" t="s">
        <v>237</v>
      </c>
      <c r="GVN1192" s="233">
        <v>0</v>
      </c>
      <c r="GVO1192" s="234"/>
      <c r="GVP1192" s="235" t="e">
        <f>GVP1193</f>
        <v>#REF!</v>
      </c>
      <c r="GVQ1192" s="229" t="s">
        <v>236</v>
      </c>
      <c r="GVR1192" s="230" t="s">
        <v>26</v>
      </c>
      <c r="GVS1192" s="231">
        <v>7</v>
      </c>
      <c r="GVT1192" s="231">
        <v>2</v>
      </c>
      <c r="GVU1192" s="232" t="s">
        <v>237</v>
      </c>
      <c r="GVV1192" s="233">
        <v>0</v>
      </c>
      <c r="GVW1192" s="234"/>
      <c r="GVX1192" s="235" t="e">
        <f>GVX1193</f>
        <v>#REF!</v>
      </c>
      <c r="GVY1192" s="229" t="s">
        <v>236</v>
      </c>
      <c r="GVZ1192" s="230" t="s">
        <v>26</v>
      </c>
      <c r="GWA1192" s="231">
        <v>7</v>
      </c>
      <c r="GWB1192" s="231">
        <v>2</v>
      </c>
      <c r="GWC1192" s="232" t="s">
        <v>237</v>
      </c>
      <c r="GWD1192" s="233">
        <v>0</v>
      </c>
      <c r="GWE1192" s="234"/>
      <c r="GWF1192" s="235" t="e">
        <f>GWF1193</f>
        <v>#REF!</v>
      </c>
      <c r="GWG1192" s="229" t="s">
        <v>236</v>
      </c>
      <c r="GWH1192" s="230" t="s">
        <v>26</v>
      </c>
      <c r="GWI1192" s="231">
        <v>7</v>
      </c>
      <c r="GWJ1192" s="231">
        <v>2</v>
      </c>
      <c r="GWK1192" s="232" t="s">
        <v>237</v>
      </c>
      <c r="GWL1192" s="233">
        <v>0</v>
      </c>
      <c r="GWM1192" s="234"/>
      <c r="GWN1192" s="235" t="e">
        <f>GWN1193</f>
        <v>#REF!</v>
      </c>
      <c r="GWO1192" s="229" t="s">
        <v>236</v>
      </c>
      <c r="GWP1192" s="230" t="s">
        <v>26</v>
      </c>
      <c r="GWQ1192" s="231">
        <v>7</v>
      </c>
      <c r="GWR1192" s="231">
        <v>2</v>
      </c>
      <c r="GWS1192" s="232" t="s">
        <v>237</v>
      </c>
      <c r="GWT1192" s="233">
        <v>0</v>
      </c>
      <c r="GWU1192" s="234"/>
      <c r="GWV1192" s="235" t="e">
        <f>GWV1193</f>
        <v>#REF!</v>
      </c>
      <c r="GWW1192" s="229" t="s">
        <v>236</v>
      </c>
      <c r="GWX1192" s="230" t="s">
        <v>26</v>
      </c>
      <c r="GWY1192" s="231">
        <v>7</v>
      </c>
      <c r="GWZ1192" s="231">
        <v>2</v>
      </c>
      <c r="GXA1192" s="232" t="s">
        <v>237</v>
      </c>
      <c r="GXB1192" s="233">
        <v>0</v>
      </c>
      <c r="GXC1192" s="234"/>
      <c r="GXD1192" s="235" t="e">
        <f>GXD1193</f>
        <v>#REF!</v>
      </c>
      <c r="GXE1192" s="229" t="s">
        <v>236</v>
      </c>
      <c r="GXF1192" s="230" t="s">
        <v>26</v>
      </c>
      <c r="GXG1192" s="231">
        <v>7</v>
      </c>
      <c r="GXH1192" s="231">
        <v>2</v>
      </c>
      <c r="GXI1192" s="232" t="s">
        <v>237</v>
      </c>
      <c r="GXJ1192" s="233">
        <v>0</v>
      </c>
      <c r="GXK1192" s="234"/>
      <c r="GXL1192" s="235" t="e">
        <f>GXL1193</f>
        <v>#REF!</v>
      </c>
      <c r="GXM1192" s="229" t="s">
        <v>236</v>
      </c>
      <c r="GXN1192" s="230" t="s">
        <v>26</v>
      </c>
      <c r="GXO1192" s="231">
        <v>7</v>
      </c>
      <c r="GXP1192" s="231">
        <v>2</v>
      </c>
      <c r="GXQ1192" s="232" t="s">
        <v>237</v>
      </c>
      <c r="GXR1192" s="233">
        <v>0</v>
      </c>
      <c r="GXS1192" s="234"/>
      <c r="GXT1192" s="235" t="e">
        <f>GXT1193</f>
        <v>#REF!</v>
      </c>
      <c r="GXU1192" s="229" t="s">
        <v>236</v>
      </c>
      <c r="GXV1192" s="230" t="s">
        <v>26</v>
      </c>
      <c r="GXW1192" s="231">
        <v>7</v>
      </c>
      <c r="GXX1192" s="231">
        <v>2</v>
      </c>
      <c r="GXY1192" s="232" t="s">
        <v>237</v>
      </c>
      <c r="GXZ1192" s="233">
        <v>0</v>
      </c>
      <c r="GYA1192" s="234"/>
      <c r="GYB1192" s="235" t="e">
        <f>GYB1193</f>
        <v>#REF!</v>
      </c>
      <c r="GYC1192" s="229" t="s">
        <v>236</v>
      </c>
      <c r="GYD1192" s="230" t="s">
        <v>26</v>
      </c>
      <c r="GYE1192" s="231">
        <v>7</v>
      </c>
      <c r="GYF1192" s="231">
        <v>2</v>
      </c>
      <c r="GYG1192" s="232" t="s">
        <v>237</v>
      </c>
      <c r="GYH1192" s="233">
        <v>0</v>
      </c>
      <c r="GYI1192" s="234"/>
      <c r="GYJ1192" s="235" t="e">
        <f>GYJ1193</f>
        <v>#REF!</v>
      </c>
      <c r="GYK1192" s="229" t="s">
        <v>236</v>
      </c>
      <c r="GYL1192" s="230" t="s">
        <v>26</v>
      </c>
      <c r="GYM1192" s="231">
        <v>7</v>
      </c>
      <c r="GYN1192" s="231">
        <v>2</v>
      </c>
      <c r="GYO1192" s="232" t="s">
        <v>237</v>
      </c>
      <c r="GYP1192" s="233">
        <v>0</v>
      </c>
      <c r="GYQ1192" s="234"/>
      <c r="GYR1192" s="235" t="e">
        <f>GYR1193</f>
        <v>#REF!</v>
      </c>
      <c r="GYS1192" s="229" t="s">
        <v>236</v>
      </c>
      <c r="GYT1192" s="230" t="s">
        <v>26</v>
      </c>
      <c r="GYU1192" s="231">
        <v>7</v>
      </c>
      <c r="GYV1192" s="231">
        <v>2</v>
      </c>
      <c r="GYW1192" s="232" t="s">
        <v>237</v>
      </c>
      <c r="GYX1192" s="233">
        <v>0</v>
      </c>
      <c r="GYY1192" s="234"/>
      <c r="GYZ1192" s="235" t="e">
        <f>GYZ1193</f>
        <v>#REF!</v>
      </c>
      <c r="GZA1192" s="229" t="s">
        <v>236</v>
      </c>
      <c r="GZB1192" s="230" t="s">
        <v>26</v>
      </c>
      <c r="GZC1192" s="231">
        <v>7</v>
      </c>
      <c r="GZD1192" s="231">
        <v>2</v>
      </c>
      <c r="GZE1192" s="232" t="s">
        <v>237</v>
      </c>
      <c r="GZF1192" s="233">
        <v>0</v>
      </c>
      <c r="GZG1192" s="234"/>
      <c r="GZH1192" s="235" t="e">
        <f>GZH1193</f>
        <v>#REF!</v>
      </c>
      <c r="GZI1192" s="229" t="s">
        <v>236</v>
      </c>
      <c r="GZJ1192" s="230" t="s">
        <v>26</v>
      </c>
      <c r="GZK1192" s="231">
        <v>7</v>
      </c>
      <c r="GZL1192" s="231">
        <v>2</v>
      </c>
      <c r="GZM1192" s="232" t="s">
        <v>237</v>
      </c>
      <c r="GZN1192" s="233">
        <v>0</v>
      </c>
      <c r="GZO1192" s="234"/>
      <c r="GZP1192" s="235" t="e">
        <f>GZP1193</f>
        <v>#REF!</v>
      </c>
      <c r="GZQ1192" s="229" t="s">
        <v>236</v>
      </c>
      <c r="GZR1192" s="230" t="s">
        <v>26</v>
      </c>
      <c r="GZS1192" s="231">
        <v>7</v>
      </c>
      <c r="GZT1192" s="231">
        <v>2</v>
      </c>
      <c r="GZU1192" s="232" t="s">
        <v>237</v>
      </c>
      <c r="GZV1192" s="233">
        <v>0</v>
      </c>
      <c r="GZW1192" s="234"/>
      <c r="GZX1192" s="235" t="e">
        <f>GZX1193</f>
        <v>#REF!</v>
      </c>
      <c r="GZY1192" s="229" t="s">
        <v>236</v>
      </c>
      <c r="GZZ1192" s="230" t="s">
        <v>26</v>
      </c>
      <c r="HAA1192" s="231">
        <v>7</v>
      </c>
      <c r="HAB1192" s="231">
        <v>2</v>
      </c>
      <c r="HAC1192" s="232" t="s">
        <v>237</v>
      </c>
      <c r="HAD1192" s="233">
        <v>0</v>
      </c>
      <c r="HAE1192" s="234"/>
      <c r="HAF1192" s="235" t="e">
        <f>HAF1193</f>
        <v>#REF!</v>
      </c>
      <c r="HAG1192" s="229" t="s">
        <v>236</v>
      </c>
      <c r="HAH1192" s="230" t="s">
        <v>26</v>
      </c>
      <c r="HAI1192" s="231">
        <v>7</v>
      </c>
      <c r="HAJ1192" s="231">
        <v>2</v>
      </c>
      <c r="HAK1192" s="232" t="s">
        <v>237</v>
      </c>
      <c r="HAL1192" s="233">
        <v>0</v>
      </c>
      <c r="HAM1192" s="234"/>
      <c r="HAN1192" s="235" t="e">
        <f>HAN1193</f>
        <v>#REF!</v>
      </c>
      <c r="HAO1192" s="229" t="s">
        <v>236</v>
      </c>
      <c r="HAP1192" s="230" t="s">
        <v>26</v>
      </c>
      <c r="HAQ1192" s="231">
        <v>7</v>
      </c>
      <c r="HAR1192" s="231">
        <v>2</v>
      </c>
      <c r="HAS1192" s="232" t="s">
        <v>237</v>
      </c>
      <c r="HAT1192" s="233">
        <v>0</v>
      </c>
      <c r="HAU1192" s="234"/>
      <c r="HAV1192" s="235" t="e">
        <f>HAV1193</f>
        <v>#REF!</v>
      </c>
      <c r="HAW1192" s="229" t="s">
        <v>236</v>
      </c>
      <c r="HAX1192" s="230" t="s">
        <v>26</v>
      </c>
      <c r="HAY1192" s="231">
        <v>7</v>
      </c>
      <c r="HAZ1192" s="231">
        <v>2</v>
      </c>
      <c r="HBA1192" s="232" t="s">
        <v>237</v>
      </c>
      <c r="HBB1192" s="233">
        <v>0</v>
      </c>
      <c r="HBC1192" s="234"/>
      <c r="HBD1192" s="235" t="e">
        <f>HBD1193</f>
        <v>#REF!</v>
      </c>
      <c r="HBE1192" s="229" t="s">
        <v>236</v>
      </c>
      <c r="HBF1192" s="230" t="s">
        <v>26</v>
      </c>
      <c r="HBG1192" s="231">
        <v>7</v>
      </c>
      <c r="HBH1192" s="231">
        <v>2</v>
      </c>
      <c r="HBI1192" s="232" t="s">
        <v>237</v>
      </c>
      <c r="HBJ1192" s="233">
        <v>0</v>
      </c>
      <c r="HBK1192" s="234"/>
      <c r="HBL1192" s="235" t="e">
        <f>HBL1193</f>
        <v>#REF!</v>
      </c>
      <c r="HBM1192" s="229" t="s">
        <v>236</v>
      </c>
      <c r="HBN1192" s="230" t="s">
        <v>26</v>
      </c>
      <c r="HBO1192" s="231">
        <v>7</v>
      </c>
      <c r="HBP1192" s="231">
        <v>2</v>
      </c>
      <c r="HBQ1192" s="232" t="s">
        <v>237</v>
      </c>
      <c r="HBR1192" s="233">
        <v>0</v>
      </c>
      <c r="HBS1192" s="234"/>
      <c r="HBT1192" s="235" t="e">
        <f>HBT1193</f>
        <v>#REF!</v>
      </c>
      <c r="HBU1192" s="229" t="s">
        <v>236</v>
      </c>
      <c r="HBV1192" s="230" t="s">
        <v>26</v>
      </c>
      <c r="HBW1192" s="231">
        <v>7</v>
      </c>
      <c r="HBX1192" s="231">
        <v>2</v>
      </c>
      <c r="HBY1192" s="232" t="s">
        <v>237</v>
      </c>
      <c r="HBZ1192" s="233">
        <v>0</v>
      </c>
      <c r="HCA1192" s="234"/>
      <c r="HCB1192" s="235" t="e">
        <f>HCB1193</f>
        <v>#REF!</v>
      </c>
      <c r="HCC1192" s="229" t="s">
        <v>236</v>
      </c>
      <c r="HCD1192" s="230" t="s">
        <v>26</v>
      </c>
      <c r="HCE1192" s="231">
        <v>7</v>
      </c>
      <c r="HCF1192" s="231">
        <v>2</v>
      </c>
      <c r="HCG1192" s="232" t="s">
        <v>237</v>
      </c>
      <c r="HCH1192" s="233">
        <v>0</v>
      </c>
      <c r="HCI1192" s="234"/>
      <c r="HCJ1192" s="235" t="e">
        <f>HCJ1193</f>
        <v>#REF!</v>
      </c>
      <c r="HCK1192" s="229" t="s">
        <v>236</v>
      </c>
      <c r="HCL1192" s="230" t="s">
        <v>26</v>
      </c>
      <c r="HCM1192" s="231">
        <v>7</v>
      </c>
      <c r="HCN1192" s="231">
        <v>2</v>
      </c>
      <c r="HCO1192" s="232" t="s">
        <v>237</v>
      </c>
      <c r="HCP1192" s="233">
        <v>0</v>
      </c>
      <c r="HCQ1192" s="234"/>
      <c r="HCR1192" s="235" t="e">
        <f>HCR1193</f>
        <v>#REF!</v>
      </c>
      <c r="HCS1192" s="229" t="s">
        <v>236</v>
      </c>
      <c r="HCT1192" s="230" t="s">
        <v>26</v>
      </c>
      <c r="HCU1192" s="231">
        <v>7</v>
      </c>
      <c r="HCV1192" s="231">
        <v>2</v>
      </c>
      <c r="HCW1192" s="232" t="s">
        <v>237</v>
      </c>
      <c r="HCX1192" s="233">
        <v>0</v>
      </c>
      <c r="HCY1192" s="234"/>
      <c r="HCZ1192" s="235" t="e">
        <f>HCZ1193</f>
        <v>#REF!</v>
      </c>
      <c r="HDA1192" s="229" t="s">
        <v>236</v>
      </c>
      <c r="HDB1192" s="230" t="s">
        <v>26</v>
      </c>
      <c r="HDC1192" s="231">
        <v>7</v>
      </c>
      <c r="HDD1192" s="231">
        <v>2</v>
      </c>
      <c r="HDE1192" s="232" t="s">
        <v>237</v>
      </c>
      <c r="HDF1192" s="233">
        <v>0</v>
      </c>
      <c r="HDG1192" s="234"/>
      <c r="HDH1192" s="235" t="e">
        <f>HDH1193</f>
        <v>#REF!</v>
      </c>
      <c r="HDI1192" s="229" t="s">
        <v>236</v>
      </c>
      <c r="HDJ1192" s="230" t="s">
        <v>26</v>
      </c>
      <c r="HDK1192" s="231">
        <v>7</v>
      </c>
      <c r="HDL1192" s="231">
        <v>2</v>
      </c>
      <c r="HDM1192" s="232" t="s">
        <v>237</v>
      </c>
      <c r="HDN1192" s="233">
        <v>0</v>
      </c>
      <c r="HDO1192" s="234"/>
      <c r="HDP1192" s="235" t="e">
        <f>HDP1193</f>
        <v>#REF!</v>
      </c>
      <c r="HDQ1192" s="229" t="s">
        <v>236</v>
      </c>
      <c r="HDR1192" s="230" t="s">
        <v>26</v>
      </c>
      <c r="HDS1192" s="231">
        <v>7</v>
      </c>
      <c r="HDT1192" s="231">
        <v>2</v>
      </c>
      <c r="HDU1192" s="232" t="s">
        <v>237</v>
      </c>
      <c r="HDV1192" s="233">
        <v>0</v>
      </c>
      <c r="HDW1192" s="234"/>
      <c r="HDX1192" s="235" t="e">
        <f>HDX1193</f>
        <v>#REF!</v>
      </c>
      <c r="HDY1192" s="229" t="s">
        <v>236</v>
      </c>
      <c r="HDZ1192" s="230" t="s">
        <v>26</v>
      </c>
      <c r="HEA1192" s="231">
        <v>7</v>
      </c>
      <c r="HEB1192" s="231">
        <v>2</v>
      </c>
      <c r="HEC1192" s="232" t="s">
        <v>237</v>
      </c>
      <c r="HED1192" s="233">
        <v>0</v>
      </c>
      <c r="HEE1192" s="234"/>
      <c r="HEF1192" s="235" t="e">
        <f>HEF1193</f>
        <v>#REF!</v>
      </c>
      <c r="HEG1192" s="229" t="s">
        <v>236</v>
      </c>
      <c r="HEH1192" s="230" t="s">
        <v>26</v>
      </c>
      <c r="HEI1192" s="231">
        <v>7</v>
      </c>
      <c r="HEJ1192" s="231">
        <v>2</v>
      </c>
      <c r="HEK1192" s="232" t="s">
        <v>237</v>
      </c>
      <c r="HEL1192" s="233">
        <v>0</v>
      </c>
      <c r="HEM1192" s="234"/>
      <c r="HEN1192" s="235" t="e">
        <f>HEN1193</f>
        <v>#REF!</v>
      </c>
      <c r="HEO1192" s="229" t="s">
        <v>236</v>
      </c>
      <c r="HEP1192" s="230" t="s">
        <v>26</v>
      </c>
      <c r="HEQ1192" s="231">
        <v>7</v>
      </c>
      <c r="HER1192" s="231">
        <v>2</v>
      </c>
      <c r="HES1192" s="232" t="s">
        <v>237</v>
      </c>
      <c r="HET1192" s="233">
        <v>0</v>
      </c>
      <c r="HEU1192" s="234"/>
      <c r="HEV1192" s="235" t="e">
        <f>HEV1193</f>
        <v>#REF!</v>
      </c>
      <c r="HEW1192" s="229" t="s">
        <v>236</v>
      </c>
      <c r="HEX1192" s="230" t="s">
        <v>26</v>
      </c>
      <c r="HEY1192" s="231">
        <v>7</v>
      </c>
      <c r="HEZ1192" s="231">
        <v>2</v>
      </c>
      <c r="HFA1192" s="232" t="s">
        <v>237</v>
      </c>
      <c r="HFB1192" s="233">
        <v>0</v>
      </c>
      <c r="HFC1192" s="234"/>
      <c r="HFD1192" s="235" t="e">
        <f>HFD1193</f>
        <v>#REF!</v>
      </c>
      <c r="HFE1192" s="229" t="s">
        <v>236</v>
      </c>
      <c r="HFF1192" s="230" t="s">
        <v>26</v>
      </c>
      <c r="HFG1192" s="231">
        <v>7</v>
      </c>
      <c r="HFH1192" s="231">
        <v>2</v>
      </c>
      <c r="HFI1192" s="232" t="s">
        <v>237</v>
      </c>
      <c r="HFJ1192" s="233">
        <v>0</v>
      </c>
      <c r="HFK1192" s="234"/>
      <c r="HFL1192" s="235" t="e">
        <f>HFL1193</f>
        <v>#REF!</v>
      </c>
      <c r="HFM1192" s="229" t="s">
        <v>236</v>
      </c>
      <c r="HFN1192" s="230" t="s">
        <v>26</v>
      </c>
      <c r="HFO1192" s="231">
        <v>7</v>
      </c>
      <c r="HFP1192" s="231">
        <v>2</v>
      </c>
      <c r="HFQ1192" s="232" t="s">
        <v>237</v>
      </c>
      <c r="HFR1192" s="233">
        <v>0</v>
      </c>
      <c r="HFS1192" s="234"/>
      <c r="HFT1192" s="235" t="e">
        <f>HFT1193</f>
        <v>#REF!</v>
      </c>
      <c r="HFU1192" s="229" t="s">
        <v>236</v>
      </c>
      <c r="HFV1192" s="230" t="s">
        <v>26</v>
      </c>
      <c r="HFW1192" s="231">
        <v>7</v>
      </c>
      <c r="HFX1192" s="231">
        <v>2</v>
      </c>
      <c r="HFY1192" s="232" t="s">
        <v>237</v>
      </c>
      <c r="HFZ1192" s="233">
        <v>0</v>
      </c>
      <c r="HGA1192" s="234"/>
      <c r="HGB1192" s="235" t="e">
        <f>HGB1193</f>
        <v>#REF!</v>
      </c>
      <c r="HGC1192" s="229" t="s">
        <v>236</v>
      </c>
      <c r="HGD1192" s="230" t="s">
        <v>26</v>
      </c>
      <c r="HGE1192" s="231">
        <v>7</v>
      </c>
      <c r="HGF1192" s="231">
        <v>2</v>
      </c>
      <c r="HGG1192" s="232" t="s">
        <v>237</v>
      </c>
      <c r="HGH1192" s="233">
        <v>0</v>
      </c>
      <c r="HGI1192" s="234"/>
      <c r="HGJ1192" s="235" t="e">
        <f>HGJ1193</f>
        <v>#REF!</v>
      </c>
      <c r="HGK1192" s="229" t="s">
        <v>236</v>
      </c>
      <c r="HGL1192" s="230" t="s">
        <v>26</v>
      </c>
      <c r="HGM1192" s="231">
        <v>7</v>
      </c>
      <c r="HGN1192" s="231">
        <v>2</v>
      </c>
      <c r="HGO1192" s="232" t="s">
        <v>237</v>
      </c>
      <c r="HGP1192" s="233">
        <v>0</v>
      </c>
      <c r="HGQ1192" s="234"/>
      <c r="HGR1192" s="235" t="e">
        <f>HGR1193</f>
        <v>#REF!</v>
      </c>
      <c r="HGS1192" s="229" t="s">
        <v>236</v>
      </c>
      <c r="HGT1192" s="230" t="s">
        <v>26</v>
      </c>
      <c r="HGU1192" s="231">
        <v>7</v>
      </c>
      <c r="HGV1192" s="231">
        <v>2</v>
      </c>
      <c r="HGW1192" s="232" t="s">
        <v>237</v>
      </c>
      <c r="HGX1192" s="233">
        <v>0</v>
      </c>
      <c r="HGY1192" s="234"/>
      <c r="HGZ1192" s="235" t="e">
        <f>HGZ1193</f>
        <v>#REF!</v>
      </c>
      <c r="HHA1192" s="229" t="s">
        <v>236</v>
      </c>
      <c r="HHB1192" s="230" t="s">
        <v>26</v>
      </c>
      <c r="HHC1192" s="231">
        <v>7</v>
      </c>
      <c r="HHD1192" s="231">
        <v>2</v>
      </c>
      <c r="HHE1192" s="232" t="s">
        <v>237</v>
      </c>
      <c r="HHF1192" s="233">
        <v>0</v>
      </c>
      <c r="HHG1192" s="234"/>
      <c r="HHH1192" s="235" t="e">
        <f>HHH1193</f>
        <v>#REF!</v>
      </c>
      <c r="HHI1192" s="229" t="s">
        <v>236</v>
      </c>
      <c r="HHJ1192" s="230" t="s">
        <v>26</v>
      </c>
      <c r="HHK1192" s="231">
        <v>7</v>
      </c>
      <c r="HHL1192" s="231">
        <v>2</v>
      </c>
      <c r="HHM1192" s="232" t="s">
        <v>237</v>
      </c>
      <c r="HHN1192" s="233">
        <v>0</v>
      </c>
      <c r="HHO1192" s="234"/>
      <c r="HHP1192" s="235" t="e">
        <f>HHP1193</f>
        <v>#REF!</v>
      </c>
      <c r="HHQ1192" s="229" t="s">
        <v>236</v>
      </c>
      <c r="HHR1192" s="230" t="s">
        <v>26</v>
      </c>
      <c r="HHS1192" s="231">
        <v>7</v>
      </c>
      <c r="HHT1192" s="231">
        <v>2</v>
      </c>
      <c r="HHU1192" s="232" t="s">
        <v>237</v>
      </c>
      <c r="HHV1192" s="233">
        <v>0</v>
      </c>
      <c r="HHW1192" s="234"/>
      <c r="HHX1192" s="235" t="e">
        <f>HHX1193</f>
        <v>#REF!</v>
      </c>
      <c r="HHY1192" s="229" t="s">
        <v>236</v>
      </c>
      <c r="HHZ1192" s="230" t="s">
        <v>26</v>
      </c>
      <c r="HIA1192" s="231">
        <v>7</v>
      </c>
      <c r="HIB1192" s="231">
        <v>2</v>
      </c>
      <c r="HIC1192" s="232" t="s">
        <v>237</v>
      </c>
      <c r="HID1192" s="233">
        <v>0</v>
      </c>
      <c r="HIE1192" s="234"/>
      <c r="HIF1192" s="235" t="e">
        <f>HIF1193</f>
        <v>#REF!</v>
      </c>
      <c r="HIG1192" s="229" t="s">
        <v>236</v>
      </c>
      <c r="HIH1192" s="230" t="s">
        <v>26</v>
      </c>
      <c r="HII1192" s="231">
        <v>7</v>
      </c>
      <c r="HIJ1192" s="231">
        <v>2</v>
      </c>
      <c r="HIK1192" s="232" t="s">
        <v>237</v>
      </c>
      <c r="HIL1192" s="233">
        <v>0</v>
      </c>
      <c r="HIM1192" s="234"/>
      <c r="HIN1192" s="235" t="e">
        <f>HIN1193</f>
        <v>#REF!</v>
      </c>
      <c r="HIO1192" s="229" t="s">
        <v>236</v>
      </c>
      <c r="HIP1192" s="230" t="s">
        <v>26</v>
      </c>
      <c r="HIQ1192" s="231">
        <v>7</v>
      </c>
      <c r="HIR1192" s="231">
        <v>2</v>
      </c>
      <c r="HIS1192" s="232" t="s">
        <v>237</v>
      </c>
      <c r="HIT1192" s="233">
        <v>0</v>
      </c>
      <c r="HIU1192" s="234"/>
      <c r="HIV1192" s="235" t="e">
        <f>HIV1193</f>
        <v>#REF!</v>
      </c>
      <c r="HIW1192" s="229" t="s">
        <v>236</v>
      </c>
      <c r="HIX1192" s="230" t="s">
        <v>26</v>
      </c>
      <c r="HIY1192" s="231">
        <v>7</v>
      </c>
      <c r="HIZ1192" s="231">
        <v>2</v>
      </c>
      <c r="HJA1192" s="232" t="s">
        <v>237</v>
      </c>
      <c r="HJB1192" s="233">
        <v>0</v>
      </c>
      <c r="HJC1192" s="234"/>
      <c r="HJD1192" s="235" t="e">
        <f>HJD1193</f>
        <v>#REF!</v>
      </c>
      <c r="HJE1192" s="229" t="s">
        <v>236</v>
      </c>
      <c r="HJF1192" s="230" t="s">
        <v>26</v>
      </c>
      <c r="HJG1192" s="231">
        <v>7</v>
      </c>
      <c r="HJH1192" s="231">
        <v>2</v>
      </c>
      <c r="HJI1192" s="232" t="s">
        <v>237</v>
      </c>
      <c r="HJJ1192" s="233">
        <v>0</v>
      </c>
      <c r="HJK1192" s="234"/>
      <c r="HJL1192" s="235" t="e">
        <f>HJL1193</f>
        <v>#REF!</v>
      </c>
      <c r="HJM1192" s="229" t="s">
        <v>236</v>
      </c>
      <c r="HJN1192" s="230" t="s">
        <v>26</v>
      </c>
      <c r="HJO1192" s="231">
        <v>7</v>
      </c>
      <c r="HJP1192" s="231">
        <v>2</v>
      </c>
      <c r="HJQ1192" s="232" t="s">
        <v>237</v>
      </c>
      <c r="HJR1192" s="233">
        <v>0</v>
      </c>
      <c r="HJS1192" s="234"/>
      <c r="HJT1192" s="235" t="e">
        <f>HJT1193</f>
        <v>#REF!</v>
      </c>
      <c r="HJU1192" s="229" t="s">
        <v>236</v>
      </c>
      <c r="HJV1192" s="230" t="s">
        <v>26</v>
      </c>
      <c r="HJW1192" s="231">
        <v>7</v>
      </c>
      <c r="HJX1192" s="231">
        <v>2</v>
      </c>
      <c r="HJY1192" s="232" t="s">
        <v>237</v>
      </c>
      <c r="HJZ1192" s="233">
        <v>0</v>
      </c>
      <c r="HKA1192" s="234"/>
      <c r="HKB1192" s="235" t="e">
        <f>HKB1193</f>
        <v>#REF!</v>
      </c>
      <c r="HKC1192" s="229" t="s">
        <v>236</v>
      </c>
      <c r="HKD1192" s="230" t="s">
        <v>26</v>
      </c>
      <c r="HKE1192" s="231">
        <v>7</v>
      </c>
      <c r="HKF1192" s="231">
        <v>2</v>
      </c>
      <c r="HKG1192" s="232" t="s">
        <v>237</v>
      </c>
      <c r="HKH1192" s="233">
        <v>0</v>
      </c>
      <c r="HKI1192" s="234"/>
      <c r="HKJ1192" s="235" t="e">
        <f>HKJ1193</f>
        <v>#REF!</v>
      </c>
      <c r="HKK1192" s="229" t="s">
        <v>236</v>
      </c>
      <c r="HKL1192" s="230" t="s">
        <v>26</v>
      </c>
      <c r="HKM1192" s="231">
        <v>7</v>
      </c>
      <c r="HKN1192" s="231">
        <v>2</v>
      </c>
      <c r="HKO1192" s="232" t="s">
        <v>237</v>
      </c>
      <c r="HKP1192" s="233">
        <v>0</v>
      </c>
      <c r="HKQ1192" s="234"/>
      <c r="HKR1192" s="235" t="e">
        <f>HKR1193</f>
        <v>#REF!</v>
      </c>
      <c r="HKS1192" s="229" t="s">
        <v>236</v>
      </c>
      <c r="HKT1192" s="230" t="s">
        <v>26</v>
      </c>
      <c r="HKU1192" s="231">
        <v>7</v>
      </c>
      <c r="HKV1192" s="231">
        <v>2</v>
      </c>
      <c r="HKW1192" s="232" t="s">
        <v>237</v>
      </c>
      <c r="HKX1192" s="233">
        <v>0</v>
      </c>
      <c r="HKY1192" s="234"/>
      <c r="HKZ1192" s="235" t="e">
        <f>HKZ1193</f>
        <v>#REF!</v>
      </c>
      <c r="HLA1192" s="229" t="s">
        <v>236</v>
      </c>
      <c r="HLB1192" s="230" t="s">
        <v>26</v>
      </c>
      <c r="HLC1192" s="231">
        <v>7</v>
      </c>
      <c r="HLD1192" s="231">
        <v>2</v>
      </c>
      <c r="HLE1192" s="232" t="s">
        <v>237</v>
      </c>
      <c r="HLF1192" s="233">
        <v>0</v>
      </c>
      <c r="HLG1192" s="234"/>
      <c r="HLH1192" s="235" t="e">
        <f>HLH1193</f>
        <v>#REF!</v>
      </c>
      <c r="HLI1192" s="229" t="s">
        <v>236</v>
      </c>
      <c r="HLJ1192" s="230" t="s">
        <v>26</v>
      </c>
      <c r="HLK1192" s="231">
        <v>7</v>
      </c>
      <c r="HLL1192" s="231">
        <v>2</v>
      </c>
      <c r="HLM1192" s="232" t="s">
        <v>237</v>
      </c>
      <c r="HLN1192" s="233">
        <v>0</v>
      </c>
      <c r="HLO1192" s="234"/>
      <c r="HLP1192" s="235" t="e">
        <f>HLP1193</f>
        <v>#REF!</v>
      </c>
      <c r="HLQ1192" s="229" t="s">
        <v>236</v>
      </c>
      <c r="HLR1192" s="230" t="s">
        <v>26</v>
      </c>
      <c r="HLS1192" s="231">
        <v>7</v>
      </c>
      <c r="HLT1192" s="231">
        <v>2</v>
      </c>
      <c r="HLU1192" s="232" t="s">
        <v>237</v>
      </c>
      <c r="HLV1192" s="233">
        <v>0</v>
      </c>
      <c r="HLW1192" s="234"/>
      <c r="HLX1192" s="235" t="e">
        <f>HLX1193</f>
        <v>#REF!</v>
      </c>
      <c r="HLY1192" s="229" t="s">
        <v>236</v>
      </c>
      <c r="HLZ1192" s="230" t="s">
        <v>26</v>
      </c>
      <c r="HMA1192" s="231">
        <v>7</v>
      </c>
      <c r="HMB1192" s="231">
        <v>2</v>
      </c>
      <c r="HMC1192" s="232" t="s">
        <v>237</v>
      </c>
      <c r="HMD1192" s="233">
        <v>0</v>
      </c>
      <c r="HME1192" s="234"/>
      <c r="HMF1192" s="235" t="e">
        <f>HMF1193</f>
        <v>#REF!</v>
      </c>
      <c r="HMG1192" s="229" t="s">
        <v>236</v>
      </c>
      <c r="HMH1192" s="230" t="s">
        <v>26</v>
      </c>
      <c r="HMI1192" s="231">
        <v>7</v>
      </c>
      <c r="HMJ1192" s="231">
        <v>2</v>
      </c>
      <c r="HMK1192" s="232" t="s">
        <v>237</v>
      </c>
      <c r="HML1192" s="233">
        <v>0</v>
      </c>
      <c r="HMM1192" s="234"/>
      <c r="HMN1192" s="235" t="e">
        <f>HMN1193</f>
        <v>#REF!</v>
      </c>
      <c r="HMO1192" s="229" t="s">
        <v>236</v>
      </c>
      <c r="HMP1192" s="230" t="s">
        <v>26</v>
      </c>
      <c r="HMQ1192" s="231">
        <v>7</v>
      </c>
      <c r="HMR1192" s="231">
        <v>2</v>
      </c>
      <c r="HMS1192" s="232" t="s">
        <v>237</v>
      </c>
      <c r="HMT1192" s="233">
        <v>0</v>
      </c>
      <c r="HMU1192" s="234"/>
      <c r="HMV1192" s="235" t="e">
        <f>HMV1193</f>
        <v>#REF!</v>
      </c>
      <c r="HMW1192" s="229" t="s">
        <v>236</v>
      </c>
      <c r="HMX1192" s="230" t="s">
        <v>26</v>
      </c>
      <c r="HMY1192" s="231">
        <v>7</v>
      </c>
      <c r="HMZ1192" s="231">
        <v>2</v>
      </c>
      <c r="HNA1192" s="232" t="s">
        <v>237</v>
      </c>
      <c r="HNB1192" s="233">
        <v>0</v>
      </c>
      <c r="HNC1192" s="234"/>
      <c r="HND1192" s="235" t="e">
        <f>HND1193</f>
        <v>#REF!</v>
      </c>
      <c r="HNE1192" s="229" t="s">
        <v>236</v>
      </c>
      <c r="HNF1192" s="230" t="s">
        <v>26</v>
      </c>
      <c r="HNG1192" s="231">
        <v>7</v>
      </c>
      <c r="HNH1192" s="231">
        <v>2</v>
      </c>
      <c r="HNI1192" s="232" t="s">
        <v>237</v>
      </c>
      <c r="HNJ1192" s="233">
        <v>0</v>
      </c>
      <c r="HNK1192" s="234"/>
      <c r="HNL1192" s="235" t="e">
        <f>HNL1193</f>
        <v>#REF!</v>
      </c>
      <c r="HNM1192" s="229" t="s">
        <v>236</v>
      </c>
      <c r="HNN1192" s="230" t="s">
        <v>26</v>
      </c>
      <c r="HNO1192" s="231">
        <v>7</v>
      </c>
      <c r="HNP1192" s="231">
        <v>2</v>
      </c>
      <c r="HNQ1192" s="232" t="s">
        <v>237</v>
      </c>
      <c r="HNR1192" s="233">
        <v>0</v>
      </c>
      <c r="HNS1192" s="234"/>
      <c r="HNT1192" s="235" t="e">
        <f>HNT1193</f>
        <v>#REF!</v>
      </c>
      <c r="HNU1192" s="229" t="s">
        <v>236</v>
      </c>
      <c r="HNV1192" s="230" t="s">
        <v>26</v>
      </c>
      <c r="HNW1192" s="231">
        <v>7</v>
      </c>
      <c r="HNX1192" s="231">
        <v>2</v>
      </c>
      <c r="HNY1192" s="232" t="s">
        <v>237</v>
      </c>
      <c r="HNZ1192" s="233">
        <v>0</v>
      </c>
      <c r="HOA1192" s="234"/>
      <c r="HOB1192" s="235" t="e">
        <f>HOB1193</f>
        <v>#REF!</v>
      </c>
      <c r="HOC1192" s="229" t="s">
        <v>236</v>
      </c>
      <c r="HOD1192" s="230" t="s">
        <v>26</v>
      </c>
      <c r="HOE1192" s="231">
        <v>7</v>
      </c>
      <c r="HOF1192" s="231">
        <v>2</v>
      </c>
      <c r="HOG1192" s="232" t="s">
        <v>237</v>
      </c>
      <c r="HOH1192" s="233">
        <v>0</v>
      </c>
      <c r="HOI1192" s="234"/>
      <c r="HOJ1192" s="235" t="e">
        <f>HOJ1193</f>
        <v>#REF!</v>
      </c>
      <c r="HOK1192" s="229" t="s">
        <v>236</v>
      </c>
      <c r="HOL1192" s="230" t="s">
        <v>26</v>
      </c>
      <c r="HOM1192" s="231">
        <v>7</v>
      </c>
      <c r="HON1192" s="231">
        <v>2</v>
      </c>
      <c r="HOO1192" s="232" t="s">
        <v>237</v>
      </c>
      <c r="HOP1192" s="233">
        <v>0</v>
      </c>
      <c r="HOQ1192" s="234"/>
      <c r="HOR1192" s="235" t="e">
        <f>HOR1193</f>
        <v>#REF!</v>
      </c>
      <c r="HOS1192" s="229" t="s">
        <v>236</v>
      </c>
      <c r="HOT1192" s="230" t="s">
        <v>26</v>
      </c>
      <c r="HOU1192" s="231">
        <v>7</v>
      </c>
      <c r="HOV1192" s="231">
        <v>2</v>
      </c>
      <c r="HOW1192" s="232" t="s">
        <v>237</v>
      </c>
      <c r="HOX1192" s="233">
        <v>0</v>
      </c>
      <c r="HOY1192" s="234"/>
      <c r="HOZ1192" s="235" t="e">
        <f>HOZ1193</f>
        <v>#REF!</v>
      </c>
      <c r="HPA1192" s="229" t="s">
        <v>236</v>
      </c>
      <c r="HPB1192" s="230" t="s">
        <v>26</v>
      </c>
      <c r="HPC1192" s="231">
        <v>7</v>
      </c>
      <c r="HPD1192" s="231">
        <v>2</v>
      </c>
      <c r="HPE1192" s="232" t="s">
        <v>237</v>
      </c>
      <c r="HPF1192" s="233">
        <v>0</v>
      </c>
      <c r="HPG1192" s="234"/>
      <c r="HPH1192" s="235" t="e">
        <f>HPH1193</f>
        <v>#REF!</v>
      </c>
      <c r="HPI1192" s="229" t="s">
        <v>236</v>
      </c>
      <c r="HPJ1192" s="230" t="s">
        <v>26</v>
      </c>
      <c r="HPK1192" s="231">
        <v>7</v>
      </c>
      <c r="HPL1192" s="231">
        <v>2</v>
      </c>
      <c r="HPM1192" s="232" t="s">
        <v>237</v>
      </c>
      <c r="HPN1192" s="233">
        <v>0</v>
      </c>
      <c r="HPO1192" s="234"/>
      <c r="HPP1192" s="235" t="e">
        <f>HPP1193</f>
        <v>#REF!</v>
      </c>
      <c r="HPQ1192" s="229" t="s">
        <v>236</v>
      </c>
      <c r="HPR1192" s="230" t="s">
        <v>26</v>
      </c>
      <c r="HPS1192" s="231">
        <v>7</v>
      </c>
      <c r="HPT1192" s="231">
        <v>2</v>
      </c>
      <c r="HPU1192" s="232" t="s">
        <v>237</v>
      </c>
      <c r="HPV1192" s="233">
        <v>0</v>
      </c>
      <c r="HPW1192" s="234"/>
      <c r="HPX1192" s="235" t="e">
        <f>HPX1193</f>
        <v>#REF!</v>
      </c>
      <c r="HPY1192" s="229" t="s">
        <v>236</v>
      </c>
      <c r="HPZ1192" s="230" t="s">
        <v>26</v>
      </c>
      <c r="HQA1192" s="231">
        <v>7</v>
      </c>
      <c r="HQB1192" s="231">
        <v>2</v>
      </c>
      <c r="HQC1192" s="232" t="s">
        <v>237</v>
      </c>
      <c r="HQD1192" s="233">
        <v>0</v>
      </c>
      <c r="HQE1192" s="234"/>
      <c r="HQF1192" s="235" t="e">
        <f>HQF1193</f>
        <v>#REF!</v>
      </c>
      <c r="HQG1192" s="229" t="s">
        <v>236</v>
      </c>
      <c r="HQH1192" s="230" t="s">
        <v>26</v>
      </c>
      <c r="HQI1192" s="231">
        <v>7</v>
      </c>
      <c r="HQJ1192" s="231">
        <v>2</v>
      </c>
      <c r="HQK1192" s="232" t="s">
        <v>237</v>
      </c>
      <c r="HQL1192" s="233">
        <v>0</v>
      </c>
      <c r="HQM1192" s="234"/>
      <c r="HQN1192" s="235" t="e">
        <f>HQN1193</f>
        <v>#REF!</v>
      </c>
      <c r="HQO1192" s="229" t="s">
        <v>236</v>
      </c>
      <c r="HQP1192" s="230" t="s">
        <v>26</v>
      </c>
      <c r="HQQ1192" s="231">
        <v>7</v>
      </c>
      <c r="HQR1192" s="231">
        <v>2</v>
      </c>
      <c r="HQS1192" s="232" t="s">
        <v>237</v>
      </c>
      <c r="HQT1192" s="233">
        <v>0</v>
      </c>
      <c r="HQU1192" s="234"/>
      <c r="HQV1192" s="235" t="e">
        <f>HQV1193</f>
        <v>#REF!</v>
      </c>
      <c r="HQW1192" s="229" t="s">
        <v>236</v>
      </c>
      <c r="HQX1192" s="230" t="s">
        <v>26</v>
      </c>
      <c r="HQY1192" s="231">
        <v>7</v>
      </c>
      <c r="HQZ1192" s="231">
        <v>2</v>
      </c>
      <c r="HRA1192" s="232" t="s">
        <v>237</v>
      </c>
      <c r="HRB1192" s="233">
        <v>0</v>
      </c>
      <c r="HRC1192" s="234"/>
      <c r="HRD1192" s="235" t="e">
        <f>HRD1193</f>
        <v>#REF!</v>
      </c>
      <c r="HRE1192" s="229" t="s">
        <v>236</v>
      </c>
      <c r="HRF1192" s="230" t="s">
        <v>26</v>
      </c>
      <c r="HRG1192" s="231">
        <v>7</v>
      </c>
      <c r="HRH1192" s="231">
        <v>2</v>
      </c>
      <c r="HRI1192" s="232" t="s">
        <v>237</v>
      </c>
      <c r="HRJ1192" s="233">
        <v>0</v>
      </c>
      <c r="HRK1192" s="234"/>
      <c r="HRL1192" s="235" t="e">
        <f>HRL1193</f>
        <v>#REF!</v>
      </c>
      <c r="HRM1192" s="229" t="s">
        <v>236</v>
      </c>
      <c r="HRN1192" s="230" t="s">
        <v>26</v>
      </c>
      <c r="HRO1192" s="231">
        <v>7</v>
      </c>
      <c r="HRP1192" s="231">
        <v>2</v>
      </c>
      <c r="HRQ1192" s="232" t="s">
        <v>237</v>
      </c>
      <c r="HRR1192" s="233">
        <v>0</v>
      </c>
      <c r="HRS1192" s="234"/>
      <c r="HRT1192" s="235" t="e">
        <f>HRT1193</f>
        <v>#REF!</v>
      </c>
      <c r="HRU1192" s="229" t="s">
        <v>236</v>
      </c>
      <c r="HRV1192" s="230" t="s">
        <v>26</v>
      </c>
      <c r="HRW1192" s="231">
        <v>7</v>
      </c>
      <c r="HRX1192" s="231">
        <v>2</v>
      </c>
      <c r="HRY1192" s="232" t="s">
        <v>237</v>
      </c>
      <c r="HRZ1192" s="233">
        <v>0</v>
      </c>
      <c r="HSA1192" s="234"/>
      <c r="HSB1192" s="235" t="e">
        <f>HSB1193</f>
        <v>#REF!</v>
      </c>
      <c r="HSC1192" s="229" t="s">
        <v>236</v>
      </c>
      <c r="HSD1192" s="230" t="s">
        <v>26</v>
      </c>
      <c r="HSE1192" s="231">
        <v>7</v>
      </c>
      <c r="HSF1192" s="231">
        <v>2</v>
      </c>
      <c r="HSG1192" s="232" t="s">
        <v>237</v>
      </c>
      <c r="HSH1192" s="233">
        <v>0</v>
      </c>
      <c r="HSI1192" s="234"/>
      <c r="HSJ1192" s="235" t="e">
        <f>HSJ1193</f>
        <v>#REF!</v>
      </c>
      <c r="HSK1192" s="229" t="s">
        <v>236</v>
      </c>
      <c r="HSL1192" s="230" t="s">
        <v>26</v>
      </c>
      <c r="HSM1192" s="231">
        <v>7</v>
      </c>
      <c r="HSN1192" s="231">
        <v>2</v>
      </c>
      <c r="HSO1192" s="232" t="s">
        <v>237</v>
      </c>
      <c r="HSP1192" s="233">
        <v>0</v>
      </c>
      <c r="HSQ1192" s="234"/>
      <c r="HSR1192" s="235" t="e">
        <f>HSR1193</f>
        <v>#REF!</v>
      </c>
      <c r="HSS1192" s="229" t="s">
        <v>236</v>
      </c>
      <c r="HST1192" s="230" t="s">
        <v>26</v>
      </c>
      <c r="HSU1192" s="231">
        <v>7</v>
      </c>
      <c r="HSV1192" s="231">
        <v>2</v>
      </c>
      <c r="HSW1192" s="232" t="s">
        <v>237</v>
      </c>
      <c r="HSX1192" s="233">
        <v>0</v>
      </c>
      <c r="HSY1192" s="234"/>
      <c r="HSZ1192" s="235" t="e">
        <f>HSZ1193</f>
        <v>#REF!</v>
      </c>
      <c r="HTA1192" s="229" t="s">
        <v>236</v>
      </c>
      <c r="HTB1192" s="230" t="s">
        <v>26</v>
      </c>
      <c r="HTC1192" s="231">
        <v>7</v>
      </c>
      <c r="HTD1192" s="231">
        <v>2</v>
      </c>
      <c r="HTE1192" s="232" t="s">
        <v>237</v>
      </c>
      <c r="HTF1192" s="233">
        <v>0</v>
      </c>
      <c r="HTG1192" s="234"/>
      <c r="HTH1192" s="235" t="e">
        <f>HTH1193</f>
        <v>#REF!</v>
      </c>
      <c r="HTI1192" s="229" t="s">
        <v>236</v>
      </c>
      <c r="HTJ1192" s="230" t="s">
        <v>26</v>
      </c>
      <c r="HTK1192" s="231">
        <v>7</v>
      </c>
      <c r="HTL1192" s="231">
        <v>2</v>
      </c>
      <c r="HTM1192" s="232" t="s">
        <v>237</v>
      </c>
      <c r="HTN1192" s="233">
        <v>0</v>
      </c>
      <c r="HTO1192" s="234"/>
      <c r="HTP1192" s="235" t="e">
        <f>HTP1193</f>
        <v>#REF!</v>
      </c>
      <c r="HTQ1192" s="229" t="s">
        <v>236</v>
      </c>
      <c r="HTR1192" s="230" t="s">
        <v>26</v>
      </c>
      <c r="HTS1192" s="231">
        <v>7</v>
      </c>
      <c r="HTT1192" s="231">
        <v>2</v>
      </c>
      <c r="HTU1192" s="232" t="s">
        <v>237</v>
      </c>
      <c r="HTV1192" s="233">
        <v>0</v>
      </c>
      <c r="HTW1192" s="234"/>
      <c r="HTX1192" s="235" t="e">
        <f>HTX1193</f>
        <v>#REF!</v>
      </c>
      <c r="HTY1192" s="229" t="s">
        <v>236</v>
      </c>
      <c r="HTZ1192" s="230" t="s">
        <v>26</v>
      </c>
      <c r="HUA1192" s="231">
        <v>7</v>
      </c>
      <c r="HUB1192" s="231">
        <v>2</v>
      </c>
      <c r="HUC1192" s="232" t="s">
        <v>237</v>
      </c>
      <c r="HUD1192" s="233">
        <v>0</v>
      </c>
      <c r="HUE1192" s="234"/>
      <c r="HUF1192" s="235" t="e">
        <f>HUF1193</f>
        <v>#REF!</v>
      </c>
      <c r="HUG1192" s="229" t="s">
        <v>236</v>
      </c>
      <c r="HUH1192" s="230" t="s">
        <v>26</v>
      </c>
      <c r="HUI1192" s="231">
        <v>7</v>
      </c>
      <c r="HUJ1192" s="231">
        <v>2</v>
      </c>
      <c r="HUK1192" s="232" t="s">
        <v>237</v>
      </c>
      <c r="HUL1192" s="233">
        <v>0</v>
      </c>
      <c r="HUM1192" s="234"/>
      <c r="HUN1192" s="235" t="e">
        <f>HUN1193</f>
        <v>#REF!</v>
      </c>
      <c r="HUO1192" s="229" t="s">
        <v>236</v>
      </c>
      <c r="HUP1192" s="230" t="s">
        <v>26</v>
      </c>
      <c r="HUQ1192" s="231">
        <v>7</v>
      </c>
      <c r="HUR1192" s="231">
        <v>2</v>
      </c>
      <c r="HUS1192" s="232" t="s">
        <v>237</v>
      </c>
      <c r="HUT1192" s="233">
        <v>0</v>
      </c>
      <c r="HUU1192" s="234"/>
      <c r="HUV1192" s="235" t="e">
        <f>HUV1193</f>
        <v>#REF!</v>
      </c>
      <c r="HUW1192" s="229" t="s">
        <v>236</v>
      </c>
      <c r="HUX1192" s="230" t="s">
        <v>26</v>
      </c>
      <c r="HUY1192" s="231">
        <v>7</v>
      </c>
      <c r="HUZ1192" s="231">
        <v>2</v>
      </c>
      <c r="HVA1192" s="232" t="s">
        <v>237</v>
      </c>
      <c r="HVB1192" s="233">
        <v>0</v>
      </c>
      <c r="HVC1192" s="234"/>
      <c r="HVD1192" s="235" t="e">
        <f>HVD1193</f>
        <v>#REF!</v>
      </c>
      <c r="HVE1192" s="229" t="s">
        <v>236</v>
      </c>
      <c r="HVF1192" s="230" t="s">
        <v>26</v>
      </c>
      <c r="HVG1192" s="231">
        <v>7</v>
      </c>
      <c r="HVH1192" s="231">
        <v>2</v>
      </c>
      <c r="HVI1192" s="232" t="s">
        <v>237</v>
      </c>
      <c r="HVJ1192" s="233">
        <v>0</v>
      </c>
      <c r="HVK1192" s="234"/>
      <c r="HVL1192" s="235" t="e">
        <f>HVL1193</f>
        <v>#REF!</v>
      </c>
      <c r="HVM1192" s="229" t="s">
        <v>236</v>
      </c>
      <c r="HVN1192" s="230" t="s">
        <v>26</v>
      </c>
      <c r="HVO1192" s="231">
        <v>7</v>
      </c>
      <c r="HVP1192" s="231">
        <v>2</v>
      </c>
      <c r="HVQ1192" s="232" t="s">
        <v>237</v>
      </c>
      <c r="HVR1192" s="233">
        <v>0</v>
      </c>
      <c r="HVS1192" s="234"/>
      <c r="HVT1192" s="235" t="e">
        <f>HVT1193</f>
        <v>#REF!</v>
      </c>
      <c r="HVU1192" s="229" t="s">
        <v>236</v>
      </c>
      <c r="HVV1192" s="230" t="s">
        <v>26</v>
      </c>
      <c r="HVW1192" s="231">
        <v>7</v>
      </c>
      <c r="HVX1192" s="231">
        <v>2</v>
      </c>
      <c r="HVY1192" s="232" t="s">
        <v>237</v>
      </c>
      <c r="HVZ1192" s="233">
        <v>0</v>
      </c>
      <c r="HWA1192" s="234"/>
      <c r="HWB1192" s="235" t="e">
        <f>HWB1193</f>
        <v>#REF!</v>
      </c>
      <c r="HWC1192" s="229" t="s">
        <v>236</v>
      </c>
      <c r="HWD1192" s="230" t="s">
        <v>26</v>
      </c>
      <c r="HWE1192" s="231">
        <v>7</v>
      </c>
      <c r="HWF1192" s="231">
        <v>2</v>
      </c>
      <c r="HWG1192" s="232" t="s">
        <v>237</v>
      </c>
      <c r="HWH1192" s="233">
        <v>0</v>
      </c>
      <c r="HWI1192" s="234"/>
      <c r="HWJ1192" s="235" t="e">
        <f>HWJ1193</f>
        <v>#REF!</v>
      </c>
      <c r="HWK1192" s="229" t="s">
        <v>236</v>
      </c>
      <c r="HWL1192" s="230" t="s">
        <v>26</v>
      </c>
      <c r="HWM1192" s="231">
        <v>7</v>
      </c>
      <c r="HWN1192" s="231">
        <v>2</v>
      </c>
      <c r="HWO1192" s="232" t="s">
        <v>237</v>
      </c>
      <c r="HWP1192" s="233">
        <v>0</v>
      </c>
      <c r="HWQ1192" s="234"/>
      <c r="HWR1192" s="235" t="e">
        <f>HWR1193</f>
        <v>#REF!</v>
      </c>
      <c r="HWS1192" s="229" t="s">
        <v>236</v>
      </c>
      <c r="HWT1192" s="230" t="s">
        <v>26</v>
      </c>
      <c r="HWU1192" s="231">
        <v>7</v>
      </c>
      <c r="HWV1192" s="231">
        <v>2</v>
      </c>
      <c r="HWW1192" s="232" t="s">
        <v>237</v>
      </c>
      <c r="HWX1192" s="233">
        <v>0</v>
      </c>
      <c r="HWY1192" s="234"/>
      <c r="HWZ1192" s="235" t="e">
        <f>HWZ1193</f>
        <v>#REF!</v>
      </c>
      <c r="HXA1192" s="229" t="s">
        <v>236</v>
      </c>
      <c r="HXB1192" s="230" t="s">
        <v>26</v>
      </c>
      <c r="HXC1192" s="231">
        <v>7</v>
      </c>
      <c r="HXD1192" s="231">
        <v>2</v>
      </c>
      <c r="HXE1192" s="232" t="s">
        <v>237</v>
      </c>
      <c r="HXF1192" s="233">
        <v>0</v>
      </c>
      <c r="HXG1192" s="234"/>
      <c r="HXH1192" s="235" t="e">
        <f>HXH1193</f>
        <v>#REF!</v>
      </c>
      <c r="HXI1192" s="229" t="s">
        <v>236</v>
      </c>
      <c r="HXJ1192" s="230" t="s">
        <v>26</v>
      </c>
      <c r="HXK1192" s="231">
        <v>7</v>
      </c>
      <c r="HXL1192" s="231">
        <v>2</v>
      </c>
      <c r="HXM1192" s="232" t="s">
        <v>237</v>
      </c>
      <c r="HXN1192" s="233">
        <v>0</v>
      </c>
      <c r="HXO1192" s="234"/>
      <c r="HXP1192" s="235" t="e">
        <f>HXP1193</f>
        <v>#REF!</v>
      </c>
      <c r="HXQ1192" s="229" t="s">
        <v>236</v>
      </c>
      <c r="HXR1192" s="230" t="s">
        <v>26</v>
      </c>
      <c r="HXS1192" s="231">
        <v>7</v>
      </c>
      <c r="HXT1192" s="231">
        <v>2</v>
      </c>
      <c r="HXU1192" s="232" t="s">
        <v>237</v>
      </c>
      <c r="HXV1192" s="233">
        <v>0</v>
      </c>
      <c r="HXW1192" s="234"/>
      <c r="HXX1192" s="235" t="e">
        <f>HXX1193</f>
        <v>#REF!</v>
      </c>
      <c r="HXY1192" s="229" t="s">
        <v>236</v>
      </c>
      <c r="HXZ1192" s="230" t="s">
        <v>26</v>
      </c>
      <c r="HYA1192" s="231">
        <v>7</v>
      </c>
      <c r="HYB1192" s="231">
        <v>2</v>
      </c>
      <c r="HYC1192" s="232" t="s">
        <v>237</v>
      </c>
      <c r="HYD1192" s="233">
        <v>0</v>
      </c>
      <c r="HYE1192" s="234"/>
      <c r="HYF1192" s="235" t="e">
        <f>HYF1193</f>
        <v>#REF!</v>
      </c>
      <c r="HYG1192" s="229" t="s">
        <v>236</v>
      </c>
      <c r="HYH1192" s="230" t="s">
        <v>26</v>
      </c>
      <c r="HYI1192" s="231">
        <v>7</v>
      </c>
      <c r="HYJ1192" s="231">
        <v>2</v>
      </c>
      <c r="HYK1192" s="232" t="s">
        <v>237</v>
      </c>
      <c r="HYL1192" s="233">
        <v>0</v>
      </c>
      <c r="HYM1192" s="234"/>
      <c r="HYN1192" s="235" t="e">
        <f>HYN1193</f>
        <v>#REF!</v>
      </c>
      <c r="HYO1192" s="229" t="s">
        <v>236</v>
      </c>
      <c r="HYP1192" s="230" t="s">
        <v>26</v>
      </c>
      <c r="HYQ1192" s="231">
        <v>7</v>
      </c>
      <c r="HYR1192" s="231">
        <v>2</v>
      </c>
      <c r="HYS1192" s="232" t="s">
        <v>237</v>
      </c>
      <c r="HYT1192" s="233">
        <v>0</v>
      </c>
      <c r="HYU1192" s="234"/>
      <c r="HYV1192" s="235" t="e">
        <f>HYV1193</f>
        <v>#REF!</v>
      </c>
      <c r="HYW1192" s="229" t="s">
        <v>236</v>
      </c>
      <c r="HYX1192" s="230" t="s">
        <v>26</v>
      </c>
      <c r="HYY1192" s="231">
        <v>7</v>
      </c>
      <c r="HYZ1192" s="231">
        <v>2</v>
      </c>
      <c r="HZA1192" s="232" t="s">
        <v>237</v>
      </c>
      <c r="HZB1192" s="233">
        <v>0</v>
      </c>
      <c r="HZC1192" s="234"/>
      <c r="HZD1192" s="235" t="e">
        <f>HZD1193</f>
        <v>#REF!</v>
      </c>
      <c r="HZE1192" s="229" t="s">
        <v>236</v>
      </c>
      <c r="HZF1192" s="230" t="s">
        <v>26</v>
      </c>
      <c r="HZG1192" s="231">
        <v>7</v>
      </c>
      <c r="HZH1192" s="231">
        <v>2</v>
      </c>
      <c r="HZI1192" s="232" t="s">
        <v>237</v>
      </c>
      <c r="HZJ1192" s="233">
        <v>0</v>
      </c>
      <c r="HZK1192" s="234"/>
      <c r="HZL1192" s="235" t="e">
        <f>HZL1193</f>
        <v>#REF!</v>
      </c>
      <c r="HZM1192" s="229" t="s">
        <v>236</v>
      </c>
      <c r="HZN1192" s="230" t="s">
        <v>26</v>
      </c>
      <c r="HZO1192" s="231">
        <v>7</v>
      </c>
      <c r="HZP1192" s="231">
        <v>2</v>
      </c>
      <c r="HZQ1192" s="232" t="s">
        <v>237</v>
      </c>
      <c r="HZR1192" s="233">
        <v>0</v>
      </c>
      <c r="HZS1192" s="234"/>
      <c r="HZT1192" s="235" t="e">
        <f>HZT1193</f>
        <v>#REF!</v>
      </c>
      <c r="HZU1192" s="229" t="s">
        <v>236</v>
      </c>
      <c r="HZV1192" s="230" t="s">
        <v>26</v>
      </c>
      <c r="HZW1192" s="231">
        <v>7</v>
      </c>
      <c r="HZX1192" s="231">
        <v>2</v>
      </c>
      <c r="HZY1192" s="232" t="s">
        <v>237</v>
      </c>
      <c r="HZZ1192" s="233">
        <v>0</v>
      </c>
      <c r="IAA1192" s="234"/>
      <c r="IAB1192" s="235" t="e">
        <f>IAB1193</f>
        <v>#REF!</v>
      </c>
      <c r="IAC1192" s="229" t="s">
        <v>236</v>
      </c>
      <c r="IAD1192" s="230" t="s">
        <v>26</v>
      </c>
      <c r="IAE1192" s="231">
        <v>7</v>
      </c>
      <c r="IAF1192" s="231">
        <v>2</v>
      </c>
      <c r="IAG1192" s="232" t="s">
        <v>237</v>
      </c>
      <c r="IAH1192" s="233">
        <v>0</v>
      </c>
      <c r="IAI1192" s="234"/>
      <c r="IAJ1192" s="235" t="e">
        <f>IAJ1193</f>
        <v>#REF!</v>
      </c>
      <c r="IAK1192" s="229" t="s">
        <v>236</v>
      </c>
      <c r="IAL1192" s="230" t="s">
        <v>26</v>
      </c>
      <c r="IAM1192" s="231">
        <v>7</v>
      </c>
      <c r="IAN1192" s="231">
        <v>2</v>
      </c>
      <c r="IAO1192" s="232" t="s">
        <v>237</v>
      </c>
      <c r="IAP1192" s="233">
        <v>0</v>
      </c>
      <c r="IAQ1192" s="234"/>
      <c r="IAR1192" s="235" t="e">
        <f>IAR1193</f>
        <v>#REF!</v>
      </c>
      <c r="IAS1192" s="229" t="s">
        <v>236</v>
      </c>
      <c r="IAT1192" s="230" t="s">
        <v>26</v>
      </c>
      <c r="IAU1192" s="231">
        <v>7</v>
      </c>
      <c r="IAV1192" s="231">
        <v>2</v>
      </c>
      <c r="IAW1192" s="232" t="s">
        <v>237</v>
      </c>
      <c r="IAX1192" s="233">
        <v>0</v>
      </c>
      <c r="IAY1192" s="234"/>
      <c r="IAZ1192" s="235" t="e">
        <f>IAZ1193</f>
        <v>#REF!</v>
      </c>
      <c r="IBA1192" s="229" t="s">
        <v>236</v>
      </c>
      <c r="IBB1192" s="230" t="s">
        <v>26</v>
      </c>
      <c r="IBC1192" s="231">
        <v>7</v>
      </c>
      <c r="IBD1192" s="231">
        <v>2</v>
      </c>
      <c r="IBE1192" s="232" t="s">
        <v>237</v>
      </c>
      <c r="IBF1192" s="233">
        <v>0</v>
      </c>
      <c r="IBG1192" s="234"/>
      <c r="IBH1192" s="235" t="e">
        <f>IBH1193</f>
        <v>#REF!</v>
      </c>
      <c r="IBI1192" s="229" t="s">
        <v>236</v>
      </c>
      <c r="IBJ1192" s="230" t="s">
        <v>26</v>
      </c>
      <c r="IBK1192" s="231">
        <v>7</v>
      </c>
      <c r="IBL1192" s="231">
        <v>2</v>
      </c>
      <c r="IBM1192" s="232" t="s">
        <v>237</v>
      </c>
      <c r="IBN1192" s="233">
        <v>0</v>
      </c>
      <c r="IBO1192" s="234"/>
      <c r="IBP1192" s="235" t="e">
        <f>IBP1193</f>
        <v>#REF!</v>
      </c>
      <c r="IBQ1192" s="229" t="s">
        <v>236</v>
      </c>
      <c r="IBR1192" s="230" t="s">
        <v>26</v>
      </c>
      <c r="IBS1192" s="231">
        <v>7</v>
      </c>
      <c r="IBT1192" s="231">
        <v>2</v>
      </c>
      <c r="IBU1192" s="232" t="s">
        <v>237</v>
      </c>
      <c r="IBV1192" s="233">
        <v>0</v>
      </c>
      <c r="IBW1192" s="234"/>
      <c r="IBX1192" s="235" t="e">
        <f>IBX1193</f>
        <v>#REF!</v>
      </c>
      <c r="IBY1192" s="229" t="s">
        <v>236</v>
      </c>
      <c r="IBZ1192" s="230" t="s">
        <v>26</v>
      </c>
      <c r="ICA1192" s="231">
        <v>7</v>
      </c>
      <c r="ICB1192" s="231">
        <v>2</v>
      </c>
      <c r="ICC1192" s="232" t="s">
        <v>237</v>
      </c>
      <c r="ICD1192" s="233">
        <v>0</v>
      </c>
      <c r="ICE1192" s="234"/>
      <c r="ICF1192" s="235" t="e">
        <f>ICF1193</f>
        <v>#REF!</v>
      </c>
      <c r="ICG1192" s="229" t="s">
        <v>236</v>
      </c>
      <c r="ICH1192" s="230" t="s">
        <v>26</v>
      </c>
      <c r="ICI1192" s="231">
        <v>7</v>
      </c>
      <c r="ICJ1192" s="231">
        <v>2</v>
      </c>
      <c r="ICK1192" s="232" t="s">
        <v>237</v>
      </c>
      <c r="ICL1192" s="233">
        <v>0</v>
      </c>
      <c r="ICM1192" s="234"/>
      <c r="ICN1192" s="235" t="e">
        <f>ICN1193</f>
        <v>#REF!</v>
      </c>
      <c r="ICO1192" s="229" t="s">
        <v>236</v>
      </c>
      <c r="ICP1192" s="230" t="s">
        <v>26</v>
      </c>
      <c r="ICQ1192" s="231">
        <v>7</v>
      </c>
      <c r="ICR1192" s="231">
        <v>2</v>
      </c>
      <c r="ICS1192" s="232" t="s">
        <v>237</v>
      </c>
      <c r="ICT1192" s="233">
        <v>0</v>
      </c>
      <c r="ICU1192" s="234"/>
      <c r="ICV1192" s="235" t="e">
        <f>ICV1193</f>
        <v>#REF!</v>
      </c>
      <c r="ICW1192" s="229" t="s">
        <v>236</v>
      </c>
      <c r="ICX1192" s="230" t="s">
        <v>26</v>
      </c>
      <c r="ICY1192" s="231">
        <v>7</v>
      </c>
      <c r="ICZ1192" s="231">
        <v>2</v>
      </c>
      <c r="IDA1192" s="232" t="s">
        <v>237</v>
      </c>
      <c r="IDB1192" s="233">
        <v>0</v>
      </c>
      <c r="IDC1192" s="234"/>
      <c r="IDD1192" s="235" t="e">
        <f>IDD1193</f>
        <v>#REF!</v>
      </c>
      <c r="IDE1192" s="229" t="s">
        <v>236</v>
      </c>
      <c r="IDF1192" s="230" t="s">
        <v>26</v>
      </c>
      <c r="IDG1192" s="231">
        <v>7</v>
      </c>
      <c r="IDH1192" s="231">
        <v>2</v>
      </c>
      <c r="IDI1192" s="232" t="s">
        <v>237</v>
      </c>
      <c r="IDJ1192" s="233">
        <v>0</v>
      </c>
      <c r="IDK1192" s="234"/>
      <c r="IDL1192" s="235" t="e">
        <f>IDL1193</f>
        <v>#REF!</v>
      </c>
      <c r="IDM1192" s="229" t="s">
        <v>236</v>
      </c>
      <c r="IDN1192" s="230" t="s">
        <v>26</v>
      </c>
      <c r="IDO1192" s="231">
        <v>7</v>
      </c>
      <c r="IDP1192" s="231">
        <v>2</v>
      </c>
      <c r="IDQ1192" s="232" t="s">
        <v>237</v>
      </c>
      <c r="IDR1192" s="233">
        <v>0</v>
      </c>
      <c r="IDS1192" s="234"/>
      <c r="IDT1192" s="235" t="e">
        <f>IDT1193</f>
        <v>#REF!</v>
      </c>
      <c r="IDU1192" s="229" t="s">
        <v>236</v>
      </c>
      <c r="IDV1192" s="230" t="s">
        <v>26</v>
      </c>
      <c r="IDW1192" s="231">
        <v>7</v>
      </c>
      <c r="IDX1192" s="231">
        <v>2</v>
      </c>
      <c r="IDY1192" s="232" t="s">
        <v>237</v>
      </c>
      <c r="IDZ1192" s="233">
        <v>0</v>
      </c>
      <c r="IEA1192" s="234"/>
      <c r="IEB1192" s="235" t="e">
        <f>IEB1193</f>
        <v>#REF!</v>
      </c>
      <c r="IEC1192" s="229" t="s">
        <v>236</v>
      </c>
      <c r="IED1192" s="230" t="s">
        <v>26</v>
      </c>
      <c r="IEE1192" s="231">
        <v>7</v>
      </c>
      <c r="IEF1192" s="231">
        <v>2</v>
      </c>
      <c r="IEG1192" s="232" t="s">
        <v>237</v>
      </c>
      <c r="IEH1192" s="233">
        <v>0</v>
      </c>
      <c r="IEI1192" s="234"/>
      <c r="IEJ1192" s="235" t="e">
        <f>IEJ1193</f>
        <v>#REF!</v>
      </c>
      <c r="IEK1192" s="229" t="s">
        <v>236</v>
      </c>
      <c r="IEL1192" s="230" t="s">
        <v>26</v>
      </c>
      <c r="IEM1192" s="231">
        <v>7</v>
      </c>
      <c r="IEN1192" s="231">
        <v>2</v>
      </c>
      <c r="IEO1192" s="232" t="s">
        <v>237</v>
      </c>
      <c r="IEP1192" s="233">
        <v>0</v>
      </c>
      <c r="IEQ1192" s="234"/>
      <c r="IER1192" s="235" t="e">
        <f>IER1193</f>
        <v>#REF!</v>
      </c>
      <c r="IES1192" s="229" t="s">
        <v>236</v>
      </c>
      <c r="IET1192" s="230" t="s">
        <v>26</v>
      </c>
      <c r="IEU1192" s="231">
        <v>7</v>
      </c>
      <c r="IEV1192" s="231">
        <v>2</v>
      </c>
      <c r="IEW1192" s="232" t="s">
        <v>237</v>
      </c>
      <c r="IEX1192" s="233">
        <v>0</v>
      </c>
      <c r="IEY1192" s="234"/>
      <c r="IEZ1192" s="235" t="e">
        <f>IEZ1193</f>
        <v>#REF!</v>
      </c>
      <c r="IFA1192" s="229" t="s">
        <v>236</v>
      </c>
      <c r="IFB1192" s="230" t="s">
        <v>26</v>
      </c>
      <c r="IFC1192" s="231">
        <v>7</v>
      </c>
      <c r="IFD1192" s="231">
        <v>2</v>
      </c>
      <c r="IFE1192" s="232" t="s">
        <v>237</v>
      </c>
      <c r="IFF1192" s="233">
        <v>0</v>
      </c>
      <c r="IFG1192" s="234"/>
      <c r="IFH1192" s="235" t="e">
        <f>IFH1193</f>
        <v>#REF!</v>
      </c>
      <c r="IFI1192" s="229" t="s">
        <v>236</v>
      </c>
      <c r="IFJ1192" s="230" t="s">
        <v>26</v>
      </c>
      <c r="IFK1192" s="231">
        <v>7</v>
      </c>
      <c r="IFL1192" s="231">
        <v>2</v>
      </c>
      <c r="IFM1192" s="232" t="s">
        <v>237</v>
      </c>
      <c r="IFN1192" s="233">
        <v>0</v>
      </c>
      <c r="IFO1192" s="234"/>
      <c r="IFP1192" s="235" t="e">
        <f>IFP1193</f>
        <v>#REF!</v>
      </c>
      <c r="IFQ1192" s="229" t="s">
        <v>236</v>
      </c>
      <c r="IFR1192" s="230" t="s">
        <v>26</v>
      </c>
      <c r="IFS1192" s="231">
        <v>7</v>
      </c>
      <c r="IFT1192" s="231">
        <v>2</v>
      </c>
      <c r="IFU1192" s="232" t="s">
        <v>237</v>
      </c>
      <c r="IFV1192" s="233">
        <v>0</v>
      </c>
      <c r="IFW1192" s="234"/>
      <c r="IFX1192" s="235" t="e">
        <f>IFX1193</f>
        <v>#REF!</v>
      </c>
      <c r="IFY1192" s="229" t="s">
        <v>236</v>
      </c>
      <c r="IFZ1192" s="230" t="s">
        <v>26</v>
      </c>
      <c r="IGA1192" s="231">
        <v>7</v>
      </c>
      <c r="IGB1192" s="231">
        <v>2</v>
      </c>
      <c r="IGC1192" s="232" t="s">
        <v>237</v>
      </c>
      <c r="IGD1192" s="233">
        <v>0</v>
      </c>
      <c r="IGE1192" s="234"/>
      <c r="IGF1192" s="235" t="e">
        <f>IGF1193</f>
        <v>#REF!</v>
      </c>
      <c r="IGG1192" s="229" t="s">
        <v>236</v>
      </c>
      <c r="IGH1192" s="230" t="s">
        <v>26</v>
      </c>
      <c r="IGI1192" s="231">
        <v>7</v>
      </c>
      <c r="IGJ1192" s="231">
        <v>2</v>
      </c>
      <c r="IGK1192" s="232" t="s">
        <v>237</v>
      </c>
      <c r="IGL1192" s="233">
        <v>0</v>
      </c>
      <c r="IGM1192" s="234"/>
      <c r="IGN1192" s="235" t="e">
        <f>IGN1193</f>
        <v>#REF!</v>
      </c>
      <c r="IGO1192" s="229" t="s">
        <v>236</v>
      </c>
      <c r="IGP1192" s="230" t="s">
        <v>26</v>
      </c>
      <c r="IGQ1192" s="231">
        <v>7</v>
      </c>
      <c r="IGR1192" s="231">
        <v>2</v>
      </c>
      <c r="IGS1192" s="232" t="s">
        <v>237</v>
      </c>
      <c r="IGT1192" s="233">
        <v>0</v>
      </c>
      <c r="IGU1192" s="234"/>
      <c r="IGV1192" s="235" t="e">
        <f>IGV1193</f>
        <v>#REF!</v>
      </c>
      <c r="IGW1192" s="229" t="s">
        <v>236</v>
      </c>
      <c r="IGX1192" s="230" t="s">
        <v>26</v>
      </c>
      <c r="IGY1192" s="231">
        <v>7</v>
      </c>
      <c r="IGZ1192" s="231">
        <v>2</v>
      </c>
      <c r="IHA1192" s="232" t="s">
        <v>237</v>
      </c>
      <c r="IHB1192" s="233">
        <v>0</v>
      </c>
      <c r="IHC1192" s="234"/>
      <c r="IHD1192" s="235" t="e">
        <f>IHD1193</f>
        <v>#REF!</v>
      </c>
      <c r="IHE1192" s="229" t="s">
        <v>236</v>
      </c>
      <c r="IHF1192" s="230" t="s">
        <v>26</v>
      </c>
      <c r="IHG1192" s="231">
        <v>7</v>
      </c>
      <c r="IHH1192" s="231">
        <v>2</v>
      </c>
      <c r="IHI1192" s="232" t="s">
        <v>237</v>
      </c>
      <c r="IHJ1192" s="233">
        <v>0</v>
      </c>
      <c r="IHK1192" s="234"/>
      <c r="IHL1192" s="235" t="e">
        <f>IHL1193</f>
        <v>#REF!</v>
      </c>
      <c r="IHM1192" s="229" t="s">
        <v>236</v>
      </c>
      <c r="IHN1192" s="230" t="s">
        <v>26</v>
      </c>
      <c r="IHO1192" s="231">
        <v>7</v>
      </c>
      <c r="IHP1192" s="231">
        <v>2</v>
      </c>
      <c r="IHQ1192" s="232" t="s">
        <v>237</v>
      </c>
      <c r="IHR1192" s="233">
        <v>0</v>
      </c>
      <c r="IHS1192" s="234"/>
      <c r="IHT1192" s="235" t="e">
        <f>IHT1193</f>
        <v>#REF!</v>
      </c>
      <c r="IHU1192" s="229" t="s">
        <v>236</v>
      </c>
      <c r="IHV1192" s="230" t="s">
        <v>26</v>
      </c>
      <c r="IHW1192" s="231">
        <v>7</v>
      </c>
      <c r="IHX1192" s="231">
        <v>2</v>
      </c>
      <c r="IHY1192" s="232" t="s">
        <v>237</v>
      </c>
      <c r="IHZ1192" s="233">
        <v>0</v>
      </c>
      <c r="IIA1192" s="234"/>
      <c r="IIB1192" s="235" t="e">
        <f>IIB1193</f>
        <v>#REF!</v>
      </c>
      <c r="IIC1192" s="229" t="s">
        <v>236</v>
      </c>
      <c r="IID1192" s="230" t="s">
        <v>26</v>
      </c>
      <c r="IIE1192" s="231">
        <v>7</v>
      </c>
      <c r="IIF1192" s="231">
        <v>2</v>
      </c>
      <c r="IIG1192" s="232" t="s">
        <v>237</v>
      </c>
      <c r="IIH1192" s="233">
        <v>0</v>
      </c>
      <c r="III1192" s="234"/>
      <c r="IIJ1192" s="235" t="e">
        <f>IIJ1193</f>
        <v>#REF!</v>
      </c>
      <c r="IIK1192" s="229" t="s">
        <v>236</v>
      </c>
      <c r="IIL1192" s="230" t="s">
        <v>26</v>
      </c>
      <c r="IIM1192" s="231">
        <v>7</v>
      </c>
      <c r="IIN1192" s="231">
        <v>2</v>
      </c>
      <c r="IIO1192" s="232" t="s">
        <v>237</v>
      </c>
      <c r="IIP1192" s="233">
        <v>0</v>
      </c>
      <c r="IIQ1192" s="234"/>
      <c r="IIR1192" s="235" t="e">
        <f>IIR1193</f>
        <v>#REF!</v>
      </c>
      <c r="IIS1192" s="229" t="s">
        <v>236</v>
      </c>
      <c r="IIT1192" s="230" t="s">
        <v>26</v>
      </c>
      <c r="IIU1192" s="231">
        <v>7</v>
      </c>
      <c r="IIV1192" s="231">
        <v>2</v>
      </c>
      <c r="IIW1192" s="232" t="s">
        <v>237</v>
      </c>
      <c r="IIX1192" s="233">
        <v>0</v>
      </c>
      <c r="IIY1192" s="234"/>
      <c r="IIZ1192" s="235" t="e">
        <f>IIZ1193</f>
        <v>#REF!</v>
      </c>
      <c r="IJA1192" s="229" t="s">
        <v>236</v>
      </c>
      <c r="IJB1192" s="230" t="s">
        <v>26</v>
      </c>
      <c r="IJC1192" s="231">
        <v>7</v>
      </c>
      <c r="IJD1192" s="231">
        <v>2</v>
      </c>
      <c r="IJE1192" s="232" t="s">
        <v>237</v>
      </c>
      <c r="IJF1192" s="233">
        <v>0</v>
      </c>
      <c r="IJG1192" s="234"/>
      <c r="IJH1192" s="235" t="e">
        <f>IJH1193</f>
        <v>#REF!</v>
      </c>
      <c r="IJI1192" s="229" t="s">
        <v>236</v>
      </c>
      <c r="IJJ1192" s="230" t="s">
        <v>26</v>
      </c>
      <c r="IJK1192" s="231">
        <v>7</v>
      </c>
      <c r="IJL1192" s="231">
        <v>2</v>
      </c>
      <c r="IJM1192" s="232" t="s">
        <v>237</v>
      </c>
      <c r="IJN1192" s="233">
        <v>0</v>
      </c>
      <c r="IJO1192" s="234"/>
      <c r="IJP1192" s="235" t="e">
        <f>IJP1193</f>
        <v>#REF!</v>
      </c>
      <c r="IJQ1192" s="229" t="s">
        <v>236</v>
      </c>
      <c r="IJR1192" s="230" t="s">
        <v>26</v>
      </c>
      <c r="IJS1192" s="231">
        <v>7</v>
      </c>
      <c r="IJT1192" s="231">
        <v>2</v>
      </c>
      <c r="IJU1192" s="232" t="s">
        <v>237</v>
      </c>
      <c r="IJV1192" s="233">
        <v>0</v>
      </c>
      <c r="IJW1192" s="234"/>
      <c r="IJX1192" s="235" t="e">
        <f>IJX1193</f>
        <v>#REF!</v>
      </c>
      <c r="IJY1192" s="229" t="s">
        <v>236</v>
      </c>
      <c r="IJZ1192" s="230" t="s">
        <v>26</v>
      </c>
      <c r="IKA1192" s="231">
        <v>7</v>
      </c>
      <c r="IKB1192" s="231">
        <v>2</v>
      </c>
      <c r="IKC1192" s="232" t="s">
        <v>237</v>
      </c>
      <c r="IKD1192" s="233">
        <v>0</v>
      </c>
      <c r="IKE1192" s="234"/>
      <c r="IKF1192" s="235" t="e">
        <f>IKF1193</f>
        <v>#REF!</v>
      </c>
      <c r="IKG1192" s="229" t="s">
        <v>236</v>
      </c>
      <c r="IKH1192" s="230" t="s">
        <v>26</v>
      </c>
      <c r="IKI1192" s="231">
        <v>7</v>
      </c>
      <c r="IKJ1192" s="231">
        <v>2</v>
      </c>
      <c r="IKK1192" s="232" t="s">
        <v>237</v>
      </c>
      <c r="IKL1192" s="233">
        <v>0</v>
      </c>
      <c r="IKM1192" s="234"/>
      <c r="IKN1192" s="235" t="e">
        <f>IKN1193</f>
        <v>#REF!</v>
      </c>
      <c r="IKO1192" s="229" t="s">
        <v>236</v>
      </c>
      <c r="IKP1192" s="230" t="s">
        <v>26</v>
      </c>
      <c r="IKQ1192" s="231">
        <v>7</v>
      </c>
      <c r="IKR1192" s="231">
        <v>2</v>
      </c>
      <c r="IKS1192" s="232" t="s">
        <v>237</v>
      </c>
      <c r="IKT1192" s="233">
        <v>0</v>
      </c>
      <c r="IKU1192" s="234"/>
      <c r="IKV1192" s="235" t="e">
        <f>IKV1193</f>
        <v>#REF!</v>
      </c>
      <c r="IKW1192" s="229" t="s">
        <v>236</v>
      </c>
      <c r="IKX1192" s="230" t="s">
        <v>26</v>
      </c>
      <c r="IKY1192" s="231">
        <v>7</v>
      </c>
      <c r="IKZ1192" s="231">
        <v>2</v>
      </c>
      <c r="ILA1192" s="232" t="s">
        <v>237</v>
      </c>
      <c r="ILB1192" s="233">
        <v>0</v>
      </c>
      <c r="ILC1192" s="234"/>
      <c r="ILD1192" s="235" t="e">
        <f>ILD1193</f>
        <v>#REF!</v>
      </c>
      <c r="ILE1192" s="229" t="s">
        <v>236</v>
      </c>
      <c r="ILF1192" s="230" t="s">
        <v>26</v>
      </c>
      <c r="ILG1192" s="231">
        <v>7</v>
      </c>
      <c r="ILH1192" s="231">
        <v>2</v>
      </c>
      <c r="ILI1192" s="232" t="s">
        <v>237</v>
      </c>
      <c r="ILJ1192" s="233">
        <v>0</v>
      </c>
      <c r="ILK1192" s="234"/>
      <c r="ILL1192" s="235" t="e">
        <f>ILL1193</f>
        <v>#REF!</v>
      </c>
      <c r="ILM1192" s="229" t="s">
        <v>236</v>
      </c>
      <c r="ILN1192" s="230" t="s">
        <v>26</v>
      </c>
      <c r="ILO1192" s="231">
        <v>7</v>
      </c>
      <c r="ILP1192" s="231">
        <v>2</v>
      </c>
      <c r="ILQ1192" s="232" t="s">
        <v>237</v>
      </c>
      <c r="ILR1192" s="233">
        <v>0</v>
      </c>
      <c r="ILS1192" s="234"/>
      <c r="ILT1192" s="235" t="e">
        <f>ILT1193</f>
        <v>#REF!</v>
      </c>
      <c r="ILU1192" s="229" t="s">
        <v>236</v>
      </c>
      <c r="ILV1192" s="230" t="s">
        <v>26</v>
      </c>
      <c r="ILW1192" s="231">
        <v>7</v>
      </c>
      <c r="ILX1192" s="231">
        <v>2</v>
      </c>
      <c r="ILY1192" s="232" t="s">
        <v>237</v>
      </c>
      <c r="ILZ1192" s="233">
        <v>0</v>
      </c>
      <c r="IMA1192" s="234"/>
      <c r="IMB1192" s="235" t="e">
        <f>IMB1193</f>
        <v>#REF!</v>
      </c>
      <c r="IMC1192" s="229" t="s">
        <v>236</v>
      </c>
      <c r="IMD1192" s="230" t="s">
        <v>26</v>
      </c>
      <c r="IME1192" s="231">
        <v>7</v>
      </c>
      <c r="IMF1192" s="231">
        <v>2</v>
      </c>
      <c r="IMG1192" s="232" t="s">
        <v>237</v>
      </c>
      <c r="IMH1192" s="233">
        <v>0</v>
      </c>
      <c r="IMI1192" s="234"/>
      <c r="IMJ1192" s="235" t="e">
        <f>IMJ1193</f>
        <v>#REF!</v>
      </c>
      <c r="IMK1192" s="229" t="s">
        <v>236</v>
      </c>
      <c r="IML1192" s="230" t="s">
        <v>26</v>
      </c>
      <c r="IMM1192" s="231">
        <v>7</v>
      </c>
      <c r="IMN1192" s="231">
        <v>2</v>
      </c>
      <c r="IMO1192" s="232" t="s">
        <v>237</v>
      </c>
      <c r="IMP1192" s="233">
        <v>0</v>
      </c>
      <c r="IMQ1192" s="234"/>
      <c r="IMR1192" s="235" t="e">
        <f>IMR1193</f>
        <v>#REF!</v>
      </c>
      <c r="IMS1192" s="229" t="s">
        <v>236</v>
      </c>
      <c r="IMT1192" s="230" t="s">
        <v>26</v>
      </c>
      <c r="IMU1192" s="231">
        <v>7</v>
      </c>
      <c r="IMV1192" s="231">
        <v>2</v>
      </c>
      <c r="IMW1192" s="232" t="s">
        <v>237</v>
      </c>
      <c r="IMX1192" s="233">
        <v>0</v>
      </c>
      <c r="IMY1192" s="234"/>
      <c r="IMZ1192" s="235" t="e">
        <f>IMZ1193</f>
        <v>#REF!</v>
      </c>
      <c r="INA1192" s="229" t="s">
        <v>236</v>
      </c>
      <c r="INB1192" s="230" t="s">
        <v>26</v>
      </c>
      <c r="INC1192" s="231">
        <v>7</v>
      </c>
      <c r="IND1192" s="231">
        <v>2</v>
      </c>
      <c r="INE1192" s="232" t="s">
        <v>237</v>
      </c>
      <c r="INF1192" s="233">
        <v>0</v>
      </c>
      <c r="ING1192" s="234"/>
      <c r="INH1192" s="235" t="e">
        <f>INH1193</f>
        <v>#REF!</v>
      </c>
      <c r="INI1192" s="229" t="s">
        <v>236</v>
      </c>
      <c r="INJ1192" s="230" t="s">
        <v>26</v>
      </c>
      <c r="INK1192" s="231">
        <v>7</v>
      </c>
      <c r="INL1192" s="231">
        <v>2</v>
      </c>
      <c r="INM1192" s="232" t="s">
        <v>237</v>
      </c>
      <c r="INN1192" s="233">
        <v>0</v>
      </c>
      <c r="INO1192" s="234"/>
      <c r="INP1192" s="235" t="e">
        <f>INP1193</f>
        <v>#REF!</v>
      </c>
      <c r="INQ1192" s="229" t="s">
        <v>236</v>
      </c>
      <c r="INR1192" s="230" t="s">
        <v>26</v>
      </c>
      <c r="INS1192" s="231">
        <v>7</v>
      </c>
      <c r="INT1192" s="231">
        <v>2</v>
      </c>
      <c r="INU1192" s="232" t="s">
        <v>237</v>
      </c>
      <c r="INV1192" s="233">
        <v>0</v>
      </c>
      <c r="INW1192" s="234"/>
      <c r="INX1192" s="235" t="e">
        <f>INX1193</f>
        <v>#REF!</v>
      </c>
      <c r="INY1192" s="229" t="s">
        <v>236</v>
      </c>
      <c r="INZ1192" s="230" t="s">
        <v>26</v>
      </c>
      <c r="IOA1192" s="231">
        <v>7</v>
      </c>
      <c r="IOB1192" s="231">
        <v>2</v>
      </c>
      <c r="IOC1192" s="232" t="s">
        <v>237</v>
      </c>
      <c r="IOD1192" s="233">
        <v>0</v>
      </c>
      <c r="IOE1192" s="234"/>
      <c r="IOF1192" s="235" t="e">
        <f>IOF1193</f>
        <v>#REF!</v>
      </c>
      <c r="IOG1192" s="229" t="s">
        <v>236</v>
      </c>
      <c r="IOH1192" s="230" t="s">
        <v>26</v>
      </c>
      <c r="IOI1192" s="231">
        <v>7</v>
      </c>
      <c r="IOJ1192" s="231">
        <v>2</v>
      </c>
      <c r="IOK1192" s="232" t="s">
        <v>237</v>
      </c>
      <c r="IOL1192" s="233">
        <v>0</v>
      </c>
      <c r="IOM1192" s="234"/>
      <c r="ION1192" s="235" t="e">
        <f>ION1193</f>
        <v>#REF!</v>
      </c>
      <c r="IOO1192" s="229" t="s">
        <v>236</v>
      </c>
      <c r="IOP1192" s="230" t="s">
        <v>26</v>
      </c>
      <c r="IOQ1192" s="231">
        <v>7</v>
      </c>
      <c r="IOR1192" s="231">
        <v>2</v>
      </c>
      <c r="IOS1192" s="232" t="s">
        <v>237</v>
      </c>
      <c r="IOT1192" s="233">
        <v>0</v>
      </c>
      <c r="IOU1192" s="234"/>
      <c r="IOV1192" s="235" t="e">
        <f>IOV1193</f>
        <v>#REF!</v>
      </c>
      <c r="IOW1192" s="229" t="s">
        <v>236</v>
      </c>
      <c r="IOX1192" s="230" t="s">
        <v>26</v>
      </c>
      <c r="IOY1192" s="231">
        <v>7</v>
      </c>
      <c r="IOZ1192" s="231">
        <v>2</v>
      </c>
      <c r="IPA1192" s="232" t="s">
        <v>237</v>
      </c>
      <c r="IPB1192" s="233">
        <v>0</v>
      </c>
      <c r="IPC1192" s="234"/>
      <c r="IPD1192" s="235" t="e">
        <f>IPD1193</f>
        <v>#REF!</v>
      </c>
      <c r="IPE1192" s="229" t="s">
        <v>236</v>
      </c>
      <c r="IPF1192" s="230" t="s">
        <v>26</v>
      </c>
      <c r="IPG1192" s="231">
        <v>7</v>
      </c>
      <c r="IPH1192" s="231">
        <v>2</v>
      </c>
      <c r="IPI1192" s="232" t="s">
        <v>237</v>
      </c>
      <c r="IPJ1192" s="233">
        <v>0</v>
      </c>
      <c r="IPK1192" s="234"/>
      <c r="IPL1192" s="235" t="e">
        <f>IPL1193</f>
        <v>#REF!</v>
      </c>
      <c r="IPM1192" s="229" t="s">
        <v>236</v>
      </c>
      <c r="IPN1192" s="230" t="s">
        <v>26</v>
      </c>
      <c r="IPO1192" s="231">
        <v>7</v>
      </c>
      <c r="IPP1192" s="231">
        <v>2</v>
      </c>
      <c r="IPQ1192" s="232" t="s">
        <v>237</v>
      </c>
      <c r="IPR1192" s="233">
        <v>0</v>
      </c>
      <c r="IPS1192" s="234"/>
      <c r="IPT1192" s="235" t="e">
        <f>IPT1193</f>
        <v>#REF!</v>
      </c>
      <c r="IPU1192" s="229" t="s">
        <v>236</v>
      </c>
      <c r="IPV1192" s="230" t="s">
        <v>26</v>
      </c>
      <c r="IPW1192" s="231">
        <v>7</v>
      </c>
      <c r="IPX1192" s="231">
        <v>2</v>
      </c>
      <c r="IPY1192" s="232" t="s">
        <v>237</v>
      </c>
      <c r="IPZ1192" s="233">
        <v>0</v>
      </c>
      <c r="IQA1192" s="234"/>
      <c r="IQB1192" s="235" t="e">
        <f>IQB1193</f>
        <v>#REF!</v>
      </c>
      <c r="IQC1192" s="229" t="s">
        <v>236</v>
      </c>
      <c r="IQD1192" s="230" t="s">
        <v>26</v>
      </c>
      <c r="IQE1192" s="231">
        <v>7</v>
      </c>
      <c r="IQF1192" s="231">
        <v>2</v>
      </c>
      <c r="IQG1192" s="232" t="s">
        <v>237</v>
      </c>
      <c r="IQH1192" s="233">
        <v>0</v>
      </c>
      <c r="IQI1192" s="234"/>
      <c r="IQJ1192" s="235" t="e">
        <f>IQJ1193</f>
        <v>#REF!</v>
      </c>
      <c r="IQK1192" s="229" t="s">
        <v>236</v>
      </c>
      <c r="IQL1192" s="230" t="s">
        <v>26</v>
      </c>
      <c r="IQM1192" s="231">
        <v>7</v>
      </c>
      <c r="IQN1192" s="231">
        <v>2</v>
      </c>
      <c r="IQO1192" s="232" t="s">
        <v>237</v>
      </c>
      <c r="IQP1192" s="233">
        <v>0</v>
      </c>
      <c r="IQQ1192" s="234"/>
      <c r="IQR1192" s="235" t="e">
        <f>IQR1193</f>
        <v>#REF!</v>
      </c>
      <c r="IQS1192" s="229" t="s">
        <v>236</v>
      </c>
      <c r="IQT1192" s="230" t="s">
        <v>26</v>
      </c>
      <c r="IQU1192" s="231">
        <v>7</v>
      </c>
      <c r="IQV1192" s="231">
        <v>2</v>
      </c>
      <c r="IQW1192" s="232" t="s">
        <v>237</v>
      </c>
      <c r="IQX1192" s="233">
        <v>0</v>
      </c>
      <c r="IQY1192" s="234"/>
      <c r="IQZ1192" s="235" t="e">
        <f>IQZ1193</f>
        <v>#REF!</v>
      </c>
      <c r="IRA1192" s="229" t="s">
        <v>236</v>
      </c>
      <c r="IRB1192" s="230" t="s">
        <v>26</v>
      </c>
      <c r="IRC1192" s="231">
        <v>7</v>
      </c>
      <c r="IRD1192" s="231">
        <v>2</v>
      </c>
      <c r="IRE1192" s="232" t="s">
        <v>237</v>
      </c>
      <c r="IRF1192" s="233">
        <v>0</v>
      </c>
      <c r="IRG1192" s="234"/>
      <c r="IRH1192" s="235" t="e">
        <f>IRH1193</f>
        <v>#REF!</v>
      </c>
      <c r="IRI1192" s="229" t="s">
        <v>236</v>
      </c>
      <c r="IRJ1192" s="230" t="s">
        <v>26</v>
      </c>
      <c r="IRK1192" s="231">
        <v>7</v>
      </c>
      <c r="IRL1192" s="231">
        <v>2</v>
      </c>
      <c r="IRM1192" s="232" t="s">
        <v>237</v>
      </c>
      <c r="IRN1192" s="233">
        <v>0</v>
      </c>
      <c r="IRO1192" s="234"/>
      <c r="IRP1192" s="235" t="e">
        <f>IRP1193</f>
        <v>#REF!</v>
      </c>
      <c r="IRQ1192" s="229" t="s">
        <v>236</v>
      </c>
      <c r="IRR1192" s="230" t="s">
        <v>26</v>
      </c>
      <c r="IRS1192" s="231">
        <v>7</v>
      </c>
      <c r="IRT1192" s="231">
        <v>2</v>
      </c>
      <c r="IRU1192" s="232" t="s">
        <v>237</v>
      </c>
      <c r="IRV1192" s="233">
        <v>0</v>
      </c>
      <c r="IRW1192" s="234"/>
      <c r="IRX1192" s="235" t="e">
        <f>IRX1193</f>
        <v>#REF!</v>
      </c>
      <c r="IRY1192" s="229" t="s">
        <v>236</v>
      </c>
      <c r="IRZ1192" s="230" t="s">
        <v>26</v>
      </c>
      <c r="ISA1192" s="231">
        <v>7</v>
      </c>
      <c r="ISB1192" s="231">
        <v>2</v>
      </c>
      <c r="ISC1192" s="232" t="s">
        <v>237</v>
      </c>
      <c r="ISD1192" s="233">
        <v>0</v>
      </c>
      <c r="ISE1192" s="234"/>
      <c r="ISF1192" s="235" t="e">
        <f>ISF1193</f>
        <v>#REF!</v>
      </c>
      <c r="ISG1192" s="229" t="s">
        <v>236</v>
      </c>
      <c r="ISH1192" s="230" t="s">
        <v>26</v>
      </c>
      <c r="ISI1192" s="231">
        <v>7</v>
      </c>
      <c r="ISJ1192" s="231">
        <v>2</v>
      </c>
      <c r="ISK1192" s="232" t="s">
        <v>237</v>
      </c>
      <c r="ISL1192" s="233">
        <v>0</v>
      </c>
      <c r="ISM1192" s="234"/>
      <c r="ISN1192" s="235" t="e">
        <f>ISN1193</f>
        <v>#REF!</v>
      </c>
      <c r="ISO1192" s="229" t="s">
        <v>236</v>
      </c>
      <c r="ISP1192" s="230" t="s">
        <v>26</v>
      </c>
      <c r="ISQ1192" s="231">
        <v>7</v>
      </c>
      <c r="ISR1192" s="231">
        <v>2</v>
      </c>
      <c r="ISS1192" s="232" t="s">
        <v>237</v>
      </c>
      <c r="IST1192" s="233">
        <v>0</v>
      </c>
      <c r="ISU1192" s="234"/>
      <c r="ISV1192" s="235" t="e">
        <f>ISV1193</f>
        <v>#REF!</v>
      </c>
      <c r="ISW1192" s="229" t="s">
        <v>236</v>
      </c>
      <c r="ISX1192" s="230" t="s">
        <v>26</v>
      </c>
      <c r="ISY1192" s="231">
        <v>7</v>
      </c>
      <c r="ISZ1192" s="231">
        <v>2</v>
      </c>
      <c r="ITA1192" s="232" t="s">
        <v>237</v>
      </c>
      <c r="ITB1192" s="233">
        <v>0</v>
      </c>
      <c r="ITC1192" s="234"/>
      <c r="ITD1192" s="235" t="e">
        <f>ITD1193</f>
        <v>#REF!</v>
      </c>
      <c r="ITE1192" s="229" t="s">
        <v>236</v>
      </c>
      <c r="ITF1192" s="230" t="s">
        <v>26</v>
      </c>
      <c r="ITG1192" s="231">
        <v>7</v>
      </c>
      <c r="ITH1192" s="231">
        <v>2</v>
      </c>
      <c r="ITI1192" s="232" t="s">
        <v>237</v>
      </c>
      <c r="ITJ1192" s="233">
        <v>0</v>
      </c>
      <c r="ITK1192" s="234"/>
      <c r="ITL1192" s="235" t="e">
        <f>ITL1193</f>
        <v>#REF!</v>
      </c>
      <c r="ITM1192" s="229" t="s">
        <v>236</v>
      </c>
      <c r="ITN1192" s="230" t="s">
        <v>26</v>
      </c>
      <c r="ITO1192" s="231">
        <v>7</v>
      </c>
      <c r="ITP1192" s="231">
        <v>2</v>
      </c>
      <c r="ITQ1192" s="232" t="s">
        <v>237</v>
      </c>
      <c r="ITR1192" s="233">
        <v>0</v>
      </c>
      <c r="ITS1192" s="234"/>
      <c r="ITT1192" s="235" t="e">
        <f>ITT1193</f>
        <v>#REF!</v>
      </c>
      <c r="ITU1192" s="229" t="s">
        <v>236</v>
      </c>
      <c r="ITV1192" s="230" t="s">
        <v>26</v>
      </c>
      <c r="ITW1192" s="231">
        <v>7</v>
      </c>
      <c r="ITX1192" s="231">
        <v>2</v>
      </c>
      <c r="ITY1192" s="232" t="s">
        <v>237</v>
      </c>
      <c r="ITZ1192" s="233">
        <v>0</v>
      </c>
      <c r="IUA1192" s="234"/>
      <c r="IUB1192" s="235" t="e">
        <f>IUB1193</f>
        <v>#REF!</v>
      </c>
      <c r="IUC1192" s="229" t="s">
        <v>236</v>
      </c>
      <c r="IUD1192" s="230" t="s">
        <v>26</v>
      </c>
      <c r="IUE1192" s="231">
        <v>7</v>
      </c>
      <c r="IUF1192" s="231">
        <v>2</v>
      </c>
      <c r="IUG1192" s="232" t="s">
        <v>237</v>
      </c>
      <c r="IUH1192" s="233">
        <v>0</v>
      </c>
      <c r="IUI1192" s="234"/>
      <c r="IUJ1192" s="235" t="e">
        <f>IUJ1193</f>
        <v>#REF!</v>
      </c>
      <c r="IUK1192" s="229" t="s">
        <v>236</v>
      </c>
      <c r="IUL1192" s="230" t="s">
        <v>26</v>
      </c>
      <c r="IUM1192" s="231">
        <v>7</v>
      </c>
      <c r="IUN1192" s="231">
        <v>2</v>
      </c>
      <c r="IUO1192" s="232" t="s">
        <v>237</v>
      </c>
      <c r="IUP1192" s="233">
        <v>0</v>
      </c>
      <c r="IUQ1192" s="234"/>
      <c r="IUR1192" s="235" t="e">
        <f>IUR1193</f>
        <v>#REF!</v>
      </c>
      <c r="IUS1192" s="229" t="s">
        <v>236</v>
      </c>
      <c r="IUT1192" s="230" t="s">
        <v>26</v>
      </c>
      <c r="IUU1192" s="231">
        <v>7</v>
      </c>
      <c r="IUV1192" s="231">
        <v>2</v>
      </c>
      <c r="IUW1192" s="232" t="s">
        <v>237</v>
      </c>
      <c r="IUX1192" s="233">
        <v>0</v>
      </c>
      <c r="IUY1192" s="234"/>
      <c r="IUZ1192" s="235" t="e">
        <f>IUZ1193</f>
        <v>#REF!</v>
      </c>
      <c r="IVA1192" s="229" t="s">
        <v>236</v>
      </c>
      <c r="IVB1192" s="230" t="s">
        <v>26</v>
      </c>
      <c r="IVC1192" s="231">
        <v>7</v>
      </c>
      <c r="IVD1192" s="231">
        <v>2</v>
      </c>
      <c r="IVE1192" s="232" t="s">
        <v>237</v>
      </c>
      <c r="IVF1192" s="233">
        <v>0</v>
      </c>
      <c r="IVG1192" s="234"/>
      <c r="IVH1192" s="235" t="e">
        <f>IVH1193</f>
        <v>#REF!</v>
      </c>
      <c r="IVI1192" s="229" t="s">
        <v>236</v>
      </c>
      <c r="IVJ1192" s="230" t="s">
        <v>26</v>
      </c>
      <c r="IVK1192" s="231">
        <v>7</v>
      </c>
      <c r="IVL1192" s="231">
        <v>2</v>
      </c>
      <c r="IVM1192" s="232" t="s">
        <v>237</v>
      </c>
      <c r="IVN1192" s="233">
        <v>0</v>
      </c>
      <c r="IVO1192" s="234"/>
      <c r="IVP1192" s="235" t="e">
        <f>IVP1193</f>
        <v>#REF!</v>
      </c>
      <c r="IVQ1192" s="229" t="s">
        <v>236</v>
      </c>
      <c r="IVR1192" s="230" t="s">
        <v>26</v>
      </c>
      <c r="IVS1192" s="231">
        <v>7</v>
      </c>
      <c r="IVT1192" s="231">
        <v>2</v>
      </c>
      <c r="IVU1192" s="232" t="s">
        <v>237</v>
      </c>
      <c r="IVV1192" s="233">
        <v>0</v>
      </c>
      <c r="IVW1192" s="234"/>
      <c r="IVX1192" s="235" t="e">
        <f>IVX1193</f>
        <v>#REF!</v>
      </c>
      <c r="IVY1192" s="229" t="s">
        <v>236</v>
      </c>
      <c r="IVZ1192" s="230" t="s">
        <v>26</v>
      </c>
      <c r="IWA1192" s="231">
        <v>7</v>
      </c>
      <c r="IWB1192" s="231">
        <v>2</v>
      </c>
      <c r="IWC1192" s="232" t="s">
        <v>237</v>
      </c>
      <c r="IWD1192" s="233">
        <v>0</v>
      </c>
      <c r="IWE1192" s="234"/>
      <c r="IWF1192" s="235" t="e">
        <f>IWF1193</f>
        <v>#REF!</v>
      </c>
      <c r="IWG1192" s="229" t="s">
        <v>236</v>
      </c>
      <c r="IWH1192" s="230" t="s">
        <v>26</v>
      </c>
      <c r="IWI1192" s="231">
        <v>7</v>
      </c>
      <c r="IWJ1192" s="231">
        <v>2</v>
      </c>
      <c r="IWK1192" s="232" t="s">
        <v>237</v>
      </c>
      <c r="IWL1192" s="233">
        <v>0</v>
      </c>
      <c r="IWM1192" s="234"/>
      <c r="IWN1192" s="235" t="e">
        <f>IWN1193</f>
        <v>#REF!</v>
      </c>
      <c r="IWO1192" s="229" t="s">
        <v>236</v>
      </c>
      <c r="IWP1192" s="230" t="s">
        <v>26</v>
      </c>
      <c r="IWQ1192" s="231">
        <v>7</v>
      </c>
      <c r="IWR1192" s="231">
        <v>2</v>
      </c>
      <c r="IWS1192" s="232" t="s">
        <v>237</v>
      </c>
      <c r="IWT1192" s="233">
        <v>0</v>
      </c>
      <c r="IWU1192" s="234"/>
      <c r="IWV1192" s="235" t="e">
        <f>IWV1193</f>
        <v>#REF!</v>
      </c>
      <c r="IWW1192" s="229" t="s">
        <v>236</v>
      </c>
      <c r="IWX1192" s="230" t="s">
        <v>26</v>
      </c>
      <c r="IWY1192" s="231">
        <v>7</v>
      </c>
      <c r="IWZ1192" s="231">
        <v>2</v>
      </c>
      <c r="IXA1192" s="232" t="s">
        <v>237</v>
      </c>
      <c r="IXB1192" s="233">
        <v>0</v>
      </c>
      <c r="IXC1192" s="234"/>
      <c r="IXD1192" s="235" t="e">
        <f>IXD1193</f>
        <v>#REF!</v>
      </c>
      <c r="IXE1192" s="229" t="s">
        <v>236</v>
      </c>
      <c r="IXF1192" s="230" t="s">
        <v>26</v>
      </c>
      <c r="IXG1192" s="231">
        <v>7</v>
      </c>
      <c r="IXH1192" s="231">
        <v>2</v>
      </c>
      <c r="IXI1192" s="232" t="s">
        <v>237</v>
      </c>
      <c r="IXJ1192" s="233">
        <v>0</v>
      </c>
      <c r="IXK1192" s="234"/>
      <c r="IXL1192" s="235" t="e">
        <f>IXL1193</f>
        <v>#REF!</v>
      </c>
      <c r="IXM1192" s="229" t="s">
        <v>236</v>
      </c>
      <c r="IXN1192" s="230" t="s">
        <v>26</v>
      </c>
      <c r="IXO1192" s="231">
        <v>7</v>
      </c>
      <c r="IXP1192" s="231">
        <v>2</v>
      </c>
      <c r="IXQ1192" s="232" t="s">
        <v>237</v>
      </c>
      <c r="IXR1192" s="233">
        <v>0</v>
      </c>
      <c r="IXS1192" s="234"/>
      <c r="IXT1192" s="235" t="e">
        <f>IXT1193</f>
        <v>#REF!</v>
      </c>
      <c r="IXU1192" s="229" t="s">
        <v>236</v>
      </c>
      <c r="IXV1192" s="230" t="s">
        <v>26</v>
      </c>
      <c r="IXW1192" s="231">
        <v>7</v>
      </c>
      <c r="IXX1192" s="231">
        <v>2</v>
      </c>
      <c r="IXY1192" s="232" t="s">
        <v>237</v>
      </c>
      <c r="IXZ1192" s="233">
        <v>0</v>
      </c>
      <c r="IYA1192" s="234"/>
      <c r="IYB1192" s="235" t="e">
        <f>IYB1193</f>
        <v>#REF!</v>
      </c>
      <c r="IYC1192" s="229" t="s">
        <v>236</v>
      </c>
      <c r="IYD1192" s="230" t="s">
        <v>26</v>
      </c>
      <c r="IYE1192" s="231">
        <v>7</v>
      </c>
      <c r="IYF1192" s="231">
        <v>2</v>
      </c>
      <c r="IYG1192" s="232" t="s">
        <v>237</v>
      </c>
      <c r="IYH1192" s="233">
        <v>0</v>
      </c>
      <c r="IYI1192" s="234"/>
      <c r="IYJ1192" s="235" t="e">
        <f>IYJ1193</f>
        <v>#REF!</v>
      </c>
      <c r="IYK1192" s="229" t="s">
        <v>236</v>
      </c>
      <c r="IYL1192" s="230" t="s">
        <v>26</v>
      </c>
      <c r="IYM1192" s="231">
        <v>7</v>
      </c>
      <c r="IYN1192" s="231">
        <v>2</v>
      </c>
      <c r="IYO1192" s="232" t="s">
        <v>237</v>
      </c>
      <c r="IYP1192" s="233">
        <v>0</v>
      </c>
      <c r="IYQ1192" s="234"/>
      <c r="IYR1192" s="235" t="e">
        <f>IYR1193</f>
        <v>#REF!</v>
      </c>
      <c r="IYS1192" s="229" t="s">
        <v>236</v>
      </c>
      <c r="IYT1192" s="230" t="s">
        <v>26</v>
      </c>
      <c r="IYU1192" s="231">
        <v>7</v>
      </c>
      <c r="IYV1192" s="231">
        <v>2</v>
      </c>
      <c r="IYW1192" s="232" t="s">
        <v>237</v>
      </c>
      <c r="IYX1192" s="233">
        <v>0</v>
      </c>
      <c r="IYY1192" s="234"/>
      <c r="IYZ1192" s="235" t="e">
        <f>IYZ1193</f>
        <v>#REF!</v>
      </c>
      <c r="IZA1192" s="229" t="s">
        <v>236</v>
      </c>
      <c r="IZB1192" s="230" t="s">
        <v>26</v>
      </c>
      <c r="IZC1192" s="231">
        <v>7</v>
      </c>
      <c r="IZD1192" s="231">
        <v>2</v>
      </c>
      <c r="IZE1192" s="232" t="s">
        <v>237</v>
      </c>
      <c r="IZF1192" s="233">
        <v>0</v>
      </c>
      <c r="IZG1192" s="234"/>
      <c r="IZH1192" s="235" t="e">
        <f>IZH1193</f>
        <v>#REF!</v>
      </c>
      <c r="IZI1192" s="229" t="s">
        <v>236</v>
      </c>
      <c r="IZJ1192" s="230" t="s">
        <v>26</v>
      </c>
      <c r="IZK1192" s="231">
        <v>7</v>
      </c>
      <c r="IZL1192" s="231">
        <v>2</v>
      </c>
      <c r="IZM1192" s="232" t="s">
        <v>237</v>
      </c>
      <c r="IZN1192" s="233">
        <v>0</v>
      </c>
      <c r="IZO1192" s="234"/>
      <c r="IZP1192" s="235" t="e">
        <f>IZP1193</f>
        <v>#REF!</v>
      </c>
      <c r="IZQ1192" s="229" t="s">
        <v>236</v>
      </c>
      <c r="IZR1192" s="230" t="s">
        <v>26</v>
      </c>
      <c r="IZS1192" s="231">
        <v>7</v>
      </c>
      <c r="IZT1192" s="231">
        <v>2</v>
      </c>
      <c r="IZU1192" s="232" t="s">
        <v>237</v>
      </c>
      <c r="IZV1192" s="233">
        <v>0</v>
      </c>
      <c r="IZW1192" s="234"/>
      <c r="IZX1192" s="235" t="e">
        <f>IZX1193</f>
        <v>#REF!</v>
      </c>
      <c r="IZY1192" s="229" t="s">
        <v>236</v>
      </c>
      <c r="IZZ1192" s="230" t="s">
        <v>26</v>
      </c>
      <c r="JAA1192" s="231">
        <v>7</v>
      </c>
      <c r="JAB1192" s="231">
        <v>2</v>
      </c>
      <c r="JAC1192" s="232" t="s">
        <v>237</v>
      </c>
      <c r="JAD1192" s="233">
        <v>0</v>
      </c>
      <c r="JAE1192" s="234"/>
      <c r="JAF1192" s="235" t="e">
        <f>JAF1193</f>
        <v>#REF!</v>
      </c>
      <c r="JAG1192" s="229" t="s">
        <v>236</v>
      </c>
      <c r="JAH1192" s="230" t="s">
        <v>26</v>
      </c>
      <c r="JAI1192" s="231">
        <v>7</v>
      </c>
      <c r="JAJ1192" s="231">
        <v>2</v>
      </c>
      <c r="JAK1192" s="232" t="s">
        <v>237</v>
      </c>
      <c r="JAL1192" s="233">
        <v>0</v>
      </c>
      <c r="JAM1192" s="234"/>
      <c r="JAN1192" s="235" t="e">
        <f>JAN1193</f>
        <v>#REF!</v>
      </c>
      <c r="JAO1192" s="229" t="s">
        <v>236</v>
      </c>
      <c r="JAP1192" s="230" t="s">
        <v>26</v>
      </c>
      <c r="JAQ1192" s="231">
        <v>7</v>
      </c>
      <c r="JAR1192" s="231">
        <v>2</v>
      </c>
      <c r="JAS1192" s="232" t="s">
        <v>237</v>
      </c>
      <c r="JAT1192" s="233">
        <v>0</v>
      </c>
      <c r="JAU1192" s="234"/>
      <c r="JAV1192" s="235" t="e">
        <f>JAV1193</f>
        <v>#REF!</v>
      </c>
      <c r="JAW1192" s="229" t="s">
        <v>236</v>
      </c>
      <c r="JAX1192" s="230" t="s">
        <v>26</v>
      </c>
      <c r="JAY1192" s="231">
        <v>7</v>
      </c>
      <c r="JAZ1192" s="231">
        <v>2</v>
      </c>
      <c r="JBA1192" s="232" t="s">
        <v>237</v>
      </c>
      <c r="JBB1192" s="233">
        <v>0</v>
      </c>
      <c r="JBC1192" s="234"/>
      <c r="JBD1192" s="235" t="e">
        <f>JBD1193</f>
        <v>#REF!</v>
      </c>
      <c r="JBE1192" s="229" t="s">
        <v>236</v>
      </c>
      <c r="JBF1192" s="230" t="s">
        <v>26</v>
      </c>
      <c r="JBG1192" s="231">
        <v>7</v>
      </c>
      <c r="JBH1192" s="231">
        <v>2</v>
      </c>
      <c r="JBI1192" s="232" t="s">
        <v>237</v>
      </c>
      <c r="JBJ1192" s="233">
        <v>0</v>
      </c>
      <c r="JBK1192" s="234"/>
      <c r="JBL1192" s="235" t="e">
        <f>JBL1193</f>
        <v>#REF!</v>
      </c>
      <c r="JBM1192" s="229" t="s">
        <v>236</v>
      </c>
      <c r="JBN1192" s="230" t="s">
        <v>26</v>
      </c>
      <c r="JBO1192" s="231">
        <v>7</v>
      </c>
      <c r="JBP1192" s="231">
        <v>2</v>
      </c>
      <c r="JBQ1192" s="232" t="s">
        <v>237</v>
      </c>
      <c r="JBR1192" s="233">
        <v>0</v>
      </c>
      <c r="JBS1192" s="234"/>
      <c r="JBT1192" s="235" t="e">
        <f>JBT1193</f>
        <v>#REF!</v>
      </c>
      <c r="JBU1192" s="229" t="s">
        <v>236</v>
      </c>
      <c r="JBV1192" s="230" t="s">
        <v>26</v>
      </c>
      <c r="JBW1192" s="231">
        <v>7</v>
      </c>
      <c r="JBX1192" s="231">
        <v>2</v>
      </c>
      <c r="JBY1192" s="232" t="s">
        <v>237</v>
      </c>
      <c r="JBZ1192" s="233">
        <v>0</v>
      </c>
      <c r="JCA1192" s="234"/>
      <c r="JCB1192" s="235" t="e">
        <f>JCB1193</f>
        <v>#REF!</v>
      </c>
      <c r="JCC1192" s="229" t="s">
        <v>236</v>
      </c>
      <c r="JCD1192" s="230" t="s">
        <v>26</v>
      </c>
      <c r="JCE1192" s="231">
        <v>7</v>
      </c>
      <c r="JCF1192" s="231">
        <v>2</v>
      </c>
      <c r="JCG1192" s="232" t="s">
        <v>237</v>
      </c>
      <c r="JCH1192" s="233">
        <v>0</v>
      </c>
      <c r="JCI1192" s="234"/>
      <c r="JCJ1192" s="235" t="e">
        <f>JCJ1193</f>
        <v>#REF!</v>
      </c>
      <c r="JCK1192" s="229" t="s">
        <v>236</v>
      </c>
      <c r="JCL1192" s="230" t="s">
        <v>26</v>
      </c>
      <c r="JCM1192" s="231">
        <v>7</v>
      </c>
      <c r="JCN1192" s="231">
        <v>2</v>
      </c>
      <c r="JCO1192" s="232" t="s">
        <v>237</v>
      </c>
      <c r="JCP1192" s="233">
        <v>0</v>
      </c>
      <c r="JCQ1192" s="234"/>
      <c r="JCR1192" s="235" t="e">
        <f>JCR1193</f>
        <v>#REF!</v>
      </c>
      <c r="JCS1192" s="229" t="s">
        <v>236</v>
      </c>
      <c r="JCT1192" s="230" t="s">
        <v>26</v>
      </c>
      <c r="JCU1192" s="231">
        <v>7</v>
      </c>
      <c r="JCV1192" s="231">
        <v>2</v>
      </c>
      <c r="JCW1192" s="232" t="s">
        <v>237</v>
      </c>
      <c r="JCX1192" s="233">
        <v>0</v>
      </c>
      <c r="JCY1192" s="234"/>
      <c r="JCZ1192" s="235" t="e">
        <f>JCZ1193</f>
        <v>#REF!</v>
      </c>
      <c r="JDA1192" s="229" t="s">
        <v>236</v>
      </c>
      <c r="JDB1192" s="230" t="s">
        <v>26</v>
      </c>
      <c r="JDC1192" s="231">
        <v>7</v>
      </c>
      <c r="JDD1192" s="231">
        <v>2</v>
      </c>
      <c r="JDE1192" s="232" t="s">
        <v>237</v>
      </c>
      <c r="JDF1192" s="233">
        <v>0</v>
      </c>
      <c r="JDG1192" s="234"/>
      <c r="JDH1192" s="235" t="e">
        <f>JDH1193</f>
        <v>#REF!</v>
      </c>
      <c r="JDI1192" s="229" t="s">
        <v>236</v>
      </c>
      <c r="JDJ1192" s="230" t="s">
        <v>26</v>
      </c>
      <c r="JDK1192" s="231">
        <v>7</v>
      </c>
      <c r="JDL1192" s="231">
        <v>2</v>
      </c>
      <c r="JDM1192" s="232" t="s">
        <v>237</v>
      </c>
      <c r="JDN1192" s="233">
        <v>0</v>
      </c>
      <c r="JDO1192" s="234"/>
      <c r="JDP1192" s="235" t="e">
        <f>JDP1193</f>
        <v>#REF!</v>
      </c>
      <c r="JDQ1192" s="229" t="s">
        <v>236</v>
      </c>
      <c r="JDR1192" s="230" t="s">
        <v>26</v>
      </c>
      <c r="JDS1192" s="231">
        <v>7</v>
      </c>
      <c r="JDT1192" s="231">
        <v>2</v>
      </c>
      <c r="JDU1192" s="232" t="s">
        <v>237</v>
      </c>
      <c r="JDV1192" s="233">
        <v>0</v>
      </c>
      <c r="JDW1192" s="234"/>
      <c r="JDX1192" s="235" t="e">
        <f>JDX1193</f>
        <v>#REF!</v>
      </c>
      <c r="JDY1192" s="229" t="s">
        <v>236</v>
      </c>
      <c r="JDZ1192" s="230" t="s">
        <v>26</v>
      </c>
      <c r="JEA1192" s="231">
        <v>7</v>
      </c>
      <c r="JEB1192" s="231">
        <v>2</v>
      </c>
      <c r="JEC1192" s="232" t="s">
        <v>237</v>
      </c>
      <c r="JED1192" s="233">
        <v>0</v>
      </c>
      <c r="JEE1192" s="234"/>
      <c r="JEF1192" s="235" t="e">
        <f>JEF1193</f>
        <v>#REF!</v>
      </c>
      <c r="JEG1192" s="229" t="s">
        <v>236</v>
      </c>
      <c r="JEH1192" s="230" t="s">
        <v>26</v>
      </c>
      <c r="JEI1192" s="231">
        <v>7</v>
      </c>
      <c r="JEJ1192" s="231">
        <v>2</v>
      </c>
      <c r="JEK1192" s="232" t="s">
        <v>237</v>
      </c>
      <c r="JEL1192" s="233">
        <v>0</v>
      </c>
      <c r="JEM1192" s="234"/>
      <c r="JEN1192" s="235" t="e">
        <f>JEN1193</f>
        <v>#REF!</v>
      </c>
      <c r="JEO1192" s="229" t="s">
        <v>236</v>
      </c>
      <c r="JEP1192" s="230" t="s">
        <v>26</v>
      </c>
      <c r="JEQ1192" s="231">
        <v>7</v>
      </c>
      <c r="JER1192" s="231">
        <v>2</v>
      </c>
      <c r="JES1192" s="232" t="s">
        <v>237</v>
      </c>
      <c r="JET1192" s="233">
        <v>0</v>
      </c>
      <c r="JEU1192" s="234"/>
      <c r="JEV1192" s="235" t="e">
        <f>JEV1193</f>
        <v>#REF!</v>
      </c>
      <c r="JEW1192" s="229" t="s">
        <v>236</v>
      </c>
      <c r="JEX1192" s="230" t="s">
        <v>26</v>
      </c>
      <c r="JEY1192" s="231">
        <v>7</v>
      </c>
      <c r="JEZ1192" s="231">
        <v>2</v>
      </c>
      <c r="JFA1192" s="232" t="s">
        <v>237</v>
      </c>
      <c r="JFB1192" s="233">
        <v>0</v>
      </c>
      <c r="JFC1192" s="234"/>
      <c r="JFD1192" s="235" t="e">
        <f>JFD1193</f>
        <v>#REF!</v>
      </c>
      <c r="JFE1192" s="229" t="s">
        <v>236</v>
      </c>
      <c r="JFF1192" s="230" t="s">
        <v>26</v>
      </c>
      <c r="JFG1192" s="231">
        <v>7</v>
      </c>
      <c r="JFH1192" s="231">
        <v>2</v>
      </c>
      <c r="JFI1192" s="232" t="s">
        <v>237</v>
      </c>
      <c r="JFJ1192" s="233">
        <v>0</v>
      </c>
      <c r="JFK1192" s="234"/>
      <c r="JFL1192" s="235" t="e">
        <f>JFL1193</f>
        <v>#REF!</v>
      </c>
      <c r="JFM1192" s="229" t="s">
        <v>236</v>
      </c>
      <c r="JFN1192" s="230" t="s">
        <v>26</v>
      </c>
      <c r="JFO1192" s="231">
        <v>7</v>
      </c>
      <c r="JFP1192" s="231">
        <v>2</v>
      </c>
      <c r="JFQ1192" s="232" t="s">
        <v>237</v>
      </c>
      <c r="JFR1192" s="233">
        <v>0</v>
      </c>
      <c r="JFS1192" s="234"/>
      <c r="JFT1192" s="235" t="e">
        <f>JFT1193</f>
        <v>#REF!</v>
      </c>
      <c r="JFU1192" s="229" t="s">
        <v>236</v>
      </c>
      <c r="JFV1192" s="230" t="s">
        <v>26</v>
      </c>
      <c r="JFW1192" s="231">
        <v>7</v>
      </c>
      <c r="JFX1192" s="231">
        <v>2</v>
      </c>
      <c r="JFY1192" s="232" t="s">
        <v>237</v>
      </c>
      <c r="JFZ1192" s="233">
        <v>0</v>
      </c>
      <c r="JGA1192" s="234"/>
      <c r="JGB1192" s="235" t="e">
        <f>JGB1193</f>
        <v>#REF!</v>
      </c>
      <c r="JGC1192" s="229" t="s">
        <v>236</v>
      </c>
      <c r="JGD1192" s="230" t="s">
        <v>26</v>
      </c>
      <c r="JGE1192" s="231">
        <v>7</v>
      </c>
      <c r="JGF1192" s="231">
        <v>2</v>
      </c>
      <c r="JGG1192" s="232" t="s">
        <v>237</v>
      </c>
      <c r="JGH1192" s="233">
        <v>0</v>
      </c>
      <c r="JGI1192" s="234"/>
      <c r="JGJ1192" s="235" t="e">
        <f>JGJ1193</f>
        <v>#REF!</v>
      </c>
      <c r="JGK1192" s="229" t="s">
        <v>236</v>
      </c>
      <c r="JGL1192" s="230" t="s">
        <v>26</v>
      </c>
      <c r="JGM1192" s="231">
        <v>7</v>
      </c>
      <c r="JGN1192" s="231">
        <v>2</v>
      </c>
      <c r="JGO1192" s="232" t="s">
        <v>237</v>
      </c>
      <c r="JGP1192" s="233">
        <v>0</v>
      </c>
      <c r="JGQ1192" s="234"/>
      <c r="JGR1192" s="235" t="e">
        <f>JGR1193</f>
        <v>#REF!</v>
      </c>
      <c r="JGS1192" s="229" t="s">
        <v>236</v>
      </c>
      <c r="JGT1192" s="230" t="s">
        <v>26</v>
      </c>
      <c r="JGU1192" s="231">
        <v>7</v>
      </c>
      <c r="JGV1192" s="231">
        <v>2</v>
      </c>
      <c r="JGW1192" s="232" t="s">
        <v>237</v>
      </c>
      <c r="JGX1192" s="233">
        <v>0</v>
      </c>
      <c r="JGY1192" s="234"/>
      <c r="JGZ1192" s="235" t="e">
        <f>JGZ1193</f>
        <v>#REF!</v>
      </c>
      <c r="JHA1192" s="229" t="s">
        <v>236</v>
      </c>
      <c r="JHB1192" s="230" t="s">
        <v>26</v>
      </c>
      <c r="JHC1192" s="231">
        <v>7</v>
      </c>
      <c r="JHD1192" s="231">
        <v>2</v>
      </c>
      <c r="JHE1192" s="232" t="s">
        <v>237</v>
      </c>
      <c r="JHF1192" s="233">
        <v>0</v>
      </c>
      <c r="JHG1192" s="234"/>
      <c r="JHH1192" s="235" t="e">
        <f>JHH1193</f>
        <v>#REF!</v>
      </c>
      <c r="JHI1192" s="229" t="s">
        <v>236</v>
      </c>
      <c r="JHJ1192" s="230" t="s">
        <v>26</v>
      </c>
      <c r="JHK1192" s="231">
        <v>7</v>
      </c>
      <c r="JHL1192" s="231">
        <v>2</v>
      </c>
      <c r="JHM1192" s="232" t="s">
        <v>237</v>
      </c>
      <c r="JHN1192" s="233">
        <v>0</v>
      </c>
      <c r="JHO1192" s="234"/>
      <c r="JHP1192" s="235" t="e">
        <f>JHP1193</f>
        <v>#REF!</v>
      </c>
      <c r="JHQ1192" s="229" t="s">
        <v>236</v>
      </c>
      <c r="JHR1192" s="230" t="s">
        <v>26</v>
      </c>
      <c r="JHS1192" s="231">
        <v>7</v>
      </c>
      <c r="JHT1192" s="231">
        <v>2</v>
      </c>
      <c r="JHU1192" s="232" t="s">
        <v>237</v>
      </c>
      <c r="JHV1192" s="233">
        <v>0</v>
      </c>
      <c r="JHW1192" s="234"/>
      <c r="JHX1192" s="235" t="e">
        <f>JHX1193</f>
        <v>#REF!</v>
      </c>
      <c r="JHY1192" s="229" t="s">
        <v>236</v>
      </c>
      <c r="JHZ1192" s="230" t="s">
        <v>26</v>
      </c>
      <c r="JIA1192" s="231">
        <v>7</v>
      </c>
      <c r="JIB1192" s="231">
        <v>2</v>
      </c>
      <c r="JIC1192" s="232" t="s">
        <v>237</v>
      </c>
      <c r="JID1192" s="233">
        <v>0</v>
      </c>
      <c r="JIE1192" s="234"/>
      <c r="JIF1192" s="235" t="e">
        <f>JIF1193</f>
        <v>#REF!</v>
      </c>
      <c r="JIG1192" s="229" t="s">
        <v>236</v>
      </c>
      <c r="JIH1192" s="230" t="s">
        <v>26</v>
      </c>
      <c r="JII1192" s="231">
        <v>7</v>
      </c>
      <c r="JIJ1192" s="231">
        <v>2</v>
      </c>
      <c r="JIK1192" s="232" t="s">
        <v>237</v>
      </c>
      <c r="JIL1192" s="233">
        <v>0</v>
      </c>
      <c r="JIM1192" s="234"/>
      <c r="JIN1192" s="235" t="e">
        <f>JIN1193</f>
        <v>#REF!</v>
      </c>
      <c r="JIO1192" s="229" t="s">
        <v>236</v>
      </c>
      <c r="JIP1192" s="230" t="s">
        <v>26</v>
      </c>
      <c r="JIQ1192" s="231">
        <v>7</v>
      </c>
      <c r="JIR1192" s="231">
        <v>2</v>
      </c>
      <c r="JIS1192" s="232" t="s">
        <v>237</v>
      </c>
      <c r="JIT1192" s="233">
        <v>0</v>
      </c>
      <c r="JIU1192" s="234"/>
      <c r="JIV1192" s="235" t="e">
        <f>JIV1193</f>
        <v>#REF!</v>
      </c>
      <c r="JIW1192" s="229" t="s">
        <v>236</v>
      </c>
      <c r="JIX1192" s="230" t="s">
        <v>26</v>
      </c>
      <c r="JIY1192" s="231">
        <v>7</v>
      </c>
      <c r="JIZ1192" s="231">
        <v>2</v>
      </c>
      <c r="JJA1192" s="232" t="s">
        <v>237</v>
      </c>
      <c r="JJB1192" s="233">
        <v>0</v>
      </c>
      <c r="JJC1192" s="234"/>
      <c r="JJD1192" s="235" t="e">
        <f>JJD1193</f>
        <v>#REF!</v>
      </c>
      <c r="JJE1192" s="229" t="s">
        <v>236</v>
      </c>
      <c r="JJF1192" s="230" t="s">
        <v>26</v>
      </c>
      <c r="JJG1192" s="231">
        <v>7</v>
      </c>
      <c r="JJH1192" s="231">
        <v>2</v>
      </c>
      <c r="JJI1192" s="232" t="s">
        <v>237</v>
      </c>
      <c r="JJJ1192" s="233">
        <v>0</v>
      </c>
      <c r="JJK1192" s="234"/>
      <c r="JJL1192" s="235" t="e">
        <f>JJL1193</f>
        <v>#REF!</v>
      </c>
      <c r="JJM1192" s="229" t="s">
        <v>236</v>
      </c>
      <c r="JJN1192" s="230" t="s">
        <v>26</v>
      </c>
      <c r="JJO1192" s="231">
        <v>7</v>
      </c>
      <c r="JJP1192" s="231">
        <v>2</v>
      </c>
      <c r="JJQ1192" s="232" t="s">
        <v>237</v>
      </c>
      <c r="JJR1192" s="233">
        <v>0</v>
      </c>
      <c r="JJS1192" s="234"/>
      <c r="JJT1192" s="235" t="e">
        <f>JJT1193</f>
        <v>#REF!</v>
      </c>
      <c r="JJU1192" s="229" t="s">
        <v>236</v>
      </c>
      <c r="JJV1192" s="230" t="s">
        <v>26</v>
      </c>
      <c r="JJW1192" s="231">
        <v>7</v>
      </c>
      <c r="JJX1192" s="231">
        <v>2</v>
      </c>
      <c r="JJY1192" s="232" t="s">
        <v>237</v>
      </c>
      <c r="JJZ1192" s="233">
        <v>0</v>
      </c>
      <c r="JKA1192" s="234"/>
      <c r="JKB1192" s="235" t="e">
        <f>JKB1193</f>
        <v>#REF!</v>
      </c>
      <c r="JKC1192" s="229" t="s">
        <v>236</v>
      </c>
      <c r="JKD1192" s="230" t="s">
        <v>26</v>
      </c>
      <c r="JKE1192" s="231">
        <v>7</v>
      </c>
      <c r="JKF1192" s="231">
        <v>2</v>
      </c>
      <c r="JKG1192" s="232" t="s">
        <v>237</v>
      </c>
      <c r="JKH1192" s="233">
        <v>0</v>
      </c>
      <c r="JKI1192" s="234"/>
      <c r="JKJ1192" s="235" t="e">
        <f>JKJ1193</f>
        <v>#REF!</v>
      </c>
      <c r="JKK1192" s="229" t="s">
        <v>236</v>
      </c>
      <c r="JKL1192" s="230" t="s">
        <v>26</v>
      </c>
      <c r="JKM1192" s="231">
        <v>7</v>
      </c>
      <c r="JKN1192" s="231">
        <v>2</v>
      </c>
      <c r="JKO1192" s="232" t="s">
        <v>237</v>
      </c>
      <c r="JKP1192" s="233">
        <v>0</v>
      </c>
      <c r="JKQ1192" s="234"/>
      <c r="JKR1192" s="235" t="e">
        <f>JKR1193</f>
        <v>#REF!</v>
      </c>
      <c r="JKS1192" s="229" t="s">
        <v>236</v>
      </c>
      <c r="JKT1192" s="230" t="s">
        <v>26</v>
      </c>
      <c r="JKU1192" s="231">
        <v>7</v>
      </c>
      <c r="JKV1192" s="231">
        <v>2</v>
      </c>
      <c r="JKW1192" s="232" t="s">
        <v>237</v>
      </c>
      <c r="JKX1192" s="233">
        <v>0</v>
      </c>
      <c r="JKY1192" s="234"/>
      <c r="JKZ1192" s="235" t="e">
        <f>JKZ1193</f>
        <v>#REF!</v>
      </c>
      <c r="JLA1192" s="229" t="s">
        <v>236</v>
      </c>
      <c r="JLB1192" s="230" t="s">
        <v>26</v>
      </c>
      <c r="JLC1192" s="231">
        <v>7</v>
      </c>
      <c r="JLD1192" s="231">
        <v>2</v>
      </c>
      <c r="JLE1192" s="232" t="s">
        <v>237</v>
      </c>
      <c r="JLF1192" s="233">
        <v>0</v>
      </c>
      <c r="JLG1192" s="234"/>
      <c r="JLH1192" s="235" t="e">
        <f>JLH1193</f>
        <v>#REF!</v>
      </c>
      <c r="JLI1192" s="229" t="s">
        <v>236</v>
      </c>
      <c r="JLJ1192" s="230" t="s">
        <v>26</v>
      </c>
      <c r="JLK1192" s="231">
        <v>7</v>
      </c>
      <c r="JLL1192" s="231">
        <v>2</v>
      </c>
      <c r="JLM1192" s="232" t="s">
        <v>237</v>
      </c>
      <c r="JLN1192" s="233">
        <v>0</v>
      </c>
      <c r="JLO1192" s="234"/>
      <c r="JLP1192" s="235" t="e">
        <f>JLP1193</f>
        <v>#REF!</v>
      </c>
      <c r="JLQ1192" s="229" t="s">
        <v>236</v>
      </c>
      <c r="JLR1192" s="230" t="s">
        <v>26</v>
      </c>
      <c r="JLS1192" s="231">
        <v>7</v>
      </c>
      <c r="JLT1192" s="231">
        <v>2</v>
      </c>
      <c r="JLU1192" s="232" t="s">
        <v>237</v>
      </c>
      <c r="JLV1192" s="233">
        <v>0</v>
      </c>
      <c r="JLW1192" s="234"/>
      <c r="JLX1192" s="235" t="e">
        <f>JLX1193</f>
        <v>#REF!</v>
      </c>
      <c r="JLY1192" s="229" t="s">
        <v>236</v>
      </c>
      <c r="JLZ1192" s="230" t="s">
        <v>26</v>
      </c>
      <c r="JMA1192" s="231">
        <v>7</v>
      </c>
      <c r="JMB1192" s="231">
        <v>2</v>
      </c>
      <c r="JMC1192" s="232" t="s">
        <v>237</v>
      </c>
      <c r="JMD1192" s="233">
        <v>0</v>
      </c>
      <c r="JME1192" s="234"/>
      <c r="JMF1192" s="235" t="e">
        <f>JMF1193</f>
        <v>#REF!</v>
      </c>
      <c r="JMG1192" s="229" t="s">
        <v>236</v>
      </c>
      <c r="JMH1192" s="230" t="s">
        <v>26</v>
      </c>
      <c r="JMI1192" s="231">
        <v>7</v>
      </c>
      <c r="JMJ1192" s="231">
        <v>2</v>
      </c>
      <c r="JMK1192" s="232" t="s">
        <v>237</v>
      </c>
      <c r="JML1192" s="233">
        <v>0</v>
      </c>
      <c r="JMM1192" s="234"/>
      <c r="JMN1192" s="235" t="e">
        <f>JMN1193</f>
        <v>#REF!</v>
      </c>
      <c r="JMO1192" s="229" t="s">
        <v>236</v>
      </c>
      <c r="JMP1192" s="230" t="s">
        <v>26</v>
      </c>
      <c r="JMQ1192" s="231">
        <v>7</v>
      </c>
      <c r="JMR1192" s="231">
        <v>2</v>
      </c>
      <c r="JMS1192" s="232" t="s">
        <v>237</v>
      </c>
      <c r="JMT1192" s="233">
        <v>0</v>
      </c>
      <c r="JMU1192" s="234"/>
      <c r="JMV1192" s="235" t="e">
        <f>JMV1193</f>
        <v>#REF!</v>
      </c>
      <c r="JMW1192" s="229" t="s">
        <v>236</v>
      </c>
      <c r="JMX1192" s="230" t="s">
        <v>26</v>
      </c>
      <c r="JMY1192" s="231">
        <v>7</v>
      </c>
      <c r="JMZ1192" s="231">
        <v>2</v>
      </c>
      <c r="JNA1192" s="232" t="s">
        <v>237</v>
      </c>
      <c r="JNB1192" s="233">
        <v>0</v>
      </c>
      <c r="JNC1192" s="234"/>
      <c r="JND1192" s="235" t="e">
        <f>JND1193</f>
        <v>#REF!</v>
      </c>
      <c r="JNE1192" s="229" t="s">
        <v>236</v>
      </c>
      <c r="JNF1192" s="230" t="s">
        <v>26</v>
      </c>
      <c r="JNG1192" s="231">
        <v>7</v>
      </c>
      <c r="JNH1192" s="231">
        <v>2</v>
      </c>
      <c r="JNI1192" s="232" t="s">
        <v>237</v>
      </c>
      <c r="JNJ1192" s="233">
        <v>0</v>
      </c>
      <c r="JNK1192" s="234"/>
      <c r="JNL1192" s="235" t="e">
        <f>JNL1193</f>
        <v>#REF!</v>
      </c>
      <c r="JNM1192" s="229" t="s">
        <v>236</v>
      </c>
      <c r="JNN1192" s="230" t="s">
        <v>26</v>
      </c>
      <c r="JNO1192" s="231">
        <v>7</v>
      </c>
      <c r="JNP1192" s="231">
        <v>2</v>
      </c>
      <c r="JNQ1192" s="232" t="s">
        <v>237</v>
      </c>
      <c r="JNR1192" s="233">
        <v>0</v>
      </c>
      <c r="JNS1192" s="234"/>
      <c r="JNT1192" s="235" t="e">
        <f>JNT1193</f>
        <v>#REF!</v>
      </c>
      <c r="JNU1192" s="229" t="s">
        <v>236</v>
      </c>
      <c r="JNV1192" s="230" t="s">
        <v>26</v>
      </c>
      <c r="JNW1192" s="231">
        <v>7</v>
      </c>
      <c r="JNX1192" s="231">
        <v>2</v>
      </c>
      <c r="JNY1192" s="232" t="s">
        <v>237</v>
      </c>
      <c r="JNZ1192" s="233">
        <v>0</v>
      </c>
      <c r="JOA1192" s="234"/>
      <c r="JOB1192" s="235" t="e">
        <f>JOB1193</f>
        <v>#REF!</v>
      </c>
      <c r="JOC1192" s="229" t="s">
        <v>236</v>
      </c>
      <c r="JOD1192" s="230" t="s">
        <v>26</v>
      </c>
      <c r="JOE1192" s="231">
        <v>7</v>
      </c>
      <c r="JOF1192" s="231">
        <v>2</v>
      </c>
      <c r="JOG1192" s="232" t="s">
        <v>237</v>
      </c>
      <c r="JOH1192" s="233">
        <v>0</v>
      </c>
      <c r="JOI1192" s="234"/>
      <c r="JOJ1192" s="235" t="e">
        <f>JOJ1193</f>
        <v>#REF!</v>
      </c>
      <c r="JOK1192" s="229" t="s">
        <v>236</v>
      </c>
      <c r="JOL1192" s="230" t="s">
        <v>26</v>
      </c>
      <c r="JOM1192" s="231">
        <v>7</v>
      </c>
      <c r="JON1192" s="231">
        <v>2</v>
      </c>
      <c r="JOO1192" s="232" t="s">
        <v>237</v>
      </c>
      <c r="JOP1192" s="233">
        <v>0</v>
      </c>
      <c r="JOQ1192" s="234"/>
      <c r="JOR1192" s="235" t="e">
        <f>JOR1193</f>
        <v>#REF!</v>
      </c>
      <c r="JOS1192" s="229" t="s">
        <v>236</v>
      </c>
      <c r="JOT1192" s="230" t="s">
        <v>26</v>
      </c>
      <c r="JOU1192" s="231">
        <v>7</v>
      </c>
      <c r="JOV1192" s="231">
        <v>2</v>
      </c>
      <c r="JOW1192" s="232" t="s">
        <v>237</v>
      </c>
      <c r="JOX1192" s="233">
        <v>0</v>
      </c>
      <c r="JOY1192" s="234"/>
      <c r="JOZ1192" s="235" t="e">
        <f>JOZ1193</f>
        <v>#REF!</v>
      </c>
      <c r="JPA1192" s="229" t="s">
        <v>236</v>
      </c>
      <c r="JPB1192" s="230" t="s">
        <v>26</v>
      </c>
      <c r="JPC1192" s="231">
        <v>7</v>
      </c>
      <c r="JPD1192" s="231">
        <v>2</v>
      </c>
      <c r="JPE1192" s="232" t="s">
        <v>237</v>
      </c>
      <c r="JPF1192" s="233">
        <v>0</v>
      </c>
      <c r="JPG1192" s="234"/>
      <c r="JPH1192" s="235" t="e">
        <f>JPH1193</f>
        <v>#REF!</v>
      </c>
      <c r="JPI1192" s="229" t="s">
        <v>236</v>
      </c>
      <c r="JPJ1192" s="230" t="s">
        <v>26</v>
      </c>
      <c r="JPK1192" s="231">
        <v>7</v>
      </c>
      <c r="JPL1192" s="231">
        <v>2</v>
      </c>
      <c r="JPM1192" s="232" t="s">
        <v>237</v>
      </c>
      <c r="JPN1192" s="233">
        <v>0</v>
      </c>
      <c r="JPO1192" s="234"/>
      <c r="JPP1192" s="235" t="e">
        <f>JPP1193</f>
        <v>#REF!</v>
      </c>
      <c r="JPQ1192" s="229" t="s">
        <v>236</v>
      </c>
      <c r="JPR1192" s="230" t="s">
        <v>26</v>
      </c>
      <c r="JPS1192" s="231">
        <v>7</v>
      </c>
      <c r="JPT1192" s="231">
        <v>2</v>
      </c>
      <c r="JPU1192" s="232" t="s">
        <v>237</v>
      </c>
      <c r="JPV1192" s="233">
        <v>0</v>
      </c>
      <c r="JPW1192" s="234"/>
      <c r="JPX1192" s="235" t="e">
        <f>JPX1193</f>
        <v>#REF!</v>
      </c>
      <c r="JPY1192" s="229" t="s">
        <v>236</v>
      </c>
      <c r="JPZ1192" s="230" t="s">
        <v>26</v>
      </c>
      <c r="JQA1192" s="231">
        <v>7</v>
      </c>
      <c r="JQB1192" s="231">
        <v>2</v>
      </c>
      <c r="JQC1192" s="232" t="s">
        <v>237</v>
      </c>
      <c r="JQD1192" s="233">
        <v>0</v>
      </c>
      <c r="JQE1192" s="234"/>
      <c r="JQF1192" s="235" t="e">
        <f>JQF1193</f>
        <v>#REF!</v>
      </c>
      <c r="JQG1192" s="229" t="s">
        <v>236</v>
      </c>
      <c r="JQH1192" s="230" t="s">
        <v>26</v>
      </c>
      <c r="JQI1192" s="231">
        <v>7</v>
      </c>
      <c r="JQJ1192" s="231">
        <v>2</v>
      </c>
      <c r="JQK1192" s="232" t="s">
        <v>237</v>
      </c>
      <c r="JQL1192" s="233">
        <v>0</v>
      </c>
      <c r="JQM1192" s="234"/>
      <c r="JQN1192" s="235" t="e">
        <f>JQN1193</f>
        <v>#REF!</v>
      </c>
      <c r="JQO1192" s="229" t="s">
        <v>236</v>
      </c>
      <c r="JQP1192" s="230" t="s">
        <v>26</v>
      </c>
      <c r="JQQ1192" s="231">
        <v>7</v>
      </c>
      <c r="JQR1192" s="231">
        <v>2</v>
      </c>
      <c r="JQS1192" s="232" t="s">
        <v>237</v>
      </c>
      <c r="JQT1192" s="233">
        <v>0</v>
      </c>
      <c r="JQU1192" s="234"/>
      <c r="JQV1192" s="235" t="e">
        <f>JQV1193</f>
        <v>#REF!</v>
      </c>
      <c r="JQW1192" s="229" t="s">
        <v>236</v>
      </c>
      <c r="JQX1192" s="230" t="s">
        <v>26</v>
      </c>
      <c r="JQY1192" s="231">
        <v>7</v>
      </c>
      <c r="JQZ1192" s="231">
        <v>2</v>
      </c>
      <c r="JRA1192" s="232" t="s">
        <v>237</v>
      </c>
      <c r="JRB1192" s="233">
        <v>0</v>
      </c>
      <c r="JRC1192" s="234"/>
      <c r="JRD1192" s="235" t="e">
        <f>JRD1193</f>
        <v>#REF!</v>
      </c>
      <c r="JRE1192" s="229" t="s">
        <v>236</v>
      </c>
      <c r="JRF1192" s="230" t="s">
        <v>26</v>
      </c>
      <c r="JRG1192" s="231">
        <v>7</v>
      </c>
      <c r="JRH1192" s="231">
        <v>2</v>
      </c>
      <c r="JRI1192" s="232" t="s">
        <v>237</v>
      </c>
      <c r="JRJ1192" s="233">
        <v>0</v>
      </c>
      <c r="JRK1192" s="234"/>
      <c r="JRL1192" s="235" t="e">
        <f>JRL1193</f>
        <v>#REF!</v>
      </c>
      <c r="JRM1192" s="229" t="s">
        <v>236</v>
      </c>
      <c r="JRN1192" s="230" t="s">
        <v>26</v>
      </c>
      <c r="JRO1192" s="231">
        <v>7</v>
      </c>
      <c r="JRP1192" s="231">
        <v>2</v>
      </c>
      <c r="JRQ1192" s="232" t="s">
        <v>237</v>
      </c>
      <c r="JRR1192" s="233">
        <v>0</v>
      </c>
      <c r="JRS1192" s="234"/>
      <c r="JRT1192" s="235" t="e">
        <f>JRT1193</f>
        <v>#REF!</v>
      </c>
      <c r="JRU1192" s="229" t="s">
        <v>236</v>
      </c>
      <c r="JRV1192" s="230" t="s">
        <v>26</v>
      </c>
      <c r="JRW1192" s="231">
        <v>7</v>
      </c>
      <c r="JRX1192" s="231">
        <v>2</v>
      </c>
      <c r="JRY1192" s="232" t="s">
        <v>237</v>
      </c>
      <c r="JRZ1192" s="233">
        <v>0</v>
      </c>
      <c r="JSA1192" s="234"/>
      <c r="JSB1192" s="235" t="e">
        <f>JSB1193</f>
        <v>#REF!</v>
      </c>
      <c r="JSC1192" s="229" t="s">
        <v>236</v>
      </c>
      <c r="JSD1192" s="230" t="s">
        <v>26</v>
      </c>
      <c r="JSE1192" s="231">
        <v>7</v>
      </c>
      <c r="JSF1192" s="231">
        <v>2</v>
      </c>
      <c r="JSG1192" s="232" t="s">
        <v>237</v>
      </c>
      <c r="JSH1192" s="233">
        <v>0</v>
      </c>
      <c r="JSI1192" s="234"/>
      <c r="JSJ1192" s="235" t="e">
        <f>JSJ1193</f>
        <v>#REF!</v>
      </c>
      <c r="JSK1192" s="229" t="s">
        <v>236</v>
      </c>
      <c r="JSL1192" s="230" t="s">
        <v>26</v>
      </c>
      <c r="JSM1192" s="231">
        <v>7</v>
      </c>
      <c r="JSN1192" s="231">
        <v>2</v>
      </c>
      <c r="JSO1192" s="232" t="s">
        <v>237</v>
      </c>
      <c r="JSP1192" s="233">
        <v>0</v>
      </c>
      <c r="JSQ1192" s="234"/>
      <c r="JSR1192" s="235" t="e">
        <f>JSR1193</f>
        <v>#REF!</v>
      </c>
      <c r="JSS1192" s="229" t="s">
        <v>236</v>
      </c>
      <c r="JST1192" s="230" t="s">
        <v>26</v>
      </c>
      <c r="JSU1192" s="231">
        <v>7</v>
      </c>
      <c r="JSV1192" s="231">
        <v>2</v>
      </c>
      <c r="JSW1192" s="232" t="s">
        <v>237</v>
      </c>
      <c r="JSX1192" s="233">
        <v>0</v>
      </c>
      <c r="JSY1192" s="234"/>
      <c r="JSZ1192" s="235" t="e">
        <f>JSZ1193</f>
        <v>#REF!</v>
      </c>
      <c r="JTA1192" s="229" t="s">
        <v>236</v>
      </c>
      <c r="JTB1192" s="230" t="s">
        <v>26</v>
      </c>
      <c r="JTC1192" s="231">
        <v>7</v>
      </c>
      <c r="JTD1192" s="231">
        <v>2</v>
      </c>
      <c r="JTE1192" s="232" t="s">
        <v>237</v>
      </c>
      <c r="JTF1192" s="233">
        <v>0</v>
      </c>
      <c r="JTG1192" s="234"/>
      <c r="JTH1192" s="235" t="e">
        <f>JTH1193</f>
        <v>#REF!</v>
      </c>
      <c r="JTI1192" s="229" t="s">
        <v>236</v>
      </c>
      <c r="JTJ1192" s="230" t="s">
        <v>26</v>
      </c>
      <c r="JTK1192" s="231">
        <v>7</v>
      </c>
      <c r="JTL1192" s="231">
        <v>2</v>
      </c>
      <c r="JTM1192" s="232" t="s">
        <v>237</v>
      </c>
      <c r="JTN1192" s="233">
        <v>0</v>
      </c>
      <c r="JTO1192" s="234"/>
      <c r="JTP1192" s="235" t="e">
        <f>JTP1193</f>
        <v>#REF!</v>
      </c>
      <c r="JTQ1192" s="229" t="s">
        <v>236</v>
      </c>
      <c r="JTR1192" s="230" t="s">
        <v>26</v>
      </c>
      <c r="JTS1192" s="231">
        <v>7</v>
      </c>
      <c r="JTT1192" s="231">
        <v>2</v>
      </c>
      <c r="JTU1192" s="232" t="s">
        <v>237</v>
      </c>
      <c r="JTV1192" s="233">
        <v>0</v>
      </c>
      <c r="JTW1192" s="234"/>
      <c r="JTX1192" s="235" t="e">
        <f>JTX1193</f>
        <v>#REF!</v>
      </c>
      <c r="JTY1192" s="229" t="s">
        <v>236</v>
      </c>
      <c r="JTZ1192" s="230" t="s">
        <v>26</v>
      </c>
      <c r="JUA1192" s="231">
        <v>7</v>
      </c>
      <c r="JUB1192" s="231">
        <v>2</v>
      </c>
      <c r="JUC1192" s="232" t="s">
        <v>237</v>
      </c>
      <c r="JUD1192" s="233">
        <v>0</v>
      </c>
      <c r="JUE1192" s="234"/>
      <c r="JUF1192" s="235" t="e">
        <f>JUF1193</f>
        <v>#REF!</v>
      </c>
      <c r="JUG1192" s="229" t="s">
        <v>236</v>
      </c>
      <c r="JUH1192" s="230" t="s">
        <v>26</v>
      </c>
      <c r="JUI1192" s="231">
        <v>7</v>
      </c>
      <c r="JUJ1192" s="231">
        <v>2</v>
      </c>
      <c r="JUK1192" s="232" t="s">
        <v>237</v>
      </c>
      <c r="JUL1192" s="233">
        <v>0</v>
      </c>
      <c r="JUM1192" s="234"/>
      <c r="JUN1192" s="235" t="e">
        <f>JUN1193</f>
        <v>#REF!</v>
      </c>
      <c r="JUO1192" s="229" t="s">
        <v>236</v>
      </c>
      <c r="JUP1192" s="230" t="s">
        <v>26</v>
      </c>
      <c r="JUQ1192" s="231">
        <v>7</v>
      </c>
      <c r="JUR1192" s="231">
        <v>2</v>
      </c>
      <c r="JUS1192" s="232" t="s">
        <v>237</v>
      </c>
      <c r="JUT1192" s="233">
        <v>0</v>
      </c>
      <c r="JUU1192" s="234"/>
      <c r="JUV1192" s="235" t="e">
        <f>JUV1193</f>
        <v>#REF!</v>
      </c>
      <c r="JUW1192" s="229" t="s">
        <v>236</v>
      </c>
      <c r="JUX1192" s="230" t="s">
        <v>26</v>
      </c>
      <c r="JUY1192" s="231">
        <v>7</v>
      </c>
      <c r="JUZ1192" s="231">
        <v>2</v>
      </c>
      <c r="JVA1192" s="232" t="s">
        <v>237</v>
      </c>
      <c r="JVB1192" s="233">
        <v>0</v>
      </c>
      <c r="JVC1192" s="234"/>
      <c r="JVD1192" s="235" t="e">
        <f>JVD1193</f>
        <v>#REF!</v>
      </c>
      <c r="JVE1192" s="229" t="s">
        <v>236</v>
      </c>
      <c r="JVF1192" s="230" t="s">
        <v>26</v>
      </c>
      <c r="JVG1192" s="231">
        <v>7</v>
      </c>
      <c r="JVH1192" s="231">
        <v>2</v>
      </c>
      <c r="JVI1192" s="232" t="s">
        <v>237</v>
      </c>
      <c r="JVJ1192" s="233">
        <v>0</v>
      </c>
      <c r="JVK1192" s="234"/>
      <c r="JVL1192" s="235" t="e">
        <f>JVL1193</f>
        <v>#REF!</v>
      </c>
      <c r="JVM1192" s="229" t="s">
        <v>236</v>
      </c>
      <c r="JVN1192" s="230" t="s">
        <v>26</v>
      </c>
      <c r="JVO1192" s="231">
        <v>7</v>
      </c>
      <c r="JVP1192" s="231">
        <v>2</v>
      </c>
      <c r="JVQ1192" s="232" t="s">
        <v>237</v>
      </c>
      <c r="JVR1192" s="233">
        <v>0</v>
      </c>
      <c r="JVS1192" s="234"/>
      <c r="JVT1192" s="235" t="e">
        <f>JVT1193</f>
        <v>#REF!</v>
      </c>
      <c r="JVU1192" s="229" t="s">
        <v>236</v>
      </c>
      <c r="JVV1192" s="230" t="s">
        <v>26</v>
      </c>
      <c r="JVW1192" s="231">
        <v>7</v>
      </c>
      <c r="JVX1192" s="231">
        <v>2</v>
      </c>
      <c r="JVY1192" s="232" t="s">
        <v>237</v>
      </c>
      <c r="JVZ1192" s="233">
        <v>0</v>
      </c>
      <c r="JWA1192" s="234"/>
      <c r="JWB1192" s="235" t="e">
        <f>JWB1193</f>
        <v>#REF!</v>
      </c>
      <c r="JWC1192" s="229" t="s">
        <v>236</v>
      </c>
      <c r="JWD1192" s="230" t="s">
        <v>26</v>
      </c>
      <c r="JWE1192" s="231">
        <v>7</v>
      </c>
      <c r="JWF1192" s="231">
        <v>2</v>
      </c>
      <c r="JWG1192" s="232" t="s">
        <v>237</v>
      </c>
      <c r="JWH1192" s="233">
        <v>0</v>
      </c>
      <c r="JWI1192" s="234"/>
      <c r="JWJ1192" s="235" t="e">
        <f>JWJ1193</f>
        <v>#REF!</v>
      </c>
      <c r="JWK1192" s="229" t="s">
        <v>236</v>
      </c>
      <c r="JWL1192" s="230" t="s">
        <v>26</v>
      </c>
      <c r="JWM1192" s="231">
        <v>7</v>
      </c>
      <c r="JWN1192" s="231">
        <v>2</v>
      </c>
      <c r="JWO1192" s="232" t="s">
        <v>237</v>
      </c>
      <c r="JWP1192" s="233">
        <v>0</v>
      </c>
      <c r="JWQ1192" s="234"/>
      <c r="JWR1192" s="235" t="e">
        <f>JWR1193</f>
        <v>#REF!</v>
      </c>
      <c r="JWS1192" s="229" t="s">
        <v>236</v>
      </c>
      <c r="JWT1192" s="230" t="s">
        <v>26</v>
      </c>
      <c r="JWU1192" s="231">
        <v>7</v>
      </c>
      <c r="JWV1192" s="231">
        <v>2</v>
      </c>
      <c r="JWW1192" s="232" t="s">
        <v>237</v>
      </c>
      <c r="JWX1192" s="233">
        <v>0</v>
      </c>
      <c r="JWY1192" s="234"/>
      <c r="JWZ1192" s="235" t="e">
        <f>JWZ1193</f>
        <v>#REF!</v>
      </c>
      <c r="JXA1192" s="229" t="s">
        <v>236</v>
      </c>
      <c r="JXB1192" s="230" t="s">
        <v>26</v>
      </c>
      <c r="JXC1192" s="231">
        <v>7</v>
      </c>
      <c r="JXD1192" s="231">
        <v>2</v>
      </c>
      <c r="JXE1192" s="232" t="s">
        <v>237</v>
      </c>
      <c r="JXF1192" s="233">
        <v>0</v>
      </c>
      <c r="JXG1192" s="234"/>
      <c r="JXH1192" s="235" t="e">
        <f>JXH1193</f>
        <v>#REF!</v>
      </c>
      <c r="JXI1192" s="229" t="s">
        <v>236</v>
      </c>
      <c r="JXJ1192" s="230" t="s">
        <v>26</v>
      </c>
      <c r="JXK1192" s="231">
        <v>7</v>
      </c>
      <c r="JXL1192" s="231">
        <v>2</v>
      </c>
      <c r="JXM1192" s="232" t="s">
        <v>237</v>
      </c>
      <c r="JXN1192" s="233">
        <v>0</v>
      </c>
      <c r="JXO1192" s="234"/>
      <c r="JXP1192" s="235" t="e">
        <f>JXP1193</f>
        <v>#REF!</v>
      </c>
      <c r="JXQ1192" s="229" t="s">
        <v>236</v>
      </c>
      <c r="JXR1192" s="230" t="s">
        <v>26</v>
      </c>
      <c r="JXS1192" s="231">
        <v>7</v>
      </c>
      <c r="JXT1192" s="231">
        <v>2</v>
      </c>
      <c r="JXU1192" s="232" t="s">
        <v>237</v>
      </c>
      <c r="JXV1192" s="233">
        <v>0</v>
      </c>
      <c r="JXW1192" s="234"/>
      <c r="JXX1192" s="235" t="e">
        <f>JXX1193</f>
        <v>#REF!</v>
      </c>
      <c r="JXY1192" s="229" t="s">
        <v>236</v>
      </c>
      <c r="JXZ1192" s="230" t="s">
        <v>26</v>
      </c>
      <c r="JYA1192" s="231">
        <v>7</v>
      </c>
      <c r="JYB1192" s="231">
        <v>2</v>
      </c>
      <c r="JYC1192" s="232" t="s">
        <v>237</v>
      </c>
      <c r="JYD1192" s="233">
        <v>0</v>
      </c>
      <c r="JYE1192" s="234"/>
      <c r="JYF1192" s="235" t="e">
        <f>JYF1193</f>
        <v>#REF!</v>
      </c>
      <c r="JYG1192" s="229" t="s">
        <v>236</v>
      </c>
      <c r="JYH1192" s="230" t="s">
        <v>26</v>
      </c>
      <c r="JYI1192" s="231">
        <v>7</v>
      </c>
      <c r="JYJ1192" s="231">
        <v>2</v>
      </c>
      <c r="JYK1192" s="232" t="s">
        <v>237</v>
      </c>
      <c r="JYL1192" s="233">
        <v>0</v>
      </c>
      <c r="JYM1192" s="234"/>
      <c r="JYN1192" s="235" t="e">
        <f>JYN1193</f>
        <v>#REF!</v>
      </c>
      <c r="JYO1192" s="229" t="s">
        <v>236</v>
      </c>
      <c r="JYP1192" s="230" t="s">
        <v>26</v>
      </c>
      <c r="JYQ1192" s="231">
        <v>7</v>
      </c>
      <c r="JYR1192" s="231">
        <v>2</v>
      </c>
      <c r="JYS1192" s="232" t="s">
        <v>237</v>
      </c>
      <c r="JYT1192" s="233">
        <v>0</v>
      </c>
      <c r="JYU1192" s="234"/>
      <c r="JYV1192" s="235" t="e">
        <f>JYV1193</f>
        <v>#REF!</v>
      </c>
      <c r="JYW1192" s="229" t="s">
        <v>236</v>
      </c>
      <c r="JYX1192" s="230" t="s">
        <v>26</v>
      </c>
      <c r="JYY1192" s="231">
        <v>7</v>
      </c>
      <c r="JYZ1192" s="231">
        <v>2</v>
      </c>
      <c r="JZA1192" s="232" t="s">
        <v>237</v>
      </c>
      <c r="JZB1192" s="233">
        <v>0</v>
      </c>
      <c r="JZC1192" s="234"/>
      <c r="JZD1192" s="235" t="e">
        <f>JZD1193</f>
        <v>#REF!</v>
      </c>
      <c r="JZE1192" s="229" t="s">
        <v>236</v>
      </c>
      <c r="JZF1192" s="230" t="s">
        <v>26</v>
      </c>
      <c r="JZG1192" s="231">
        <v>7</v>
      </c>
      <c r="JZH1192" s="231">
        <v>2</v>
      </c>
      <c r="JZI1192" s="232" t="s">
        <v>237</v>
      </c>
      <c r="JZJ1192" s="233">
        <v>0</v>
      </c>
      <c r="JZK1192" s="234"/>
      <c r="JZL1192" s="235" t="e">
        <f>JZL1193</f>
        <v>#REF!</v>
      </c>
      <c r="JZM1192" s="229" t="s">
        <v>236</v>
      </c>
      <c r="JZN1192" s="230" t="s">
        <v>26</v>
      </c>
      <c r="JZO1192" s="231">
        <v>7</v>
      </c>
      <c r="JZP1192" s="231">
        <v>2</v>
      </c>
      <c r="JZQ1192" s="232" t="s">
        <v>237</v>
      </c>
      <c r="JZR1192" s="233">
        <v>0</v>
      </c>
      <c r="JZS1192" s="234"/>
      <c r="JZT1192" s="235" t="e">
        <f>JZT1193</f>
        <v>#REF!</v>
      </c>
      <c r="JZU1192" s="229" t="s">
        <v>236</v>
      </c>
      <c r="JZV1192" s="230" t="s">
        <v>26</v>
      </c>
      <c r="JZW1192" s="231">
        <v>7</v>
      </c>
      <c r="JZX1192" s="231">
        <v>2</v>
      </c>
      <c r="JZY1192" s="232" t="s">
        <v>237</v>
      </c>
      <c r="JZZ1192" s="233">
        <v>0</v>
      </c>
      <c r="KAA1192" s="234"/>
      <c r="KAB1192" s="235" t="e">
        <f>KAB1193</f>
        <v>#REF!</v>
      </c>
      <c r="KAC1192" s="229" t="s">
        <v>236</v>
      </c>
      <c r="KAD1192" s="230" t="s">
        <v>26</v>
      </c>
      <c r="KAE1192" s="231">
        <v>7</v>
      </c>
      <c r="KAF1192" s="231">
        <v>2</v>
      </c>
      <c r="KAG1192" s="232" t="s">
        <v>237</v>
      </c>
      <c r="KAH1192" s="233">
        <v>0</v>
      </c>
      <c r="KAI1192" s="234"/>
      <c r="KAJ1192" s="235" t="e">
        <f>KAJ1193</f>
        <v>#REF!</v>
      </c>
      <c r="KAK1192" s="229" t="s">
        <v>236</v>
      </c>
      <c r="KAL1192" s="230" t="s">
        <v>26</v>
      </c>
      <c r="KAM1192" s="231">
        <v>7</v>
      </c>
      <c r="KAN1192" s="231">
        <v>2</v>
      </c>
      <c r="KAO1192" s="232" t="s">
        <v>237</v>
      </c>
      <c r="KAP1192" s="233">
        <v>0</v>
      </c>
      <c r="KAQ1192" s="234"/>
      <c r="KAR1192" s="235" t="e">
        <f>KAR1193</f>
        <v>#REF!</v>
      </c>
      <c r="KAS1192" s="229" t="s">
        <v>236</v>
      </c>
      <c r="KAT1192" s="230" t="s">
        <v>26</v>
      </c>
      <c r="KAU1192" s="231">
        <v>7</v>
      </c>
      <c r="KAV1192" s="231">
        <v>2</v>
      </c>
      <c r="KAW1192" s="232" t="s">
        <v>237</v>
      </c>
      <c r="KAX1192" s="233">
        <v>0</v>
      </c>
      <c r="KAY1192" s="234"/>
      <c r="KAZ1192" s="235" t="e">
        <f>KAZ1193</f>
        <v>#REF!</v>
      </c>
      <c r="KBA1192" s="229" t="s">
        <v>236</v>
      </c>
      <c r="KBB1192" s="230" t="s">
        <v>26</v>
      </c>
      <c r="KBC1192" s="231">
        <v>7</v>
      </c>
      <c r="KBD1192" s="231">
        <v>2</v>
      </c>
      <c r="KBE1192" s="232" t="s">
        <v>237</v>
      </c>
      <c r="KBF1192" s="233">
        <v>0</v>
      </c>
      <c r="KBG1192" s="234"/>
      <c r="KBH1192" s="235" t="e">
        <f>KBH1193</f>
        <v>#REF!</v>
      </c>
      <c r="KBI1192" s="229" t="s">
        <v>236</v>
      </c>
      <c r="KBJ1192" s="230" t="s">
        <v>26</v>
      </c>
      <c r="KBK1192" s="231">
        <v>7</v>
      </c>
      <c r="KBL1192" s="231">
        <v>2</v>
      </c>
      <c r="KBM1192" s="232" t="s">
        <v>237</v>
      </c>
      <c r="KBN1192" s="233">
        <v>0</v>
      </c>
      <c r="KBO1192" s="234"/>
      <c r="KBP1192" s="235" t="e">
        <f>KBP1193</f>
        <v>#REF!</v>
      </c>
      <c r="KBQ1192" s="229" t="s">
        <v>236</v>
      </c>
      <c r="KBR1192" s="230" t="s">
        <v>26</v>
      </c>
      <c r="KBS1192" s="231">
        <v>7</v>
      </c>
      <c r="KBT1192" s="231">
        <v>2</v>
      </c>
      <c r="KBU1192" s="232" t="s">
        <v>237</v>
      </c>
      <c r="KBV1192" s="233">
        <v>0</v>
      </c>
      <c r="KBW1192" s="234"/>
      <c r="KBX1192" s="235" t="e">
        <f>KBX1193</f>
        <v>#REF!</v>
      </c>
      <c r="KBY1192" s="229" t="s">
        <v>236</v>
      </c>
      <c r="KBZ1192" s="230" t="s">
        <v>26</v>
      </c>
      <c r="KCA1192" s="231">
        <v>7</v>
      </c>
      <c r="KCB1192" s="231">
        <v>2</v>
      </c>
      <c r="KCC1192" s="232" t="s">
        <v>237</v>
      </c>
      <c r="KCD1192" s="233">
        <v>0</v>
      </c>
      <c r="KCE1192" s="234"/>
      <c r="KCF1192" s="235" t="e">
        <f>KCF1193</f>
        <v>#REF!</v>
      </c>
      <c r="KCG1192" s="229" t="s">
        <v>236</v>
      </c>
      <c r="KCH1192" s="230" t="s">
        <v>26</v>
      </c>
      <c r="KCI1192" s="231">
        <v>7</v>
      </c>
      <c r="KCJ1192" s="231">
        <v>2</v>
      </c>
      <c r="KCK1192" s="232" t="s">
        <v>237</v>
      </c>
      <c r="KCL1192" s="233">
        <v>0</v>
      </c>
      <c r="KCM1192" s="234"/>
      <c r="KCN1192" s="235" t="e">
        <f>KCN1193</f>
        <v>#REF!</v>
      </c>
      <c r="KCO1192" s="229" t="s">
        <v>236</v>
      </c>
      <c r="KCP1192" s="230" t="s">
        <v>26</v>
      </c>
      <c r="KCQ1192" s="231">
        <v>7</v>
      </c>
      <c r="KCR1192" s="231">
        <v>2</v>
      </c>
      <c r="KCS1192" s="232" t="s">
        <v>237</v>
      </c>
      <c r="KCT1192" s="233">
        <v>0</v>
      </c>
      <c r="KCU1192" s="234"/>
      <c r="KCV1192" s="235" t="e">
        <f>KCV1193</f>
        <v>#REF!</v>
      </c>
      <c r="KCW1192" s="229" t="s">
        <v>236</v>
      </c>
      <c r="KCX1192" s="230" t="s">
        <v>26</v>
      </c>
      <c r="KCY1192" s="231">
        <v>7</v>
      </c>
      <c r="KCZ1192" s="231">
        <v>2</v>
      </c>
      <c r="KDA1192" s="232" t="s">
        <v>237</v>
      </c>
      <c r="KDB1192" s="233">
        <v>0</v>
      </c>
      <c r="KDC1192" s="234"/>
      <c r="KDD1192" s="235" t="e">
        <f>KDD1193</f>
        <v>#REF!</v>
      </c>
      <c r="KDE1192" s="229" t="s">
        <v>236</v>
      </c>
      <c r="KDF1192" s="230" t="s">
        <v>26</v>
      </c>
      <c r="KDG1192" s="231">
        <v>7</v>
      </c>
      <c r="KDH1192" s="231">
        <v>2</v>
      </c>
      <c r="KDI1192" s="232" t="s">
        <v>237</v>
      </c>
      <c r="KDJ1192" s="233">
        <v>0</v>
      </c>
      <c r="KDK1192" s="234"/>
      <c r="KDL1192" s="235" t="e">
        <f>KDL1193</f>
        <v>#REF!</v>
      </c>
      <c r="KDM1192" s="229" t="s">
        <v>236</v>
      </c>
      <c r="KDN1192" s="230" t="s">
        <v>26</v>
      </c>
      <c r="KDO1192" s="231">
        <v>7</v>
      </c>
      <c r="KDP1192" s="231">
        <v>2</v>
      </c>
      <c r="KDQ1192" s="232" t="s">
        <v>237</v>
      </c>
      <c r="KDR1192" s="233">
        <v>0</v>
      </c>
      <c r="KDS1192" s="234"/>
      <c r="KDT1192" s="235" t="e">
        <f>KDT1193</f>
        <v>#REF!</v>
      </c>
      <c r="KDU1192" s="229" t="s">
        <v>236</v>
      </c>
      <c r="KDV1192" s="230" t="s">
        <v>26</v>
      </c>
      <c r="KDW1192" s="231">
        <v>7</v>
      </c>
      <c r="KDX1192" s="231">
        <v>2</v>
      </c>
      <c r="KDY1192" s="232" t="s">
        <v>237</v>
      </c>
      <c r="KDZ1192" s="233">
        <v>0</v>
      </c>
      <c r="KEA1192" s="234"/>
      <c r="KEB1192" s="235" t="e">
        <f>KEB1193</f>
        <v>#REF!</v>
      </c>
      <c r="KEC1192" s="229" t="s">
        <v>236</v>
      </c>
      <c r="KED1192" s="230" t="s">
        <v>26</v>
      </c>
      <c r="KEE1192" s="231">
        <v>7</v>
      </c>
      <c r="KEF1192" s="231">
        <v>2</v>
      </c>
      <c r="KEG1192" s="232" t="s">
        <v>237</v>
      </c>
      <c r="KEH1192" s="233">
        <v>0</v>
      </c>
      <c r="KEI1192" s="234"/>
      <c r="KEJ1192" s="235" t="e">
        <f>KEJ1193</f>
        <v>#REF!</v>
      </c>
      <c r="KEK1192" s="229" t="s">
        <v>236</v>
      </c>
      <c r="KEL1192" s="230" t="s">
        <v>26</v>
      </c>
      <c r="KEM1192" s="231">
        <v>7</v>
      </c>
      <c r="KEN1192" s="231">
        <v>2</v>
      </c>
      <c r="KEO1192" s="232" t="s">
        <v>237</v>
      </c>
      <c r="KEP1192" s="233">
        <v>0</v>
      </c>
      <c r="KEQ1192" s="234"/>
      <c r="KER1192" s="235" t="e">
        <f>KER1193</f>
        <v>#REF!</v>
      </c>
      <c r="KES1192" s="229" t="s">
        <v>236</v>
      </c>
      <c r="KET1192" s="230" t="s">
        <v>26</v>
      </c>
      <c r="KEU1192" s="231">
        <v>7</v>
      </c>
      <c r="KEV1192" s="231">
        <v>2</v>
      </c>
      <c r="KEW1192" s="232" t="s">
        <v>237</v>
      </c>
      <c r="KEX1192" s="233">
        <v>0</v>
      </c>
      <c r="KEY1192" s="234"/>
      <c r="KEZ1192" s="235" t="e">
        <f>KEZ1193</f>
        <v>#REF!</v>
      </c>
      <c r="KFA1192" s="229" t="s">
        <v>236</v>
      </c>
      <c r="KFB1192" s="230" t="s">
        <v>26</v>
      </c>
      <c r="KFC1192" s="231">
        <v>7</v>
      </c>
      <c r="KFD1192" s="231">
        <v>2</v>
      </c>
      <c r="KFE1192" s="232" t="s">
        <v>237</v>
      </c>
      <c r="KFF1192" s="233">
        <v>0</v>
      </c>
      <c r="KFG1192" s="234"/>
      <c r="KFH1192" s="235" t="e">
        <f>KFH1193</f>
        <v>#REF!</v>
      </c>
      <c r="KFI1192" s="229" t="s">
        <v>236</v>
      </c>
      <c r="KFJ1192" s="230" t="s">
        <v>26</v>
      </c>
      <c r="KFK1192" s="231">
        <v>7</v>
      </c>
      <c r="KFL1192" s="231">
        <v>2</v>
      </c>
      <c r="KFM1192" s="232" t="s">
        <v>237</v>
      </c>
      <c r="KFN1192" s="233">
        <v>0</v>
      </c>
      <c r="KFO1192" s="234"/>
      <c r="KFP1192" s="235" t="e">
        <f>KFP1193</f>
        <v>#REF!</v>
      </c>
      <c r="KFQ1192" s="229" t="s">
        <v>236</v>
      </c>
      <c r="KFR1192" s="230" t="s">
        <v>26</v>
      </c>
      <c r="KFS1192" s="231">
        <v>7</v>
      </c>
      <c r="KFT1192" s="231">
        <v>2</v>
      </c>
      <c r="KFU1192" s="232" t="s">
        <v>237</v>
      </c>
      <c r="KFV1192" s="233">
        <v>0</v>
      </c>
      <c r="KFW1192" s="234"/>
      <c r="KFX1192" s="235" t="e">
        <f>KFX1193</f>
        <v>#REF!</v>
      </c>
      <c r="KFY1192" s="229" t="s">
        <v>236</v>
      </c>
      <c r="KFZ1192" s="230" t="s">
        <v>26</v>
      </c>
      <c r="KGA1192" s="231">
        <v>7</v>
      </c>
      <c r="KGB1192" s="231">
        <v>2</v>
      </c>
      <c r="KGC1192" s="232" t="s">
        <v>237</v>
      </c>
      <c r="KGD1192" s="233">
        <v>0</v>
      </c>
      <c r="KGE1192" s="234"/>
      <c r="KGF1192" s="235" t="e">
        <f>KGF1193</f>
        <v>#REF!</v>
      </c>
      <c r="KGG1192" s="229" t="s">
        <v>236</v>
      </c>
      <c r="KGH1192" s="230" t="s">
        <v>26</v>
      </c>
      <c r="KGI1192" s="231">
        <v>7</v>
      </c>
      <c r="KGJ1192" s="231">
        <v>2</v>
      </c>
      <c r="KGK1192" s="232" t="s">
        <v>237</v>
      </c>
      <c r="KGL1192" s="233">
        <v>0</v>
      </c>
      <c r="KGM1192" s="234"/>
      <c r="KGN1192" s="235" t="e">
        <f>KGN1193</f>
        <v>#REF!</v>
      </c>
      <c r="KGO1192" s="229" t="s">
        <v>236</v>
      </c>
      <c r="KGP1192" s="230" t="s">
        <v>26</v>
      </c>
      <c r="KGQ1192" s="231">
        <v>7</v>
      </c>
      <c r="KGR1192" s="231">
        <v>2</v>
      </c>
      <c r="KGS1192" s="232" t="s">
        <v>237</v>
      </c>
      <c r="KGT1192" s="233">
        <v>0</v>
      </c>
      <c r="KGU1192" s="234"/>
      <c r="KGV1192" s="235" t="e">
        <f>KGV1193</f>
        <v>#REF!</v>
      </c>
      <c r="KGW1192" s="229" t="s">
        <v>236</v>
      </c>
      <c r="KGX1192" s="230" t="s">
        <v>26</v>
      </c>
      <c r="KGY1192" s="231">
        <v>7</v>
      </c>
      <c r="KGZ1192" s="231">
        <v>2</v>
      </c>
      <c r="KHA1192" s="232" t="s">
        <v>237</v>
      </c>
      <c r="KHB1192" s="233">
        <v>0</v>
      </c>
      <c r="KHC1192" s="234"/>
      <c r="KHD1192" s="235" t="e">
        <f>KHD1193</f>
        <v>#REF!</v>
      </c>
      <c r="KHE1192" s="229" t="s">
        <v>236</v>
      </c>
      <c r="KHF1192" s="230" t="s">
        <v>26</v>
      </c>
      <c r="KHG1192" s="231">
        <v>7</v>
      </c>
      <c r="KHH1192" s="231">
        <v>2</v>
      </c>
      <c r="KHI1192" s="232" t="s">
        <v>237</v>
      </c>
      <c r="KHJ1192" s="233">
        <v>0</v>
      </c>
      <c r="KHK1192" s="234"/>
      <c r="KHL1192" s="235" t="e">
        <f>KHL1193</f>
        <v>#REF!</v>
      </c>
      <c r="KHM1192" s="229" t="s">
        <v>236</v>
      </c>
      <c r="KHN1192" s="230" t="s">
        <v>26</v>
      </c>
      <c r="KHO1192" s="231">
        <v>7</v>
      </c>
      <c r="KHP1192" s="231">
        <v>2</v>
      </c>
      <c r="KHQ1192" s="232" t="s">
        <v>237</v>
      </c>
      <c r="KHR1192" s="233">
        <v>0</v>
      </c>
      <c r="KHS1192" s="234"/>
      <c r="KHT1192" s="235" t="e">
        <f>KHT1193</f>
        <v>#REF!</v>
      </c>
      <c r="KHU1192" s="229" t="s">
        <v>236</v>
      </c>
      <c r="KHV1192" s="230" t="s">
        <v>26</v>
      </c>
      <c r="KHW1192" s="231">
        <v>7</v>
      </c>
      <c r="KHX1192" s="231">
        <v>2</v>
      </c>
      <c r="KHY1192" s="232" t="s">
        <v>237</v>
      </c>
      <c r="KHZ1192" s="233">
        <v>0</v>
      </c>
      <c r="KIA1192" s="234"/>
      <c r="KIB1192" s="235" t="e">
        <f>KIB1193</f>
        <v>#REF!</v>
      </c>
      <c r="KIC1192" s="229" t="s">
        <v>236</v>
      </c>
      <c r="KID1192" s="230" t="s">
        <v>26</v>
      </c>
      <c r="KIE1192" s="231">
        <v>7</v>
      </c>
      <c r="KIF1192" s="231">
        <v>2</v>
      </c>
      <c r="KIG1192" s="232" t="s">
        <v>237</v>
      </c>
      <c r="KIH1192" s="233">
        <v>0</v>
      </c>
      <c r="KII1192" s="234"/>
      <c r="KIJ1192" s="235" t="e">
        <f>KIJ1193</f>
        <v>#REF!</v>
      </c>
      <c r="KIK1192" s="229" t="s">
        <v>236</v>
      </c>
      <c r="KIL1192" s="230" t="s">
        <v>26</v>
      </c>
      <c r="KIM1192" s="231">
        <v>7</v>
      </c>
      <c r="KIN1192" s="231">
        <v>2</v>
      </c>
      <c r="KIO1192" s="232" t="s">
        <v>237</v>
      </c>
      <c r="KIP1192" s="233">
        <v>0</v>
      </c>
      <c r="KIQ1192" s="234"/>
      <c r="KIR1192" s="235" t="e">
        <f>KIR1193</f>
        <v>#REF!</v>
      </c>
      <c r="KIS1192" s="229" t="s">
        <v>236</v>
      </c>
      <c r="KIT1192" s="230" t="s">
        <v>26</v>
      </c>
      <c r="KIU1192" s="231">
        <v>7</v>
      </c>
      <c r="KIV1192" s="231">
        <v>2</v>
      </c>
      <c r="KIW1192" s="232" t="s">
        <v>237</v>
      </c>
      <c r="KIX1192" s="233">
        <v>0</v>
      </c>
      <c r="KIY1192" s="234"/>
      <c r="KIZ1192" s="235" t="e">
        <f>KIZ1193</f>
        <v>#REF!</v>
      </c>
      <c r="KJA1192" s="229" t="s">
        <v>236</v>
      </c>
      <c r="KJB1192" s="230" t="s">
        <v>26</v>
      </c>
      <c r="KJC1192" s="231">
        <v>7</v>
      </c>
      <c r="KJD1192" s="231">
        <v>2</v>
      </c>
      <c r="KJE1192" s="232" t="s">
        <v>237</v>
      </c>
      <c r="KJF1192" s="233">
        <v>0</v>
      </c>
      <c r="KJG1192" s="234"/>
      <c r="KJH1192" s="235" t="e">
        <f>KJH1193</f>
        <v>#REF!</v>
      </c>
      <c r="KJI1192" s="229" t="s">
        <v>236</v>
      </c>
      <c r="KJJ1192" s="230" t="s">
        <v>26</v>
      </c>
      <c r="KJK1192" s="231">
        <v>7</v>
      </c>
      <c r="KJL1192" s="231">
        <v>2</v>
      </c>
      <c r="KJM1192" s="232" t="s">
        <v>237</v>
      </c>
      <c r="KJN1192" s="233">
        <v>0</v>
      </c>
      <c r="KJO1192" s="234"/>
      <c r="KJP1192" s="235" t="e">
        <f>KJP1193</f>
        <v>#REF!</v>
      </c>
      <c r="KJQ1192" s="229" t="s">
        <v>236</v>
      </c>
      <c r="KJR1192" s="230" t="s">
        <v>26</v>
      </c>
      <c r="KJS1192" s="231">
        <v>7</v>
      </c>
      <c r="KJT1192" s="231">
        <v>2</v>
      </c>
      <c r="KJU1192" s="232" t="s">
        <v>237</v>
      </c>
      <c r="KJV1192" s="233">
        <v>0</v>
      </c>
      <c r="KJW1192" s="234"/>
      <c r="KJX1192" s="235" t="e">
        <f>KJX1193</f>
        <v>#REF!</v>
      </c>
      <c r="KJY1192" s="229" t="s">
        <v>236</v>
      </c>
      <c r="KJZ1192" s="230" t="s">
        <v>26</v>
      </c>
      <c r="KKA1192" s="231">
        <v>7</v>
      </c>
      <c r="KKB1192" s="231">
        <v>2</v>
      </c>
      <c r="KKC1192" s="232" t="s">
        <v>237</v>
      </c>
      <c r="KKD1192" s="233">
        <v>0</v>
      </c>
      <c r="KKE1192" s="234"/>
      <c r="KKF1192" s="235" t="e">
        <f>KKF1193</f>
        <v>#REF!</v>
      </c>
      <c r="KKG1192" s="229" t="s">
        <v>236</v>
      </c>
      <c r="KKH1192" s="230" t="s">
        <v>26</v>
      </c>
      <c r="KKI1192" s="231">
        <v>7</v>
      </c>
      <c r="KKJ1192" s="231">
        <v>2</v>
      </c>
      <c r="KKK1192" s="232" t="s">
        <v>237</v>
      </c>
      <c r="KKL1192" s="233">
        <v>0</v>
      </c>
      <c r="KKM1192" s="234"/>
      <c r="KKN1192" s="235" t="e">
        <f>KKN1193</f>
        <v>#REF!</v>
      </c>
      <c r="KKO1192" s="229" t="s">
        <v>236</v>
      </c>
      <c r="KKP1192" s="230" t="s">
        <v>26</v>
      </c>
      <c r="KKQ1192" s="231">
        <v>7</v>
      </c>
      <c r="KKR1192" s="231">
        <v>2</v>
      </c>
      <c r="KKS1192" s="232" t="s">
        <v>237</v>
      </c>
      <c r="KKT1192" s="233">
        <v>0</v>
      </c>
      <c r="KKU1192" s="234"/>
      <c r="KKV1192" s="235" t="e">
        <f>KKV1193</f>
        <v>#REF!</v>
      </c>
      <c r="KKW1192" s="229" t="s">
        <v>236</v>
      </c>
      <c r="KKX1192" s="230" t="s">
        <v>26</v>
      </c>
      <c r="KKY1192" s="231">
        <v>7</v>
      </c>
      <c r="KKZ1192" s="231">
        <v>2</v>
      </c>
      <c r="KLA1192" s="232" t="s">
        <v>237</v>
      </c>
      <c r="KLB1192" s="233">
        <v>0</v>
      </c>
      <c r="KLC1192" s="234"/>
      <c r="KLD1192" s="235" t="e">
        <f>KLD1193</f>
        <v>#REF!</v>
      </c>
      <c r="KLE1192" s="229" t="s">
        <v>236</v>
      </c>
      <c r="KLF1192" s="230" t="s">
        <v>26</v>
      </c>
      <c r="KLG1192" s="231">
        <v>7</v>
      </c>
      <c r="KLH1192" s="231">
        <v>2</v>
      </c>
      <c r="KLI1192" s="232" t="s">
        <v>237</v>
      </c>
      <c r="KLJ1192" s="233">
        <v>0</v>
      </c>
      <c r="KLK1192" s="234"/>
      <c r="KLL1192" s="235" t="e">
        <f>KLL1193</f>
        <v>#REF!</v>
      </c>
      <c r="KLM1192" s="229" t="s">
        <v>236</v>
      </c>
      <c r="KLN1192" s="230" t="s">
        <v>26</v>
      </c>
      <c r="KLO1192" s="231">
        <v>7</v>
      </c>
      <c r="KLP1192" s="231">
        <v>2</v>
      </c>
      <c r="KLQ1192" s="232" t="s">
        <v>237</v>
      </c>
      <c r="KLR1192" s="233">
        <v>0</v>
      </c>
      <c r="KLS1192" s="234"/>
      <c r="KLT1192" s="235" t="e">
        <f>KLT1193</f>
        <v>#REF!</v>
      </c>
      <c r="KLU1192" s="229" t="s">
        <v>236</v>
      </c>
      <c r="KLV1192" s="230" t="s">
        <v>26</v>
      </c>
      <c r="KLW1192" s="231">
        <v>7</v>
      </c>
      <c r="KLX1192" s="231">
        <v>2</v>
      </c>
      <c r="KLY1192" s="232" t="s">
        <v>237</v>
      </c>
      <c r="KLZ1192" s="233">
        <v>0</v>
      </c>
      <c r="KMA1192" s="234"/>
      <c r="KMB1192" s="235" t="e">
        <f>KMB1193</f>
        <v>#REF!</v>
      </c>
      <c r="KMC1192" s="229" t="s">
        <v>236</v>
      </c>
      <c r="KMD1192" s="230" t="s">
        <v>26</v>
      </c>
      <c r="KME1192" s="231">
        <v>7</v>
      </c>
      <c r="KMF1192" s="231">
        <v>2</v>
      </c>
      <c r="KMG1192" s="232" t="s">
        <v>237</v>
      </c>
      <c r="KMH1192" s="233">
        <v>0</v>
      </c>
      <c r="KMI1192" s="234"/>
      <c r="KMJ1192" s="235" t="e">
        <f>KMJ1193</f>
        <v>#REF!</v>
      </c>
      <c r="KMK1192" s="229" t="s">
        <v>236</v>
      </c>
      <c r="KML1192" s="230" t="s">
        <v>26</v>
      </c>
      <c r="KMM1192" s="231">
        <v>7</v>
      </c>
      <c r="KMN1192" s="231">
        <v>2</v>
      </c>
      <c r="KMO1192" s="232" t="s">
        <v>237</v>
      </c>
      <c r="KMP1192" s="233">
        <v>0</v>
      </c>
      <c r="KMQ1192" s="234"/>
      <c r="KMR1192" s="235" t="e">
        <f>KMR1193</f>
        <v>#REF!</v>
      </c>
      <c r="KMS1192" s="229" t="s">
        <v>236</v>
      </c>
      <c r="KMT1192" s="230" t="s">
        <v>26</v>
      </c>
      <c r="KMU1192" s="231">
        <v>7</v>
      </c>
      <c r="KMV1192" s="231">
        <v>2</v>
      </c>
      <c r="KMW1192" s="232" t="s">
        <v>237</v>
      </c>
      <c r="KMX1192" s="233">
        <v>0</v>
      </c>
      <c r="KMY1192" s="234"/>
      <c r="KMZ1192" s="235" t="e">
        <f>KMZ1193</f>
        <v>#REF!</v>
      </c>
      <c r="KNA1192" s="229" t="s">
        <v>236</v>
      </c>
      <c r="KNB1192" s="230" t="s">
        <v>26</v>
      </c>
      <c r="KNC1192" s="231">
        <v>7</v>
      </c>
      <c r="KND1192" s="231">
        <v>2</v>
      </c>
      <c r="KNE1192" s="232" t="s">
        <v>237</v>
      </c>
      <c r="KNF1192" s="233">
        <v>0</v>
      </c>
      <c r="KNG1192" s="234"/>
      <c r="KNH1192" s="235" t="e">
        <f>KNH1193</f>
        <v>#REF!</v>
      </c>
      <c r="KNI1192" s="229" t="s">
        <v>236</v>
      </c>
      <c r="KNJ1192" s="230" t="s">
        <v>26</v>
      </c>
      <c r="KNK1192" s="231">
        <v>7</v>
      </c>
      <c r="KNL1192" s="231">
        <v>2</v>
      </c>
      <c r="KNM1192" s="232" t="s">
        <v>237</v>
      </c>
      <c r="KNN1192" s="233">
        <v>0</v>
      </c>
      <c r="KNO1192" s="234"/>
      <c r="KNP1192" s="235" t="e">
        <f>KNP1193</f>
        <v>#REF!</v>
      </c>
      <c r="KNQ1192" s="229" t="s">
        <v>236</v>
      </c>
      <c r="KNR1192" s="230" t="s">
        <v>26</v>
      </c>
      <c r="KNS1192" s="231">
        <v>7</v>
      </c>
      <c r="KNT1192" s="231">
        <v>2</v>
      </c>
      <c r="KNU1192" s="232" t="s">
        <v>237</v>
      </c>
      <c r="KNV1192" s="233">
        <v>0</v>
      </c>
      <c r="KNW1192" s="234"/>
      <c r="KNX1192" s="235" t="e">
        <f>KNX1193</f>
        <v>#REF!</v>
      </c>
      <c r="KNY1192" s="229" t="s">
        <v>236</v>
      </c>
      <c r="KNZ1192" s="230" t="s">
        <v>26</v>
      </c>
      <c r="KOA1192" s="231">
        <v>7</v>
      </c>
      <c r="KOB1192" s="231">
        <v>2</v>
      </c>
      <c r="KOC1192" s="232" t="s">
        <v>237</v>
      </c>
      <c r="KOD1192" s="233">
        <v>0</v>
      </c>
      <c r="KOE1192" s="234"/>
      <c r="KOF1192" s="235" t="e">
        <f>KOF1193</f>
        <v>#REF!</v>
      </c>
      <c r="KOG1192" s="229" t="s">
        <v>236</v>
      </c>
      <c r="KOH1192" s="230" t="s">
        <v>26</v>
      </c>
      <c r="KOI1192" s="231">
        <v>7</v>
      </c>
      <c r="KOJ1192" s="231">
        <v>2</v>
      </c>
      <c r="KOK1192" s="232" t="s">
        <v>237</v>
      </c>
      <c r="KOL1192" s="233">
        <v>0</v>
      </c>
      <c r="KOM1192" s="234"/>
      <c r="KON1192" s="235" t="e">
        <f>KON1193</f>
        <v>#REF!</v>
      </c>
      <c r="KOO1192" s="229" t="s">
        <v>236</v>
      </c>
      <c r="KOP1192" s="230" t="s">
        <v>26</v>
      </c>
      <c r="KOQ1192" s="231">
        <v>7</v>
      </c>
      <c r="KOR1192" s="231">
        <v>2</v>
      </c>
      <c r="KOS1192" s="232" t="s">
        <v>237</v>
      </c>
      <c r="KOT1192" s="233">
        <v>0</v>
      </c>
      <c r="KOU1192" s="234"/>
      <c r="KOV1192" s="235" t="e">
        <f>KOV1193</f>
        <v>#REF!</v>
      </c>
      <c r="KOW1192" s="229" t="s">
        <v>236</v>
      </c>
      <c r="KOX1192" s="230" t="s">
        <v>26</v>
      </c>
      <c r="KOY1192" s="231">
        <v>7</v>
      </c>
      <c r="KOZ1192" s="231">
        <v>2</v>
      </c>
      <c r="KPA1192" s="232" t="s">
        <v>237</v>
      </c>
      <c r="KPB1192" s="233">
        <v>0</v>
      </c>
      <c r="KPC1192" s="234"/>
      <c r="KPD1192" s="235" t="e">
        <f>KPD1193</f>
        <v>#REF!</v>
      </c>
      <c r="KPE1192" s="229" t="s">
        <v>236</v>
      </c>
      <c r="KPF1192" s="230" t="s">
        <v>26</v>
      </c>
      <c r="KPG1192" s="231">
        <v>7</v>
      </c>
      <c r="KPH1192" s="231">
        <v>2</v>
      </c>
      <c r="KPI1192" s="232" t="s">
        <v>237</v>
      </c>
      <c r="KPJ1192" s="233">
        <v>0</v>
      </c>
      <c r="KPK1192" s="234"/>
      <c r="KPL1192" s="235" t="e">
        <f>KPL1193</f>
        <v>#REF!</v>
      </c>
      <c r="KPM1192" s="229" t="s">
        <v>236</v>
      </c>
      <c r="KPN1192" s="230" t="s">
        <v>26</v>
      </c>
      <c r="KPO1192" s="231">
        <v>7</v>
      </c>
      <c r="KPP1192" s="231">
        <v>2</v>
      </c>
      <c r="KPQ1192" s="232" t="s">
        <v>237</v>
      </c>
      <c r="KPR1192" s="233">
        <v>0</v>
      </c>
      <c r="KPS1192" s="234"/>
      <c r="KPT1192" s="235" t="e">
        <f>KPT1193</f>
        <v>#REF!</v>
      </c>
      <c r="KPU1192" s="229" t="s">
        <v>236</v>
      </c>
      <c r="KPV1192" s="230" t="s">
        <v>26</v>
      </c>
      <c r="KPW1192" s="231">
        <v>7</v>
      </c>
      <c r="KPX1192" s="231">
        <v>2</v>
      </c>
      <c r="KPY1192" s="232" t="s">
        <v>237</v>
      </c>
      <c r="KPZ1192" s="233">
        <v>0</v>
      </c>
      <c r="KQA1192" s="234"/>
      <c r="KQB1192" s="235" t="e">
        <f>KQB1193</f>
        <v>#REF!</v>
      </c>
      <c r="KQC1192" s="229" t="s">
        <v>236</v>
      </c>
      <c r="KQD1192" s="230" t="s">
        <v>26</v>
      </c>
      <c r="KQE1192" s="231">
        <v>7</v>
      </c>
      <c r="KQF1192" s="231">
        <v>2</v>
      </c>
      <c r="KQG1192" s="232" t="s">
        <v>237</v>
      </c>
      <c r="KQH1192" s="233">
        <v>0</v>
      </c>
      <c r="KQI1192" s="234"/>
      <c r="KQJ1192" s="235" t="e">
        <f>KQJ1193</f>
        <v>#REF!</v>
      </c>
      <c r="KQK1192" s="229" t="s">
        <v>236</v>
      </c>
      <c r="KQL1192" s="230" t="s">
        <v>26</v>
      </c>
      <c r="KQM1192" s="231">
        <v>7</v>
      </c>
      <c r="KQN1192" s="231">
        <v>2</v>
      </c>
      <c r="KQO1192" s="232" t="s">
        <v>237</v>
      </c>
      <c r="KQP1192" s="233">
        <v>0</v>
      </c>
      <c r="KQQ1192" s="234"/>
      <c r="KQR1192" s="235" t="e">
        <f>KQR1193</f>
        <v>#REF!</v>
      </c>
      <c r="KQS1192" s="229" t="s">
        <v>236</v>
      </c>
      <c r="KQT1192" s="230" t="s">
        <v>26</v>
      </c>
      <c r="KQU1192" s="231">
        <v>7</v>
      </c>
      <c r="KQV1192" s="231">
        <v>2</v>
      </c>
      <c r="KQW1192" s="232" t="s">
        <v>237</v>
      </c>
      <c r="KQX1192" s="233">
        <v>0</v>
      </c>
      <c r="KQY1192" s="234"/>
      <c r="KQZ1192" s="235" t="e">
        <f>KQZ1193</f>
        <v>#REF!</v>
      </c>
      <c r="KRA1192" s="229" t="s">
        <v>236</v>
      </c>
      <c r="KRB1192" s="230" t="s">
        <v>26</v>
      </c>
      <c r="KRC1192" s="231">
        <v>7</v>
      </c>
      <c r="KRD1192" s="231">
        <v>2</v>
      </c>
      <c r="KRE1192" s="232" t="s">
        <v>237</v>
      </c>
      <c r="KRF1192" s="233">
        <v>0</v>
      </c>
      <c r="KRG1192" s="234"/>
      <c r="KRH1192" s="235" t="e">
        <f>KRH1193</f>
        <v>#REF!</v>
      </c>
      <c r="KRI1192" s="229" t="s">
        <v>236</v>
      </c>
      <c r="KRJ1192" s="230" t="s">
        <v>26</v>
      </c>
      <c r="KRK1192" s="231">
        <v>7</v>
      </c>
      <c r="KRL1192" s="231">
        <v>2</v>
      </c>
      <c r="KRM1192" s="232" t="s">
        <v>237</v>
      </c>
      <c r="KRN1192" s="233">
        <v>0</v>
      </c>
      <c r="KRO1192" s="234"/>
      <c r="KRP1192" s="235" t="e">
        <f>KRP1193</f>
        <v>#REF!</v>
      </c>
      <c r="KRQ1192" s="229" t="s">
        <v>236</v>
      </c>
      <c r="KRR1192" s="230" t="s">
        <v>26</v>
      </c>
      <c r="KRS1192" s="231">
        <v>7</v>
      </c>
      <c r="KRT1192" s="231">
        <v>2</v>
      </c>
      <c r="KRU1192" s="232" t="s">
        <v>237</v>
      </c>
      <c r="KRV1192" s="233">
        <v>0</v>
      </c>
      <c r="KRW1192" s="234"/>
      <c r="KRX1192" s="235" t="e">
        <f>KRX1193</f>
        <v>#REF!</v>
      </c>
      <c r="KRY1192" s="229" t="s">
        <v>236</v>
      </c>
      <c r="KRZ1192" s="230" t="s">
        <v>26</v>
      </c>
      <c r="KSA1192" s="231">
        <v>7</v>
      </c>
      <c r="KSB1192" s="231">
        <v>2</v>
      </c>
      <c r="KSC1192" s="232" t="s">
        <v>237</v>
      </c>
      <c r="KSD1192" s="233">
        <v>0</v>
      </c>
      <c r="KSE1192" s="234"/>
      <c r="KSF1192" s="235" t="e">
        <f>KSF1193</f>
        <v>#REF!</v>
      </c>
      <c r="KSG1192" s="229" t="s">
        <v>236</v>
      </c>
      <c r="KSH1192" s="230" t="s">
        <v>26</v>
      </c>
      <c r="KSI1192" s="231">
        <v>7</v>
      </c>
      <c r="KSJ1192" s="231">
        <v>2</v>
      </c>
      <c r="KSK1192" s="232" t="s">
        <v>237</v>
      </c>
      <c r="KSL1192" s="233">
        <v>0</v>
      </c>
      <c r="KSM1192" s="234"/>
      <c r="KSN1192" s="235" t="e">
        <f>KSN1193</f>
        <v>#REF!</v>
      </c>
      <c r="KSO1192" s="229" t="s">
        <v>236</v>
      </c>
      <c r="KSP1192" s="230" t="s">
        <v>26</v>
      </c>
      <c r="KSQ1192" s="231">
        <v>7</v>
      </c>
      <c r="KSR1192" s="231">
        <v>2</v>
      </c>
      <c r="KSS1192" s="232" t="s">
        <v>237</v>
      </c>
      <c r="KST1192" s="233">
        <v>0</v>
      </c>
      <c r="KSU1192" s="234"/>
      <c r="KSV1192" s="235" t="e">
        <f>KSV1193</f>
        <v>#REF!</v>
      </c>
      <c r="KSW1192" s="229" t="s">
        <v>236</v>
      </c>
      <c r="KSX1192" s="230" t="s">
        <v>26</v>
      </c>
      <c r="KSY1192" s="231">
        <v>7</v>
      </c>
      <c r="KSZ1192" s="231">
        <v>2</v>
      </c>
      <c r="KTA1192" s="232" t="s">
        <v>237</v>
      </c>
      <c r="KTB1192" s="233">
        <v>0</v>
      </c>
      <c r="KTC1192" s="234"/>
      <c r="KTD1192" s="235" t="e">
        <f>KTD1193</f>
        <v>#REF!</v>
      </c>
      <c r="KTE1192" s="229" t="s">
        <v>236</v>
      </c>
      <c r="KTF1192" s="230" t="s">
        <v>26</v>
      </c>
      <c r="KTG1192" s="231">
        <v>7</v>
      </c>
      <c r="KTH1192" s="231">
        <v>2</v>
      </c>
      <c r="KTI1192" s="232" t="s">
        <v>237</v>
      </c>
      <c r="KTJ1192" s="233">
        <v>0</v>
      </c>
      <c r="KTK1192" s="234"/>
      <c r="KTL1192" s="235" t="e">
        <f>KTL1193</f>
        <v>#REF!</v>
      </c>
      <c r="KTM1192" s="229" t="s">
        <v>236</v>
      </c>
      <c r="KTN1192" s="230" t="s">
        <v>26</v>
      </c>
      <c r="KTO1192" s="231">
        <v>7</v>
      </c>
      <c r="KTP1192" s="231">
        <v>2</v>
      </c>
      <c r="KTQ1192" s="232" t="s">
        <v>237</v>
      </c>
      <c r="KTR1192" s="233">
        <v>0</v>
      </c>
      <c r="KTS1192" s="234"/>
      <c r="KTT1192" s="235" t="e">
        <f>KTT1193</f>
        <v>#REF!</v>
      </c>
      <c r="KTU1192" s="229" t="s">
        <v>236</v>
      </c>
      <c r="KTV1192" s="230" t="s">
        <v>26</v>
      </c>
      <c r="KTW1192" s="231">
        <v>7</v>
      </c>
      <c r="KTX1192" s="231">
        <v>2</v>
      </c>
      <c r="KTY1192" s="232" t="s">
        <v>237</v>
      </c>
      <c r="KTZ1192" s="233">
        <v>0</v>
      </c>
      <c r="KUA1192" s="234"/>
      <c r="KUB1192" s="235" t="e">
        <f>KUB1193</f>
        <v>#REF!</v>
      </c>
      <c r="KUC1192" s="229" t="s">
        <v>236</v>
      </c>
      <c r="KUD1192" s="230" t="s">
        <v>26</v>
      </c>
      <c r="KUE1192" s="231">
        <v>7</v>
      </c>
      <c r="KUF1192" s="231">
        <v>2</v>
      </c>
      <c r="KUG1192" s="232" t="s">
        <v>237</v>
      </c>
      <c r="KUH1192" s="233">
        <v>0</v>
      </c>
      <c r="KUI1192" s="234"/>
      <c r="KUJ1192" s="235" t="e">
        <f>KUJ1193</f>
        <v>#REF!</v>
      </c>
      <c r="KUK1192" s="229" t="s">
        <v>236</v>
      </c>
      <c r="KUL1192" s="230" t="s">
        <v>26</v>
      </c>
      <c r="KUM1192" s="231">
        <v>7</v>
      </c>
      <c r="KUN1192" s="231">
        <v>2</v>
      </c>
      <c r="KUO1192" s="232" t="s">
        <v>237</v>
      </c>
      <c r="KUP1192" s="233">
        <v>0</v>
      </c>
      <c r="KUQ1192" s="234"/>
      <c r="KUR1192" s="235" t="e">
        <f>KUR1193</f>
        <v>#REF!</v>
      </c>
      <c r="KUS1192" s="229" t="s">
        <v>236</v>
      </c>
      <c r="KUT1192" s="230" t="s">
        <v>26</v>
      </c>
      <c r="KUU1192" s="231">
        <v>7</v>
      </c>
      <c r="KUV1192" s="231">
        <v>2</v>
      </c>
      <c r="KUW1192" s="232" t="s">
        <v>237</v>
      </c>
      <c r="KUX1192" s="233">
        <v>0</v>
      </c>
      <c r="KUY1192" s="234"/>
      <c r="KUZ1192" s="235" t="e">
        <f>KUZ1193</f>
        <v>#REF!</v>
      </c>
      <c r="KVA1192" s="229" t="s">
        <v>236</v>
      </c>
      <c r="KVB1192" s="230" t="s">
        <v>26</v>
      </c>
      <c r="KVC1192" s="231">
        <v>7</v>
      </c>
      <c r="KVD1192" s="231">
        <v>2</v>
      </c>
      <c r="KVE1192" s="232" t="s">
        <v>237</v>
      </c>
      <c r="KVF1192" s="233">
        <v>0</v>
      </c>
      <c r="KVG1192" s="234"/>
      <c r="KVH1192" s="235" t="e">
        <f>KVH1193</f>
        <v>#REF!</v>
      </c>
      <c r="KVI1192" s="229" t="s">
        <v>236</v>
      </c>
      <c r="KVJ1192" s="230" t="s">
        <v>26</v>
      </c>
      <c r="KVK1192" s="231">
        <v>7</v>
      </c>
      <c r="KVL1192" s="231">
        <v>2</v>
      </c>
      <c r="KVM1192" s="232" t="s">
        <v>237</v>
      </c>
      <c r="KVN1192" s="233">
        <v>0</v>
      </c>
      <c r="KVO1192" s="234"/>
      <c r="KVP1192" s="235" t="e">
        <f>KVP1193</f>
        <v>#REF!</v>
      </c>
      <c r="KVQ1192" s="229" t="s">
        <v>236</v>
      </c>
      <c r="KVR1192" s="230" t="s">
        <v>26</v>
      </c>
      <c r="KVS1192" s="231">
        <v>7</v>
      </c>
      <c r="KVT1192" s="231">
        <v>2</v>
      </c>
      <c r="KVU1192" s="232" t="s">
        <v>237</v>
      </c>
      <c r="KVV1192" s="233">
        <v>0</v>
      </c>
      <c r="KVW1192" s="234"/>
      <c r="KVX1192" s="235" t="e">
        <f>KVX1193</f>
        <v>#REF!</v>
      </c>
      <c r="KVY1192" s="229" t="s">
        <v>236</v>
      </c>
      <c r="KVZ1192" s="230" t="s">
        <v>26</v>
      </c>
      <c r="KWA1192" s="231">
        <v>7</v>
      </c>
      <c r="KWB1192" s="231">
        <v>2</v>
      </c>
      <c r="KWC1192" s="232" t="s">
        <v>237</v>
      </c>
      <c r="KWD1192" s="233">
        <v>0</v>
      </c>
      <c r="KWE1192" s="234"/>
      <c r="KWF1192" s="235" t="e">
        <f>KWF1193</f>
        <v>#REF!</v>
      </c>
      <c r="KWG1192" s="229" t="s">
        <v>236</v>
      </c>
      <c r="KWH1192" s="230" t="s">
        <v>26</v>
      </c>
      <c r="KWI1192" s="231">
        <v>7</v>
      </c>
      <c r="KWJ1192" s="231">
        <v>2</v>
      </c>
      <c r="KWK1192" s="232" t="s">
        <v>237</v>
      </c>
      <c r="KWL1192" s="233">
        <v>0</v>
      </c>
      <c r="KWM1192" s="234"/>
      <c r="KWN1192" s="235" t="e">
        <f>KWN1193</f>
        <v>#REF!</v>
      </c>
      <c r="KWO1192" s="229" t="s">
        <v>236</v>
      </c>
      <c r="KWP1192" s="230" t="s">
        <v>26</v>
      </c>
      <c r="KWQ1192" s="231">
        <v>7</v>
      </c>
      <c r="KWR1192" s="231">
        <v>2</v>
      </c>
      <c r="KWS1192" s="232" t="s">
        <v>237</v>
      </c>
      <c r="KWT1192" s="233">
        <v>0</v>
      </c>
      <c r="KWU1192" s="234"/>
      <c r="KWV1192" s="235" t="e">
        <f>KWV1193</f>
        <v>#REF!</v>
      </c>
      <c r="KWW1192" s="229" t="s">
        <v>236</v>
      </c>
      <c r="KWX1192" s="230" t="s">
        <v>26</v>
      </c>
      <c r="KWY1192" s="231">
        <v>7</v>
      </c>
      <c r="KWZ1192" s="231">
        <v>2</v>
      </c>
      <c r="KXA1192" s="232" t="s">
        <v>237</v>
      </c>
      <c r="KXB1192" s="233">
        <v>0</v>
      </c>
      <c r="KXC1192" s="234"/>
      <c r="KXD1192" s="235" t="e">
        <f>KXD1193</f>
        <v>#REF!</v>
      </c>
      <c r="KXE1192" s="229" t="s">
        <v>236</v>
      </c>
      <c r="KXF1192" s="230" t="s">
        <v>26</v>
      </c>
      <c r="KXG1192" s="231">
        <v>7</v>
      </c>
      <c r="KXH1192" s="231">
        <v>2</v>
      </c>
      <c r="KXI1192" s="232" t="s">
        <v>237</v>
      </c>
      <c r="KXJ1192" s="233">
        <v>0</v>
      </c>
      <c r="KXK1192" s="234"/>
      <c r="KXL1192" s="235" t="e">
        <f>KXL1193</f>
        <v>#REF!</v>
      </c>
      <c r="KXM1192" s="229" t="s">
        <v>236</v>
      </c>
      <c r="KXN1192" s="230" t="s">
        <v>26</v>
      </c>
      <c r="KXO1192" s="231">
        <v>7</v>
      </c>
      <c r="KXP1192" s="231">
        <v>2</v>
      </c>
      <c r="KXQ1192" s="232" t="s">
        <v>237</v>
      </c>
      <c r="KXR1192" s="233">
        <v>0</v>
      </c>
      <c r="KXS1192" s="234"/>
      <c r="KXT1192" s="235" t="e">
        <f>KXT1193</f>
        <v>#REF!</v>
      </c>
      <c r="KXU1192" s="229" t="s">
        <v>236</v>
      </c>
      <c r="KXV1192" s="230" t="s">
        <v>26</v>
      </c>
      <c r="KXW1192" s="231">
        <v>7</v>
      </c>
      <c r="KXX1192" s="231">
        <v>2</v>
      </c>
      <c r="KXY1192" s="232" t="s">
        <v>237</v>
      </c>
      <c r="KXZ1192" s="233">
        <v>0</v>
      </c>
      <c r="KYA1192" s="234"/>
      <c r="KYB1192" s="235" t="e">
        <f>KYB1193</f>
        <v>#REF!</v>
      </c>
      <c r="KYC1192" s="229" t="s">
        <v>236</v>
      </c>
      <c r="KYD1192" s="230" t="s">
        <v>26</v>
      </c>
      <c r="KYE1192" s="231">
        <v>7</v>
      </c>
      <c r="KYF1192" s="231">
        <v>2</v>
      </c>
      <c r="KYG1192" s="232" t="s">
        <v>237</v>
      </c>
      <c r="KYH1192" s="233">
        <v>0</v>
      </c>
      <c r="KYI1192" s="234"/>
      <c r="KYJ1192" s="235" t="e">
        <f>KYJ1193</f>
        <v>#REF!</v>
      </c>
      <c r="KYK1192" s="229" t="s">
        <v>236</v>
      </c>
      <c r="KYL1192" s="230" t="s">
        <v>26</v>
      </c>
      <c r="KYM1192" s="231">
        <v>7</v>
      </c>
      <c r="KYN1192" s="231">
        <v>2</v>
      </c>
      <c r="KYO1192" s="232" t="s">
        <v>237</v>
      </c>
      <c r="KYP1192" s="233">
        <v>0</v>
      </c>
      <c r="KYQ1192" s="234"/>
      <c r="KYR1192" s="235" t="e">
        <f>KYR1193</f>
        <v>#REF!</v>
      </c>
      <c r="KYS1192" s="229" t="s">
        <v>236</v>
      </c>
      <c r="KYT1192" s="230" t="s">
        <v>26</v>
      </c>
      <c r="KYU1192" s="231">
        <v>7</v>
      </c>
      <c r="KYV1192" s="231">
        <v>2</v>
      </c>
      <c r="KYW1192" s="232" t="s">
        <v>237</v>
      </c>
      <c r="KYX1192" s="233">
        <v>0</v>
      </c>
      <c r="KYY1192" s="234"/>
      <c r="KYZ1192" s="235" t="e">
        <f>KYZ1193</f>
        <v>#REF!</v>
      </c>
      <c r="KZA1192" s="229" t="s">
        <v>236</v>
      </c>
      <c r="KZB1192" s="230" t="s">
        <v>26</v>
      </c>
      <c r="KZC1192" s="231">
        <v>7</v>
      </c>
      <c r="KZD1192" s="231">
        <v>2</v>
      </c>
      <c r="KZE1192" s="232" t="s">
        <v>237</v>
      </c>
      <c r="KZF1192" s="233">
        <v>0</v>
      </c>
      <c r="KZG1192" s="234"/>
      <c r="KZH1192" s="235" t="e">
        <f>KZH1193</f>
        <v>#REF!</v>
      </c>
      <c r="KZI1192" s="229" t="s">
        <v>236</v>
      </c>
      <c r="KZJ1192" s="230" t="s">
        <v>26</v>
      </c>
      <c r="KZK1192" s="231">
        <v>7</v>
      </c>
      <c r="KZL1192" s="231">
        <v>2</v>
      </c>
      <c r="KZM1192" s="232" t="s">
        <v>237</v>
      </c>
      <c r="KZN1192" s="233">
        <v>0</v>
      </c>
      <c r="KZO1192" s="234"/>
      <c r="KZP1192" s="235" t="e">
        <f>KZP1193</f>
        <v>#REF!</v>
      </c>
      <c r="KZQ1192" s="229" t="s">
        <v>236</v>
      </c>
      <c r="KZR1192" s="230" t="s">
        <v>26</v>
      </c>
      <c r="KZS1192" s="231">
        <v>7</v>
      </c>
      <c r="KZT1192" s="231">
        <v>2</v>
      </c>
      <c r="KZU1192" s="232" t="s">
        <v>237</v>
      </c>
      <c r="KZV1192" s="233">
        <v>0</v>
      </c>
      <c r="KZW1192" s="234"/>
      <c r="KZX1192" s="235" t="e">
        <f>KZX1193</f>
        <v>#REF!</v>
      </c>
      <c r="KZY1192" s="229" t="s">
        <v>236</v>
      </c>
      <c r="KZZ1192" s="230" t="s">
        <v>26</v>
      </c>
      <c r="LAA1192" s="231">
        <v>7</v>
      </c>
      <c r="LAB1192" s="231">
        <v>2</v>
      </c>
      <c r="LAC1192" s="232" t="s">
        <v>237</v>
      </c>
      <c r="LAD1192" s="233">
        <v>0</v>
      </c>
      <c r="LAE1192" s="234"/>
      <c r="LAF1192" s="235" t="e">
        <f>LAF1193</f>
        <v>#REF!</v>
      </c>
      <c r="LAG1192" s="229" t="s">
        <v>236</v>
      </c>
      <c r="LAH1192" s="230" t="s">
        <v>26</v>
      </c>
      <c r="LAI1192" s="231">
        <v>7</v>
      </c>
      <c r="LAJ1192" s="231">
        <v>2</v>
      </c>
      <c r="LAK1192" s="232" t="s">
        <v>237</v>
      </c>
      <c r="LAL1192" s="233">
        <v>0</v>
      </c>
      <c r="LAM1192" s="234"/>
      <c r="LAN1192" s="235" t="e">
        <f>LAN1193</f>
        <v>#REF!</v>
      </c>
      <c r="LAO1192" s="229" t="s">
        <v>236</v>
      </c>
      <c r="LAP1192" s="230" t="s">
        <v>26</v>
      </c>
      <c r="LAQ1192" s="231">
        <v>7</v>
      </c>
      <c r="LAR1192" s="231">
        <v>2</v>
      </c>
      <c r="LAS1192" s="232" t="s">
        <v>237</v>
      </c>
      <c r="LAT1192" s="233">
        <v>0</v>
      </c>
      <c r="LAU1192" s="234"/>
      <c r="LAV1192" s="235" t="e">
        <f>LAV1193</f>
        <v>#REF!</v>
      </c>
      <c r="LAW1192" s="229" t="s">
        <v>236</v>
      </c>
      <c r="LAX1192" s="230" t="s">
        <v>26</v>
      </c>
      <c r="LAY1192" s="231">
        <v>7</v>
      </c>
      <c r="LAZ1192" s="231">
        <v>2</v>
      </c>
      <c r="LBA1192" s="232" t="s">
        <v>237</v>
      </c>
      <c r="LBB1192" s="233">
        <v>0</v>
      </c>
      <c r="LBC1192" s="234"/>
      <c r="LBD1192" s="235" t="e">
        <f>LBD1193</f>
        <v>#REF!</v>
      </c>
      <c r="LBE1192" s="229" t="s">
        <v>236</v>
      </c>
      <c r="LBF1192" s="230" t="s">
        <v>26</v>
      </c>
      <c r="LBG1192" s="231">
        <v>7</v>
      </c>
      <c r="LBH1192" s="231">
        <v>2</v>
      </c>
      <c r="LBI1192" s="232" t="s">
        <v>237</v>
      </c>
      <c r="LBJ1192" s="233">
        <v>0</v>
      </c>
      <c r="LBK1192" s="234"/>
      <c r="LBL1192" s="235" t="e">
        <f>LBL1193</f>
        <v>#REF!</v>
      </c>
      <c r="LBM1192" s="229" t="s">
        <v>236</v>
      </c>
      <c r="LBN1192" s="230" t="s">
        <v>26</v>
      </c>
      <c r="LBO1192" s="231">
        <v>7</v>
      </c>
      <c r="LBP1192" s="231">
        <v>2</v>
      </c>
      <c r="LBQ1192" s="232" t="s">
        <v>237</v>
      </c>
      <c r="LBR1192" s="233">
        <v>0</v>
      </c>
      <c r="LBS1192" s="234"/>
      <c r="LBT1192" s="235" t="e">
        <f>LBT1193</f>
        <v>#REF!</v>
      </c>
      <c r="LBU1192" s="229" t="s">
        <v>236</v>
      </c>
      <c r="LBV1192" s="230" t="s">
        <v>26</v>
      </c>
      <c r="LBW1192" s="231">
        <v>7</v>
      </c>
      <c r="LBX1192" s="231">
        <v>2</v>
      </c>
      <c r="LBY1192" s="232" t="s">
        <v>237</v>
      </c>
      <c r="LBZ1192" s="233">
        <v>0</v>
      </c>
      <c r="LCA1192" s="234"/>
      <c r="LCB1192" s="235" t="e">
        <f>LCB1193</f>
        <v>#REF!</v>
      </c>
      <c r="LCC1192" s="229" t="s">
        <v>236</v>
      </c>
      <c r="LCD1192" s="230" t="s">
        <v>26</v>
      </c>
      <c r="LCE1192" s="231">
        <v>7</v>
      </c>
      <c r="LCF1192" s="231">
        <v>2</v>
      </c>
      <c r="LCG1192" s="232" t="s">
        <v>237</v>
      </c>
      <c r="LCH1192" s="233">
        <v>0</v>
      </c>
      <c r="LCI1192" s="234"/>
      <c r="LCJ1192" s="235" t="e">
        <f>LCJ1193</f>
        <v>#REF!</v>
      </c>
      <c r="LCK1192" s="229" t="s">
        <v>236</v>
      </c>
      <c r="LCL1192" s="230" t="s">
        <v>26</v>
      </c>
      <c r="LCM1192" s="231">
        <v>7</v>
      </c>
      <c r="LCN1192" s="231">
        <v>2</v>
      </c>
      <c r="LCO1192" s="232" t="s">
        <v>237</v>
      </c>
      <c r="LCP1192" s="233">
        <v>0</v>
      </c>
      <c r="LCQ1192" s="234"/>
      <c r="LCR1192" s="235" t="e">
        <f>LCR1193</f>
        <v>#REF!</v>
      </c>
      <c r="LCS1192" s="229" t="s">
        <v>236</v>
      </c>
      <c r="LCT1192" s="230" t="s">
        <v>26</v>
      </c>
      <c r="LCU1192" s="231">
        <v>7</v>
      </c>
      <c r="LCV1192" s="231">
        <v>2</v>
      </c>
      <c r="LCW1192" s="232" t="s">
        <v>237</v>
      </c>
      <c r="LCX1192" s="233">
        <v>0</v>
      </c>
      <c r="LCY1192" s="234"/>
      <c r="LCZ1192" s="235" t="e">
        <f>LCZ1193</f>
        <v>#REF!</v>
      </c>
      <c r="LDA1192" s="229" t="s">
        <v>236</v>
      </c>
      <c r="LDB1192" s="230" t="s">
        <v>26</v>
      </c>
      <c r="LDC1192" s="231">
        <v>7</v>
      </c>
      <c r="LDD1192" s="231">
        <v>2</v>
      </c>
      <c r="LDE1192" s="232" t="s">
        <v>237</v>
      </c>
      <c r="LDF1192" s="233">
        <v>0</v>
      </c>
      <c r="LDG1192" s="234"/>
      <c r="LDH1192" s="235" t="e">
        <f>LDH1193</f>
        <v>#REF!</v>
      </c>
      <c r="LDI1192" s="229" t="s">
        <v>236</v>
      </c>
      <c r="LDJ1192" s="230" t="s">
        <v>26</v>
      </c>
      <c r="LDK1192" s="231">
        <v>7</v>
      </c>
      <c r="LDL1192" s="231">
        <v>2</v>
      </c>
      <c r="LDM1192" s="232" t="s">
        <v>237</v>
      </c>
      <c r="LDN1192" s="233">
        <v>0</v>
      </c>
      <c r="LDO1192" s="234"/>
      <c r="LDP1192" s="235" t="e">
        <f>LDP1193</f>
        <v>#REF!</v>
      </c>
      <c r="LDQ1192" s="229" t="s">
        <v>236</v>
      </c>
      <c r="LDR1192" s="230" t="s">
        <v>26</v>
      </c>
      <c r="LDS1192" s="231">
        <v>7</v>
      </c>
      <c r="LDT1192" s="231">
        <v>2</v>
      </c>
      <c r="LDU1192" s="232" t="s">
        <v>237</v>
      </c>
      <c r="LDV1192" s="233">
        <v>0</v>
      </c>
      <c r="LDW1192" s="234"/>
      <c r="LDX1192" s="235" t="e">
        <f>LDX1193</f>
        <v>#REF!</v>
      </c>
      <c r="LDY1192" s="229" t="s">
        <v>236</v>
      </c>
      <c r="LDZ1192" s="230" t="s">
        <v>26</v>
      </c>
      <c r="LEA1192" s="231">
        <v>7</v>
      </c>
      <c r="LEB1192" s="231">
        <v>2</v>
      </c>
      <c r="LEC1192" s="232" t="s">
        <v>237</v>
      </c>
      <c r="LED1192" s="233">
        <v>0</v>
      </c>
      <c r="LEE1192" s="234"/>
      <c r="LEF1192" s="235" t="e">
        <f>LEF1193</f>
        <v>#REF!</v>
      </c>
      <c r="LEG1192" s="229" t="s">
        <v>236</v>
      </c>
      <c r="LEH1192" s="230" t="s">
        <v>26</v>
      </c>
      <c r="LEI1192" s="231">
        <v>7</v>
      </c>
      <c r="LEJ1192" s="231">
        <v>2</v>
      </c>
      <c r="LEK1192" s="232" t="s">
        <v>237</v>
      </c>
      <c r="LEL1192" s="233">
        <v>0</v>
      </c>
      <c r="LEM1192" s="234"/>
      <c r="LEN1192" s="235" t="e">
        <f>LEN1193</f>
        <v>#REF!</v>
      </c>
      <c r="LEO1192" s="229" t="s">
        <v>236</v>
      </c>
      <c r="LEP1192" s="230" t="s">
        <v>26</v>
      </c>
      <c r="LEQ1192" s="231">
        <v>7</v>
      </c>
      <c r="LER1192" s="231">
        <v>2</v>
      </c>
      <c r="LES1192" s="232" t="s">
        <v>237</v>
      </c>
      <c r="LET1192" s="233">
        <v>0</v>
      </c>
      <c r="LEU1192" s="234"/>
      <c r="LEV1192" s="235" t="e">
        <f>LEV1193</f>
        <v>#REF!</v>
      </c>
      <c r="LEW1192" s="229" t="s">
        <v>236</v>
      </c>
      <c r="LEX1192" s="230" t="s">
        <v>26</v>
      </c>
      <c r="LEY1192" s="231">
        <v>7</v>
      </c>
      <c r="LEZ1192" s="231">
        <v>2</v>
      </c>
      <c r="LFA1192" s="232" t="s">
        <v>237</v>
      </c>
      <c r="LFB1192" s="233">
        <v>0</v>
      </c>
      <c r="LFC1192" s="234"/>
      <c r="LFD1192" s="235" t="e">
        <f>LFD1193</f>
        <v>#REF!</v>
      </c>
      <c r="LFE1192" s="229" t="s">
        <v>236</v>
      </c>
      <c r="LFF1192" s="230" t="s">
        <v>26</v>
      </c>
      <c r="LFG1192" s="231">
        <v>7</v>
      </c>
      <c r="LFH1192" s="231">
        <v>2</v>
      </c>
      <c r="LFI1192" s="232" t="s">
        <v>237</v>
      </c>
      <c r="LFJ1192" s="233">
        <v>0</v>
      </c>
      <c r="LFK1192" s="234"/>
      <c r="LFL1192" s="235" t="e">
        <f>LFL1193</f>
        <v>#REF!</v>
      </c>
      <c r="LFM1192" s="229" t="s">
        <v>236</v>
      </c>
      <c r="LFN1192" s="230" t="s">
        <v>26</v>
      </c>
      <c r="LFO1192" s="231">
        <v>7</v>
      </c>
      <c r="LFP1192" s="231">
        <v>2</v>
      </c>
      <c r="LFQ1192" s="232" t="s">
        <v>237</v>
      </c>
      <c r="LFR1192" s="233">
        <v>0</v>
      </c>
      <c r="LFS1192" s="234"/>
      <c r="LFT1192" s="235" t="e">
        <f>LFT1193</f>
        <v>#REF!</v>
      </c>
      <c r="LFU1192" s="229" t="s">
        <v>236</v>
      </c>
      <c r="LFV1192" s="230" t="s">
        <v>26</v>
      </c>
      <c r="LFW1192" s="231">
        <v>7</v>
      </c>
      <c r="LFX1192" s="231">
        <v>2</v>
      </c>
      <c r="LFY1192" s="232" t="s">
        <v>237</v>
      </c>
      <c r="LFZ1192" s="233">
        <v>0</v>
      </c>
      <c r="LGA1192" s="234"/>
      <c r="LGB1192" s="235" t="e">
        <f>LGB1193</f>
        <v>#REF!</v>
      </c>
      <c r="LGC1192" s="229" t="s">
        <v>236</v>
      </c>
      <c r="LGD1192" s="230" t="s">
        <v>26</v>
      </c>
      <c r="LGE1192" s="231">
        <v>7</v>
      </c>
      <c r="LGF1192" s="231">
        <v>2</v>
      </c>
      <c r="LGG1192" s="232" t="s">
        <v>237</v>
      </c>
      <c r="LGH1192" s="233">
        <v>0</v>
      </c>
      <c r="LGI1192" s="234"/>
      <c r="LGJ1192" s="235" t="e">
        <f>LGJ1193</f>
        <v>#REF!</v>
      </c>
      <c r="LGK1192" s="229" t="s">
        <v>236</v>
      </c>
      <c r="LGL1192" s="230" t="s">
        <v>26</v>
      </c>
      <c r="LGM1192" s="231">
        <v>7</v>
      </c>
      <c r="LGN1192" s="231">
        <v>2</v>
      </c>
      <c r="LGO1192" s="232" t="s">
        <v>237</v>
      </c>
      <c r="LGP1192" s="233">
        <v>0</v>
      </c>
      <c r="LGQ1192" s="234"/>
      <c r="LGR1192" s="235" t="e">
        <f>LGR1193</f>
        <v>#REF!</v>
      </c>
      <c r="LGS1192" s="229" t="s">
        <v>236</v>
      </c>
      <c r="LGT1192" s="230" t="s">
        <v>26</v>
      </c>
      <c r="LGU1192" s="231">
        <v>7</v>
      </c>
      <c r="LGV1192" s="231">
        <v>2</v>
      </c>
      <c r="LGW1192" s="232" t="s">
        <v>237</v>
      </c>
      <c r="LGX1192" s="233">
        <v>0</v>
      </c>
      <c r="LGY1192" s="234"/>
      <c r="LGZ1192" s="235" t="e">
        <f>LGZ1193</f>
        <v>#REF!</v>
      </c>
      <c r="LHA1192" s="229" t="s">
        <v>236</v>
      </c>
      <c r="LHB1192" s="230" t="s">
        <v>26</v>
      </c>
      <c r="LHC1192" s="231">
        <v>7</v>
      </c>
      <c r="LHD1192" s="231">
        <v>2</v>
      </c>
      <c r="LHE1192" s="232" t="s">
        <v>237</v>
      </c>
      <c r="LHF1192" s="233">
        <v>0</v>
      </c>
      <c r="LHG1192" s="234"/>
      <c r="LHH1192" s="235" t="e">
        <f>LHH1193</f>
        <v>#REF!</v>
      </c>
      <c r="LHI1192" s="229" t="s">
        <v>236</v>
      </c>
      <c r="LHJ1192" s="230" t="s">
        <v>26</v>
      </c>
      <c r="LHK1192" s="231">
        <v>7</v>
      </c>
      <c r="LHL1192" s="231">
        <v>2</v>
      </c>
      <c r="LHM1192" s="232" t="s">
        <v>237</v>
      </c>
      <c r="LHN1192" s="233">
        <v>0</v>
      </c>
      <c r="LHO1192" s="234"/>
      <c r="LHP1192" s="235" t="e">
        <f>LHP1193</f>
        <v>#REF!</v>
      </c>
      <c r="LHQ1192" s="229" t="s">
        <v>236</v>
      </c>
      <c r="LHR1192" s="230" t="s">
        <v>26</v>
      </c>
      <c r="LHS1192" s="231">
        <v>7</v>
      </c>
      <c r="LHT1192" s="231">
        <v>2</v>
      </c>
      <c r="LHU1192" s="232" t="s">
        <v>237</v>
      </c>
      <c r="LHV1192" s="233">
        <v>0</v>
      </c>
      <c r="LHW1192" s="234"/>
      <c r="LHX1192" s="235" t="e">
        <f>LHX1193</f>
        <v>#REF!</v>
      </c>
      <c r="LHY1192" s="229" t="s">
        <v>236</v>
      </c>
      <c r="LHZ1192" s="230" t="s">
        <v>26</v>
      </c>
      <c r="LIA1192" s="231">
        <v>7</v>
      </c>
      <c r="LIB1192" s="231">
        <v>2</v>
      </c>
      <c r="LIC1192" s="232" t="s">
        <v>237</v>
      </c>
      <c r="LID1192" s="233">
        <v>0</v>
      </c>
      <c r="LIE1192" s="234"/>
      <c r="LIF1192" s="235" t="e">
        <f>LIF1193</f>
        <v>#REF!</v>
      </c>
      <c r="LIG1192" s="229" t="s">
        <v>236</v>
      </c>
      <c r="LIH1192" s="230" t="s">
        <v>26</v>
      </c>
      <c r="LII1192" s="231">
        <v>7</v>
      </c>
      <c r="LIJ1192" s="231">
        <v>2</v>
      </c>
      <c r="LIK1192" s="232" t="s">
        <v>237</v>
      </c>
      <c r="LIL1192" s="233">
        <v>0</v>
      </c>
      <c r="LIM1192" s="234"/>
      <c r="LIN1192" s="235" t="e">
        <f>LIN1193</f>
        <v>#REF!</v>
      </c>
      <c r="LIO1192" s="229" t="s">
        <v>236</v>
      </c>
      <c r="LIP1192" s="230" t="s">
        <v>26</v>
      </c>
      <c r="LIQ1192" s="231">
        <v>7</v>
      </c>
      <c r="LIR1192" s="231">
        <v>2</v>
      </c>
      <c r="LIS1192" s="232" t="s">
        <v>237</v>
      </c>
      <c r="LIT1192" s="233">
        <v>0</v>
      </c>
      <c r="LIU1192" s="234"/>
      <c r="LIV1192" s="235" t="e">
        <f>LIV1193</f>
        <v>#REF!</v>
      </c>
      <c r="LIW1192" s="229" t="s">
        <v>236</v>
      </c>
      <c r="LIX1192" s="230" t="s">
        <v>26</v>
      </c>
      <c r="LIY1192" s="231">
        <v>7</v>
      </c>
      <c r="LIZ1192" s="231">
        <v>2</v>
      </c>
      <c r="LJA1192" s="232" t="s">
        <v>237</v>
      </c>
      <c r="LJB1192" s="233">
        <v>0</v>
      </c>
      <c r="LJC1192" s="234"/>
      <c r="LJD1192" s="235" t="e">
        <f>LJD1193</f>
        <v>#REF!</v>
      </c>
      <c r="LJE1192" s="229" t="s">
        <v>236</v>
      </c>
      <c r="LJF1192" s="230" t="s">
        <v>26</v>
      </c>
      <c r="LJG1192" s="231">
        <v>7</v>
      </c>
      <c r="LJH1192" s="231">
        <v>2</v>
      </c>
      <c r="LJI1192" s="232" t="s">
        <v>237</v>
      </c>
      <c r="LJJ1192" s="233">
        <v>0</v>
      </c>
      <c r="LJK1192" s="234"/>
      <c r="LJL1192" s="235" t="e">
        <f>LJL1193</f>
        <v>#REF!</v>
      </c>
      <c r="LJM1192" s="229" t="s">
        <v>236</v>
      </c>
      <c r="LJN1192" s="230" t="s">
        <v>26</v>
      </c>
      <c r="LJO1192" s="231">
        <v>7</v>
      </c>
      <c r="LJP1192" s="231">
        <v>2</v>
      </c>
      <c r="LJQ1192" s="232" t="s">
        <v>237</v>
      </c>
      <c r="LJR1192" s="233">
        <v>0</v>
      </c>
      <c r="LJS1192" s="234"/>
      <c r="LJT1192" s="235" t="e">
        <f>LJT1193</f>
        <v>#REF!</v>
      </c>
      <c r="LJU1192" s="229" t="s">
        <v>236</v>
      </c>
      <c r="LJV1192" s="230" t="s">
        <v>26</v>
      </c>
      <c r="LJW1192" s="231">
        <v>7</v>
      </c>
      <c r="LJX1192" s="231">
        <v>2</v>
      </c>
      <c r="LJY1192" s="232" t="s">
        <v>237</v>
      </c>
      <c r="LJZ1192" s="233">
        <v>0</v>
      </c>
      <c r="LKA1192" s="234"/>
      <c r="LKB1192" s="235" t="e">
        <f>LKB1193</f>
        <v>#REF!</v>
      </c>
      <c r="LKC1192" s="229" t="s">
        <v>236</v>
      </c>
      <c r="LKD1192" s="230" t="s">
        <v>26</v>
      </c>
      <c r="LKE1192" s="231">
        <v>7</v>
      </c>
      <c r="LKF1192" s="231">
        <v>2</v>
      </c>
      <c r="LKG1192" s="232" t="s">
        <v>237</v>
      </c>
      <c r="LKH1192" s="233">
        <v>0</v>
      </c>
      <c r="LKI1192" s="234"/>
      <c r="LKJ1192" s="235" t="e">
        <f>LKJ1193</f>
        <v>#REF!</v>
      </c>
      <c r="LKK1192" s="229" t="s">
        <v>236</v>
      </c>
      <c r="LKL1192" s="230" t="s">
        <v>26</v>
      </c>
      <c r="LKM1192" s="231">
        <v>7</v>
      </c>
      <c r="LKN1192" s="231">
        <v>2</v>
      </c>
      <c r="LKO1192" s="232" t="s">
        <v>237</v>
      </c>
      <c r="LKP1192" s="233">
        <v>0</v>
      </c>
      <c r="LKQ1192" s="234"/>
      <c r="LKR1192" s="235" t="e">
        <f>LKR1193</f>
        <v>#REF!</v>
      </c>
      <c r="LKS1192" s="229" t="s">
        <v>236</v>
      </c>
      <c r="LKT1192" s="230" t="s">
        <v>26</v>
      </c>
      <c r="LKU1192" s="231">
        <v>7</v>
      </c>
      <c r="LKV1192" s="231">
        <v>2</v>
      </c>
      <c r="LKW1192" s="232" t="s">
        <v>237</v>
      </c>
      <c r="LKX1192" s="233">
        <v>0</v>
      </c>
      <c r="LKY1192" s="234"/>
      <c r="LKZ1192" s="235" t="e">
        <f>LKZ1193</f>
        <v>#REF!</v>
      </c>
      <c r="LLA1192" s="229" t="s">
        <v>236</v>
      </c>
      <c r="LLB1192" s="230" t="s">
        <v>26</v>
      </c>
      <c r="LLC1192" s="231">
        <v>7</v>
      </c>
      <c r="LLD1192" s="231">
        <v>2</v>
      </c>
      <c r="LLE1192" s="232" t="s">
        <v>237</v>
      </c>
      <c r="LLF1192" s="233">
        <v>0</v>
      </c>
      <c r="LLG1192" s="234"/>
      <c r="LLH1192" s="235" t="e">
        <f>LLH1193</f>
        <v>#REF!</v>
      </c>
      <c r="LLI1192" s="229" t="s">
        <v>236</v>
      </c>
      <c r="LLJ1192" s="230" t="s">
        <v>26</v>
      </c>
      <c r="LLK1192" s="231">
        <v>7</v>
      </c>
      <c r="LLL1192" s="231">
        <v>2</v>
      </c>
      <c r="LLM1192" s="232" t="s">
        <v>237</v>
      </c>
      <c r="LLN1192" s="233">
        <v>0</v>
      </c>
      <c r="LLO1192" s="234"/>
      <c r="LLP1192" s="235" t="e">
        <f>LLP1193</f>
        <v>#REF!</v>
      </c>
      <c r="LLQ1192" s="229" t="s">
        <v>236</v>
      </c>
      <c r="LLR1192" s="230" t="s">
        <v>26</v>
      </c>
      <c r="LLS1192" s="231">
        <v>7</v>
      </c>
      <c r="LLT1192" s="231">
        <v>2</v>
      </c>
      <c r="LLU1192" s="232" t="s">
        <v>237</v>
      </c>
      <c r="LLV1192" s="233">
        <v>0</v>
      </c>
      <c r="LLW1192" s="234"/>
      <c r="LLX1192" s="235" t="e">
        <f>LLX1193</f>
        <v>#REF!</v>
      </c>
      <c r="LLY1192" s="229" t="s">
        <v>236</v>
      </c>
      <c r="LLZ1192" s="230" t="s">
        <v>26</v>
      </c>
      <c r="LMA1192" s="231">
        <v>7</v>
      </c>
      <c r="LMB1192" s="231">
        <v>2</v>
      </c>
      <c r="LMC1192" s="232" t="s">
        <v>237</v>
      </c>
      <c r="LMD1192" s="233">
        <v>0</v>
      </c>
      <c r="LME1192" s="234"/>
      <c r="LMF1192" s="235" t="e">
        <f>LMF1193</f>
        <v>#REF!</v>
      </c>
      <c r="LMG1192" s="229" t="s">
        <v>236</v>
      </c>
      <c r="LMH1192" s="230" t="s">
        <v>26</v>
      </c>
      <c r="LMI1192" s="231">
        <v>7</v>
      </c>
      <c r="LMJ1192" s="231">
        <v>2</v>
      </c>
      <c r="LMK1192" s="232" t="s">
        <v>237</v>
      </c>
      <c r="LML1192" s="233">
        <v>0</v>
      </c>
      <c r="LMM1192" s="234"/>
      <c r="LMN1192" s="235" t="e">
        <f>LMN1193</f>
        <v>#REF!</v>
      </c>
      <c r="LMO1192" s="229" t="s">
        <v>236</v>
      </c>
      <c r="LMP1192" s="230" t="s">
        <v>26</v>
      </c>
      <c r="LMQ1192" s="231">
        <v>7</v>
      </c>
      <c r="LMR1192" s="231">
        <v>2</v>
      </c>
      <c r="LMS1192" s="232" t="s">
        <v>237</v>
      </c>
      <c r="LMT1192" s="233">
        <v>0</v>
      </c>
      <c r="LMU1192" s="234"/>
      <c r="LMV1192" s="235" t="e">
        <f>LMV1193</f>
        <v>#REF!</v>
      </c>
      <c r="LMW1192" s="229" t="s">
        <v>236</v>
      </c>
      <c r="LMX1192" s="230" t="s">
        <v>26</v>
      </c>
      <c r="LMY1192" s="231">
        <v>7</v>
      </c>
      <c r="LMZ1192" s="231">
        <v>2</v>
      </c>
      <c r="LNA1192" s="232" t="s">
        <v>237</v>
      </c>
      <c r="LNB1192" s="233">
        <v>0</v>
      </c>
      <c r="LNC1192" s="234"/>
      <c r="LND1192" s="235" t="e">
        <f>LND1193</f>
        <v>#REF!</v>
      </c>
      <c r="LNE1192" s="229" t="s">
        <v>236</v>
      </c>
      <c r="LNF1192" s="230" t="s">
        <v>26</v>
      </c>
      <c r="LNG1192" s="231">
        <v>7</v>
      </c>
      <c r="LNH1192" s="231">
        <v>2</v>
      </c>
      <c r="LNI1192" s="232" t="s">
        <v>237</v>
      </c>
      <c r="LNJ1192" s="233">
        <v>0</v>
      </c>
      <c r="LNK1192" s="234"/>
      <c r="LNL1192" s="235" t="e">
        <f>LNL1193</f>
        <v>#REF!</v>
      </c>
      <c r="LNM1192" s="229" t="s">
        <v>236</v>
      </c>
      <c r="LNN1192" s="230" t="s">
        <v>26</v>
      </c>
      <c r="LNO1192" s="231">
        <v>7</v>
      </c>
      <c r="LNP1192" s="231">
        <v>2</v>
      </c>
      <c r="LNQ1192" s="232" t="s">
        <v>237</v>
      </c>
      <c r="LNR1192" s="233">
        <v>0</v>
      </c>
      <c r="LNS1192" s="234"/>
      <c r="LNT1192" s="235" t="e">
        <f>LNT1193</f>
        <v>#REF!</v>
      </c>
      <c r="LNU1192" s="229" t="s">
        <v>236</v>
      </c>
      <c r="LNV1192" s="230" t="s">
        <v>26</v>
      </c>
      <c r="LNW1192" s="231">
        <v>7</v>
      </c>
      <c r="LNX1192" s="231">
        <v>2</v>
      </c>
      <c r="LNY1192" s="232" t="s">
        <v>237</v>
      </c>
      <c r="LNZ1192" s="233">
        <v>0</v>
      </c>
      <c r="LOA1192" s="234"/>
      <c r="LOB1192" s="235" t="e">
        <f>LOB1193</f>
        <v>#REF!</v>
      </c>
      <c r="LOC1192" s="229" t="s">
        <v>236</v>
      </c>
      <c r="LOD1192" s="230" t="s">
        <v>26</v>
      </c>
      <c r="LOE1192" s="231">
        <v>7</v>
      </c>
      <c r="LOF1192" s="231">
        <v>2</v>
      </c>
      <c r="LOG1192" s="232" t="s">
        <v>237</v>
      </c>
      <c r="LOH1192" s="233">
        <v>0</v>
      </c>
      <c r="LOI1192" s="234"/>
      <c r="LOJ1192" s="235" t="e">
        <f>LOJ1193</f>
        <v>#REF!</v>
      </c>
      <c r="LOK1192" s="229" t="s">
        <v>236</v>
      </c>
      <c r="LOL1192" s="230" t="s">
        <v>26</v>
      </c>
      <c r="LOM1192" s="231">
        <v>7</v>
      </c>
      <c r="LON1192" s="231">
        <v>2</v>
      </c>
      <c r="LOO1192" s="232" t="s">
        <v>237</v>
      </c>
      <c r="LOP1192" s="233">
        <v>0</v>
      </c>
      <c r="LOQ1192" s="234"/>
      <c r="LOR1192" s="235" t="e">
        <f>LOR1193</f>
        <v>#REF!</v>
      </c>
      <c r="LOS1192" s="229" t="s">
        <v>236</v>
      </c>
      <c r="LOT1192" s="230" t="s">
        <v>26</v>
      </c>
      <c r="LOU1192" s="231">
        <v>7</v>
      </c>
      <c r="LOV1192" s="231">
        <v>2</v>
      </c>
      <c r="LOW1192" s="232" t="s">
        <v>237</v>
      </c>
      <c r="LOX1192" s="233">
        <v>0</v>
      </c>
      <c r="LOY1192" s="234"/>
      <c r="LOZ1192" s="235" t="e">
        <f>LOZ1193</f>
        <v>#REF!</v>
      </c>
      <c r="LPA1192" s="229" t="s">
        <v>236</v>
      </c>
      <c r="LPB1192" s="230" t="s">
        <v>26</v>
      </c>
      <c r="LPC1192" s="231">
        <v>7</v>
      </c>
      <c r="LPD1192" s="231">
        <v>2</v>
      </c>
      <c r="LPE1192" s="232" t="s">
        <v>237</v>
      </c>
      <c r="LPF1192" s="233">
        <v>0</v>
      </c>
      <c r="LPG1192" s="234"/>
      <c r="LPH1192" s="235" t="e">
        <f>LPH1193</f>
        <v>#REF!</v>
      </c>
      <c r="LPI1192" s="229" t="s">
        <v>236</v>
      </c>
      <c r="LPJ1192" s="230" t="s">
        <v>26</v>
      </c>
      <c r="LPK1192" s="231">
        <v>7</v>
      </c>
      <c r="LPL1192" s="231">
        <v>2</v>
      </c>
      <c r="LPM1192" s="232" t="s">
        <v>237</v>
      </c>
      <c r="LPN1192" s="233">
        <v>0</v>
      </c>
      <c r="LPO1192" s="234"/>
      <c r="LPP1192" s="235" t="e">
        <f>LPP1193</f>
        <v>#REF!</v>
      </c>
      <c r="LPQ1192" s="229" t="s">
        <v>236</v>
      </c>
      <c r="LPR1192" s="230" t="s">
        <v>26</v>
      </c>
      <c r="LPS1192" s="231">
        <v>7</v>
      </c>
      <c r="LPT1192" s="231">
        <v>2</v>
      </c>
      <c r="LPU1192" s="232" t="s">
        <v>237</v>
      </c>
      <c r="LPV1192" s="233">
        <v>0</v>
      </c>
      <c r="LPW1192" s="234"/>
      <c r="LPX1192" s="235" t="e">
        <f>LPX1193</f>
        <v>#REF!</v>
      </c>
      <c r="LPY1192" s="229" t="s">
        <v>236</v>
      </c>
      <c r="LPZ1192" s="230" t="s">
        <v>26</v>
      </c>
      <c r="LQA1192" s="231">
        <v>7</v>
      </c>
      <c r="LQB1192" s="231">
        <v>2</v>
      </c>
      <c r="LQC1192" s="232" t="s">
        <v>237</v>
      </c>
      <c r="LQD1192" s="233">
        <v>0</v>
      </c>
      <c r="LQE1192" s="234"/>
      <c r="LQF1192" s="235" t="e">
        <f>LQF1193</f>
        <v>#REF!</v>
      </c>
      <c r="LQG1192" s="229" t="s">
        <v>236</v>
      </c>
      <c r="LQH1192" s="230" t="s">
        <v>26</v>
      </c>
      <c r="LQI1192" s="231">
        <v>7</v>
      </c>
      <c r="LQJ1192" s="231">
        <v>2</v>
      </c>
      <c r="LQK1192" s="232" t="s">
        <v>237</v>
      </c>
      <c r="LQL1192" s="233">
        <v>0</v>
      </c>
      <c r="LQM1192" s="234"/>
      <c r="LQN1192" s="235" t="e">
        <f>LQN1193</f>
        <v>#REF!</v>
      </c>
      <c r="LQO1192" s="229" t="s">
        <v>236</v>
      </c>
      <c r="LQP1192" s="230" t="s">
        <v>26</v>
      </c>
      <c r="LQQ1192" s="231">
        <v>7</v>
      </c>
      <c r="LQR1192" s="231">
        <v>2</v>
      </c>
      <c r="LQS1192" s="232" t="s">
        <v>237</v>
      </c>
      <c r="LQT1192" s="233">
        <v>0</v>
      </c>
      <c r="LQU1192" s="234"/>
      <c r="LQV1192" s="235" t="e">
        <f>LQV1193</f>
        <v>#REF!</v>
      </c>
      <c r="LQW1192" s="229" t="s">
        <v>236</v>
      </c>
      <c r="LQX1192" s="230" t="s">
        <v>26</v>
      </c>
      <c r="LQY1192" s="231">
        <v>7</v>
      </c>
      <c r="LQZ1192" s="231">
        <v>2</v>
      </c>
      <c r="LRA1192" s="232" t="s">
        <v>237</v>
      </c>
      <c r="LRB1192" s="233">
        <v>0</v>
      </c>
      <c r="LRC1192" s="234"/>
      <c r="LRD1192" s="235" t="e">
        <f>LRD1193</f>
        <v>#REF!</v>
      </c>
      <c r="LRE1192" s="229" t="s">
        <v>236</v>
      </c>
      <c r="LRF1192" s="230" t="s">
        <v>26</v>
      </c>
      <c r="LRG1192" s="231">
        <v>7</v>
      </c>
      <c r="LRH1192" s="231">
        <v>2</v>
      </c>
      <c r="LRI1192" s="232" t="s">
        <v>237</v>
      </c>
      <c r="LRJ1192" s="233">
        <v>0</v>
      </c>
      <c r="LRK1192" s="234"/>
      <c r="LRL1192" s="235" t="e">
        <f>LRL1193</f>
        <v>#REF!</v>
      </c>
      <c r="LRM1192" s="229" t="s">
        <v>236</v>
      </c>
      <c r="LRN1192" s="230" t="s">
        <v>26</v>
      </c>
      <c r="LRO1192" s="231">
        <v>7</v>
      </c>
      <c r="LRP1192" s="231">
        <v>2</v>
      </c>
      <c r="LRQ1192" s="232" t="s">
        <v>237</v>
      </c>
      <c r="LRR1192" s="233">
        <v>0</v>
      </c>
      <c r="LRS1192" s="234"/>
      <c r="LRT1192" s="235" t="e">
        <f>LRT1193</f>
        <v>#REF!</v>
      </c>
      <c r="LRU1192" s="229" t="s">
        <v>236</v>
      </c>
      <c r="LRV1192" s="230" t="s">
        <v>26</v>
      </c>
      <c r="LRW1192" s="231">
        <v>7</v>
      </c>
      <c r="LRX1192" s="231">
        <v>2</v>
      </c>
      <c r="LRY1192" s="232" t="s">
        <v>237</v>
      </c>
      <c r="LRZ1192" s="233">
        <v>0</v>
      </c>
      <c r="LSA1192" s="234"/>
      <c r="LSB1192" s="235" t="e">
        <f>LSB1193</f>
        <v>#REF!</v>
      </c>
      <c r="LSC1192" s="229" t="s">
        <v>236</v>
      </c>
      <c r="LSD1192" s="230" t="s">
        <v>26</v>
      </c>
      <c r="LSE1192" s="231">
        <v>7</v>
      </c>
      <c r="LSF1192" s="231">
        <v>2</v>
      </c>
      <c r="LSG1192" s="232" t="s">
        <v>237</v>
      </c>
      <c r="LSH1192" s="233">
        <v>0</v>
      </c>
      <c r="LSI1192" s="234"/>
      <c r="LSJ1192" s="235" t="e">
        <f>LSJ1193</f>
        <v>#REF!</v>
      </c>
      <c r="LSK1192" s="229" t="s">
        <v>236</v>
      </c>
      <c r="LSL1192" s="230" t="s">
        <v>26</v>
      </c>
      <c r="LSM1192" s="231">
        <v>7</v>
      </c>
      <c r="LSN1192" s="231">
        <v>2</v>
      </c>
      <c r="LSO1192" s="232" t="s">
        <v>237</v>
      </c>
      <c r="LSP1192" s="233">
        <v>0</v>
      </c>
      <c r="LSQ1192" s="234"/>
      <c r="LSR1192" s="235" t="e">
        <f>LSR1193</f>
        <v>#REF!</v>
      </c>
      <c r="LSS1192" s="229" t="s">
        <v>236</v>
      </c>
      <c r="LST1192" s="230" t="s">
        <v>26</v>
      </c>
      <c r="LSU1192" s="231">
        <v>7</v>
      </c>
      <c r="LSV1192" s="231">
        <v>2</v>
      </c>
      <c r="LSW1192" s="232" t="s">
        <v>237</v>
      </c>
      <c r="LSX1192" s="233">
        <v>0</v>
      </c>
      <c r="LSY1192" s="234"/>
      <c r="LSZ1192" s="235" t="e">
        <f>LSZ1193</f>
        <v>#REF!</v>
      </c>
      <c r="LTA1192" s="229" t="s">
        <v>236</v>
      </c>
      <c r="LTB1192" s="230" t="s">
        <v>26</v>
      </c>
      <c r="LTC1192" s="231">
        <v>7</v>
      </c>
      <c r="LTD1192" s="231">
        <v>2</v>
      </c>
      <c r="LTE1192" s="232" t="s">
        <v>237</v>
      </c>
      <c r="LTF1192" s="233">
        <v>0</v>
      </c>
      <c r="LTG1192" s="234"/>
      <c r="LTH1192" s="235" t="e">
        <f>LTH1193</f>
        <v>#REF!</v>
      </c>
      <c r="LTI1192" s="229" t="s">
        <v>236</v>
      </c>
      <c r="LTJ1192" s="230" t="s">
        <v>26</v>
      </c>
      <c r="LTK1192" s="231">
        <v>7</v>
      </c>
      <c r="LTL1192" s="231">
        <v>2</v>
      </c>
      <c r="LTM1192" s="232" t="s">
        <v>237</v>
      </c>
      <c r="LTN1192" s="233">
        <v>0</v>
      </c>
      <c r="LTO1192" s="234"/>
      <c r="LTP1192" s="235" t="e">
        <f>LTP1193</f>
        <v>#REF!</v>
      </c>
      <c r="LTQ1192" s="229" t="s">
        <v>236</v>
      </c>
      <c r="LTR1192" s="230" t="s">
        <v>26</v>
      </c>
      <c r="LTS1192" s="231">
        <v>7</v>
      </c>
      <c r="LTT1192" s="231">
        <v>2</v>
      </c>
      <c r="LTU1192" s="232" t="s">
        <v>237</v>
      </c>
      <c r="LTV1192" s="233">
        <v>0</v>
      </c>
      <c r="LTW1192" s="234"/>
      <c r="LTX1192" s="235" t="e">
        <f>LTX1193</f>
        <v>#REF!</v>
      </c>
      <c r="LTY1192" s="229" t="s">
        <v>236</v>
      </c>
      <c r="LTZ1192" s="230" t="s">
        <v>26</v>
      </c>
      <c r="LUA1192" s="231">
        <v>7</v>
      </c>
      <c r="LUB1192" s="231">
        <v>2</v>
      </c>
      <c r="LUC1192" s="232" t="s">
        <v>237</v>
      </c>
      <c r="LUD1192" s="233">
        <v>0</v>
      </c>
      <c r="LUE1192" s="234"/>
      <c r="LUF1192" s="235" t="e">
        <f>LUF1193</f>
        <v>#REF!</v>
      </c>
      <c r="LUG1192" s="229" t="s">
        <v>236</v>
      </c>
      <c r="LUH1192" s="230" t="s">
        <v>26</v>
      </c>
      <c r="LUI1192" s="231">
        <v>7</v>
      </c>
      <c r="LUJ1192" s="231">
        <v>2</v>
      </c>
      <c r="LUK1192" s="232" t="s">
        <v>237</v>
      </c>
      <c r="LUL1192" s="233">
        <v>0</v>
      </c>
      <c r="LUM1192" s="234"/>
      <c r="LUN1192" s="235" t="e">
        <f>LUN1193</f>
        <v>#REF!</v>
      </c>
      <c r="LUO1192" s="229" t="s">
        <v>236</v>
      </c>
      <c r="LUP1192" s="230" t="s">
        <v>26</v>
      </c>
      <c r="LUQ1192" s="231">
        <v>7</v>
      </c>
      <c r="LUR1192" s="231">
        <v>2</v>
      </c>
      <c r="LUS1192" s="232" t="s">
        <v>237</v>
      </c>
      <c r="LUT1192" s="233">
        <v>0</v>
      </c>
      <c r="LUU1192" s="234"/>
      <c r="LUV1192" s="235" t="e">
        <f>LUV1193</f>
        <v>#REF!</v>
      </c>
      <c r="LUW1192" s="229" t="s">
        <v>236</v>
      </c>
      <c r="LUX1192" s="230" t="s">
        <v>26</v>
      </c>
      <c r="LUY1192" s="231">
        <v>7</v>
      </c>
      <c r="LUZ1192" s="231">
        <v>2</v>
      </c>
      <c r="LVA1192" s="232" t="s">
        <v>237</v>
      </c>
      <c r="LVB1192" s="233">
        <v>0</v>
      </c>
      <c r="LVC1192" s="234"/>
      <c r="LVD1192" s="235" t="e">
        <f>LVD1193</f>
        <v>#REF!</v>
      </c>
      <c r="LVE1192" s="229" t="s">
        <v>236</v>
      </c>
      <c r="LVF1192" s="230" t="s">
        <v>26</v>
      </c>
      <c r="LVG1192" s="231">
        <v>7</v>
      </c>
      <c r="LVH1192" s="231">
        <v>2</v>
      </c>
      <c r="LVI1192" s="232" t="s">
        <v>237</v>
      </c>
      <c r="LVJ1192" s="233">
        <v>0</v>
      </c>
      <c r="LVK1192" s="234"/>
      <c r="LVL1192" s="235" t="e">
        <f>LVL1193</f>
        <v>#REF!</v>
      </c>
      <c r="LVM1192" s="229" t="s">
        <v>236</v>
      </c>
      <c r="LVN1192" s="230" t="s">
        <v>26</v>
      </c>
      <c r="LVO1192" s="231">
        <v>7</v>
      </c>
      <c r="LVP1192" s="231">
        <v>2</v>
      </c>
      <c r="LVQ1192" s="232" t="s">
        <v>237</v>
      </c>
      <c r="LVR1192" s="233">
        <v>0</v>
      </c>
      <c r="LVS1192" s="234"/>
      <c r="LVT1192" s="235" t="e">
        <f>LVT1193</f>
        <v>#REF!</v>
      </c>
      <c r="LVU1192" s="229" t="s">
        <v>236</v>
      </c>
      <c r="LVV1192" s="230" t="s">
        <v>26</v>
      </c>
      <c r="LVW1192" s="231">
        <v>7</v>
      </c>
      <c r="LVX1192" s="231">
        <v>2</v>
      </c>
      <c r="LVY1192" s="232" t="s">
        <v>237</v>
      </c>
      <c r="LVZ1192" s="233">
        <v>0</v>
      </c>
      <c r="LWA1192" s="234"/>
      <c r="LWB1192" s="235" t="e">
        <f>LWB1193</f>
        <v>#REF!</v>
      </c>
      <c r="LWC1192" s="229" t="s">
        <v>236</v>
      </c>
      <c r="LWD1192" s="230" t="s">
        <v>26</v>
      </c>
      <c r="LWE1192" s="231">
        <v>7</v>
      </c>
      <c r="LWF1192" s="231">
        <v>2</v>
      </c>
      <c r="LWG1192" s="232" t="s">
        <v>237</v>
      </c>
      <c r="LWH1192" s="233">
        <v>0</v>
      </c>
      <c r="LWI1192" s="234"/>
      <c r="LWJ1192" s="235" t="e">
        <f>LWJ1193</f>
        <v>#REF!</v>
      </c>
      <c r="LWK1192" s="229" t="s">
        <v>236</v>
      </c>
      <c r="LWL1192" s="230" t="s">
        <v>26</v>
      </c>
      <c r="LWM1192" s="231">
        <v>7</v>
      </c>
      <c r="LWN1192" s="231">
        <v>2</v>
      </c>
      <c r="LWO1192" s="232" t="s">
        <v>237</v>
      </c>
      <c r="LWP1192" s="233">
        <v>0</v>
      </c>
      <c r="LWQ1192" s="234"/>
      <c r="LWR1192" s="235" t="e">
        <f>LWR1193</f>
        <v>#REF!</v>
      </c>
      <c r="LWS1192" s="229" t="s">
        <v>236</v>
      </c>
      <c r="LWT1192" s="230" t="s">
        <v>26</v>
      </c>
      <c r="LWU1192" s="231">
        <v>7</v>
      </c>
      <c r="LWV1192" s="231">
        <v>2</v>
      </c>
      <c r="LWW1192" s="232" t="s">
        <v>237</v>
      </c>
      <c r="LWX1192" s="233">
        <v>0</v>
      </c>
      <c r="LWY1192" s="234"/>
      <c r="LWZ1192" s="235" t="e">
        <f>LWZ1193</f>
        <v>#REF!</v>
      </c>
      <c r="LXA1192" s="229" t="s">
        <v>236</v>
      </c>
      <c r="LXB1192" s="230" t="s">
        <v>26</v>
      </c>
      <c r="LXC1192" s="231">
        <v>7</v>
      </c>
      <c r="LXD1192" s="231">
        <v>2</v>
      </c>
      <c r="LXE1192" s="232" t="s">
        <v>237</v>
      </c>
      <c r="LXF1192" s="233">
        <v>0</v>
      </c>
      <c r="LXG1192" s="234"/>
      <c r="LXH1192" s="235" t="e">
        <f>LXH1193</f>
        <v>#REF!</v>
      </c>
      <c r="LXI1192" s="229" t="s">
        <v>236</v>
      </c>
      <c r="LXJ1192" s="230" t="s">
        <v>26</v>
      </c>
      <c r="LXK1192" s="231">
        <v>7</v>
      </c>
      <c r="LXL1192" s="231">
        <v>2</v>
      </c>
      <c r="LXM1192" s="232" t="s">
        <v>237</v>
      </c>
      <c r="LXN1192" s="233">
        <v>0</v>
      </c>
      <c r="LXO1192" s="234"/>
      <c r="LXP1192" s="235" t="e">
        <f>LXP1193</f>
        <v>#REF!</v>
      </c>
      <c r="LXQ1192" s="229" t="s">
        <v>236</v>
      </c>
      <c r="LXR1192" s="230" t="s">
        <v>26</v>
      </c>
      <c r="LXS1192" s="231">
        <v>7</v>
      </c>
      <c r="LXT1192" s="231">
        <v>2</v>
      </c>
      <c r="LXU1192" s="232" t="s">
        <v>237</v>
      </c>
      <c r="LXV1192" s="233">
        <v>0</v>
      </c>
      <c r="LXW1192" s="234"/>
      <c r="LXX1192" s="235" t="e">
        <f>LXX1193</f>
        <v>#REF!</v>
      </c>
      <c r="LXY1192" s="229" t="s">
        <v>236</v>
      </c>
      <c r="LXZ1192" s="230" t="s">
        <v>26</v>
      </c>
      <c r="LYA1192" s="231">
        <v>7</v>
      </c>
      <c r="LYB1192" s="231">
        <v>2</v>
      </c>
      <c r="LYC1192" s="232" t="s">
        <v>237</v>
      </c>
      <c r="LYD1192" s="233">
        <v>0</v>
      </c>
      <c r="LYE1192" s="234"/>
      <c r="LYF1192" s="235" t="e">
        <f>LYF1193</f>
        <v>#REF!</v>
      </c>
      <c r="LYG1192" s="229" t="s">
        <v>236</v>
      </c>
      <c r="LYH1192" s="230" t="s">
        <v>26</v>
      </c>
      <c r="LYI1192" s="231">
        <v>7</v>
      </c>
      <c r="LYJ1192" s="231">
        <v>2</v>
      </c>
      <c r="LYK1192" s="232" t="s">
        <v>237</v>
      </c>
      <c r="LYL1192" s="233">
        <v>0</v>
      </c>
      <c r="LYM1192" s="234"/>
      <c r="LYN1192" s="235" t="e">
        <f>LYN1193</f>
        <v>#REF!</v>
      </c>
      <c r="LYO1192" s="229" t="s">
        <v>236</v>
      </c>
      <c r="LYP1192" s="230" t="s">
        <v>26</v>
      </c>
      <c r="LYQ1192" s="231">
        <v>7</v>
      </c>
      <c r="LYR1192" s="231">
        <v>2</v>
      </c>
      <c r="LYS1192" s="232" t="s">
        <v>237</v>
      </c>
      <c r="LYT1192" s="233">
        <v>0</v>
      </c>
      <c r="LYU1192" s="234"/>
      <c r="LYV1192" s="235" t="e">
        <f>LYV1193</f>
        <v>#REF!</v>
      </c>
      <c r="LYW1192" s="229" t="s">
        <v>236</v>
      </c>
      <c r="LYX1192" s="230" t="s">
        <v>26</v>
      </c>
      <c r="LYY1192" s="231">
        <v>7</v>
      </c>
      <c r="LYZ1192" s="231">
        <v>2</v>
      </c>
      <c r="LZA1192" s="232" t="s">
        <v>237</v>
      </c>
      <c r="LZB1192" s="233">
        <v>0</v>
      </c>
      <c r="LZC1192" s="234"/>
      <c r="LZD1192" s="235" t="e">
        <f>LZD1193</f>
        <v>#REF!</v>
      </c>
      <c r="LZE1192" s="229" t="s">
        <v>236</v>
      </c>
      <c r="LZF1192" s="230" t="s">
        <v>26</v>
      </c>
      <c r="LZG1192" s="231">
        <v>7</v>
      </c>
      <c r="LZH1192" s="231">
        <v>2</v>
      </c>
      <c r="LZI1192" s="232" t="s">
        <v>237</v>
      </c>
      <c r="LZJ1192" s="233">
        <v>0</v>
      </c>
      <c r="LZK1192" s="234"/>
      <c r="LZL1192" s="235" t="e">
        <f>LZL1193</f>
        <v>#REF!</v>
      </c>
      <c r="LZM1192" s="229" t="s">
        <v>236</v>
      </c>
      <c r="LZN1192" s="230" t="s">
        <v>26</v>
      </c>
      <c r="LZO1192" s="231">
        <v>7</v>
      </c>
      <c r="LZP1192" s="231">
        <v>2</v>
      </c>
      <c r="LZQ1192" s="232" t="s">
        <v>237</v>
      </c>
      <c r="LZR1192" s="233">
        <v>0</v>
      </c>
      <c r="LZS1192" s="234"/>
      <c r="LZT1192" s="235" t="e">
        <f>LZT1193</f>
        <v>#REF!</v>
      </c>
      <c r="LZU1192" s="229" t="s">
        <v>236</v>
      </c>
      <c r="LZV1192" s="230" t="s">
        <v>26</v>
      </c>
      <c r="LZW1192" s="231">
        <v>7</v>
      </c>
      <c r="LZX1192" s="231">
        <v>2</v>
      </c>
      <c r="LZY1192" s="232" t="s">
        <v>237</v>
      </c>
      <c r="LZZ1192" s="233">
        <v>0</v>
      </c>
      <c r="MAA1192" s="234"/>
      <c r="MAB1192" s="235" t="e">
        <f>MAB1193</f>
        <v>#REF!</v>
      </c>
      <c r="MAC1192" s="229" t="s">
        <v>236</v>
      </c>
      <c r="MAD1192" s="230" t="s">
        <v>26</v>
      </c>
      <c r="MAE1192" s="231">
        <v>7</v>
      </c>
      <c r="MAF1192" s="231">
        <v>2</v>
      </c>
      <c r="MAG1192" s="232" t="s">
        <v>237</v>
      </c>
      <c r="MAH1192" s="233">
        <v>0</v>
      </c>
      <c r="MAI1192" s="234"/>
      <c r="MAJ1192" s="235" t="e">
        <f>MAJ1193</f>
        <v>#REF!</v>
      </c>
      <c r="MAK1192" s="229" t="s">
        <v>236</v>
      </c>
      <c r="MAL1192" s="230" t="s">
        <v>26</v>
      </c>
      <c r="MAM1192" s="231">
        <v>7</v>
      </c>
      <c r="MAN1192" s="231">
        <v>2</v>
      </c>
      <c r="MAO1192" s="232" t="s">
        <v>237</v>
      </c>
      <c r="MAP1192" s="233">
        <v>0</v>
      </c>
      <c r="MAQ1192" s="234"/>
      <c r="MAR1192" s="235" t="e">
        <f>MAR1193</f>
        <v>#REF!</v>
      </c>
      <c r="MAS1192" s="229" t="s">
        <v>236</v>
      </c>
      <c r="MAT1192" s="230" t="s">
        <v>26</v>
      </c>
      <c r="MAU1192" s="231">
        <v>7</v>
      </c>
      <c r="MAV1192" s="231">
        <v>2</v>
      </c>
      <c r="MAW1192" s="232" t="s">
        <v>237</v>
      </c>
      <c r="MAX1192" s="233">
        <v>0</v>
      </c>
      <c r="MAY1192" s="234"/>
      <c r="MAZ1192" s="235" t="e">
        <f>MAZ1193</f>
        <v>#REF!</v>
      </c>
      <c r="MBA1192" s="229" t="s">
        <v>236</v>
      </c>
      <c r="MBB1192" s="230" t="s">
        <v>26</v>
      </c>
      <c r="MBC1192" s="231">
        <v>7</v>
      </c>
      <c r="MBD1192" s="231">
        <v>2</v>
      </c>
      <c r="MBE1192" s="232" t="s">
        <v>237</v>
      </c>
      <c r="MBF1192" s="233">
        <v>0</v>
      </c>
      <c r="MBG1192" s="234"/>
      <c r="MBH1192" s="235" t="e">
        <f>MBH1193</f>
        <v>#REF!</v>
      </c>
      <c r="MBI1192" s="229" t="s">
        <v>236</v>
      </c>
      <c r="MBJ1192" s="230" t="s">
        <v>26</v>
      </c>
      <c r="MBK1192" s="231">
        <v>7</v>
      </c>
      <c r="MBL1192" s="231">
        <v>2</v>
      </c>
      <c r="MBM1192" s="232" t="s">
        <v>237</v>
      </c>
      <c r="MBN1192" s="233">
        <v>0</v>
      </c>
      <c r="MBO1192" s="234"/>
      <c r="MBP1192" s="235" t="e">
        <f>MBP1193</f>
        <v>#REF!</v>
      </c>
      <c r="MBQ1192" s="229" t="s">
        <v>236</v>
      </c>
      <c r="MBR1192" s="230" t="s">
        <v>26</v>
      </c>
      <c r="MBS1192" s="231">
        <v>7</v>
      </c>
      <c r="MBT1192" s="231">
        <v>2</v>
      </c>
      <c r="MBU1192" s="232" t="s">
        <v>237</v>
      </c>
      <c r="MBV1192" s="233">
        <v>0</v>
      </c>
      <c r="MBW1192" s="234"/>
      <c r="MBX1192" s="235" t="e">
        <f>MBX1193</f>
        <v>#REF!</v>
      </c>
      <c r="MBY1192" s="229" t="s">
        <v>236</v>
      </c>
      <c r="MBZ1192" s="230" t="s">
        <v>26</v>
      </c>
      <c r="MCA1192" s="231">
        <v>7</v>
      </c>
      <c r="MCB1192" s="231">
        <v>2</v>
      </c>
      <c r="MCC1192" s="232" t="s">
        <v>237</v>
      </c>
      <c r="MCD1192" s="233">
        <v>0</v>
      </c>
      <c r="MCE1192" s="234"/>
      <c r="MCF1192" s="235" t="e">
        <f>MCF1193</f>
        <v>#REF!</v>
      </c>
      <c r="MCG1192" s="229" t="s">
        <v>236</v>
      </c>
      <c r="MCH1192" s="230" t="s">
        <v>26</v>
      </c>
      <c r="MCI1192" s="231">
        <v>7</v>
      </c>
      <c r="MCJ1192" s="231">
        <v>2</v>
      </c>
      <c r="MCK1192" s="232" t="s">
        <v>237</v>
      </c>
      <c r="MCL1192" s="233">
        <v>0</v>
      </c>
      <c r="MCM1192" s="234"/>
      <c r="MCN1192" s="235" t="e">
        <f>MCN1193</f>
        <v>#REF!</v>
      </c>
      <c r="MCO1192" s="229" t="s">
        <v>236</v>
      </c>
      <c r="MCP1192" s="230" t="s">
        <v>26</v>
      </c>
      <c r="MCQ1192" s="231">
        <v>7</v>
      </c>
      <c r="MCR1192" s="231">
        <v>2</v>
      </c>
      <c r="MCS1192" s="232" t="s">
        <v>237</v>
      </c>
      <c r="MCT1192" s="233">
        <v>0</v>
      </c>
      <c r="MCU1192" s="234"/>
      <c r="MCV1192" s="235" t="e">
        <f>MCV1193</f>
        <v>#REF!</v>
      </c>
      <c r="MCW1192" s="229" t="s">
        <v>236</v>
      </c>
      <c r="MCX1192" s="230" t="s">
        <v>26</v>
      </c>
      <c r="MCY1192" s="231">
        <v>7</v>
      </c>
      <c r="MCZ1192" s="231">
        <v>2</v>
      </c>
      <c r="MDA1192" s="232" t="s">
        <v>237</v>
      </c>
      <c r="MDB1192" s="233">
        <v>0</v>
      </c>
      <c r="MDC1192" s="234"/>
      <c r="MDD1192" s="235" t="e">
        <f>MDD1193</f>
        <v>#REF!</v>
      </c>
      <c r="MDE1192" s="229" t="s">
        <v>236</v>
      </c>
      <c r="MDF1192" s="230" t="s">
        <v>26</v>
      </c>
      <c r="MDG1192" s="231">
        <v>7</v>
      </c>
      <c r="MDH1192" s="231">
        <v>2</v>
      </c>
      <c r="MDI1192" s="232" t="s">
        <v>237</v>
      </c>
      <c r="MDJ1192" s="233">
        <v>0</v>
      </c>
      <c r="MDK1192" s="234"/>
      <c r="MDL1192" s="235" t="e">
        <f>MDL1193</f>
        <v>#REF!</v>
      </c>
      <c r="MDM1192" s="229" t="s">
        <v>236</v>
      </c>
      <c r="MDN1192" s="230" t="s">
        <v>26</v>
      </c>
      <c r="MDO1192" s="231">
        <v>7</v>
      </c>
      <c r="MDP1192" s="231">
        <v>2</v>
      </c>
      <c r="MDQ1192" s="232" t="s">
        <v>237</v>
      </c>
      <c r="MDR1192" s="233">
        <v>0</v>
      </c>
      <c r="MDS1192" s="234"/>
      <c r="MDT1192" s="235" t="e">
        <f>MDT1193</f>
        <v>#REF!</v>
      </c>
      <c r="MDU1192" s="229" t="s">
        <v>236</v>
      </c>
      <c r="MDV1192" s="230" t="s">
        <v>26</v>
      </c>
      <c r="MDW1192" s="231">
        <v>7</v>
      </c>
      <c r="MDX1192" s="231">
        <v>2</v>
      </c>
      <c r="MDY1192" s="232" t="s">
        <v>237</v>
      </c>
      <c r="MDZ1192" s="233">
        <v>0</v>
      </c>
      <c r="MEA1192" s="234"/>
      <c r="MEB1192" s="235" t="e">
        <f>MEB1193</f>
        <v>#REF!</v>
      </c>
      <c r="MEC1192" s="229" t="s">
        <v>236</v>
      </c>
      <c r="MED1192" s="230" t="s">
        <v>26</v>
      </c>
      <c r="MEE1192" s="231">
        <v>7</v>
      </c>
      <c r="MEF1192" s="231">
        <v>2</v>
      </c>
      <c r="MEG1192" s="232" t="s">
        <v>237</v>
      </c>
      <c r="MEH1192" s="233">
        <v>0</v>
      </c>
      <c r="MEI1192" s="234"/>
      <c r="MEJ1192" s="235" t="e">
        <f>MEJ1193</f>
        <v>#REF!</v>
      </c>
      <c r="MEK1192" s="229" t="s">
        <v>236</v>
      </c>
      <c r="MEL1192" s="230" t="s">
        <v>26</v>
      </c>
      <c r="MEM1192" s="231">
        <v>7</v>
      </c>
      <c r="MEN1192" s="231">
        <v>2</v>
      </c>
      <c r="MEO1192" s="232" t="s">
        <v>237</v>
      </c>
      <c r="MEP1192" s="233">
        <v>0</v>
      </c>
      <c r="MEQ1192" s="234"/>
      <c r="MER1192" s="235" t="e">
        <f>MER1193</f>
        <v>#REF!</v>
      </c>
      <c r="MES1192" s="229" t="s">
        <v>236</v>
      </c>
      <c r="MET1192" s="230" t="s">
        <v>26</v>
      </c>
      <c r="MEU1192" s="231">
        <v>7</v>
      </c>
      <c r="MEV1192" s="231">
        <v>2</v>
      </c>
      <c r="MEW1192" s="232" t="s">
        <v>237</v>
      </c>
      <c r="MEX1192" s="233">
        <v>0</v>
      </c>
      <c r="MEY1192" s="234"/>
      <c r="MEZ1192" s="235" t="e">
        <f>MEZ1193</f>
        <v>#REF!</v>
      </c>
      <c r="MFA1192" s="229" t="s">
        <v>236</v>
      </c>
      <c r="MFB1192" s="230" t="s">
        <v>26</v>
      </c>
      <c r="MFC1192" s="231">
        <v>7</v>
      </c>
      <c r="MFD1192" s="231">
        <v>2</v>
      </c>
      <c r="MFE1192" s="232" t="s">
        <v>237</v>
      </c>
      <c r="MFF1192" s="233">
        <v>0</v>
      </c>
      <c r="MFG1192" s="234"/>
      <c r="MFH1192" s="235" t="e">
        <f>MFH1193</f>
        <v>#REF!</v>
      </c>
      <c r="MFI1192" s="229" t="s">
        <v>236</v>
      </c>
      <c r="MFJ1192" s="230" t="s">
        <v>26</v>
      </c>
      <c r="MFK1192" s="231">
        <v>7</v>
      </c>
      <c r="MFL1192" s="231">
        <v>2</v>
      </c>
      <c r="MFM1192" s="232" t="s">
        <v>237</v>
      </c>
      <c r="MFN1192" s="233">
        <v>0</v>
      </c>
      <c r="MFO1192" s="234"/>
      <c r="MFP1192" s="235" t="e">
        <f>MFP1193</f>
        <v>#REF!</v>
      </c>
      <c r="MFQ1192" s="229" t="s">
        <v>236</v>
      </c>
      <c r="MFR1192" s="230" t="s">
        <v>26</v>
      </c>
      <c r="MFS1192" s="231">
        <v>7</v>
      </c>
      <c r="MFT1192" s="231">
        <v>2</v>
      </c>
      <c r="MFU1192" s="232" t="s">
        <v>237</v>
      </c>
      <c r="MFV1192" s="233">
        <v>0</v>
      </c>
      <c r="MFW1192" s="234"/>
      <c r="MFX1192" s="235" t="e">
        <f>MFX1193</f>
        <v>#REF!</v>
      </c>
      <c r="MFY1192" s="229" t="s">
        <v>236</v>
      </c>
      <c r="MFZ1192" s="230" t="s">
        <v>26</v>
      </c>
      <c r="MGA1192" s="231">
        <v>7</v>
      </c>
      <c r="MGB1192" s="231">
        <v>2</v>
      </c>
      <c r="MGC1192" s="232" t="s">
        <v>237</v>
      </c>
      <c r="MGD1192" s="233">
        <v>0</v>
      </c>
      <c r="MGE1192" s="234"/>
      <c r="MGF1192" s="235" t="e">
        <f>MGF1193</f>
        <v>#REF!</v>
      </c>
      <c r="MGG1192" s="229" t="s">
        <v>236</v>
      </c>
      <c r="MGH1192" s="230" t="s">
        <v>26</v>
      </c>
      <c r="MGI1192" s="231">
        <v>7</v>
      </c>
      <c r="MGJ1192" s="231">
        <v>2</v>
      </c>
      <c r="MGK1192" s="232" t="s">
        <v>237</v>
      </c>
      <c r="MGL1192" s="233">
        <v>0</v>
      </c>
      <c r="MGM1192" s="234"/>
      <c r="MGN1192" s="235" t="e">
        <f>MGN1193</f>
        <v>#REF!</v>
      </c>
      <c r="MGO1192" s="229" t="s">
        <v>236</v>
      </c>
      <c r="MGP1192" s="230" t="s">
        <v>26</v>
      </c>
      <c r="MGQ1192" s="231">
        <v>7</v>
      </c>
      <c r="MGR1192" s="231">
        <v>2</v>
      </c>
      <c r="MGS1192" s="232" t="s">
        <v>237</v>
      </c>
      <c r="MGT1192" s="233">
        <v>0</v>
      </c>
      <c r="MGU1192" s="234"/>
      <c r="MGV1192" s="235" t="e">
        <f>MGV1193</f>
        <v>#REF!</v>
      </c>
      <c r="MGW1192" s="229" t="s">
        <v>236</v>
      </c>
      <c r="MGX1192" s="230" t="s">
        <v>26</v>
      </c>
      <c r="MGY1192" s="231">
        <v>7</v>
      </c>
      <c r="MGZ1192" s="231">
        <v>2</v>
      </c>
      <c r="MHA1192" s="232" t="s">
        <v>237</v>
      </c>
      <c r="MHB1192" s="233">
        <v>0</v>
      </c>
      <c r="MHC1192" s="234"/>
      <c r="MHD1192" s="235" t="e">
        <f>MHD1193</f>
        <v>#REF!</v>
      </c>
      <c r="MHE1192" s="229" t="s">
        <v>236</v>
      </c>
      <c r="MHF1192" s="230" t="s">
        <v>26</v>
      </c>
      <c r="MHG1192" s="231">
        <v>7</v>
      </c>
      <c r="MHH1192" s="231">
        <v>2</v>
      </c>
      <c r="MHI1192" s="232" t="s">
        <v>237</v>
      </c>
      <c r="MHJ1192" s="233">
        <v>0</v>
      </c>
      <c r="MHK1192" s="234"/>
      <c r="MHL1192" s="235" t="e">
        <f>MHL1193</f>
        <v>#REF!</v>
      </c>
      <c r="MHM1192" s="229" t="s">
        <v>236</v>
      </c>
      <c r="MHN1192" s="230" t="s">
        <v>26</v>
      </c>
      <c r="MHO1192" s="231">
        <v>7</v>
      </c>
      <c r="MHP1192" s="231">
        <v>2</v>
      </c>
      <c r="MHQ1192" s="232" t="s">
        <v>237</v>
      </c>
      <c r="MHR1192" s="233">
        <v>0</v>
      </c>
      <c r="MHS1192" s="234"/>
      <c r="MHT1192" s="235" t="e">
        <f>MHT1193</f>
        <v>#REF!</v>
      </c>
      <c r="MHU1192" s="229" t="s">
        <v>236</v>
      </c>
      <c r="MHV1192" s="230" t="s">
        <v>26</v>
      </c>
      <c r="MHW1192" s="231">
        <v>7</v>
      </c>
      <c r="MHX1192" s="231">
        <v>2</v>
      </c>
      <c r="MHY1192" s="232" t="s">
        <v>237</v>
      </c>
      <c r="MHZ1192" s="233">
        <v>0</v>
      </c>
      <c r="MIA1192" s="234"/>
      <c r="MIB1192" s="235" t="e">
        <f>MIB1193</f>
        <v>#REF!</v>
      </c>
      <c r="MIC1192" s="229" t="s">
        <v>236</v>
      </c>
      <c r="MID1192" s="230" t="s">
        <v>26</v>
      </c>
      <c r="MIE1192" s="231">
        <v>7</v>
      </c>
      <c r="MIF1192" s="231">
        <v>2</v>
      </c>
      <c r="MIG1192" s="232" t="s">
        <v>237</v>
      </c>
      <c r="MIH1192" s="233">
        <v>0</v>
      </c>
      <c r="MII1192" s="234"/>
      <c r="MIJ1192" s="235" t="e">
        <f>MIJ1193</f>
        <v>#REF!</v>
      </c>
      <c r="MIK1192" s="229" t="s">
        <v>236</v>
      </c>
      <c r="MIL1192" s="230" t="s">
        <v>26</v>
      </c>
      <c r="MIM1192" s="231">
        <v>7</v>
      </c>
      <c r="MIN1192" s="231">
        <v>2</v>
      </c>
      <c r="MIO1192" s="232" t="s">
        <v>237</v>
      </c>
      <c r="MIP1192" s="233">
        <v>0</v>
      </c>
      <c r="MIQ1192" s="234"/>
      <c r="MIR1192" s="235" t="e">
        <f>MIR1193</f>
        <v>#REF!</v>
      </c>
      <c r="MIS1192" s="229" t="s">
        <v>236</v>
      </c>
      <c r="MIT1192" s="230" t="s">
        <v>26</v>
      </c>
      <c r="MIU1192" s="231">
        <v>7</v>
      </c>
      <c r="MIV1192" s="231">
        <v>2</v>
      </c>
      <c r="MIW1192" s="232" t="s">
        <v>237</v>
      </c>
      <c r="MIX1192" s="233">
        <v>0</v>
      </c>
      <c r="MIY1192" s="234"/>
      <c r="MIZ1192" s="235" t="e">
        <f>MIZ1193</f>
        <v>#REF!</v>
      </c>
      <c r="MJA1192" s="229" t="s">
        <v>236</v>
      </c>
      <c r="MJB1192" s="230" t="s">
        <v>26</v>
      </c>
      <c r="MJC1192" s="231">
        <v>7</v>
      </c>
      <c r="MJD1192" s="231">
        <v>2</v>
      </c>
      <c r="MJE1192" s="232" t="s">
        <v>237</v>
      </c>
      <c r="MJF1192" s="233">
        <v>0</v>
      </c>
      <c r="MJG1192" s="234"/>
      <c r="MJH1192" s="235" t="e">
        <f>MJH1193</f>
        <v>#REF!</v>
      </c>
      <c r="MJI1192" s="229" t="s">
        <v>236</v>
      </c>
      <c r="MJJ1192" s="230" t="s">
        <v>26</v>
      </c>
      <c r="MJK1192" s="231">
        <v>7</v>
      </c>
      <c r="MJL1192" s="231">
        <v>2</v>
      </c>
      <c r="MJM1192" s="232" t="s">
        <v>237</v>
      </c>
      <c r="MJN1192" s="233">
        <v>0</v>
      </c>
      <c r="MJO1192" s="234"/>
      <c r="MJP1192" s="235" t="e">
        <f>MJP1193</f>
        <v>#REF!</v>
      </c>
      <c r="MJQ1192" s="229" t="s">
        <v>236</v>
      </c>
      <c r="MJR1192" s="230" t="s">
        <v>26</v>
      </c>
      <c r="MJS1192" s="231">
        <v>7</v>
      </c>
      <c r="MJT1192" s="231">
        <v>2</v>
      </c>
      <c r="MJU1192" s="232" t="s">
        <v>237</v>
      </c>
      <c r="MJV1192" s="233">
        <v>0</v>
      </c>
      <c r="MJW1192" s="234"/>
      <c r="MJX1192" s="235" t="e">
        <f>MJX1193</f>
        <v>#REF!</v>
      </c>
      <c r="MJY1192" s="229" t="s">
        <v>236</v>
      </c>
      <c r="MJZ1192" s="230" t="s">
        <v>26</v>
      </c>
      <c r="MKA1192" s="231">
        <v>7</v>
      </c>
      <c r="MKB1192" s="231">
        <v>2</v>
      </c>
      <c r="MKC1192" s="232" t="s">
        <v>237</v>
      </c>
      <c r="MKD1192" s="233">
        <v>0</v>
      </c>
      <c r="MKE1192" s="234"/>
      <c r="MKF1192" s="235" t="e">
        <f>MKF1193</f>
        <v>#REF!</v>
      </c>
      <c r="MKG1192" s="229" t="s">
        <v>236</v>
      </c>
      <c r="MKH1192" s="230" t="s">
        <v>26</v>
      </c>
      <c r="MKI1192" s="231">
        <v>7</v>
      </c>
      <c r="MKJ1192" s="231">
        <v>2</v>
      </c>
      <c r="MKK1192" s="232" t="s">
        <v>237</v>
      </c>
      <c r="MKL1192" s="233">
        <v>0</v>
      </c>
      <c r="MKM1192" s="234"/>
      <c r="MKN1192" s="235" t="e">
        <f>MKN1193</f>
        <v>#REF!</v>
      </c>
      <c r="MKO1192" s="229" t="s">
        <v>236</v>
      </c>
      <c r="MKP1192" s="230" t="s">
        <v>26</v>
      </c>
      <c r="MKQ1192" s="231">
        <v>7</v>
      </c>
      <c r="MKR1192" s="231">
        <v>2</v>
      </c>
      <c r="MKS1192" s="232" t="s">
        <v>237</v>
      </c>
      <c r="MKT1192" s="233">
        <v>0</v>
      </c>
      <c r="MKU1192" s="234"/>
      <c r="MKV1192" s="235" t="e">
        <f>MKV1193</f>
        <v>#REF!</v>
      </c>
      <c r="MKW1192" s="229" t="s">
        <v>236</v>
      </c>
      <c r="MKX1192" s="230" t="s">
        <v>26</v>
      </c>
      <c r="MKY1192" s="231">
        <v>7</v>
      </c>
      <c r="MKZ1192" s="231">
        <v>2</v>
      </c>
      <c r="MLA1192" s="232" t="s">
        <v>237</v>
      </c>
      <c r="MLB1192" s="233">
        <v>0</v>
      </c>
      <c r="MLC1192" s="234"/>
      <c r="MLD1192" s="235" t="e">
        <f>MLD1193</f>
        <v>#REF!</v>
      </c>
      <c r="MLE1192" s="229" t="s">
        <v>236</v>
      </c>
      <c r="MLF1192" s="230" t="s">
        <v>26</v>
      </c>
      <c r="MLG1192" s="231">
        <v>7</v>
      </c>
      <c r="MLH1192" s="231">
        <v>2</v>
      </c>
      <c r="MLI1192" s="232" t="s">
        <v>237</v>
      </c>
      <c r="MLJ1192" s="233">
        <v>0</v>
      </c>
      <c r="MLK1192" s="234"/>
      <c r="MLL1192" s="235" t="e">
        <f>MLL1193</f>
        <v>#REF!</v>
      </c>
      <c r="MLM1192" s="229" t="s">
        <v>236</v>
      </c>
      <c r="MLN1192" s="230" t="s">
        <v>26</v>
      </c>
      <c r="MLO1192" s="231">
        <v>7</v>
      </c>
      <c r="MLP1192" s="231">
        <v>2</v>
      </c>
      <c r="MLQ1192" s="232" t="s">
        <v>237</v>
      </c>
      <c r="MLR1192" s="233">
        <v>0</v>
      </c>
      <c r="MLS1192" s="234"/>
      <c r="MLT1192" s="235" t="e">
        <f>MLT1193</f>
        <v>#REF!</v>
      </c>
      <c r="MLU1192" s="229" t="s">
        <v>236</v>
      </c>
      <c r="MLV1192" s="230" t="s">
        <v>26</v>
      </c>
      <c r="MLW1192" s="231">
        <v>7</v>
      </c>
      <c r="MLX1192" s="231">
        <v>2</v>
      </c>
      <c r="MLY1192" s="232" t="s">
        <v>237</v>
      </c>
      <c r="MLZ1192" s="233">
        <v>0</v>
      </c>
      <c r="MMA1192" s="234"/>
      <c r="MMB1192" s="235" t="e">
        <f>MMB1193</f>
        <v>#REF!</v>
      </c>
      <c r="MMC1192" s="229" t="s">
        <v>236</v>
      </c>
      <c r="MMD1192" s="230" t="s">
        <v>26</v>
      </c>
      <c r="MME1192" s="231">
        <v>7</v>
      </c>
      <c r="MMF1192" s="231">
        <v>2</v>
      </c>
      <c r="MMG1192" s="232" t="s">
        <v>237</v>
      </c>
      <c r="MMH1192" s="233">
        <v>0</v>
      </c>
      <c r="MMI1192" s="234"/>
      <c r="MMJ1192" s="235" t="e">
        <f>MMJ1193</f>
        <v>#REF!</v>
      </c>
      <c r="MMK1192" s="229" t="s">
        <v>236</v>
      </c>
      <c r="MML1192" s="230" t="s">
        <v>26</v>
      </c>
      <c r="MMM1192" s="231">
        <v>7</v>
      </c>
      <c r="MMN1192" s="231">
        <v>2</v>
      </c>
      <c r="MMO1192" s="232" t="s">
        <v>237</v>
      </c>
      <c r="MMP1192" s="233">
        <v>0</v>
      </c>
      <c r="MMQ1192" s="234"/>
      <c r="MMR1192" s="235" t="e">
        <f>MMR1193</f>
        <v>#REF!</v>
      </c>
      <c r="MMS1192" s="229" t="s">
        <v>236</v>
      </c>
      <c r="MMT1192" s="230" t="s">
        <v>26</v>
      </c>
      <c r="MMU1192" s="231">
        <v>7</v>
      </c>
      <c r="MMV1192" s="231">
        <v>2</v>
      </c>
      <c r="MMW1192" s="232" t="s">
        <v>237</v>
      </c>
      <c r="MMX1192" s="233">
        <v>0</v>
      </c>
      <c r="MMY1192" s="234"/>
      <c r="MMZ1192" s="235" t="e">
        <f>MMZ1193</f>
        <v>#REF!</v>
      </c>
      <c r="MNA1192" s="229" t="s">
        <v>236</v>
      </c>
      <c r="MNB1192" s="230" t="s">
        <v>26</v>
      </c>
      <c r="MNC1192" s="231">
        <v>7</v>
      </c>
      <c r="MND1192" s="231">
        <v>2</v>
      </c>
      <c r="MNE1192" s="232" t="s">
        <v>237</v>
      </c>
      <c r="MNF1192" s="233">
        <v>0</v>
      </c>
      <c r="MNG1192" s="234"/>
      <c r="MNH1192" s="235" t="e">
        <f>MNH1193</f>
        <v>#REF!</v>
      </c>
      <c r="MNI1192" s="229" t="s">
        <v>236</v>
      </c>
      <c r="MNJ1192" s="230" t="s">
        <v>26</v>
      </c>
      <c r="MNK1192" s="231">
        <v>7</v>
      </c>
      <c r="MNL1192" s="231">
        <v>2</v>
      </c>
      <c r="MNM1192" s="232" t="s">
        <v>237</v>
      </c>
      <c r="MNN1192" s="233">
        <v>0</v>
      </c>
      <c r="MNO1192" s="234"/>
      <c r="MNP1192" s="235" t="e">
        <f>MNP1193</f>
        <v>#REF!</v>
      </c>
      <c r="MNQ1192" s="229" t="s">
        <v>236</v>
      </c>
      <c r="MNR1192" s="230" t="s">
        <v>26</v>
      </c>
      <c r="MNS1192" s="231">
        <v>7</v>
      </c>
      <c r="MNT1192" s="231">
        <v>2</v>
      </c>
      <c r="MNU1192" s="232" t="s">
        <v>237</v>
      </c>
      <c r="MNV1192" s="233">
        <v>0</v>
      </c>
      <c r="MNW1192" s="234"/>
      <c r="MNX1192" s="235" t="e">
        <f>MNX1193</f>
        <v>#REF!</v>
      </c>
      <c r="MNY1192" s="229" t="s">
        <v>236</v>
      </c>
      <c r="MNZ1192" s="230" t="s">
        <v>26</v>
      </c>
      <c r="MOA1192" s="231">
        <v>7</v>
      </c>
      <c r="MOB1192" s="231">
        <v>2</v>
      </c>
      <c r="MOC1192" s="232" t="s">
        <v>237</v>
      </c>
      <c r="MOD1192" s="233">
        <v>0</v>
      </c>
      <c r="MOE1192" s="234"/>
      <c r="MOF1192" s="235" t="e">
        <f>MOF1193</f>
        <v>#REF!</v>
      </c>
      <c r="MOG1192" s="229" t="s">
        <v>236</v>
      </c>
      <c r="MOH1192" s="230" t="s">
        <v>26</v>
      </c>
      <c r="MOI1192" s="231">
        <v>7</v>
      </c>
      <c r="MOJ1192" s="231">
        <v>2</v>
      </c>
      <c r="MOK1192" s="232" t="s">
        <v>237</v>
      </c>
      <c r="MOL1192" s="233">
        <v>0</v>
      </c>
      <c r="MOM1192" s="234"/>
      <c r="MON1192" s="235" t="e">
        <f>MON1193</f>
        <v>#REF!</v>
      </c>
      <c r="MOO1192" s="229" t="s">
        <v>236</v>
      </c>
      <c r="MOP1192" s="230" t="s">
        <v>26</v>
      </c>
      <c r="MOQ1192" s="231">
        <v>7</v>
      </c>
      <c r="MOR1192" s="231">
        <v>2</v>
      </c>
      <c r="MOS1192" s="232" t="s">
        <v>237</v>
      </c>
      <c r="MOT1192" s="233">
        <v>0</v>
      </c>
      <c r="MOU1192" s="234"/>
      <c r="MOV1192" s="235" t="e">
        <f>MOV1193</f>
        <v>#REF!</v>
      </c>
      <c r="MOW1192" s="229" t="s">
        <v>236</v>
      </c>
      <c r="MOX1192" s="230" t="s">
        <v>26</v>
      </c>
      <c r="MOY1192" s="231">
        <v>7</v>
      </c>
      <c r="MOZ1192" s="231">
        <v>2</v>
      </c>
      <c r="MPA1192" s="232" t="s">
        <v>237</v>
      </c>
      <c r="MPB1192" s="233">
        <v>0</v>
      </c>
      <c r="MPC1192" s="234"/>
      <c r="MPD1192" s="235" t="e">
        <f>MPD1193</f>
        <v>#REF!</v>
      </c>
      <c r="MPE1192" s="229" t="s">
        <v>236</v>
      </c>
      <c r="MPF1192" s="230" t="s">
        <v>26</v>
      </c>
      <c r="MPG1192" s="231">
        <v>7</v>
      </c>
      <c r="MPH1192" s="231">
        <v>2</v>
      </c>
      <c r="MPI1192" s="232" t="s">
        <v>237</v>
      </c>
      <c r="MPJ1192" s="233">
        <v>0</v>
      </c>
      <c r="MPK1192" s="234"/>
      <c r="MPL1192" s="235" t="e">
        <f>MPL1193</f>
        <v>#REF!</v>
      </c>
      <c r="MPM1192" s="229" t="s">
        <v>236</v>
      </c>
      <c r="MPN1192" s="230" t="s">
        <v>26</v>
      </c>
      <c r="MPO1192" s="231">
        <v>7</v>
      </c>
      <c r="MPP1192" s="231">
        <v>2</v>
      </c>
      <c r="MPQ1192" s="232" t="s">
        <v>237</v>
      </c>
      <c r="MPR1192" s="233">
        <v>0</v>
      </c>
      <c r="MPS1192" s="234"/>
      <c r="MPT1192" s="235" t="e">
        <f>MPT1193</f>
        <v>#REF!</v>
      </c>
      <c r="MPU1192" s="229" t="s">
        <v>236</v>
      </c>
      <c r="MPV1192" s="230" t="s">
        <v>26</v>
      </c>
      <c r="MPW1192" s="231">
        <v>7</v>
      </c>
      <c r="MPX1192" s="231">
        <v>2</v>
      </c>
      <c r="MPY1192" s="232" t="s">
        <v>237</v>
      </c>
      <c r="MPZ1192" s="233">
        <v>0</v>
      </c>
      <c r="MQA1192" s="234"/>
      <c r="MQB1192" s="235" t="e">
        <f>MQB1193</f>
        <v>#REF!</v>
      </c>
      <c r="MQC1192" s="229" t="s">
        <v>236</v>
      </c>
      <c r="MQD1192" s="230" t="s">
        <v>26</v>
      </c>
      <c r="MQE1192" s="231">
        <v>7</v>
      </c>
      <c r="MQF1192" s="231">
        <v>2</v>
      </c>
      <c r="MQG1192" s="232" t="s">
        <v>237</v>
      </c>
      <c r="MQH1192" s="233">
        <v>0</v>
      </c>
      <c r="MQI1192" s="234"/>
      <c r="MQJ1192" s="235" t="e">
        <f>MQJ1193</f>
        <v>#REF!</v>
      </c>
      <c r="MQK1192" s="229" t="s">
        <v>236</v>
      </c>
      <c r="MQL1192" s="230" t="s">
        <v>26</v>
      </c>
      <c r="MQM1192" s="231">
        <v>7</v>
      </c>
      <c r="MQN1192" s="231">
        <v>2</v>
      </c>
      <c r="MQO1192" s="232" t="s">
        <v>237</v>
      </c>
      <c r="MQP1192" s="233">
        <v>0</v>
      </c>
      <c r="MQQ1192" s="234"/>
      <c r="MQR1192" s="235" t="e">
        <f>MQR1193</f>
        <v>#REF!</v>
      </c>
      <c r="MQS1192" s="229" t="s">
        <v>236</v>
      </c>
      <c r="MQT1192" s="230" t="s">
        <v>26</v>
      </c>
      <c r="MQU1192" s="231">
        <v>7</v>
      </c>
      <c r="MQV1192" s="231">
        <v>2</v>
      </c>
      <c r="MQW1192" s="232" t="s">
        <v>237</v>
      </c>
      <c r="MQX1192" s="233">
        <v>0</v>
      </c>
      <c r="MQY1192" s="234"/>
      <c r="MQZ1192" s="235" t="e">
        <f>MQZ1193</f>
        <v>#REF!</v>
      </c>
      <c r="MRA1192" s="229" t="s">
        <v>236</v>
      </c>
      <c r="MRB1192" s="230" t="s">
        <v>26</v>
      </c>
      <c r="MRC1192" s="231">
        <v>7</v>
      </c>
      <c r="MRD1192" s="231">
        <v>2</v>
      </c>
      <c r="MRE1192" s="232" t="s">
        <v>237</v>
      </c>
      <c r="MRF1192" s="233">
        <v>0</v>
      </c>
      <c r="MRG1192" s="234"/>
      <c r="MRH1192" s="235" t="e">
        <f>MRH1193</f>
        <v>#REF!</v>
      </c>
      <c r="MRI1192" s="229" t="s">
        <v>236</v>
      </c>
      <c r="MRJ1192" s="230" t="s">
        <v>26</v>
      </c>
      <c r="MRK1192" s="231">
        <v>7</v>
      </c>
      <c r="MRL1192" s="231">
        <v>2</v>
      </c>
      <c r="MRM1192" s="232" t="s">
        <v>237</v>
      </c>
      <c r="MRN1192" s="233">
        <v>0</v>
      </c>
      <c r="MRO1192" s="234"/>
      <c r="MRP1192" s="235" t="e">
        <f>MRP1193</f>
        <v>#REF!</v>
      </c>
      <c r="MRQ1192" s="229" t="s">
        <v>236</v>
      </c>
      <c r="MRR1192" s="230" t="s">
        <v>26</v>
      </c>
      <c r="MRS1192" s="231">
        <v>7</v>
      </c>
      <c r="MRT1192" s="231">
        <v>2</v>
      </c>
      <c r="MRU1192" s="232" t="s">
        <v>237</v>
      </c>
      <c r="MRV1192" s="233">
        <v>0</v>
      </c>
      <c r="MRW1192" s="234"/>
      <c r="MRX1192" s="235" t="e">
        <f>MRX1193</f>
        <v>#REF!</v>
      </c>
      <c r="MRY1192" s="229" t="s">
        <v>236</v>
      </c>
      <c r="MRZ1192" s="230" t="s">
        <v>26</v>
      </c>
      <c r="MSA1192" s="231">
        <v>7</v>
      </c>
      <c r="MSB1192" s="231">
        <v>2</v>
      </c>
      <c r="MSC1192" s="232" t="s">
        <v>237</v>
      </c>
      <c r="MSD1192" s="233">
        <v>0</v>
      </c>
      <c r="MSE1192" s="234"/>
      <c r="MSF1192" s="235" t="e">
        <f>MSF1193</f>
        <v>#REF!</v>
      </c>
      <c r="MSG1192" s="229" t="s">
        <v>236</v>
      </c>
      <c r="MSH1192" s="230" t="s">
        <v>26</v>
      </c>
      <c r="MSI1192" s="231">
        <v>7</v>
      </c>
      <c r="MSJ1192" s="231">
        <v>2</v>
      </c>
      <c r="MSK1192" s="232" t="s">
        <v>237</v>
      </c>
      <c r="MSL1192" s="233">
        <v>0</v>
      </c>
      <c r="MSM1192" s="234"/>
      <c r="MSN1192" s="235" t="e">
        <f>MSN1193</f>
        <v>#REF!</v>
      </c>
      <c r="MSO1192" s="229" t="s">
        <v>236</v>
      </c>
      <c r="MSP1192" s="230" t="s">
        <v>26</v>
      </c>
      <c r="MSQ1192" s="231">
        <v>7</v>
      </c>
      <c r="MSR1192" s="231">
        <v>2</v>
      </c>
      <c r="MSS1192" s="232" t="s">
        <v>237</v>
      </c>
      <c r="MST1192" s="233">
        <v>0</v>
      </c>
      <c r="MSU1192" s="234"/>
      <c r="MSV1192" s="235" t="e">
        <f>MSV1193</f>
        <v>#REF!</v>
      </c>
      <c r="MSW1192" s="229" t="s">
        <v>236</v>
      </c>
      <c r="MSX1192" s="230" t="s">
        <v>26</v>
      </c>
      <c r="MSY1192" s="231">
        <v>7</v>
      </c>
      <c r="MSZ1192" s="231">
        <v>2</v>
      </c>
      <c r="MTA1192" s="232" t="s">
        <v>237</v>
      </c>
      <c r="MTB1192" s="233">
        <v>0</v>
      </c>
      <c r="MTC1192" s="234"/>
      <c r="MTD1192" s="235" t="e">
        <f>MTD1193</f>
        <v>#REF!</v>
      </c>
      <c r="MTE1192" s="229" t="s">
        <v>236</v>
      </c>
      <c r="MTF1192" s="230" t="s">
        <v>26</v>
      </c>
      <c r="MTG1192" s="231">
        <v>7</v>
      </c>
      <c r="MTH1192" s="231">
        <v>2</v>
      </c>
      <c r="MTI1192" s="232" t="s">
        <v>237</v>
      </c>
      <c r="MTJ1192" s="233">
        <v>0</v>
      </c>
      <c r="MTK1192" s="234"/>
      <c r="MTL1192" s="235" t="e">
        <f>MTL1193</f>
        <v>#REF!</v>
      </c>
      <c r="MTM1192" s="229" t="s">
        <v>236</v>
      </c>
      <c r="MTN1192" s="230" t="s">
        <v>26</v>
      </c>
      <c r="MTO1192" s="231">
        <v>7</v>
      </c>
      <c r="MTP1192" s="231">
        <v>2</v>
      </c>
      <c r="MTQ1192" s="232" t="s">
        <v>237</v>
      </c>
      <c r="MTR1192" s="233">
        <v>0</v>
      </c>
      <c r="MTS1192" s="234"/>
      <c r="MTT1192" s="235" t="e">
        <f>MTT1193</f>
        <v>#REF!</v>
      </c>
      <c r="MTU1192" s="229" t="s">
        <v>236</v>
      </c>
      <c r="MTV1192" s="230" t="s">
        <v>26</v>
      </c>
      <c r="MTW1192" s="231">
        <v>7</v>
      </c>
      <c r="MTX1192" s="231">
        <v>2</v>
      </c>
      <c r="MTY1192" s="232" t="s">
        <v>237</v>
      </c>
      <c r="MTZ1192" s="233">
        <v>0</v>
      </c>
      <c r="MUA1192" s="234"/>
      <c r="MUB1192" s="235" t="e">
        <f>MUB1193</f>
        <v>#REF!</v>
      </c>
      <c r="MUC1192" s="229" t="s">
        <v>236</v>
      </c>
      <c r="MUD1192" s="230" t="s">
        <v>26</v>
      </c>
      <c r="MUE1192" s="231">
        <v>7</v>
      </c>
      <c r="MUF1192" s="231">
        <v>2</v>
      </c>
      <c r="MUG1192" s="232" t="s">
        <v>237</v>
      </c>
      <c r="MUH1192" s="233">
        <v>0</v>
      </c>
      <c r="MUI1192" s="234"/>
      <c r="MUJ1192" s="235" t="e">
        <f>MUJ1193</f>
        <v>#REF!</v>
      </c>
      <c r="MUK1192" s="229" t="s">
        <v>236</v>
      </c>
      <c r="MUL1192" s="230" t="s">
        <v>26</v>
      </c>
      <c r="MUM1192" s="231">
        <v>7</v>
      </c>
      <c r="MUN1192" s="231">
        <v>2</v>
      </c>
      <c r="MUO1192" s="232" t="s">
        <v>237</v>
      </c>
      <c r="MUP1192" s="233">
        <v>0</v>
      </c>
      <c r="MUQ1192" s="234"/>
      <c r="MUR1192" s="235" t="e">
        <f>MUR1193</f>
        <v>#REF!</v>
      </c>
      <c r="MUS1192" s="229" t="s">
        <v>236</v>
      </c>
      <c r="MUT1192" s="230" t="s">
        <v>26</v>
      </c>
      <c r="MUU1192" s="231">
        <v>7</v>
      </c>
      <c r="MUV1192" s="231">
        <v>2</v>
      </c>
      <c r="MUW1192" s="232" t="s">
        <v>237</v>
      </c>
      <c r="MUX1192" s="233">
        <v>0</v>
      </c>
      <c r="MUY1192" s="234"/>
      <c r="MUZ1192" s="235" t="e">
        <f>MUZ1193</f>
        <v>#REF!</v>
      </c>
      <c r="MVA1192" s="229" t="s">
        <v>236</v>
      </c>
      <c r="MVB1192" s="230" t="s">
        <v>26</v>
      </c>
      <c r="MVC1192" s="231">
        <v>7</v>
      </c>
      <c r="MVD1192" s="231">
        <v>2</v>
      </c>
      <c r="MVE1192" s="232" t="s">
        <v>237</v>
      </c>
      <c r="MVF1192" s="233">
        <v>0</v>
      </c>
      <c r="MVG1192" s="234"/>
      <c r="MVH1192" s="235" t="e">
        <f>MVH1193</f>
        <v>#REF!</v>
      </c>
      <c r="MVI1192" s="229" t="s">
        <v>236</v>
      </c>
      <c r="MVJ1192" s="230" t="s">
        <v>26</v>
      </c>
      <c r="MVK1192" s="231">
        <v>7</v>
      </c>
      <c r="MVL1192" s="231">
        <v>2</v>
      </c>
      <c r="MVM1192" s="232" t="s">
        <v>237</v>
      </c>
      <c r="MVN1192" s="233">
        <v>0</v>
      </c>
      <c r="MVO1192" s="234"/>
      <c r="MVP1192" s="235" t="e">
        <f>MVP1193</f>
        <v>#REF!</v>
      </c>
      <c r="MVQ1192" s="229" t="s">
        <v>236</v>
      </c>
      <c r="MVR1192" s="230" t="s">
        <v>26</v>
      </c>
      <c r="MVS1192" s="231">
        <v>7</v>
      </c>
      <c r="MVT1192" s="231">
        <v>2</v>
      </c>
      <c r="MVU1192" s="232" t="s">
        <v>237</v>
      </c>
      <c r="MVV1192" s="233">
        <v>0</v>
      </c>
      <c r="MVW1192" s="234"/>
      <c r="MVX1192" s="235" t="e">
        <f>MVX1193</f>
        <v>#REF!</v>
      </c>
      <c r="MVY1192" s="229" t="s">
        <v>236</v>
      </c>
      <c r="MVZ1192" s="230" t="s">
        <v>26</v>
      </c>
      <c r="MWA1192" s="231">
        <v>7</v>
      </c>
      <c r="MWB1192" s="231">
        <v>2</v>
      </c>
      <c r="MWC1192" s="232" t="s">
        <v>237</v>
      </c>
      <c r="MWD1192" s="233">
        <v>0</v>
      </c>
      <c r="MWE1192" s="234"/>
      <c r="MWF1192" s="235" t="e">
        <f>MWF1193</f>
        <v>#REF!</v>
      </c>
      <c r="MWG1192" s="229" t="s">
        <v>236</v>
      </c>
      <c r="MWH1192" s="230" t="s">
        <v>26</v>
      </c>
      <c r="MWI1192" s="231">
        <v>7</v>
      </c>
      <c r="MWJ1192" s="231">
        <v>2</v>
      </c>
      <c r="MWK1192" s="232" t="s">
        <v>237</v>
      </c>
      <c r="MWL1192" s="233">
        <v>0</v>
      </c>
      <c r="MWM1192" s="234"/>
      <c r="MWN1192" s="235" t="e">
        <f>MWN1193</f>
        <v>#REF!</v>
      </c>
      <c r="MWO1192" s="229" t="s">
        <v>236</v>
      </c>
      <c r="MWP1192" s="230" t="s">
        <v>26</v>
      </c>
      <c r="MWQ1192" s="231">
        <v>7</v>
      </c>
      <c r="MWR1192" s="231">
        <v>2</v>
      </c>
      <c r="MWS1192" s="232" t="s">
        <v>237</v>
      </c>
      <c r="MWT1192" s="233">
        <v>0</v>
      </c>
      <c r="MWU1192" s="234"/>
      <c r="MWV1192" s="235" t="e">
        <f>MWV1193</f>
        <v>#REF!</v>
      </c>
      <c r="MWW1192" s="229" t="s">
        <v>236</v>
      </c>
      <c r="MWX1192" s="230" t="s">
        <v>26</v>
      </c>
      <c r="MWY1192" s="231">
        <v>7</v>
      </c>
      <c r="MWZ1192" s="231">
        <v>2</v>
      </c>
      <c r="MXA1192" s="232" t="s">
        <v>237</v>
      </c>
      <c r="MXB1192" s="233">
        <v>0</v>
      </c>
      <c r="MXC1192" s="234"/>
      <c r="MXD1192" s="235" t="e">
        <f>MXD1193</f>
        <v>#REF!</v>
      </c>
      <c r="MXE1192" s="229" t="s">
        <v>236</v>
      </c>
      <c r="MXF1192" s="230" t="s">
        <v>26</v>
      </c>
      <c r="MXG1192" s="231">
        <v>7</v>
      </c>
      <c r="MXH1192" s="231">
        <v>2</v>
      </c>
      <c r="MXI1192" s="232" t="s">
        <v>237</v>
      </c>
      <c r="MXJ1192" s="233">
        <v>0</v>
      </c>
      <c r="MXK1192" s="234"/>
      <c r="MXL1192" s="235" t="e">
        <f>MXL1193</f>
        <v>#REF!</v>
      </c>
      <c r="MXM1192" s="229" t="s">
        <v>236</v>
      </c>
      <c r="MXN1192" s="230" t="s">
        <v>26</v>
      </c>
      <c r="MXO1192" s="231">
        <v>7</v>
      </c>
      <c r="MXP1192" s="231">
        <v>2</v>
      </c>
      <c r="MXQ1192" s="232" t="s">
        <v>237</v>
      </c>
      <c r="MXR1192" s="233">
        <v>0</v>
      </c>
      <c r="MXS1192" s="234"/>
      <c r="MXT1192" s="235" t="e">
        <f>MXT1193</f>
        <v>#REF!</v>
      </c>
      <c r="MXU1192" s="229" t="s">
        <v>236</v>
      </c>
      <c r="MXV1192" s="230" t="s">
        <v>26</v>
      </c>
      <c r="MXW1192" s="231">
        <v>7</v>
      </c>
      <c r="MXX1192" s="231">
        <v>2</v>
      </c>
      <c r="MXY1192" s="232" t="s">
        <v>237</v>
      </c>
      <c r="MXZ1192" s="233">
        <v>0</v>
      </c>
      <c r="MYA1192" s="234"/>
      <c r="MYB1192" s="235" t="e">
        <f>MYB1193</f>
        <v>#REF!</v>
      </c>
      <c r="MYC1192" s="229" t="s">
        <v>236</v>
      </c>
      <c r="MYD1192" s="230" t="s">
        <v>26</v>
      </c>
      <c r="MYE1192" s="231">
        <v>7</v>
      </c>
      <c r="MYF1192" s="231">
        <v>2</v>
      </c>
      <c r="MYG1192" s="232" t="s">
        <v>237</v>
      </c>
      <c r="MYH1192" s="233">
        <v>0</v>
      </c>
      <c r="MYI1192" s="234"/>
      <c r="MYJ1192" s="235" t="e">
        <f>MYJ1193</f>
        <v>#REF!</v>
      </c>
      <c r="MYK1192" s="229" t="s">
        <v>236</v>
      </c>
      <c r="MYL1192" s="230" t="s">
        <v>26</v>
      </c>
      <c r="MYM1192" s="231">
        <v>7</v>
      </c>
      <c r="MYN1192" s="231">
        <v>2</v>
      </c>
      <c r="MYO1192" s="232" t="s">
        <v>237</v>
      </c>
      <c r="MYP1192" s="233">
        <v>0</v>
      </c>
      <c r="MYQ1192" s="234"/>
      <c r="MYR1192" s="235" t="e">
        <f>MYR1193</f>
        <v>#REF!</v>
      </c>
      <c r="MYS1192" s="229" t="s">
        <v>236</v>
      </c>
      <c r="MYT1192" s="230" t="s">
        <v>26</v>
      </c>
      <c r="MYU1192" s="231">
        <v>7</v>
      </c>
      <c r="MYV1192" s="231">
        <v>2</v>
      </c>
      <c r="MYW1192" s="232" t="s">
        <v>237</v>
      </c>
      <c r="MYX1192" s="233">
        <v>0</v>
      </c>
      <c r="MYY1192" s="234"/>
      <c r="MYZ1192" s="235" t="e">
        <f>MYZ1193</f>
        <v>#REF!</v>
      </c>
      <c r="MZA1192" s="229" t="s">
        <v>236</v>
      </c>
      <c r="MZB1192" s="230" t="s">
        <v>26</v>
      </c>
      <c r="MZC1192" s="231">
        <v>7</v>
      </c>
      <c r="MZD1192" s="231">
        <v>2</v>
      </c>
      <c r="MZE1192" s="232" t="s">
        <v>237</v>
      </c>
      <c r="MZF1192" s="233">
        <v>0</v>
      </c>
      <c r="MZG1192" s="234"/>
      <c r="MZH1192" s="235" t="e">
        <f>MZH1193</f>
        <v>#REF!</v>
      </c>
      <c r="MZI1192" s="229" t="s">
        <v>236</v>
      </c>
      <c r="MZJ1192" s="230" t="s">
        <v>26</v>
      </c>
      <c r="MZK1192" s="231">
        <v>7</v>
      </c>
      <c r="MZL1192" s="231">
        <v>2</v>
      </c>
      <c r="MZM1192" s="232" t="s">
        <v>237</v>
      </c>
      <c r="MZN1192" s="233">
        <v>0</v>
      </c>
      <c r="MZO1192" s="234"/>
      <c r="MZP1192" s="235" t="e">
        <f>MZP1193</f>
        <v>#REF!</v>
      </c>
      <c r="MZQ1192" s="229" t="s">
        <v>236</v>
      </c>
      <c r="MZR1192" s="230" t="s">
        <v>26</v>
      </c>
      <c r="MZS1192" s="231">
        <v>7</v>
      </c>
      <c r="MZT1192" s="231">
        <v>2</v>
      </c>
      <c r="MZU1192" s="232" t="s">
        <v>237</v>
      </c>
      <c r="MZV1192" s="233">
        <v>0</v>
      </c>
      <c r="MZW1192" s="234"/>
      <c r="MZX1192" s="235" t="e">
        <f>MZX1193</f>
        <v>#REF!</v>
      </c>
      <c r="MZY1192" s="229" t="s">
        <v>236</v>
      </c>
      <c r="MZZ1192" s="230" t="s">
        <v>26</v>
      </c>
      <c r="NAA1192" s="231">
        <v>7</v>
      </c>
      <c r="NAB1192" s="231">
        <v>2</v>
      </c>
      <c r="NAC1192" s="232" t="s">
        <v>237</v>
      </c>
      <c r="NAD1192" s="233">
        <v>0</v>
      </c>
      <c r="NAE1192" s="234"/>
      <c r="NAF1192" s="235" t="e">
        <f>NAF1193</f>
        <v>#REF!</v>
      </c>
      <c r="NAG1192" s="229" t="s">
        <v>236</v>
      </c>
      <c r="NAH1192" s="230" t="s">
        <v>26</v>
      </c>
      <c r="NAI1192" s="231">
        <v>7</v>
      </c>
      <c r="NAJ1192" s="231">
        <v>2</v>
      </c>
      <c r="NAK1192" s="232" t="s">
        <v>237</v>
      </c>
      <c r="NAL1192" s="233">
        <v>0</v>
      </c>
      <c r="NAM1192" s="234"/>
      <c r="NAN1192" s="235" t="e">
        <f>NAN1193</f>
        <v>#REF!</v>
      </c>
      <c r="NAO1192" s="229" t="s">
        <v>236</v>
      </c>
      <c r="NAP1192" s="230" t="s">
        <v>26</v>
      </c>
      <c r="NAQ1192" s="231">
        <v>7</v>
      </c>
      <c r="NAR1192" s="231">
        <v>2</v>
      </c>
      <c r="NAS1192" s="232" t="s">
        <v>237</v>
      </c>
      <c r="NAT1192" s="233">
        <v>0</v>
      </c>
      <c r="NAU1192" s="234"/>
      <c r="NAV1192" s="235" t="e">
        <f>NAV1193</f>
        <v>#REF!</v>
      </c>
      <c r="NAW1192" s="229" t="s">
        <v>236</v>
      </c>
      <c r="NAX1192" s="230" t="s">
        <v>26</v>
      </c>
      <c r="NAY1192" s="231">
        <v>7</v>
      </c>
      <c r="NAZ1192" s="231">
        <v>2</v>
      </c>
      <c r="NBA1192" s="232" t="s">
        <v>237</v>
      </c>
      <c r="NBB1192" s="233">
        <v>0</v>
      </c>
      <c r="NBC1192" s="234"/>
      <c r="NBD1192" s="235" t="e">
        <f>NBD1193</f>
        <v>#REF!</v>
      </c>
      <c r="NBE1192" s="229" t="s">
        <v>236</v>
      </c>
      <c r="NBF1192" s="230" t="s">
        <v>26</v>
      </c>
      <c r="NBG1192" s="231">
        <v>7</v>
      </c>
      <c r="NBH1192" s="231">
        <v>2</v>
      </c>
      <c r="NBI1192" s="232" t="s">
        <v>237</v>
      </c>
      <c r="NBJ1192" s="233">
        <v>0</v>
      </c>
      <c r="NBK1192" s="234"/>
      <c r="NBL1192" s="235" t="e">
        <f>NBL1193</f>
        <v>#REF!</v>
      </c>
      <c r="NBM1192" s="229" t="s">
        <v>236</v>
      </c>
      <c r="NBN1192" s="230" t="s">
        <v>26</v>
      </c>
      <c r="NBO1192" s="231">
        <v>7</v>
      </c>
      <c r="NBP1192" s="231">
        <v>2</v>
      </c>
      <c r="NBQ1192" s="232" t="s">
        <v>237</v>
      </c>
      <c r="NBR1192" s="233">
        <v>0</v>
      </c>
      <c r="NBS1192" s="234"/>
      <c r="NBT1192" s="235" t="e">
        <f>NBT1193</f>
        <v>#REF!</v>
      </c>
      <c r="NBU1192" s="229" t="s">
        <v>236</v>
      </c>
      <c r="NBV1192" s="230" t="s">
        <v>26</v>
      </c>
      <c r="NBW1192" s="231">
        <v>7</v>
      </c>
      <c r="NBX1192" s="231">
        <v>2</v>
      </c>
      <c r="NBY1192" s="232" t="s">
        <v>237</v>
      </c>
      <c r="NBZ1192" s="233">
        <v>0</v>
      </c>
      <c r="NCA1192" s="234"/>
      <c r="NCB1192" s="235" t="e">
        <f>NCB1193</f>
        <v>#REF!</v>
      </c>
      <c r="NCC1192" s="229" t="s">
        <v>236</v>
      </c>
      <c r="NCD1192" s="230" t="s">
        <v>26</v>
      </c>
      <c r="NCE1192" s="231">
        <v>7</v>
      </c>
      <c r="NCF1192" s="231">
        <v>2</v>
      </c>
      <c r="NCG1192" s="232" t="s">
        <v>237</v>
      </c>
      <c r="NCH1192" s="233">
        <v>0</v>
      </c>
      <c r="NCI1192" s="234"/>
      <c r="NCJ1192" s="235" t="e">
        <f>NCJ1193</f>
        <v>#REF!</v>
      </c>
      <c r="NCK1192" s="229" t="s">
        <v>236</v>
      </c>
      <c r="NCL1192" s="230" t="s">
        <v>26</v>
      </c>
      <c r="NCM1192" s="231">
        <v>7</v>
      </c>
      <c r="NCN1192" s="231">
        <v>2</v>
      </c>
      <c r="NCO1192" s="232" t="s">
        <v>237</v>
      </c>
      <c r="NCP1192" s="233">
        <v>0</v>
      </c>
      <c r="NCQ1192" s="234"/>
      <c r="NCR1192" s="235" t="e">
        <f>NCR1193</f>
        <v>#REF!</v>
      </c>
      <c r="NCS1192" s="229" t="s">
        <v>236</v>
      </c>
      <c r="NCT1192" s="230" t="s">
        <v>26</v>
      </c>
      <c r="NCU1192" s="231">
        <v>7</v>
      </c>
      <c r="NCV1192" s="231">
        <v>2</v>
      </c>
      <c r="NCW1192" s="232" t="s">
        <v>237</v>
      </c>
      <c r="NCX1192" s="233">
        <v>0</v>
      </c>
      <c r="NCY1192" s="234"/>
      <c r="NCZ1192" s="235" t="e">
        <f>NCZ1193</f>
        <v>#REF!</v>
      </c>
      <c r="NDA1192" s="229" t="s">
        <v>236</v>
      </c>
      <c r="NDB1192" s="230" t="s">
        <v>26</v>
      </c>
      <c r="NDC1192" s="231">
        <v>7</v>
      </c>
      <c r="NDD1192" s="231">
        <v>2</v>
      </c>
      <c r="NDE1192" s="232" t="s">
        <v>237</v>
      </c>
      <c r="NDF1192" s="233">
        <v>0</v>
      </c>
      <c r="NDG1192" s="234"/>
      <c r="NDH1192" s="235" t="e">
        <f>NDH1193</f>
        <v>#REF!</v>
      </c>
      <c r="NDI1192" s="229" t="s">
        <v>236</v>
      </c>
      <c r="NDJ1192" s="230" t="s">
        <v>26</v>
      </c>
      <c r="NDK1192" s="231">
        <v>7</v>
      </c>
      <c r="NDL1192" s="231">
        <v>2</v>
      </c>
      <c r="NDM1192" s="232" t="s">
        <v>237</v>
      </c>
      <c r="NDN1192" s="233">
        <v>0</v>
      </c>
      <c r="NDO1192" s="234"/>
      <c r="NDP1192" s="235" t="e">
        <f>NDP1193</f>
        <v>#REF!</v>
      </c>
      <c r="NDQ1192" s="229" t="s">
        <v>236</v>
      </c>
      <c r="NDR1192" s="230" t="s">
        <v>26</v>
      </c>
      <c r="NDS1192" s="231">
        <v>7</v>
      </c>
      <c r="NDT1192" s="231">
        <v>2</v>
      </c>
      <c r="NDU1192" s="232" t="s">
        <v>237</v>
      </c>
      <c r="NDV1192" s="233">
        <v>0</v>
      </c>
      <c r="NDW1192" s="234"/>
      <c r="NDX1192" s="235" t="e">
        <f>NDX1193</f>
        <v>#REF!</v>
      </c>
      <c r="NDY1192" s="229" t="s">
        <v>236</v>
      </c>
      <c r="NDZ1192" s="230" t="s">
        <v>26</v>
      </c>
      <c r="NEA1192" s="231">
        <v>7</v>
      </c>
      <c r="NEB1192" s="231">
        <v>2</v>
      </c>
      <c r="NEC1192" s="232" t="s">
        <v>237</v>
      </c>
      <c r="NED1192" s="233">
        <v>0</v>
      </c>
      <c r="NEE1192" s="234"/>
      <c r="NEF1192" s="235" t="e">
        <f>NEF1193</f>
        <v>#REF!</v>
      </c>
      <c r="NEG1192" s="229" t="s">
        <v>236</v>
      </c>
      <c r="NEH1192" s="230" t="s">
        <v>26</v>
      </c>
      <c r="NEI1192" s="231">
        <v>7</v>
      </c>
      <c r="NEJ1192" s="231">
        <v>2</v>
      </c>
      <c r="NEK1192" s="232" t="s">
        <v>237</v>
      </c>
      <c r="NEL1192" s="233">
        <v>0</v>
      </c>
      <c r="NEM1192" s="234"/>
      <c r="NEN1192" s="235" t="e">
        <f>NEN1193</f>
        <v>#REF!</v>
      </c>
      <c r="NEO1192" s="229" t="s">
        <v>236</v>
      </c>
      <c r="NEP1192" s="230" t="s">
        <v>26</v>
      </c>
      <c r="NEQ1192" s="231">
        <v>7</v>
      </c>
      <c r="NER1192" s="231">
        <v>2</v>
      </c>
      <c r="NES1192" s="232" t="s">
        <v>237</v>
      </c>
      <c r="NET1192" s="233">
        <v>0</v>
      </c>
      <c r="NEU1192" s="234"/>
      <c r="NEV1192" s="235" t="e">
        <f>NEV1193</f>
        <v>#REF!</v>
      </c>
      <c r="NEW1192" s="229" t="s">
        <v>236</v>
      </c>
      <c r="NEX1192" s="230" t="s">
        <v>26</v>
      </c>
      <c r="NEY1192" s="231">
        <v>7</v>
      </c>
      <c r="NEZ1192" s="231">
        <v>2</v>
      </c>
      <c r="NFA1192" s="232" t="s">
        <v>237</v>
      </c>
      <c r="NFB1192" s="233">
        <v>0</v>
      </c>
      <c r="NFC1192" s="234"/>
      <c r="NFD1192" s="235" t="e">
        <f>NFD1193</f>
        <v>#REF!</v>
      </c>
      <c r="NFE1192" s="229" t="s">
        <v>236</v>
      </c>
      <c r="NFF1192" s="230" t="s">
        <v>26</v>
      </c>
      <c r="NFG1192" s="231">
        <v>7</v>
      </c>
      <c r="NFH1192" s="231">
        <v>2</v>
      </c>
      <c r="NFI1192" s="232" t="s">
        <v>237</v>
      </c>
      <c r="NFJ1192" s="233">
        <v>0</v>
      </c>
      <c r="NFK1192" s="234"/>
      <c r="NFL1192" s="235" t="e">
        <f>NFL1193</f>
        <v>#REF!</v>
      </c>
      <c r="NFM1192" s="229" t="s">
        <v>236</v>
      </c>
      <c r="NFN1192" s="230" t="s">
        <v>26</v>
      </c>
      <c r="NFO1192" s="231">
        <v>7</v>
      </c>
      <c r="NFP1192" s="231">
        <v>2</v>
      </c>
      <c r="NFQ1192" s="232" t="s">
        <v>237</v>
      </c>
      <c r="NFR1192" s="233">
        <v>0</v>
      </c>
      <c r="NFS1192" s="234"/>
      <c r="NFT1192" s="235" t="e">
        <f>NFT1193</f>
        <v>#REF!</v>
      </c>
      <c r="NFU1192" s="229" t="s">
        <v>236</v>
      </c>
      <c r="NFV1192" s="230" t="s">
        <v>26</v>
      </c>
      <c r="NFW1192" s="231">
        <v>7</v>
      </c>
      <c r="NFX1192" s="231">
        <v>2</v>
      </c>
      <c r="NFY1192" s="232" t="s">
        <v>237</v>
      </c>
      <c r="NFZ1192" s="233">
        <v>0</v>
      </c>
      <c r="NGA1192" s="234"/>
      <c r="NGB1192" s="235" t="e">
        <f>NGB1193</f>
        <v>#REF!</v>
      </c>
      <c r="NGC1192" s="229" t="s">
        <v>236</v>
      </c>
      <c r="NGD1192" s="230" t="s">
        <v>26</v>
      </c>
      <c r="NGE1192" s="231">
        <v>7</v>
      </c>
      <c r="NGF1192" s="231">
        <v>2</v>
      </c>
      <c r="NGG1192" s="232" t="s">
        <v>237</v>
      </c>
      <c r="NGH1192" s="233">
        <v>0</v>
      </c>
      <c r="NGI1192" s="234"/>
      <c r="NGJ1192" s="235" t="e">
        <f>NGJ1193</f>
        <v>#REF!</v>
      </c>
      <c r="NGK1192" s="229" t="s">
        <v>236</v>
      </c>
      <c r="NGL1192" s="230" t="s">
        <v>26</v>
      </c>
      <c r="NGM1192" s="231">
        <v>7</v>
      </c>
      <c r="NGN1192" s="231">
        <v>2</v>
      </c>
      <c r="NGO1192" s="232" t="s">
        <v>237</v>
      </c>
      <c r="NGP1192" s="233">
        <v>0</v>
      </c>
      <c r="NGQ1192" s="234"/>
      <c r="NGR1192" s="235" t="e">
        <f>NGR1193</f>
        <v>#REF!</v>
      </c>
      <c r="NGS1192" s="229" t="s">
        <v>236</v>
      </c>
      <c r="NGT1192" s="230" t="s">
        <v>26</v>
      </c>
      <c r="NGU1192" s="231">
        <v>7</v>
      </c>
      <c r="NGV1192" s="231">
        <v>2</v>
      </c>
      <c r="NGW1192" s="232" t="s">
        <v>237</v>
      </c>
      <c r="NGX1192" s="233">
        <v>0</v>
      </c>
      <c r="NGY1192" s="234"/>
      <c r="NGZ1192" s="235" t="e">
        <f>NGZ1193</f>
        <v>#REF!</v>
      </c>
      <c r="NHA1192" s="229" t="s">
        <v>236</v>
      </c>
      <c r="NHB1192" s="230" t="s">
        <v>26</v>
      </c>
      <c r="NHC1192" s="231">
        <v>7</v>
      </c>
      <c r="NHD1192" s="231">
        <v>2</v>
      </c>
      <c r="NHE1192" s="232" t="s">
        <v>237</v>
      </c>
      <c r="NHF1192" s="233">
        <v>0</v>
      </c>
      <c r="NHG1192" s="234"/>
      <c r="NHH1192" s="235" t="e">
        <f>NHH1193</f>
        <v>#REF!</v>
      </c>
      <c r="NHI1192" s="229" t="s">
        <v>236</v>
      </c>
      <c r="NHJ1192" s="230" t="s">
        <v>26</v>
      </c>
      <c r="NHK1192" s="231">
        <v>7</v>
      </c>
      <c r="NHL1192" s="231">
        <v>2</v>
      </c>
      <c r="NHM1192" s="232" t="s">
        <v>237</v>
      </c>
      <c r="NHN1192" s="233">
        <v>0</v>
      </c>
      <c r="NHO1192" s="234"/>
      <c r="NHP1192" s="235" t="e">
        <f>NHP1193</f>
        <v>#REF!</v>
      </c>
      <c r="NHQ1192" s="229" t="s">
        <v>236</v>
      </c>
      <c r="NHR1192" s="230" t="s">
        <v>26</v>
      </c>
      <c r="NHS1192" s="231">
        <v>7</v>
      </c>
      <c r="NHT1192" s="231">
        <v>2</v>
      </c>
      <c r="NHU1192" s="232" t="s">
        <v>237</v>
      </c>
      <c r="NHV1192" s="233">
        <v>0</v>
      </c>
      <c r="NHW1192" s="234"/>
      <c r="NHX1192" s="235" t="e">
        <f>NHX1193</f>
        <v>#REF!</v>
      </c>
      <c r="NHY1192" s="229" t="s">
        <v>236</v>
      </c>
      <c r="NHZ1192" s="230" t="s">
        <v>26</v>
      </c>
      <c r="NIA1192" s="231">
        <v>7</v>
      </c>
      <c r="NIB1192" s="231">
        <v>2</v>
      </c>
      <c r="NIC1192" s="232" t="s">
        <v>237</v>
      </c>
      <c r="NID1192" s="233">
        <v>0</v>
      </c>
      <c r="NIE1192" s="234"/>
      <c r="NIF1192" s="235" t="e">
        <f>NIF1193</f>
        <v>#REF!</v>
      </c>
      <c r="NIG1192" s="229" t="s">
        <v>236</v>
      </c>
      <c r="NIH1192" s="230" t="s">
        <v>26</v>
      </c>
      <c r="NII1192" s="231">
        <v>7</v>
      </c>
      <c r="NIJ1192" s="231">
        <v>2</v>
      </c>
      <c r="NIK1192" s="232" t="s">
        <v>237</v>
      </c>
      <c r="NIL1192" s="233">
        <v>0</v>
      </c>
      <c r="NIM1192" s="234"/>
      <c r="NIN1192" s="235" t="e">
        <f>NIN1193</f>
        <v>#REF!</v>
      </c>
      <c r="NIO1192" s="229" t="s">
        <v>236</v>
      </c>
      <c r="NIP1192" s="230" t="s">
        <v>26</v>
      </c>
      <c r="NIQ1192" s="231">
        <v>7</v>
      </c>
      <c r="NIR1192" s="231">
        <v>2</v>
      </c>
      <c r="NIS1192" s="232" t="s">
        <v>237</v>
      </c>
      <c r="NIT1192" s="233">
        <v>0</v>
      </c>
      <c r="NIU1192" s="234"/>
      <c r="NIV1192" s="235" t="e">
        <f>NIV1193</f>
        <v>#REF!</v>
      </c>
      <c r="NIW1192" s="229" t="s">
        <v>236</v>
      </c>
      <c r="NIX1192" s="230" t="s">
        <v>26</v>
      </c>
      <c r="NIY1192" s="231">
        <v>7</v>
      </c>
      <c r="NIZ1192" s="231">
        <v>2</v>
      </c>
      <c r="NJA1192" s="232" t="s">
        <v>237</v>
      </c>
      <c r="NJB1192" s="233">
        <v>0</v>
      </c>
      <c r="NJC1192" s="234"/>
      <c r="NJD1192" s="235" t="e">
        <f>NJD1193</f>
        <v>#REF!</v>
      </c>
      <c r="NJE1192" s="229" t="s">
        <v>236</v>
      </c>
      <c r="NJF1192" s="230" t="s">
        <v>26</v>
      </c>
      <c r="NJG1192" s="231">
        <v>7</v>
      </c>
      <c r="NJH1192" s="231">
        <v>2</v>
      </c>
      <c r="NJI1192" s="232" t="s">
        <v>237</v>
      </c>
      <c r="NJJ1192" s="233">
        <v>0</v>
      </c>
      <c r="NJK1192" s="234"/>
      <c r="NJL1192" s="235" t="e">
        <f>NJL1193</f>
        <v>#REF!</v>
      </c>
      <c r="NJM1192" s="229" t="s">
        <v>236</v>
      </c>
      <c r="NJN1192" s="230" t="s">
        <v>26</v>
      </c>
      <c r="NJO1192" s="231">
        <v>7</v>
      </c>
      <c r="NJP1192" s="231">
        <v>2</v>
      </c>
      <c r="NJQ1192" s="232" t="s">
        <v>237</v>
      </c>
      <c r="NJR1192" s="233">
        <v>0</v>
      </c>
      <c r="NJS1192" s="234"/>
      <c r="NJT1192" s="235" t="e">
        <f>NJT1193</f>
        <v>#REF!</v>
      </c>
      <c r="NJU1192" s="229" t="s">
        <v>236</v>
      </c>
      <c r="NJV1192" s="230" t="s">
        <v>26</v>
      </c>
      <c r="NJW1192" s="231">
        <v>7</v>
      </c>
      <c r="NJX1192" s="231">
        <v>2</v>
      </c>
      <c r="NJY1192" s="232" t="s">
        <v>237</v>
      </c>
      <c r="NJZ1192" s="233">
        <v>0</v>
      </c>
      <c r="NKA1192" s="234"/>
      <c r="NKB1192" s="235" t="e">
        <f>NKB1193</f>
        <v>#REF!</v>
      </c>
      <c r="NKC1192" s="229" t="s">
        <v>236</v>
      </c>
      <c r="NKD1192" s="230" t="s">
        <v>26</v>
      </c>
      <c r="NKE1192" s="231">
        <v>7</v>
      </c>
      <c r="NKF1192" s="231">
        <v>2</v>
      </c>
      <c r="NKG1192" s="232" t="s">
        <v>237</v>
      </c>
      <c r="NKH1192" s="233">
        <v>0</v>
      </c>
      <c r="NKI1192" s="234"/>
      <c r="NKJ1192" s="235" t="e">
        <f>NKJ1193</f>
        <v>#REF!</v>
      </c>
      <c r="NKK1192" s="229" t="s">
        <v>236</v>
      </c>
      <c r="NKL1192" s="230" t="s">
        <v>26</v>
      </c>
      <c r="NKM1192" s="231">
        <v>7</v>
      </c>
      <c r="NKN1192" s="231">
        <v>2</v>
      </c>
      <c r="NKO1192" s="232" t="s">
        <v>237</v>
      </c>
      <c r="NKP1192" s="233">
        <v>0</v>
      </c>
      <c r="NKQ1192" s="234"/>
      <c r="NKR1192" s="235" t="e">
        <f>NKR1193</f>
        <v>#REF!</v>
      </c>
      <c r="NKS1192" s="229" t="s">
        <v>236</v>
      </c>
      <c r="NKT1192" s="230" t="s">
        <v>26</v>
      </c>
      <c r="NKU1192" s="231">
        <v>7</v>
      </c>
      <c r="NKV1192" s="231">
        <v>2</v>
      </c>
      <c r="NKW1192" s="232" t="s">
        <v>237</v>
      </c>
      <c r="NKX1192" s="233">
        <v>0</v>
      </c>
      <c r="NKY1192" s="234"/>
      <c r="NKZ1192" s="235" t="e">
        <f>NKZ1193</f>
        <v>#REF!</v>
      </c>
      <c r="NLA1192" s="229" t="s">
        <v>236</v>
      </c>
      <c r="NLB1192" s="230" t="s">
        <v>26</v>
      </c>
      <c r="NLC1192" s="231">
        <v>7</v>
      </c>
      <c r="NLD1192" s="231">
        <v>2</v>
      </c>
      <c r="NLE1192" s="232" t="s">
        <v>237</v>
      </c>
      <c r="NLF1192" s="233">
        <v>0</v>
      </c>
      <c r="NLG1192" s="234"/>
      <c r="NLH1192" s="235" t="e">
        <f>NLH1193</f>
        <v>#REF!</v>
      </c>
      <c r="NLI1192" s="229" t="s">
        <v>236</v>
      </c>
      <c r="NLJ1192" s="230" t="s">
        <v>26</v>
      </c>
      <c r="NLK1192" s="231">
        <v>7</v>
      </c>
      <c r="NLL1192" s="231">
        <v>2</v>
      </c>
      <c r="NLM1192" s="232" t="s">
        <v>237</v>
      </c>
      <c r="NLN1192" s="233">
        <v>0</v>
      </c>
      <c r="NLO1192" s="234"/>
      <c r="NLP1192" s="235" t="e">
        <f>NLP1193</f>
        <v>#REF!</v>
      </c>
      <c r="NLQ1192" s="229" t="s">
        <v>236</v>
      </c>
      <c r="NLR1192" s="230" t="s">
        <v>26</v>
      </c>
      <c r="NLS1192" s="231">
        <v>7</v>
      </c>
      <c r="NLT1192" s="231">
        <v>2</v>
      </c>
      <c r="NLU1192" s="232" t="s">
        <v>237</v>
      </c>
      <c r="NLV1192" s="233">
        <v>0</v>
      </c>
      <c r="NLW1192" s="234"/>
      <c r="NLX1192" s="235" t="e">
        <f>NLX1193</f>
        <v>#REF!</v>
      </c>
      <c r="NLY1192" s="229" t="s">
        <v>236</v>
      </c>
      <c r="NLZ1192" s="230" t="s">
        <v>26</v>
      </c>
      <c r="NMA1192" s="231">
        <v>7</v>
      </c>
      <c r="NMB1192" s="231">
        <v>2</v>
      </c>
      <c r="NMC1192" s="232" t="s">
        <v>237</v>
      </c>
      <c r="NMD1192" s="233">
        <v>0</v>
      </c>
      <c r="NME1192" s="234"/>
      <c r="NMF1192" s="235" t="e">
        <f>NMF1193</f>
        <v>#REF!</v>
      </c>
      <c r="NMG1192" s="229" t="s">
        <v>236</v>
      </c>
      <c r="NMH1192" s="230" t="s">
        <v>26</v>
      </c>
      <c r="NMI1192" s="231">
        <v>7</v>
      </c>
      <c r="NMJ1192" s="231">
        <v>2</v>
      </c>
      <c r="NMK1192" s="232" t="s">
        <v>237</v>
      </c>
      <c r="NML1192" s="233">
        <v>0</v>
      </c>
      <c r="NMM1192" s="234"/>
      <c r="NMN1192" s="235" t="e">
        <f>NMN1193</f>
        <v>#REF!</v>
      </c>
      <c r="NMO1192" s="229" t="s">
        <v>236</v>
      </c>
      <c r="NMP1192" s="230" t="s">
        <v>26</v>
      </c>
      <c r="NMQ1192" s="231">
        <v>7</v>
      </c>
      <c r="NMR1192" s="231">
        <v>2</v>
      </c>
      <c r="NMS1192" s="232" t="s">
        <v>237</v>
      </c>
      <c r="NMT1192" s="233">
        <v>0</v>
      </c>
      <c r="NMU1192" s="234"/>
      <c r="NMV1192" s="235" t="e">
        <f>NMV1193</f>
        <v>#REF!</v>
      </c>
      <c r="NMW1192" s="229" t="s">
        <v>236</v>
      </c>
      <c r="NMX1192" s="230" t="s">
        <v>26</v>
      </c>
      <c r="NMY1192" s="231">
        <v>7</v>
      </c>
      <c r="NMZ1192" s="231">
        <v>2</v>
      </c>
      <c r="NNA1192" s="232" t="s">
        <v>237</v>
      </c>
      <c r="NNB1192" s="233">
        <v>0</v>
      </c>
      <c r="NNC1192" s="234"/>
      <c r="NND1192" s="235" t="e">
        <f>NND1193</f>
        <v>#REF!</v>
      </c>
      <c r="NNE1192" s="229" t="s">
        <v>236</v>
      </c>
      <c r="NNF1192" s="230" t="s">
        <v>26</v>
      </c>
      <c r="NNG1192" s="231">
        <v>7</v>
      </c>
      <c r="NNH1192" s="231">
        <v>2</v>
      </c>
      <c r="NNI1192" s="232" t="s">
        <v>237</v>
      </c>
      <c r="NNJ1192" s="233">
        <v>0</v>
      </c>
      <c r="NNK1192" s="234"/>
      <c r="NNL1192" s="235" t="e">
        <f>NNL1193</f>
        <v>#REF!</v>
      </c>
      <c r="NNM1192" s="229" t="s">
        <v>236</v>
      </c>
      <c r="NNN1192" s="230" t="s">
        <v>26</v>
      </c>
      <c r="NNO1192" s="231">
        <v>7</v>
      </c>
      <c r="NNP1192" s="231">
        <v>2</v>
      </c>
      <c r="NNQ1192" s="232" t="s">
        <v>237</v>
      </c>
      <c r="NNR1192" s="233">
        <v>0</v>
      </c>
      <c r="NNS1192" s="234"/>
      <c r="NNT1192" s="235" t="e">
        <f>NNT1193</f>
        <v>#REF!</v>
      </c>
      <c r="NNU1192" s="229" t="s">
        <v>236</v>
      </c>
      <c r="NNV1192" s="230" t="s">
        <v>26</v>
      </c>
      <c r="NNW1192" s="231">
        <v>7</v>
      </c>
      <c r="NNX1192" s="231">
        <v>2</v>
      </c>
      <c r="NNY1192" s="232" t="s">
        <v>237</v>
      </c>
      <c r="NNZ1192" s="233">
        <v>0</v>
      </c>
      <c r="NOA1192" s="234"/>
      <c r="NOB1192" s="235" t="e">
        <f>NOB1193</f>
        <v>#REF!</v>
      </c>
      <c r="NOC1192" s="229" t="s">
        <v>236</v>
      </c>
      <c r="NOD1192" s="230" t="s">
        <v>26</v>
      </c>
      <c r="NOE1192" s="231">
        <v>7</v>
      </c>
      <c r="NOF1192" s="231">
        <v>2</v>
      </c>
      <c r="NOG1192" s="232" t="s">
        <v>237</v>
      </c>
      <c r="NOH1192" s="233">
        <v>0</v>
      </c>
      <c r="NOI1192" s="234"/>
      <c r="NOJ1192" s="235" t="e">
        <f>NOJ1193</f>
        <v>#REF!</v>
      </c>
      <c r="NOK1192" s="229" t="s">
        <v>236</v>
      </c>
      <c r="NOL1192" s="230" t="s">
        <v>26</v>
      </c>
      <c r="NOM1192" s="231">
        <v>7</v>
      </c>
      <c r="NON1192" s="231">
        <v>2</v>
      </c>
      <c r="NOO1192" s="232" t="s">
        <v>237</v>
      </c>
      <c r="NOP1192" s="233">
        <v>0</v>
      </c>
      <c r="NOQ1192" s="234"/>
      <c r="NOR1192" s="235" t="e">
        <f>NOR1193</f>
        <v>#REF!</v>
      </c>
      <c r="NOS1192" s="229" t="s">
        <v>236</v>
      </c>
      <c r="NOT1192" s="230" t="s">
        <v>26</v>
      </c>
      <c r="NOU1192" s="231">
        <v>7</v>
      </c>
      <c r="NOV1192" s="231">
        <v>2</v>
      </c>
      <c r="NOW1192" s="232" t="s">
        <v>237</v>
      </c>
      <c r="NOX1192" s="233">
        <v>0</v>
      </c>
      <c r="NOY1192" s="234"/>
      <c r="NOZ1192" s="235" t="e">
        <f>NOZ1193</f>
        <v>#REF!</v>
      </c>
      <c r="NPA1192" s="229" t="s">
        <v>236</v>
      </c>
      <c r="NPB1192" s="230" t="s">
        <v>26</v>
      </c>
      <c r="NPC1192" s="231">
        <v>7</v>
      </c>
      <c r="NPD1192" s="231">
        <v>2</v>
      </c>
      <c r="NPE1192" s="232" t="s">
        <v>237</v>
      </c>
      <c r="NPF1192" s="233">
        <v>0</v>
      </c>
      <c r="NPG1192" s="234"/>
      <c r="NPH1192" s="235" t="e">
        <f>NPH1193</f>
        <v>#REF!</v>
      </c>
      <c r="NPI1192" s="229" t="s">
        <v>236</v>
      </c>
      <c r="NPJ1192" s="230" t="s">
        <v>26</v>
      </c>
      <c r="NPK1192" s="231">
        <v>7</v>
      </c>
      <c r="NPL1192" s="231">
        <v>2</v>
      </c>
      <c r="NPM1192" s="232" t="s">
        <v>237</v>
      </c>
      <c r="NPN1192" s="233">
        <v>0</v>
      </c>
      <c r="NPO1192" s="234"/>
      <c r="NPP1192" s="235" t="e">
        <f>NPP1193</f>
        <v>#REF!</v>
      </c>
      <c r="NPQ1192" s="229" t="s">
        <v>236</v>
      </c>
      <c r="NPR1192" s="230" t="s">
        <v>26</v>
      </c>
      <c r="NPS1192" s="231">
        <v>7</v>
      </c>
      <c r="NPT1192" s="231">
        <v>2</v>
      </c>
      <c r="NPU1192" s="232" t="s">
        <v>237</v>
      </c>
      <c r="NPV1192" s="233">
        <v>0</v>
      </c>
      <c r="NPW1192" s="234"/>
      <c r="NPX1192" s="235" t="e">
        <f>NPX1193</f>
        <v>#REF!</v>
      </c>
      <c r="NPY1192" s="229" t="s">
        <v>236</v>
      </c>
      <c r="NPZ1192" s="230" t="s">
        <v>26</v>
      </c>
      <c r="NQA1192" s="231">
        <v>7</v>
      </c>
      <c r="NQB1192" s="231">
        <v>2</v>
      </c>
      <c r="NQC1192" s="232" t="s">
        <v>237</v>
      </c>
      <c r="NQD1192" s="233">
        <v>0</v>
      </c>
      <c r="NQE1192" s="234"/>
      <c r="NQF1192" s="235" t="e">
        <f>NQF1193</f>
        <v>#REF!</v>
      </c>
      <c r="NQG1192" s="229" t="s">
        <v>236</v>
      </c>
      <c r="NQH1192" s="230" t="s">
        <v>26</v>
      </c>
      <c r="NQI1192" s="231">
        <v>7</v>
      </c>
      <c r="NQJ1192" s="231">
        <v>2</v>
      </c>
      <c r="NQK1192" s="232" t="s">
        <v>237</v>
      </c>
      <c r="NQL1192" s="233">
        <v>0</v>
      </c>
      <c r="NQM1192" s="234"/>
      <c r="NQN1192" s="235" t="e">
        <f>NQN1193</f>
        <v>#REF!</v>
      </c>
      <c r="NQO1192" s="229" t="s">
        <v>236</v>
      </c>
      <c r="NQP1192" s="230" t="s">
        <v>26</v>
      </c>
      <c r="NQQ1192" s="231">
        <v>7</v>
      </c>
      <c r="NQR1192" s="231">
        <v>2</v>
      </c>
      <c r="NQS1192" s="232" t="s">
        <v>237</v>
      </c>
      <c r="NQT1192" s="233">
        <v>0</v>
      </c>
      <c r="NQU1192" s="234"/>
      <c r="NQV1192" s="235" t="e">
        <f>NQV1193</f>
        <v>#REF!</v>
      </c>
      <c r="NQW1192" s="229" t="s">
        <v>236</v>
      </c>
      <c r="NQX1192" s="230" t="s">
        <v>26</v>
      </c>
      <c r="NQY1192" s="231">
        <v>7</v>
      </c>
      <c r="NQZ1192" s="231">
        <v>2</v>
      </c>
      <c r="NRA1192" s="232" t="s">
        <v>237</v>
      </c>
      <c r="NRB1192" s="233">
        <v>0</v>
      </c>
      <c r="NRC1192" s="234"/>
      <c r="NRD1192" s="235" t="e">
        <f>NRD1193</f>
        <v>#REF!</v>
      </c>
      <c r="NRE1192" s="229" t="s">
        <v>236</v>
      </c>
      <c r="NRF1192" s="230" t="s">
        <v>26</v>
      </c>
      <c r="NRG1192" s="231">
        <v>7</v>
      </c>
      <c r="NRH1192" s="231">
        <v>2</v>
      </c>
      <c r="NRI1192" s="232" t="s">
        <v>237</v>
      </c>
      <c r="NRJ1192" s="233">
        <v>0</v>
      </c>
      <c r="NRK1192" s="234"/>
      <c r="NRL1192" s="235" t="e">
        <f>NRL1193</f>
        <v>#REF!</v>
      </c>
      <c r="NRM1192" s="229" t="s">
        <v>236</v>
      </c>
      <c r="NRN1192" s="230" t="s">
        <v>26</v>
      </c>
      <c r="NRO1192" s="231">
        <v>7</v>
      </c>
      <c r="NRP1192" s="231">
        <v>2</v>
      </c>
      <c r="NRQ1192" s="232" t="s">
        <v>237</v>
      </c>
      <c r="NRR1192" s="233">
        <v>0</v>
      </c>
      <c r="NRS1192" s="234"/>
      <c r="NRT1192" s="235" t="e">
        <f>NRT1193</f>
        <v>#REF!</v>
      </c>
      <c r="NRU1192" s="229" t="s">
        <v>236</v>
      </c>
      <c r="NRV1192" s="230" t="s">
        <v>26</v>
      </c>
      <c r="NRW1192" s="231">
        <v>7</v>
      </c>
      <c r="NRX1192" s="231">
        <v>2</v>
      </c>
      <c r="NRY1192" s="232" t="s">
        <v>237</v>
      </c>
      <c r="NRZ1192" s="233">
        <v>0</v>
      </c>
      <c r="NSA1192" s="234"/>
      <c r="NSB1192" s="235" t="e">
        <f>NSB1193</f>
        <v>#REF!</v>
      </c>
      <c r="NSC1192" s="229" t="s">
        <v>236</v>
      </c>
      <c r="NSD1192" s="230" t="s">
        <v>26</v>
      </c>
      <c r="NSE1192" s="231">
        <v>7</v>
      </c>
      <c r="NSF1192" s="231">
        <v>2</v>
      </c>
      <c r="NSG1192" s="232" t="s">
        <v>237</v>
      </c>
      <c r="NSH1192" s="233">
        <v>0</v>
      </c>
      <c r="NSI1192" s="234"/>
      <c r="NSJ1192" s="235" t="e">
        <f>NSJ1193</f>
        <v>#REF!</v>
      </c>
      <c r="NSK1192" s="229" t="s">
        <v>236</v>
      </c>
      <c r="NSL1192" s="230" t="s">
        <v>26</v>
      </c>
      <c r="NSM1192" s="231">
        <v>7</v>
      </c>
      <c r="NSN1192" s="231">
        <v>2</v>
      </c>
      <c r="NSO1192" s="232" t="s">
        <v>237</v>
      </c>
      <c r="NSP1192" s="233">
        <v>0</v>
      </c>
      <c r="NSQ1192" s="234"/>
      <c r="NSR1192" s="235" t="e">
        <f>NSR1193</f>
        <v>#REF!</v>
      </c>
      <c r="NSS1192" s="229" t="s">
        <v>236</v>
      </c>
      <c r="NST1192" s="230" t="s">
        <v>26</v>
      </c>
      <c r="NSU1192" s="231">
        <v>7</v>
      </c>
      <c r="NSV1192" s="231">
        <v>2</v>
      </c>
      <c r="NSW1192" s="232" t="s">
        <v>237</v>
      </c>
      <c r="NSX1192" s="233">
        <v>0</v>
      </c>
      <c r="NSY1192" s="234"/>
      <c r="NSZ1192" s="235" t="e">
        <f>NSZ1193</f>
        <v>#REF!</v>
      </c>
      <c r="NTA1192" s="229" t="s">
        <v>236</v>
      </c>
      <c r="NTB1192" s="230" t="s">
        <v>26</v>
      </c>
      <c r="NTC1192" s="231">
        <v>7</v>
      </c>
      <c r="NTD1192" s="231">
        <v>2</v>
      </c>
      <c r="NTE1192" s="232" t="s">
        <v>237</v>
      </c>
      <c r="NTF1192" s="233">
        <v>0</v>
      </c>
      <c r="NTG1192" s="234"/>
      <c r="NTH1192" s="235" t="e">
        <f>NTH1193</f>
        <v>#REF!</v>
      </c>
      <c r="NTI1192" s="229" t="s">
        <v>236</v>
      </c>
      <c r="NTJ1192" s="230" t="s">
        <v>26</v>
      </c>
      <c r="NTK1192" s="231">
        <v>7</v>
      </c>
      <c r="NTL1192" s="231">
        <v>2</v>
      </c>
      <c r="NTM1192" s="232" t="s">
        <v>237</v>
      </c>
      <c r="NTN1192" s="233">
        <v>0</v>
      </c>
      <c r="NTO1192" s="234"/>
      <c r="NTP1192" s="235" t="e">
        <f>NTP1193</f>
        <v>#REF!</v>
      </c>
      <c r="NTQ1192" s="229" t="s">
        <v>236</v>
      </c>
      <c r="NTR1192" s="230" t="s">
        <v>26</v>
      </c>
      <c r="NTS1192" s="231">
        <v>7</v>
      </c>
      <c r="NTT1192" s="231">
        <v>2</v>
      </c>
      <c r="NTU1192" s="232" t="s">
        <v>237</v>
      </c>
      <c r="NTV1192" s="233">
        <v>0</v>
      </c>
      <c r="NTW1192" s="234"/>
      <c r="NTX1192" s="235" t="e">
        <f>NTX1193</f>
        <v>#REF!</v>
      </c>
      <c r="NTY1192" s="229" t="s">
        <v>236</v>
      </c>
      <c r="NTZ1192" s="230" t="s">
        <v>26</v>
      </c>
      <c r="NUA1192" s="231">
        <v>7</v>
      </c>
      <c r="NUB1192" s="231">
        <v>2</v>
      </c>
      <c r="NUC1192" s="232" t="s">
        <v>237</v>
      </c>
      <c r="NUD1192" s="233">
        <v>0</v>
      </c>
      <c r="NUE1192" s="234"/>
      <c r="NUF1192" s="235" t="e">
        <f>NUF1193</f>
        <v>#REF!</v>
      </c>
      <c r="NUG1192" s="229" t="s">
        <v>236</v>
      </c>
      <c r="NUH1192" s="230" t="s">
        <v>26</v>
      </c>
      <c r="NUI1192" s="231">
        <v>7</v>
      </c>
      <c r="NUJ1192" s="231">
        <v>2</v>
      </c>
      <c r="NUK1192" s="232" t="s">
        <v>237</v>
      </c>
      <c r="NUL1192" s="233">
        <v>0</v>
      </c>
      <c r="NUM1192" s="234"/>
      <c r="NUN1192" s="235" t="e">
        <f>NUN1193</f>
        <v>#REF!</v>
      </c>
      <c r="NUO1192" s="229" t="s">
        <v>236</v>
      </c>
      <c r="NUP1192" s="230" t="s">
        <v>26</v>
      </c>
      <c r="NUQ1192" s="231">
        <v>7</v>
      </c>
      <c r="NUR1192" s="231">
        <v>2</v>
      </c>
      <c r="NUS1192" s="232" t="s">
        <v>237</v>
      </c>
      <c r="NUT1192" s="233">
        <v>0</v>
      </c>
      <c r="NUU1192" s="234"/>
      <c r="NUV1192" s="235" t="e">
        <f>NUV1193</f>
        <v>#REF!</v>
      </c>
      <c r="NUW1192" s="229" t="s">
        <v>236</v>
      </c>
      <c r="NUX1192" s="230" t="s">
        <v>26</v>
      </c>
      <c r="NUY1192" s="231">
        <v>7</v>
      </c>
      <c r="NUZ1192" s="231">
        <v>2</v>
      </c>
      <c r="NVA1192" s="232" t="s">
        <v>237</v>
      </c>
      <c r="NVB1192" s="233">
        <v>0</v>
      </c>
      <c r="NVC1192" s="234"/>
      <c r="NVD1192" s="235" t="e">
        <f>NVD1193</f>
        <v>#REF!</v>
      </c>
      <c r="NVE1192" s="229" t="s">
        <v>236</v>
      </c>
      <c r="NVF1192" s="230" t="s">
        <v>26</v>
      </c>
      <c r="NVG1192" s="231">
        <v>7</v>
      </c>
      <c r="NVH1192" s="231">
        <v>2</v>
      </c>
      <c r="NVI1192" s="232" t="s">
        <v>237</v>
      </c>
      <c r="NVJ1192" s="233">
        <v>0</v>
      </c>
      <c r="NVK1192" s="234"/>
      <c r="NVL1192" s="235" t="e">
        <f>NVL1193</f>
        <v>#REF!</v>
      </c>
      <c r="NVM1192" s="229" t="s">
        <v>236</v>
      </c>
      <c r="NVN1192" s="230" t="s">
        <v>26</v>
      </c>
      <c r="NVO1192" s="231">
        <v>7</v>
      </c>
      <c r="NVP1192" s="231">
        <v>2</v>
      </c>
      <c r="NVQ1192" s="232" t="s">
        <v>237</v>
      </c>
      <c r="NVR1192" s="233">
        <v>0</v>
      </c>
      <c r="NVS1192" s="234"/>
      <c r="NVT1192" s="235" t="e">
        <f>NVT1193</f>
        <v>#REF!</v>
      </c>
      <c r="NVU1192" s="229" t="s">
        <v>236</v>
      </c>
      <c r="NVV1192" s="230" t="s">
        <v>26</v>
      </c>
      <c r="NVW1192" s="231">
        <v>7</v>
      </c>
      <c r="NVX1192" s="231">
        <v>2</v>
      </c>
      <c r="NVY1192" s="232" t="s">
        <v>237</v>
      </c>
      <c r="NVZ1192" s="233">
        <v>0</v>
      </c>
      <c r="NWA1192" s="234"/>
      <c r="NWB1192" s="235" t="e">
        <f>NWB1193</f>
        <v>#REF!</v>
      </c>
      <c r="NWC1192" s="229" t="s">
        <v>236</v>
      </c>
      <c r="NWD1192" s="230" t="s">
        <v>26</v>
      </c>
      <c r="NWE1192" s="231">
        <v>7</v>
      </c>
      <c r="NWF1192" s="231">
        <v>2</v>
      </c>
      <c r="NWG1192" s="232" t="s">
        <v>237</v>
      </c>
      <c r="NWH1192" s="233">
        <v>0</v>
      </c>
      <c r="NWI1192" s="234"/>
      <c r="NWJ1192" s="235" t="e">
        <f>NWJ1193</f>
        <v>#REF!</v>
      </c>
      <c r="NWK1192" s="229" t="s">
        <v>236</v>
      </c>
      <c r="NWL1192" s="230" t="s">
        <v>26</v>
      </c>
      <c r="NWM1192" s="231">
        <v>7</v>
      </c>
      <c r="NWN1192" s="231">
        <v>2</v>
      </c>
      <c r="NWO1192" s="232" t="s">
        <v>237</v>
      </c>
      <c r="NWP1192" s="233">
        <v>0</v>
      </c>
      <c r="NWQ1192" s="234"/>
      <c r="NWR1192" s="235" t="e">
        <f>NWR1193</f>
        <v>#REF!</v>
      </c>
      <c r="NWS1192" s="229" t="s">
        <v>236</v>
      </c>
      <c r="NWT1192" s="230" t="s">
        <v>26</v>
      </c>
      <c r="NWU1192" s="231">
        <v>7</v>
      </c>
      <c r="NWV1192" s="231">
        <v>2</v>
      </c>
      <c r="NWW1192" s="232" t="s">
        <v>237</v>
      </c>
      <c r="NWX1192" s="233">
        <v>0</v>
      </c>
      <c r="NWY1192" s="234"/>
      <c r="NWZ1192" s="235" t="e">
        <f>NWZ1193</f>
        <v>#REF!</v>
      </c>
      <c r="NXA1192" s="229" t="s">
        <v>236</v>
      </c>
      <c r="NXB1192" s="230" t="s">
        <v>26</v>
      </c>
      <c r="NXC1192" s="231">
        <v>7</v>
      </c>
      <c r="NXD1192" s="231">
        <v>2</v>
      </c>
      <c r="NXE1192" s="232" t="s">
        <v>237</v>
      </c>
      <c r="NXF1192" s="233">
        <v>0</v>
      </c>
      <c r="NXG1192" s="234"/>
      <c r="NXH1192" s="235" t="e">
        <f>NXH1193</f>
        <v>#REF!</v>
      </c>
      <c r="NXI1192" s="229" t="s">
        <v>236</v>
      </c>
      <c r="NXJ1192" s="230" t="s">
        <v>26</v>
      </c>
      <c r="NXK1192" s="231">
        <v>7</v>
      </c>
      <c r="NXL1192" s="231">
        <v>2</v>
      </c>
      <c r="NXM1192" s="232" t="s">
        <v>237</v>
      </c>
      <c r="NXN1192" s="233">
        <v>0</v>
      </c>
      <c r="NXO1192" s="234"/>
      <c r="NXP1192" s="235" t="e">
        <f>NXP1193</f>
        <v>#REF!</v>
      </c>
      <c r="NXQ1192" s="229" t="s">
        <v>236</v>
      </c>
      <c r="NXR1192" s="230" t="s">
        <v>26</v>
      </c>
      <c r="NXS1192" s="231">
        <v>7</v>
      </c>
      <c r="NXT1192" s="231">
        <v>2</v>
      </c>
      <c r="NXU1192" s="232" t="s">
        <v>237</v>
      </c>
      <c r="NXV1192" s="233">
        <v>0</v>
      </c>
      <c r="NXW1192" s="234"/>
      <c r="NXX1192" s="235" t="e">
        <f>NXX1193</f>
        <v>#REF!</v>
      </c>
      <c r="NXY1192" s="229" t="s">
        <v>236</v>
      </c>
      <c r="NXZ1192" s="230" t="s">
        <v>26</v>
      </c>
      <c r="NYA1192" s="231">
        <v>7</v>
      </c>
      <c r="NYB1192" s="231">
        <v>2</v>
      </c>
      <c r="NYC1192" s="232" t="s">
        <v>237</v>
      </c>
      <c r="NYD1192" s="233">
        <v>0</v>
      </c>
      <c r="NYE1192" s="234"/>
      <c r="NYF1192" s="235" t="e">
        <f>NYF1193</f>
        <v>#REF!</v>
      </c>
      <c r="NYG1192" s="229" t="s">
        <v>236</v>
      </c>
      <c r="NYH1192" s="230" t="s">
        <v>26</v>
      </c>
      <c r="NYI1192" s="231">
        <v>7</v>
      </c>
      <c r="NYJ1192" s="231">
        <v>2</v>
      </c>
      <c r="NYK1192" s="232" t="s">
        <v>237</v>
      </c>
      <c r="NYL1192" s="233">
        <v>0</v>
      </c>
      <c r="NYM1192" s="234"/>
      <c r="NYN1192" s="235" t="e">
        <f>NYN1193</f>
        <v>#REF!</v>
      </c>
      <c r="NYO1192" s="229" t="s">
        <v>236</v>
      </c>
      <c r="NYP1192" s="230" t="s">
        <v>26</v>
      </c>
      <c r="NYQ1192" s="231">
        <v>7</v>
      </c>
      <c r="NYR1192" s="231">
        <v>2</v>
      </c>
      <c r="NYS1192" s="232" t="s">
        <v>237</v>
      </c>
      <c r="NYT1192" s="233">
        <v>0</v>
      </c>
      <c r="NYU1192" s="234"/>
      <c r="NYV1192" s="235" t="e">
        <f>NYV1193</f>
        <v>#REF!</v>
      </c>
      <c r="NYW1192" s="229" t="s">
        <v>236</v>
      </c>
      <c r="NYX1192" s="230" t="s">
        <v>26</v>
      </c>
      <c r="NYY1192" s="231">
        <v>7</v>
      </c>
      <c r="NYZ1192" s="231">
        <v>2</v>
      </c>
      <c r="NZA1192" s="232" t="s">
        <v>237</v>
      </c>
      <c r="NZB1192" s="233">
        <v>0</v>
      </c>
      <c r="NZC1192" s="234"/>
      <c r="NZD1192" s="235" t="e">
        <f>NZD1193</f>
        <v>#REF!</v>
      </c>
      <c r="NZE1192" s="229" t="s">
        <v>236</v>
      </c>
      <c r="NZF1192" s="230" t="s">
        <v>26</v>
      </c>
      <c r="NZG1192" s="231">
        <v>7</v>
      </c>
      <c r="NZH1192" s="231">
        <v>2</v>
      </c>
      <c r="NZI1192" s="232" t="s">
        <v>237</v>
      </c>
      <c r="NZJ1192" s="233">
        <v>0</v>
      </c>
      <c r="NZK1192" s="234"/>
      <c r="NZL1192" s="235" t="e">
        <f>NZL1193</f>
        <v>#REF!</v>
      </c>
      <c r="NZM1192" s="229" t="s">
        <v>236</v>
      </c>
      <c r="NZN1192" s="230" t="s">
        <v>26</v>
      </c>
      <c r="NZO1192" s="231">
        <v>7</v>
      </c>
      <c r="NZP1192" s="231">
        <v>2</v>
      </c>
      <c r="NZQ1192" s="232" t="s">
        <v>237</v>
      </c>
      <c r="NZR1192" s="233">
        <v>0</v>
      </c>
      <c r="NZS1192" s="234"/>
      <c r="NZT1192" s="235" t="e">
        <f>NZT1193</f>
        <v>#REF!</v>
      </c>
      <c r="NZU1192" s="229" t="s">
        <v>236</v>
      </c>
      <c r="NZV1192" s="230" t="s">
        <v>26</v>
      </c>
      <c r="NZW1192" s="231">
        <v>7</v>
      </c>
      <c r="NZX1192" s="231">
        <v>2</v>
      </c>
      <c r="NZY1192" s="232" t="s">
        <v>237</v>
      </c>
      <c r="NZZ1192" s="233">
        <v>0</v>
      </c>
      <c r="OAA1192" s="234"/>
      <c r="OAB1192" s="235" t="e">
        <f>OAB1193</f>
        <v>#REF!</v>
      </c>
      <c r="OAC1192" s="229" t="s">
        <v>236</v>
      </c>
      <c r="OAD1192" s="230" t="s">
        <v>26</v>
      </c>
      <c r="OAE1192" s="231">
        <v>7</v>
      </c>
      <c r="OAF1192" s="231">
        <v>2</v>
      </c>
      <c r="OAG1192" s="232" t="s">
        <v>237</v>
      </c>
      <c r="OAH1192" s="233">
        <v>0</v>
      </c>
      <c r="OAI1192" s="234"/>
      <c r="OAJ1192" s="235" t="e">
        <f>OAJ1193</f>
        <v>#REF!</v>
      </c>
      <c r="OAK1192" s="229" t="s">
        <v>236</v>
      </c>
      <c r="OAL1192" s="230" t="s">
        <v>26</v>
      </c>
      <c r="OAM1192" s="231">
        <v>7</v>
      </c>
      <c r="OAN1192" s="231">
        <v>2</v>
      </c>
      <c r="OAO1192" s="232" t="s">
        <v>237</v>
      </c>
      <c r="OAP1192" s="233">
        <v>0</v>
      </c>
      <c r="OAQ1192" s="234"/>
      <c r="OAR1192" s="235" t="e">
        <f>OAR1193</f>
        <v>#REF!</v>
      </c>
      <c r="OAS1192" s="229" t="s">
        <v>236</v>
      </c>
      <c r="OAT1192" s="230" t="s">
        <v>26</v>
      </c>
      <c r="OAU1192" s="231">
        <v>7</v>
      </c>
      <c r="OAV1192" s="231">
        <v>2</v>
      </c>
      <c r="OAW1192" s="232" t="s">
        <v>237</v>
      </c>
      <c r="OAX1192" s="233">
        <v>0</v>
      </c>
      <c r="OAY1192" s="234"/>
      <c r="OAZ1192" s="235" t="e">
        <f>OAZ1193</f>
        <v>#REF!</v>
      </c>
      <c r="OBA1192" s="229" t="s">
        <v>236</v>
      </c>
      <c r="OBB1192" s="230" t="s">
        <v>26</v>
      </c>
      <c r="OBC1192" s="231">
        <v>7</v>
      </c>
      <c r="OBD1192" s="231">
        <v>2</v>
      </c>
      <c r="OBE1192" s="232" t="s">
        <v>237</v>
      </c>
      <c r="OBF1192" s="233">
        <v>0</v>
      </c>
      <c r="OBG1192" s="234"/>
      <c r="OBH1192" s="235" t="e">
        <f>OBH1193</f>
        <v>#REF!</v>
      </c>
      <c r="OBI1192" s="229" t="s">
        <v>236</v>
      </c>
      <c r="OBJ1192" s="230" t="s">
        <v>26</v>
      </c>
      <c r="OBK1192" s="231">
        <v>7</v>
      </c>
      <c r="OBL1192" s="231">
        <v>2</v>
      </c>
      <c r="OBM1192" s="232" t="s">
        <v>237</v>
      </c>
      <c r="OBN1192" s="233">
        <v>0</v>
      </c>
      <c r="OBO1192" s="234"/>
      <c r="OBP1192" s="235" t="e">
        <f>OBP1193</f>
        <v>#REF!</v>
      </c>
      <c r="OBQ1192" s="229" t="s">
        <v>236</v>
      </c>
      <c r="OBR1192" s="230" t="s">
        <v>26</v>
      </c>
      <c r="OBS1192" s="231">
        <v>7</v>
      </c>
      <c r="OBT1192" s="231">
        <v>2</v>
      </c>
      <c r="OBU1192" s="232" t="s">
        <v>237</v>
      </c>
      <c r="OBV1192" s="233">
        <v>0</v>
      </c>
      <c r="OBW1192" s="234"/>
      <c r="OBX1192" s="235" t="e">
        <f>OBX1193</f>
        <v>#REF!</v>
      </c>
      <c r="OBY1192" s="229" t="s">
        <v>236</v>
      </c>
      <c r="OBZ1192" s="230" t="s">
        <v>26</v>
      </c>
      <c r="OCA1192" s="231">
        <v>7</v>
      </c>
      <c r="OCB1192" s="231">
        <v>2</v>
      </c>
      <c r="OCC1192" s="232" t="s">
        <v>237</v>
      </c>
      <c r="OCD1192" s="233">
        <v>0</v>
      </c>
      <c r="OCE1192" s="234"/>
      <c r="OCF1192" s="235" t="e">
        <f>OCF1193</f>
        <v>#REF!</v>
      </c>
      <c r="OCG1192" s="229" t="s">
        <v>236</v>
      </c>
      <c r="OCH1192" s="230" t="s">
        <v>26</v>
      </c>
      <c r="OCI1192" s="231">
        <v>7</v>
      </c>
      <c r="OCJ1192" s="231">
        <v>2</v>
      </c>
      <c r="OCK1192" s="232" t="s">
        <v>237</v>
      </c>
      <c r="OCL1192" s="233">
        <v>0</v>
      </c>
      <c r="OCM1192" s="234"/>
      <c r="OCN1192" s="235" t="e">
        <f>OCN1193</f>
        <v>#REF!</v>
      </c>
      <c r="OCO1192" s="229" t="s">
        <v>236</v>
      </c>
      <c r="OCP1192" s="230" t="s">
        <v>26</v>
      </c>
      <c r="OCQ1192" s="231">
        <v>7</v>
      </c>
      <c r="OCR1192" s="231">
        <v>2</v>
      </c>
      <c r="OCS1192" s="232" t="s">
        <v>237</v>
      </c>
      <c r="OCT1192" s="233">
        <v>0</v>
      </c>
      <c r="OCU1192" s="234"/>
      <c r="OCV1192" s="235" t="e">
        <f>OCV1193</f>
        <v>#REF!</v>
      </c>
      <c r="OCW1192" s="229" t="s">
        <v>236</v>
      </c>
      <c r="OCX1192" s="230" t="s">
        <v>26</v>
      </c>
      <c r="OCY1192" s="231">
        <v>7</v>
      </c>
      <c r="OCZ1192" s="231">
        <v>2</v>
      </c>
      <c r="ODA1192" s="232" t="s">
        <v>237</v>
      </c>
      <c r="ODB1192" s="233">
        <v>0</v>
      </c>
      <c r="ODC1192" s="234"/>
      <c r="ODD1192" s="235" t="e">
        <f>ODD1193</f>
        <v>#REF!</v>
      </c>
      <c r="ODE1192" s="229" t="s">
        <v>236</v>
      </c>
      <c r="ODF1192" s="230" t="s">
        <v>26</v>
      </c>
      <c r="ODG1192" s="231">
        <v>7</v>
      </c>
      <c r="ODH1192" s="231">
        <v>2</v>
      </c>
      <c r="ODI1192" s="232" t="s">
        <v>237</v>
      </c>
      <c r="ODJ1192" s="233">
        <v>0</v>
      </c>
      <c r="ODK1192" s="234"/>
      <c r="ODL1192" s="235" t="e">
        <f>ODL1193</f>
        <v>#REF!</v>
      </c>
      <c r="ODM1192" s="229" t="s">
        <v>236</v>
      </c>
      <c r="ODN1192" s="230" t="s">
        <v>26</v>
      </c>
      <c r="ODO1192" s="231">
        <v>7</v>
      </c>
      <c r="ODP1192" s="231">
        <v>2</v>
      </c>
      <c r="ODQ1192" s="232" t="s">
        <v>237</v>
      </c>
      <c r="ODR1192" s="233">
        <v>0</v>
      </c>
      <c r="ODS1192" s="234"/>
      <c r="ODT1192" s="235" t="e">
        <f>ODT1193</f>
        <v>#REF!</v>
      </c>
      <c r="ODU1192" s="229" t="s">
        <v>236</v>
      </c>
      <c r="ODV1192" s="230" t="s">
        <v>26</v>
      </c>
      <c r="ODW1192" s="231">
        <v>7</v>
      </c>
      <c r="ODX1192" s="231">
        <v>2</v>
      </c>
      <c r="ODY1192" s="232" t="s">
        <v>237</v>
      </c>
      <c r="ODZ1192" s="233">
        <v>0</v>
      </c>
      <c r="OEA1192" s="234"/>
      <c r="OEB1192" s="235" t="e">
        <f>OEB1193</f>
        <v>#REF!</v>
      </c>
      <c r="OEC1192" s="229" t="s">
        <v>236</v>
      </c>
      <c r="OED1192" s="230" t="s">
        <v>26</v>
      </c>
      <c r="OEE1192" s="231">
        <v>7</v>
      </c>
      <c r="OEF1192" s="231">
        <v>2</v>
      </c>
      <c r="OEG1192" s="232" t="s">
        <v>237</v>
      </c>
      <c r="OEH1192" s="233">
        <v>0</v>
      </c>
      <c r="OEI1192" s="234"/>
      <c r="OEJ1192" s="235" t="e">
        <f>OEJ1193</f>
        <v>#REF!</v>
      </c>
      <c r="OEK1192" s="229" t="s">
        <v>236</v>
      </c>
      <c r="OEL1192" s="230" t="s">
        <v>26</v>
      </c>
      <c r="OEM1192" s="231">
        <v>7</v>
      </c>
      <c r="OEN1192" s="231">
        <v>2</v>
      </c>
      <c r="OEO1192" s="232" t="s">
        <v>237</v>
      </c>
      <c r="OEP1192" s="233">
        <v>0</v>
      </c>
      <c r="OEQ1192" s="234"/>
      <c r="OER1192" s="235" t="e">
        <f>OER1193</f>
        <v>#REF!</v>
      </c>
      <c r="OES1192" s="229" t="s">
        <v>236</v>
      </c>
      <c r="OET1192" s="230" t="s">
        <v>26</v>
      </c>
      <c r="OEU1192" s="231">
        <v>7</v>
      </c>
      <c r="OEV1192" s="231">
        <v>2</v>
      </c>
      <c r="OEW1192" s="232" t="s">
        <v>237</v>
      </c>
      <c r="OEX1192" s="233">
        <v>0</v>
      </c>
      <c r="OEY1192" s="234"/>
      <c r="OEZ1192" s="235" t="e">
        <f>OEZ1193</f>
        <v>#REF!</v>
      </c>
      <c r="OFA1192" s="229" t="s">
        <v>236</v>
      </c>
      <c r="OFB1192" s="230" t="s">
        <v>26</v>
      </c>
      <c r="OFC1192" s="231">
        <v>7</v>
      </c>
      <c r="OFD1192" s="231">
        <v>2</v>
      </c>
      <c r="OFE1192" s="232" t="s">
        <v>237</v>
      </c>
      <c r="OFF1192" s="233">
        <v>0</v>
      </c>
      <c r="OFG1192" s="234"/>
      <c r="OFH1192" s="235" t="e">
        <f>OFH1193</f>
        <v>#REF!</v>
      </c>
      <c r="OFI1192" s="229" t="s">
        <v>236</v>
      </c>
      <c r="OFJ1192" s="230" t="s">
        <v>26</v>
      </c>
      <c r="OFK1192" s="231">
        <v>7</v>
      </c>
      <c r="OFL1192" s="231">
        <v>2</v>
      </c>
      <c r="OFM1192" s="232" t="s">
        <v>237</v>
      </c>
      <c r="OFN1192" s="233">
        <v>0</v>
      </c>
      <c r="OFO1192" s="234"/>
      <c r="OFP1192" s="235" t="e">
        <f>OFP1193</f>
        <v>#REF!</v>
      </c>
      <c r="OFQ1192" s="229" t="s">
        <v>236</v>
      </c>
      <c r="OFR1192" s="230" t="s">
        <v>26</v>
      </c>
      <c r="OFS1192" s="231">
        <v>7</v>
      </c>
      <c r="OFT1192" s="231">
        <v>2</v>
      </c>
      <c r="OFU1192" s="232" t="s">
        <v>237</v>
      </c>
      <c r="OFV1192" s="233">
        <v>0</v>
      </c>
      <c r="OFW1192" s="234"/>
      <c r="OFX1192" s="235" t="e">
        <f>OFX1193</f>
        <v>#REF!</v>
      </c>
      <c r="OFY1192" s="229" t="s">
        <v>236</v>
      </c>
      <c r="OFZ1192" s="230" t="s">
        <v>26</v>
      </c>
      <c r="OGA1192" s="231">
        <v>7</v>
      </c>
      <c r="OGB1192" s="231">
        <v>2</v>
      </c>
      <c r="OGC1192" s="232" t="s">
        <v>237</v>
      </c>
      <c r="OGD1192" s="233">
        <v>0</v>
      </c>
      <c r="OGE1192" s="234"/>
      <c r="OGF1192" s="235" t="e">
        <f>OGF1193</f>
        <v>#REF!</v>
      </c>
      <c r="OGG1192" s="229" t="s">
        <v>236</v>
      </c>
      <c r="OGH1192" s="230" t="s">
        <v>26</v>
      </c>
      <c r="OGI1192" s="231">
        <v>7</v>
      </c>
      <c r="OGJ1192" s="231">
        <v>2</v>
      </c>
      <c r="OGK1192" s="232" t="s">
        <v>237</v>
      </c>
      <c r="OGL1192" s="233">
        <v>0</v>
      </c>
      <c r="OGM1192" s="234"/>
      <c r="OGN1192" s="235" t="e">
        <f>OGN1193</f>
        <v>#REF!</v>
      </c>
      <c r="OGO1192" s="229" t="s">
        <v>236</v>
      </c>
      <c r="OGP1192" s="230" t="s">
        <v>26</v>
      </c>
      <c r="OGQ1192" s="231">
        <v>7</v>
      </c>
      <c r="OGR1192" s="231">
        <v>2</v>
      </c>
      <c r="OGS1192" s="232" t="s">
        <v>237</v>
      </c>
      <c r="OGT1192" s="233">
        <v>0</v>
      </c>
      <c r="OGU1192" s="234"/>
      <c r="OGV1192" s="235" t="e">
        <f>OGV1193</f>
        <v>#REF!</v>
      </c>
      <c r="OGW1192" s="229" t="s">
        <v>236</v>
      </c>
      <c r="OGX1192" s="230" t="s">
        <v>26</v>
      </c>
      <c r="OGY1192" s="231">
        <v>7</v>
      </c>
      <c r="OGZ1192" s="231">
        <v>2</v>
      </c>
      <c r="OHA1192" s="232" t="s">
        <v>237</v>
      </c>
      <c r="OHB1192" s="233">
        <v>0</v>
      </c>
      <c r="OHC1192" s="234"/>
      <c r="OHD1192" s="235" t="e">
        <f>OHD1193</f>
        <v>#REF!</v>
      </c>
      <c r="OHE1192" s="229" t="s">
        <v>236</v>
      </c>
      <c r="OHF1192" s="230" t="s">
        <v>26</v>
      </c>
      <c r="OHG1192" s="231">
        <v>7</v>
      </c>
      <c r="OHH1192" s="231">
        <v>2</v>
      </c>
      <c r="OHI1192" s="232" t="s">
        <v>237</v>
      </c>
      <c r="OHJ1192" s="233">
        <v>0</v>
      </c>
      <c r="OHK1192" s="234"/>
      <c r="OHL1192" s="235" t="e">
        <f>OHL1193</f>
        <v>#REF!</v>
      </c>
      <c r="OHM1192" s="229" t="s">
        <v>236</v>
      </c>
      <c r="OHN1192" s="230" t="s">
        <v>26</v>
      </c>
      <c r="OHO1192" s="231">
        <v>7</v>
      </c>
      <c r="OHP1192" s="231">
        <v>2</v>
      </c>
      <c r="OHQ1192" s="232" t="s">
        <v>237</v>
      </c>
      <c r="OHR1192" s="233">
        <v>0</v>
      </c>
      <c r="OHS1192" s="234"/>
      <c r="OHT1192" s="235" t="e">
        <f>OHT1193</f>
        <v>#REF!</v>
      </c>
      <c r="OHU1192" s="229" t="s">
        <v>236</v>
      </c>
      <c r="OHV1192" s="230" t="s">
        <v>26</v>
      </c>
      <c r="OHW1192" s="231">
        <v>7</v>
      </c>
      <c r="OHX1192" s="231">
        <v>2</v>
      </c>
      <c r="OHY1192" s="232" t="s">
        <v>237</v>
      </c>
      <c r="OHZ1192" s="233">
        <v>0</v>
      </c>
      <c r="OIA1192" s="234"/>
      <c r="OIB1192" s="235" t="e">
        <f>OIB1193</f>
        <v>#REF!</v>
      </c>
      <c r="OIC1192" s="229" t="s">
        <v>236</v>
      </c>
      <c r="OID1192" s="230" t="s">
        <v>26</v>
      </c>
      <c r="OIE1192" s="231">
        <v>7</v>
      </c>
      <c r="OIF1192" s="231">
        <v>2</v>
      </c>
      <c r="OIG1192" s="232" t="s">
        <v>237</v>
      </c>
      <c r="OIH1192" s="233">
        <v>0</v>
      </c>
      <c r="OII1192" s="234"/>
      <c r="OIJ1192" s="235" t="e">
        <f>OIJ1193</f>
        <v>#REF!</v>
      </c>
      <c r="OIK1192" s="229" t="s">
        <v>236</v>
      </c>
      <c r="OIL1192" s="230" t="s">
        <v>26</v>
      </c>
      <c r="OIM1192" s="231">
        <v>7</v>
      </c>
      <c r="OIN1192" s="231">
        <v>2</v>
      </c>
      <c r="OIO1192" s="232" t="s">
        <v>237</v>
      </c>
      <c r="OIP1192" s="233">
        <v>0</v>
      </c>
      <c r="OIQ1192" s="234"/>
      <c r="OIR1192" s="235" t="e">
        <f>OIR1193</f>
        <v>#REF!</v>
      </c>
      <c r="OIS1192" s="229" t="s">
        <v>236</v>
      </c>
      <c r="OIT1192" s="230" t="s">
        <v>26</v>
      </c>
      <c r="OIU1192" s="231">
        <v>7</v>
      </c>
      <c r="OIV1192" s="231">
        <v>2</v>
      </c>
      <c r="OIW1192" s="232" t="s">
        <v>237</v>
      </c>
      <c r="OIX1192" s="233">
        <v>0</v>
      </c>
      <c r="OIY1192" s="234"/>
      <c r="OIZ1192" s="235" t="e">
        <f>OIZ1193</f>
        <v>#REF!</v>
      </c>
      <c r="OJA1192" s="229" t="s">
        <v>236</v>
      </c>
      <c r="OJB1192" s="230" t="s">
        <v>26</v>
      </c>
      <c r="OJC1192" s="231">
        <v>7</v>
      </c>
      <c r="OJD1192" s="231">
        <v>2</v>
      </c>
      <c r="OJE1192" s="232" t="s">
        <v>237</v>
      </c>
      <c r="OJF1192" s="233">
        <v>0</v>
      </c>
      <c r="OJG1192" s="234"/>
      <c r="OJH1192" s="235" t="e">
        <f>OJH1193</f>
        <v>#REF!</v>
      </c>
      <c r="OJI1192" s="229" t="s">
        <v>236</v>
      </c>
      <c r="OJJ1192" s="230" t="s">
        <v>26</v>
      </c>
      <c r="OJK1192" s="231">
        <v>7</v>
      </c>
      <c r="OJL1192" s="231">
        <v>2</v>
      </c>
      <c r="OJM1192" s="232" t="s">
        <v>237</v>
      </c>
      <c r="OJN1192" s="233">
        <v>0</v>
      </c>
      <c r="OJO1192" s="234"/>
      <c r="OJP1192" s="235" t="e">
        <f>OJP1193</f>
        <v>#REF!</v>
      </c>
      <c r="OJQ1192" s="229" t="s">
        <v>236</v>
      </c>
      <c r="OJR1192" s="230" t="s">
        <v>26</v>
      </c>
      <c r="OJS1192" s="231">
        <v>7</v>
      </c>
      <c r="OJT1192" s="231">
        <v>2</v>
      </c>
      <c r="OJU1192" s="232" t="s">
        <v>237</v>
      </c>
      <c r="OJV1192" s="233">
        <v>0</v>
      </c>
      <c r="OJW1192" s="234"/>
      <c r="OJX1192" s="235" t="e">
        <f>OJX1193</f>
        <v>#REF!</v>
      </c>
      <c r="OJY1192" s="229" t="s">
        <v>236</v>
      </c>
      <c r="OJZ1192" s="230" t="s">
        <v>26</v>
      </c>
      <c r="OKA1192" s="231">
        <v>7</v>
      </c>
      <c r="OKB1192" s="231">
        <v>2</v>
      </c>
      <c r="OKC1192" s="232" t="s">
        <v>237</v>
      </c>
      <c r="OKD1192" s="233">
        <v>0</v>
      </c>
      <c r="OKE1192" s="234"/>
      <c r="OKF1192" s="235" t="e">
        <f>OKF1193</f>
        <v>#REF!</v>
      </c>
      <c r="OKG1192" s="229" t="s">
        <v>236</v>
      </c>
      <c r="OKH1192" s="230" t="s">
        <v>26</v>
      </c>
      <c r="OKI1192" s="231">
        <v>7</v>
      </c>
      <c r="OKJ1192" s="231">
        <v>2</v>
      </c>
      <c r="OKK1192" s="232" t="s">
        <v>237</v>
      </c>
      <c r="OKL1192" s="233">
        <v>0</v>
      </c>
      <c r="OKM1192" s="234"/>
      <c r="OKN1192" s="235" t="e">
        <f>OKN1193</f>
        <v>#REF!</v>
      </c>
      <c r="OKO1192" s="229" t="s">
        <v>236</v>
      </c>
      <c r="OKP1192" s="230" t="s">
        <v>26</v>
      </c>
      <c r="OKQ1192" s="231">
        <v>7</v>
      </c>
      <c r="OKR1192" s="231">
        <v>2</v>
      </c>
      <c r="OKS1192" s="232" t="s">
        <v>237</v>
      </c>
      <c r="OKT1192" s="233">
        <v>0</v>
      </c>
      <c r="OKU1192" s="234"/>
      <c r="OKV1192" s="235" t="e">
        <f>OKV1193</f>
        <v>#REF!</v>
      </c>
      <c r="OKW1192" s="229" t="s">
        <v>236</v>
      </c>
      <c r="OKX1192" s="230" t="s">
        <v>26</v>
      </c>
      <c r="OKY1192" s="231">
        <v>7</v>
      </c>
      <c r="OKZ1192" s="231">
        <v>2</v>
      </c>
      <c r="OLA1192" s="232" t="s">
        <v>237</v>
      </c>
      <c r="OLB1192" s="233">
        <v>0</v>
      </c>
      <c r="OLC1192" s="234"/>
      <c r="OLD1192" s="235" t="e">
        <f>OLD1193</f>
        <v>#REF!</v>
      </c>
      <c r="OLE1192" s="229" t="s">
        <v>236</v>
      </c>
      <c r="OLF1192" s="230" t="s">
        <v>26</v>
      </c>
      <c r="OLG1192" s="231">
        <v>7</v>
      </c>
      <c r="OLH1192" s="231">
        <v>2</v>
      </c>
      <c r="OLI1192" s="232" t="s">
        <v>237</v>
      </c>
      <c r="OLJ1192" s="233">
        <v>0</v>
      </c>
      <c r="OLK1192" s="234"/>
      <c r="OLL1192" s="235" t="e">
        <f>OLL1193</f>
        <v>#REF!</v>
      </c>
      <c r="OLM1192" s="229" t="s">
        <v>236</v>
      </c>
      <c r="OLN1192" s="230" t="s">
        <v>26</v>
      </c>
      <c r="OLO1192" s="231">
        <v>7</v>
      </c>
      <c r="OLP1192" s="231">
        <v>2</v>
      </c>
      <c r="OLQ1192" s="232" t="s">
        <v>237</v>
      </c>
      <c r="OLR1192" s="233">
        <v>0</v>
      </c>
      <c r="OLS1192" s="234"/>
      <c r="OLT1192" s="235" t="e">
        <f>OLT1193</f>
        <v>#REF!</v>
      </c>
      <c r="OLU1192" s="229" t="s">
        <v>236</v>
      </c>
      <c r="OLV1192" s="230" t="s">
        <v>26</v>
      </c>
      <c r="OLW1192" s="231">
        <v>7</v>
      </c>
      <c r="OLX1192" s="231">
        <v>2</v>
      </c>
      <c r="OLY1192" s="232" t="s">
        <v>237</v>
      </c>
      <c r="OLZ1192" s="233">
        <v>0</v>
      </c>
      <c r="OMA1192" s="234"/>
      <c r="OMB1192" s="235" t="e">
        <f>OMB1193</f>
        <v>#REF!</v>
      </c>
      <c r="OMC1192" s="229" t="s">
        <v>236</v>
      </c>
      <c r="OMD1192" s="230" t="s">
        <v>26</v>
      </c>
      <c r="OME1192" s="231">
        <v>7</v>
      </c>
      <c r="OMF1192" s="231">
        <v>2</v>
      </c>
      <c r="OMG1192" s="232" t="s">
        <v>237</v>
      </c>
      <c r="OMH1192" s="233">
        <v>0</v>
      </c>
      <c r="OMI1192" s="234"/>
      <c r="OMJ1192" s="235" t="e">
        <f>OMJ1193</f>
        <v>#REF!</v>
      </c>
      <c r="OMK1192" s="229" t="s">
        <v>236</v>
      </c>
      <c r="OML1192" s="230" t="s">
        <v>26</v>
      </c>
      <c r="OMM1192" s="231">
        <v>7</v>
      </c>
      <c r="OMN1192" s="231">
        <v>2</v>
      </c>
      <c r="OMO1192" s="232" t="s">
        <v>237</v>
      </c>
      <c r="OMP1192" s="233">
        <v>0</v>
      </c>
      <c r="OMQ1192" s="234"/>
      <c r="OMR1192" s="235" t="e">
        <f>OMR1193</f>
        <v>#REF!</v>
      </c>
      <c r="OMS1192" s="229" t="s">
        <v>236</v>
      </c>
      <c r="OMT1192" s="230" t="s">
        <v>26</v>
      </c>
      <c r="OMU1192" s="231">
        <v>7</v>
      </c>
      <c r="OMV1192" s="231">
        <v>2</v>
      </c>
      <c r="OMW1192" s="232" t="s">
        <v>237</v>
      </c>
      <c r="OMX1192" s="233">
        <v>0</v>
      </c>
      <c r="OMY1192" s="234"/>
      <c r="OMZ1192" s="235" t="e">
        <f>OMZ1193</f>
        <v>#REF!</v>
      </c>
      <c r="ONA1192" s="229" t="s">
        <v>236</v>
      </c>
      <c r="ONB1192" s="230" t="s">
        <v>26</v>
      </c>
      <c r="ONC1192" s="231">
        <v>7</v>
      </c>
      <c r="OND1192" s="231">
        <v>2</v>
      </c>
      <c r="ONE1192" s="232" t="s">
        <v>237</v>
      </c>
      <c r="ONF1192" s="233">
        <v>0</v>
      </c>
      <c r="ONG1192" s="234"/>
      <c r="ONH1192" s="235" t="e">
        <f>ONH1193</f>
        <v>#REF!</v>
      </c>
      <c r="ONI1192" s="229" t="s">
        <v>236</v>
      </c>
      <c r="ONJ1192" s="230" t="s">
        <v>26</v>
      </c>
      <c r="ONK1192" s="231">
        <v>7</v>
      </c>
      <c r="ONL1192" s="231">
        <v>2</v>
      </c>
      <c r="ONM1192" s="232" t="s">
        <v>237</v>
      </c>
      <c r="ONN1192" s="233">
        <v>0</v>
      </c>
      <c r="ONO1192" s="234"/>
      <c r="ONP1192" s="235" t="e">
        <f>ONP1193</f>
        <v>#REF!</v>
      </c>
      <c r="ONQ1192" s="229" t="s">
        <v>236</v>
      </c>
      <c r="ONR1192" s="230" t="s">
        <v>26</v>
      </c>
      <c r="ONS1192" s="231">
        <v>7</v>
      </c>
      <c r="ONT1192" s="231">
        <v>2</v>
      </c>
      <c r="ONU1192" s="232" t="s">
        <v>237</v>
      </c>
      <c r="ONV1192" s="233">
        <v>0</v>
      </c>
      <c r="ONW1192" s="234"/>
      <c r="ONX1192" s="235" t="e">
        <f>ONX1193</f>
        <v>#REF!</v>
      </c>
      <c r="ONY1192" s="229" t="s">
        <v>236</v>
      </c>
      <c r="ONZ1192" s="230" t="s">
        <v>26</v>
      </c>
      <c r="OOA1192" s="231">
        <v>7</v>
      </c>
      <c r="OOB1192" s="231">
        <v>2</v>
      </c>
      <c r="OOC1192" s="232" t="s">
        <v>237</v>
      </c>
      <c r="OOD1192" s="233">
        <v>0</v>
      </c>
      <c r="OOE1192" s="234"/>
      <c r="OOF1192" s="235" t="e">
        <f>OOF1193</f>
        <v>#REF!</v>
      </c>
      <c r="OOG1192" s="229" t="s">
        <v>236</v>
      </c>
      <c r="OOH1192" s="230" t="s">
        <v>26</v>
      </c>
      <c r="OOI1192" s="231">
        <v>7</v>
      </c>
      <c r="OOJ1192" s="231">
        <v>2</v>
      </c>
      <c r="OOK1192" s="232" t="s">
        <v>237</v>
      </c>
      <c r="OOL1192" s="233">
        <v>0</v>
      </c>
      <c r="OOM1192" s="234"/>
      <c r="OON1192" s="235" t="e">
        <f>OON1193</f>
        <v>#REF!</v>
      </c>
      <c r="OOO1192" s="229" t="s">
        <v>236</v>
      </c>
      <c r="OOP1192" s="230" t="s">
        <v>26</v>
      </c>
      <c r="OOQ1192" s="231">
        <v>7</v>
      </c>
      <c r="OOR1192" s="231">
        <v>2</v>
      </c>
      <c r="OOS1192" s="232" t="s">
        <v>237</v>
      </c>
      <c r="OOT1192" s="233">
        <v>0</v>
      </c>
      <c r="OOU1192" s="234"/>
      <c r="OOV1192" s="235" t="e">
        <f>OOV1193</f>
        <v>#REF!</v>
      </c>
      <c r="OOW1192" s="229" t="s">
        <v>236</v>
      </c>
      <c r="OOX1192" s="230" t="s">
        <v>26</v>
      </c>
      <c r="OOY1192" s="231">
        <v>7</v>
      </c>
      <c r="OOZ1192" s="231">
        <v>2</v>
      </c>
      <c r="OPA1192" s="232" t="s">
        <v>237</v>
      </c>
      <c r="OPB1192" s="233">
        <v>0</v>
      </c>
      <c r="OPC1192" s="234"/>
      <c r="OPD1192" s="235" t="e">
        <f>OPD1193</f>
        <v>#REF!</v>
      </c>
      <c r="OPE1192" s="229" t="s">
        <v>236</v>
      </c>
      <c r="OPF1192" s="230" t="s">
        <v>26</v>
      </c>
      <c r="OPG1192" s="231">
        <v>7</v>
      </c>
      <c r="OPH1192" s="231">
        <v>2</v>
      </c>
      <c r="OPI1192" s="232" t="s">
        <v>237</v>
      </c>
      <c r="OPJ1192" s="233">
        <v>0</v>
      </c>
      <c r="OPK1192" s="234"/>
      <c r="OPL1192" s="235" t="e">
        <f>OPL1193</f>
        <v>#REF!</v>
      </c>
      <c r="OPM1192" s="229" t="s">
        <v>236</v>
      </c>
      <c r="OPN1192" s="230" t="s">
        <v>26</v>
      </c>
      <c r="OPO1192" s="231">
        <v>7</v>
      </c>
      <c r="OPP1192" s="231">
        <v>2</v>
      </c>
      <c r="OPQ1192" s="232" t="s">
        <v>237</v>
      </c>
      <c r="OPR1192" s="233">
        <v>0</v>
      </c>
      <c r="OPS1192" s="234"/>
      <c r="OPT1192" s="235" t="e">
        <f>OPT1193</f>
        <v>#REF!</v>
      </c>
      <c r="OPU1192" s="229" t="s">
        <v>236</v>
      </c>
      <c r="OPV1192" s="230" t="s">
        <v>26</v>
      </c>
      <c r="OPW1192" s="231">
        <v>7</v>
      </c>
      <c r="OPX1192" s="231">
        <v>2</v>
      </c>
      <c r="OPY1192" s="232" t="s">
        <v>237</v>
      </c>
      <c r="OPZ1192" s="233">
        <v>0</v>
      </c>
      <c r="OQA1192" s="234"/>
      <c r="OQB1192" s="235" t="e">
        <f>OQB1193</f>
        <v>#REF!</v>
      </c>
      <c r="OQC1192" s="229" t="s">
        <v>236</v>
      </c>
      <c r="OQD1192" s="230" t="s">
        <v>26</v>
      </c>
      <c r="OQE1192" s="231">
        <v>7</v>
      </c>
      <c r="OQF1192" s="231">
        <v>2</v>
      </c>
      <c r="OQG1192" s="232" t="s">
        <v>237</v>
      </c>
      <c r="OQH1192" s="233">
        <v>0</v>
      </c>
      <c r="OQI1192" s="234"/>
      <c r="OQJ1192" s="235" t="e">
        <f>OQJ1193</f>
        <v>#REF!</v>
      </c>
      <c r="OQK1192" s="229" t="s">
        <v>236</v>
      </c>
      <c r="OQL1192" s="230" t="s">
        <v>26</v>
      </c>
      <c r="OQM1192" s="231">
        <v>7</v>
      </c>
      <c r="OQN1192" s="231">
        <v>2</v>
      </c>
      <c r="OQO1192" s="232" t="s">
        <v>237</v>
      </c>
      <c r="OQP1192" s="233">
        <v>0</v>
      </c>
      <c r="OQQ1192" s="234"/>
      <c r="OQR1192" s="235" t="e">
        <f>OQR1193</f>
        <v>#REF!</v>
      </c>
      <c r="OQS1192" s="229" t="s">
        <v>236</v>
      </c>
      <c r="OQT1192" s="230" t="s">
        <v>26</v>
      </c>
      <c r="OQU1192" s="231">
        <v>7</v>
      </c>
      <c r="OQV1192" s="231">
        <v>2</v>
      </c>
      <c r="OQW1192" s="232" t="s">
        <v>237</v>
      </c>
      <c r="OQX1192" s="233">
        <v>0</v>
      </c>
      <c r="OQY1192" s="234"/>
      <c r="OQZ1192" s="235" t="e">
        <f>OQZ1193</f>
        <v>#REF!</v>
      </c>
      <c r="ORA1192" s="229" t="s">
        <v>236</v>
      </c>
      <c r="ORB1192" s="230" t="s">
        <v>26</v>
      </c>
      <c r="ORC1192" s="231">
        <v>7</v>
      </c>
      <c r="ORD1192" s="231">
        <v>2</v>
      </c>
      <c r="ORE1192" s="232" t="s">
        <v>237</v>
      </c>
      <c r="ORF1192" s="233">
        <v>0</v>
      </c>
      <c r="ORG1192" s="234"/>
      <c r="ORH1192" s="235" t="e">
        <f>ORH1193</f>
        <v>#REF!</v>
      </c>
      <c r="ORI1192" s="229" t="s">
        <v>236</v>
      </c>
      <c r="ORJ1192" s="230" t="s">
        <v>26</v>
      </c>
      <c r="ORK1192" s="231">
        <v>7</v>
      </c>
      <c r="ORL1192" s="231">
        <v>2</v>
      </c>
      <c r="ORM1192" s="232" t="s">
        <v>237</v>
      </c>
      <c r="ORN1192" s="233">
        <v>0</v>
      </c>
      <c r="ORO1192" s="234"/>
      <c r="ORP1192" s="235" t="e">
        <f>ORP1193</f>
        <v>#REF!</v>
      </c>
      <c r="ORQ1192" s="229" t="s">
        <v>236</v>
      </c>
      <c r="ORR1192" s="230" t="s">
        <v>26</v>
      </c>
      <c r="ORS1192" s="231">
        <v>7</v>
      </c>
      <c r="ORT1192" s="231">
        <v>2</v>
      </c>
      <c r="ORU1192" s="232" t="s">
        <v>237</v>
      </c>
      <c r="ORV1192" s="233">
        <v>0</v>
      </c>
      <c r="ORW1192" s="234"/>
      <c r="ORX1192" s="235" t="e">
        <f>ORX1193</f>
        <v>#REF!</v>
      </c>
      <c r="ORY1192" s="229" t="s">
        <v>236</v>
      </c>
      <c r="ORZ1192" s="230" t="s">
        <v>26</v>
      </c>
      <c r="OSA1192" s="231">
        <v>7</v>
      </c>
      <c r="OSB1192" s="231">
        <v>2</v>
      </c>
      <c r="OSC1192" s="232" t="s">
        <v>237</v>
      </c>
      <c r="OSD1192" s="233">
        <v>0</v>
      </c>
      <c r="OSE1192" s="234"/>
      <c r="OSF1192" s="235" t="e">
        <f>OSF1193</f>
        <v>#REF!</v>
      </c>
      <c r="OSG1192" s="229" t="s">
        <v>236</v>
      </c>
      <c r="OSH1192" s="230" t="s">
        <v>26</v>
      </c>
      <c r="OSI1192" s="231">
        <v>7</v>
      </c>
      <c r="OSJ1192" s="231">
        <v>2</v>
      </c>
      <c r="OSK1192" s="232" t="s">
        <v>237</v>
      </c>
      <c r="OSL1192" s="233">
        <v>0</v>
      </c>
      <c r="OSM1192" s="234"/>
      <c r="OSN1192" s="235" t="e">
        <f>OSN1193</f>
        <v>#REF!</v>
      </c>
      <c r="OSO1192" s="229" t="s">
        <v>236</v>
      </c>
      <c r="OSP1192" s="230" t="s">
        <v>26</v>
      </c>
      <c r="OSQ1192" s="231">
        <v>7</v>
      </c>
      <c r="OSR1192" s="231">
        <v>2</v>
      </c>
      <c r="OSS1192" s="232" t="s">
        <v>237</v>
      </c>
      <c r="OST1192" s="233">
        <v>0</v>
      </c>
      <c r="OSU1192" s="234"/>
      <c r="OSV1192" s="235" t="e">
        <f>OSV1193</f>
        <v>#REF!</v>
      </c>
      <c r="OSW1192" s="229" t="s">
        <v>236</v>
      </c>
      <c r="OSX1192" s="230" t="s">
        <v>26</v>
      </c>
      <c r="OSY1192" s="231">
        <v>7</v>
      </c>
      <c r="OSZ1192" s="231">
        <v>2</v>
      </c>
      <c r="OTA1192" s="232" t="s">
        <v>237</v>
      </c>
      <c r="OTB1192" s="233">
        <v>0</v>
      </c>
      <c r="OTC1192" s="234"/>
      <c r="OTD1192" s="235" t="e">
        <f>OTD1193</f>
        <v>#REF!</v>
      </c>
      <c r="OTE1192" s="229" t="s">
        <v>236</v>
      </c>
      <c r="OTF1192" s="230" t="s">
        <v>26</v>
      </c>
      <c r="OTG1192" s="231">
        <v>7</v>
      </c>
      <c r="OTH1192" s="231">
        <v>2</v>
      </c>
      <c r="OTI1192" s="232" t="s">
        <v>237</v>
      </c>
      <c r="OTJ1192" s="233">
        <v>0</v>
      </c>
      <c r="OTK1192" s="234"/>
      <c r="OTL1192" s="235" t="e">
        <f>OTL1193</f>
        <v>#REF!</v>
      </c>
      <c r="OTM1192" s="229" t="s">
        <v>236</v>
      </c>
      <c r="OTN1192" s="230" t="s">
        <v>26</v>
      </c>
      <c r="OTO1192" s="231">
        <v>7</v>
      </c>
      <c r="OTP1192" s="231">
        <v>2</v>
      </c>
      <c r="OTQ1192" s="232" t="s">
        <v>237</v>
      </c>
      <c r="OTR1192" s="233">
        <v>0</v>
      </c>
      <c r="OTS1192" s="234"/>
      <c r="OTT1192" s="235" t="e">
        <f>OTT1193</f>
        <v>#REF!</v>
      </c>
      <c r="OTU1192" s="229" t="s">
        <v>236</v>
      </c>
      <c r="OTV1192" s="230" t="s">
        <v>26</v>
      </c>
      <c r="OTW1192" s="231">
        <v>7</v>
      </c>
      <c r="OTX1192" s="231">
        <v>2</v>
      </c>
      <c r="OTY1192" s="232" t="s">
        <v>237</v>
      </c>
      <c r="OTZ1192" s="233">
        <v>0</v>
      </c>
      <c r="OUA1192" s="234"/>
      <c r="OUB1192" s="235" t="e">
        <f>OUB1193</f>
        <v>#REF!</v>
      </c>
      <c r="OUC1192" s="229" t="s">
        <v>236</v>
      </c>
      <c r="OUD1192" s="230" t="s">
        <v>26</v>
      </c>
      <c r="OUE1192" s="231">
        <v>7</v>
      </c>
      <c r="OUF1192" s="231">
        <v>2</v>
      </c>
      <c r="OUG1192" s="232" t="s">
        <v>237</v>
      </c>
      <c r="OUH1192" s="233">
        <v>0</v>
      </c>
      <c r="OUI1192" s="234"/>
      <c r="OUJ1192" s="235" t="e">
        <f>OUJ1193</f>
        <v>#REF!</v>
      </c>
      <c r="OUK1192" s="229" t="s">
        <v>236</v>
      </c>
      <c r="OUL1192" s="230" t="s">
        <v>26</v>
      </c>
      <c r="OUM1192" s="231">
        <v>7</v>
      </c>
      <c r="OUN1192" s="231">
        <v>2</v>
      </c>
      <c r="OUO1192" s="232" t="s">
        <v>237</v>
      </c>
      <c r="OUP1192" s="233">
        <v>0</v>
      </c>
      <c r="OUQ1192" s="234"/>
      <c r="OUR1192" s="235" t="e">
        <f>OUR1193</f>
        <v>#REF!</v>
      </c>
      <c r="OUS1192" s="229" t="s">
        <v>236</v>
      </c>
      <c r="OUT1192" s="230" t="s">
        <v>26</v>
      </c>
      <c r="OUU1192" s="231">
        <v>7</v>
      </c>
      <c r="OUV1192" s="231">
        <v>2</v>
      </c>
      <c r="OUW1192" s="232" t="s">
        <v>237</v>
      </c>
      <c r="OUX1192" s="233">
        <v>0</v>
      </c>
      <c r="OUY1192" s="234"/>
      <c r="OUZ1192" s="235" t="e">
        <f>OUZ1193</f>
        <v>#REF!</v>
      </c>
      <c r="OVA1192" s="229" t="s">
        <v>236</v>
      </c>
      <c r="OVB1192" s="230" t="s">
        <v>26</v>
      </c>
      <c r="OVC1192" s="231">
        <v>7</v>
      </c>
      <c r="OVD1192" s="231">
        <v>2</v>
      </c>
      <c r="OVE1192" s="232" t="s">
        <v>237</v>
      </c>
      <c r="OVF1192" s="233">
        <v>0</v>
      </c>
      <c r="OVG1192" s="234"/>
      <c r="OVH1192" s="235" t="e">
        <f>OVH1193</f>
        <v>#REF!</v>
      </c>
      <c r="OVI1192" s="229" t="s">
        <v>236</v>
      </c>
      <c r="OVJ1192" s="230" t="s">
        <v>26</v>
      </c>
      <c r="OVK1192" s="231">
        <v>7</v>
      </c>
      <c r="OVL1192" s="231">
        <v>2</v>
      </c>
      <c r="OVM1192" s="232" t="s">
        <v>237</v>
      </c>
      <c r="OVN1192" s="233">
        <v>0</v>
      </c>
      <c r="OVO1192" s="234"/>
      <c r="OVP1192" s="235" t="e">
        <f>OVP1193</f>
        <v>#REF!</v>
      </c>
      <c r="OVQ1192" s="229" t="s">
        <v>236</v>
      </c>
      <c r="OVR1192" s="230" t="s">
        <v>26</v>
      </c>
      <c r="OVS1192" s="231">
        <v>7</v>
      </c>
      <c r="OVT1192" s="231">
        <v>2</v>
      </c>
      <c r="OVU1192" s="232" t="s">
        <v>237</v>
      </c>
      <c r="OVV1192" s="233">
        <v>0</v>
      </c>
      <c r="OVW1192" s="234"/>
      <c r="OVX1192" s="235" t="e">
        <f>OVX1193</f>
        <v>#REF!</v>
      </c>
      <c r="OVY1192" s="229" t="s">
        <v>236</v>
      </c>
      <c r="OVZ1192" s="230" t="s">
        <v>26</v>
      </c>
      <c r="OWA1192" s="231">
        <v>7</v>
      </c>
      <c r="OWB1192" s="231">
        <v>2</v>
      </c>
      <c r="OWC1192" s="232" t="s">
        <v>237</v>
      </c>
      <c r="OWD1192" s="233">
        <v>0</v>
      </c>
      <c r="OWE1192" s="234"/>
      <c r="OWF1192" s="235" t="e">
        <f>OWF1193</f>
        <v>#REF!</v>
      </c>
      <c r="OWG1192" s="229" t="s">
        <v>236</v>
      </c>
      <c r="OWH1192" s="230" t="s">
        <v>26</v>
      </c>
      <c r="OWI1192" s="231">
        <v>7</v>
      </c>
      <c r="OWJ1192" s="231">
        <v>2</v>
      </c>
      <c r="OWK1192" s="232" t="s">
        <v>237</v>
      </c>
      <c r="OWL1192" s="233">
        <v>0</v>
      </c>
      <c r="OWM1192" s="234"/>
      <c r="OWN1192" s="235" t="e">
        <f>OWN1193</f>
        <v>#REF!</v>
      </c>
      <c r="OWO1192" s="229" t="s">
        <v>236</v>
      </c>
      <c r="OWP1192" s="230" t="s">
        <v>26</v>
      </c>
      <c r="OWQ1192" s="231">
        <v>7</v>
      </c>
      <c r="OWR1192" s="231">
        <v>2</v>
      </c>
      <c r="OWS1192" s="232" t="s">
        <v>237</v>
      </c>
      <c r="OWT1192" s="233">
        <v>0</v>
      </c>
      <c r="OWU1192" s="234"/>
      <c r="OWV1192" s="235" t="e">
        <f>OWV1193</f>
        <v>#REF!</v>
      </c>
      <c r="OWW1192" s="229" t="s">
        <v>236</v>
      </c>
      <c r="OWX1192" s="230" t="s">
        <v>26</v>
      </c>
      <c r="OWY1192" s="231">
        <v>7</v>
      </c>
      <c r="OWZ1192" s="231">
        <v>2</v>
      </c>
      <c r="OXA1192" s="232" t="s">
        <v>237</v>
      </c>
      <c r="OXB1192" s="233">
        <v>0</v>
      </c>
      <c r="OXC1192" s="234"/>
      <c r="OXD1192" s="235" t="e">
        <f>OXD1193</f>
        <v>#REF!</v>
      </c>
      <c r="OXE1192" s="229" t="s">
        <v>236</v>
      </c>
      <c r="OXF1192" s="230" t="s">
        <v>26</v>
      </c>
      <c r="OXG1192" s="231">
        <v>7</v>
      </c>
      <c r="OXH1192" s="231">
        <v>2</v>
      </c>
      <c r="OXI1192" s="232" t="s">
        <v>237</v>
      </c>
      <c r="OXJ1192" s="233">
        <v>0</v>
      </c>
      <c r="OXK1192" s="234"/>
      <c r="OXL1192" s="235" t="e">
        <f>OXL1193</f>
        <v>#REF!</v>
      </c>
      <c r="OXM1192" s="229" t="s">
        <v>236</v>
      </c>
      <c r="OXN1192" s="230" t="s">
        <v>26</v>
      </c>
      <c r="OXO1192" s="231">
        <v>7</v>
      </c>
      <c r="OXP1192" s="231">
        <v>2</v>
      </c>
      <c r="OXQ1192" s="232" t="s">
        <v>237</v>
      </c>
      <c r="OXR1192" s="233">
        <v>0</v>
      </c>
      <c r="OXS1192" s="234"/>
      <c r="OXT1192" s="235" t="e">
        <f>OXT1193</f>
        <v>#REF!</v>
      </c>
      <c r="OXU1192" s="229" t="s">
        <v>236</v>
      </c>
      <c r="OXV1192" s="230" t="s">
        <v>26</v>
      </c>
      <c r="OXW1192" s="231">
        <v>7</v>
      </c>
      <c r="OXX1192" s="231">
        <v>2</v>
      </c>
      <c r="OXY1192" s="232" t="s">
        <v>237</v>
      </c>
      <c r="OXZ1192" s="233">
        <v>0</v>
      </c>
      <c r="OYA1192" s="234"/>
      <c r="OYB1192" s="235" t="e">
        <f>OYB1193</f>
        <v>#REF!</v>
      </c>
      <c r="OYC1192" s="229" t="s">
        <v>236</v>
      </c>
      <c r="OYD1192" s="230" t="s">
        <v>26</v>
      </c>
      <c r="OYE1192" s="231">
        <v>7</v>
      </c>
      <c r="OYF1192" s="231">
        <v>2</v>
      </c>
      <c r="OYG1192" s="232" t="s">
        <v>237</v>
      </c>
      <c r="OYH1192" s="233">
        <v>0</v>
      </c>
      <c r="OYI1192" s="234"/>
      <c r="OYJ1192" s="235" t="e">
        <f>OYJ1193</f>
        <v>#REF!</v>
      </c>
      <c r="OYK1192" s="229" t="s">
        <v>236</v>
      </c>
      <c r="OYL1192" s="230" t="s">
        <v>26</v>
      </c>
      <c r="OYM1192" s="231">
        <v>7</v>
      </c>
      <c r="OYN1192" s="231">
        <v>2</v>
      </c>
      <c r="OYO1192" s="232" t="s">
        <v>237</v>
      </c>
      <c r="OYP1192" s="233">
        <v>0</v>
      </c>
      <c r="OYQ1192" s="234"/>
      <c r="OYR1192" s="235" t="e">
        <f>OYR1193</f>
        <v>#REF!</v>
      </c>
      <c r="OYS1192" s="229" t="s">
        <v>236</v>
      </c>
      <c r="OYT1192" s="230" t="s">
        <v>26</v>
      </c>
      <c r="OYU1192" s="231">
        <v>7</v>
      </c>
      <c r="OYV1192" s="231">
        <v>2</v>
      </c>
      <c r="OYW1192" s="232" t="s">
        <v>237</v>
      </c>
      <c r="OYX1192" s="233">
        <v>0</v>
      </c>
      <c r="OYY1192" s="234"/>
      <c r="OYZ1192" s="235" t="e">
        <f>OYZ1193</f>
        <v>#REF!</v>
      </c>
      <c r="OZA1192" s="229" t="s">
        <v>236</v>
      </c>
      <c r="OZB1192" s="230" t="s">
        <v>26</v>
      </c>
      <c r="OZC1192" s="231">
        <v>7</v>
      </c>
      <c r="OZD1192" s="231">
        <v>2</v>
      </c>
      <c r="OZE1192" s="232" t="s">
        <v>237</v>
      </c>
      <c r="OZF1192" s="233">
        <v>0</v>
      </c>
      <c r="OZG1192" s="234"/>
      <c r="OZH1192" s="235" t="e">
        <f>OZH1193</f>
        <v>#REF!</v>
      </c>
      <c r="OZI1192" s="229" t="s">
        <v>236</v>
      </c>
      <c r="OZJ1192" s="230" t="s">
        <v>26</v>
      </c>
      <c r="OZK1192" s="231">
        <v>7</v>
      </c>
      <c r="OZL1192" s="231">
        <v>2</v>
      </c>
      <c r="OZM1192" s="232" t="s">
        <v>237</v>
      </c>
      <c r="OZN1192" s="233">
        <v>0</v>
      </c>
      <c r="OZO1192" s="234"/>
      <c r="OZP1192" s="235" t="e">
        <f>OZP1193</f>
        <v>#REF!</v>
      </c>
      <c r="OZQ1192" s="229" t="s">
        <v>236</v>
      </c>
      <c r="OZR1192" s="230" t="s">
        <v>26</v>
      </c>
      <c r="OZS1192" s="231">
        <v>7</v>
      </c>
      <c r="OZT1192" s="231">
        <v>2</v>
      </c>
      <c r="OZU1192" s="232" t="s">
        <v>237</v>
      </c>
      <c r="OZV1192" s="233">
        <v>0</v>
      </c>
      <c r="OZW1192" s="234"/>
      <c r="OZX1192" s="235" t="e">
        <f>OZX1193</f>
        <v>#REF!</v>
      </c>
      <c r="OZY1192" s="229" t="s">
        <v>236</v>
      </c>
      <c r="OZZ1192" s="230" t="s">
        <v>26</v>
      </c>
      <c r="PAA1192" s="231">
        <v>7</v>
      </c>
      <c r="PAB1192" s="231">
        <v>2</v>
      </c>
      <c r="PAC1192" s="232" t="s">
        <v>237</v>
      </c>
      <c r="PAD1192" s="233">
        <v>0</v>
      </c>
      <c r="PAE1192" s="234"/>
      <c r="PAF1192" s="235" t="e">
        <f>PAF1193</f>
        <v>#REF!</v>
      </c>
      <c r="PAG1192" s="229" t="s">
        <v>236</v>
      </c>
      <c r="PAH1192" s="230" t="s">
        <v>26</v>
      </c>
      <c r="PAI1192" s="231">
        <v>7</v>
      </c>
      <c r="PAJ1192" s="231">
        <v>2</v>
      </c>
      <c r="PAK1192" s="232" t="s">
        <v>237</v>
      </c>
      <c r="PAL1192" s="233">
        <v>0</v>
      </c>
      <c r="PAM1192" s="234"/>
      <c r="PAN1192" s="235" t="e">
        <f>PAN1193</f>
        <v>#REF!</v>
      </c>
      <c r="PAO1192" s="229" t="s">
        <v>236</v>
      </c>
      <c r="PAP1192" s="230" t="s">
        <v>26</v>
      </c>
      <c r="PAQ1192" s="231">
        <v>7</v>
      </c>
      <c r="PAR1192" s="231">
        <v>2</v>
      </c>
      <c r="PAS1192" s="232" t="s">
        <v>237</v>
      </c>
      <c r="PAT1192" s="233">
        <v>0</v>
      </c>
      <c r="PAU1192" s="234"/>
      <c r="PAV1192" s="235" t="e">
        <f>PAV1193</f>
        <v>#REF!</v>
      </c>
      <c r="PAW1192" s="229" t="s">
        <v>236</v>
      </c>
      <c r="PAX1192" s="230" t="s">
        <v>26</v>
      </c>
      <c r="PAY1192" s="231">
        <v>7</v>
      </c>
      <c r="PAZ1192" s="231">
        <v>2</v>
      </c>
      <c r="PBA1192" s="232" t="s">
        <v>237</v>
      </c>
      <c r="PBB1192" s="233">
        <v>0</v>
      </c>
      <c r="PBC1192" s="234"/>
      <c r="PBD1192" s="235" t="e">
        <f>PBD1193</f>
        <v>#REF!</v>
      </c>
      <c r="PBE1192" s="229" t="s">
        <v>236</v>
      </c>
      <c r="PBF1192" s="230" t="s">
        <v>26</v>
      </c>
      <c r="PBG1192" s="231">
        <v>7</v>
      </c>
      <c r="PBH1192" s="231">
        <v>2</v>
      </c>
      <c r="PBI1192" s="232" t="s">
        <v>237</v>
      </c>
      <c r="PBJ1192" s="233">
        <v>0</v>
      </c>
      <c r="PBK1192" s="234"/>
      <c r="PBL1192" s="235" t="e">
        <f>PBL1193</f>
        <v>#REF!</v>
      </c>
      <c r="PBM1192" s="229" t="s">
        <v>236</v>
      </c>
      <c r="PBN1192" s="230" t="s">
        <v>26</v>
      </c>
      <c r="PBO1192" s="231">
        <v>7</v>
      </c>
      <c r="PBP1192" s="231">
        <v>2</v>
      </c>
      <c r="PBQ1192" s="232" t="s">
        <v>237</v>
      </c>
      <c r="PBR1192" s="233">
        <v>0</v>
      </c>
      <c r="PBS1192" s="234"/>
      <c r="PBT1192" s="235" t="e">
        <f>PBT1193</f>
        <v>#REF!</v>
      </c>
      <c r="PBU1192" s="229" t="s">
        <v>236</v>
      </c>
      <c r="PBV1192" s="230" t="s">
        <v>26</v>
      </c>
      <c r="PBW1192" s="231">
        <v>7</v>
      </c>
      <c r="PBX1192" s="231">
        <v>2</v>
      </c>
      <c r="PBY1192" s="232" t="s">
        <v>237</v>
      </c>
      <c r="PBZ1192" s="233">
        <v>0</v>
      </c>
      <c r="PCA1192" s="234"/>
      <c r="PCB1192" s="235" t="e">
        <f>PCB1193</f>
        <v>#REF!</v>
      </c>
      <c r="PCC1192" s="229" t="s">
        <v>236</v>
      </c>
      <c r="PCD1192" s="230" t="s">
        <v>26</v>
      </c>
      <c r="PCE1192" s="231">
        <v>7</v>
      </c>
      <c r="PCF1192" s="231">
        <v>2</v>
      </c>
      <c r="PCG1192" s="232" t="s">
        <v>237</v>
      </c>
      <c r="PCH1192" s="233">
        <v>0</v>
      </c>
      <c r="PCI1192" s="234"/>
      <c r="PCJ1192" s="235" t="e">
        <f>PCJ1193</f>
        <v>#REF!</v>
      </c>
      <c r="PCK1192" s="229" t="s">
        <v>236</v>
      </c>
      <c r="PCL1192" s="230" t="s">
        <v>26</v>
      </c>
      <c r="PCM1192" s="231">
        <v>7</v>
      </c>
      <c r="PCN1192" s="231">
        <v>2</v>
      </c>
      <c r="PCO1192" s="232" t="s">
        <v>237</v>
      </c>
      <c r="PCP1192" s="233">
        <v>0</v>
      </c>
      <c r="PCQ1192" s="234"/>
      <c r="PCR1192" s="235" t="e">
        <f>PCR1193</f>
        <v>#REF!</v>
      </c>
      <c r="PCS1192" s="229" t="s">
        <v>236</v>
      </c>
      <c r="PCT1192" s="230" t="s">
        <v>26</v>
      </c>
      <c r="PCU1192" s="231">
        <v>7</v>
      </c>
      <c r="PCV1192" s="231">
        <v>2</v>
      </c>
      <c r="PCW1192" s="232" t="s">
        <v>237</v>
      </c>
      <c r="PCX1192" s="233">
        <v>0</v>
      </c>
      <c r="PCY1192" s="234"/>
      <c r="PCZ1192" s="235" t="e">
        <f>PCZ1193</f>
        <v>#REF!</v>
      </c>
      <c r="PDA1192" s="229" t="s">
        <v>236</v>
      </c>
      <c r="PDB1192" s="230" t="s">
        <v>26</v>
      </c>
      <c r="PDC1192" s="231">
        <v>7</v>
      </c>
      <c r="PDD1192" s="231">
        <v>2</v>
      </c>
      <c r="PDE1192" s="232" t="s">
        <v>237</v>
      </c>
      <c r="PDF1192" s="233">
        <v>0</v>
      </c>
      <c r="PDG1192" s="234"/>
      <c r="PDH1192" s="235" t="e">
        <f>PDH1193</f>
        <v>#REF!</v>
      </c>
      <c r="PDI1192" s="229" t="s">
        <v>236</v>
      </c>
      <c r="PDJ1192" s="230" t="s">
        <v>26</v>
      </c>
      <c r="PDK1192" s="231">
        <v>7</v>
      </c>
      <c r="PDL1192" s="231">
        <v>2</v>
      </c>
      <c r="PDM1192" s="232" t="s">
        <v>237</v>
      </c>
      <c r="PDN1192" s="233">
        <v>0</v>
      </c>
      <c r="PDO1192" s="234"/>
      <c r="PDP1192" s="235" t="e">
        <f>PDP1193</f>
        <v>#REF!</v>
      </c>
      <c r="PDQ1192" s="229" t="s">
        <v>236</v>
      </c>
      <c r="PDR1192" s="230" t="s">
        <v>26</v>
      </c>
      <c r="PDS1192" s="231">
        <v>7</v>
      </c>
      <c r="PDT1192" s="231">
        <v>2</v>
      </c>
      <c r="PDU1192" s="232" t="s">
        <v>237</v>
      </c>
      <c r="PDV1192" s="233">
        <v>0</v>
      </c>
      <c r="PDW1192" s="234"/>
      <c r="PDX1192" s="235" t="e">
        <f>PDX1193</f>
        <v>#REF!</v>
      </c>
      <c r="PDY1192" s="229" t="s">
        <v>236</v>
      </c>
      <c r="PDZ1192" s="230" t="s">
        <v>26</v>
      </c>
      <c r="PEA1192" s="231">
        <v>7</v>
      </c>
      <c r="PEB1192" s="231">
        <v>2</v>
      </c>
      <c r="PEC1192" s="232" t="s">
        <v>237</v>
      </c>
      <c r="PED1192" s="233">
        <v>0</v>
      </c>
      <c r="PEE1192" s="234"/>
      <c r="PEF1192" s="235" t="e">
        <f>PEF1193</f>
        <v>#REF!</v>
      </c>
      <c r="PEG1192" s="229" t="s">
        <v>236</v>
      </c>
      <c r="PEH1192" s="230" t="s">
        <v>26</v>
      </c>
      <c r="PEI1192" s="231">
        <v>7</v>
      </c>
      <c r="PEJ1192" s="231">
        <v>2</v>
      </c>
      <c r="PEK1192" s="232" t="s">
        <v>237</v>
      </c>
      <c r="PEL1192" s="233">
        <v>0</v>
      </c>
      <c r="PEM1192" s="234"/>
      <c r="PEN1192" s="235" t="e">
        <f>PEN1193</f>
        <v>#REF!</v>
      </c>
      <c r="PEO1192" s="229" t="s">
        <v>236</v>
      </c>
      <c r="PEP1192" s="230" t="s">
        <v>26</v>
      </c>
      <c r="PEQ1192" s="231">
        <v>7</v>
      </c>
      <c r="PER1192" s="231">
        <v>2</v>
      </c>
      <c r="PES1192" s="232" t="s">
        <v>237</v>
      </c>
      <c r="PET1192" s="233">
        <v>0</v>
      </c>
      <c r="PEU1192" s="234"/>
      <c r="PEV1192" s="235" t="e">
        <f>PEV1193</f>
        <v>#REF!</v>
      </c>
      <c r="PEW1192" s="229" t="s">
        <v>236</v>
      </c>
      <c r="PEX1192" s="230" t="s">
        <v>26</v>
      </c>
      <c r="PEY1192" s="231">
        <v>7</v>
      </c>
      <c r="PEZ1192" s="231">
        <v>2</v>
      </c>
      <c r="PFA1192" s="232" t="s">
        <v>237</v>
      </c>
      <c r="PFB1192" s="233">
        <v>0</v>
      </c>
      <c r="PFC1192" s="234"/>
      <c r="PFD1192" s="235" t="e">
        <f>PFD1193</f>
        <v>#REF!</v>
      </c>
      <c r="PFE1192" s="229" t="s">
        <v>236</v>
      </c>
      <c r="PFF1192" s="230" t="s">
        <v>26</v>
      </c>
      <c r="PFG1192" s="231">
        <v>7</v>
      </c>
      <c r="PFH1192" s="231">
        <v>2</v>
      </c>
      <c r="PFI1192" s="232" t="s">
        <v>237</v>
      </c>
      <c r="PFJ1192" s="233">
        <v>0</v>
      </c>
      <c r="PFK1192" s="234"/>
      <c r="PFL1192" s="235" t="e">
        <f>PFL1193</f>
        <v>#REF!</v>
      </c>
      <c r="PFM1192" s="229" t="s">
        <v>236</v>
      </c>
      <c r="PFN1192" s="230" t="s">
        <v>26</v>
      </c>
      <c r="PFO1192" s="231">
        <v>7</v>
      </c>
      <c r="PFP1192" s="231">
        <v>2</v>
      </c>
      <c r="PFQ1192" s="232" t="s">
        <v>237</v>
      </c>
      <c r="PFR1192" s="233">
        <v>0</v>
      </c>
      <c r="PFS1192" s="234"/>
      <c r="PFT1192" s="235" t="e">
        <f>PFT1193</f>
        <v>#REF!</v>
      </c>
      <c r="PFU1192" s="229" t="s">
        <v>236</v>
      </c>
      <c r="PFV1192" s="230" t="s">
        <v>26</v>
      </c>
      <c r="PFW1192" s="231">
        <v>7</v>
      </c>
      <c r="PFX1192" s="231">
        <v>2</v>
      </c>
      <c r="PFY1192" s="232" t="s">
        <v>237</v>
      </c>
      <c r="PFZ1192" s="233">
        <v>0</v>
      </c>
      <c r="PGA1192" s="234"/>
      <c r="PGB1192" s="235" t="e">
        <f>PGB1193</f>
        <v>#REF!</v>
      </c>
      <c r="PGC1192" s="229" t="s">
        <v>236</v>
      </c>
      <c r="PGD1192" s="230" t="s">
        <v>26</v>
      </c>
      <c r="PGE1192" s="231">
        <v>7</v>
      </c>
      <c r="PGF1192" s="231">
        <v>2</v>
      </c>
      <c r="PGG1192" s="232" t="s">
        <v>237</v>
      </c>
      <c r="PGH1192" s="233">
        <v>0</v>
      </c>
      <c r="PGI1192" s="234"/>
      <c r="PGJ1192" s="235" t="e">
        <f>PGJ1193</f>
        <v>#REF!</v>
      </c>
      <c r="PGK1192" s="229" t="s">
        <v>236</v>
      </c>
      <c r="PGL1192" s="230" t="s">
        <v>26</v>
      </c>
      <c r="PGM1192" s="231">
        <v>7</v>
      </c>
      <c r="PGN1192" s="231">
        <v>2</v>
      </c>
      <c r="PGO1192" s="232" t="s">
        <v>237</v>
      </c>
      <c r="PGP1192" s="233">
        <v>0</v>
      </c>
      <c r="PGQ1192" s="234"/>
      <c r="PGR1192" s="235" t="e">
        <f>PGR1193</f>
        <v>#REF!</v>
      </c>
      <c r="PGS1192" s="229" t="s">
        <v>236</v>
      </c>
      <c r="PGT1192" s="230" t="s">
        <v>26</v>
      </c>
      <c r="PGU1192" s="231">
        <v>7</v>
      </c>
      <c r="PGV1192" s="231">
        <v>2</v>
      </c>
      <c r="PGW1192" s="232" t="s">
        <v>237</v>
      </c>
      <c r="PGX1192" s="233">
        <v>0</v>
      </c>
      <c r="PGY1192" s="234"/>
      <c r="PGZ1192" s="235" t="e">
        <f>PGZ1193</f>
        <v>#REF!</v>
      </c>
      <c r="PHA1192" s="229" t="s">
        <v>236</v>
      </c>
      <c r="PHB1192" s="230" t="s">
        <v>26</v>
      </c>
      <c r="PHC1192" s="231">
        <v>7</v>
      </c>
      <c r="PHD1192" s="231">
        <v>2</v>
      </c>
      <c r="PHE1192" s="232" t="s">
        <v>237</v>
      </c>
      <c r="PHF1192" s="233">
        <v>0</v>
      </c>
      <c r="PHG1192" s="234"/>
      <c r="PHH1192" s="235" t="e">
        <f>PHH1193</f>
        <v>#REF!</v>
      </c>
      <c r="PHI1192" s="229" t="s">
        <v>236</v>
      </c>
      <c r="PHJ1192" s="230" t="s">
        <v>26</v>
      </c>
      <c r="PHK1192" s="231">
        <v>7</v>
      </c>
      <c r="PHL1192" s="231">
        <v>2</v>
      </c>
      <c r="PHM1192" s="232" t="s">
        <v>237</v>
      </c>
      <c r="PHN1192" s="233">
        <v>0</v>
      </c>
      <c r="PHO1192" s="234"/>
      <c r="PHP1192" s="235" t="e">
        <f>PHP1193</f>
        <v>#REF!</v>
      </c>
      <c r="PHQ1192" s="229" t="s">
        <v>236</v>
      </c>
      <c r="PHR1192" s="230" t="s">
        <v>26</v>
      </c>
      <c r="PHS1192" s="231">
        <v>7</v>
      </c>
      <c r="PHT1192" s="231">
        <v>2</v>
      </c>
      <c r="PHU1192" s="232" t="s">
        <v>237</v>
      </c>
      <c r="PHV1192" s="233">
        <v>0</v>
      </c>
      <c r="PHW1192" s="234"/>
      <c r="PHX1192" s="235" t="e">
        <f>PHX1193</f>
        <v>#REF!</v>
      </c>
      <c r="PHY1192" s="229" t="s">
        <v>236</v>
      </c>
      <c r="PHZ1192" s="230" t="s">
        <v>26</v>
      </c>
      <c r="PIA1192" s="231">
        <v>7</v>
      </c>
      <c r="PIB1192" s="231">
        <v>2</v>
      </c>
      <c r="PIC1192" s="232" t="s">
        <v>237</v>
      </c>
      <c r="PID1192" s="233">
        <v>0</v>
      </c>
      <c r="PIE1192" s="234"/>
      <c r="PIF1192" s="235" t="e">
        <f>PIF1193</f>
        <v>#REF!</v>
      </c>
      <c r="PIG1192" s="229" t="s">
        <v>236</v>
      </c>
      <c r="PIH1192" s="230" t="s">
        <v>26</v>
      </c>
      <c r="PII1192" s="231">
        <v>7</v>
      </c>
      <c r="PIJ1192" s="231">
        <v>2</v>
      </c>
      <c r="PIK1192" s="232" t="s">
        <v>237</v>
      </c>
      <c r="PIL1192" s="233">
        <v>0</v>
      </c>
      <c r="PIM1192" s="234"/>
      <c r="PIN1192" s="235" t="e">
        <f>PIN1193</f>
        <v>#REF!</v>
      </c>
      <c r="PIO1192" s="229" t="s">
        <v>236</v>
      </c>
      <c r="PIP1192" s="230" t="s">
        <v>26</v>
      </c>
      <c r="PIQ1192" s="231">
        <v>7</v>
      </c>
      <c r="PIR1192" s="231">
        <v>2</v>
      </c>
      <c r="PIS1192" s="232" t="s">
        <v>237</v>
      </c>
      <c r="PIT1192" s="233">
        <v>0</v>
      </c>
      <c r="PIU1192" s="234"/>
      <c r="PIV1192" s="235" t="e">
        <f>PIV1193</f>
        <v>#REF!</v>
      </c>
      <c r="PIW1192" s="229" t="s">
        <v>236</v>
      </c>
      <c r="PIX1192" s="230" t="s">
        <v>26</v>
      </c>
      <c r="PIY1192" s="231">
        <v>7</v>
      </c>
      <c r="PIZ1192" s="231">
        <v>2</v>
      </c>
      <c r="PJA1192" s="232" t="s">
        <v>237</v>
      </c>
      <c r="PJB1192" s="233">
        <v>0</v>
      </c>
      <c r="PJC1192" s="234"/>
      <c r="PJD1192" s="235" t="e">
        <f>PJD1193</f>
        <v>#REF!</v>
      </c>
      <c r="PJE1192" s="229" t="s">
        <v>236</v>
      </c>
      <c r="PJF1192" s="230" t="s">
        <v>26</v>
      </c>
      <c r="PJG1192" s="231">
        <v>7</v>
      </c>
      <c r="PJH1192" s="231">
        <v>2</v>
      </c>
      <c r="PJI1192" s="232" t="s">
        <v>237</v>
      </c>
      <c r="PJJ1192" s="233">
        <v>0</v>
      </c>
      <c r="PJK1192" s="234"/>
      <c r="PJL1192" s="235" t="e">
        <f>PJL1193</f>
        <v>#REF!</v>
      </c>
      <c r="PJM1192" s="229" t="s">
        <v>236</v>
      </c>
      <c r="PJN1192" s="230" t="s">
        <v>26</v>
      </c>
      <c r="PJO1192" s="231">
        <v>7</v>
      </c>
      <c r="PJP1192" s="231">
        <v>2</v>
      </c>
      <c r="PJQ1192" s="232" t="s">
        <v>237</v>
      </c>
      <c r="PJR1192" s="233">
        <v>0</v>
      </c>
      <c r="PJS1192" s="234"/>
      <c r="PJT1192" s="235" t="e">
        <f>PJT1193</f>
        <v>#REF!</v>
      </c>
      <c r="PJU1192" s="229" t="s">
        <v>236</v>
      </c>
      <c r="PJV1192" s="230" t="s">
        <v>26</v>
      </c>
      <c r="PJW1192" s="231">
        <v>7</v>
      </c>
      <c r="PJX1192" s="231">
        <v>2</v>
      </c>
      <c r="PJY1192" s="232" t="s">
        <v>237</v>
      </c>
      <c r="PJZ1192" s="233">
        <v>0</v>
      </c>
      <c r="PKA1192" s="234"/>
      <c r="PKB1192" s="235" t="e">
        <f>PKB1193</f>
        <v>#REF!</v>
      </c>
      <c r="PKC1192" s="229" t="s">
        <v>236</v>
      </c>
      <c r="PKD1192" s="230" t="s">
        <v>26</v>
      </c>
      <c r="PKE1192" s="231">
        <v>7</v>
      </c>
      <c r="PKF1192" s="231">
        <v>2</v>
      </c>
      <c r="PKG1192" s="232" t="s">
        <v>237</v>
      </c>
      <c r="PKH1192" s="233">
        <v>0</v>
      </c>
      <c r="PKI1192" s="234"/>
      <c r="PKJ1192" s="235" t="e">
        <f>PKJ1193</f>
        <v>#REF!</v>
      </c>
      <c r="PKK1192" s="229" t="s">
        <v>236</v>
      </c>
      <c r="PKL1192" s="230" t="s">
        <v>26</v>
      </c>
      <c r="PKM1192" s="231">
        <v>7</v>
      </c>
      <c r="PKN1192" s="231">
        <v>2</v>
      </c>
      <c r="PKO1192" s="232" t="s">
        <v>237</v>
      </c>
      <c r="PKP1192" s="233">
        <v>0</v>
      </c>
      <c r="PKQ1192" s="234"/>
      <c r="PKR1192" s="235" t="e">
        <f>PKR1193</f>
        <v>#REF!</v>
      </c>
      <c r="PKS1192" s="229" t="s">
        <v>236</v>
      </c>
      <c r="PKT1192" s="230" t="s">
        <v>26</v>
      </c>
      <c r="PKU1192" s="231">
        <v>7</v>
      </c>
      <c r="PKV1192" s="231">
        <v>2</v>
      </c>
      <c r="PKW1192" s="232" t="s">
        <v>237</v>
      </c>
      <c r="PKX1192" s="233">
        <v>0</v>
      </c>
      <c r="PKY1192" s="234"/>
      <c r="PKZ1192" s="235" t="e">
        <f>PKZ1193</f>
        <v>#REF!</v>
      </c>
      <c r="PLA1192" s="229" t="s">
        <v>236</v>
      </c>
      <c r="PLB1192" s="230" t="s">
        <v>26</v>
      </c>
      <c r="PLC1192" s="231">
        <v>7</v>
      </c>
      <c r="PLD1192" s="231">
        <v>2</v>
      </c>
      <c r="PLE1192" s="232" t="s">
        <v>237</v>
      </c>
      <c r="PLF1192" s="233">
        <v>0</v>
      </c>
      <c r="PLG1192" s="234"/>
      <c r="PLH1192" s="235" t="e">
        <f>PLH1193</f>
        <v>#REF!</v>
      </c>
      <c r="PLI1192" s="229" t="s">
        <v>236</v>
      </c>
      <c r="PLJ1192" s="230" t="s">
        <v>26</v>
      </c>
      <c r="PLK1192" s="231">
        <v>7</v>
      </c>
      <c r="PLL1192" s="231">
        <v>2</v>
      </c>
      <c r="PLM1192" s="232" t="s">
        <v>237</v>
      </c>
      <c r="PLN1192" s="233">
        <v>0</v>
      </c>
      <c r="PLO1192" s="234"/>
      <c r="PLP1192" s="235" t="e">
        <f>PLP1193</f>
        <v>#REF!</v>
      </c>
      <c r="PLQ1192" s="229" t="s">
        <v>236</v>
      </c>
      <c r="PLR1192" s="230" t="s">
        <v>26</v>
      </c>
      <c r="PLS1192" s="231">
        <v>7</v>
      </c>
      <c r="PLT1192" s="231">
        <v>2</v>
      </c>
      <c r="PLU1192" s="232" t="s">
        <v>237</v>
      </c>
      <c r="PLV1192" s="233">
        <v>0</v>
      </c>
      <c r="PLW1192" s="234"/>
      <c r="PLX1192" s="235" t="e">
        <f>PLX1193</f>
        <v>#REF!</v>
      </c>
      <c r="PLY1192" s="229" t="s">
        <v>236</v>
      </c>
      <c r="PLZ1192" s="230" t="s">
        <v>26</v>
      </c>
      <c r="PMA1192" s="231">
        <v>7</v>
      </c>
      <c r="PMB1192" s="231">
        <v>2</v>
      </c>
      <c r="PMC1192" s="232" t="s">
        <v>237</v>
      </c>
      <c r="PMD1192" s="233">
        <v>0</v>
      </c>
      <c r="PME1192" s="234"/>
      <c r="PMF1192" s="235" t="e">
        <f>PMF1193</f>
        <v>#REF!</v>
      </c>
      <c r="PMG1192" s="229" t="s">
        <v>236</v>
      </c>
      <c r="PMH1192" s="230" t="s">
        <v>26</v>
      </c>
      <c r="PMI1192" s="231">
        <v>7</v>
      </c>
      <c r="PMJ1192" s="231">
        <v>2</v>
      </c>
      <c r="PMK1192" s="232" t="s">
        <v>237</v>
      </c>
      <c r="PML1192" s="233">
        <v>0</v>
      </c>
      <c r="PMM1192" s="234"/>
      <c r="PMN1192" s="235" t="e">
        <f>PMN1193</f>
        <v>#REF!</v>
      </c>
      <c r="PMO1192" s="229" t="s">
        <v>236</v>
      </c>
      <c r="PMP1192" s="230" t="s">
        <v>26</v>
      </c>
      <c r="PMQ1192" s="231">
        <v>7</v>
      </c>
      <c r="PMR1192" s="231">
        <v>2</v>
      </c>
      <c r="PMS1192" s="232" t="s">
        <v>237</v>
      </c>
      <c r="PMT1192" s="233">
        <v>0</v>
      </c>
      <c r="PMU1192" s="234"/>
      <c r="PMV1192" s="235" t="e">
        <f>PMV1193</f>
        <v>#REF!</v>
      </c>
      <c r="PMW1192" s="229" t="s">
        <v>236</v>
      </c>
      <c r="PMX1192" s="230" t="s">
        <v>26</v>
      </c>
      <c r="PMY1192" s="231">
        <v>7</v>
      </c>
      <c r="PMZ1192" s="231">
        <v>2</v>
      </c>
      <c r="PNA1192" s="232" t="s">
        <v>237</v>
      </c>
      <c r="PNB1192" s="233">
        <v>0</v>
      </c>
      <c r="PNC1192" s="234"/>
      <c r="PND1192" s="235" t="e">
        <f>PND1193</f>
        <v>#REF!</v>
      </c>
      <c r="PNE1192" s="229" t="s">
        <v>236</v>
      </c>
      <c r="PNF1192" s="230" t="s">
        <v>26</v>
      </c>
      <c r="PNG1192" s="231">
        <v>7</v>
      </c>
      <c r="PNH1192" s="231">
        <v>2</v>
      </c>
      <c r="PNI1192" s="232" t="s">
        <v>237</v>
      </c>
      <c r="PNJ1192" s="233">
        <v>0</v>
      </c>
      <c r="PNK1192" s="234"/>
      <c r="PNL1192" s="235" t="e">
        <f>PNL1193</f>
        <v>#REF!</v>
      </c>
      <c r="PNM1192" s="229" t="s">
        <v>236</v>
      </c>
      <c r="PNN1192" s="230" t="s">
        <v>26</v>
      </c>
      <c r="PNO1192" s="231">
        <v>7</v>
      </c>
      <c r="PNP1192" s="231">
        <v>2</v>
      </c>
      <c r="PNQ1192" s="232" t="s">
        <v>237</v>
      </c>
      <c r="PNR1192" s="233">
        <v>0</v>
      </c>
      <c r="PNS1192" s="234"/>
      <c r="PNT1192" s="235" t="e">
        <f>PNT1193</f>
        <v>#REF!</v>
      </c>
      <c r="PNU1192" s="229" t="s">
        <v>236</v>
      </c>
      <c r="PNV1192" s="230" t="s">
        <v>26</v>
      </c>
      <c r="PNW1192" s="231">
        <v>7</v>
      </c>
      <c r="PNX1192" s="231">
        <v>2</v>
      </c>
      <c r="PNY1192" s="232" t="s">
        <v>237</v>
      </c>
      <c r="PNZ1192" s="233">
        <v>0</v>
      </c>
      <c r="POA1192" s="234"/>
      <c r="POB1192" s="235" t="e">
        <f>POB1193</f>
        <v>#REF!</v>
      </c>
      <c r="POC1192" s="229" t="s">
        <v>236</v>
      </c>
      <c r="POD1192" s="230" t="s">
        <v>26</v>
      </c>
      <c r="POE1192" s="231">
        <v>7</v>
      </c>
      <c r="POF1192" s="231">
        <v>2</v>
      </c>
      <c r="POG1192" s="232" t="s">
        <v>237</v>
      </c>
      <c r="POH1192" s="233">
        <v>0</v>
      </c>
      <c r="POI1192" s="234"/>
      <c r="POJ1192" s="235" t="e">
        <f>POJ1193</f>
        <v>#REF!</v>
      </c>
      <c r="POK1192" s="229" t="s">
        <v>236</v>
      </c>
      <c r="POL1192" s="230" t="s">
        <v>26</v>
      </c>
      <c r="POM1192" s="231">
        <v>7</v>
      </c>
      <c r="PON1192" s="231">
        <v>2</v>
      </c>
      <c r="POO1192" s="232" t="s">
        <v>237</v>
      </c>
      <c r="POP1192" s="233">
        <v>0</v>
      </c>
      <c r="POQ1192" s="234"/>
      <c r="POR1192" s="235" t="e">
        <f>POR1193</f>
        <v>#REF!</v>
      </c>
      <c r="POS1192" s="229" t="s">
        <v>236</v>
      </c>
      <c r="POT1192" s="230" t="s">
        <v>26</v>
      </c>
      <c r="POU1192" s="231">
        <v>7</v>
      </c>
      <c r="POV1192" s="231">
        <v>2</v>
      </c>
      <c r="POW1192" s="232" t="s">
        <v>237</v>
      </c>
      <c r="POX1192" s="233">
        <v>0</v>
      </c>
      <c r="POY1192" s="234"/>
      <c r="POZ1192" s="235" t="e">
        <f>POZ1193</f>
        <v>#REF!</v>
      </c>
      <c r="PPA1192" s="229" t="s">
        <v>236</v>
      </c>
      <c r="PPB1192" s="230" t="s">
        <v>26</v>
      </c>
      <c r="PPC1192" s="231">
        <v>7</v>
      </c>
      <c r="PPD1192" s="231">
        <v>2</v>
      </c>
      <c r="PPE1192" s="232" t="s">
        <v>237</v>
      </c>
      <c r="PPF1192" s="233">
        <v>0</v>
      </c>
      <c r="PPG1192" s="234"/>
      <c r="PPH1192" s="235" t="e">
        <f>PPH1193</f>
        <v>#REF!</v>
      </c>
      <c r="PPI1192" s="229" t="s">
        <v>236</v>
      </c>
      <c r="PPJ1192" s="230" t="s">
        <v>26</v>
      </c>
      <c r="PPK1192" s="231">
        <v>7</v>
      </c>
      <c r="PPL1192" s="231">
        <v>2</v>
      </c>
      <c r="PPM1192" s="232" t="s">
        <v>237</v>
      </c>
      <c r="PPN1192" s="233">
        <v>0</v>
      </c>
      <c r="PPO1192" s="234"/>
      <c r="PPP1192" s="235" t="e">
        <f>PPP1193</f>
        <v>#REF!</v>
      </c>
      <c r="PPQ1192" s="229" t="s">
        <v>236</v>
      </c>
      <c r="PPR1192" s="230" t="s">
        <v>26</v>
      </c>
      <c r="PPS1192" s="231">
        <v>7</v>
      </c>
      <c r="PPT1192" s="231">
        <v>2</v>
      </c>
      <c r="PPU1192" s="232" t="s">
        <v>237</v>
      </c>
      <c r="PPV1192" s="233">
        <v>0</v>
      </c>
      <c r="PPW1192" s="234"/>
      <c r="PPX1192" s="235" t="e">
        <f>PPX1193</f>
        <v>#REF!</v>
      </c>
      <c r="PPY1192" s="229" t="s">
        <v>236</v>
      </c>
      <c r="PPZ1192" s="230" t="s">
        <v>26</v>
      </c>
      <c r="PQA1192" s="231">
        <v>7</v>
      </c>
      <c r="PQB1192" s="231">
        <v>2</v>
      </c>
      <c r="PQC1192" s="232" t="s">
        <v>237</v>
      </c>
      <c r="PQD1192" s="233">
        <v>0</v>
      </c>
      <c r="PQE1192" s="234"/>
      <c r="PQF1192" s="235" t="e">
        <f>PQF1193</f>
        <v>#REF!</v>
      </c>
      <c r="PQG1192" s="229" t="s">
        <v>236</v>
      </c>
      <c r="PQH1192" s="230" t="s">
        <v>26</v>
      </c>
      <c r="PQI1192" s="231">
        <v>7</v>
      </c>
      <c r="PQJ1192" s="231">
        <v>2</v>
      </c>
      <c r="PQK1192" s="232" t="s">
        <v>237</v>
      </c>
      <c r="PQL1192" s="233">
        <v>0</v>
      </c>
      <c r="PQM1192" s="234"/>
      <c r="PQN1192" s="235" t="e">
        <f>PQN1193</f>
        <v>#REF!</v>
      </c>
      <c r="PQO1192" s="229" t="s">
        <v>236</v>
      </c>
      <c r="PQP1192" s="230" t="s">
        <v>26</v>
      </c>
      <c r="PQQ1192" s="231">
        <v>7</v>
      </c>
      <c r="PQR1192" s="231">
        <v>2</v>
      </c>
      <c r="PQS1192" s="232" t="s">
        <v>237</v>
      </c>
      <c r="PQT1192" s="233">
        <v>0</v>
      </c>
      <c r="PQU1192" s="234"/>
      <c r="PQV1192" s="235" t="e">
        <f>PQV1193</f>
        <v>#REF!</v>
      </c>
      <c r="PQW1192" s="229" t="s">
        <v>236</v>
      </c>
      <c r="PQX1192" s="230" t="s">
        <v>26</v>
      </c>
      <c r="PQY1192" s="231">
        <v>7</v>
      </c>
      <c r="PQZ1192" s="231">
        <v>2</v>
      </c>
      <c r="PRA1192" s="232" t="s">
        <v>237</v>
      </c>
      <c r="PRB1192" s="233">
        <v>0</v>
      </c>
      <c r="PRC1192" s="234"/>
      <c r="PRD1192" s="235" t="e">
        <f>PRD1193</f>
        <v>#REF!</v>
      </c>
      <c r="PRE1192" s="229" t="s">
        <v>236</v>
      </c>
      <c r="PRF1192" s="230" t="s">
        <v>26</v>
      </c>
      <c r="PRG1192" s="231">
        <v>7</v>
      </c>
      <c r="PRH1192" s="231">
        <v>2</v>
      </c>
      <c r="PRI1192" s="232" t="s">
        <v>237</v>
      </c>
      <c r="PRJ1192" s="233">
        <v>0</v>
      </c>
      <c r="PRK1192" s="234"/>
      <c r="PRL1192" s="235" t="e">
        <f>PRL1193</f>
        <v>#REF!</v>
      </c>
      <c r="PRM1192" s="229" t="s">
        <v>236</v>
      </c>
      <c r="PRN1192" s="230" t="s">
        <v>26</v>
      </c>
      <c r="PRO1192" s="231">
        <v>7</v>
      </c>
      <c r="PRP1192" s="231">
        <v>2</v>
      </c>
      <c r="PRQ1192" s="232" t="s">
        <v>237</v>
      </c>
      <c r="PRR1192" s="233">
        <v>0</v>
      </c>
      <c r="PRS1192" s="234"/>
      <c r="PRT1192" s="235" t="e">
        <f>PRT1193</f>
        <v>#REF!</v>
      </c>
      <c r="PRU1192" s="229" t="s">
        <v>236</v>
      </c>
      <c r="PRV1192" s="230" t="s">
        <v>26</v>
      </c>
      <c r="PRW1192" s="231">
        <v>7</v>
      </c>
      <c r="PRX1192" s="231">
        <v>2</v>
      </c>
      <c r="PRY1192" s="232" t="s">
        <v>237</v>
      </c>
      <c r="PRZ1192" s="233">
        <v>0</v>
      </c>
      <c r="PSA1192" s="234"/>
      <c r="PSB1192" s="235" t="e">
        <f>PSB1193</f>
        <v>#REF!</v>
      </c>
      <c r="PSC1192" s="229" t="s">
        <v>236</v>
      </c>
      <c r="PSD1192" s="230" t="s">
        <v>26</v>
      </c>
      <c r="PSE1192" s="231">
        <v>7</v>
      </c>
      <c r="PSF1192" s="231">
        <v>2</v>
      </c>
      <c r="PSG1192" s="232" t="s">
        <v>237</v>
      </c>
      <c r="PSH1192" s="233">
        <v>0</v>
      </c>
      <c r="PSI1192" s="234"/>
      <c r="PSJ1192" s="235" t="e">
        <f>PSJ1193</f>
        <v>#REF!</v>
      </c>
      <c r="PSK1192" s="229" t="s">
        <v>236</v>
      </c>
      <c r="PSL1192" s="230" t="s">
        <v>26</v>
      </c>
      <c r="PSM1192" s="231">
        <v>7</v>
      </c>
      <c r="PSN1192" s="231">
        <v>2</v>
      </c>
      <c r="PSO1192" s="232" t="s">
        <v>237</v>
      </c>
      <c r="PSP1192" s="233">
        <v>0</v>
      </c>
      <c r="PSQ1192" s="234"/>
      <c r="PSR1192" s="235" t="e">
        <f>PSR1193</f>
        <v>#REF!</v>
      </c>
      <c r="PSS1192" s="229" t="s">
        <v>236</v>
      </c>
      <c r="PST1192" s="230" t="s">
        <v>26</v>
      </c>
      <c r="PSU1192" s="231">
        <v>7</v>
      </c>
      <c r="PSV1192" s="231">
        <v>2</v>
      </c>
      <c r="PSW1192" s="232" t="s">
        <v>237</v>
      </c>
      <c r="PSX1192" s="233">
        <v>0</v>
      </c>
      <c r="PSY1192" s="234"/>
      <c r="PSZ1192" s="235" t="e">
        <f>PSZ1193</f>
        <v>#REF!</v>
      </c>
      <c r="PTA1192" s="229" t="s">
        <v>236</v>
      </c>
      <c r="PTB1192" s="230" t="s">
        <v>26</v>
      </c>
      <c r="PTC1192" s="231">
        <v>7</v>
      </c>
      <c r="PTD1192" s="231">
        <v>2</v>
      </c>
      <c r="PTE1192" s="232" t="s">
        <v>237</v>
      </c>
      <c r="PTF1192" s="233">
        <v>0</v>
      </c>
      <c r="PTG1192" s="234"/>
      <c r="PTH1192" s="235" t="e">
        <f>PTH1193</f>
        <v>#REF!</v>
      </c>
      <c r="PTI1192" s="229" t="s">
        <v>236</v>
      </c>
      <c r="PTJ1192" s="230" t="s">
        <v>26</v>
      </c>
      <c r="PTK1192" s="231">
        <v>7</v>
      </c>
      <c r="PTL1192" s="231">
        <v>2</v>
      </c>
      <c r="PTM1192" s="232" t="s">
        <v>237</v>
      </c>
      <c r="PTN1192" s="233">
        <v>0</v>
      </c>
      <c r="PTO1192" s="234"/>
      <c r="PTP1192" s="235" t="e">
        <f>PTP1193</f>
        <v>#REF!</v>
      </c>
      <c r="PTQ1192" s="229" t="s">
        <v>236</v>
      </c>
      <c r="PTR1192" s="230" t="s">
        <v>26</v>
      </c>
      <c r="PTS1192" s="231">
        <v>7</v>
      </c>
      <c r="PTT1192" s="231">
        <v>2</v>
      </c>
      <c r="PTU1192" s="232" t="s">
        <v>237</v>
      </c>
      <c r="PTV1192" s="233">
        <v>0</v>
      </c>
      <c r="PTW1192" s="234"/>
      <c r="PTX1192" s="235" t="e">
        <f>PTX1193</f>
        <v>#REF!</v>
      </c>
      <c r="PTY1192" s="229" t="s">
        <v>236</v>
      </c>
      <c r="PTZ1192" s="230" t="s">
        <v>26</v>
      </c>
      <c r="PUA1192" s="231">
        <v>7</v>
      </c>
      <c r="PUB1192" s="231">
        <v>2</v>
      </c>
      <c r="PUC1192" s="232" t="s">
        <v>237</v>
      </c>
      <c r="PUD1192" s="233">
        <v>0</v>
      </c>
      <c r="PUE1192" s="234"/>
      <c r="PUF1192" s="235" t="e">
        <f>PUF1193</f>
        <v>#REF!</v>
      </c>
      <c r="PUG1192" s="229" t="s">
        <v>236</v>
      </c>
      <c r="PUH1192" s="230" t="s">
        <v>26</v>
      </c>
      <c r="PUI1192" s="231">
        <v>7</v>
      </c>
      <c r="PUJ1192" s="231">
        <v>2</v>
      </c>
      <c r="PUK1192" s="232" t="s">
        <v>237</v>
      </c>
      <c r="PUL1192" s="233">
        <v>0</v>
      </c>
      <c r="PUM1192" s="234"/>
      <c r="PUN1192" s="235" t="e">
        <f>PUN1193</f>
        <v>#REF!</v>
      </c>
      <c r="PUO1192" s="229" t="s">
        <v>236</v>
      </c>
      <c r="PUP1192" s="230" t="s">
        <v>26</v>
      </c>
      <c r="PUQ1192" s="231">
        <v>7</v>
      </c>
      <c r="PUR1192" s="231">
        <v>2</v>
      </c>
      <c r="PUS1192" s="232" t="s">
        <v>237</v>
      </c>
      <c r="PUT1192" s="233">
        <v>0</v>
      </c>
      <c r="PUU1192" s="234"/>
      <c r="PUV1192" s="235" t="e">
        <f>PUV1193</f>
        <v>#REF!</v>
      </c>
      <c r="PUW1192" s="229" t="s">
        <v>236</v>
      </c>
      <c r="PUX1192" s="230" t="s">
        <v>26</v>
      </c>
      <c r="PUY1192" s="231">
        <v>7</v>
      </c>
      <c r="PUZ1192" s="231">
        <v>2</v>
      </c>
      <c r="PVA1192" s="232" t="s">
        <v>237</v>
      </c>
      <c r="PVB1192" s="233">
        <v>0</v>
      </c>
      <c r="PVC1192" s="234"/>
      <c r="PVD1192" s="235" t="e">
        <f>PVD1193</f>
        <v>#REF!</v>
      </c>
      <c r="PVE1192" s="229" t="s">
        <v>236</v>
      </c>
      <c r="PVF1192" s="230" t="s">
        <v>26</v>
      </c>
      <c r="PVG1192" s="231">
        <v>7</v>
      </c>
      <c r="PVH1192" s="231">
        <v>2</v>
      </c>
      <c r="PVI1192" s="232" t="s">
        <v>237</v>
      </c>
      <c r="PVJ1192" s="233">
        <v>0</v>
      </c>
      <c r="PVK1192" s="234"/>
      <c r="PVL1192" s="235" t="e">
        <f>PVL1193</f>
        <v>#REF!</v>
      </c>
      <c r="PVM1192" s="229" t="s">
        <v>236</v>
      </c>
      <c r="PVN1192" s="230" t="s">
        <v>26</v>
      </c>
      <c r="PVO1192" s="231">
        <v>7</v>
      </c>
      <c r="PVP1192" s="231">
        <v>2</v>
      </c>
      <c r="PVQ1192" s="232" t="s">
        <v>237</v>
      </c>
      <c r="PVR1192" s="233">
        <v>0</v>
      </c>
      <c r="PVS1192" s="234"/>
      <c r="PVT1192" s="235" t="e">
        <f>PVT1193</f>
        <v>#REF!</v>
      </c>
      <c r="PVU1192" s="229" t="s">
        <v>236</v>
      </c>
      <c r="PVV1192" s="230" t="s">
        <v>26</v>
      </c>
      <c r="PVW1192" s="231">
        <v>7</v>
      </c>
      <c r="PVX1192" s="231">
        <v>2</v>
      </c>
      <c r="PVY1192" s="232" t="s">
        <v>237</v>
      </c>
      <c r="PVZ1192" s="233">
        <v>0</v>
      </c>
      <c r="PWA1192" s="234"/>
      <c r="PWB1192" s="235" t="e">
        <f>PWB1193</f>
        <v>#REF!</v>
      </c>
      <c r="PWC1192" s="229" t="s">
        <v>236</v>
      </c>
      <c r="PWD1192" s="230" t="s">
        <v>26</v>
      </c>
      <c r="PWE1192" s="231">
        <v>7</v>
      </c>
      <c r="PWF1192" s="231">
        <v>2</v>
      </c>
      <c r="PWG1192" s="232" t="s">
        <v>237</v>
      </c>
      <c r="PWH1192" s="233">
        <v>0</v>
      </c>
      <c r="PWI1192" s="234"/>
      <c r="PWJ1192" s="235" t="e">
        <f>PWJ1193</f>
        <v>#REF!</v>
      </c>
      <c r="PWK1192" s="229" t="s">
        <v>236</v>
      </c>
      <c r="PWL1192" s="230" t="s">
        <v>26</v>
      </c>
      <c r="PWM1192" s="231">
        <v>7</v>
      </c>
      <c r="PWN1192" s="231">
        <v>2</v>
      </c>
      <c r="PWO1192" s="232" t="s">
        <v>237</v>
      </c>
      <c r="PWP1192" s="233">
        <v>0</v>
      </c>
      <c r="PWQ1192" s="234"/>
      <c r="PWR1192" s="235" t="e">
        <f>PWR1193</f>
        <v>#REF!</v>
      </c>
      <c r="PWS1192" s="229" t="s">
        <v>236</v>
      </c>
      <c r="PWT1192" s="230" t="s">
        <v>26</v>
      </c>
      <c r="PWU1192" s="231">
        <v>7</v>
      </c>
      <c r="PWV1192" s="231">
        <v>2</v>
      </c>
      <c r="PWW1192" s="232" t="s">
        <v>237</v>
      </c>
      <c r="PWX1192" s="233">
        <v>0</v>
      </c>
      <c r="PWY1192" s="234"/>
      <c r="PWZ1192" s="235" t="e">
        <f>PWZ1193</f>
        <v>#REF!</v>
      </c>
      <c r="PXA1192" s="229" t="s">
        <v>236</v>
      </c>
      <c r="PXB1192" s="230" t="s">
        <v>26</v>
      </c>
      <c r="PXC1192" s="231">
        <v>7</v>
      </c>
      <c r="PXD1192" s="231">
        <v>2</v>
      </c>
      <c r="PXE1192" s="232" t="s">
        <v>237</v>
      </c>
      <c r="PXF1192" s="233">
        <v>0</v>
      </c>
      <c r="PXG1192" s="234"/>
      <c r="PXH1192" s="235" t="e">
        <f>PXH1193</f>
        <v>#REF!</v>
      </c>
      <c r="PXI1192" s="229" t="s">
        <v>236</v>
      </c>
      <c r="PXJ1192" s="230" t="s">
        <v>26</v>
      </c>
      <c r="PXK1192" s="231">
        <v>7</v>
      </c>
      <c r="PXL1192" s="231">
        <v>2</v>
      </c>
      <c r="PXM1192" s="232" t="s">
        <v>237</v>
      </c>
      <c r="PXN1192" s="233">
        <v>0</v>
      </c>
      <c r="PXO1192" s="234"/>
      <c r="PXP1192" s="235" t="e">
        <f>PXP1193</f>
        <v>#REF!</v>
      </c>
      <c r="PXQ1192" s="229" t="s">
        <v>236</v>
      </c>
      <c r="PXR1192" s="230" t="s">
        <v>26</v>
      </c>
      <c r="PXS1192" s="231">
        <v>7</v>
      </c>
      <c r="PXT1192" s="231">
        <v>2</v>
      </c>
      <c r="PXU1192" s="232" t="s">
        <v>237</v>
      </c>
      <c r="PXV1192" s="233">
        <v>0</v>
      </c>
      <c r="PXW1192" s="234"/>
      <c r="PXX1192" s="235" t="e">
        <f>PXX1193</f>
        <v>#REF!</v>
      </c>
      <c r="PXY1192" s="229" t="s">
        <v>236</v>
      </c>
      <c r="PXZ1192" s="230" t="s">
        <v>26</v>
      </c>
      <c r="PYA1192" s="231">
        <v>7</v>
      </c>
      <c r="PYB1192" s="231">
        <v>2</v>
      </c>
      <c r="PYC1192" s="232" t="s">
        <v>237</v>
      </c>
      <c r="PYD1192" s="233">
        <v>0</v>
      </c>
      <c r="PYE1192" s="234"/>
      <c r="PYF1192" s="235" t="e">
        <f>PYF1193</f>
        <v>#REF!</v>
      </c>
      <c r="PYG1192" s="229" t="s">
        <v>236</v>
      </c>
      <c r="PYH1192" s="230" t="s">
        <v>26</v>
      </c>
      <c r="PYI1192" s="231">
        <v>7</v>
      </c>
      <c r="PYJ1192" s="231">
        <v>2</v>
      </c>
      <c r="PYK1192" s="232" t="s">
        <v>237</v>
      </c>
      <c r="PYL1192" s="233">
        <v>0</v>
      </c>
      <c r="PYM1192" s="234"/>
      <c r="PYN1192" s="235" t="e">
        <f>PYN1193</f>
        <v>#REF!</v>
      </c>
      <c r="PYO1192" s="229" t="s">
        <v>236</v>
      </c>
      <c r="PYP1192" s="230" t="s">
        <v>26</v>
      </c>
      <c r="PYQ1192" s="231">
        <v>7</v>
      </c>
      <c r="PYR1192" s="231">
        <v>2</v>
      </c>
      <c r="PYS1192" s="232" t="s">
        <v>237</v>
      </c>
      <c r="PYT1192" s="233">
        <v>0</v>
      </c>
      <c r="PYU1192" s="234"/>
      <c r="PYV1192" s="235" t="e">
        <f>PYV1193</f>
        <v>#REF!</v>
      </c>
      <c r="PYW1192" s="229" t="s">
        <v>236</v>
      </c>
      <c r="PYX1192" s="230" t="s">
        <v>26</v>
      </c>
      <c r="PYY1192" s="231">
        <v>7</v>
      </c>
      <c r="PYZ1192" s="231">
        <v>2</v>
      </c>
      <c r="PZA1192" s="232" t="s">
        <v>237</v>
      </c>
      <c r="PZB1192" s="233">
        <v>0</v>
      </c>
      <c r="PZC1192" s="234"/>
      <c r="PZD1192" s="235" t="e">
        <f>PZD1193</f>
        <v>#REF!</v>
      </c>
      <c r="PZE1192" s="229" t="s">
        <v>236</v>
      </c>
      <c r="PZF1192" s="230" t="s">
        <v>26</v>
      </c>
      <c r="PZG1192" s="231">
        <v>7</v>
      </c>
      <c r="PZH1192" s="231">
        <v>2</v>
      </c>
      <c r="PZI1192" s="232" t="s">
        <v>237</v>
      </c>
      <c r="PZJ1192" s="233">
        <v>0</v>
      </c>
      <c r="PZK1192" s="234"/>
      <c r="PZL1192" s="235" t="e">
        <f>PZL1193</f>
        <v>#REF!</v>
      </c>
      <c r="PZM1192" s="229" t="s">
        <v>236</v>
      </c>
      <c r="PZN1192" s="230" t="s">
        <v>26</v>
      </c>
      <c r="PZO1192" s="231">
        <v>7</v>
      </c>
      <c r="PZP1192" s="231">
        <v>2</v>
      </c>
      <c r="PZQ1192" s="232" t="s">
        <v>237</v>
      </c>
      <c r="PZR1192" s="233">
        <v>0</v>
      </c>
      <c r="PZS1192" s="234"/>
      <c r="PZT1192" s="235" t="e">
        <f>PZT1193</f>
        <v>#REF!</v>
      </c>
      <c r="PZU1192" s="229" t="s">
        <v>236</v>
      </c>
      <c r="PZV1192" s="230" t="s">
        <v>26</v>
      </c>
      <c r="PZW1192" s="231">
        <v>7</v>
      </c>
      <c r="PZX1192" s="231">
        <v>2</v>
      </c>
      <c r="PZY1192" s="232" t="s">
        <v>237</v>
      </c>
      <c r="PZZ1192" s="233">
        <v>0</v>
      </c>
      <c r="QAA1192" s="234"/>
      <c r="QAB1192" s="235" t="e">
        <f>QAB1193</f>
        <v>#REF!</v>
      </c>
      <c r="QAC1192" s="229" t="s">
        <v>236</v>
      </c>
      <c r="QAD1192" s="230" t="s">
        <v>26</v>
      </c>
      <c r="QAE1192" s="231">
        <v>7</v>
      </c>
      <c r="QAF1192" s="231">
        <v>2</v>
      </c>
      <c r="QAG1192" s="232" t="s">
        <v>237</v>
      </c>
      <c r="QAH1192" s="233">
        <v>0</v>
      </c>
      <c r="QAI1192" s="234"/>
      <c r="QAJ1192" s="235" t="e">
        <f>QAJ1193</f>
        <v>#REF!</v>
      </c>
      <c r="QAK1192" s="229" t="s">
        <v>236</v>
      </c>
      <c r="QAL1192" s="230" t="s">
        <v>26</v>
      </c>
      <c r="QAM1192" s="231">
        <v>7</v>
      </c>
      <c r="QAN1192" s="231">
        <v>2</v>
      </c>
      <c r="QAO1192" s="232" t="s">
        <v>237</v>
      </c>
      <c r="QAP1192" s="233">
        <v>0</v>
      </c>
      <c r="QAQ1192" s="234"/>
      <c r="QAR1192" s="235" t="e">
        <f>QAR1193</f>
        <v>#REF!</v>
      </c>
      <c r="QAS1192" s="229" t="s">
        <v>236</v>
      </c>
      <c r="QAT1192" s="230" t="s">
        <v>26</v>
      </c>
      <c r="QAU1192" s="231">
        <v>7</v>
      </c>
      <c r="QAV1192" s="231">
        <v>2</v>
      </c>
      <c r="QAW1192" s="232" t="s">
        <v>237</v>
      </c>
      <c r="QAX1192" s="233">
        <v>0</v>
      </c>
      <c r="QAY1192" s="234"/>
      <c r="QAZ1192" s="235" t="e">
        <f>QAZ1193</f>
        <v>#REF!</v>
      </c>
      <c r="QBA1192" s="229" t="s">
        <v>236</v>
      </c>
      <c r="QBB1192" s="230" t="s">
        <v>26</v>
      </c>
      <c r="QBC1192" s="231">
        <v>7</v>
      </c>
      <c r="QBD1192" s="231">
        <v>2</v>
      </c>
      <c r="QBE1192" s="232" t="s">
        <v>237</v>
      </c>
      <c r="QBF1192" s="233">
        <v>0</v>
      </c>
      <c r="QBG1192" s="234"/>
      <c r="QBH1192" s="235" t="e">
        <f>QBH1193</f>
        <v>#REF!</v>
      </c>
      <c r="QBI1192" s="229" t="s">
        <v>236</v>
      </c>
      <c r="QBJ1192" s="230" t="s">
        <v>26</v>
      </c>
      <c r="QBK1192" s="231">
        <v>7</v>
      </c>
      <c r="QBL1192" s="231">
        <v>2</v>
      </c>
      <c r="QBM1192" s="232" t="s">
        <v>237</v>
      </c>
      <c r="QBN1192" s="233">
        <v>0</v>
      </c>
      <c r="QBO1192" s="234"/>
      <c r="QBP1192" s="235" t="e">
        <f>QBP1193</f>
        <v>#REF!</v>
      </c>
      <c r="QBQ1192" s="229" t="s">
        <v>236</v>
      </c>
      <c r="QBR1192" s="230" t="s">
        <v>26</v>
      </c>
      <c r="QBS1192" s="231">
        <v>7</v>
      </c>
      <c r="QBT1192" s="231">
        <v>2</v>
      </c>
      <c r="QBU1192" s="232" t="s">
        <v>237</v>
      </c>
      <c r="QBV1192" s="233">
        <v>0</v>
      </c>
      <c r="QBW1192" s="234"/>
      <c r="QBX1192" s="235" t="e">
        <f>QBX1193</f>
        <v>#REF!</v>
      </c>
      <c r="QBY1192" s="229" t="s">
        <v>236</v>
      </c>
      <c r="QBZ1192" s="230" t="s">
        <v>26</v>
      </c>
      <c r="QCA1192" s="231">
        <v>7</v>
      </c>
      <c r="QCB1192" s="231">
        <v>2</v>
      </c>
      <c r="QCC1192" s="232" t="s">
        <v>237</v>
      </c>
      <c r="QCD1192" s="233">
        <v>0</v>
      </c>
      <c r="QCE1192" s="234"/>
      <c r="QCF1192" s="235" t="e">
        <f>QCF1193</f>
        <v>#REF!</v>
      </c>
      <c r="QCG1192" s="229" t="s">
        <v>236</v>
      </c>
      <c r="QCH1192" s="230" t="s">
        <v>26</v>
      </c>
      <c r="QCI1192" s="231">
        <v>7</v>
      </c>
      <c r="QCJ1192" s="231">
        <v>2</v>
      </c>
      <c r="QCK1192" s="232" t="s">
        <v>237</v>
      </c>
      <c r="QCL1192" s="233">
        <v>0</v>
      </c>
      <c r="QCM1192" s="234"/>
      <c r="QCN1192" s="235" t="e">
        <f>QCN1193</f>
        <v>#REF!</v>
      </c>
      <c r="QCO1192" s="229" t="s">
        <v>236</v>
      </c>
      <c r="QCP1192" s="230" t="s">
        <v>26</v>
      </c>
      <c r="QCQ1192" s="231">
        <v>7</v>
      </c>
      <c r="QCR1192" s="231">
        <v>2</v>
      </c>
      <c r="QCS1192" s="232" t="s">
        <v>237</v>
      </c>
      <c r="QCT1192" s="233">
        <v>0</v>
      </c>
      <c r="QCU1192" s="234"/>
      <c r="QCV1192" s="235" t="e">
        <f>QCV1193</f>
        <v>#REF!</v>
      </c>
      <c r="QCW1192" s="229" t="s">
        <v>236</v>
      </c>
      <c r="QCX1192" s="230" t="s">
        <v>26</v>
      </c>
      <c r="QCY1192" s="231">
        <v>7</v>
      </c>
      <c r="QCZ1192" s="231">
        <v>2</v>
      </c>
      <c r="QDA1192" s="232" t="s">
        <v>237</v>
      </c>
      <c r="QDB1192" s="233">
        <v>0</v>
      </c>
      <c r="QDC1192" s="234"/>
      <c r="QDD1192" s="235" t="e">
        <f>QDD1193</f>
        <v>#REF!</v>
      </c>
      <c r="QDE1192" s="229" t="s">
        <v>236</v>
      </c>
      <c r="QDF1192" s="230" t="s">
        <v>26</v>
      </c>
      <c r="QDG1192" s="231">
        <v>7</v>
      </c>
      <c r="QDH1192" s="231">
        <v>2</v>
      </c>
      <c r="QDI1192" s="232" t="s">
        <v>237</v>
      </c>
      <c r="QDJ1192" s="233">
        <v>0</v>
      </c>
      <c r="QDK1192" s="234"/>
      <c r="QDL1192" s="235" t="e">
        <f>QDL1193</f>
        <v>#REF!</v>
      </c>
      <c r="QDM1192" s="229" t="s">
        <v>236</v>
      </c>
      <c r="QDN1192" s="230" t="s">
        <v>26</v>
      </c>
      <c r="QDO1192" s="231">
        <v>7</v>
      </c>
      <c r="QDP1192" s="231">
        <v>2</v>
      </c>
      <c r="QDQ1192" s="232" t="s">
        <v>237</v>
      </c>
      <c r="QDR1192" s="233">
        <v>0</v>
      </c>
      <c r="QDS1192" s="234"/>
      <c r="QDT1192" s="235" t="e">
        <f>QDT1193</f>
        <v>#REF!</v>
      </c>
      <c r="QDU1192" s="229" t="s">
        <v>236</v>
      </c>
      <c r="QDV1192" s="230" t="s">
        <v>26</v>
      </c>
      <c r="QDW1192" s="231">
        <v>7</v>
      </c>
      <c r="QDX1192" s="231">
        <v>2</v>
      </c>
      <c r="QDY1192" s="232" t="s">
        <v>237</v>
      </c>
      <c r="QDZ1192" s="233">
        <v>0</v>
      </c>
      <c r="QEA1192" s="234"/>
      <c r="QEB1192" s="235" t="e">
        <f>QEB1193</f>
        <v>#REF!</v>
      </c>
      <c r="QEC1192" s="229" t="s">
        <v>236</v>
      </c>
      <c r="QED1192" s="230" t="s">
        <v>26</v>
      </c>
      <c r="QEE1192" s="231">
        <v>7</v>
      </c>
      <c r="QEF1192" s="231">
        <v>2</v>
      </c>
      <c r="QEG1192" s="232" t="s">
        <v>237</v>
      </c>
      <c r="QEH1192" s="233">
        <v>0</v>
      </c>
      <c r="QEI1192" s="234"/>
      <c r="QEJ1192" s="235" t="e">
        <f>QEJ1193</f>
        <v>#REF!</v>
      </c>
      <c r="QEK1192" s="229" t="s">
        <v>236</v>
      </c>
      <c r="QEL1192" s="230" t="s">
        <v>26</v>
      </c>
      <c r="QEM1192" s="231">
        <v>7</v>
      </c>
      <c r="QEN1192" s="231">
        <v>2</v>
      </c>
      <c r="QEO1192" s="232" t="s">
        <v>237</v>
      </c>
      <c r="QEP1192" s="233">
        <v>0</v>
      </c>
      <c r="QEQ1192" s="234"/>
      <c r="QER1192" s="235" t="e">
        <f>QER1193</f>
        <v>#REF!</v>
      </c>
      <c r="QES1192" s="229" t="s">
        <v>236</v>
      </c>
      <c r="QET1192" s="230" t="s">
        <v>26</v>
      </c>
      <c r="QEU1192" s="231">
        <v>7</v>
      </c>
      <c r="QEV1192" s="231">
        <v>2</v>
      </c>
      <c r="QEW1192" s="232" t="s">
        <v>237</v>
      </c>
      <c r="QEX1192" s="233">
        <v>0</v>
      </c>
      <c r="QEY1192" s="234"/>
      <c r="QEZ1192" s="235" t="e">
        <f>QEZ1193</f>
        <v>#REF!</v>
      </c>
      <c r="QFA1192" s="229" t="s">
        <v>236</v>
      </c>
      <c r="QFB1192" s="230" t="s">
        <v>26</v>
      </c>
      <c r="QFC1192" s="231">
        <v>7</v>
      </c>
      <c r="QFD1192" s="231">
        <v>2</v>
      </c>
      <c r="QFE1192" s="232" t="s">
        <v>237</v>
      </c>
      <c r="QFF1192" s="233">
        <v>0</v>
      </c>
      <c r="QFG1192" s="234"/>
      <c r="QFH1192" s="235" t="e">
        <f>QFH1193</f>
        <v>#REF!</v>
      </c>
      <c r="QFI1192" s="229" t="s">
        <v>236</v>
      </c>
      <c r="QFJ1192" s="230" t="s">
        <v>26</v>
      </c>
      <c r="QFK1192" s="231">
        <v>7</v>
      </c>
      <c r="QFL1192" s="231">
        <v>2</v>
      </c>
      <c r="QFM1192" s="232" t="s">
        <v>237</v>
      </c>
      <c r="QFN1192" s="233">
        <v>0</v>
      </c>
      <c r="QFO1192" s="234"/>
      <c r="QFP1192" s="235" t="e">
        <f>QFP1193</f>
        <v>#REF!</v>
      </c>
      <c r="QFQ1192" s="229" t="s">
        <v>236</v>
      </c>
      <c r="QFR1192" s="230" t="s">
        <v>26</v>
      </c>
      <c r="QFS1192" s="231">
        <v>7</v>
      </c>
      <c r="QFT1192" s="231">
        <v>2</v>
      </c>
      <c r="QFU1192" s="232" t="s">
        <v>237</v>
      </c>
      <c r="QFV1192" s="233">
        <v>0</v>
      </c>
      <c r="QFW1192" s="234"/>
      <c r="QFX1192" s="235" t="e">
        <f>QFX1193</f>
        <v>#REF!</v>
      </c>
      <c r="QFY1192" s="229" t="s">
        <v>236</v>
      </c>
      <c r="QFZ1192" s="230" t="s">
        <v>26</v>
      </c>
      <c r="QGA1192" s="231">
        <v>7</v>
      </c>
      <c r="QGB1192" s="231">
        <v>2</v>
      </c>
      <c r="QGC1192" s="232" t="s">
        <v>237</v>
      </c>
      <c r="QGD1192" s="233">
        <v>0</v>
      </c>
      <c r="QGE1192" s="234"/>
      <c r="QGF1192" s="235" t="e">
        <f>QGF1193</f>
        <v>#REF!</v>
      </c>
      <c r="QGG1192" s="229" t="s">
        <v>236</v>
      </c>
      <c r="QGH1192" s="230" t="s">
        <v>26</v>
      </c>
      <c r="QGI1192" s="231">
        <v>7</v>
      </c>
      <c r="QGJ1192" s="231">
        <v>2</v>
      </c>
      <c r="QGK1192" s="232" t="s">
        <v>237</v>
      </c>
      <c r="QGL1192" s="233">
        <v>0</v>
      </c>
      <c r="QGM1192" s="234"/>
      <c r="QGN1192" s="235" t="e">
        <f>QGN1193</f>
        <v>#REF!</v>
      </c>
      <c r="QGO1192" s="229" t="s">
        <v>236</v>
      </c>
      <c r="QGP1192" s="230" t="s">
        <v>26</v>
      </c>
      <c r="QGQ1192" s="231">
        <v>7</v>
      </c>
      <c r="QGR1192" s="231">
        <v>2</v>
      </c>
      <c r="QGS1192" s="232" t="s">
        <v>237</v>
      </c>
      <c r="QGT1192" s="233">
        <v>0</v>
      </c>
      <c r="QGU1192" s="234"/>
      <c r="QGV1192" s="235" t="e">
        <f>QGV1193</f>
        <v>#REF!</v>
      </c>
      <c r="QGW1192" s="229" t="s">
        <v>236</v>
      </c>
      <c r="QGX1192" s="230" t="s">
        <v>26</v>
      </c>
      <c r="QGY1192" s="231">
        <v>7</v>
      </c>
      <c r="QGZ1192" s="231">
        <v>2</v>
      </c>
      <c r="QHA1192" s="232" t="s">
        <v>237</v>
      </c>
      <c r="QHB1192" s="233">
        <v>0</v>
      </c>
      <c r="QHC1192" s="234"/>
      <c r="QHD1192" s="235" t="e">
        <f>QHD1193</f>
        <v>#REF!</v>
      </c>
      <c r="QHE1192" s="229" t="s">
        <v>236</v>
      </c>
      <c r="QHF1192" s="230" t="s">
        <v>26</v>
      </c>
      <c r="QHG1192" s="231">
        <v>7</v>
      </c>
      <c r="QHH1192" s="231">
        <v>2</v>
      </c>
      <c r="QHI1192" s="232" t="s">
        <v>237</v>
      </c>
      <c r="QHJ1192" s="233">
        <v>0</v>
      </c>
      <c r="QHK1192" s="234"/>
      <c r="QHL1192" s="235" t="e">
        <f>QHL1193</f>
        <v>#REF!</v>
      </c>
      <c r="QHM1192" s="229" t="s">
        <v>236</v>
      </c>
      <c r="QHN1192" s="230" t="s">
        <v>26</v>
      </c>
      <c r="QHO1192" s="231">
        <v>7</v>
      </c>
      <c r="QHP1192" s="231">
        <v>2</v>
      </c>
      <c r="QHQ1192" s="232" t="s">
        <v>237</v>
      </c>
      <c r="QHR1192" s="233">
        <v>0</v>
      </c>
      <c r="QHS1192" s="234"/>
      <c r="QHT1192" s="235" t="e">
        <f>QHT1193</f>
        <v>#REF!</v>
      </c>
      <c r="QHU1192" s="229" t="s">
        <v>236</v>
      </c>
      <c r="QHV1192" s="230" t="s">
        <v>26</v>
      </c>
      <c r="QHW1192" s="231">
        <v>7</v>
      </c>
      <c r="QHX1192" s="231">
        <v>2</v>
      </c>
      <c r="QHY1192" s="232" t="s">
        <v>237</v>
      </c>
      <c r="QHZ1192" s="233">
        <v>0</v>
      </c>
      <c r="QIA1192" s="234"/>
      <c r="QIB1192" s="235" t="e">
        <f>QIB1193</f>
        <v>#REF!</v>
      </c>
      <c r="QIC1192" s="229" t="s">
        <v>236</v>
      </c>
      <c r="QID1192" s="230" t="s">
        <v>26</v>
      </c>
      <c r="QIE1192" s="231">
        <v>7</v>
      </c>
      <c r="QIF1192" s="231">
        <v>2</v>
      </c>
      <c r="QIG1192" s="232" t="s">
        <v>237</v>
      </c>
      <c r="QIH1192" s="233">
        <v>0</v>
      </c>
      <c r="QII1192" s="234"/>
      <c r="QIJ1192" s="235" t="e">
        <f>QIJ1193</f>
        <v>#REF!</v>
      </c>
      <c r="QIK1192" s="229" t="s">
        <v>236</v>
      </c>
      <c r="QIL1192" s="230" t="s">
        <v>26</v>
      </c>
      <c r="QIM1192" s="231">
        <v>7</v>
      </c>
      <c r="QIN1192" s="231">
        <v>2</v>
      </c>
      <c r="QIO1192" s="232" t="s">
        <v>237</v>
      </c>
      <c r="QIP1192" s="233">
        <v>0</v>
      </c>
      <c r="QIQ1192" s="234"/>
      <c r="QIR1192" s="235" t="e">
        <f>QIR1193</f>
        <v>#REF!</v>
      </c>
      <c r="QIS1192" s="229" t="s">
        <v>236</v>
      </c>
      <c r="QIT1192" s="230" t="s">
        <v>26</v>
      </c>
      <c r="QIU1192" s="231">
        <v>7</v>
      </c>
      <c r="QIV1192" s="231">
        <v>2</v>
      </c>
      <c r="QIW1192" s="232" t="s">
        <v>237</v>
      </c>
      <c r="QIX1192" s="233">
        <v>0</v>
      </c>
      <c r="QIY1192" s="234"/>
      <c r="QIZ1192" s="235" t="e">
        <f>QIZ1193</f>
        <v>#REF!</v>
      </c>
      <c r="QJA1192" s="229" t="s">
        <v>236</v>
      </c>
      <c r="QJB1192" s="230" t="s">
        <v>26</v>
      </c>
      <c r="QJC1192" s="231">
        <v>7</v>
      </c>
      <c r="QJD1192" s="231">
        <v>2</v>
      </c>
      <c r="QJE1192" s="232" t="s">
        <v>237</v>
      </c>
      <c r="QJF1192" s="233">
        <v>0</v>
      </c>
      <c r="QJG1192" s="234"/>
      <c r="QJH1192" s="235" t="e">
        <f>QJH1193</f>
        <v>#REF!</v>
      </c>
      <c r="QJI1192" s="229" t="s">
        <v>236</v>
      </c>
      <c r="QJJ1192" s="230" t="s">
        <v>26</v>
      </c>
      <c r="QJK1192" s="231">
        <v>7</v>
      </c>
      <c r="QJL1192" s="231">
        <v>2</v>
      </c>
      <c r="QJM1192" s="232" t="s">
        <v>237</v>
      </c>
      <c r="QJN1192" s="233">
        <v>0</v>
      </c>
      <c r="QJO1192" s="234"/>
      <c r="QJP1192" s="235" t="e">
        <f>QJP1193</f>
        <v>#REF!</v>
      </c>
      <c r="QJQ1192" s="229" t="s">
        <v>236</v>
      </c>
      <c r="QJR1192" s="230" t="s">
        <v>26</v>
      </c>
      <c r="QJS1192" s="231">
        <v>7</v>
      </c>
      <c r="QJT1192" s="231">
        <v>2</v>
      </c>
      <c r="QJU1192" s="232" t="s">
        <v>237</v>
      </c>
      <c r="QJV1192" s="233">
        <v>0</v>
      </c>
      <c r="QJW1192" s="234"/>
      <c r="QJX1192" s="235" t="e">
        <f>QJX1193</f>
        <v>#REF!</v>
      </c>
      <c r="QJY1192" s="229" t="s">
        <v>236</v>
      </c>
      <c r="QJZ1192" s="230" t="s">
        <v>26</v>
      </c>
      <c r="QKA1192" s="231">
        <v>7</v>
      </c>
      <c r="QKB1192" s="231">
        <v>2</v>
      </c>
      <c r="QKC1192" s="232" t="s">
        <v>237</v>
      </c>
      <c r="QKD1192" s="233">
        <v>0</v>
      </c>
      <c r="QKE1192" s="234"/>
      <c r="QKF1192" s="235" t="e">
        <f>QKF1193</f>
        <v>#REF!</v>
      </c>
      <c r="QKG1192" s="229" t="s">
        <v>236</v>
      </c>
      <c r="QKH1192" s="230" t="s">
        <v>26</v>
      </c>
      <c r="QKI1192" s="231">
        <v>7</v>
      </c>
      <c r="QKJ1192" s="231">
        <v>2</v>
      </c>
      <c r="QKK1192" s="232" t="s">
        <v>237</v>
      </c>
      <c r="QKL1192" s="233">
        <v>0</v>
      </c>
      <c r="QKM1192" s="234"/>
      <c r="QKN1192" s="235" t="e">
        <f>QKN1193</f>
        <v>#REF!</v>
      </c>
      <c r="QKO1192" s="229" t="s">
        <v>236</v>
      </c>
      <c r="QKP1192" s="230" t="s">
        <v>26</v>
      </c>
      <c r="QKQ1192" s="231">
        <v>7</v>
      </c>
      <c r="QKR1192" s="231">
        <v>2</v>
      </c>
      <c r="QKS1192" s="232" t="s">
        <v>237</v>
      </c>
      <c r="QKT1192" s="233">
        <v>0</v>
      </c>
      <c r="QKU1192" s="234"/>
      <c r="QKV1192" s="235" t="e">
        <f>QKV1193</f>
        <v>#REF!</v>
      </c>
      <c r="QKW1192" s="229" t="s">
        <v>236</v>
      </c>
      <c r="QKX1192" s="230" t="s">
        <v>26</v>
      </c>
      <c r="QKY1192" s="231">
        <v>7</v>
      </c>
      <c r="QKZ1192" s="231">
        <v>2</v>
      </c>
      <c r="QLA1192" s="232" t="s">
        <v>237</v>
      </c>
      <c r="QLB1192" s="233">
        <v>0</v>
      </c>
      <c r="QLC1192" s="234"/>
      <c r="QLD1192" s="235" t="e">
        <f>QLD1193</f>
        <v>#REF!</v>
      </c>
      <c r="QLE1192" s="229" t="s">
        <v>236</v>
      </c>
      <c r="QLF1192" s="230" t="s">
        <v>26</v>
      </c>
      <c r="QLG1192" s="231">
        <v>7</v>
      </c>
      <c r="QLH1192" s="231">
        <v>2</v>
      </c>
      <c r="QLI1192" s="232" t="s">
        <v>237</v>
      </c>
      <c r="QLJ1192" s="233">
        <v>0</v>
      </c>
      <c r="QLK1192" s="234"/>
      <c r="QLL1192" s="235" t="e">
        <f>QLL1193</f>
        <v>#REF!</v>
      </c>
      <c r="QLM1192" s="229" t="s">
        <v>236</v>
      </c>
      <c r="QLN1192" s="230" t="s">
        <v>26</v>
      </c>
      <c r="QLO1192" s="231">
        <v>7</v>
      </c>
      <c r="QLP1192" s="231">
        <v>2</v>
      </c>
      <c r="QLQ1192" s="232" t="s">
        <v>237</v>
      </c>
      <c r="QLR1192" s="233">
        <v>0</v>
      </c>
      <c r="QLS1192" s="234"/>
      <c r="QLT1192" s="235" t="e">
        <f>QLT1193</f>
        <v>#REF!</v>
      </c>
      <c r="QLU1192" s="229" t="s">
        <v>236</v>
      </c>
      <c r="QLV1192" s="230" t="s">
        <v>26</v>
      </c>
      <c r="QLW1192" s="231">
        <v>7</v>
      </c>
      <c r="QLX1192" s="231">
        <v>2</v>
      </c>
      <c r="QLY1192" s="232" t="s">
        <v>237</v>
      </c>
      <c r="QLZ1192" s="233">
        <v>0</v>
      </c>
      <c r="QMA1192" s="234"/>
      <c r="QMB1192" s="235" t="e">
        <f>QMB1193</f>
        <v>#REF!</v>
      </c>
      <c r="QMC1192" s="229" t="s">
        <v>236</v>
      </c>
      <c r="QMD1192" s="230" t="s">
        <v>26</v>
      </c>
      <c r="QME1192" s="231">
        <v>7</v>
      </c>
      <c r="QMF1192" s="231">
        <v>2</v>
      </c>
      <c r="QMG1192" s="232" t="s">
        <v>237</v>
      </c>
      <c r="QMH1192" s="233">
        <v>0</v>
      </c>
      <c r="QMI1192" s="234"/>
      <c r="QMJ1192" s="235" t="e">
        <f>QMJ1193</f>
        <v>#REF!</v>
      </c>
      <c r="QMK1192" s="229" t="s">
        <v>236</v>
      </c>
      <c r="QML1192" s="230" t="s">
        <v>26</v>
      </c>
      <c r="QMM1192" s="231">
        <v>7</v>
      </c>
      <c r="QMN1192" s="231">
        <v>2</v>
      </c>
      <c r="QMO1192" s="232" t="s">
        <v>237</v>
      </c>
      <c r="QMP1192" s="233">
        <v>0</v>
      </c>
      <c r="QMQ1192" s="234"/>
      <c r="QMR1192" s="235" t="e">
        <f>QMR1193</f>
        <v>#REF!</v>
      </c>
      <c r="QMS1192" s="229" t="s">
        <v>236</v>
      </c>
      <c r="QMT1192" s="230" t="s">
        <v>26</v>
      </c>
      <c r="QMU1192" s="231">
        <v>7</v>
      </c>
      <c r="QMV1192" s="231">
        <v>2</v>
      </c>
      <c r="QMW1192" s="232" t="s">
        <v>237</v>
      </c>
      <c r="QMX1192" s="233">
        <v>0</v>
      </c>
      <c r="QMY1192" s="234"/>
      <c r="QMZ1192" s="235" t="e">
        <f>QMZ1193</f>
        <v>#REF!</v>
      </c>
      <c r="QNA1192" s="229" t="s">
        <v>236</v>
      </c>
      <c r="QNB1192" s="230" t="s">
        <v>26</v>
      </c>
      <c r="QNC1192" s="231">
        <v>7</v>
      </c>
      <c r="QND1192" s="231">
        <v>2</v>
      </c>
      <c r="QNE1192" s="232" t="s">
        <v>237</v>
      </c>
      <c r="QNF1192" s="233">
        <v>0</v>
      </c>
      <c r="QNG1192" s="234"/>
      <c r="QNH1192" s="235" t="e">
        <f>QNH1193</f>
        <v>#REF!</v>
      </c>
      <c r="QNI1192" s="229" t="s">
        <v>236</v>
      </c>
      <c r="QNJ1192" s="230" t="s">
        <v>26</v>
      </c>
      <c r="QNK1192" s="231">
        <v>7</v>
      </c>
      <c r="QNL1192" s="231">
        <v>2</v>
      </c>
      <c r="QNM1192" s="232" t="s">
        <v>237</v>
      </c>
      <c r="QNN1192" s="233">
        <v>0</v>
      </c>
      <c r="QNO1192" s="234"/>
      <c r="QNP1192" s="235" t="e">
        <f>QNP1193</f>
        <v>#REF!</v>
      </c>
      <c r="QNQ1192" s="229" t="s">
        <v>236</v>
      </c>
      <c r="QNR1192" s="230" t="s">
        <v>26</v>
      </c>
      <c r="QNS1192" s="231">
        <v>7</v>
      </c>
      <c r="QNT1192" s="231">
        <v>2</v>
      </c>
      <c r="QNU1192" s="232" t="s">
        <v>237</v>
      </c>
      <c r="QNV1192" s="233">
        <v>0</v>
      </c>
      <c r="QNW1192" s="234"/>
      <c r="QNX1192" s="235" t="e">
        <f>QNX1193</f>
        <v>#REF!</v>
      </c>
      <c r="QNY1192" s="229" t="s">
        <v>236</v>
      </c>
      <c r="QNZ1192" s="230" t="s">
        <v>26</v>
      </c>
      <c r="QOA1192" s="231">
        <v>7</v>
      </c>
      <c r="QOB1192" s="231">
        <v>2</v>
      </c>
      <c r="QOC1192" s="232" t="s">
        <v>237</v>
      </c>
      <c r="QOD1192" s="233">
        <v>0</v>
      </c>
      <c r="QOE1192" s="234"/>
      <c r="QOF1192" s="235" t="e">
        <f>QOF1193</f>
        <v>#REF!</v>
      </c>
      <c r="QOG1192" s="229" t="s">
        <v>236</v>
      </c>
      <c r="QOH1192" s="230" t="s">
        <v>26</v>
      </c>
      <c r="QOI1192" s="231">
        <v>7</v>
      </c>
      <c r="QOJ1192" s="231">
        <v>2</v>
      </c>
      <c r="QOK1192" s="232" t="s">
        <v>237</v>
      </c>
      <c r="QOL1192" s="233">
        <v>0</v>
      </c>
      <c r="QOM1192" s="234"/>
      <c r="QON1192" s="235" t="e">
        <f>QON1193</f>
        <v>#REF!</v>
      </c>
      <c r="QOO1192" s="229" t="s">
        <v>236</v>
      </c>
      <c r="QOP1192" s="230" t="s">
        <v>26</v>
      </c>
      <c r="QOQ1192" s="231">
        <v>7</v>
      </c>
      <c r="QOR1192" s="231">
        <v>2</v>
      </c>
      <c r="QOS1192" s="232" t="s">
        <v>237</v>
      </c>
      <c r="QOT1192" s="233">
        <v>0</v>
      </c>
      <c r="QOU1192" s="234"/>
      <c r="QOV1192" s="235" t="e">
        <f>QOV1193</f>
        <v>#REF!</v>
      </c>
      <c r="QOW1192" s="229" t="s">
        <v>236</v>
      </c>
      <c r="QOX1192" s="230" t="s">
        <v>26</v>
      </c>
      <c r="QOY1192" s="231">
        <v>7</v>
      </c>
      <c r="QOZ1192" s="231">
        <v>2</v>
      </c>
      <c r="QPA1192" s="232" t="s">
        <v>237</v>
      </c>
      <c r="QPB1192" s="233">
        <v>0</v>
      </c>
      <c r="QPC1192" s="234"/>
      <c r="QPD1192" s="235" t="e">
        <f>QPD1193</f>
        <v>#REF!</v>
      </c>
      <c r="QPE1192" s="229" t="s">
        <v>236</v>
      </c>
      <c r="QPF1192" s="230" t="s">
        <v>26</v>
      </c>
      <c r="QPG1192" s="231">
        <v>7</v>
      </c>
      <c r="QPH1192" s="231">
        <v>2</v>
      </c>
      <c r="QPI1192" s="232" t="s">
        <v>237</v>
      </c>
      <c r="QPJ1192" s="233">
        <v>0</v>
      </c>
      <c r="QPK1192" s="234"/>
      <c r="QPL1192" s="235" t="e">
        <f>QPL1193</f>
        <v>#REF!</v>
      </c>
      <c r="QPM1192" s="229" t="s">
        <v>236</v>
      </c>
      <c r="QPN1192" s="230" t="s">
        <v>26</v>
      </c>
      <c r="QPO1192" s="231">
        <v>7</v>
      </c>
      <c r="QPP1192" s="231">
        <v>2</v>
      </c>
      <c r="QPQ1192" s="232" t="s">
        <v>237</v>
      </c>
      <c r="QPR1192" s="233">
        <v>0</v>
      </c>
      <c r="QPS1192" s="234"/>
      <c r="QPT1192" s="235" t="e">
        <f>QPT1193</f>
        <v>#REF!</v>
      </c>
      <c r="QPU1192" s="229" t="s">
        <v>236</v>
      </c>
      <c r="QPV1192" s="230" t="s">
        <v>26</v>
      </c>
      <c r="QPW1192" s="231">
        <v>7</v>
      </c>
      <c r="QPX1192" s="231">
        <v>2</v>
      </c>
      <c r="QPY1192" s="232" t="s">
        <v>237</v>
      </c>
      <c r="QPZ1192" s="233">
        <v>0</v>
      </c>
      <c r="QQA1192" s="234"/>
      <c r="QQB1192" s="235" t="e">
        <f>QQB1193</f>
        <v>#REF!</v>
      </c>
      <c r="QQC1192" s="229" t="s">
        <v>236</v>
      </c>
      <c r="QQD1192" s="230" t="s">
        <v>26</v>
      </c>
      <c r="QQE1192" s="231">
        <v>7</v>
      </c>
      <c r="QQF1192" s="231">
        <v>2</v>
      </c>
      <c r="QQG1192" s="232" t="s">
        <v>237</v>
      </c>
      <c r="QQH1192" s="233">
        <v>0</v>
      </c>
      <c r="QQI1192" s="234"/>
      <c r="QQJ1192" s="235" t="e">
        <f>QQJ1193</f>
        <v>#REF!</v>
      </c>
      <c r="QQK1192" s="229" t="s">
        <v>236</v>
      </c>
      <c r="QQL1192" s="230" t="s">
        <v>26</v>
      </c>
      <c r="QQM1192" s="231">
        <v>7</v>
      </c>
      <c r="QQN1192" s="231">
        <v>2</v>
      </c>
      <c r="QQO1192" s="232" t="s">
        <v>237</v>
      </c>
      <c r="QQP1192" s="233">
        <v>0</v>
      </c>
      <c r="QQQ1192" s="234"/>
      <c r="QQR1192" s="235" t="e">
        <f>QQR1193</f>
        <v>#REF!</v>
      </c>
      <c r="QQS1192" s="229" t="s">
        <v>236</v>
      </c>
      <c r="QQT1192" s="230" t="s">
        <v>26</v>
      </c>
      <c r="QQU1192" s="231">
        <v>7</v>
      </c>
      <c r="QQV1192" s="231">
        <v>2</v>
      </c>
      <c r="QQW1192" s="232" t="s">
        <v>237</v>
      </c>
      <c r="QQX1192" s="233">
        <v>0</v>
      </c>
      <c r="QQY1192" s="234"/>
      <c r="QQZ1192" s="235" t="e">
        <f>QQZ1193</f>
        <v>#REF!</v>
      </c>
      <c r="QRA1192" s="229" t="s">
        <v>236</v>
      </c>
      <c r="QRB1192" s="230" t="s">
        <v>26</v>
      </c>
      <c r="QRC1192" s="231">
        <v>7</v>
      </c>
      <c r="QRD1192" s="231">
        <v>2</v>
      </c>
      <c r="QRE1192" s="232" t="s">
        <v>237</v>
      </c>
      <c r="QRF1192" s="233">
        <v>0</v>
      </c>
      <c r="QRG1192" s="234"/>
      <c r="QRH1192" s="235" t="e">
        <f>QRH1193</f>
        <v>#REF!</v>
      </c>
      <c r="QRI1192" s="229" t="s">
        <v>236</v>
      </c>
      <c r="QRJ1192" s="230" t="s">
        <v>26</v>
      </c>
      <c r="QRK1192" s="231">
        <v>7</v>
      </c>
      <c r="QRL1192" s="231">
        <v>2</v>
      </c>
      <c r="QRM1192" s="232" t="s">
        <v>237</v>
      </c>
      <c r="QRN1192" s="233">
        <v>0</v>
      </c>
      <c r="QRO1192" s="234"/>
      <c r="QRP1192" s="235" t="e">
        <f>QRP1193</f>
        <v>#REF!</v>
      </c>
      <c r="QRQ1192" s="229" t="s">
        <v>236</v>
      </c>
      <c r="QRR1192" s="230" t="s">
        <v>26</v>
      </c>
      <c r="QRS1192" s="231">
        <v>7</v>
      </c>
      <c r="QRT1192" s="231">
        <v>2</v>
      </c>
      <c r="QRU1192" s="232" t="s">
        <v>237</v>
      </c>
      <c r="QRV1192" s="233">
        <v>0</v>
      </c>
      <c r="QRW1192" s="234"/>
      <c r="QRX1192" s="235" t="e">
        <f>QRX1193</f>
        <v>#REF!</v>
      </c>
      <c r="QRY1192" s="229" t="s">
        <v>236</v>
      </c>
      <c r="QRZ1192" s="230" t="s">
        <v>26</v>
      </c>
      <c r="QSA1192" s="231">
        <v>7</v>
      </c>
      <c r="QSB1192" s="231">
        <v>2</v>
      </c>
      <c r="QSC1192" s="232" t="s">
        <v>237</v>
      </c>
      <c r="QSD1192" s="233">
        <v>0</v>
      </c>
      <c r="QSE1192" s="234"/>
      <c r="QSF1192" s="235" t="e">
        <f>QSF1193</f>
        <v>#REF!</v>
      </c>
      <c r="QSG1192" s="229" t="s">
        <v>236</v>
      </c>
      <c r="QSH1192" s="230" t="s">
        <v>26</v>
      </c>
      <c r="QSI1192" s="231">
        <v>7</v>
      </c>
      <c r="QSJ1192" s="231">
        <v>2</v>
      </c>
      <c r="QSK1192" s="232" t="s">
        <v>237</v>
      </c>
      <c r="QSL1192" s="233">
        <v>0</v>
      </c>
      <c r="QSM1192" s="234"/>
      <c r="QSN1192" s="235" t="e">
        <f>QSN1193</f>
        <v>#REF!</v>
      </c>
      <c r="QSO1192" s="229" t="s">
        <v>236</v>
      </c>
      <c r="QSP1192" s="230" t="s">
        <v>26</v>
      </c>
      <c r="QSQ1192" s="231">
        <v>7</v>
      </c>
      <c r="QSR1192" s="231">
        <v>2</v>
      </c>
      <c r="QSS1192" s="232" t="s">
        <v>237</v>
      </c>
      <c r="QST1192" s="233">
        <v>0</v>
      </c>
      <c r="QSU1192" s="234"/>
      <c r="QSV1192" s="235" t="e">
        <f>QSV1193</f>
        <v>#REF!</v>
      </c>
      <c r="QSW1192" s="229" t="s">
        <v>236</v>
      </c>
      <c r="QSX1192" s="230" t="s">
        <v>26</v>
      </c>
      <c r="QSY1192" s="231">
        <v>7</v>
      </c>
      <c r="QSZ1192" s="231">
        <v>2</v>
      </c>
      <c r="QTA1192" s="232" t="s">
        <v>237</v>
      </c>
      <c r="QTB1192" s="233">
        <v>0</v>
      </c>
      <c r="QTC1192" s="234"/>
      <c r="QTD1192" s="235" t="e">
        <f>QTD1193</f>
        <v>#REF!</v>
      </c>
      <c r="QTE1192" s="229" t="s">
        <v>236</v>
      </c>
      <c r="QTF1192" s="230" t="s">
        <v>26</v>
      </c>
      <c r="QTG1192" s="231">
        <v>7</v>
      </c>
      <c r="QTH1192" s="231">
        <v>2</v>
      </c>
      <c r="QTI1192" s="232" t="s">
        <v>237</v>
      </c>
      <c r="QTJ1192" s="233">
        <v>0</v>
      </c>
      <c r="QTK1192" s="234"/>
      <c r="QTL1192" s="235" t="e">
        <f>QTL1193</f>
        <v>#REF!</v>
      </c>
      <c r="QTM1192" s="229" t="s">
        <v>236</v>
      </c>
      <c r="QTN1192" s="230" t="s">
        <v>26</v>
      </c>
      <c r="QTO1192" s="231">
        <v>7</v>
      </c>
      <c r="QTP1192" s="231">
        <v>2</v>
      </c>
      <c r="QTQ1192" s="232" t="s">
        <v>237</v>
      </c>
      <c r="QTR1192" s="233">
        <v>0</v>
      </c>
      <c r="QTS1192" s="234"/>
      <c r="QTT1192" s="235" t="e">
        <f>QTT1193</f>
        <v>#REF!</v>
      </c>
      <c r="QTU1192" s="229" t="s">
        <v>236</v>
      </c>
      <c r="QTV1192" s="230" t="s">
        <v>26</v>
      </c>
      <c r="QTW1192" s="231">
        <v>7</v>
      </c>
      <c r="QTX1192" s="231">
        <v>2</v>
      </c>
      <c r="QTY1192" s="232" t="s">
        <v>237</v>
      </c>
      <c r="QTZ1192" s="233">
        <v>0</v>
      </c>
      <c r="QUA1192" s="234"/>
      <c r="QUB1192" s="235" t="e">
        <f>QUB1193</f>
        <v>#REF!</v>
      </c>
      <c r="QUC1192" s="229" t="s">
        <v>236</v>
      </c>
      <c r="QUD1192" s="230" t="s">
        <v>26</v>
      </c>
      <c r="QUE1192" s="231">
        <v>7</v>
      </c>
      <c r="QUF1192" s="231">
        <v>2</v>
      </c>
      <c r="QUG1192" s="232" t="s">
        <v>237</v>
      </c>
      <c r="QUH1192" s="233">
        <v>0</v>
      </c>
      <c r="QUI1192" s="234"/>
      <c r="QUJ1192" s="235" t="e">
        <f>QUJ1193</f>
        <v>#REF!</v>
      </c>
      <c r="QUK1192" s="229" t="s">
        <v>236</v>
      </c>
      <c r="QUL1192" s="230" t="s">
        <v>26</v>
      </c>
      <c r="QUM1192" s="231">
        <v>7</v>
      </c>
      <c r="QUN1192" s="231">
        <v>2</v>
      </c>
      <c r="QUO1192" s="232" t="s">
        <v>237</v>
      </c>
      <c r="QUP1192" s="233">
        <v>0</v>
      </c>
      <c r="QUQ1192" s="234"/>
      <c r="QUR1192" s="235" t="e">
        <f>QUR1193</f>
        <v>#REF!</v>
      </c>
      <c r="QUS1192" s="229" t="s">
        <v>236</v>
      </c>
      <c r="QUT1192" s="230" t="s">
        <v>26</v>
      </c>
      <c r="QUU1192" s="231">
        <v>7</v>
      </c>
      <c r="QUV1192" s="231">
        <v>2</v>
      </c>
      <c r="QUW1192" s="232" t="s">
        <v>237</v>
      </c>
      <c r="QUX1192" s="233">
        <v>0</v>
      </c>
      <c r="QUY1192" s="234"/>
      <c r="QUZ1192" s="235" t="e">
        <f>QUZ1193</f>
        <v>#REF!</v>
      </c>
      <c r="QVA1192" s="229" t="s">
        <v>236</v>
      </c>
      <c r="QVB1192" s="230" t="s">
        <v>26</v>
      </c>
      <c r="QVC1192" s="231">
        <v>7</v>
      </c>
      <c r="QVD1192" s="231">
        <v>2</v>
      </c>
      <c r="QVE1192" s="232" t="s">
        <v>237</v>
      </c>
      <c r="QVF1192" s="233">
        <v>0</v>
      </c>
      <c r="QVG1192" s="234"/>
      <c r="QVH1192" s="235" t="e">
        <f>QVH1193</f>
        <v>#REF!</v>
      </c>
      <c r="QVI1192" s="229" t="s">
        <v>236</v>
      </c>
      <c r="QVJ1192" s="230" t="s">
        <v>26</v>
      </c>
      <c r="QVK1192" s="231">
        <v>7</v>
      </c>
      <c r="QVL1192" s="231">
        <v>2</v>
      </c>
      <c r="QVM1192" s="232" t="s">
        <v>237</v>
      </c>
      <c r="QVN1192" s="233">
        <v>0</v>
      </c>
      <c r="QVO1192" s="234"/>
      <c r="QVP1192" s="235" t="e">
        <f>QVP1193</f>
        <v>#REF!</v>
      </c>
      <c r="QVQ1192" s="229" t="s">
        <v>236</v>
      </c>
      <c r="QVR1192" s="230" t="s">
        <v>26</v>
      </c>
      <c r="QVS1192" s="231">
        <v>7</v>
      </c>
      <c r="QVT1192" s="231">
        <v>2</v>
      </c>
      <c r="QVU1192" s="232" t="s">
        <v>237</v>
      </c>
      <c r="QVV1192" s="233">
        <v>0</v>
      </c>
      <c r="QVW1192" s="234"/>
      <c r="QVX1192" s="235" t="e">
        <f>QVX1193</f>
        <v>#REF!</v>
      </c>
      <c r="QVY1192" s="229" t="s">
        <v>236</v>
      </c>
      <c r="QVZ1192" s="230" t="s">
        <v>26</v>
      </c>
      <c r="QWA1192" s="231">
        <v>7</v>
      </c>
      <c r="QWB1192" s="231">
        <v>2</v>
      </c>
      <c r="QWC1192" s="232" t="s">
        <v>237</v>
      </c>
      <c r="QWD1192" s="233">
        <v>0</v>
      </c>
      <c r="QWE1192" s="234"/>
      <c r="QWF1192" s="235" t="e">
        <f>QWF1193</f>
        <v>#REF!</v>
      </c>
      <c r="QWG1192" s="229" t="s">
        <v>236</v>
      </c>
      <c r="QWH1192" s="230" t="s">
        <v>26</v>
      </c>
      <c r="QWI1192" s="231">
        <v>7</v>
      </c>
      <c r="QWJ1192" s="231">
        <v>2</v>
      </c>
      <c r="QWK1192" s="232" t="s">
        <v>237</v>
      </c>
      <c r="QWL1192" s="233">
        <v>0</v>
      </c>
      <c r="QWM1192" s="234"/>
      <c r="QWN1192" s="235" t="e">
        <f>QWN1193</f>
        <v>#REF!</v>
      </c>
      <c r="QWO1192" s="229" t="s">
        <v>236</v>
      </c>
      <c r="QWP1192" s="230" t="s">
        <v>26</v>
      </c>
      <c r="QWQ1192" s="231">
        <v>7</v>
      </c>
      <c r="QWR1192" s="231">
        <v>2</v>
      </c>
      <c r="QWS1192" s="232" t="s">
        <v>237</v>
      </c>
      <c r="QWT1192" s="233">
        <v>0</v>
      </c>
      <c r="QWU1192" s="234"/>
      <c r="QWV1192" s="235" t="e">
        <f>QWV1193</f>
        <v>#REF!</v>
      </c>
      <c r="QWW1192" s="229" t="s">
        <v>236</v>
      </c>
      <c r="QWX1192" s="230" t="s">
        <v>26</v>
      </c>
      <c r="QWY1192" s="231">
        <v>7</v>
      </c>
      <c r="QWZ1192" s="231">
        <v>2</v>
      </c>
      <c r="QXA1192" s="232" t="s">
        <v>237</v>
      </c>
      <c r="QXB1192" s="233">
        <v>0</v>
      </c>
      <c r="QXC1192" s="234"/>
      <c r="QXD1192" s="235" t="e">
        <f>QXD1193</f>
        <v>#REF!</v>
      </c>
      <c r="QXE1192" s="229" t="s">
        <v>236</v>
      </c>
      <c r="QXF1192" s="230" t="s">
        <v>26</v>
      </c>
      <c r="QXG1192" s="231">
        <v>7</v>
      </c>
      <c r="QXH1192" s="231">
        <v>2</v>
      </c>
      <c r="QXI1192" s="232" t="s">
        <v>237</v>
      </c>
      <c r="QXJ1192" s="233">
        <v>0</v>
      </c>
      <c r="QXK1192" s="234"/>
      <c r="QXL1192" s="235" t="e">
        <f>QXL1193</f>
        <v>#REF!</v>
      </c>
      <c r="QXM1192" s="229" t="s">
        <v>236</v>
      </c>
      <c r="QXN1192" s="230" t="s">
        <v>26</v>
      </c>
      <c r="QXO1192" s="231">
        <v>7</v>
      </c>
      <c r="QXP1192" s="231">
        <v>2</v>
      </c>
      <c r="QXQ1192" s="232" t="s">
        <v>237</v>
      </c>
      <c r="QXR1192" s="233">
        <v>0</v>
      </c>
      <c r="QXS1192" s="234"/>
      <c r="QXT1192" s="235" t="e">
        <f>QXT1193</f>
        <v>#REF!</v>
      </c>
      <c r="QXU1192" s="229" t="s">
        <v>236</v>
      </c>
      <c r="QXV1192" s="230" t="s">
        <v>26</v>
      </c>
      <c r="QXW1192" s="231">
        <v>7</v>
      </c>
      <c r="QXX1192" s="231">
        <v>2</v>
      </c>
      <c r="QXY1192" s="232" t="s">
        <v>237</v>
      </c>
      <c r="QXZ1192" s="233">
        <v>0</v>
      </c>
      <c r="QYA1192" s="234"/>
      <c r="QYB1192" s="235" t="e">
        <f>QYB1193</f>
        <v>#REF!</v>
      </c>
      <c r="QYC1192" s="229" t="s">
        <v>236</v>
      </c>
      <c r="QYD1192" s="230" t="s">
        <v>26</v>
      </c>
      <c r="QYE1192" s="231">
        <v>7</v>
      </c>
      <c r="QYF1192" s="231">
        <v>2</v>
      </c>
      <c r="QYG1192" s="232" t="s">
        <v>237</v>
      </c>
      <c r="QYH1192" s="233">
        <v>0</v>
      </c>
      <c r="QYI1192" s="234"/>
      <c r="QYJ1192" s="235" t="e">
        <f>QYJ1193</f>
        <v>#REF!</v>
      </c>
      <c r="QYK1192" s="229" t="s">
        <v>236</v>
      </c>
      <c r="QYL1192" s="230" t="s">
        <v>26</v>
      </c>
      <c r="QYM1192" s="231">
        <v>7</v>
      </c>
      <c r="QYN1192" s="231">
        <v>2</v>
      </c>
      <c r="QYO1192" s="232" t="s">
        <v>237</v>
      </c>
      <c r="QYP1192" s="233">
        <v>0</v>
      </c>
      <c r="QYQ1192" s="234"/>
      <c r="QYR1192" s="235" t="e">
        <f>QYR1193</f>
        <v>#REF!</v>
      </c>
      <c r="QYS1192" s="229" t="s">
        <v>236</v>
      </c>
      <c r="QYT1192" s="230" t="s">
        <v>26</v>
      </c>
      <c r="QYU1192" s="231">
        <v>7</v>
      </c>
      <c r="QYV1192" s="231">
        <v>2</v>
      </c>
      <c r="QYW1192" s="232" t="s">
        <v>237</v>
      </c>
      <c r="QYX1192" s="233">
        <v>0</v>
      </c>
      <c r="QYY1192" s="234"/>
      <c r="QYZ1192" s="235" t="e">
        <f>QYZ1193</f>
        <v>#REF!</v>
      </c>
      <c r="QZA1192" s="229" t="s">
        <v>236</v>
      </c>
      <c r="QZB1192" s="230" t="s">
        <v>26</v>
      </c>
      <c r="QZC1192" s="231">
        <v>7</v>
      </c>
      <c r="QZD1192" s="231">
        <v>2</v>
      </c>
      <c r="QZE1192" s="232" t="s">
        <v>237</v>
      </c>
      <c r="QZF1192" s="233">
        <v>0</v>
      </c>
      <c r="QZG1192" s="234"/>
      <c r="QZH1192" s="235" t="e">
        <f>QZH1193</f>
        <v>#REF!</v>
      </c>
      <c r="QZI1192" s="229" t="s">
        <v>236</v>
      </c>
      <c r="QZJ1192" s="230" t="s">
        <v>26</v>
      </c>
      <c r="QZK1192" s="231">
        <v>7</v>
      </c>
      <c r="QZL1192" s="231">
        <v>2</v>
      </c>
      <c r="QZM1192" s="232" t="s">
        <v>237</v>
      </c>
      <c r="QZN1192" s="233">
        <v>0</v>
      </c>
      <c r="QZO1192" s="234"/>
      <c r="QZP1192" s="235" t="e">
        <f>QZP1193</f>
        <v>#REF!</v>
      </c>
      <c r="QZQ1192" s="229" t="s">
        <v>236</v>
      </c>
      <c r="QZR1192" s="230" t="s">
        <v>26</v>
      </c>
      <c r="QZS1192" s="231">
        <v>7</v>
      </c>
      <c r="QZT1192" s="231">
        <v>2</v>
      </c>
      <c r="QZU1192" s="232" t="s">
        <v>237</v>
      </c>
      <c r="QZV1192" s="233">
        <v>0</v>
      </c>
      <c r="QZW1192" s="234"/>
      <c r="QZX1192" s="235" t="e">
        <f>QZX1193</f>
        <v>#REF!</v>
      </c>
      <c r="QZY1192" s="229" t="s">
        <v>236</v>
      </c>
      <c r="QZZ1192" s="230" t="s">
        <v>26</v>
      </c>
      <c r="RAA1192" s="231">
        <v>7</v>
      </c>
      <c r="RAB1192" s="231">
        <v>2</v>
      </c>
      <c r="RAC1192" s="232" t="s">
        <v>237</v>
      </c>
      <c r="RAD1192" s="233">
        <v>0</v>
      </c>
      <c r="RAE1192" s="234"/>
      <c r="RAF1192" s="235" t="e">
        <f>RAF1193</f>
        <v>#REF!</v>
      </c>
      <c r="RAG1192" s="229" t="s">
        <v>236</v>
      </c>
      <c r="RAH1192" s="230" t="s">
        <v>26</v>
      </c>
      <c r="RAI1192" s="231">
        <v>7</v>
      </c>
      <c r="RAJ1192" s="231">
        <v>2</v>
      </c>
      <c r="RAK1192" s="232" t="s">
        <v>237</v>
      </c>
      <c r="RAL1192" s="233">
        <v>0</v>
      </c>
      <c r="RAM1192" s="234"/>
      <c r="RAN1192" s="235" t="e">
        <f>RAN1193</f>
        <v>#REF!</v>
      </c>
      <c r="RAO1192" s="229" t="s">
        <v>236</v>
      </c>
      <c r="RAP1192" s="230" t="s">
        <v>26</v>
      </c>
      <c r="RAQ1192" s="231">
        <v>7</v>
      </c>
      <c r="RAR1192" s="231">
        <v>2</v>
      </c>
      <c r="RAS1192" s="232" t="s">
        <v>237</v>
      </c>
      <c r="RAT1192" s="233">
        <v>0</v>
      </c>
      <c r="RAU1192" s="234"/>
      <c r="RAV1192" s="235" t="e">
        <f>RAV1193</f>
        <v>#REF!</v>
      </c>
      <c r="RAW1192" s="229" t="s">
        <v>236</v>
      </c>
      <c r="RAX1192" s="230" t="s">
        <v>26</v>
      </c>
      <c r="RAY1192" s="231">
        <v>7</v>
      </c>
      <c r="RAZ1192" s="231">
        <v>2</v>
      </c>
      <c r="RBA1192" s="232" t="s">
        <v>237</v>
      </c>
      <c r="RBB1192" s="233">
        <v>0</v>
      </c>
      <c r="RBC1192" s="234"/>
      <c r="RBD1192" s="235" t="e">
        <f>RBD1193</f>
        <v>#REF!</v>
      </c>
      <c r="RBE1192" s="229" t="s">
        <v>236</v>
      </c>
      <c r="RBF1192" s="230" t="s">
        <v>26</v>
      </c>
      <c r="RBG1192" s="231">
        <v>7</v>
      </c>
      <c r="RBH1192" s="231">
        <v>2</v>
      </c>
      <c r="RBI1192" s="232" t="s">
        <v>237</v>
      </c>
      <c r="RBJ1192" s="233">
        <v>0</v>
      </c>
      <c r="RBK1192" s="234"/>
      <c r="RBL1192" s="235" t="e">
        <f>RBL1193</f>
        <v>#REF!</v>
      </c>
      <c r="RBM1192" s="229" t="s">
        <v>236</v>
      </c>
      <c r="RBN1192" s="230" t="s">
        <v>26</v>
      </c>
      <c r="RBO1192" s="231">
        <v>7</v>
      </c>
      <c r="RBP1192" s="231">
        <v>2</v>
      </c>
      <c r="RBQ1192" s="232" t="s">
        <v>237</v>
      </c>
      <c r="RBR1192" s="233">
        <v>0</v>
      </c>
      <c r="RBS1192" s="234"/>
      <c r="RBT1192" s="235" t="e">
        <f>RBT1193</f>
        <v>#REF!</v>
      </c>
      <c r="RBU1192" s="229" t="s">
        <v>236</v>
      </c>
      <c r="RBV1192" s="230" t="s">
        <v>26</v>
      </c>
      <c r="RBW1192" s="231">
        <v>7</v>
      </c>
      <c r="RBX1192" s="231">
        <v>2</v>
      </c>
      <c r="RBY1192" s="232" t="s">
        <v>237</v>
      </c>
      <c r="RBZ1192" s="233">
        <v>0</v>
      </c>
      <c r="RCA1192" s="234"/>
      <c r="RCB1192" s="235" t="e">
        <f>RCB1193</f>
        <v>#REF!</v>
      </c>
      <c r="RCC1192" s="229" t="s">
        <v>236</v>
      </c>
      <c r="RCD1192" s="230" t="s">
        <v>26</v>
      </c>
      <c r="RCE1192" s="231">
        <v>7</v>
      </c>
      <c r="RCF1192" s="231">
        <v>2</v>
      </c>
      <c r="RCG1192" s="232" t="s">
        <v>237</v>
      </c>
      <c r="RCH1192" s="233">
        <v>0</v>
      </c>
      <c r="RCI1192" s="234"/>
      <c r="RCJ1192" s="235" t="e">
        <f>RCJ1193</f>
        <v>#REF!</v>
      </c>
      <c r="RCK1192" s="229" t="s">
        <v>236</v>
      </c>
      <c r="RCL1192" s="230" t="s">
        <v>26</v>
      </c>
      <c r="RCM1192" s="231">
        <v>7</v>
      </c>
      <c r="RCN1192" s="231">
        <v>2</v>
      </c>
      <c r="RCO1192" s="232" t="s">
        <v>237</v>
      </c>
      <c r="RCP1192" s="233">
        <v>0</v>
      </c>
      <c r="RCQ1192" s="234"/>
      <c r="RCR1192" s="235" t="e">
        <f>RCR1193</f>
        <v>#REF!</v>
      </c>
      <c r="RCS1192" s="229" t="s">
        <v>236</v>
      </c>
      <c r="RCT1192" s="230" t="s">
        <v>26</v>
      </c>
      <c r="RCU1192" s="231">
        <v>7</v>
      </c>
      <c r="RCV1192" s="231">
        <v>2</v>
      </c>
      <c r="RCW1192" s="232" t="s">
        <v>237</v>
      </c>
      <c r="RCX1192" s="233">
        <v>0</v>
      </c>
      <c r="RCY1192" s="234"/>
      <c r="RCZ1192" s="235" t="e">
        <f>RCZ1193</f>
        <v>#REF!</v>
      </c>
      <c r="RDA1192" s="229" t="s">
        <v>236</v>
      </c>
      <c r="RDB1192" s="230" t="s">
        <v>26</v>
      </c>
      <c r="RDC1192" s="231">
        <v>7</v>
      </c>
      <c r="RDD1192" s="231">
        <v>2</v>
      </c>
      <c r="RDE1192" s="232" t="s">
        <v>237</v>
      </c>
      <c r="RDF1192" s="233">
        <v>0</v>
      </c>
      <c r="RDG1192" s="234"/>
      <c r="RDH1192" s="235" t="e">
        <f>RDH1193</f>
        <v>#REF!</v>
      </c>
      <c r="RDI1192" s="229" t="s">
        <v>236</v>
      </c>
      <c r="RDJ1192" s="230" t="s">
        <v>26</v>
      </c>
      <c r="RDK1192" s="231">
        <v>7</v>
      </c>
      <c r="RDL1192" s="231">
        <v>2</v>
      </c>
      <c r="RDM1192" s="232" t="s">
        <v>237</v>
      </c>
      <c r="RDN1192" s="233">
        <v>0</v>
      </c>
      <c r="RDO1192" s="234"/>
      <c r="RDP1192" s="235" t="e">
        <f>RDP1193</f>
        <v>#REF!</v>
      </c>
      <c r="RDQ1192" s="229" t="s">
        <v>236</v>
      </c>
      <c r="RDR1192" s="230" t="s">
        <v>26</v>
      </c>
      <c r="RDS1192" s="231">
        <v>7</v>
      </c>
      <c r="RDT1192" s="231">
        <v>2</v>
      </c>
      <c r="RDU1192" s="232" t="s">
        <v>237</v>
      </c>
      <c r="RDV1192" s="233">
        <v>0</v>
      </c>
      <c r="RDW1192" s="234"/>
      <c r="RDX1192" s="235" t="e">
        <f>RDX1193</f>
        <v>#REF!</v>
      </c>
      <c r="RDY1192" s="229" t="s">
        <v>236</v>
      </c>
      <c r="RDZ1192" s="230" t="s">
        <v>26</v>
      </c>
      <c r="REA1192" s="231">
        <v>7</v>
      </c>
      <c r="REB1192" s="231">
        <v>2</v>
      </c>
      <c r="REC1192" s="232" t="s">
        <v>237</v>
      </c>
      <c r="RED1192" s="233">
        <v>0</v>
      </c>
      <c r="REE1192" s="234"/>
      <c r="REF1192" s="235" t="e">
        <f>REF1193</f>
        <v>#REF!</v>
      </c>
      <c r="REG1192" s="229" t="s">
        <v>236</v>
      </c>
      <c r="REH1192" s="230" t="s">
        <v>26</v>
      </c>
      <c r="REI1192" s="231">
        <v>7</v>
      </c>
      <c r="REJ1192" s="231">
        <v>2</v>
      </c>
      <c r="REK1192" s="232" t="s">
        <v>237</v>
      </c>
      <c r="REL1192" s="233">
        <v>0</v>
      </c>
      <c r="REM1192" s="234"/>
      <c r="REN1192" s="235" t="e">
        <f>REN1193</f>
        <v>#REF!</v>
      </c>
      <c r="REO1192" s="229" t="s">
        <v>236</v>
      </c>
      <c r="REP1192" s="230" t="s">
        <v>26</v>
      </c>
      <c r="REQ1192" s="231">
        <v>7</v>
      </c>
      <c r="RER1192" s="231">
        <v>2</v>
      </c>
      <c r="RES1192" s="232" t="s">
        <v>237</v>
      </c>
      <c r="RET1192" s="233">
        <v>0</v>
      </c>
      <c r="REU1192" s="234"/>
      <c r="REV1192" s="235" t="e">
        <f>REV1193</f>
        <v>#REF!</v>
      </c>
      <c r="REW1192" s="229" t="s">
        <v>236</v>
      </c>
      <c r="REX1192" s="230" t="s">
        <v>26</v>
      </c>
      <c r="REY1192" s="231">
        <v>7</v>
      </c>
      <c r="REZ1192" s="231">
        <v>2</v>
      </c>
      <c r="RFA1192" s="232" t="s">
        <v>237</v>
      </c>
      <c r="RFB1192" s="233">
        <v>0</v>
      </c>
      <c r="RFC1192" s="234"/>
      <c r="RFD1192" s="235" t="e">
        <f>RFD1193</f>
        <v>#REF!</v>
      </c>
      <c r="RFE1192" s="229" t="s">
        <v>236</v>
      </c>
      <c r="RFF1192" s="230" t="s">
        <v>26</v>
      </c>
      <c r="RFG1192" s="231">
        <v>7</v>
      </c>
      <c r="RFH1192" s="231">
        <v>2</v>
      </c>
      <c r="RFI1192" s="232" t="s">
        <v>237</v>
      </c>
      <c r="RFJ1192" s="233">
        <v>0</v>
      </c>
      <c r="RFK1192" s="234"/>
      <c r="RFL1192" s="235" t="e">
        <f>RFL1193</f>
        <v>#REF!</v>
      </c>
      <c r="RFM1192" s="229" t="s">
        <v>236</v>
      </c>
      <c r="RFN1192" s="230" t="s">
        <v>26</v>
      </c>
      <c r="RFO1192" s="231">
        <v>7</v>
      </c>
      <c r="RFP1192" s="231">
        <v>2</v>
      </c>
      <c r="RFQ1192" s="232" t="s">
        <v>237</v>
      </c>
      <c r="RFR1192" s="233">
        <v>0</v>
      </c>
      <c r="RFS1192" s="234"/>
      <c r="RFT1192" s="235" t="e">
        <f>RFT1193</f>
        <v>#REF!</v>
      </c>
      <c r="RFU1192" s="229" t="s">
        <v>236</v>
      </c>
      <c r="RFV1192" s="230" t="s">
        <v>26</v>
      </c>
      <c r="RFW1192" s="231">
        <v>7</v>
      </c>
      <c r="RFX1192" s="231">
        <v>2</v>
      </c>
      <c r="RFY1192" s="232" t="s">
        <v>237</v>
      </c>
      <c r="RFZ1192" s="233">
        <v>0</v>
      </c>
      <c r="RGA1192" s="234"/>
      <c r="RGB1192" s="235" t="e">
        <f>RGB1193</f>
        <v>#REF!</v>
      </c>
      <c r="RGC1192" s="229" t="s">
        <v>236</v>
      </c>
      <c r="RGD1192" s="230" t="s">
        <v>26</v>
      </c>
      <c r="RGE1192" s="231">
        <v>7</v>
      </c>
      <c r="RGF1192" s="231">
        <v>2</v>
      </c>
      <c r="RGG1192" s="232" t="s">
        <v>237</v>
      </c>
      <c r="RGH1192" s="233">
        <v>0</v>
      </c>
      <c r="RGI1192" s="234"/>
      <c r="RGJ1192" s="235" t="e">
        <f>RGJ1193</f>
        <v>#REF!</v>
      </c>
      <c r="RGK1192" s="229" t="s">
        <v>236</v>
      </c>
      <c r="RGL1192" s="230" t="s">
        <v>26</v>
      </c>
      <c r="RGM1192" s="231">
        <v>7</v>
      </c>
      <c r="RGN1192" s="231">
        <v>2</v>
      </c>
      <c r="RGO1192" s="232" t="s">
        <v>237</v>
      </c>
      <c r="RGP1192" s="233">
        <v>0</v>
      </c>
      <c r="RGQ1192" s="234"/>
      <c r="RGR1192" s="235" t="e">
        <f>RGR1193</f>
        <v>#REF!</v>
      </c>
      <c r="RGS1192" s="229" t="s">
        <v>236</v>
      </c>
      <c r="RGT1192" s="230" t="s">
        <v>26</v>
      </c>
      <c r="RGU1192" s="231">
        <v>7</v>
      </c>
      <c r="RGV1192" s="231">
        <v>2</v>
      </c>
      <c r="RGW1192" s="232" t="s">
        <v>237</v>
      </c>
      <c r="RGX1192" s="233">
        <v>0</v>
      </c>
      <c r="RGY1192" s="234"/>
      <c r="RGZ1192" s="235" t="e">
        <f>RGZ1193</f>
        <v>#REF!</v>
      </c>
      <c r="RHA1192" s="229" t="s">
        <v>236</v>
      </c>
      <c r="RHB1192" s="230" t="s">
        <v>26</v>
      </c>
      <c r="RHC1192" s="231">
        <v>7</v>
      </c>
      <c r="RHD1192" s="231">
        <v>2</v>
      </c>
      <c r="RHE1192" s="232" t="s">
        <v>237</v>
      </c>
      <c r="RHF1192" s="233">
        <v>0</v>
      </c>
      <c r="RHG1192" s="234"/>
      <c r="RHH1192" s="235" t="e">
        <f>RHH1193</f>
        <v>#REF!</v>
      </c>
      <c r="RHI1192" s="229" t="s">
        <v>236</v>
      </c>
      <c r="RHJ1192" s="230" t="s">
        <v>26</v>
      </c>
      <c r="RHK1192" s="231">
        <v>7</v>
      </c>
      <c r="RHL1192" s="231">
        <v>2</v>
      </c>
      <c r="RHM1192" s="232" t="s">
        <v>237</v>
      </c>
      <c r="RHN1192" s="233">
        <v>0</v>
      </c>
      <c r="RHO1192" s="234"/>
      <c r="RHP1192" s="235" t="e">
        <f>RHP1193</f>
        <v>#REF!</v>
      </c>
      <c r="RHQ1192" s="229" t="s">
        <v>236</v>
      </c>
      <c r="RHR1192" s="230" t="s">
        <v>26</v>
      </c>
      <c r="RHS1192" s="231">
        <v>7</v>
      </c>
      <c r="RHT1192" s="231">
        <v>2</v>
      </c>
      <c r="RHU1192" s="232" t="s">
        <v>237</v>
      </c>
      <c r="RHV1192" s="233">
        <v>0</v>
      </c>
      <c r="RHW1192" s="234"/>
      <c r="RHX1192" s="235" t="e">
        <f>RHX1193</f>
        <v>#REF!</v>
      </c>
      <c r="RHY1192" s="229" t="s">
        <v>236</v>
      </c>
      <c r="RHZ1192" s="230" t="s">
        <v>26</v>
      </c>
      <c r="RIA1192" s="231">
        <v>7</v>
      </c>
      <c r="RIB1192" s="231">
        <v>2</v>
      </c>
      <c r="RIC1192" s="232" t="s">
        <v>237</v>
      </c>
      <c r="RID1192" s="233">
        <v>0</v>
      </c>
      <c r="RIE1192" s="234"/>
      <c r="RIF1192" s="235" t="e">
        <f>RIF1193</f>
        <v>#REF!</v>
      </c>
      <c r="RIG1192" s="229" t="s">
        <v>236</v>
      </c>
      <c r="RIH1192" s="230" t="s">
        <v>26</v>
      </c>
      <c r="RII1192" s="231">
        <v>7</v>
      </c>
      <c r="RIJ1192" s="231">
        <v>2</v>
      </c>
      <c r="RIK1192" s="232" t="s">
        <v>237</v>
      </c>
      <c r="RIL1192" s="233">
        <v>0</v>
      </c>
      <c r="RIM1192" s="234"/>
      <c r="RIN1192" s="235" t="e">
        <f>RIN1193</f>
        <v>#REF!</v>
      </c>
      <c r="RIO1192" s="229" t="s">
        <v>236</v>
      </c>
      <c r="RIP1192" s="230" t="s">
        <v>26</v>
      </c>
      <c r="RIQ1192" s="231">
        <v>7</v>
      </c>
      <c r="RIR1192" s="231">
        <v>2</v>
      </c>
      <c r="RIS1192" s="232" t="s">
        <v>237</v>
      </c>
      <c r="RIT1192" s="233">
        <v>0</v>
      </c>
      <c r="RIU1192" s="234"/>
      <c r="RIV1192" s="235" t="e">
        <f>RIV1193</f>
        <v>#REF!</v>
      </c>
      <c r="RIW1192" s="229" t="s">
        <v>236</v>
      </c>
      <c r="RIX1192" s="230" t="s">
        <v>26</v>
      </c>
      <c r="RIY1192" s="231">
        <v>7</v>
      </c>
      <c r="RIZ1192" s="231">
        <v>2</v>
      </c>
      <c r="RJA1192" s="232" t="s">
        <v>237</v>
      </c>
      <c r="RJB1192" s="233">
        <v>0</v>
      </c>
      <c r="RJC1192" s="234"/>
      <c r="RJD1192" s="235" t="e">
        <f>RJD1193</f>
        <v>#REF!</v>
      </c>
      <c r="RJE1192" s="229" t="s">
        <v>236</v>
      </c>
      <c r="RJF1192" s="230" t="s">
        <v>26</v>
      </c>
      <c r="RJG1192" s="231">
        <v>7</v>
      </c>
      <c r="RJH1192" s="231">
        <v>2</v>
      </c>
      <c r="RJI1192" s="232" t="s">
        <v>237</v>
      </c>
      <c r="RJJ1192" s="233">
        <v>0</v>
      </c>
      <c r="RJK1192" s="234"/>
      <c r="RJL1192" s="235" t="e">
        <f>RJL1193</f>
        <v>#REF!</v>
      </c>
      <c r="RJM1192" s="229" t="s">
        <v>236</v>
      </c>
      <c r="RJN1192" s="230" t="s">
        <v>26</v>
      </c>
      <c r="RJO1192" s="231">
        <v>7</v>
      </c>
      <c r="RJP1192" s="231">
        <v>2</v>
      </c>
      <c r="RJQ1192" s="232" t="s">
        <v>237</v>
      </c>
      <c r="RJR1192" s="233">
        <v>0</v>
      </c>
      <c r="RJS1192" s="234"/>
      <c r="RJT1192" s="235" t="e">
        <f>RJT1193</f>
        <v>#REF!</v>
      </c>
      <c r="RJU1192" s="229" t="s">
        <v>236</v>
      </c>
      <c r="RJV1192" s="230" t="s">
        <v>26</v>
      </c>
      <c r="RJW1192" s="231">
        <v>7</v>
      </c>
      <c r="RJX1192" s="231">
        <v>2</v>
      </c>
      <c r="RJY1192" s="232" t="s">
        <v>237</v>
      </c>
      <c r="RJZ1192" s="233">
        <v>0</v>
      </c>
      <c r="RKA1192" s="234"/>
      <c r="RKB1192" s="235" t="e">
        <f>RKB1193</f>
        <v>#REF!</v>
      </c>
      <c r="RKC1192" s="229" t="s">
        <v>236</v>
      </c>
      <c r="RKD1192" s="230" t="s">
        <v>26</v>
      </c>
      <c r="RKE1192" s="231">
        <v>7</v>
      </c>
      <c r="RKF1192" s="231">
        <v>2</v>
      </c>
      <c r="RKG1192" s="232" t="s">
        <v>237</v>
      </c>
      <c r="RKH1192" s="233">
        <v>0</v>
      </c>
      <c r="RKI1192" s="234"/>
      <c r="RKJ1192" s="235" t="e">
        <f>RKJ1193</f>
        <v>#REF!</v>
      </c>
      <c r="RKK1192" s="229" t="s">
        <v>236</v>
      </c>
      <c r="RKL1192" s="230" t="s">
        <v>26</v>
      </c>
      <c r="RKM1192" s="231">
        <v>7</v>
      </c>
      <c r="RKN1192" s="231">
        <v>2</v>
      </c>
      <c r="RKO1192" s="232" t="s">
        <v>237</v>
      </c>
      <c r="RKP1192" s="233">
        <v>0</v>
      </c>
      <c r="RKQ1192" s="234"/>
      <c r="RKR1192" s="235" t="e">
        <f>RKR1193</f>
        <v>#REF!</v>
      </c>
      <c r="RKS1192" s="229" t="s">
        <v>236</v>
      </c>
      <c r="RKT1192" s="230" t="s">
        <v>26</v>
      </c>
      <c r="RKU1192" s="231">
        <v>7</v>
      </c>
      <c r="RKV1192" s="231">
        <v>2</v>
      </c>
      <c r="RKW1192" s="232" t="s">
        <v>237</v>
      </c>
      <c r="RKX1192" s="233">
        <v>0</v>
      </c>
      <c r="RKY1192" s="234"/>
      <c r="RKZ1192" s="235" t="e">
        <f>RKZ1193</f>
        <v>#REF!</v>
      </c>
      <c r="RLA1192" s="229" t="s">
        <v>236</v>
      </c>
      <c r="RLB1192" s="230" t="s">
        <v>26</v>
      </c>
      <c r="RLC1192" s="231">
        <v>7</v>
      </c>
      <c r="RLD1192" s="231">
        <v>2</v>
      </c>
      <c r="RLE1192" s="232" t="s">
        <v>237</v>
      </c>
      <c r="RLF1192" s="233">
        <v>0</v>
      </c>
      <c r="RLG1192" s="234"/>
      <c r="RLH1192" s="235" t="e">
        <f>RLH1193</f>
        <v>#REF!</v>
      </c>
      <c r="RLI1192" s="229" t="s">
        <v>236</v>
      </c>
      <c r="RLJ1192" s="230" t="s">
        <v>26</v>
      </c>
      <c r="RLK1192" s="231">
        <v>7</v>
      </c>
      <c r="RLL1192" s="231">
        <v>2</v>
      </c>
      <c r="RLM1192" s="232" t="s">
        <v>237</v>
      </c>
      <c r="RLN1192" s="233">
        <v>0</v>
      </c>
      <c r="RLO1192" s="234"/>
      <c r="RLP1192" s="235" t="e">
        <f>RLP1193</f>
        <v>#REF!</v>
      </c>
      <c r="RLQ1192" s="229" t="s">
        <v>236</v>
      </c>
      <c r="RLR1192" s="230" t="s">
        <v>26</v>
      </c>
      <c r="RLS1192" s="231">
        <v>7</v>
      </c>
      <c r="RLT1192" s="231">
        <v>2</v>
      </c>
      <c r="RLU1192" s="232" t="s">
        <v>237</v>
      </c>
      <c r="RLV1192" s="233">
        <v>0</v>
      </c>
      <c r="RLW1192" s="234"/>
      <c r="RLX1192" s="235" t="e">
        <f>RLX1193</f>
        <v>#REF!</v>
      </c>
      <c r="RLY1192" s="229" t="s">
        <v>236</v>
      </c>
      <c r="RLZ1192" s="230" t="s">
        <v>26</v>
      </c>
      <c r="RMA1192" s="231">
        <v>7</v>
      </c>
      <c r="RMB1192" s="231">
        <v>2</v>
      </c>
      <c r="RMC1192" s="232" t="s">
        <v>237</v>
      </c>
      <c r="RMD1192" s="233">
        <v>0</v>
      </c>
      <c r="RME1192" s="234"/>
      <c r="RMF1192" s="235" t="e">
        <f>RMF1193</f>
        <v>#REF!</v>
      </c>
      <c r="RMG1192" s="229" t="s">
        <v>236</v>
      </c>
      <c r="RMH1192" s="230" t="s">
        <v>26</v>
      </c>
      <c r="RMI1192" s="231">
        <v>7</v>
      </c>
      <c r="RMJ1192" s="231">
        <v>2</v>
      </c>
      <c r="RMK1192" s="232" t="s">
        <v>237</v>
      </c>
      <c r="RML1192" s="233">
        <v>0</v>
      </c>
      <c r="RMM1192" s="234"/>
      <c r="RMN1192" s="235" t="e">
        <f>RMN1193</f>
        <v>#REF!</v>
      </c>
      <c r="RMO1192" s="229" t="s">
        <v>236</v>
      </c>
      <c r="RMP1192" s="230" t="s">
        <v>26</v>
      </c>
      <c r="RMQ1192" s="231">
        <v>7</v>
      </c>
      <c r="RMR1192" s="231">
        <v>2</v>
      </c>
      <c r="RMS1192" s="232" t="s">
        <v>237</v>
      </c>
      <c r="RMT1192" s="233">
        <v>0</v>
      </c>
      <c r="RMU1192" s="234"/>
      <c r="RMV1192" s="235" t="e">
        <f>RMV1193</f>
        <v>#REF!</v>
      </c>
      <c r="RMW1192" s="229" t="s">
        <v>236</v>
      </c>
      <c r="RMX1192" s="230" t="s">
        <v>26</v>
      </c>
      <c r="RMY1192" s="231">
        <v>7</v>
      </c>
      <c r="RMZ1192" s="231">
        <v>2</v>
      </c>
      <c r="RNA1192" s="232" t="s">
        <v>237</v>
      </c>
      <c r="RNB1192" s="233">
        <v>0</v>
      </c>
      <c r="RNC1192" s="234"/>
      <c r="RND1192" s="235" t="e">
        <f>RND1193</f>
        <v>#REF!</v>
      </c>
      <c r="RNE1192" s="229" t="s">
        <v>236</v>
      </c>
      <c r="RNF1192" s="230" t="s">
        <v>26</v>
      </c>
      <c r="RNG1192" s="231">
        <v>7</v>
      </c>
      <c r="RNH1192" s="231">
        <v>2</v>
      </c>
      <c r="RNI1192" s="232" t="s">
        <v>237</v>
      </c>
      <c r="RNJ1192" s="233">
        <v>0</v>
      </c>
      <c r="RNK1192" s="234"/>
      <c r="RNL1192" s="235" t="e">
        <f>RNL1193</f>
        <v>#REF!</v>
      </c>
      <c r="RNM1192" s="229" t="s">
        <v>236</v>
      </c>
      <c r="RNN1192" s="230" t="s">
        <v>26</v>
      </c>
      <c r="RNO1192" s="231">
        <v>7</v>
      </c>
      <c r="RNP1192" s="231">
        <v>2</v>
      </c>
      <c r="RNQ1192" s="232" t="s">
        <v>237</v>
      </c>
      <c r="RNR1192" s="233">
        <v>0</v>
      </c>
      <c r="RNS1192" s="234"/>
      <c r="RNT1192" s="235" t="e">
        <f>RNT1193</f>
        <v>#REF!</v>
      </c>
      <c r="RNU1192" s="229" t="s">
        <v>236</v>
      </c>
      <c r="RNV1192" s="230" t="s">
        <v>26</v>
      </c>
      <c r="RNW1192" s="231">
        <v>7</v>
      </c>
      <c r="RNX1192" s="231">
        <v>2</v>
      </c>
      <c r="RNY1192" s="232" t="s">
        <v>237</v>
      </c>
      <c r="RNZ1192" s="233">
        <v>0</v>
      </c>
      <c r="ROA1192" s="234"/>
      <c r="ROB1192" s="235" t="e">
        <f>ROB1193</f>
        <v>#REF!</v>
      </c>
      <c r="ROC1192" s="229" t="s">
        <v>236</v>
      </c>
      <c r="ROD1192" s="230" t="s">
        <v>26</v>
      </c>
      <c r="ROE1192" s="231">
        <v>7</v>
      </c>
      <c r="ROF1192" s="231">
        <v>2</v>
      </c>
      <c r="ROG1192" s="232" t="s">
        <v>237</v>
      </c>
      <c r="ROH1192" s="233">
        <v>0</v>
      </c>
      <c r="ROI1192" s="234"/>
      <c r="ROJ1192" s="235" t="e">
        <f>ROJ1193</f>
        <v>#REF!</v>
      </c>
      <c r="ROK1192" s="229" t="s">
        <v>236</v>
      </c>
      <c r="ROL1192" s="230" t="s">
        <v>26</v>
      </c>
      <c r="ROM1192" s="231">
        <v>7</v>
      </c>
      <c r="RON1192" s="231">
        <v>2</v>
      </c>
      <c r="ROO1192" s="232" t="s">
        <v>237</v>
      </c>
      <c r="ROP1192" s="233">
        <v>0</v>
      </c>
      <c r="ROQ1192" s="234"/>
      <c r="ROR1192" s="235" t="e">
        <f>ROR1193</f>
        <v>#REF!</v>
      </c>
      <c r="ROS1192" s="229" t="s">
        <v>236</v>
      </c>
      <c r="ROT1192" s="230" t="s">
        <v>26</v>
      </c>
      <c r="ROU1192" s="231">
        <v>7</v>
      </c>
      <c r="ROV1192" s="231">
        <v>2</v>
      </c>
      <c r="ROW1192" s="232" t="s">
        <v>237</v>
      </c>
      <c r="ROX1192" s="233">
        <v>0</v>
      </c>
      <c r="ROY1192" s="234"/>
      <c r="ROZ1192" s="235" t="e">
        <f>ROZ1193</f>
        <v>#REF!</v>
      </c>
      <c r="RPA1192" s="229" t="s">
        <v>236</v>
      </c>
      <c r="RPB1192" s="230" t="s">
        <v>26</v>
      </c>
      <c r="RPC1192" s="231">
        <v>7</v>
      </c>
      <c r="RPD1192" s="231">
        <v>2</v>
      </c>
      <c r="RPE1192" s="232" t="s">
        <v>237</v>
      </c>
      <c r="RPF1192" s="233">
        <v>0</v>
      </c>
      <c r="RPG1192" s="234"/>
      <c r="RPH1192" s="235" t="e">
        <f>RPH1193</f>
        <v>#REF!</v>
      </c>
      <c r="RPI1192" s="229" t="s">
        <v>236</v>
      </c>
      <c r="RPJ1192" s="230" t="s">
        <v>26</v>
      </c>
      <c r="RPK1192" s="231">
        <v>7</v>
      </c>
      <c r="RPL1192" s="231">
        <v>2</v>
      </c>
      <c r="RPM1192" s="232" t="s">
        <v>237</v>
      </c>
      <c r="RPN1192" s="233">
        <v>0</v>
      </c>
      <c r="RPO1192" s="234"/>
      <c r="RPP1192" s="235" t="e">
        <f>RPP1193</f>
        <v>#REF!</v>
      </c>
      <c r="RPQ1192" s="229" t="s">
        <v>236</v>
      </c>
      <c r="RPR1192" s="230" t="s">
        <v>26</v>
      </c>
      <c r="RPS1192" s="231">
        <v>7</v>
      </c>
      <c r="RPT1192" s="231">
        <v>2</v>
      </c>
      <c r="RPU1192" s="232" t="s">
        <v>237</v>
      </c>
      <c r="RPV1192" s="233">
        <v>0</v>
      </c>
      <c r="RPW1192" s="234"/>
      <c r="RPX1192" s="235" t="e">
        <f>RPX1193</f>
        <v>#REF!</v>
      </c>
      <c r="RPY1192" s="229" t="s">
        <v>236</v>
      </c>
      <c r="RPZ1192" s="230" t="s">
        <v>26</v>
      </c>
      <c r="RQA1192" s="231">
        <v>7</v>
      </c>
      <c r="RQB1192" s="231">
        <v>2</v>
      </c>
      <c r="RQC1192" s="232" t="s">
        <v>237</v>
      </c>
      <c r="RQD1192" s="233">
        <v>0</v>
      </c>
      <c r="RQE1192" s="234"/>
      <c r="RQF1192" s="235" t="e">
        <f>RQF1193</f>
        <v>#REF!</v>
      </c>
      <c r="RQG1192" s="229" t="s">
        <v>236</v>
      </c>
      <c r="RQH1192" s="230" t="s">
        <v>26</v>
      </c>
      <c r="RQI1192" s="231">
        <v>7</v>
      </c>
      <c r="RQJ1192" s="231">
        <v>2</v>
      </c>
      <c r="RQK1192" s="232" t="s">
        <v>237</v>
      </c>
      <c r="RQL1192" s="233">
        <v>0</v>
      </c>
      <c r="RQM1192" s="234"/>
      <c r="RQN1192" s="235" t="e">
        <f>RQN1193</f>
        <v>#REF!</v>
      </c>
      <c r="RQO1192" s="229" t="s">
        <v>236</v>
      </c>
      <c r="RQP1192" s="230" t="s">
        <v>26</v>
      </c>
      <c r="RQQ1192" s="231">
        <v>7</v>
      </c>
      <c r="RQR1192" s="231">
        <v>2</v>
      </c>
      <c r="RQS1192" s="232" t="s">
        <v>237</v>
      </c>
      <c r="RQT1192" s="233">
        <v>0</v>
      </c>
      <c r="RQU1192" s="234"/>
      <c r="RQV1192" s="235" t="e">
        <f>RQV1193</f>
        <v>#REF!</v>
      </c>
      <c r="RQW1192" s="229" t="s">
        <v>236</v>
      </c>
      <c r="RQX1192" s="230" t="s">
        <v>26</v>
      </c>
      <c r="RQY1192" s="231">
        <v>7</v>
      </c>
      <c r="RQZ1192" s="231">
        <v>2</v>
      </c>
      <c r="RRA1192" s="232" t="s">
        <v>237</v>
      </c>
      <c r="RRB1192" s="233">
        <v>0</v>
      </c>
      <c r="RRC1192" s="234"/>
      <c r="RRD1192" s="235" t="e">
        <f>RRD1193</f>
        <v>#REF!</v>
      </c>
      <c r="RRE1192" s="229" t="s">
        <v>236</v>
      </c>
      <c r="RRF1192" s="230" t="s">
        <v>26</v>
      </c>
      <c r="RRG1192" s="231">
        <v>7</v>
      </c>
      <c r="RRH1192" s="231">
        <v>2</v>
      </c>
      <c r="RRI1192" s="232" t="s">
        <v>237</v>
      </c>
      <c r="RRJ1192" s="233">
        <v>0</v>
      </c>
      <c r="RRK1192" s="234"/>
      <c r="RRL1192" s="235" t="e">
        <f>RRL1193</f>
        <v>#REF!</v>
      </c>
      <c r="RRM1192" s="229" t="s">
        <v>236</v>
      </c>
      <c r="RRN1192" s="230" t="s">
        <v>26</v>
      </c>
      <c r="RRO1192" s="231">
        <v>7</v>
      </c>
      <c r="RRP1192" s="231">
        <v>2</v>
      </c>
      <c r="RRQ1192" s="232" t="s">
        <v>237</v>
      </c>
      <c r="RRR1192" s="233">
        <v>0</v>
      </c>
      <c r="RRS1192" s="234"/>
      <c r="RRT1192" s="235" t="e">
        <f>RRT1193</f>
        <v>#REF!</v>
      </c>
      <c r="RRU1192" s="229" t="s">
        <v>236</v>
      </c>
      <c r="RRV1192" s="230" t="s">
        <v>26</v>
      </c>
      <c r="RRW1192" s="231">
        <v>7</v>
      </c>
      <c r="RRX1192" s="231">
        <v>2</v>
      </c>
      <c r="RRY1192" s="232" t="s">
        <v>237</v>
      </c>
      <c r="RRZ1192" s="233">
        <v>0</v>
      </c>
      <c r="RSA1192" s="234"/>
      <c r="RSB1192" s="235" t="e">
        <f>RSB1193</f>
        <v>#REF!</v>
      </c>
      <c r="RSC1192" s="229" t="s">
        <v>236</v>
      </c>
      <c r="RSD1192" s="230" t="s">
        <v>26</v>
      </c>
      <c r="RSE1192" s="231">
        <v>7</v>
      </c>
      <c r="RSF1192" s="231">
        <v>2</v>
      </c>
      <c r="RSG1192" s="232" t="s">
        <v>237</v>
      </c>
      <c r="RSH1192" s="233">
        <v>0</v>
      </c>
      <c r="RSI1192" s="234"/>
      <c r="RSJ1192" s="235" t="e">
        <f>RSJ1193</f>
        <v>#REF!</v>
      </c>
      <c r="RSK1192" s="229" t="s">
        <v>236</v>
      </c>
      <c r="RSL1192" s="230" t="s">
        <v>26</v>
      </c>
      <c r="RSM1192" s="231">
        <v>7</v>
      </c>
      <c r="RSN1192" s="231">
        <v>2</v>
      </c>
      <c r="RSO1192" s="232" t="s">
        <v>237</v>
      </c>
      <c r="RSP1192" s="233">
        <v>0</v>
      </c>
      <c r="RSQ1192" s="234"/>
      <c r="RSR1192" s="235" t="e">
        <f>RSR1193</f>
        <v>#REF!</v>
      </c>
      <c r="RSS1192" s="229" t="s">
        <v>236</v>
      </c>
      <c r="RST1192" s="230" t="s">
        <v>26</v>
      </c>
      <c r="RSU1192" s="231">
        <v>7</v>
      </c>
      <c r="RSV1192" s="231">
        <v>2</v>
      </c>
      <c r="RSW1192" s="232" t="s">
        <v>237</v>
      </c>
      <c r="RSX1192" s="233">
        <v>0</v>
      </c>
      <c r="RSY1192" s="234"/>
      <c r="RSZ1192" s="235" t="e">
        <f>RSZ1193</f>
        <v>#REF!</v>
      </c>
      <c r="RTA1192" s="229" t="s">
        <v>236</v>
      </c>
      <c r="RTB1192" s="230" t="s">
        <v>26</v>
      </c>
      <c r="RTC1192" s="231">
        <v>7</v>
      </c>
      <c r="RTD1192" s="231">
        <v>2</v>
      </c>
      <c r="RTE1192" s="232" t="s">
        <v>237</v>
      </c>
      <c r="RTF1192" s="233">
        <v>0</v>
      </c>
      <c r="RTG1192" s="234"/>
      <c r="RTH1192" s="235" t="e">
        <f>RTH1193</f>
        <v>#REF!</v>
      </c>
      <c r="RTI1192" s="229" t="s">
        <v>236</v>
      </c>
      <c r="RTJ1192" s="230" t="s">
        <v>26</v>
      </c>
      <c r="RTK1192" s="231">
        <v>7</v>
      </c>
      <c r="RTL1192" s="231">
        <v>2</v>
      </c>
      <c r="RTM1192" s="232" t="s">
        <v>237</v>
      </c>
      <c r="RTN1192" s="233">
        <v>0</v>
      </c>
      <c r="RTO1192" s="234"/>
      <c r="RTP1192" s="235" t="e">
        <f>RTP1193</f>
        <v>#REF!</v>
      </c>
      <c r="RTQ1192" s="229" t="s">
        <v>236</v>
      </c>
      <c r="RTR1192" s="230" t="s">
        <v>26</v>
      </c>
      <c r="RTS1192" s="231">
        <v>7</v>
      </c>
      <c r="RTT1192" s="231">
        <v>2</v>
      </c>
      <c r="RTU1192" s="232" t="s">
        <v>237</v>
      </c>
      <c r="RTV1192" s="233">
        <v>0</v>
      </c>
      <c r="RTW1192" s="234"/>
      <c r="RTX1192" s="235" t="e">
        <f>RTX1193</f>
        <v>#REF!</v>
      </c>
      <c r="RTY1192" s="229" t="s">
        <v>236</v>
      </c>
      <c r="RTZ1192" s="230" t="s">
        <v>26</v>
      </c>
      <c r="RUA1192" s="231">
        <v>7</v>
      </c>
      <c r="RUB1192" s="231">
        <v>2</v>
      </c>
      <c r="RUC1192" s="232" t="s">
        <v>237</v>
      </c>
      <c r="RUD1192" s="233">
        <v>0</v>
      </c>
      <c r="RUE1192" s="234"/>
      <c r="RUF1192" s="235" t="e">
        <f>RUF1193</f>
        <v>#REF!</v>
      </c>
      <c r="RUG1192" s="229" t="s">
        <v>236</v>
      </c>
      <c r="RUH1192" s="230" t="s">
        <v>26</v>
      </c>
      <c r="RUI1192" s="231">
        <v>7</v>
      </c>
      <c r="RUJ1192" s="231">
        <v>2</v>
      </c>
      <c r="RUK1192" s="232" t="s">
        <v>237</v>
      </c>
      <c r="RUL1192" s="233">
        <v>0</v>
      </c>
      <c r="RUM1192" s="234"/>
      <c r="RUN1192" s="235" t="e">
        <f>RUN1193</f>
        <v>#REF!</v>
      </c>
      <c r="RUO1192" s="229" t="s">
        <v>236</v>
      </c>
      <c r="RUP1192" s="230" t="s">
        <v>26</v>
      </c>
      <c r="RUQ1192" s="231">
        <v>7</v>
      </c>
      <c r="RUR1192" s="231">
        <v>2</v>
      </c>
      <c r="RUS1192" s="232" t="s">
        <v>237</v>
      </c>
      <c r="RUT1192" s="233">
        <v>0</v>
      </c>
      <c r="RUU1192" s="234"/>
      <c r="RUV1192" s="235" t="e">
        <f>RUV1193</f>
        <v>#REF!</v>
      </c>
      <c r="RUW1192" s="229" t="s">
        <v>236</v>
      </c>
      <c r="RUX1192" s="230" t="s">
        <v>26</v>
      </c>
      <c r="RUY1192" s="231">
        <v>7</v>
      </c>
      <c r="RUZ1192" s="231">
        <v>2</v>
      </c>
      <c r="RVA1192" s="232" t="s">
        <v>237</v>
      </c>
      <c r="RVB1192" s="233">
        <v>0</v>
      </c>
      <c r="RVC1192" s="234"/>
      <c r="RVD1192" s="235" t="e">
        <f>RVD1193</f>
        <v>#REF!</v>
      </c>
      <c r="RVE1192" s="229" t="s">
        <v>236</v>
      </c>
      <c r="RVF1192" s="230" t="s">
        <v>26</v>
      </c>
      <c r="RVG1192" s="231">
        <v>7</v>
      </c>
      <c r="RVH1192" s="231">
        <v>2</v>
      </c>
      <c r="RVI1192" s="232" t="s">
        <v>237</v>
      </c>
      <c r="RVJ1192" s="233">
        <v>0</v>
      </c>
      <c r="RVK1192" s="234"/>
      <c r="RVL1192" s="235" t="e">
        <f>RVL1193</f>
        <v>#REF!</v>
      </c>
      <c r="RVM1192" s="229" t="s">
        <v>236</v>
      </c>
      <c r="RVN1192" s="230" t="s">
        <v>26</v>
      </c>
      <c r="RVO1192" s="231">
        <v>7</v>
      </c>
      <c r="RVP1192" s="231">
        <v>2</v>
      </c>
      <c r="RVQ1192" s="232" t="s">
        <v>237</v>
      </c>
      <c r="RVR1192" s="233">
        <v>0</v>
      </c>
      <c r="RVS1192" s="234"/>
      <c r="RVT1192" s="235" t="e">
        <f>RVT1193</f>
        <v>#REF!</v>
      </c>
      <c r="RVU1192" s="229" t="s">
        <v>236</v>
      </c>
      <c r="RVV1192" s="230" t="s">
        <v>26</v>
      </c>
      <c r="RVW1192" s="231">
        <v>7</v>
      </c>
      <c r="RVX1192" s="231">
        <v>2</v>
      </c>
      <c r="RVY1192" s="232" t="s">
        <v>237</v>
      </c>
      <c r="RVZ1192" s="233">
        <v>0</v>
      </c>
      <c r="RWA1192" s="234"/>
      <c r="RWB1192" s="235" t="e">
        <f>RWB1193</f>
        <v>#REF!</v>
      </c>
      <c r="RWC1192" s="229" t="s">
        <v>236</v>
      </c>
      <c r="RWD1192" s="230" t="s">
        <v>26</v>
      </c>
      <c r="RWE1192" s="231">
        <v>7</v>
      </c>
      <c r="RWF1192" s="231">
        <v>2</v>
      </c>
      <c r="RWG1192" s="232" t="s">
        <v>237</v>
      </c>
      <c r="RWH1192" s="233">
        <v>0</v>
      </c>
      <c r="RWI1192" s="234"/>
      <c r="RWJ1192" s="235" t="e">
        <f>RWJ1193</f>
        <v>#REF!</v>
      </c>
      <c r="RWK1192" s="229" t="s">
        <v>236</v>
      </c>
      <c r="RWL1192" s="230" t="s">
        <v>26</v>
      </c>
      <c r="RWM1192" s="231">
        <v>7</v>
      </c>
      <c r="RWN1192" s="231">
        <v>2</v>
      </c>
      <c r="RWO1192" s="232" t="s">
        <v>237</v>
      </c>
      <c r="RWP1192" s="233">
        <v>0</v>
      </c>
      <c r="RWQ1192" s="234"/>
      <c r="RWR1192" s="235" t="e">
        <f>RWR1193</f>
        <v>#REF!</v>
      </c>
      <c r="RWS1192" s="229" t="s">
        <v>236</v>
      </c>
      <c r="RWT1192" s="230" t="s">
        <v>26</v>
      </c>
      <c r="RWU1192" s="231">
        <v>7</v>
      </c>
      <c r="RWV1192" s="231">
        <v>2</v>
      </c>
      <c r="RWW1192" s="232" t="s">
        <v>237</v>
      </c>
      <c r="RWX1192" s="233">
        <v>0</v>
      </c>
      <c r="RWY1192" s="234"/>
      <c r="RWZ1192" s="235" t="e">
        <f>RWZ1193</f>
        <v>#REF!</v>
      </c>
      <c r="RXA1192" s="229" t="s">
        <v>236</v>
      </c>
      <c r="RXB1192" s="230" t="s">
        <v>26</v>
      </c>
      <c r="RXC1192" s="231">
        <v>7</v>
      </c>
      <c r="RXD1192" s="231">
        <v>2</v>
      </c>
      <c r="RXE1192" s="232" t="s">
        <v>237</v>
      </c>
      <c r="RXF1192" s="233">
        <v>0</v>
      </c>
      <c r="RXG1192" s="234"/>
      <c r="RXH1192" s="235" t="e">
        <f>RXH1193</f>
        <v>#REF!</v>
      </c>
      <c r="RXI1192" s="229" t="s">
        <v>236</v>
      </c>
      <c r="RXJ1192" s="230" t="s">
        <v>26</v>
      </c>
      <c r="RXK1192" s="231">
        <v>7</v>
      </c>
      <c r="RXL1192" s="231">
        <v>2</v>
      </c>
      <c r="RXM1192" s="232" t="s">
        <v>237</v>
      </c>
      <c r="RXN1192" s="233">
        <v>0</v>
      </c>
      <c r="RXO1192" s="234"/>
      <c r="RXP1192" s="235" t="e">
        <f>RXP1193</f>
        <v>#REF!</v>
      </c>
      <c r="RXQ1192" s="229" t="s">
        <v>236</v>
      </c>
      <c r="RXR1192" s="230" t="s">
        <v>26</v>
      </c>
      <c r="RXS1192" s="231">
        <v>7</v>
      </c>
      <c r="RXT1192" s="231">
        <v>2</v>
      </c>
      <c r="RXU1192" s="232" t="s">
        <v>237</v>
      </c>
      <c r="RXV1192" s="233">
        <v>0</v>
      </c>
      <c r="RXW1192" s="234"/>
      <c r="RXX1192" s="235" t="e">
        <f>RXX1193</f>
        <v>#REF!</v>
      </c>
      <c r="RXY1192" s="229" t="s">
        <v>236</v>
      </c>
      <c r="RXZ1192" s="230" t="s">
        <v>26</v>
      </c>
      <c r="RYA1192" s="231">
        <v>7</v>
      </c>
      <c r="RYB1192" s="231">
        <v>2</v>
      </c>
      <c r="RYC1192" s="232" t="s">
        <v>237</v>
      </c>
      <c r="RYD1192" s="233">
        <v>0</v>
      </c>
      <c r="RYE1192" s="234"/>
      <c r="RYF1192" s="235" t="e">
        <f>RYF1193</f>
        <v>#REF!</v>
      </c>
      <c r="RYG1192" s="229" t="s">
        <v>236</v>
      </c>
      <c r="RYH1192" s="230" t="s">
        <v>26</v>
      </c>
      <c r="RYI1192" s="231">
        <v>7</v>
      </c>
      <c r="RYJ1192" s="231">
        <v>2</v>
      </c>
      <c r="RYK1192" s="232" t="s">
        <v>237</v>
      </c>
      <c r="RYL1192" s="233">
        <v>0</v>
      </c>
      <c r="RYM1192" s="234"/>
      <c r="RYN1192" s="235" t="e">
        <f>RYN1193</f>
        <v>#REF!</v>
      </c>
      <c r="RYO1192" s="229" t="s">
        <v>236</v>
      </c>
      <c r="RYP1192" s="230" t="s">
        <v>26</v>
      </c>
      <c r="RYQ1192" s="231">
        <v>7</v>
      </c>
      <c r="RYR1192" s="231">
        <v>2</v>
      </c>
      <c r="RYS1192" s="232" t="s">
        <v>237</v>
      </c>
      <c r="RYT1192" s="233">
        <v>0</v>
      </c>
      <c r="RYU1192" s="234"/>
      <c r="RYV1192" s="235" t="e">
        <f>RYV1193</f>
        <v>#REF!</v>
      </c>
      <c r="RYW1192" s="229" t="s">
        <v>236</v>
      </c>
      <c r="RYX1192" s="230" t="s">
        <v>26</v>
      </c>
      <c r="RYY1192" s="231">
        <v>7</v>
      </c>
      <c r="RYZ1192" s="231">
        <v>2</v>
      </c>
      <c r="RZA1192" s="232" t="s">
        <v>237</v>
      </c>
      <c r="RZB1192" s="233">
        <v>0</v>
      </c>
      <c r="RZC1192" s="234"/>
      <c r="RZD1192" s="235" t="e">
        <f>RZD1193</f>
        <v>#REF!</v>
      </c>
      <c r="RZE1192" s="229" t="s">
        <v>236</v>
      </c>
      <c r="RZF1192" s="230" t="s">
        <v>26</v>
      </c>
      <c r="RZG1192" s="231">
        <v>7</v>
      </c>
      <c r="RZH1192" s="231">
        <v>2</v>
      </c>
      <c r="RZI1192" s="232" t="s">
        <v>237</v>
      </c>
      <c r="RZJ1192" s="233">
        <v>0</v>
      </c>
      <c r="RZK1192" s="234"/>
      <c r="RZL1192" s="235" t="e">
        <f>RZL1193</f>
        <v>#REF!</v>
      </c>
      <c r="RZM1192" s="229" t="s">
        <v>236</v>
      </c>
      <c r="RZN1192" s="230" t="s">
        <v>26</v>
      </c>
      <c r="RZO1192" s="231">
        <v>7</v>
      </c>
      <c r="RZP1192" s="231">
        <v>2</v>
      </c>
      <c r="RZQ1192" s="232" t="s">
        <v>237</v>
      </c>
      <c r="RZR1192" s="233">
        <v>0</v>
      </c>
      <c r="RZS1192" s="234"/>
      <c r="RZT1192" s="235" t="e">
        <f>RZT1193</f>
        <v>#REF!</v>
      </c>
      <c r="RZU1192" s="229" t="s">
        <v>236</v>
      </c>
      <c r="RZV1192" s="230" t="s">
        <v>26</v>
      </c>
      <c r="RZW1192" s="231">
        <v>7</v>
      </c>
      <c r="RZX1192" s="231">
        <v>2</v>
      </c>
      <c r="RZY1192" s="232" t="s">
        <v>237</v>
      </c>
      <c r="RZZ1192" s="233">
        <v>0</v>
      </c>
      <c r="SAA1192" s="234"/>
      <c r="SAB1192" s="235" t="e">
        <f>SAB1193</f>
        <v>#REF!</v>
      </c>
      <c r="SAC1192" s="229" t="s">
        <v>236</v>
      </c>
      <c r="SAD1192" s="230" t="s">
        <v>26</v>
      </c>
      <c r="SAE1192" s="231">
        <v>7</v>
      </c>
      <c r="SAF1192" s="231">
        <v>2</v>
      </c>
      <c r="SAG1192" s="232" t="s">
        <v>237</v>
      </c>
      <c r="SAH1192" s="233">
        <v>0</v>
      </c>
      <c r="SAI1192" s="234"/>
      <c r="SAJ1192" s="235" t="e">
        <f>SAJ1193</f>
        <v>#REF!</v>
      </c>
      <c r="SAK1192" s="229" t="s">
        <v>236</v>
      </c>
      <c r="SAL1192" s="230" t="s">
        <v>26</v>
      </c>
      <c r="SAM1192" s="231">
        <v>7</v>
      </c>
      <c r="SAN1192" s="231">
        <v>2</v>
      </c>
      <c r="SAO1192" s="232" t="s">
        <v>237</v>
      </c>
      <c r="SAP1192" s="233">
        <v>0</v>
      </c>
      <c r="SAQ1192" s="234"/>
      <c r="SAR1192" s="235" t="e">
        <f>SAR1193</f>
        <v>#REF!</v>
      </c>
      <c r="SAS1192" s="229" t="s">
        <v>236</v>
      </c>
      <c r="SAT1192" s="230" t="s">
        <v>26</v>
      </c>
      <c r="SAU1192" s="231">
        <v>7</v>
      </c>
      <c r="SAV1192" s="231">
        <v>2</v>
      </c>
      <c r="SAW1192" s="232" t="s">
        <v>237</v>
      </c>
      <c r="SAX1192" s="233">
        <v>0</v>
      </c>
      <c r="SAY1192" s="234"/>
      <c r="SAZ1192" s="235" t="e">
        <f>SAZ1193</f>
        <v>#REF!</v>
      </c>
      <c r="SBA1192" s="229" t="s">
        <v>236</v>
      </c>
      <c r="SBB1192" s="230" t="s">
        <v>26</v>
      </c>
      <c r="SBC1192" s="231">
        <v>7</v>
      </c>
      <c r="SBD1192" s="231">
        <v>2</v>
      </c>
      <c r="SBE1192" s="232" t="s">
        <v>237</v>
      </c>
      <c r="SBF1192" s="233">
        <v>0</v>
      </c>
      <c r="SBG1192" s="234"/>
      <c r="SBH1192" s="235" t="e">
        <f>SBH1193</f>
        <v>#REF!</v>
      </c>
      <c r="SBI1192" s="229" t="s">
        <v>236</v>
      </c>
      <c r="SBJ1192" s="230" t="s">
        <v>26</v>
      </c>
      <c r="SBK1192" s="231">
        <v>7</v>
      </c>
      <c r="SBL1192" s="231">
        <v>2</v>
      </c>
      <c r="SBM1192" s="232" t="s">
        <v>237</v>
      </c>
      <c r="SBN1192" s="233">
        <v>0</v>
      </c>
      <c r="SBO1192" s="234"/>
      <c r="SBP1192" s="235" t="e">
        <f>SBP1193</f>
        <v>#REF!</v>
      </c>
      <c r="SBQ1192" s="229" t="s">
        <v>236</v>
      </c>
      <c r="SBR1192" s="230" t="s">
        <v>26</v>
      </c>
      <c r="SBS1192" s="231">
        <v>7</v>
      </c>
      <c r="SBT1192" s="231">
        <v>2</v>
      </c>
      <c r="SBU1192" s="232" t="s">
        <v>237</v>
      </c>
      <c r="SBV1192" s="233">
        <v>0</v>
      </c>
      <c r="SBW1192" s="234"/>
      <c r="SBX1192" s="235" t="e">
        <f>SBX1193</f>
        <v>#REF!</v>
      </c>
      <c r="SBY1192" s="229" t="s">
        <v>236</v>
      </c>
      <c r="SBZ1192" s="230" t="s">
        <v>26</v>
      </c>
      <c r="SCA1192" s="231">
        <v>7</v>
      </c>
      <c r="SCB1192" s="231">
        <v>2</v>
      </c>
      <c r="SCC1192" s="232" t="s">
        <v>237</v>
      </c>
      <c r="SCD1192" s="233">
        <v>0</v>
      </c>
      <c r="SCE1192" s="234"/>
      <c r="SCF1192" s="235" t="e">
        <f>SCF1193</f>
        <v>#REF!</v>
      </c>
      <c r="SCG1192" s="229" t="s">
        <v>236</v>
      </c>
      <c r="SCH1192" s="230" t="s">
        <v>26</v>
      </c>
      <c r="SCI1192" s="231">
        <v>7</v>
      </c>
      <c r="SCJ1192" s="231">
        <v>2</v>
      </c>
      <c r="SCK1192" s="232" t="s">
        <v>237</v>
      </c>
      <c r="SCL1192" s="233">
        <v>0</v>
      </c>
      <c r="SCM1192" s="234"/>
      <c r="SCN1192" s="235" t="e">
        <f>SCN1193</f>
        <v>#REF!</v>
      </c>
      <c r="SCO1192" s="229" t="s">
        <v>236</v>
      </c>
      <c r="SCP1192" s="230" t="s">
        <v>26</v>
      </c>
      <c r="SCQ1192" s="231">
        <v>7</v>
      </c>
      <c r="SCR1192" s="231">
        <v>2</v>
      </c>
      <c r="SCS1192" s="232" t="s">
        <v>237</v>
      </c>
      <c r="SCT1192" s="233">
        <v>0</v>
      </c>
      <c r="SCU1192" s="234"/>
      <c r="SCV1192" s="235" t="e">
        <f>SCV1193</f>
        <v>#REF!</v>
      </c>
      <c r="SCW1192" s="229" t="s">
        <v>236</v>
      </c>
      <c r="SCX1192" s="230" t="s">
        <v>26</v>
      </c>
      <c r="SCY1192" s="231">
        <v>7</v>
      </c>
      <c r="SCZ1192" s="231">
        <v>2</v>
      </c>
      <c r="SDA1192" s="232" t="s">
        <v>237</v>
      </c>
      <c r="SDB1192" s="233">
        <v>0</v>
      </c>
      <c r="SDC1192" s="234"/>
      <c r="SDD1192" s="235" t="e">
        <f>SDD1193</f>
        <v>#REF!</v>
      </c>
      <c r="SDE1192" s="229" t="s">
        <v>236</v>
      </c>
      <c r="SDF1192" s="230" t="s">
        <v>26</v>
      </c>
      <c r="SDG1192" s="231">
        <v>7</v>
      </c>
      <c r="SDH1192" s="231">
        <v>2</v>
      </c>
      <c r="SDI1192" s="232" t="s">
        <v>237</v>
      </c>
      <c r="SDJ1192" s="233">
        <v>0</v>
      </c>
      <c r="SDK1192" s="234"/>
      <c r="SDL1192" s="235" t="e">
        <f>SDL1193</f>
        <v>#REF!</v>
      </c>
      <c r="SDM1192" s="229" t="s">
        <v>236</v>
      </c>
      <c r="SDN1192" s="230" t="s">
        <v>26</v>
      </c>
      <c r="SDO1192" s="231">
        <v>7</v>
      </c>
      <c r="SDP1192" s="231">
        <v>2</v>
      </c>
      <c r="SDQ1192" s="232" t="s">
        <v>237</v>
      </c>
      <c r="SDR1192" s="233">
        <v>0</v>
      </c>
      <c r="SDS1192" s="234"/>
      <c r="SDT1192" s="235" t="e">
        <f>SDT1193</f>
        <v>#REF!</v>
      </c>
      <c r="SDU1192" s="229" t="s">
        <v>236</v>
      </c>
      <c r="SDV1192" s="230" t="s">
        <v>26</v>
      </c>
      <c r="SDW1192" s="231">
        <v>7</v>
      </c>
      <c r="SDX1192" s="231">
        <v>2</v>
      </c>
      <c r="SDY1192" s="232" t="s">
        <v>237</v>
      </c>
      <c r="SDZ1192" s="233">
        <v>0</v>
      </c>
      <c r="SEA1192" s="234"/>
      <c r="SEB1192" s="235" t="e">
        <f>SEB1193</f>
        <v>#REF!</v>
      </c>
      <c r="SEC1192" s="229" t="s">
        <v>236</v>
      </c>
      <c r="SED1192" s="230" t="s">
        <v>26</v>
      </c>
      <c r="SEE1192" s="231">
        <v>7</v>
      </c>
      <c r="SEF1192" s="231">
        <v>2</v>
      </c>
      <c r="SEG1192" s="232" t="s">
        <v>237</v>
      </c>
      <c r="SEH1192" s="233">
        <v>0</v>
      </c>
      <c r="SEI1192" s="234"/>
      <c r="SEJ1192" s="235" t="e">
        <f>SEJ1193</f>
        <v>#REF!</v>
      </c>
      <c r="SEK1192" s="229" t="s">
        <v>236</v>
      </c>
      <c r="SEL1192" s="230" t="s">
        <v>26</v>
      </c>
      <c r="SEM1192" s="231">
        <v>7</v>
      </c>
      <c r="SEN1192" s="231">
        <v>2</v>
      </c>
      <c r="SEO1192" s="232" t="s">
        <v>237</v>
      </c>
      <c r="SEP1192" s="233">
        <v>0</v>
      </c>
      <c r="SEQ1192" s="234"/>
      <c r="SER1192" s="235" t="e">
        <f>SER1193</f>
        <v>#REF!</v>
      </c>
      <c r="SES1192" s="229" t="s">
        <v>236</v>
      </c>
      <c r="SET1192" s="230" t="s">
        <v>26</v>
      </c>
      <c r="SEU1192" s="231">
        <v>7</v>
      </c>
      <c r="SEV1192" s="231">
        <v>2</v>
      </c>
      <c r="SEW1192" s="232" t="s">
        <v>237</v>
      </c>
      <c r="SEX1192" s="233">
        <v>0</v>
      </c>
      <c r="SEY1192" s="234"/>
      <c r="SEZ1192" s="235" t="e">
        <f>SEZ1193</f>
        <v>#REF!</v>
      </c>
      <c r="SFA1192" s="229" t="s">
        <v>236</v>
      </c>
      <c r="SFB1192" s="230" t="s">
        <v>26</v>
      </c>
      <c r="SFC1192" s="231">
        <v>7</v>
      </c>
      <c r="SFD1192" s="231">
        <v>2</v>
      </c>
      <c r="SFE1192" s="232" t="s">
        <v>237</v>
      </c>
      <c r="SFF1192" s="233">
        <v>0</v>
      </c>
      <c r="SFG1192" s="234"/>
      <c r="SFH1192" s="235" t="e">
        <f>SFH1193</f>
        <v>#REF!</v>
      </c>
      <c r="SFI1192" s="229" t="s">
        <v>236</v>
      </c>
      <c r="SFJ1192" s="230" t="s">
        <v>26</v>
      </c>
      <c r="SFK1192" s="231">
        <v>7</v>
      </c>
      <c r="SFL1192" s="231">
        <v>2</v>
      </c>
      <c r="SFM1192" s="232" t="s">
        <v>237</v>
      </c>
      <c r="SFN1192" s="233">
        <v>0</v>
      </c>
      <c r="SFO1192" s="234"/>
      <c r="SFP1192" s="235" t="e">
        <f>SFP1193</f>
        <v>#REF!</v>
      </c>
      <c r="SFQ1192" s="229" t="s">
        <v>236</v>
      </c>
      <c r="SFR1192" s="230" t="s">
        <v>26</v>
      </c>
      <c r="SFS1192" s="231">
        <v>7</v>
      </c>
      <c r="SFT1192" s="231">
        <v>2</v>
      </c>
      <c r="SFU1192" s="232" t="s">
        <v>237</v>
      </c>
      <c r="SFV1192" s="233">
        <v>0</v>
      </c>
      <c r="SFW1192" s="234"/>
      <c r="SFX1192" s="235" t="e">
        <f>SFX1193</f>
        <v>#REF!</v>
      </c>
      <c r="SFY1192" s="229" t="s">
        <v>236</v>
      </c>
      <c r="SFZ1192" s="230" t="s">
        <v>26</v>
      </c>
      <c r="SGA1192" s="231">
        <v>7</v>
      </c>
      <c r="SGB1192" s="231">
        <v>2</v>
      </c>
      <c r="SGC1192" s="232" t="s">
        <v>237</v>
      </c>
      <c r="SGD1192" s="233">
        <v>0</v>
      </c>
      <c r="SGE1192" s="234"/>
      <c r="SGF1192" s="235" t="e">
        <f>SGF1193</f>
        <v>#REF!</v>
      </c>
      <c r="SGG1192" s="229" t="s">
        <v>236</v>
      </c>
      <c r="SGH1192" s="230" t="s">
        <v>26</v>
      </c>
      <c r="SGI1192" s="231">
        <v>7</v>
      </c>
      <c r="SGJ1192" s="231">
        <v>2</v>
      </c>
      <c r="SGK1192" s="232" t="s">
        <v>237</v>
      </c>
      <c r="SGL1192" s="233">
        <v>0</v>
      </c>
      <c r="SGM1192" s="234"/>
      <c r="SGN1192" s="235" t="e">
        <f>SGN1193</f>
        <v>#REF!</v>
      </c>
      <c r="SGO1192" s="229" t="s">
        <v>236</v>
      </c>
      <c r="SGP1192" s="230" t="s">
        <v>26</v>
      </c>
      <c r="SGQ1192" s="231">
        <v>7</v>
      </c>
      <c r="SGR1192" s="231">
        <v>2</v>
      </c>
      <c r="SGS1192" s="232" t="s">
        <v>237</v>
      </c>
      <c r="SGT1192" s="233">
        <v>0</v>
      </c>
      <c r="SGU1192" s="234"/>
      <c r="SGV1192" s="235" t="e">
        <f>SGV1193</f>
        <v>#REF!</v>
      </c>
      <c r="SGW1192" s="229" t="s">
        <v>236</v>
      </c>
      <c r="SGX1192" s="230" t="s">
        <v>26</v>
      </c>
      <c r="SGY1192" s="231">
        <v>7</v>
      </c>
      <c r="SGZ1192" s="231">
        <v>2</v>
      </c>
      <c r="SHA1192" s="232" t="s">
        <v>237</v>
      </c>
      <c r="SHB1192" s="233">
        <v>0</v>
      </c>
      <c r="SHC1192" s="234"/>
      <c r="SHD1192" s="235" t="e">
        <f>SHD1193</f>
        <v>#REF!</v>
      </c>
      <c r="SHE1192" s="229" t="s">
        <v>236</v>
      </c>
      <c r="SHF1192" s="230" t="s">
        <v>26</v>
      </c>
      <c r="SHG1192" s="231">
        <v>7</v>
      </c>
      <c r="SHH1192" s="231">
        <v>2</v>
      </c>
      <c r="SHI1192" s="232" t="s">
        <v>237</v>
      </c>
      <c r="SHJ1192" s="233">
        <v>0</v>
      </c>
      <c r="SHK1192" s="234"/>
      <c r="SHL1192" s="235" t="e">
        <f>SHL1193</f>
        <v>#REF!</v>
      </c>
      <c r="SHM1192" s="229" t="s">
        <v>236</v>
      </c>
      <c r="SHN1192" s="230" t="s">
        <v>26</v>
      </c>
      <c r="SHO1192" s="231">
        <v>7</v>
      </c>
      <c r="SHP1192" s="231">
        <v>2</v>
      </c>
      <c r="SHQ1192" s="232" t="s">
        <v>237</v>
      </c>
      <c r="SHR1192" s="233">
        <v>0</v>
      </c>
      <c r="SHS1192" s="234"/>
      <c r="SHT1192" s="235" t="e">
        <f>SHT1193</f>
        <v>#REF!</v>
      </c>
      <c r="SHU1192" s="229" t="s">
        <v>236</v>
      </c>
      <c r="SHV1192" s="230" t="s">
        <v>26</v>
      </c>
      <c r="SHW1192" s="231">
        <v>7</v>
      </c>
      <c r="SHX1192" s="231">
        <v>2</v>
      </c>
      <c r="SHY1192" s="232" t="s">
        <v>237</v>
      </c>
      <c r="SHZ1192" s="233">
        <v>0</v>
      </c>
      <c r="SIA1192" s="234"/>
      <c r="SIB1192" s="235" t="e">
        <f>SIB1193</f>
        <v>#REF!</v>
      </c>
      <c r="SIC1192" s="229" t="s">
        <v>236</v>
      </c>
      <c r="SID1192" s="230" t="s">
        <v>26</v>
      </c>
      <c r="SIE1192" s="231">
        <v>7</v>
      </c>
      <c r="SIF1192" s="231">
        <v>2</v>
      </c>
      <c r="SIG1192" s="232" t="s">
        <v>237</v>
      </c>
      <c r="SIH1192" s="233">
        <v>0</v>
      </c>
      <c r="SII1192" s="234"/>
      <c r="SIJ1192" s="235" t="e">
        <f>SIJ1193</f>
        <v>#REF!</v>
      </c>
      <c r="SIK1192" s="229" t="s">
        <v>236</v>
      </c>
      <c r="SIL1192" s="230" t="s">
        <v>26</v>
      </c>
      <c r="SIM1192" s="231">
        <v>7</v>
      </c>
      <c r="SIN1192" s="231">
        <v>2</v>
      </c>
      <c r="SIO1192" s="232" t="s">
        <v>237</v>
      </c>
      <c r="SIP1192" s="233">
        <v>0</v>
      </c>
      <c r="SIQ1192" s="234"/>
      <c r="SIR1192" s="235" t="e">
        <f>SIR1193</f>
        <v>#REF!</v>
      </c>
      <c r="SIS1192" s="229" t="s">
        <v>236</v>
      </c>
      <c r="SIT1192" s="230" t="s">
        <v>26</v>
      </c>
      <c r="SIU1192" s="231">
        <v>7</v>
      </c>
      <c r="SIV1192" s="231">
        <v>2</v>
      </c>
      <c r="SIW1192" s="232" t="s">
        <v>237</v>
      </c>
      <c r="SIX1192" s="233">
        <v>0</v>
      </c>
      <c r="SIY1192" s="234"/>
      <c r="SIZ1192" s="235" t="e">
        <f>SIZ1193</f>
        <v>#REF!</v>
      </c>
      <c r="SJA1192" s="229" t="s">
        <v>236</v>
      </c>
      <c r="SJB1192" s="230" t="s">
        <v>26</v>
      </c>
      <c r="SJC1192" s="231">
        <v>7</v>
      </c>
      <c r="SJD1192" s="231">
        <v>2</v>
      </c>
      <c r="SJE1192" s="232" t="s">
        <v>237</v>
      </c>
      <c r="SJF1192" s="233">
        <v>0</v>
      </c>
      <c r="SJG1192" s="234"/>
      <c r="SJH1192" s="235" t="e">
        <f>SJH1193</f>
        <v>#REF!</v>
      </c>
      <c r="SJI1192" s="229" t="s">
        <v>236</v>
      </c>
      <c r="SJJ1192" s="230" t="s">
        <v>26</v>
      </c>
      <c r="SJK1192" s="231">
        <v>7</v>
      </c>
      <c r="SJL1192" s="231">
        <v>2</v>
      </c>
      <c r="SJM1192" s="232" t="s">
        <v>237</v>
      </c>
      <c r="SJN1192" s="233">
        <v>0</v>
      </c>
      <c r="SJO1192" s="234"/>
      <c r="SJP1192" s="235" t="e">
        <f>SJP1193</f>
        <v>#REF!</v>
      </c>
      <c r="SJQ1192" s="229" t="s">
        <v>236</v>
      </c>
      <c r="SJR1192" s="230" t="s">
        <v>26</v>
      </c>
      <c r="SJS1192" s="231">
        <v>7</v>
      </c>
      <c r="SJT1192" s="231">
        <v>2</v>
      </c>
      <c r="SJU1192" s="232" t="s">
        <v>237</v>
      </c>
      <c r="SJV1192" s="233">
        <v>0</v>
      </c>
      <c r="SJW1192" s="234"/>
      <c r="SJX1192" s="235" t="e">
        <f>SJX1193</f>
        <v>#REF!</v>
      </c>
      <c r="SJY1192" s="229" t="s">
        <v>236</v>
      </c>
      <c r="SJZ1192" s="230" t="s">
        <v>26</v>
      </c>
      <c r="SKA1192" s="231">
        <v>7</v>
      </c>
      <c r="SKB1192" s="231">
        <v>2</v>
      </c>
      <c r="SKC1192" s="232" t="s">
        <v>237</v>
      </c>
      <c r="SKD1192" s="233">
        <v>0</v>
      </c>
      <c r="SKE1192" s="234"/>
      <c r="SKF1192" s="235" t="e">
        <f>SKF1193</f>
        <v>#REF!</v>
      </c>
      <c r="SKG1192" s="229" t="s">
        <v>236</v>
      </c>
      <c r="SKH1192" s="230" t="s">
        <v>26</v>
      </c>
      <c r="SKI1192" s="231">
        <v>7</v>
      </c>
      <c r="SKJ1192" s="231">
        <v>2</v>
      </c>
      <c r="SKK1192" s="232" t="s">
        <v>237</v>
      </c>
      <c r="SKL1192" s="233">
        <v>0</v>
      </c>
      <c r="SKM1192" s="234"/>
      <c r="SKN1192" s="235" t="e">
        <f>SKN1193</f>
        <v>#REF!</v>
      </c>
      <c r="SKO1192" s="229" t="s">
        <v>236</v>
      </c>
      <c r="SKP1192" s="230" t="s">
        <v>26</v>
      </c>
      <c r="SKQ1192" s="231">
        <v>7</v>
      </c>
      <c r="SKR1192" s="231">
        <v>2</v>
      </c>
      <c r="SKS1192" s="232" t="s">
        <v>237</v>
      </c>
      <c r="SKT1192" s="233">
        <v>0</v>
      </c>
      <c r="SKU1192" s="234"/>
      <c r="SKV1192" s="235" t="e">
        <f>SKV1193</f>
        <v>#REF!</v>
      </c>
      <c r="SKW1192" s="229" t="s">
        <v>236</v>
      </c>
      <c r="SKX1192" s="230" t="s">
        <v>26</v>
      </c>
      <c r="SKY1192" s="231">
        <v>7</v>
      </c>
      <c r="SKZ1192" s="231">
        <v>2</v>
      </c>
      <c r="SLA1192" s="232" t="s">
        <v>237</v>
      </c>
      <c r="SLB1192" s="233">
        <v>0</v>
      </c>
      <c r="SLC1192" s="234"/>
      <c r="SLD1192" s="235" t="e">
        <f>SLD1193</f>
        <v>#REF!</v>
      </c>
      <c r="SLE1192" s="229" t="s">
        <v>236</v>
      </c>
      <c r="SLF1192" s="230" t="s">
        <v>26</v>
      </c>
      <c r="SLG1192" s="231">
        <v>7</v>
      </c>
      <c r="SLH1192" s="231">
        <v>2</v>
      </c>
      <c r="SLI1192" s="232" t="s">
        <v>237</v>
      </c>
      <c r="SLJ1192" s="233">
        <v>0</v>
      </c>
      <c r="SLK1192" s="234"/>
      <c r="SLL1192" s="235" t="e">
        <f>SLL1193</f>
        <v>#REF!</v>
      </c>
      <c r="SLM1192" s="229" t="s">
        <v>236</v>
      </c>
      <c r="SLN1192" s="230" t="s">
        <v>26</v>
      </c>
      <c r="SLO1192" s="231">
        <v>7</v>
      </c>
      <c r="SLP1192" s="231">
        <v>2</v>
      </c>
      <c r="SLQ1192" s="232" t="s">
        <v>237</v>
      </c>
      <c r="SLR1192" s="233">
        <v>0</v>
      </c>
      <c r="SLS1192" s="234"/>
      <c r="SLT1192" s="235" t="e">
        <f>SLT1193</f>
        <v>#REF!</v>
      </c>
      <c r="SLU1192" s="229" t="s">
        <v>236</v>
      </c>
      <c r="SLV1192" s="230" t="s">
        <v>26</v>
      </c>
      <c r="SLW1192" s="231">
        <v>7</v>
      </c>
      <c r="SLX1192" s="231">
        <v>2</v>
      </c>
      <c r="SLY1192" s="232" t="s">
        <v>237</v>
      </c>
      <c r="SLZ1192" s="233">
        <v>0</v>
      </c>
      <c r="SMA1192" s="234"/>
      <c r="SMB1192" s="235" t="e">
        <f>SMB1193</f>
        <v>#REF!</v>
      </c>
      <c r="SMC1192" s="229" t="s">
        <v>236</v>
      </c>
      <c r="SMD1192" s="230" t="s">
        <v>26</v>
      </c>
      <c r="SME1192" s="231">
        <v>7</v>
      </c>
      <c r="SMF1192" s="231">
        <v>2</v>
      </c>
      <c r="SMG1192" s="232" t="s">
        <v>237</v>
      </c>
      <c r="SMH1192" s="233">
        <v>0</v>
      </c>
      <c r="SMI1192" s="234"/>
      <c r="SMJ1192" s="235" t="e">
        <f>SMJ1193</f>
        <v>#REF!</v>
      </c>
      <c r="SMK1192" s="229" t="s">
        <v>236</v>
      </c>
      <c r="SML1192" s="230" t="s">
        <v>26</v>
      </c>
      <c r="SMM1192" s="231">
        <v>7</v>
      </c>
      <c r="SMN1192" s="231">
        <v>2</v>
      </c>
      <c r="SMO1192" s="232" t="s">
        <v>237</v>
      </c>
      <c r="SMP1192" s="233">
        <v>0</v>
      </c>
      <c r="SMQ1192" s="234"/>
      <c r="SMR1192" s="235" t="e">
        <f>SMR1193</f>
        <v>#REF!</v>
      </c>
      <c r="SMS1192" s="229" t="s">
        <v>236</v>
      </c>
      <c r="SMT1192" s="230" t="s">
        <v>26</v>
      </c>
      <c r="SMU1192" s="231">
        <v>7</v>
      </c>
      <c r="SMV1192" s="231">
        <v>2</v>
      </c>
      <c r="SMW1192" s="232" t="s">
        <v>237</v>
      </c>
      <c r="SMX1192" s="233">
        <v>0</v>
      </c>
      <c r="SMY1192" s="234"/>
      <c r="SMZ1192" s="235" t="e">
        <f>SMZ1193</f>
        <v>#REF!</v>
      </c>
      <c r="SNA1192" s="229" t="s">
        <v>236</v>
      </c>
      <c r="SNB1192" s="230" t="s">
        <v>26</v>
      </c>
      <c r="SNC1192" s="231">
        <v>7</v>
      </c>
      <c r="SND1192" s="231">
        <v>2</v>
      </c>
      <c r="SNE1192" s="232" t="s">
        <v>237</v>
      </c>
      <c r="SNF1192" s="233">
        <v>0</v>
      </c>
      <c r="SNG1192" s="234"/>
      <c r="SNH1192" s="235" t="e">
        <f>SNH1193</f>
        <v>#REF!</v>
      </c>
      <c r="SNI1192" s="229" t="s">
        <v>236</v>
      </c>
      <c r="SNJ1192" s="230" t="s">
        <v>26</v>
      </c>
      <c r="SNK1192" s="231">
        <v>7</v>
      </c>
      <c r="SNL1192" s="231">
        <v>2</v>
      </c>
      <c r="SNM1192" s="232" t="s">
        <v>237</v>
      </c>
      <c r="SNN1192" s="233">
        <v>0</v>
      </c>
      <c r="SNO1192" s="234"/>
      <c r="SNP1192" s="235" t="e">
        <f>SNP1193</f>
        <v>#REF!</v>
      </c>
      <c r="SNQ1192" s="229" t="s">
        <v>236</v>
      </c>
      <c r="SNR1192" s="230" t="s">
        <v>26</v>
      </c>
      <c r="SNS1192" s="231">
        <v>7</v>
      </c>
      <c r="SNT1192" s="231">
        <v>2</v>
      </c>
      <c r="SNU1192" s="232" t="s">
        <v>237</v>
      </c>
      <c r="SNV1192" s="233">
        <v>0</v>
      </c>
      <c r="SNW1192" s="234"/>
      <c r="SNX1192" s="235" t="e">
        <f>SNX1193</f>
        <v>#REF!</v>
      </c>
      <c r="SNY1192" s="229" t="s">
        <v>236</v>
      </c>
      <c r="SNZ1192" s="230" t="s">
        <v>26</v>
      </c>
      <c r="SOA1192" s="231">
        <v>7</v>
      </c>
      <c r="SOB1192" s="231">
        <v>2</v>
      </c>
      <c r="SOC1192" s="232" t="s">
        <v>237</v>
      </c>
      <c r="SOD1192" s="233">
        <v>0</v>
      </c>
      <c r="SOE1192" s="234"/>
      <c r="SOF1192" s="235" t="e">
        <f>SOF1193</f>
        <v>#REF!</v>
      </c>
      <c r="SOG1192" s="229" t="s">
        <v>236</v>
      </c>
      <c r="SOH1192" s="230" t="s">
        <v>26</v>
      </c>
      <c r="SOI1192" s="231">
        <v>7</v>
      </c>
      <c r="SOJ1192" s="231">
        <v>2</v>
      </c>
      <c r="SOK1192" s="232" t="s">
        <v>237</v>
      </c>
      <c r="SOL1192" s="233">
        <v>0</v>
      </c>
      <c r="SOM1192" s="234"/>
      <c r="SON1192" s="235" t="e">
        <f>SON1193</f>
        <v>#REF!</v>
      </c>
      <c r="SOO1192" s="229" t="s">
        <v>236</v>
      </c>
      <c r="SOP1192" s="230" t="s">
        <v>26</v>
      </c>
      <c r="SOQ1192" s="231">
        <v>7</v>
      </c>
      <c r="SOR1192" s="231">
        <v>2</v>
      </c>
      <c r="SOS1192" s="232" t="s">
        <v>237</v>
      </c>
      <c r="SOT1192" s="233">
        <v>0</v>
      </c>
      <c r="SOU1192" s="234"/>
      <c r="SOV1192" s="235" t="e">
        <f>SOV1193</f>
        <v>#REF!</v>
      </c>
      <c r="SOW1192" s="229" t="s">
        <v>236</v>
      </c>
      <c r="SOX1192" s="230" t="s">
        <v>26</v>
      </c>
      <c r="SOY1192" s="231">
        <v>7</v>
      </c>
      <c r="SOZ1192" s="231">
        <v>2</v>
      </c>
      <c r="SPA1192" s="232" t="s">
        <v>237</v>
      </c>
      <c r="SPB1192" s="233">
        <v>0</v>
      </c>
      <c r="SPC1192" s="234"/>
      <c r="SPD1192" s="235" t="e">
        <f>SPD1193</f>
        <v>#REF!</v>
      </c>
      <c r="SPE1192" s="229" t="s">
        <v>236</v>
      </c>
      <c r="SPF1192" s="230" t="s">
        <v>26</v>
      </c>
      <c r="SPG1192" s="231">
        <v>7</v>
      </c>
      <c r="SPH1192" s="231">
        <v>2</v>
      </c>
      <c r="SPI1192" s="232" t="s">
        <v>237</v>
      </c>
      <c r="SPJ1192" s="233">
        <v>0</v>
      </c>
      <c r="SPK1192" s="234"/>
      <c r="SPL1192" s="235" t="e">
        <f>SPL1193</f>
        <v>#REF!</v>
      </c>
      <c r="SPM1192" s="229" t="s">
        <v>236</v>
      </c>
      <c r="SPN1192" s="230" t="s">
        <v>26</v>
      </c>
      <c r="SPO1192" s="231">
        <v>7</v>
      </c>
      <c r="SPP1192" s="231">
        <v>2</v>
      </c>
      <c r="SPQ1192" s="232" t="s">
        <v>237</v>
      </c>
      <c r="SPR1192" s="233">
        <v>0</v>
      </c>
      <c r="SPS1192" s="234"/>
      <c r="SPT1192" s="235" t="e">
        <f>SPT1193</f>
        <v>#REF!</v>
      </c>
      <c r="SPU1192" s="229" t="s">
        <v>236</v>
      </c>
      <c r="SPV1192" s="230" t="s">
        <v>26</v>
      </c>
      <c r="SPW1192" s="231">
        <v>7</v>
      </c>
      <c r="SPX1192" s="231">
        <v>2</v>
      </c>
      <c r="SPY1192" s="232" t="s">
        <v>237</v>
      </c>
      <c r="SPZ1192" s="233">
        <v>0</v>
      </c>
      <c r="SQA1192" s="234"/>
      <c r="SQB1192" s="235" t="e">
        <f>SQB1193</f>
        <v>#REF!</v>
      </c>
      <c r="SQC1192" s="229" t="s">
        <v>236</v>
      </c>
      <c r="SQD1192" s="230" t="s">
        <v>26</v>
      </c>
      <c r="SQE1192" s="231">
        <v>7</v>
      </c>
      <c r="SQF1192" s="231">
        <v>2</v>
      </c>
      <c r="SQG1192" s="232" t="s">
        <v>237</v>
      </c>
      <c r="SQH1192" s="233">
        <v>0</v>
      </c>
      <c r="SQI1192" s="234"/>
      <c r="SQJ1192" s="235" t="e">
        <f>SQJ1193</f>
        <v>#REF!</v>
      </c>
      <c r="SQK1192" s="229" t="s">
        <v>236</v>
      </c>
      <c r="SQL1192" s="230" t="s">
        <v>26</v>
      </c>
      <c r="SQM1192" s="231">
        <v>7</v>
      </c>
      <c r="SQN1192" s="231">
        <v>2</v>
      </c>
      <c r="SQO1192" s="232" t="s">
        <v>237</v>
      </c>
      <c r="SQP1192" s="233">
        <v>0</v>
      </c>
      <c r="SQQ1192" s="234"/>
      <c r="SQR1192" s="235" t="e">
        <f>SQR1193</f>
        <v>#REF!</v>
      </c>
      <c r="SQS1192" s="229" t="s">
        <v>236</v>
      </c>
      <c r="SQT1192" s="230" t="s">
        <v>26</v>
      </c>
      <c r="SQU1192" s="231">
        <v>7</v>
      </c>
      <c r="SQV1192" s="231">
        <v>2</v>
      </c>
      <c r="SQW1192" s="232" t="s">
        <v>237</v>
      </c>
      <c r="SQX1192" s="233">
        <v>0</v>
      </c>
      <c r="SQY1192" s="234"/>
      <c r="SQZ1192" s="235" t="e">
        <f>SQZ1193</f>
        <v>#REF!</v>
      </c>
      <c r="SRA1192" s="229" t="s">
        <v>236</v>
      </c>
      <c r="SRB1192" s="230" t="s">
        <v>26</v>
      </c>
      <c r="SRC1192" s="231">
        <v>7</v>
      </c>
      <c r="SRD1192" s="231">
        <v>2</v>
      </c>
      <c r="SRE1192" s="232" t="s">
        <v>237</v>
      </c>
      <c r="SRF1192" s="233">
        <v>0</v>
      </c>
      <c r="SRG1192" s="234"/>
      <c r="SRH1192" s="235" t="e">
        <f>SRH1193</f>
        <v>#REF!</v>
      </c>
      <c r="SRI1192" s="229" t="s">
        <v>236</v>
      </c>
      <c r="SRJ1192" s="230" t="s">
        <v>26</v>
      </c>
      <c r="SRK1192" s="231">
        <v>7</v>
      </c>
      <c r="SRL1192" s="231">
        <v>2</v>
      </c>
      <c r="SRM1192" s="232" t="s">
        <v>237</v>
      </c>
      <c r="SRN1192" s="233">
        <v>0</v>
      </c>
      <c r="SRO1192" s="234"/>
      <c r="SRP1192" s="235" t="e">
        <f>SRP1193</f>
        <v>#REF!</v>
      </c>
      <c r="SRQ1192" s="229" t="s">
        <v>236</v>
      </c>
      <c r="SRR1192" s="230" t="s">
        <v>26</v>
      </c>
      <c r="SRS1192" s="231">
        <v>7</v>
      </c>
      <c r="SRT1192" s="231">
        <v>2</v>
      </c>
      <c r="SRU1192" s="232" t="s">
        <v>237</v>
      </c>
      <c r="SRV1192" s="233">
        <v>0</v>
      </c>
      <c r="SRW1192" s="234"/>
      <c r="SRX1192" s="235" t="e">
        <f>SRX1193</f>
        <v>#REF!</v>
      </c>
      <c r="SRY1192" s="229" t="s">
        <v>236</v>
      </c>
      <c r="SRZ1192" s="230" t="s">
        <v>26</v>
      </c>
      <c r="SSA1192" s="231">
        <v>7</v>
      </c>
      <c r="SSB1192" s="231">
        <v>2</v>
      </c>
      <c r="SSC1192" s="232" t="s">
        <v>237</v>
      </c>
      <c r="SSD1192" s="233">
        <v>0</v>
      </c>
      <c r="SSE1192" s="234"/>
      <c r="SSF1192" s="235" t="e">
        <f>SSF1193</f>
        <v>#REF!</v>
      </c>
      <c r="SSG1192" s="229" t="s">
        <v>236</v>
      </c>
      <c r="SSH1192" s="230" t="s">
        <v>26</v>
      </c>
      <c r="SSI1192" s="231">
        <v>7</v>
      </c>
      <c r="SSJ1192" s="231">
        <v>2</v>
      </c>
      <c r="SSK1192" s="232" t="s">
        <v>237</v>
      </c>
      <c r="SSL1192" s="233">
        <v>0</v>
      </c>
      <c r="SSM1192" s="234"/>
      <c r="SSN1192" s="235" t="e">
        <f>SSN1193</f>
        <v>#REF!</v>
      </c>
      <c r="SSO1192" s="229" t="s">
        <v>236</v>
      </c>
      <c r="SSP1192" s="230" t="s">
        <v>26</v>
      </c>
      <c r="SSQ1192" s="231">
        <v>7</v>
      </c>
      <c r="SSR1192" s="231">
        <v>2</v>
      </c>
      <c r="SSS1192" s="232" t="s">
        <v>237</v>
      </c>
      <c r="SST1192" s="233">
        <v>0</v>
      </c>
      <c r="SSU1192" s="234"/>
      <c r="SSV1192" s="235" t="e">
        <f>SSV1193</f>
        <v>#REF!</v>
      </c>
      <c r="SSW1192" s="229" t="s">
        <v>236</v>
      </c>
      <c r="SSX1192" s="230" t="s">
        <v>26</v>
      </c>
      <c r="SSY1192" s="231">
        <v>7</v>
      </c>
      <c r="SSZ1192" s="231">
        <v>2</v>
      </c>
      <c r="STA1192" s="232" t="s">
        <v>237</v>
      </c>
      <c r="STB1192" s="233">
        <v>0</v>
      </c>
      <c r="STC1192" s="234"/>
      <c r="STD1192" s="235" t="e">
        <f>STD1193</f>
        <v>#REF!</v>
      </c>
      <c r="STE1192" s="229" t="s">
        <v>236</v>
      </c>
      <c r="STF1192" s="230" t="s">
        <v>26</v>
      </c>
      <c r="STG1192" s="231">
        <v>7</v>
      </c>
      <c r="STH1192" s="231">
        <v>2</v>
      </c>
      <c r="STI1192" s="232" t="s">
        <v>237</v>
      </c>
      <c r="STJ1192" s="233">
        <v>0</v>
      </c>
      <c r="STK1192" s="234"/>
      <c r="STL1192" s="235" t="e">
        <f>STL1193</f>
        <v>#REF!</v>
      </c>
      <c r="STM1192" s="229" t="s">
        <v>236</v>
      </c>
      <c r="STN1192" s="230" t="s">
        <v>26</v>
      </c>
      <c r="STO1192" s="231">
        <v>7</v>
      </c>
      <c r="STP1192" s="231">
        <v>2</v>
      </c>
      <c r="STQ1192" s="232" t="s">
        <v>237</v>
      </c>
      <c r="STR1192" s="233">
        <v>0</v>
      </c>
      <c r="STS1192" s="234"/>
      <c r="STT1192" s="235" t="e">
        <f>STT1193</f>
        <v>#REF!</v>
      </c>
      <c r="STU1192" s="229" t="s">
        <v>236</v>
      </c>
      <c r="STV1192" s="230" t="s">
        <v>26</v>
      </c>
      <c r="STW1192" s="231">
        <v>7</v>
      </c>
      <c r="STX1192" s="231">
        <v>2</v>
      </c>
      <c r="STY1192" s="232" t="s">
        <v>237</v>
      </c>
      <c r="STZ1192" s="233">
        <v>0</v>
      </c>
      <c r="SUA1192" s="234"/>
      <c r="SUB1192" s="235" t="e">
        <f>SUB1193</f>
        <v>#REF!</v>
      </c>
      <c r="SUC1192" s="229" t="s">
        <v>236</v>
      </c>
      <c r="SUD1192" s="230" t="s">
        <v>26</v>
      </c>
      <c r="SUE1192" s="231">
        <v>7</v>
      </c>
      <c r="SUF1192" s="231">
        <v>2</v>
      </c>
      <c r="SUG1192" s="232" t="s">
        <v>237</v>
      </c>
      <c r="SUH1192" s="233">
        <v>0</v>
      </c>
      <c r="SUI1192" s="234"/>
      <c r="SUJ1192" s="235" t="e">
        <f>SUJ1193</f>
        <v>#REF!</v>
      </c>
      <c r="SUK1192" s="229" t="s">
        <v>236</v>
      </c>
      <c r="SUL1192" s="230" t="s">
        <v>26</v>
      </c>
      <c r="SUM1192" s="231">
        <v>7</v>
      </c>
      <c r="SUN1192" s="231">
        <v>2</v>
      </c>
      <c r="SUO1192" s="232" t="s">
        <v>237</v>
      </c>
      <c r="SUP1192" s="233">
        <v>0</v>
      </c>
      <c r="SUQ1192" s="234"/>
      <c r="SUR1192" s="235" t="e">
        <f>SUR1193</f>
        <v>#REF!</v>
      </c>
      <c r="SUS1192" s="229" t="s">
        <v>236</v>
      </c>
      <c r="SUT1192" s="230" t="s">
        <v>26</v>
      </c>
      <c r="SUU1192" s="231">
        <v>7</v>
      </c>
      <c r="SUV1192" s="231">
        <v>2</v>
      </c>
      <c r="SUW1192" s="232" t="s">
        <v>237</v>
      </c>
      <c r="SUX1192" s="233">
        <v>0</v>
      </c>
      <c r="SUY1192" s="234"/>
      <c r="SUZ1192" s="235" t="e">
        <f>SUZ1193</f>
        <v>#REF!</v>
      </c>
      <c r="SVA1192" s="229" t="s">
        <v>236</v>
      </c>
      <c r="SVB1192" s="230" t="s">
        <v>26</v>
      </c>
      <c r="SVC1192" s="231">
        <v>7</v>
      </c>
      <c r="SVD1192" s="231">
        <v>2</v>
      </c>
      <c r="SVE1192" s="232" t="s">
        <v>237</v>
      </c>
      <c r="SVF1192" s="233">
        <v>0</v>
      </c>
      <c r="SVG1192" s="234"/>
      <c r="SVH1192" s="235" t="e">
        <f>SVH1193</f>
        <v>#REF!</v>
      </c>
      <c r="SVI1192" s="229" t="s">
        <v>236</v>
      </c>
      <c r="SVJ1192" s="230" t="s">
        <v>26</v>
      </c>
      <c r="SVK1192" s="231">
        <v>7</v>
      </c>
      <c r="SVL1192" s="231">
        <v>2</v>
      </c>
      <c r="SVM1192" s="232" t="s">
        <v>237</v>
      </c>
      <c r="SVN1192" s="233">
        <v>0</v>
      </c>
      <c r="SVO1192" s="234"/>
      <c r="SVP1192" s="235" t="e">
        <f>SVP1193</f>
        <v>#REF!</v>
      </c>
      <c r="SVQ1192" s="229" t="s">
        <v>236</v>
      </c>
      <c r="SVR1192" s="230" t="s">
        <v>26</v>
      </c>
      <c r="SVS1192" s="231">
        <v>7</v>
      </c>
      <c r="SVT1192" s="231">
        <v>2</v>
      </c>
      <c r="SVU1192" s="232" t="s">
        <v>237</v>
      </c>
      <c r="SVV1192" s="233">
        <v>0</v>
      </c>
      <c r="SVW1192" s="234"/>
      <c r="SVX1192" s="235" t="e">
        <f>SVX1193</f>
        <v>#REF!</v>
      </c>
      <c r="SVY1192" s="229" t="s">
        <v>236</v>
      </c>
      <c r="SVZ1192" s="230" t="s">
        <v>26</v>
      </c>
      <c r="SWA1192" s="231">
        <v>7</v>
      </c>
      <c r="SWB1192" s="231">
        <v>2</v>
      </c>
      <c r="SWC1192" s="232" t="s">
        <v>237</v>
      </c>
      <c r="SWD1192" s="233">
        <v>0</v>
      </c>
      <c r="SWE1192" s="234"/>
      <c r="SWF1192" s="235" t="e">
        <f>SWF1193</f>
        <v>#REF!</v>
      </c>
      <c r="SWG1192" s="229" t="s">
        <v>236</v>
      </c>
      <c r="SWH1192" s="230" t="s">
        <v>26</v>
      </c>
      <c r="SWI1192" s="231">
        <v>7</v>
      </c>
      <c r="SWJ1192" s="231">
        <v>2</v>
      </c>
      <c r="SWK1192" s="232" t="s">
        <v>237</v>
      </c>
      <c r="SWL1192" s="233">
        <v>0</v>
      </c>
      <c r="SWM1192" s="234"/>
      <c r="SWN1192" s="235" t="e">
        <f>SWN1193</f>
        <v>#REF!</v>
      </c>
      <c r="SWO1192" s="229" t="s">
        <v>236</v>
      </c>
      <c r="SWP1192" s="230" t="s">
        <v>26</v>
      </c>
      <c r="SWQ1192" s="231">
        <v>7</v>
      </c>
      <c r="SWR1192" s="231">
        <v>2</v>
      </c>
      <c r="SWS1192" s="232" t="s">
        <v>237</v>
      </c>
      <c r="SWT1192" s="233">
        <v>0</v>
      </c>
      <c r="SWU1192" s="234"/>
      <c r="SWV1192" s="235" t="e">
        <f>SWV1193</f>
        <v>#REF!</v>
      </c>
      <c r="SWW1192" s="229" t="s">
        <v>236</v>
      </c>
      <c r="SWX1192" s="230" t="s">
        <v>26</v>
      </c>
      <c r="SWY1192" s="231">
        <v>7</v>
      </c>
      <c r="SWZ1192" s="231">
        <v>2</v>
      </c>
      <c r="SXA1192" s="232" t="s">
        <v>237</v>
      </c>
      <c r="SXB1192" s="233">
        <v>0</v>
      </c>
      <c r="SXC1192" s="234"/>
      <c r="SXD1192" s="235" t="e">
        <f>SXD1193</f>
        <v>#REF!</v>
      </c>
      <c r="SXE1192" s="229" t="s">
        <v>236</v>
      </c>
      <c r="SXF1192" s="230" t="s">
        <v>26</v>
      </c>
      <c r="SXG1192" s="231">
        <v>7</v>
      </c>
      <c r="SXH1192" s="231">
        <v>2</v>
      </c>
      <c r="SXI1192" s="232" t="s">
        <v>237</v>
      </c>
      <c r="SXJ1192" s="233">
        <v>0</v>
      </c>
      <c r="SXK1192" s="234"/>
      <c r="SXL1192" s="235" t="e">
        <f>SXL1193</f>
        <v>#REF!</v>
      </c>
      <c r="SXM1192" s="229" t="s">
        <v>236</v>
      </c>
      <c r="SXN1192" s="230" t="s">
        <v>26</v>
      </c>
      <c r="SXO1192" s="231">
        <v>7</v>
      </c>
      <c r="SXP1192" s="231">
        <v>2</v>
      </c>
      <c r="SXQ1192" s="232" t="s">
        <v>237</v>
      </c>
      <c r="SXR1192" s="233">
        <v>0</v>
      </c>
      <c r="SXS1192" s="234"/>
      <c r="SXT1192" s="235" t="e">
        <f>SXT1193</f>
        <v>#REF!</v>
      </c>
      <c r="SXU1192" s="229" t="s">
        <v>236</v>
      </c>
      <c r="SXV1192" s="230" t="s">
        <v>26</v>
      </c>
      <c r="SXW1192" s="231">
        <v>7</v>
      </c>
      <c r="SXX1192" s="231">
        <v>2</v>
      </c>
      <c r="SXY1192" s="232" t="s">
        <v>237</v>
      </c>
      <c r="SXZ1192" s="233">
        <v>0</v>
      </c>
      <c r="SYA1192" s="234"/>
      <c r="SYB1192" s="235" t="e">
        <f>SYB1193</f>
        <v>#REF!</v>
      </c>
      <c r="SYC1192" s="229" t="s">
        <v>236</v>
      </c>
      <c r="SYD1192" s="230" t="s">
        <v>26</v>
      </c>
      <c r="SYE1192" s="231">
        <v>7</v>
      </c>
      <c r="SYF1192" s="231">
        <v>2</v>
      </c>
      <c r="SYG1192" s="232" t="s">
        <v>237</v>
      </c>
      <c r="SYH1192" s="233">
        <v>0</v>
      </c>
      <c r="SYI1192" s="234"/>
      <c r="SYJ1192" s="235" t="e">
        <f>SYJ1193</f>
        <v>#REF!</v>
      </c>
      <c r="SYK1192" s="229" t="s">
        <v>236</v>
      </c>
      <c r="SYL1192" s="230" t="s">
        <v>26</v>
      </c>
      <c r="SYM1192" s="231">
        <v>7</v>
      </c>
      <c r="SYN1192" s="231">
        <v>2</v>
      </c>
      <c r="SYO1192" s="232" t="s">
        <v>237</v>
      </c>
      <c r="SYP1192" s="233">
        <v>0</v>
      </c>
      <c r="SYQ1192" s="234"/>
      <c r="SYR1192" s="235" t="e">
        <f>SYR1193</f>
        <v>#REF!</v>
      </c>
      <c r="SYS1192" s="229" t="s">
        <v>236</v>
      </c>
      <c r="SYT1192" s="230" t="s">
        <v>26</v>
      </c>
      <c r="SYU1192" s="231">
        <v>7</v>
      </c>
      <c r="SYV1192" s="231">
        <v>2</v>
      </c>
      <c r="SYW1192" s="232" t="s">
        <v>237</v>
      </c>
      <c r="SYX1192" s="233">
        <v>0</v>
      </c>
      <c r="SYY1192" s="234"/>
      <c r="SYZ1192" s="235" t="e">
        <f>SYZ1193</f>
        <v>#REF!</v>
      </c>
      <c r="SZA1192" s="229" t="s">
        <v>236</v>
      </c>
      <c r="SZB1192" s="230" t="s">
        <v>26</v>
      </c>
      <c r="SZC1192" s="231">
        <v>7</v>
      </c>
      <c r="SZD1192" s="231">
        <v>2</v>
      </c>
      <c r="SZE1192" s="232" t="s">
        <v>237</v>
      </c>
      <c r="SZF1192" s="233">
        <v>0</v>
      </c>
      <c r="SZG1192" s="234"/>
      <c r="SZH1192" s="235" t="e">
        <f>SZH1193</f>
        <v>#REF!</v>
      </c>
      <c r="SZI1192" s="229" t="s">
        <v>236</v>
      </c>
      <c r="SZJ1192" s="230" t="s">
        <v>26</v>
      </c>
      <c r="SZK1192" s="231">
        <v>7</v>
      </c>
      <c r="SZL1192" s="231">
        <v>2</v>
      </c>
      <c r="SZM1192" s="232" t="s">
        <v>237</v>
      </c>
      <c r="SZN1192" s="233">
        <v>0</v>
      </c>
      <c r="SZO1192" s="234"/>
      <c r="SZP1192" s="235" t="e">
        <f>SZP1193</f>
        <v>#REF!</v>
      </c>
      <c r="SZQ1192" s="229" t="s">
        <v>236</v>
      </c>
      <c r="SZR1192" s="230" t="s">
        <v>26</v>
      </c>
      <c r="SZS1192" s="231">
        <v>7</v>
      </c>
      <c r="SZT1192" s="231">
        <v>2</v>
      </c>
      <c r="SZU1192" s="232" t="s">
        <v>237</v>
      </c>
      <c r="SZV1192" s="233">
        <v>0</v>
      </c>
      <c r="SZW1192" s="234"/>
      <c r="SZX1192" s="235" t="e">
        <f>SZX1193</f>
        <v>#REF!</v>
      </c>
      <c r="SZY1192" s="229" t="s">
        <v>236</v>
      </c>
      <c r="SZZ1192" s="230" t="s">
        <v>26</v>
      </c>
      <c r="TAA1192" s="231">
        <v>7</v>
      </c>
      <c r="TAB1192" s="231">
        <v>2</v>
      </c>
      <c r="TAC1192" s="232" t="s">
        <v>237</v>
      </c>
      <c r="TAD1192" s="233">
        <v>0</v>
      </c>
      <c r="TAE1192" s="234"/>
      <c r="TAF1192" s="235" t="e">
        <f>TAF1193</f>
        <v>#REF!</v>
      </c>
      <c r="TAG1192" s="229" t="s">
        <v>236</v>
      </c>
      <c r="TAH1192" s="230" t="s">
        <v>26</v>
      </c>
      <c r="TAI1192" s="231">
        <v>7</v>
      </c>
      <c r="TAJ1192" s="231">
        <v>2</v>
      </c>
      <c r="TAK1192" s="232" t="s">
        <v>237</v>
      </c>
      <c r="TAL1192" s="233">
        <v>0</v>
      </c>
      <c r="TAM1192" s="234"/>
      <c r="TAN1192" s="235" t="e">
        <f>TAN1193</f>
        <v>#REF!</v>
      </c>
      <c r="TAO1192" s="229" t="s">
        <v>236</v>
      </c>
      <c r="TAP1192" s="230" t="s">
        <v>26</v>
      </c>
      <c r="TAQ1192" s="231">
        <v>7</v>
      </c>
      <c r="TAR1192" s="231">
        <v>2</v>
      </c>
      <c r="TAS1192" s="232" t="s">
        <v>237</v>
      </c>
      <c r="TAT1192" s="233">
        <v>0</v>
      </c>
      <c r="TAU1192" s="234"/>
      <c r="TAV1192" s="235" t="e">
        <f>TAV1193</f>
        <v>#REF!</v>
      </c>
      <c r="TAW1192" s="229" t="s">
        <v>236</v>
      </c>
      <c r="TAX1192" s="230" t="s">
        <v>26</v>
      </c>
      <c r="TAY1192" s="231">
        <v>7</v>
      </c>
      <c r="TAZ1192" s="231">
        <v>2</v>
      </c>
      <c r="TBA1192" s="232" t="s">
        <v>237</v>
      </c>
      <c r="TBB1192" s="233">
        <v>0</v>
      </c>
      <c r="TBC1192" s="234"/>
      <c r="TBD1192" s="235" t="e">
        <f>TBD1193</f>
        <v>#REF!</v>
      </c>
      <c r="TBE1192" s="229" t="s">
        <v>236</v>
      </c>
      <c r="TBF1192" s="230" t="s">
        <v>26</v>
      </c>
      <c r="TBG1192" s="231">
        <v>7</v>
      </c>
      <c r="TBH1192" s="231">
        <v>2</v>
      </c>
      <c r="TBI1192" s="232" t="s">
        <v>237</v>
      </c>
      <c r="TBJ1192" s="233">
        <v>0</v>
      </c>
      <c r="TBK1192" s="234"/>
      <c r="TBL1192" s="235" t="e">
        <f>TBL1193</f>
        <v>#REF!</v>
      </c>
      <c r="TBM1192" s="229" t="s">
        <v>236</v>
      </c>
      <c r="TBN1192" s="230" t="s">
        <v>26</v>
      </c>
      <c r="TBO1192" s="231">
        <v>7</v>
      </c>
      <c r="TBP1192" s="231">
        <v>2</v>
      </c>
      <c r="TBQ1192" s="232" t="s">
        <v>237</v>
      </c>
      <c r="TBR1192" s="233">
        <v>0</v>
      </c>
      <c r="TBS1192" s="234"/>
      <c r="TBT1192" s="235" t="e">
        <f>TBT1193</f>
        <v>#REF!</v>
      </c>
      <c r="TBU1192" s="229" t="s">
        <v>236</v>
      </c>
      <c r="TBV1192" s="230" t="s">
        <v>26</v>
      </c>
      <c r="TBW1192" s="231">
        <v>7</v>
      </c>
      <c r="TBX1192" s="231">
        <v>2</v>
      </c>
      <c r="TBY1192" s="232" t="s">
        <v>237</v>
      </c>
      <c r="TBZ1192" s="233">
        <v>0</v>
      </c>
      <c r="TCA1192" s="234"/>
      <c r="TCB1192" s="235" t="e">
        <f>TCB1193</f>
        <v>#REF!</v>
      </c>
      <c r="TCC1192" s="229" t="s">
        <v>236</v>
      </c>
      <c r="TCD1192" s="230" t="s">
        <v>26</v>
      </c>
      <c r="TCE1192" s="231">
        <v>7</v>
      </c>
      <c r="TCF1192" s="231">
        <v>2</v>
      </c>
      <c r="TCG1192" s="232" t="s">
        <v>237</v>
      </c>
      <c r="TCH1192" s="233">
        <v>0</v>
      </c>
      <c r="TCI1192" s="234"/>
      <c r="TCJ1192" s="235" t="e">
        <f>TCJ1193</f>
        <v>#REF!</v>
      </c>
      <c r="TCK1192" s="229" t="s">
        <v>236</v>
      </c>
      <c r="TCL1192" s="230" t="s">
        <v>26</v>
      </c>
      <c r="TCM1192" s="231">
        <v>7</v>
      </c>
      <c r="TCN1192" s="231">
        <v>2</v>
      </c>
      <c r="TCO1192" s="232" t="s">
        <v>237</v>
      </c>
      <c r="TCP1192" s="233">
        <v>0</v>
      </c>
      <c r="TCQ1192" s="234"/>
      <c r="TCR1192" s="235" t="e">
        <f>TCR1193</f>
        <v>#REF!</v>
      </c>
      <c r="TCS1192" s="229" t="s">
        <v>236</v>
      </c>
      <c r="TCT1192" s="230" t="s">
        <v>26</v>
      </c>
      <c r="TCU1192" s="231">
        <v>7</v>
      </c>
      <c r="TCV1192" s="231">
        <v>2</v>
      </c>
      <c r="TCW1192" s="232" t="s">
        <v>237</v>
      </c>
      <c r="TCX1192" s="233">
        <v>0</v>
      </c>
      <c r="TCY1192" s="234"/>
      <c r="TCZ1192" s="235" t="e">
        <f>TCZ1193</f>
        <v>#REF!</v>
      </c>
      <c r="TDA1192" s="229" t="s">
        <v>236</v>
      </c>
      <c r="TDB1192" s="230" t="s">
        <v>26</v>
      </c>
      <c r="TDC1192" s="231">
        <v>7</v>
      </c>
      <c r="TDD1192" s="231">
        <v>2</v>
      </c>
      <c r="TDE1192" s="232" t="s">
        <v>237</v>
      </c>
      <c r="TDF1192" s="233">
        <v>0</v>
      </c>
      <c r="TDG1192" s="234"/>
      <c r="TDH1192" s="235" t="e">
        <f>TDH1193</f>
        <v>#REF!</v>
      </c>
      <c r="TDI1192" s="229" t="s">
        <v>236</v>
      </c>
      <c r="TDJ1192" s="230" t="s">
        <v>26</v>
      </c>
      <c r="TDK1192" s="231">
        <v>7</v>
      </c>
      <c r="TDL1192" s="231">
        <v>2</v>
      </c>
      <c r="TDM1192" s="232" t="s">
        <v>237</v>
      </c>
      <c r="TDN1192" s="233">
        <v>0</v>
      </c>
      <c r="TDO1192" s="234"/>
      <c r="TDP1192" s="235" t="e">
        <f>TDP1193</f>
        <v>#REF!</v>
      </c>
      <c r="TDQ1192" s="229" t="s">
        <v>236</v>
      </c>
      <c r="TDR1192" s="230" t="s">
        <v>26</v>
      </c>
      <c r="TDS1192" s="231">
        <v>7</v>
      </c>
      <c r="TDT1192" s="231">
        <v>2</v>
      </c>
      <c r="TDU1192" s="232" t="s">
        <v>237</v>
      </c>
      <c r="TDV1192" s="233">
        <v>0</v>
      </c>
      <c r="TDW1192" s="234"/>
      <c r="TDX1192" s="235" t="e">
        <f>TDX1193</f>
        <v>#REF!</v>
      </c>
      <c r="TDY1192" s="229" t="s">
        <v>236</v>
      </c>
      <c r="TDZ1192" s="230" t="s">
        <v>26</v>
      </c>
      <c r="TEA1192" s="231">
        <v>7</v>
      </c>
      <c r="TEB1192" s="231">
        <v>2</v>
      </c>
      <c r="TEC1192" s="232" t="s">
        <v>237</v>
      </c>
      <c r="TED1192" s="233">
        <v>0</v>
      </c>
      <c r="TEE1192" s="234"/>
      <c r="TEF1192" s="235" t="e">
        <f>TEF1193</f>
        <v>#REF!</v>
      </c>
      <c r="TEG1192" s="229" t="s">
        <v>236</v>
      </c>
      <c r="TEH1192" s="230" t="s">
        <v>26</v>
      </c>
      <c r="TEI1192" s="231">
        <v>7</v>
      </c>
      <c r="TEJ1192" s="231">
        <v>2</v>
      </c>
      <c r="TEK1192" s="232" t="s">
        <v>237</v>
      </c>
      <c r="TEL1192" s="233">
        <v>0</v>
      </c>
      <c r="TEM1192" s="234"/>
      <c r="TEN1192" s="235" t="e">
        <f>TEN1193</f>
        <v>#REF!</v>
      </c>
      <c r="TEO1192" s="229" t="s">
        <v>236</v>
      </c>
      <c r="TEP1192" s="230" t="s">
        <v>26</v>
      </c>
      <c r="TEQ1192" s="231">
        <v>7</v>
      </c>
      <c r="TER1192" s="231">
        <v>2</v>
      </c>
      <c r="TES1192" s="232" t="s">
        <v>237</v>
      </c>
      <c r="TET1192" s="233">
        <v>0</v>
      </c>
      <c r="TEU1192" s="234"/>
      <c r="TEV1192" s="235" t="e">
        <f>TEV1193</f>
        <v>#REF!</v>
      </c>
      <c r="TEW1192" s="229" t="s">
        <v>236</v>
      </c>
      <c r="TEX1192" s="230" t="s">
        <v>26</v>
      </c>
      <c r="TEY1192" s="231">
        <v>7</v>
      </c>
      <c r="TEZ1192" s="231">
        <v>2</v>
      </c>
      <c r="TFA1192" s="232" t="s">
        <v>237</v>
      </c>
      <c r="TFB1192" s="233">
        <v>0</v>
      </c>
      <c r="TFC1192" s="234"/>
      <c r="TFD1192" s="235" t="e">
        <f>TFD1193</f>
        <v>#REF!</v>
      </c>
      <c r="TFE1192" s="229" t="s">
        <v>236</v>
      </c>
      <c r="TFF1192" s="230" t="s">
        <v>26</v>
      </c>
      <c r="TFG1192" s="231">
        <v>7</v>
      </c>
      <c r="TFH1192" s="231">
        <v>2</v>
      </c>
      <c r="TFI1192" s="232" t="s">
        <v>237</v>
      </c>
      <c r="TFJ1192" s="233">
        <v>0</v>
      </c>
      <c r="TFK1192" s="234"/>
      <c r="TFL1192" s="235" t="e">
        <f>TFL1193</f>
        <v>#REF!</v>
      </c>
      <c r="TFM1192" s="229" t="s">
        <v>236</v>
      </c>
      <c r="TFN1192" s="230" t="s">
        <v>26</v>
      </c>
      <c r="TFO1192" s="231">
        <v>7</v>
      </c>
      <c r="TFP1192" s="231">
        <v>2</v>
      </c>
      <c r="TFQ1192" s="232" t="s">
        <v>237</v>
      </c>
      <c r="TFR1192" s="233">
        <v>0</v>
      </c>
      <c r="TFS1192" s="234"/>
      <c r="TFT1192" s="235" t="e">
        <f>TFT1193</f>
        <v>#REF!</v>
      </c>
      <c r="TFU1192" s="229" t="s">
        <v>236</v>
      </c>
      <c r="TFV1192" s="230" t="s">
        <v>26</v>
      </c>
      <c r="TFW1192" s="231">
        <v>7</v>
      </c>
      <c r="TFX1192" s="231">
        <v>2</v>
      </c>
      <c r="TFY1192" s="232" t="s">
        <v>237</v>
      </c>
      <c r="TFZ1192" s="233">
        <v>0</v>
      </c>
      <c r="TGA1192" s="234"/>
      <c r="TGB1192" s="235" t="e">
        <f>TGB1193</f>
        <v>#REF!</v>
      </c>
      <c r="TGC1192" s="229" t="s">
        <v>236</v>
      </c>
      <c r="TGD1192" s="230" t="s">
        <v>26</v>
      </c>
      <c r="TGE1192" s="231">
        <v>7</v>
      </c>
      <c r="TGF1192" s="231">
        <v>2</v>
      </c>
      <c r="TGG1192" s="232" t="s">
        <v>237</v>
      </c>
      <c r="TGH1192" s="233">
        <v>0</v>
      </c>
      <c r="TGI1192" s="234"/>
      <c r="TGJ1192" s="235" t="e">
        <f>TGJ1193</f>
        <v>#REF!</v>
      </c>
      <c r="TGK1192" s="229" t="s">
        <v>236</v>
      </c>
      <c r="TGL1192" s="230" t="s">
        <v>26</v>
      </c>
      <c r="TGM1192" s="231">
        <v>7</v>
      </c>
      <c r="TGN1192" s="231">
        <v>2</v>
      </c>
      <c r="TGO1192" s="232" t="s">
        <v>237</v>
      </c>
      <c r="TGP1192" s="233">
        <v>0</v>
      </c>
      <c r="TGQ1192" s="234"/>
      <c r="TGR1192" s="235" t="e">
        <f>TGR1193</f>
        <v>#REF!</v>
      </c>
      <c r="TGS1192" s="229" t="s">
        <v>236</v>
      </c>
      <c r="TGT1192" s="230" t="s">
        <v>26</v>
      </c>
      <c r="TGU1192" s="231">
        <v>7</v>
      </c>
      <c r="TGV1192" s="231">
        <v>2</v>
      </c>
      <c r="TGW1192" s="232" t="s">
        <v>237</v>
      </c>
      <c r="TGX1192" s="233">
        <v>0</v>
      </c>
      <c r="TGY1192" s="234"/>
      <c r="TGZ1192" s="235" t="e">
        <f>TGZ1193</f>
        <v>#REF!</v>
      </c>
      <c r="THA1192" s="229" t="s">
        <v>236</v>
      </c>
      <c r="THB1192" s="230" t="s">
        <v>26</v>
      </c>
      <c r="THC1192" s="231">
        <v>7</v>
      </c>
      <c r="THD1192" s="231">
        <v>2</v>
      </c>
      <c r="THE1192" s="232" t="s">
        <v>237</v>
      </c>
      <c r="THF1192" s="233">
        <v>0</v>
      </c>
      <c r="THG1192" s="234"/>
      <c r="THH1192" s="235" t="e">
        <f>THH1193</f>
        <v>#REF!</v>
      </c>
      <c r="THI1192" s="229" t="s">
        <v>236</v>
      </c>
      <c r="THJ1192" s="230" t="s">
        <v>26</v>
      </c>
      <c r="THK1192" s="231">
        <v>7</v>
      </c>
      <c r="THL1192" s="231">
        <v>2</v>
      </c>
      <c r="THM1192" s="232" t="s">
        <v>237</v>
      </c>
      <c r="THN1192" s="233">
        <v>0</v>
      </c>
      <c r="THO1192" s="234"/>
      <c r="THP1192" s="235" t="e">
        <f>THP1193</f>
        <v>#REF!</v>
      </c>
      <c r="THQ1192" s="229" t="s">
        <v>236</v>
      </c>
      <c r="THR1192" s="230" t="s">
        <v>26</v>
      </c>
      <c r="THS1192" s="231">
        <v>7</v>
      </c>
      <c r="THT1192" s="231">
        <v>2</v>
      </c>
      <c r="THU1192" s="232" t="s">
        <v>237</v>
      </c>
      <c r="THV1192" s="233">
        <v>0</v>
      </c>
      <c r="THW1192" s="234"/>
      <c r="THX1192" s="235" t="e">
        <f>THX1193</f>
        <v>#REF!</v>
      </c>
      <c r="THY1192" s="229" t="s">
        <v>236</v>
      </c>
      <c r="THZ1192" s="230" t="s">
        <v>26</v>
      </c>
      <c r="TIA1192" s="231">
        <v>7</v>
      </c>
      <c r="TIB1192" s="231">
        <v>2</v>
      </c>
      <c r="TIC1192" s="232" t="s">
        <v>237</v>
      </c>
      <c r="TID1192" s="233">
        <v>0</v>
      </c>
      <c r="TIE1192" s="234"/>
      <c r="TIF1192" s="235" t="e">
        <f>TIF1193</f>
        <v>#REF!</v>
      </c>
      <c r="TIG1192" s="229" t="s">
        <v>236</v>
      </c>
      <c r="TIH1192" s="230" t="s">
        <v>26</v>
      </c>
      <c r="TII1192" s="231">
        <v>7</v>
      </c>
      <c r="TIJ1192" s="231">
        <v>2</v>
      </c>
      <c r="TIK1192" s="232" t="s">
        <v>237</v>
      </c>
      <c r="TIL1192" s="233">
        <v>0</v>
      </c>
      <c r="TIM1192" s="234"/>
      <c r="TIN1192" s="235" t="e">
        <f>TIN1193</f>
        <v>#REF!</v>
      </c>
      <c r="TIO1192" s="229" t="s">
        <v>236</v>
      </c>
      <c r="TIP1192" s="230" t="s">
        <v>26</v>
      </c>
      <c r="TIQ1192" s="231">
        <v>7</v>
      </c>
      <c r="TIR1192" s="231">
        <v>2</v>
      </c>
      <c r="TIS1192" s="232" t="s">
        <v>237</v>
      </c>
      <c r="TIT1192" s="233">
        <v>0</v>
      </c>
      <c r="TIU1192" s="234"/>
      <c r="TIV1192" s="235" t="e">
        <f>TIV1193</f>
        <v>#REF!</v>
      </c>
      <c r="TIW1192" s="229" t="s">
        <v>236</v>
      </c>
      <c r="TIX1192" s="230" t="s">
        <v>26</v>
      </c>
      <c r="TIY1192" s="231">
        <v>7</v>
      </c>
      <c r="TIZ1192" s="231">
        <v>2</v>
      </c>
      <c r="TJA1192" s="232" t="s">
        <v>237</v>
      </c>
      <c r="TJB1192" s="233">
        <v>0</v>
      </c>
      <c r="TJC1192" s="234"/>
      <c r="TJD1192" s="235" t="e">
        <f>TJD1193</f>
        <v>#REF!</v>
      </c>
      <c r="TJE1192" s="229" t="s">
        <v>236</v>
      </c>
      <c r="TJF1192" s="230" t="s">
        <v>26</v>
      </c>
      <c r="TJG1192" s="231">
        <v>7</v>
      </c>
      <c r="TJH1192" s="231">
        <v>2</v>
      </c>
      <c r="TJI1192" s="232" t="s">
        <v>237</v>
      </c>
      <c r="TJJ1192" s="233">
        <v>0</v>
      </c>
      <c r="TJK1192" s="234"/>
      <c r="TJL1192" s="235" t="e">
        <f>TJL1193</f>
        <v>#REF!</v>
      </c>
      <c r="TJM1192" s="229" t="s">
        <v>236</v>
      </c>
      <c r="TJN1192" s="230" t="s">
        <v>26</v>
      </c>
      <c r="TJO1192" s="231">
        <v>7</v>
      </c>
      <c r="TJP1192" s="231">
        <v>2</v>
      </c>
      <c r="TJQ1192" s="232" t="s">
        <v>237</v>
      </c>
      <c r="TJR1192" s="233">
        <v>0</v>
      </c>
      <c r="TJS1192" s="234"/>
      <c r="TJT1192" s="235" t="e">
        <f>TJT1193</f>
        <v>#REF!</v>
      </c>
      <c r="TJU1192" s="229" t="s">
        <v>236</v>
      </c>
      <c r="TJV1192" s="230" t="s">
        <v>26</v>
      </c>
      <c r="TJW1192" s="231">
        <v>7</v>
      </c>
      <c r="TJX1192" s="231">
        <v>2</v>
      </c>
      <c r="TJY1192" s="232" t="s">
        <v>237</v>
      </c>
      <c r="TJZ1192" s="233">
        <v>0</v>
      </c>
      <c r="TKA1192" s="234"/>
      <c r="TKB1192" s="235" t="e">
        <f>TKB1193</f>
        <v>#REF!</v>
      </c>
      <c r="TKC1192" s="229" t="s">
        <v>236</v>
      </c>
      <c r="TKD1192" s="230" t="s">
        <v>26</v>
      </c>
      <c r="TKE1192" s="231">
        <v>7</v>
      </c>
      <c r="TKF1192" s="231">
        <v>2</v>
      </c>
      <c r="TKG1192" s="232" t="s">
        <v>237</v>
      </c>
      <c r="TKH1192" s="233">
        <v>0</v>
      </c>
      <c r="TKI1192" s="234"/>
      <c r="TKJ1192" s="235" t="e">
        <f>TKJ1193</f>
        <v>#REF!</v>
      </c>
      <c r="TKK1192" s="229" t="s">
        <v>236</v>
      </c>
      <c r="TKL1192" s="230" t="s">
        <v>26</v>
      </c>
      <c r="TKM1192" s="231">
        <v>7</v>
      </c>
      <c r="TKN1192" s="231">
        <v>2</v>
      </c>
      <c r="TKO1192" s="232" t="s">
        <v>237</v>
      </c>
      <c r="TKP1192" s="233">
        <v>0</v>
      </c>
      <c r="TKQ1192" s="234"/>
      <c r="TKR1192" s="235" t="e">
        <f>TKR1193</f>
        <v>#REF!</v>
      </c>
      <c r="TKS1192" s="229" t="s">
        <v>236</v>
      </c>
      <c r="TKT1192" s="230" t="s">
        <v>26</v>
      </c>
      <c r="TKU1192" s="231">
        <v>7</v>
      </c>
      <c r="TKV1192" s="231">
        <v>2</v>
      </c>
      <c r="TKW1192" s="232" t="s">
        <v>237</v>
      </c>
      <c r="TKX1192" s="233">
        <v>0</v>
      </c>
      <c r="TKY1192" s="234"/>
      <c r="TKZ1192" s="235" t="e">
        <f>TKZ1193</f>
        <v>#REF!</v>
      </c>
      <c r="TLA1192" s="229" t="s">
        <v>236</v>
      </c>
      <c r="TLB1192" s="230" t="s">
        <v>26</v>
      </c>
      <c r="TLC1192" s="231">
        <v>7</v>
      </c>
      <c r="TLD1192" s="231">
        <v>2</v>
      </c>
      <c r="TLE1192" s="232" t="s">
        <v>237</v>
      </c>
      <c r="TLF1192" s="233">
        <v>0</v>
      </c>
      <c r="TLG1192" s="234"/>
      <c r="TLH1192" s="235" t="e">
        <f>TLH1193</f>
        <v>#REF!</v>
      </c>
      <c r="TLI1192" s="229" t="s">
        <v>236</v>
      </c>
      <c r="TLJ1192" s="230" t="s">
        <v>26</v>
      </c>
      <c r="TLK1192" s="231">
        <v>7</v>
      </c>
      <c r="TLL1192" s="231">
        <v>2</v>
      </c>
      <c r="TLM1192" s="232" t="s">
        <v>237</v>
      </c>
      <c r="TLN1192" s="233">
        <v>0</v>
      </c>
      <c r="TLO1192" s="234"/>
      <c r="TLP1192" s="235" t="e">
        <f>TLP1193</f>
        <v>#REF!</v>
      </c>
      <c r="TLQ1192" s="229" t="s">
        <v>236</v>
      </c>
      <c r="TLR1192" s="230" t="s">
        <v>26</v>
      </c>
      <c r="TLS1192" s="231">
        <v>7</v>
      </c>
      <c r="TLT1192" s="231">
        <v>2</v>
      </c>
      <c r="TLU1192" s="232" t="s">
        <v>237</v>
      </c>
      <c r="TLV1192" s="233">
        <v>0</v>
      </c>
      <c r="TLW1192" s="234"/>
      <c r="TLX1192" s="235" t="e">
        <f>TLX1193</f>
        <v>#REF!</v>
      </c>
      <c r="TLY1192" s="229" t="s">
        <v>236</v>
      </c>
      <c r="TLZ1192" s="230" t="s">
        <v>26</v>
      </c>
      <c r="TMA1192" s="231">
        <v>7</v>
      </c>
      <c r="TMB1192" s="231">
        <v>2</v>
      </c>
      <c r="TMC1192" s="232" t="s">
        <v>237</v>
      </c>
      <c r="TMD1192" s="233">
        <v>0</v>
      </c>
      <c r="TME1192" s="234"/>
      <c r="TMF1192" s="235" t="e">
        <f>TMF1193</f>
        <v>#REF!</v>
      </c>
      <c r="TMG1192" s="229" t="s">
        <v>236</v>
      </c>
      <c r="TMH1192" s="230" t="s">
        <v>26</v>
      </c>
      <c r="TMI1192" s="231">
        <v>7</v>
      </c>
      <c r="TMJ1192" s="231">
        <v>2</v>
      </c>
      <c r="TMK1192" s="232" t="s">
        <v>237</v>
      </c>
      <c r="TML1192" s="233">
        <v>0</v>
      </c>
      <c r="TMM1192" s="234"/>
      <c r="TMN1192" s="235" t="e">
        <f>TMN1193</f>
        <v>#REF!</v>
      </c>
      <c r="TMO1192" s="229" t="s">
        <v>236</v>
      </c>
      <c r="TMP1192" s="230" t="s">
        <v>26</v>
      </c>
      <c r="TMQ1192" s="231">
        <v>7</v>
      </c>
      <c r="TMR1192" s="231">
        <v>2</v>
      </c>
      <c r="TMS1192" s="232" t="s">
        <v>237</v>
      </c>
      <c r="TMT1192" s="233">
        <v>0</v>
      </c>
      <c r="TMU1192" s="234"/>
      <c r="TMV1192" s="235" t="e">
        <f>TMV1193</f>
        <v>#REF!</v>
      </c>
      <c r="TMW1192" s="229" t="s">
        <v>236</v>
      </c>
      <c r="TMX1192" s="230" t="s">
        <v>26</v>
      </c>
      <c r="TMY1192" s="231">
        <v>7</v>
      </c>
      <c r="TMZ1192" s="231">
        <v>2</v>
      </c>
      <c r="TNA1192" s="232" t="s">
        <v>237</v>
      </c>
      <c r="TNB1192" s="233">
        <v>0</v>
      </c>
      <c r="TNC1192" s="234"/>
      <c r="TND1192" s="235" t="e">
        <f>TND1193</f>
        <v>#REF!</v>
      </c>
      <c r="TNE1192" s="229" t="s">
        <v>236</v>
      </c>
      <c r="TNF1192" s="230" t="s">
        <v>26</v>
      </c>
      <c r="TNG1192" s="231">
        <v>7</v>
      </c>
      <c r="TNH1192" s="231">
        <v>2</v>
      </c>
      <c r="TNI1192" s="232" t="s">
        <v>237</v>
      </c>
      <c r="TNJ1192" s="233">
        <v>0</v>
      </c>
      <c r="TNK1192" s="234"/>
      <c r="TNL1192" s="235" t="e">
        <f>TNL1193</f>
        <v>#REF!</v>
      </c>
      <c r="TNM1192" s="229" t="s">
        <v>236</v>
      </c>
      <c r="TNN1192" s="230" t="s">
        <v>26</v>
      </c>
      <c r="TNO1192" s="231">
        <v>7</v>
      </c>
      <c r="TNP1192" s="231">
        <v>2</v>
      </c>
      <c r="TNQ1192" s="232" t="s">
        <v>237</v>
      </c>
      <c r="TNR1192" s="233">
        <v>0</v>
      </c>
      <c r="TNS1192" s="234"/>
      <c r="TNT1192" s="235" t="e">
        <f>TNT1193</f>
        <v>#REF!</v>
      </c>
      <c r="TNU1192" s="229" t="s">
        <v>236</v>
      </c>
      <c r="TNV1192" s="230" t="s">
        <v>26</v>
      </c>
      <c r="TNW1192" s="231">
        <v>7</v>
      </c>
      <c r="TNX1192" s="231">
        <v>2</v>
      </c>
      <c r="TNY1192" s="232" t="s">
        <v>237</v>
      </c>
      <c r="TNZ1192" s="233">
        <v>0</v>
      </c>
      <c r="TOA1192" s="234"/>
      <c r="TOB1192" s="235" t="e">
        <f>TOB1193</f>
        <v>#REF!</v>
      </c>
      <c r="TOC1192" s="229" t="s">
        <v>236</v>
      </c>
      <c r="TOD1192" s="230" t="s">
        <v>26</v>
      </c>
      <c r="TOE1192" s="231">
        <v>7</v>
      </c>
      <c r="TOF1192" s="231">
        <v>2</v>
      </c>
      <c r="TOG1192" s="232" t="s">
        <v>237</v>
      </c>
      <c r="TOH1192" s="233">
        <v>0</v>
      </c>
      <c r="TOI1192" s="234"/>
      <c r="TOJ1192" s="235" t="e">
        <f>TOJ1193</f>
        <v>#REF!</v>
      </c>
      <c r="TOK1192" s="229" t="s">
        <v>236</v>
      </c>
      <c r="TOL1192" s="230" t="s">
        <v>26</v>
      </c>
      <c r="TOM1192" s="231">
        <v>7</v>
      </c>
      <c r="TON1192" s="231">
        <v>2</v>
      </c>
      <c r="TOO1192" s="232" t="s">
        <v>237</v>
      </c>
      <c r="TOP1192" s="233">
        <v>0</v>
      </c>
      <c r="TOQ1192" s="234"/>
      <c r="TOR1192" s="235" t="e">
        <f>TOR1193</f>
        <v>#REF!</v>
      </c>
      <c r="TOS1192" s="229" t="s">
        <v>236</v>
      </c>
      <c r="TOT1192" s="230" t="s">
        <v>26</v>
      </c>
      <c r="TOU1192" s="231">
        <v>7</v>
      </c>
      <c r="TOV1192" s="231">
        <v>2</v>
      </c>
      <c r="TOW1192" s="232" t="s">
        <v>237</v>
      </c>
      <c r="TOX1192" s="233">
        <v>0</v>
      </c>
      <c r="TOY1192" s="234"/>
      <c r="TOZ1192" s="235" t="e">
        <f>TOZ1193</f>
        <v>#REF!</v>
      </c>
      <c r="TPA1192" s="229" t="s">
        <v>236</v>
      </c>
      <c r="TPB1192" s="230" t="s">
        <v>26</v>
      </c>
      <c r="TPC1192" s="231">
        <v>7</v>
      </c>
      <c r="TPD1192" s="231">
        <v>2</v>
      </c>
      <c r="TPE1192" s="232" t="s">
        <v>237</v>
      </c>
      <c r="TPF1192" s="233">
        <v>0</v>
      </c>
      <c r="TPG1192" s="234"/>
      <c r="TPH1192" s="235" t="e">
        <f>TPH1193</f>
        <v>#REF!</v>
      </c>
      <c r="TPI1192" s="229" t="s">
        <v>236</v>
      </c>
      <c r="TPJ1192" s="230" t="s">
        <v>26</v>
      </c>
      <c r="TPK1192" s="231">
        <v>7</v>
      </c>
      <c r="TPL1192" s="231">
        <v>2</v>
      </c>
      <c r="TPM1192" s="232" t="s">
        <v>237</v>
      </c>
      <c r="TPN1192" s="233">
        <v>0</v>
      </c>
      <c r="TPO1192" s="234"/>
      <c r="TPP1192" s="235" t="e">
        <f>TPP1193</f>
        <v>#REF!</v>
      </c>
      <c r="TPQ1192" s="229" t="s">
        <v>236</v>
      </c>
      <c r="TPR1192" s="230" t="s">
        <v>26</v>
      </c>
      <c r="TPS1192" s="231">
        <v>7</v>
      </c>
      <c r="TPT1192" s="231">
        <v>2</v>
      </c>
      <c r="TPU1192" s="232" t="s">
        <v>237</v>
      </c>
      <c r="TPV1192" s="233">
        <v>0</v>
      </c>
      <c r="TPW1192" s="234"/>
      <c r="TPX1192" s="235" t="e">
        <f>TPX1193</f>
        <v>#REF!</v>
      </c>
      <c r="TPY1192" s="229" t="s">
        <v>236</v>
      </c>
      <c r="TPZ1192" s="230" t="s">
        <v>26</v>
      </c>
      <c r="TQA1192" s="231">
        <v>7</v>
      </c>
      <c r="TQB1192" s="231">
        <v>2</v>
      </c>
      <c r="TQC1192" s="232" t="s">
        <v>237</v>
      </c>
      <c r="TQD1192" s="233">
        <v>0</v>
      </c>
      <c r="TQE1192" s="234"/>
      <c r="TQF1192" s="235" t="e">
        <f>TQF1193</f>
        <v>#REF!</v>
      </c>
      <c r="TQG1192" s="229" t="s">
        <v>236</v>
      </c>
      <c r="TQH1192" s="230" t="s">
        <v>26</v>
      </c>
      <c r="TQI1192" s="231">
        <v>7</v>
      </c>
      <c r="TQJ1192" s="231">
        <v>2</v>
      </c>
      <c r="TQK1192" s="232" t="s">
        <v>237</v>
      </c>
      <c r="TQL1192" s="233">
        <v>0</v>
      </c>
      <c r="TQM1192" s="234"/>
      <c r="TQN1192" s="235" t="e">
        <f>TQN1193</f>
        <v>#REF!</v>
      </c>
      <c r="TQO1192" s="229" t="s">
        <v>236</v>
      </c>
      <c r="TQP1192" s="230" t="s">
        <v>26</v>
      </c>
      <c r="TQQ1192" s="231">
        <v>7</v>
      </c>
      <c r="TQR1192" s="231">
        <v>2</v>
      </c>
      <c r="TQS1192" s="232" t="s">
        <v>237</v>
      </c>
      <c r="TQT1192" s="233">
        <v>0</v>
      </c>
      <c r="TQU1192" s="234"/>
      <c r="TQV1192" s="235" t="e">
        <f>TQV1193</f>
        <v>#REF!</v>
      </c>
      <c r="TQW1192" s="229" t="s">
        <v>236</v>
      </c>
      <c r="TQX1192" s="230" t="s">
        <v>26</v>
      </c>
      <c r="TQY1192" s="231">
        <v>7</v>
      </c>
      <c r="TQZ1192" s="231">
        <v>2</v>
      </c>
      <c r="TRA1192" s="232" t="s">
        <v>237</v>
      </c>
      <c r="TRB1192" s="233">
        <v>0</v>
      </c>
      <c r="TRC1192" s="234"/>
      <c r="TRD1192" s="235" t="e">
        <f>TRD1193</f>
        <v>#REF!</v>
      </c>
      <c r="TRE1192" s="229" t="s">
        <v>236</v>
      </c>
      <c r="TRF1192" s="230" t="s">
        <v>26</v>
      </c>
      <c r="TRG1192" s="231">
        <v>7</v>
      </c>
      <c r="TRH1192" s="231">
        <v>2</v>
      </c>
      <c r="TRI1192" s="232" t="s">
        <v>237</v>
      </c>
      <c r="TRJ1192" s="233">
        <v>0</v>
      </c>
      <c r="TRK1192" s="234"/>
      <c r="TRL1192" s="235" t="e">
        <f>TRL1193</f>
        <v>#REF!</v>
      </c>
      <c r="TRM1192" s="229" t="s">
        <v>236</v>
      </c>
      <c r="TRN1192" s="230" t="s">
        <v>26</v>
      </c>
      <c r="TRO1192" s="231">
        <v>7</v>
      </c>
      <c r="TRP1192" s="231">
        <v>2</v>
      </c>
      <c r="TRQ1192" s="232" t="s">
        <v>237</v>
      </c>
      <c r="TRR1192" s="233">
        <v>0</v>
      </c>
      <c r="TRS1192" s="234"/>
      <c r="TRT1192" s="235" t="e">
        <f>TRT1193</f>
        <v>#REF!</v>
      </c>
      <c r="TRU1192" s="229" t="s">
        <v>236</v>
      </c>
      <c r="TRV1192" s="230" t="s">
        <v>26</v>
      </c>
      <c r="TRW1192" s="231">
        <v>7</v>
      </c>
      <c r="TRX1192" s="231">
        <v>2</v>
      </c>
      <c r="TRY1192" s="232" t="s">
        <v>237</v>
      </c>
      <c r="TRZ1192" s="233">
        <v>0</v>
      </c>
      <c r="TSA1192" s="234"/>
      <c r="TSB1192" s="235" t="e">
        <f>TSB1193</f>
        <v>#REF!</v>
      </c>
      <c r="TSC1192" s="229" t="s">
        <v>236</v>
      </c>
      <c r="TSD1192" s="230" t="s">
        <v>26</v>
      </c>
      <c r="TSE1192" s="231">
        <v>7</v>
      </c>
      <c r="TSF1192" s="231">
        <v>2</v>
      </c>
      <c r="TSG1192" s="232" t="s">
        <v>237</v>
      </c>
      <c r="TSH1192" s="233">
        <v>0</v>
      </c>
      <c r="TSI1192" s="234"/>
      <c r="TSJ1192" s="235" t="e">
        <f>TSJ1193</f>
        <v>#REF!</v>
      </c>
      <c r="TSK1192" s="229" t="s">
        <v>236</v>
      </c>
      <c r="TSL1192" s="230" t="s">
        <v>26</v>
      </c>
      <c r="TSM1192" s="231">
        <v>7</v>
      </c>
      <c r="TSN1192" s="231">
        <v>2</v>
      </c>
      <c r="TSO1192" s="232" t="s">
        <v>237</v>
      </c>
      <c r="TSP1192" s="233">
        <v>0</v>
      </c>
      <c r="TSQ1192" s="234"/>
      <c r="TSR1192" s="235" t="e">
        <f>TSR1193</f>
        <v>#REF!</v>
      </c>
      <c r="TSS1192" s="229" t="s">
        <v>236</v>
      </c>
      <c r="TST1192" s="230" t="s">
        <v>26</v>
      </c>
      <c r="TSU1192" s="231">
        <v>7</v>
      </c>
      <c r="TSV1192" s="231">
        <v>2</v>
      </c>
      <c r="TSW1192" s="232" t="s">
        <v>237</v>
      </c>
      <c r="TSX1192" s="233">
        <v>0</v>
      </c>
      <c r="TSY1192" s="234"/>
      <c r="TSZ1192" s="235" t="e">
        <f>TSZ1193</f>
        <v>#REF!</v>
      </c>
      <c r="TTA1192" s="229" t="s">
        <v>236</v>
      </c>
      <c r="TTB1192" s="230" t="s">
        <v>26</v>
      </c>
      <c r="TTC1192" s="231">
        <v>7</v>
      </c>
      <c r="TTD1192" s="231">
        <v>2</v>
      </c>
      <c r="TTE1192" s="232" t="s">
        <v>237</v>
      </c>
      <c r="TTF1192" s="233">
        <v>0</v>
      </c>
      <c r="TTG1192" s="234"/>
      <c r="TTH1192" s="235" t="e">
        <f>TTH1193</f>
        <v>#REF!</v>
      </c>
      <c r="TTI1192" s="229" t="s">
        <v>236</v>
      </c>
      <c r="TTJ1192" s="230" t="s">
        <v>26</v>
      </c>
      <c r="TTK1192" s="231">
        <v>7</v>
      </c>
      <c r="TTL1192" s="231">
        <v>2</v>
      </c>
      <c r="TTM1192" s="232" t="s">
        <v>237</v>
      </c>
      <c r="TTN1192" s="233">
        <v>0</v>
      </c>
      <c r="TTO1192" s="234"/>
      <c r="TTP1192" s="235" t="e">
        <f>TTP1193</f>
        <v>#REF!</v>
      </c>
      <c r="TTQ1192" s="229" t="s">
        <v>236</v>
      </c>
      <c r="TTR1192" s="230" t="s">
        <v>26</v>
      </c>
      <c r="TTS1192" s="231">
        <v>7</v>
      </c>
      <c r="TTT1192" s="231">
        <v>2</v>
      </c>
      <c r="TTU1192" s="232" t="s">
        <v>237</v>
      </c>
      <c r="TTV1192" s="233">
        <v>0</v>
      </c>
      <c r="TTW1192" s="234"/>
      <c r="TTX1192" s="235" t="e">
        <f>TTX1193</f>
        <v>#REF!</v>
      </c>
      <c r="TTY1192" s="229" t="s">
        <v>236</v>
      </c>
      <c r="TTZ1192" s="230" t="s">
        <v>26</v>
      </c>
      <c r="TUA1192" s="231">
        <v>7</v>
      </c>
      <c r="TUB1192" s="231">
        <v>2</v>
      </c>
      <c r="TUC1192" s="232" t="s">
        <v>237</v>
      </c>
      <c r="TUD1192" s="233">
        <v>0</v>
      </c>
      <c r="TUE1192" s="234"/>
      <c r="TUF1192" s="235" t="e">
        <f>TUF1193</f>
        <v>#REF!</v>
      </c>
      <c r="TUG1192" s="229" t="s">
        <v>236</v>
      </c>
      <c r="TUH1192" s="230" t="s">
        <v>26</v>
      </c>
      <c r="TUI1192" s="231">
        <v>7</v>
      </c>
      <c r="TUJ1192" s="231">
        <v>2</v>
      </c>
      <c r="TUK1192" s="232" t="s">
        <v>237</v>
      </c>
      <c r="TUL1192" s="233">
        <v>0</v>
      </c>
      <c r="TUM1192" s="234"/>
      <c r="TUN1192" s="235" t="e">
        <f>TUN1193</f>
        <v>#REF!</v>
      </c>
      <c r="TUO1192" s="229" t="s">
        <v>236</v>
      </c>
      <c r="TUP1192" s="230" t="s">
        <v>26</v>
      </c>
      <c r="TUQ1192" s="231">
        <v>7</v>
      </c>
      <c r="TUR1192" s="231">
        <v>2</v>
      </c>
      <c r="TUS1192" s="232" t="s">
        <v>237</v>
      </c>
      <c r="TUT1192" s="233">
        <v>0</v>
      </c>
      <c r="TUU1192" s="234"/>
      <c r="TUV1192" s="235" t="e">
        <f>TUV1193</f>
        <v>#REF!</v>
      </c>
      <c r="TUW1192" s="229" t="s">
        <v>236</v>
      </c>
      <c r="TUX1192" s="230" t="s">
        <v>26</v>
      </c>
      <c r="TUY1192" s="231">
        <v>7</v>
      </c>
      <c r="TUZ1192" s="231">
        <v>2</v>
      </c>
      <c r="TVA1192" s="232" t="s">
        <v>237</v>
      </c>
      <c r="TVB1192" s="233">
        <v>0</v>
      </c>
      <c r="TVC1192" s="234"/>
      <c r="TVD1192" s="235" t="e">
        <f>TVD1193</f>
        <v>#REF!</v>
      </c>
      <c r="TVE1192" s="229" t="s">
        <v>236</v>
      </c>
      <c r="TVF1192" s="230" t="s">
        <v>26</v>
      </c>
      <c r="TVG1192" s="231">
        <v>7</v>
      </c>
      <c r="TVH1192" s="231">
        <v>2</v>
      </c>
      <c r="TVI1192" s="232" t="s">
        <v>237</v>
      </c>
      <c r="TVJ1192" s="233">
        <v>0</v>
      </c>
      <c r="TVK1192" s="234"/>
      <c r="TVL1192" s="235" t="e">
        <f>TVL1193</f>
        <v>#REF!</v>
      </c>
      <c r="TVM1192" s="229" t="s">
        <v>236</v>
      </c>
      <c r="TVN1192" s="230" t="s">
        <v>26</v>
      </c>
      <c r="TVO1192" s="231">
        <v>7</v>
      </c>
      <c r="TVP1192" s="231">
        <v>2</v>
      </c>
      <c r="TVQ1192" s="232" t="s">
        <v>237</v>
      </c>
      <c r="TVR1192" s="233">
        <v>0</v>
      </c>
      <c r="TVS1192" s="234"/>
      <c r="TVT1192" s="235" t="e">
        <f>TVT1193</f>
        <v>#REF!</v>
      </c>
      <c r="TVU1192" s="229" t="s">
        <v>236</v>
      </c>
      <c r="TVV1192" s="230" t="s">
        <v>26</v>
      </c>
      <c r="TVW1192" s="231">
        <v>7</v>
      </c>
      <c r="TVX1192" s="231">
        <v>2</v>
      </c>
      <c r="TVY1192" s="232" t="s">
        <v>237</v>
      </c>
      <c r="TVZ1192" s="233">
        <v>0</v>
      </c>
      <c r="TWA1192" s="234"/>
      <c r="TWB1192" s="235" t="e">
        <f>TWB1193</f>
        <v>#REF!</v>
      </c>
      <c r="TWC1192" s="229" t="s">
        <v>236</v>
      </c>
      <c r="TWD1192" s="230" t="s">
        <v>26</v>
      </c>
      <c r="TWE1192" s="231">
        <v>7</v>
      </c>
      <c r="TWF1192" s="231">
        <v>2</v>
      </c>
      <c r="TWG1192" s="232" t="s">
        <v>237</v>
      </c>
      <c r="TWH1192" s="233">
        <v>0</v>
      </c>
      <c r="TWI1192" s="234"/>
      <c r="TWJ1192" s="235" t="e">
        <f>TWJ1193</f>
        <v>#REF!</v>
      </c>
      <c r="TWK1192" s="229" t="s">
        <v>236</v>
      </c>
      <c r="TWL1192" s="230" t="s">
        <v>26</v>
      </c>
      <c r="TWM1192" s="231">
        <v>7</v>
      </c>
      <c r="TWN1192" s="231">
        <v>2</v>
      </c>
      <c r="TWO1192" s="232" t="s">
        <v>237</v>
      </c>
      <c r="TWP1192" s="233">
        <v>0</v>
      </c>
      <c r="TWQ1192" s="234"/>
      <c r="TWR1192" s="235" t="e">
        <f>TWR1193</f>
        <v>#REF!</v>
      </c>
      <c r="TWS1192" s="229" t="s">
        <v>236</v>
      </c>
      <c r="TWT1192" s="230" t="s">
        <v>26</v>
      </c>
      <c r="TWU1192" s="231">
        <v>7</v>
      </c>
      <c r="TWV1192" s="231">
        <v>2</v>
      </c>
      <c r="TWW1192" s="232" t="s">
        <v>237</v>
      </c>
      <c r="TWX1192" s="233">
        <v>0</v>
      </c>
      <c r="TWY1192" s="234"/>
      <c r="TWZ1192" s="235" t="e">
        <f>TWZ1193</f>
        <v>#REF!</v>
      </c>
      <c r="TXA1192" s="229" t="s">
        <v>236</v>
      </c>
      <c r="TXB1192" s="230" t="s">
        <v>26</v>
      </c>
      <c r="TXC1192" s="231">
        <v>7</v>
      </c>
      <c r="TXD1192" s="231">
        <v>2</v>
      </c>
      <c r="TXE1192" s="232" t="s">
        <v>237</v>
      </c>
      <c r="TXF1192" s="233">
        <v>0</v>
      </c>
      <c r="TXG1192" s="234"/>
      <c r="TXH1192" s="235" t="e">
        <f>TXH1193</f>
        <v>#REF!</v>
      </c>
      <c r="TXI1192" s="229" t="s">
        <v>236</v>
      </c>
      <c r="TXJ1192" s="230" t="s">
        <v>26</v>
      </c>
      <c r="TXK1192" s="231">
        <v>7</v>
      </c>
      <c r="TXL1192" s="231">
        <v>2</v>
      </c>
      <c r="TXM1192" s="232" t="s">
        <v>237</v>
      </c>
      <c r="TXN1192" s="233">
        <v>0</v>
      </c>
      <c r="TXO1192" s="234"/>
      <c r="TXP1192" s="235" t="e">
        <f>TXP1193</f>
        <v>#REF!</v>
      </c>
      <c r="TXQ1192" s="229" t="s">
        <v>236</v>
      </c>
      <c r="TXR1192" s="230" t="s">
        <v>26</v>
      </c>
      <c r="TXS1192" s="231">
        <v>7</v>
      </c>
      <c r="TXT1192" s="231">
        <v>2</v>
      </c>
      <c r="TXU1192" s="232" t="s">
        <v>237</v>
      </c>
      <c r="TXV1192" s="233">
        <v>0</v>
      </c>
      <c r="TXW1192" s="234"/>
      <c r="TXX1192" s="235" t="e">
        <f>TXX1193</f>
        <v>#REF!</v>
      </c>
      <c r="TXY1192" s="229" t="s">
        <v>236</v>
      </c>
      <c r="TXZ1192" s="230" t="s">
        <v>26</v>
      </c>
      <c r="TYA1192" s="231">
        <v>7</v>
      </c>
      <c r="TYB1192" s="231">
        <v>2</v>
      </c>
      <c r="TYC1192" s="232" t="s">
        <v>237</v>
      </c>
      <c r="TYD1192" s="233">
        <v>0</v>
      </c>
      <c r="TYE1192" s="234"/>
      <c r="TYF1192" s="235" t="e">
        <f>TYF1193</f>
        <v>#REF!</v>
      </c>
      <c r="TYG1192" s="229" t="s">
        <v>236</v>
      </c>
      <c r="TYH1192" s="230" t="s">
        <v>26</v>
      </c>
      <c r="TYI1192" s="231">
        <v>7</v>
      </c>
      <c r="TYJ1192" s="231">
        <v>2</v>
      </c>
      <c r="TYK1192" s="232" t="s">
        <v>237</v>
      </c>
      <c r="TYL1192" s="233">
        <v>0</v>
      </c>
      <c r="TYM1192" s="234"/>
      <c r="TYN1192" s="235" t="e">
        <f>TYN1193</f>
        <v>#REF!</v>
      </c>
      <c r="TYO1192" s="229" t="s">
        <v>236</v>
      </c>
      <c r="TYP1192" s="230" t="s">
        <v>26</v>
      </c>
      <c r="TYQ1192" s="231">
        <v>7</v>
      </c>
      <c r="TYR1192" s="231">
        <v>2</v>
      </c>
      <c r="TYS1192" s="232" t="s">
        <v>237</v>
      </c>
      <c r="TYT1192" s="233">
        <v>0</v>
      </c>
      <c r="TYU1192" s="234"/>
      <c r="TYV1192" s="235" t="e">
        <f>TYV1193</f>
        <v>#REF!</v>
      </c>
      <c r="TYW1192" s="229" t="s">
        <v>236</v>
      </c>
      <c r="TYX1192" s="230" t="s">
        <v>26</v>
      </c>
      <c r="TYY1192" s="231">
        <v>7</v>
      </c>
      <c r="TYZ1192" s="231">
        <v>2</v>
      </c>
      <c r="TZA1192" s="232" t="s">
        <v>237</v>
      </c>
      <c r="TZB1192" s="233">
        <v>0</v>
      </c>
      <c r="TZC1192" s="234"/>
      <c r="TZD1192" s="235" t="e">
        <f>TZD1193</f>
        <v>#REF!</v>
      </c>
      <c r="TZE1192" s="229" t="s">
        <v>236</v>
      </c>
      <c r="TZF1192" s="230" t="s">
        <v>26</v>
      </c>
      <c r="TZG1192" s="231">
        <v>7</v>
      </c>
      <c r="TZH1192" s="231">
        <v>2</v>
      </c>
      <c r="TZI1192" s="232" t="s">
        <v>237</v>
      </c>
      <c r="TZJ1192" s="233">
        <v>0</v>
      </c>
      <c r="TZK1192" s="234"/>
      <c r="TZL1192" s="235" t="e">
        <f>TZL1193</f>
        <v>#REF!</v>
      </c>
      <c r="TZM1192" s="229" t="s">
        <v>236</v>
      </c>
      <c r="TZN1192" s="230" t="s">
        <v>26</v>
      </c>
      <c r="TZO1192" s="231">
        <v>7</v>
      </c>
      <c r="TZP1192" s="231">
        <v>2</v>
      </c>
      <c r="TZQ1192" s="232" t="s">
        <v>237</v>
      </c>
      <c r="TZR1192" s="233">
        <v>0</v>
      </c>
      <c r="TZS1192" s="234"/>
      <c r="TZT1192" s="235" t="e">
        <f>TZT1193</f>
        <v>#REF!</v>
      </c>
      <c r="TZU1192" s="229" t="s">
        <v>236</v>
      </c>
      <c r="TZV1192" s="230" t="s">
        <v>26</v>
      </c>
      <c r="TZW1192" s="231">
        <v>7</v>
      </c>
      <c r="TZX1192" s="231">
        <v>2</v>
      </c>
      <c r="TZY1192" s="232" t="s">
        <v>237</v>
      </c>
      <c r="TZZ1192" s="233">
        <v>0</v>
      </c>
      <c r="UAA1192" s="234"/>
      <c r="UAB1192" s="235" t="e">
        <f>UAB1193</f>
        <v>#REF!</v>
      </c>
      <c r="UAC1192" s="229" t="s">
        <v>236</v>
      </c>
      <c r="UAD1192" s="230" t="s">
        <v>26</v>
      </c>
      <c r="UAE1192" s="231">
        <v>7</v>
      </c>
      <c r="UAF1192" s="231">
        <v>2</v>
      </c>
      <c r="UAG1192" s="232" t="s">
        <v>237</v>
      </c>
      <c r="UAH1192" s="233">
        <v>0</v>
      </c>
      <c r="UAI1192" s="234"/>
      <c r="UAJ1192" s="235" t="e">
        <f>UAJ1193</f>
        <v>#REF!</v>
      </c>
      <c r="UAK1192" s="229" t="s">
        <v>236</v>
      </c>
      <c r="UAL1192" s="230" t="s">
        <v>26</v>
      </c>
      <c r="UAM1192" s="231">
        <v>7</v>
      </c>
      <c r="UAN1192" s="231">
        <v>2</v>
      </c>
      <c r="UAO1192" s="232" t="s">
        <v>237</v>
      </c>
      <c r="UAP1192" s="233">
        <v>0</v>
      </c>
      <c r="UAQ1192" s="234"/>
      <c r="UAR1192" s="235" t="e">
        <f>UAR1193</f>
        <v>#REF!</v>
      </c>
      <c r="UAS1192" s="229" t="s">
        <v>236</v>
      </c>
      <c r="UAT1192" s="230" t="s">
        <v>26</v>
      </c>
      <c r="UAU1192" s="231">
        <v>7</v>
      </c>
      <c r="UAV1192" s="231">
        <v>2</v>
      </c>
      <c r="UAW1192" s="232" t="s">
        <v>237</v>
      </c>
      <c r="UAX1192" s="233">
        <v>0</v>
      </c>
      <c r="UAY1192" s="234"/>
      <c r="UAZ1192" s="235" t="e">
        <f>UAZ1193</f>
        <v>#REF!</v>
      </c>
      <c r="UBA1192" s="229" t="s">
        <v>236</v>
      </c>
      <c r="UBB1192" s="230" t="s">
        <v>26</v>
      </c>
      <c r="UBC1192" s="231">
        <v>7</v>
      </c>
      <c r="UBD1192" s="231">
        <v>2</v>
      </c>
      <c r="UBE1192" s="232" t="s">
        <v>237</v>
      </c>
      <c r="UBF1192" s="233">
        <v>0</v>
      </c>
      <c r="UBG1192" s="234"/>
      <c r="UBH1192" s="235" t="e">
        <f>UBH1193</f>
        <v>#REF!</v>
      </c>
      <c r="UBI1192" s="229" t="s">
        <v>236</v>
      </c>
      <c r="UBJ1192" s="230" t="s">
        <v>26</v>
      </c>
      <c r="UBK1192" s="231">
        <v>7</v>
      </c>
      <c r="UBL1192" s="231">
        <v>2</v>
      </c>
      <c r="UBM1192" s="232" t="s">
        <v>237</v>
      </c>
      <c r="UBN1192" s="233">
        <v>0</v>
      </c>
      <c r="UBO1192" s="234"/>
      <c r="UBP1192" s="235" t="e">
        <f>UBP1193</f>
        <v>#REF!</v>
      </c>
      <c r="UBQ1192" s="229" t="s">
        <v>236</v>
      </c>
      <c r="UBR1192" s="230" t="s">
        <v>26</v>
      </c>
      <c r="UBS1192" s="231">
        <v>7</v>
      </c>
      <c r="UBT1192" s="231">
        <v>2</v>
      </c>
      <c r="UBU1192" s="232" t="s">
        <v>237</v>
      </c>
      <c r="UBV1192" s="233">
        <v>0</v>
      </c>
      <c r="UBW1192" s="234"/>
      <c r="UBX1192" s="235" t="e">
        <f>UBX1193</f>
        <v>#REF!</v>
      </c>
      <c r="UBY1192" s="229" t="s">
        <v>236</v>
      </c>
      <c r="UBZ1192" s="230" t="s">
        <v>26</v>
      </c>
      <c r="UCA1192" s="231">
        <v>7</v>
      </c>
      <c r="UCB1192" s="231">
        <v>2</v>
      </c>
      <c r="UCC1192" s="232" t="s">
        <v>237</v>
      </c>
      <c r="UCD1192" s="233">
        <v>0</v>
      </c>
      <c r="UCE1192" s="234"/>
      <c r="UCF1192" s="235" t="e">
        <f>UCF1193</f>
        <v>#REF!</v>
      </c>
      <c r="UCG1192" s="229" t="s">
        <v>236</v>
      </c>
      <c r="UCH1192" s="230" t="s">
        <v>26</v>
      </c>
      <c r="UCI1192" s="231">
        <v>7</v>
      </c>
      <c r="UCJ1192" s="231">
        <v>2</v>
      </c>
      <c r="UCK1192" s="232" t="s">
        <v>237</v>
      </c>
      <c r="UCL1192" s="233">
        <v>0</v>
      </c>
      <c r="UCM1192" s="234"/>
      <c r="UCN1192" s="235" t="e">
        <f>UCN1193</f>
        <v>#REF!</v>
      </c>
      <c r="UCO1192" s="229" t="s">
        <v>236</v>
      </c>
      <c r="UCP1192" s="230" t="s">
        <v>26</v>
      </c>
      <c r="UCQ1192" s="231">
        <v>7</v>
      </c>
      <c r="UCR1192" s="231">
        <v>2</v>
      </c>
      <c r="UCS1192" s="232" t="s">
        <v>237</v>
      </c>
      <c r="UCT1192" s="233">
        <v>0</v>
      </c>
      <c r="UCU1192" s="234"/>
      <c r="UCV1192" s="235" t="e">
        <f>UCV1193</f>
        <v>#REF!</v>
      </c>
      <c r="UCW1192" s="229" t="s">
        <v>236</v>
      </c>
      <c r="UCX1192" s="230" t="s">
        <v>26</v>
      </c>
      <c r="UCY1192" s="231">
        <v>7</v>
      </c>
      <c r="UCZ1192" s="231">
        <v>2</v>
      </c>
      <c r="UDA1192" s="232" t="s">
        <v>237</v>
      </c>
      <c r="UDB1192" s="233">
        <v>0</v>
      </c>
      <c r="UDC1192" s="234"/>
      <c r="UDD1192" s="235" t="e">
        <f>UDD1193</f>
        <v>#REF!</v>
      </c>
      <c r="UDE1192" s="229" t="s">
        <v>236</v>
      </c>
      <c r="UDF1192" s="230" t="s">
        <v>26</v>
      </c>
      <c r="UDG1192" s="231">
        <v>7</v>
      </c>
      <c r="UDH1192" s="231">
        <v>2</v>
      </c>
      <c r="UDI1192" s="232" t="s">
        <v>237</v>
      </c>
      <c r="UDJ1192" s="233">
        <v>0</v>
      </c>
      <c r="UDK1192" s="234"/>
      <c r="UDL1192" s="235" t="e">
        <f>UDL1193</f>
        <v>#REF!</v>
      </c>
      <c r="UDM1192" s="229" t="s">
        <v>236</v>
      </c>
      <c r="UDN1192" s="230" t="s">
        <v>26</v>
      </c>
      <c r="UDO1192" s="231">
        <v>7</v>
      </c>
      <c r="UDP1192" s="231">
        <v>2</v>
      </c>
      <c r="UDQ1192" s="232" t="s">
        <v>237</v>
      </c>
      <c r="UDR1192" s="233">
        <v>0</v>
      </c>
      <c r="UDS1192" s="234"/>
      <c r="UDT1192" s="235" t="e">
        <f>UDT1193</f>
        <v>#REF!</v>
      </c>
      <c r="UDU1192" s="229" t="s">
        <v>236</v>
      </c>
      <c r="UDV1192" s="230" t="s">
        <v>26</v>
      </c>
      <c r="UDW1192" s="231">
        <v>7</v>
      </c>
      <c r="UDX1192" s="231">
        <v>2</v>
      </c>
      <c r="UDY1192" s="232" t="s">
        <v>237</v>
      </c>
      <c r="UDZ1192" s="233">
        <v>0</v>
      </c>
      <c r="UEA1192" s="234"/>
      <c r="UEB1192" s="235" t="e">
        <f>UEB1193</f>
        <v>#REF!</v>
      </c>
      <c r="UEC1192" s="229" t="s">
        <v>236</v>
      </c>
      <c r="UED1192" s="230" t="s">
        <v>26</v>
      </c>
      <c r="UEE1192" s="231">
        <v>7</v>
      </c>
      <c r="UEF1192" s="231">
        <v>2</v>
      </c>
      <c r="UEG1192" s="232" t="s">
        <v>237</v>
      </c>
      <c r="UEH1192" s="233">
        <v>0</v>
      </c>
      <c r="UEI1192" s="234"/>
      <c r="UEJ1192" s="235" t="e">
        <f>UEJ1193</f>
        <v>#REF!</v>
      </c>
      <c r="UEK1192" s="229" t="s">
        <v>236</v>
      </c>
      <c r="UEL1192" s="230" t="s">
        <v>26</v>
      </c>
      <c r="UEM1192" s="231">
        <v>7</v>
      </c>
      <c r="UEN1192" s="231">
        <v>2</v>
      </c>
      <c r="UEO1192" s="232" t="s">
        <v>237</v>
      </c>
      <c r="UEP1192" s="233">
        <v>0</v>
      </c>
      <c r="UEQ1192" s="234"/>
      <c r="UER1192" s="235" t="e">
        <f>UER1193</f>
        <v>#REF!</v>
      </c>
      <c r="UES1192" s="229" t="s">
        <v>236</v>
      </c>
      <c r="UET1192" s="230" t="s">
        <v>26</v>
      </c>
      <c r="UEU1192" s="231">
        <v>7</v>
      </c>
      <c r="UEV1192" s="231">
        <v>2</v>
      </c>
      <c r="UEW1192" s="232" t="s">
        <v>237</v>
      </c>
      <c r="UEX1192" s="233">
        <v>0</v>
      </c>
      <c r="UEY1192" s="234"/>
      <c r="UEZ1192" s="235" t="e">
        <f>UEZ1193</f>
        <v>#REF!</v>
      </c>
      <c r="UFA1192" s="229" t="s">
        <v>236</v>
      </c>
      <c r="UFB1192" s="230" t="s">
        <v>26</v>
      </c>
      <c r="UFC1192" s="231">
        <v>7</v>
      </c>
      <c r="UFD1192" s="231">
        <v>2</v>
      </c>
      <c r="UFE1192" s="232" t="s">
        <v>237</v>
      </c>
      <c r="UFF1192" s="233">
        <v>0</v>
      </c>
      <c r="UFG1192" s="234"/>
      <c r="UFH1192" s="235" t="e">
        <f>UFH1193</f>
        <v>#REF!</v>
      </c>
      <c r="UFI1192" s="229" t="s">
        <v>236</v>
      </c>
      <c r="UFJ1192" s="230" t="s">
        <v>26</v>
      </c>
      <c r="UFK1192" s="231">
        <v>7</v>
      </c>
      <c r="UFL1192" s="231">
        <v>2</v>
      </c>
      <c r="UFM1192" s="232" t="s">
        <v>237</v>
      </c>
      <c r="UFN1192" s="233">
        <v>0</v>
      </c>
      <c r="UFO1192" s="234"/>
      <c r="UFP1192" s="235" t="e">
        <f>UFP1193</f>
        <v>#REF!</v>
      </c>
      <c r="UFQ1192" s="229" t="s">
        <v>236</v>
      </c>
      <c r="UFR1192" s="230" t="s">
        <v>26</v>
      </c>
      <c r="UFS1192" s="231">
        <v>7</v>
      </c>
      <c r="UFT1192" s="231">
        <v>2</v>
      </c>
      <c r="UFU1192" s="232" t="s">
        <v>237</v>
      </c>
      <c r="UFV1192" s="233">
        <v>0</v>
      </c>
      <c r="UFW1192" s="234"/>
      <c r="UFX1192" s="235" t="e">
        <f>UFX1193</f>
        <v>#REF!</v>
      </c>
      <c r="UFY1192" s="229" t="s">
        <v>236</v>
      </c>
      <c r="UFZ1192" s="230" t="s">
        <v>26</v>
      </c>
      <c r="UGA1192" s="231">
        <v>7</v>
      </c>
      <c r="UGB1192" s="231">
        <v>2</v>
      </c>
      <c r="UGC1192" s="232" t="s">
        <v>237</v>
      </c>
      <c r="UGD1192" s="233">
        <v>0</v>
      </c>
      <c r="UGE1192" s="234"/>
      <c r="UGF1192" s="235" t="e">
        <f>UGF1193</f>
        <v>#REF!</v>
      </c>
      <c r="UGG1192" s="229" t="s">
        <v>236</v>
      </c>
      <c r="UGH1192" s="230" t="s">
        <v>26</v>
      </c>
      <c r="UGI1192" s="231">
        <v>7</v>
      </c>
      <c r="UGJ1192" s="231">
        <v>2</v>
      </c>
      <c r="UGK1192" s="232" t="s">
        <v>237</v>
      </c>
      <c r="UGL1192" s="233">
        <v>0</v>
      </c>
      <c r="UGM1192" s="234"/>
      <c r="UGN1192" s="235" t="e">
        <f>UGN1193</f>
        <v>#REF!</v>
      </c>
      <c r="UGO1192" s="229" t="s">
        <v>236</v>
      </c>
      <c r="UGP1192" s="230" t="s">
        <v>26</v>
      </c>
      <c r="UGQ1192" s="231">
        <v>7</v>
      </c>
      <c r="UGR1192" s="231">
        <v>2</v>
      </c>
      <c r="UGS1192" s="232" t="s">
        <v>237</v>
      </c>
      <c r="UGT1192" s="233">
        <v>0</v>
      </c>
      <c r="UGU1192" s="234"/>
      <c r="UGV1192" s="235" t="e">
        <f>UGV1193</f>
        <v>#REF!</v>
      </c>
      <c r="UGW1192" s="229" t="s">
        <v>236</v>
      </c>
      <c r="UGX1192" s="230" t="s">
        <v>26</v>
      </c>
      <c r="UGY1192" s="231">
        <v>7</v>
      </c>
      <c r="UGZ1192" s="231">
        <v>2</v>
      </c>
      <c r="UHA1192" s="232" t="s">
        <v>237</v>
      </c>
      <c r="UHB1192" s="233">
        <v>0</v>
      </c>
      <c r="UHC1192" s="234"/>
      <c r="UHD1192" s="235" t="e">
        <f>UHD1193</f>
        <v>#REF!</v>
      </c>
      <c r="UHE1192" s="229" t="s">
        <v>236</v>
      </c>
      <c r="UHF1192" s="230" t="s">
        <v>26</v>
      </c>
      <c r="UHG1192" s="231">
        <v>7</v>
      </c>
      <c r="UHH1192" s="231">
        <v>2</v>
      </c>
      <c r="UHI1192" s="232" t="s">
        <v>237</v>
      </c>
      <c r="UHJ1192" s="233">
        <v>0</v>
      </c>
      <c r="UHK1192" s="234"/>
      <c r="UHL1192" s="235" t="e">
        <f>UHL1193</f>
        <v>#REF!</v>
      </c>
      <c r="UHM1192" s="229" t="s">
        <v>236</v>
      </c>
      <c r="UHN1192" s="230" t="s">
        <v>26</v>
      </c>
      <c r="UHO1192" s="231">
        <v>7</v>
      </c>
      <c r="UHP1192" s="231">
        <v>2</v>
      </c>
      <c r="UHQ1192" s="232" t="s">
        <v>237</v>
      </c>
      <c r="UHR1192" s="233">
        <v>0</v>
      </c>
      <c r="UHS1192" s="234"/>
      <c r="UHT1192" s="235" t="e">
        <f>UHT1193</f>
        <v>#REF!</v>
      </c>
      <c r="UHU1192" s="229" t="s">
        <v>236</v>
      </c>
      <c r="UHV1192" s="230" t="s">
        <v>26</v>
      </c>
      <c r="UHW1192" s="231">
        <v>7</v>
      </c>
      <c r="UHX1192" s="231">
        <v>2</v>
      </c>
      <c r="UHY1192" s="232" t="s">
        <v>237</v>
      </c>
      <c r="UHZ1192" s="233">
        <v>0</v>
      </c>
      <c r="UIA1192" s="234"/>
      <c r="UIB1192" s="235" t="e">
        <f>UIB1193</f>
        <v>#REF!</v>
      </c>
      <c r="UIC1192" s="229" t="s">
        <v>236</v>
      </c>
      <c r="UID1192" s="230" t="s">
        <v>26</v>
      </c>
      <c r="UIE1192" s="231">
        <v>7</v>
      </c>
      <c r="UIF1192" s="231">
        <v>2</v>
      </c>
      <c r="UIG1192" s="232" t="s">
        <v>237</v>
      </c>
      <c r="UIH1192" s="233">
        <v>0</v>
      </c>
      <c r="UII1192" s="234"/>
      <c r="UIJ1192" s="235" t="e">
        <f>UIJ1193</f>
        <v>#REF!</v>
      </c>
      <c r="UIK1192" s="229" t="s">
        <v>236</v>
      </c>
      <c r="UIL1192" s="230" t="s">
        <v>26</v>
      </c>
      <c r="UIM1192" s="231">
        <v>7</v>
      </c>
      <c r="UIN1192" s="231">
        <v>2</v>
      </c>
      <c r="UIO1192" s="232" t="s">
        <v>237</v>
      </c>
      <c r="UIP1192" s="233">
        <v>0</v>
      </c>
      <c r="UIQ1192" s="234"/>
      <c r="UIR1192" s="235" t="e">
        <f>UIR1193</f>
        <v>#REF!</v>
      </c>
      <c r="UIS1192" s="229" t="s">
        <v>236</v>
      </c>
      <c r="UIT1192" s="230" t="s">
        <v>26</v>
      </c>
      <c r="UIU1192" s="231">
        <v>7</v>
      </c>
      <c r="UIV1192" s="231">
        <v>2</v>
      </c>
      <c r="UIW1192" s="232" t="s">
        <v>237</v>
      </c>
      <c r="UIX1192" s="233">
        <v>0</v>
      </c>
      <c r="UIY1192" s="234"/>
      <c r="UIZ1192" s="235" t="e">
        <f>UIZ1193</f>
        <v>#REF!</v>
      </c>
      <c r="UJA1192" s="229" t="s">
        <v>236</v>
      </c>
      <c r="UJB1192" s="230" t="s">
        <v>26</v>
      </c>
      <c r="UJC1192" s="231">
        <v>7</v>
      </c>
      <c r="UJD1192" s="231">
        <v>2</v>
      </c>
      <c r="UJE1192" s="232" t="s">
        <v>237</v>
      </c>
      <c r="UJF1192" s="233">
        <v>0</v>
      </c>
      <c r="UJG1192" s="234"/>
      <c r="UJH1192" s="235" t="e">
        <f>UJH1193</f>
        <v>#REF!</v>
      </c>
      <c r="UJI1192" s="229" t="s">
        <v>236</v>
      </c>
      <c r="UJJ1192" s="230" t="s">
        <v>26</v>
      </c>
      <c r="UJK1192" s="231">
        <v>7</v>
      </c>
      <c r="UJL1192" s="231">
        <v>2</v>
      </c>
      <c r="UJM1192" s="232" t="s">
        <v>237</v>
      </c>
      <c r="UJN1192" s="233">
        <v>0</v>
      </c>
      <c r="UJO1192" s="234"/>
      <c r="UJP1192" s="235" t="e">
        <f>UJP1193</f>
        <v>#REF!</v>
      </c>
      <c r="UJQ1192" s="229" t="s">
        <v>236</v>
      </c>
      <c r="UJR1192" s="230" t="s">
        <v>26</v>
      </c>
      <c r="UJS1192" s="231">
        <v>7</v>
      </c>
      <c r="UJT1192" s="231">
        <v>2</v>
      </c>
      <c r="UJU1192" s="232" t="s">
        <v>237</v>
      </c>
      <c r="UJV1192" s="233">
        <v>0</v>
      </c>
      <c r="UJW1192" s="234"/>
      <c r="UJX1192" s="235" t="e">
        <f>UJX1193</f>
        <v>#REF!</v>
      </c>
      <c r="UJY1192" s="229" t="s">
        <v>236</v>
      </c>
      <c r="UJZ1192" s="230" t="s">
        <v>26</v>
      </c>
      <c r="UKA1192" s="231">
        <v>7</v>
      </c>
      <c r="UKB1192" s="231">
        <v>2</v>
      </c>
      <c r="UKC1192" s="232" t="s">
        <v>237</v>
      </c>
      <c r="UKD1192" s="233">
        <v>0</v>
      </c>
      <c r="UKE1192" s="234"/>
      <c r="UKF1192" s="235" t="e">
        <f>UKF1193</f>
        <v>#REF!</v>
      </c>
      <c r="UKG1192" s="229" t="s">
        <v>236</v>
      </c>
      <c r="UKH1192" s="230" t="s">
        <v>26</v>
      </c>
      <c r="UKI1192" s="231">
        <v>7</v>
      </c>
      <c r="UKJ1192" s="231">
        <v>2</v>
      </c>
      <c r="UKK1192" s="232" t="s">
        <v>237</v>
      </c>
      <c r="UKL1192" s="233">
        <v>0</v>
      </c>
      <c r="UKM1192" s="234"/>
      <c r="UKN1192" s="235" t="e">
        <f>UKN1193</f>
        <v>#REF!</v>
      </c>
      <c r="UKO1192" s="229" t="s">
        <v>236</v>
      </c>
      <c r="UKP1192" s="230" t="s">
        <v>26</v>
      </c>
      <c r="UKQ1192" s="231">
        <v>7</v>
      </c>
      <c r="UKR1192" s="231">
        <v>2</v>
      </c>
      <c r="UKS1192" s="232" t="s">
        <v>237</v>
      </c>
      <c r="UKT1192" s="233">
        <v>0</v>
      </c>
      <c r="UKU1192" s="234"/>
      <c r="UKV1192" s="235" t="e">
        <f>UKV1193</f>
        <v>#REF!</v>
      </c>
      <c r="UKW1192" s="229" t="s">
        <v>236</v>
      </c>
      <c r="UKX1192" s="230" t="s">
        <v>26</v>
      </c>
      <c r="UKY1192" s="231">
        <v>7</v>
      </c>
      <c r="UKZ1192" s="231">
        <v>2</v>
      </c>
      <c r="ULA1192" s="232" t="s">
        <v>237</v>
      </c>
      <c r="ULB1192" s="233">
        <v>0</v>
      </c>
      <c r="ULC1192" s="234"/>
      <c r="ULD1192" s="235" t="e">
        <f>ULD1193</f>
        <v>#REF!</v>
      </c>
      <c r="ULE1192" s="229" t="s">
        <v>236</v>
      </c>
      <c r="ULF1192" s="230" t="s">
        <v>26</v>
      </c>
      <c r="ULG1192" s="231">
        <v>7</v>
      </c>
      <c r="ULH1192" s="231">
        <v>2</v>
      </c>
      <c r="ULI1192" s="232" t="s">
        <v>237</v>
      </c>
      <c r="ULJ1192" s="233">
        <v>0</v>
      </c>
      <c r="ULK1192" s="234"/>
      <c r="ULL1192" s="235" t="e">
        <f>ULL1193</f>
        <v>#REF!</v>
      </c>
      <c r="ULM1192" s="229" t="s">
        <v>236</v>
      </c>
      <c r="ULN1192" s="230" t="s">
        <v>26</v>
      </c>
      <c r="ULO1192" s="231">
        <v>7</v>
      </c>
      <c r="ULP1192" s="231">
        <v>2</v>
      </c>
      <c r="ULQ1192" s="232" t="s">
        <v>237</v>
      </c>
      <c r="ULR1192" s="233">
        <v>0</v>
      </c>
      <c r="ULS1192" s="234"/>
      <c r="ULT1192" s="235" t="e">
        <f>ULT1193</f>
        <v>#REF!</v>
      </c>
      <c r="ULU1192" s="229" t="s">
        <v>236</v>
      </c>
      <c r="ULV1192" s="230" t="s">
        <v>26</v>
      </c>
      <c r="ULW1192" s="231">
        <v>7</v>
      </c>
      <c r="ULX1192" s="231">
        <v>2</v>
      </c>
      <c r="ULY1192" s="232" t="s">
        <v>237</v>
      </c>
      <c r="ULZ1192" s="233">
        <v>0</v>
      </c>
      <c r="UMA1192" s="234"/>
      <c r="UMB1192" s="235" t="e">
        <f>UMB1193</f>
        <v>#REF!</v>
      </c>
      <c r="UMC1192" s="229" t="s">
        <v>236</v>
      </c>
      <c r="UMD1192" s="230" t="s">
        <v>26</v>
      </c>
      <c r="UME1192" s="231">
        <v>7</v>
      </c>
      <c r="UMF1192" s="231">
        <v>2</v>
      </c>
      <c r="UMG1192" s="232" t="s">
        <v>237</v>
      </c>
      <c r="UMH1192" s="233">
        <v>0</v>
      </c>
      <c r="UMI1192" s="234"/>
      <c r="UMJ1192" s="235" t="e">
        <f>UMJ1193</f>
        <v>#REF!</v>
      </c>
      <c r="UMK1192" s="229" t="s">
        <v>236</v>
      </c>
      <c r="UML1192" s="230" t="s">
        <v>26</v>
      </c>
      <c r="UMM1192" s="231">
        <v>7</v>
      </c>
      <c r="UMN1192" s="231">
        <v>2</v>
      </c>
      <c r="UMO1192" s="232" t="s">
        <v>237</v>
      </c>
      <c r="UMP1192" s="233">
        <v>0</v>
      </c>
      <c r="UMQ1192" s="234"/>
      <c r="UMR1192" s="235" t="e">
        <f>UMR1193</f>
        <v>#REF!</v>
      </c>
      <c r="UMS1192" s="229" t="s">
        <v>236</v>
      </c>
      <c r="UMT1192" s="230" t="s">
        <v>26</v>
      </c>
      <c r="UMU1192" s="231">
        <v>7</v>
      </c>
      <c r="UMV1192" s="231">
        <v>2</v>
      </c>
      <c r="UMW1192" s="232" t="s">
        <v>237</v>
      </c>
      <c r="UMX1192" s="233">
        <v>0</v>
      </c>
      <c r="UMY1192" s="234"/>
      <c r="UMZ1192" s="235" t="e">
        <f>UMZ1193</f>
        <v>#REF!</v>
      </c>
      <c r="UNA1192" s="229" t="s">
        <v>236</v>
      </c>
      <c r="UNB1192" s="230" t="s">
        <v>26</v>
      </c>
      <c r="UNC1192" s="231">
        <v>7</v>
      </c>
      <c r="UND1192" s="231">
        <v>2</v>
      </c>
      <c r="UNE1192" s="232" t="s">
        <v>237</v>
      </c>
      <c r="UNF1192" s="233">
        <v>0</v>
      </c>
      <c r="UNG1192" s="234"/>
      <c r="UNH1192" s="235" t="e">
        <f>UNH1193</f>
        <v>#REF!</v>
      </c>
      <c r="UNI1192" s="229" t="s">
        <v>236</v>
      </c>
      <c r="UNJ1192" s="230" t="s">
        <v>26</v>
      </c>
      <c r="UNK1192" s="231">
        <v>7</v>
      </c>
      <c r="UNL1192" s="231">
        <v>2</v>
      </c>
      <c r="UNM1192" s="232" t="s">
        <v>237</v>
      </c>
      <c r="UNN1192" s="233">
        <v>0</v>
      </c>
      <c r="UNO1192" s="234"/>
      <c r="UNP1192" s="235" t="e">
        <f>UNP1193</f>
        <v>#REF!</v>
      </c>
      <c r="UNQ1192" s="229" t="s">
        <v>236</v>
      </c>
      <c r="UNR1192" s="230" t="s">
        <v>26</v>
      </c>
      <c r="UNS1192" s="231">
        <v>7</v>
      </c>
      <c r="UNT1192" s="231">
        <v>2</v>
      </c>
      <c r="UNU1192" s="232" t="s">
        <v>237</v>
      </c>
      <c r="UNV1192" s="233">
        <v>0</v>
      </c>
      <c r="UNW1192" s="234"/>
      <c r="UNX1192" s="235" t="e">
        <f>UNX1193</f>
        <v>#REF!</v>
      </c>
      <c r="UNY1192" s="229" t="s">
        <v>236</v>
      </c>
      <c r="UNZ1192" s="230" t="s">
        <v>26</v>
      </c>
      <c r="UOA1192" s="231">
        <v>7</v>
      </c>
      <c r="UOB1192" s="231">
        <v>2</v>
      </c>
      <c r="UOC1192" s="232" t="s">
        <v>237</v>
      </c>
      <c r="UOD1192" s="233">
        <v>0</v>
      </c>
      <c r="UOE1192" s="234"/>
      <c r="UOF1192" s="235" t="e">
        <f>UOF1193</f>
        <v>#REF!</v>
      </c>
      <c r="UOG1192" s="229" t="s">
        <v>236</v>
      </c>
      <c r="UOH1192" s="230" t="s">
        <v>26</v>
      </c>
      <c r="UOI1192" s="231">
        <v>7</v>
      </c>
      <c r="UOJ1192" s="231">
        <v>2</v>
      </c>
      <c r="UOK1192" s="232" t="s">
        <v>237</v>
      </c>
      <c r="UOL1192" s="233">
        <v>0</v>
      </c>
      <c r="UOM1192" s="234"/>
      <c r="UON1192" s="235" t="e">
        <f>UON1193</f>
        <v>#REF!</v>
      </c>
      <c r="UOO1192" s="229" t="s">
        <v>236</v>
      </c>
      <c r="UOP1192" s="230" t="s">
        <v>26</v>
      </c>
      <c r="UOQ1192" s="231">
        <v>7</v>
      </c>
      <c r="UOR1192" s="231">
        <v>2</v>
      </c>
      <c r="UOS1192" s="232" t="s">
        <v>237</v>
      </c>
      <c r="UOT1192" s="233">
        <v>0</v>
      </c>
      <c r="UOU1192" s="234"/>
      <c r="UOV1192" s="235" t="e">
        <f>UOV1193</f>
        <v>#REF!</v>
      </c>
      <c r="UOW1192" s="229" t="s">
        <v>236</v>
      </c>
      <c r="UOX1192" s="230" t="s">
        <v>26</v>
      </c>
      <c r="UOY1192" s="231">
        <v>7</v>
      </c>
      <c r="UOZ1192" s="231">
        <v>2</v>
      </c>
      <c r="UPA1192" s="232" t="s">
        <v>237</v>
      </c>
      <c r="UPB1192" s="233">
        <v>0</v>
      </c>
      <c r="UPC1192" s="234"/>
      <c r="UPD1192" s="235" t="e">
        <f>UPD1193</f>
        <v>#REF!</v>
      </c>
      <c r="UPE1192" s="229" t="s">
        <v>236</v>
      </c>
      <c r="UPF1192" s="230" t="s">
        <v>26</v>
      </c>
      <c r="UPG1192" s="231">
        <v>7</v>
      </c>
      <c r="UPH1192" s="231">
        <v>2</v>
      </c>
      <c r="UPI1192" s="232" t="s">
        <v>237</v>
      </c>
      <c r="UPJ1192" s="233">
        <v>0</v>
      </c>
      <c r="UPK1192" s="234"/>
      <c r="UPL1192" s="235" t="e">
        <f>UPL1193</f>
        <v>#REF!</v>
      </c>
      <c r="UPM1192" s="229" t="s">
        <v>236</v>
      </c>
      <c r="UPN1192" s="230" t="s">
        <v>26</v>
      </c>
      <c r="UPO1192" s="231">
        <v>7</v>
      </c>
      <c r="UPP1192" s="231">
        <v>2</v>
      </c>
      <c r="UPQ1192" s="232" t="s">
        <v>237</v>
      </c>
      <c r="UPR1192" s="233">
        <v>0</v>
      </c>
      <c r="UPS1192" s="234"/>
      <c r="UPT1192" s="235" t="e">
        <f>UPT1193</f>
        <v>#REF!</v>
      </c>
      <c r="UPU1192" s="229" t="s">
        <v>236</v>
      </c>
      <c r="UPV1192" s="230" t="s">
        <v>26</v>
      </c>
      <c r="UPW1192" s="231">
        <v>7</v>
      </c>
      <c r="UPX1192" s="231">
        <v>2</v>
      </c>
      <c r="UPY1192" s="232" t="s">
        <v>237</v>
      </c>
      <c r="UPZ1192" s="233">
        <v>0</v>
      </c>
      <c r="UQA1192" s="234"/>
      <c r="UQB1192" s="235" t="e">
        <f>UQB1193</f>
        <v>#REF!</v>
      </c>
      <c r="UQC1192" s="229" t="s">
        <v>236</v>
      </c>
      <c r="UQD1192" s="230" t="s">
        <v>26</v>
      </c>
      <c r="UQE1192" s="231">
        <v>7</v>
      </c>
      <c r="UQF1192" s="231">
        <v>2</v>
      </c>
      <c r="UQG1192" s="232" t="s">
        <v>237</v>
      </c>
      <c r="UQH1192" s="233">
        <v>0</v>
      </c>
      <c r="UQI1192" s="234"/>
      <c r="UQJ1192" s="235" t="e">
        <f>UQJ1193</f>
        <v>#REF!</v>
      </c>
      <c r="UQK1192" s="229" t="s">
        <v>236</v>
      </c>
      <c r="UQL1192" s="230" t="s">
        <v>26</v>
      </c>
      <c r="UQM1192" s="231">
        <v>7</v>
      </c>
      <c r="UQN1192" s="231">
        <v>2</v>
      </c>
      <c r="UQO1192" s="232" t="s">
        <v>237</v>
      </c>
      <c r="UQP1192" s="233">
        <v>0</v>
      </c>
      <c r="UQQ1192" s="234"/>
      <c r="UQR1192" s="235" t="e">
        <f>UQR1193</f>
        <v>#REF!</v>
      </c>
      <c r="UQS1192" s="229" t="s">
        <v>236</v>
      </c>
      <c r="UQT1192" s="230" t="s">
        <v>26</v>
      </c>
      <c r="UQU1192" s="231">
        <v>7</v>
      </c>
      <c r="UQV1192" s="231">
        <v>2</v>
      </c>
      <c r="UQW1192" s="232" t="s">
        <v>237</v>
      </c>
      <c r="UQX1192" s="233">
        <v>0</v>
      </c>
      <c r="UQY1192" s="234"/>
      <c r="UQZ1192" s="235" t="e">
        <f>UQZ1193</f>
        <v>#REF!</v>
      </c>
      <c r="URA1192" s="229" t="s">
        <v>236</v>
      </c>
      <c r="URB1192" s="230" t="s">
        <v>26</v>
      </c>
      <c r="URC1192" s="231">
        <v>7</v>
      </c>
      <c r="URD1192" s="231">
        <v>2</v>
      </c>
      <c r="URE1192" s="232" t="s">
        <v>237</v>
      </c>
      <c r="URF1192" s="233">
        <v>0</v>
      </c>
      <c r="URG1192" s="234"/>
      <c r="URH1192" s="235" t="e">
        <f>URH1193</f>
        <v>#REF!</v>
      </c>
      <c r="URI1192" s="229" t="s">
        <v>236</v>
      </c>
      <c r="URJ1192" s="230" t="s">
        <v>26</v>
      </c>
      <c r="URK1192" s="231">
        <v>7</v>
      </c>
      <c r="URL1192" s="231">
        <v>2</v>
      </c>
      <c r="URM1192" s="232" t="s">
        <v>237</v>
      </c>
      <c r="URN1192" s="233">
        <v>0</v>
      </c>
      <c r="URO1192" s="234"/>
      <c r="URP1192" s="235" t="e">
        <f>URP1193</f>
        <v>#REF!</v>
      </c>
      <c r="URQ1192" s="229" t="s">
        <v>236</v>
      </c>
      <c r="URR1192" s="230" t="s">
        <v>26</v>
      </c>
      <c r="URS1192" s="231">
        <v>7</v>
      </c>
      <c r="URT1192" s="231">
        <v>2</v>
      </c>
      <c r="URU1192" s="232" t="s">
        <v>237</v>
      </c>
      <c r="URV1192" s="233">
        <v>0</v>
      </c>
      <c r="URW1192" s="234"/>
      <c r="URX1192" s="235" t="e">
        <f>URX1193</f>
        <v>#REF!</v>
      </c>
      <c r="URY1192" s="229" t="s">
        <v>236</v>
      </c>
      <c r="URZ1192" s="230" t="s">
        <v>26</v>
      </c>
      <c r="USA1192" s="231">
        <v>7</v>
      </c>
      <c r="USB1192" s="231">
        <v>2</v>
      </c>
      <c r="USC1192" s="232" t="s">
        <v>237</v>
      </c>
      <c r="USD1192" s="233">
        <v>0</v>
      </c>
      <c r="USE1192" s="234"/>
      <c r="USF1192" s="235" t="e">
        <f>USF1193</f>
        <v>#REF!</v>
      </c>
      <c r="USG1192" s="229" t="s">
        <v>236</v>
      </c>
      <c r="USH1192" s="230" t="s">
        <v>26</v>
      </c>
      <c r="USI1192" s="231">
        <v>7</v>
      </c>
      <c r="USJ1192" s="231">
        <v>2</v>
      </c>
      <c r="USK1192" s="232" t="s">
        <v>237</v>
      </c>
      <c r="USL1192" s="233">
        <v>0</v>
      </c>
      <c r="USM1192" s="234"/>
      <c r="USN1192" s="235" t="e">
        <f>USN1193</f>
        <v>#REF!</v>
      </c>
      <c r="USO1192" s="229" t="s">
        <v>236</v>
      </c>
      <c r="USP1192" s="230" t="s">
        <v>26</v>
      </c>
      <c r="USQ1192" s="231">
        <v>7</v>
      </c>
      <c r="USR1192" s="231">
        <v>2</v>
      </c>
      <c r="USS1192" s="232" t="s">
        <v>237</v>
      </c>
      <c r="UST1192" s="233">
        <v>0</v>
      </c>
      <c r="USU1192" s="234"/>
      <c r="USV1192" s="235" t="e">
        <f>USV1193</f>
        <v>#REF!</v>
      </c>
      <c r="USW1192" s="229" t="s">
        <v>236</v>
      </c>
      <c r="USX1192" s="230" t="s">
        <v>26</v>
      </c>
      <c r="USY1192" s="231">
        <v>7</v>
      </c>
      <c r="USZ1192" s="231">
        <v>2</v>
      </c>
      <c r="UTA1192" s="232" t="s">
        <v>237</v>
      </c>
      <c r="UTB1192" s="233">
        <v>0</v>
      </c>
      <c r="UTC1192" s="234"/>
      <c r="UTD1192" s="235" t="e">
        <f>UTD1193</f>
        <v>#REF!</v>
      </c>
      <c r="UTE1192" s="229" t="s">
        <v>236</v>
      </c>
      <c r="UTF1192" s="230" t="s">
        <v>26</v>
      </c>
      <c r="UTG1192" s="231">
        <v>7</v>
      </c>
      <c r="UTH1192" s="231">
        <v>2</v>
      </c>
      <c r="UTI1192" s="232" t="s">
        <v>237</v>
      </c>
      <c r="UTJ1192" s="233">
        <v>0</v>
      </c>
      <c r="UTK1192" s="234"/>
      <c r="UTL1192" s="235" t="e">
        <f>UTL1193</f>
        <v>#REF!</v>
      </c>
      <c r="UTM1192" s="229" t="s">
        <v>236</v>
      </c>
      <c r="UTN1192" s="230" t="s">
        <v>26</v>
      </c>
      <c r="UTO1192" s="231">
        <v>7</v>
      </c>
      <c r="UTP1192" s="231">
        <v>2</v>
      </c>
      <c r="UTQ1192" s="232" t="s">
        <v>237</v>
      </c>
      <c r="UTR1192" s="233">
        <v>0</v>
      </c>
      <c r="UTS1192" s="234"/>
      <c r="UTT1192" s="235" t="e">
        <f>UTT1193</f>
        <v>#REF!</v>
      </c>
      <c r="UTU1192" s="229" t="s">
        <v>236</v>
      </c>
      <c r="UTV1192" s="230" t="s">
        <v>26</v>
      </c>
      <c r="UTW1192" s="231">
        <v>7</v>
      </c>
      <c r="UTX1192" s="231">
        <v>2</v>
      </c>
      <c r="UTY1192" s="232" t="s">
        <v>237</v>
      </c>
      <c r="UTZ1192" s="233">
        <v>0</v>
      </c>
      <c r="UUA1192" s="234"/>
      <c r="UUB1192" s="235" t="e">
        <f>UUB1193</f>
        <v>#REF!</v>
      </c>
      <c r="UUC1192" s="229" t="s">
        <v>236</v>
      </c>
      <c r="UUD1192" s="230" t="s">
        <v>26</v>
      </c>
      <c r="UUE1192" s="231">
        <v>7</v>
      </c>
      <c r="UUF1192" s="231">
        <v>2</v>
      </c>
      <c r="UUG1192" s="232" t="s">
        <v>237</v>
      </c>
      <c r="UUH1192" s="233">
        <v>0</v>
      </c>
      <c r="UUI1192" s="234"/>
      <c r="UUJ1192" s="235" t="e">
        <f>UUJ1193</f>
        <v>#REF!</v>
      </c>
      <c r="UUK1192" s="229" t="s">
        <v>236</v>
      </c>
      <c r="UUL1192" s="230" t="s">
        <v>26</v>
      </c>
      <c r="UUM1192" s="231">
        <v>7</v>
      </c>
      <c r="UUN1192" s="231">
        <v>2</v>
      </c>
      <c r="UUO1192" s="232" t="s">
        <v>237</v>
      </c>
      <c r="UUP1192" s="233">
        <v>0</v>
      </c>
      <c r="UUQ1192" s="234"/>
      <c r="UUR1192" s="235" t="e">
        <f>UUR1193</f>
        <v>#REF!</v>
      </c>
      <c r="UUS1192" s="229" t="s">
        <v>236</v>
      </c>
      <c r="UUT1192" s="230" t="s">
        <v>26</v>
      </c>
      <c r="UUU1192" s="231">
        <v>7</v>
      </c>
      <c r="UUV1192" s="231">
        <v>2</v>
      </c>
      <c r="UUW1192" s="232" t="s">
        <v>237</v>
      </c>
      <c r="UUX1192" s="233">
        <v>0</v>
      </c>
      <c r="UUY1192" s="234"/>
      <c r="UUZ1192" s="235" t="e">
        <f>UUZ1193</f>
        <v>#REF!</v>
      </c>
      <c r="UVA1192" s="229" t="s">
        <v>236</v>
      </c>
      <c r="UVB1192" s="230" t="s">
        <v>26</v>
      </c>
      <c r="UVC1192" s="231">
        <v>7</v>
      </c>
      <c r="UVD1192" s="231">
        <v>2</v>
      </c>
      <c r="UVE1192" s="232" t="s">
        <v>237</v>
      </c>
      <c r="UVF1192" s="233">
        <v>0</v>
      </c>
      <c r="UVG1192" s="234"/>
      <c r="UVH1192" s="235" t="e">
        <f>UVH1193</f>
        <v>#REF!</v>
      </c>
      <c r="UVI1192" s="229" t="s">
        <v>236</v>
      </c>
      <c r="UVJ1192" s="230" t="s">
        <v>26</v>
      </c>
      <c r="UVK1192" s="231">
        <v>7</v>
      </c>
      <c r="UVL1192" s="231">
        <v>2</v>
      </c>
      <c r="UVM1192" s="232" t="s">
        <v>237</v>
      </c>
      <c r="UVN1192" s="233">
        <v>0</v>
      </c>
      <c r="UVO1192" s="234"/>
      <c r="UVP1192" s="235" t="e">
        <f>UVP1193</f>
        <v>#REF!</v>
      </c>
      <c r="UVQ1192" s="229" t="s">
        <v>236</v>
      </c>
      <c r="UVR1192" s="230" t="s">
        <v>26</v>
      </c>
      <c r="UVS1192" s="231">
        <v>7</v>
      </c>
      <c r="UVT1192" s="231">
        <v>2</v>
      </c>
      <c r="UVU1192" s="232" t="s">
        <v>237</v>
      </c>
      <c r="UVV1192" s="233">
        <v>0</v>
      </c>
      <c r="UVW1192" s="234"/>
      <c r="UVX1192" s="235" t="e">
        <f>UVX1193</f>
        <v>#REF!</v>
      </c>
      <c r="UVY1192" s="229" t="s">
        <v>236</v>
      </c>
      <c r="UVZ1192" s="230" t="s">
        <v>26</v>
      </c>
      <c r="UWA1192" s="231">
        <v>7</v>
      </c>
      <c r="UWB1192" s="231">
        <v>2</v>
      </c>
      <c r="UWC1192" s="232" t="s">
        <v>237</v>
      </c>
      <c r="UWD1192" s="233">
        <v>0</v>
      </c>
      <c r="UWE1192" s="234"/>
      <c r="UWF1192" s="235" t="e">
        <f>UWF1193</f>
        <v>#REF!</v>
      </c>
      <c r="UWG1192" s="229" t="s">
        <v>236</v>
      </c>
      <c r="UWH1192" s="230" t="s">
        <v>26</v>
      </c>
      <c r="UWI1192" s="231">
        <v>7</v>
      </c>
      <c r="UWJ1192" s="231">
        <v>2</v>
      </c>
      <c r="UWK1192" s="232" t="s">
        <v>237</v>
      </c>
      <c r="UWL1192" s="233">
        <v>0</v>
      </c>
      <c r="UWM1192" s="234"/>
      <c r="UWN1192" s="235" t="e">
        <f>UWN1193</f>
        <v>#REF!</v>
      </c>
      <c r="UWO1192" s="229" t="s">
        <v>236</v>
      </c>
      <c r="UWP1192" s="230" t="s">
        <v>26</v>
      </c>
      <c r="UWQ1192" s="231">
        <v>7</v>
      </c>
      <c r="UWR1192" s="231">
        <v>2</v>
      </c>
      <c r="UWS1192" s="232" t="s">
        <v>237</v>
      </c>
      <c r="UWT1192" s="233">
        <v>0</v>
      </c>
      <c r="UWU1192" s="234"/>
      <c r="UWV1192" s="235" t="e">
        <f>UWV1193</f>
        <v>#REF!</v>
      </c>
      <c r="UWW1192" s="229" t="s">
        <v>236</v>
      </c>
      <c r="UWX1192" s="230" t="s">
        <v>26</v>
      </c>
      <c r="UWY1192" s="231">
        <v>7</v>
      </c>
      <c r="UWZ1192" s="231">
        <v>2</v>
      </c>
      <c r="UXA1192" s="232" t="s">
        <v>237</v>
      </c>
      <c r="UXB1192" s="233">
        <v>0</v>
      </c>
      <c r="UXC1192" s="234"/>
      <c r="UXD1192" s="235" t="e">
        <f>UXD1193</f>
        <v>#REF!</v>
      </c>
      <c r="UXE1192" s="229" t="s">
        <v>236</v>
      </c>
      <c r="UXF1192" s="230" t="s">
        <v>26</v>
      </c>
      <c r="UXG1192" s="231">
        <v>7</v>
      </c>
      <c r="UXH1192" s="231">
        <v>2</v>
      </c>
      <c r="UXI1192" s="232" t="s">
        <v>237</v>
      </c>
      <c r="UXJ1192" s="233">
        <v>0</v>
      </c>
      <c r="UXK1192" s="234"/>
      <c r="UXL1192" s="235" t="e">
        <f>UXL1193</f>
        <v>#REF!</v>
      </c>
      <c r="UXM1192" s="229" t="s">
        <v>236</v>
      </c>
      <c r="UXN1192" s="230" t="s">
        <v>26</v>
      </c>
      <c r="UXO1192" s="231">
        <v>7</v>
      </c>
      <c r="UXP1192" s="231">
        <v>2</v>
      </c>
      <c r="UXQ1192" s="232" t="s">
        <v>237</v>
      </c>
      <c r="UXR1192" s="233">
        <v>0</v>
      </c>
      <c r="UXS1192" s="234"/>
      <c r="UXT1192" s="235" t="e">
        <f>UXT1193</f>
        <v>#REF!</v>
      </c>
      <c r="UXU1192" s="229" t="s">
        <v>236</v>
      </c>
      <c r="UXV1192" s="230" t="s">
        <v>26</v>
      </c>
      <c r="UXW1192" s="231">
        <v>7</v>
      </c>
      <c r="UXX1192" s="231">
        <v>2</v>
      </c>
      <c r="UXY1192" s="232" t="s">
        <v>237</v>
      </c>
      <c r="UXZ1192" s="233">
        <v>0</v>
      </c>
      <c r="UYA1192" s="234"/>
      <c r="UYB1192" s="235" t="e">
        <f>UYB1193</f>
        <v>#REF!</v>
      </c>
      <c r="UYC1192" s="229" t="s">
        <v>236</v>
      </c>
      <c r="UYD1192" s="230" t="s">
        <v>26</v>
      </c>
      <c r="UYE1192" s="231">
        <v>7</v>
      </c>
      <c r="UYF1192" s="231">
        <v>2</v>
      </c>
      <c r="UYG1192" s="232" t="s">
        <v>237</v>
      </c>
      <c r="UYH1192" s="233">
        <v>0</v>
      </c>
      <c r="UYI1192" s="234"/>
      <c r="UYJ1192" s="235" t="e">
        <f>UYJ1193</f>
        <v>#REF!</v>
      </c>
      <c r="UYK1192" s="229" t="s">
        <v>236</v>
      </c>
      <c r="UYL1192" s="230" t="s">
        <v>26</v>
      </c>
      <c r="UYM1192" s="231">
        <v>7</v>
      </c>
      <c r="UYN1192" s="231">
        <v>2</v>
      </c>
      <c r="UYO1192" s="232" t="s">
        <v>237</v>
      </c>
      <c r="UYP1192" s="233">
        <v>0</v>
      </c>
      <c r="UYQ1192" s="234"/>
      <c r="UYR1192" s="235" t="e">
        <f>UYR1193</f>
        <v>#REF!</v>
      </c>
      <c r="UYS1192" s="229" t="s">
        <v>236</v>
      </c>
      <c r="UYT1192" s="230" t="s">
        <v>26</v>
      </c>
      <c r="UYU1192" s="231">
        <v>7</v>
      </c>
      <c r="UYV1192" s="231">
        <v>2</v>
      </c>
      <c r="UYW1192" s="232" t="s">
        <v>237</v>
      </c>
      <c r="UYX1192" s="233">
        <v>0</v>
      </c>
      <c r="UYY1192" s="234"/>
      <c r="UYZ1192" s="235" t="e">
        <f>UYZ1193</f>
        <v>#REF!</v>
      </c>
      <c r="UZA1192" s="229" t="s">
        <v>236</v>
      </c>
      <c r="UZB1192" s="230" t="s">
        <v>26</v>
      </c>
      <c r="UZC1192" s="231">
        <v>7</v>
      </c>
      <c r="UZD1192" s="231">
        <v>2</v>
      </c>
      <c r="UZE1192" s="232" t="s">
        <v>237</v>
      </c>
      <c r="UZF1192" s="233">
        <v>0</v>
      </c>
      <c r="UZG1192" s="234"/>
      <c r="UZH1192" s="235" t="e">
        <f>UZH1193</f>
        <v>#REF!</v>
      </c>
      <c r="UZI1192" s="229" t="s">
        <v>236</v>
      </c>
      <c r="UZJ1192" s="230" t="s">
        <v>26</v>
      </c>
      <c r="UZK1192" s="231">
        <v>7</v>
      </c>
      <c r="UZL1192" s="231">
        <v>2</v>
      </c>
      <c r="UZM1192" s="232" t="s">
        <v>237</v>
      </c>
      <c r="UZN1192" s="233">
        <v>0</v>
      </c>
      <c r="UZO1192" s="234"/>
      <c r="UZP1192" s="235" t="e">
        <f>UZP1193</f>
        <v>#REF!</v>
      </c>
      <c r="UZQ1192" s="229" t="s">
        <v>236</v>
      </c>
      <c r="UZR1192" s="230" t="s">
        <v>26</v>
      </c>
      <c r="UZS1192" s="231">
        <v>7</v>
      </c>
      <c r="UZT1192" s="231">
        <v>2</v>
      </c>
      <c r="UZU1192" s="232" t="s">
        <v>237</v>
      </c>
      <c r="UZV1192" s="233">
        <v>0</v>
      </c>
      <c r="UZW1192" s="234"/>
      <c r="UZX1192" s="235" t="e">
        <f>UZX1193</f>
        <v>#REF!</v>
      </c>
      <c r="UZY1192" s="229" t="s">
        <v>236</v>
      </c>
      <c r="UZZ1192" s="230" t="s">
        <v>26</v>
      </c>
      <c r="VAA1192" s="231">
        <v>7</v>
      </c>
      <c r="VAB1192" s="231">
        <v>2</v>
      </c>
      <c r="VAC1192" s="232" t="s">
        <v>237</v>
      </c>
      <c r="VAD1192" s="233">
        <v>0</v>
      </c>
      <c r="VAE1192" s="234"/>
      <c r="VAF1192" s="235" t="e">
        <f>VAF1193</f>
        <v>#REF!</v>
      </c>
      <c r="VAG1192" s="229" t="s">
        <v>236</v>
      </c>
      <c r="VAH1192" s="230" t="s">
        <v>26</v>
      </c>
      <c r="VAI1192" s="231">
        <v>7</v>
      </c>
      <c r="VAJ1192" s="231">
        <v>2</v>
      </c>
      <c r="VAK1192" s="232" t="s">
        <v>237</v>
      </c>
      <c r="VAL1192" s="233">
        <v>0</v>
      </c>
      <c r="VAM1192" s="234"/>
      <c r="VAN1192" s="235" t="e">
        <f>VAN1193</f>
        <v>#REF!</v>
      </c>
      <c r="VAO1192" s="229" t="s">
        <v>236</v>
      </c>
      <c r="VAP1192" s="230" t="s">
        <v>26</v>
      </c>
      <c r="VAQ1192" s="231">
        <v>7</v>
      </c>
      <c r="VAR1192" s="231">
        <v>2</v>
      </c>
      <c r="VAS1192" s="232" t="s">
        <v>237</v>
      </c>
      <c r="VAT1192" s="233">
        <v>0</v>
      </c>
      <c r="VAU1192" s="234"/>
      <c r="VAV1192" s="235" t="e">
        <f>VAV1193</f>
        <v>#REF!</v>
      </c>
      <c r="VAW1192" s="229" t="s">
        <v>236</v>
      </c>
      <c r="VAX1192" s="230" t="s">
        <v>26</v>
      </c>
      <c r="VAY1192" s="231">
        <v>7</v>
      </c>
      <c r="VAZ1192" s="231">
        <v>2</v>
      </c>
      <c r="VBA1192" s="232" t="s">
        <v>237</v>
      </c>
      <c r="VBB1192" s="233">
        <v>0</v>
      </c>
      <c r="VBC1192" s="234"/>
      <c r="VBD1192" s="235" t="e">
        <f>VBD1193</f>
        <v>#REF!</v>
      </c>
      <c r="VBE1192" s="229" t="s">
        <v>236</v>
      </c>
      <c r="VBF1192" s="230" t="s">
        <v>26</v>
      </c>
      <c r="VBG1192" s="231">
        <v>7</v>
      </c>
      <c r="VBH1192" s="231">
        <v>2</v>
      </c>
      <c r="VBI1192" s="232" t="s">
        <v>237</v>
      </c>
      <c r="VBJ1192" s="233">
        <v>0</v>
      </c>
      <c r="VBK1192" s="234"/>
      <c r="VBL1192" s="235" t="e">
        <f>VBL1193</f>
        <v>#REF!</v>
      </c>
      <c r="VBM1192" s="229" t="s">
        <v>236</v>
      </c>
      <c r="VBN1192" s="230" t="s">
        <v>26</v>
      </c>
      <c r="VBO1192" s="231">
        <v>7</v>
      </c>
      <c r="VBP1192" s="231">
        <v>2</v>
      </c>
      <c r="VBQ1192" s="232" t="s">
        <v>237</v>
      </c>
      <c r="VBR1192" s="233">
        <v>0</v>
      </c>
      <c r="VBS1192" s="234"/>
      <c r="VBT1192" s="235" t="e">
        <f>VBT1193</f>
        <v>#REF!</v>
      </c>
      <c r="VBU1192" s="229" t="s">
        <v>236</v>
      </c>
      <c r="VBV1192" s="230" t="s">
        <v>26</v>
      </c>
      <c r="VBW1192" s="231">
        <v>7</v>
      </c>
      <c r="VBX1192" s="231">
        <v>2</v>
      </c>
      <c r="VBY1192" s="232" t="s">
        <v>237</v>
      </c>
      <c r="VBZ1192" s="233">
        <v>0</v>
      </c>
      <c r="VCA1192" s="234"/>
      <c r="VCB1192" s="235" t="e">
        <f>VCB1193</f>
        <v>#REF!</v>
      </c>
      <c r="VCC1192" s="229" t="s">
        <v>236</v>
      </c>
      <c r="VCD1192" s="230" t="s">
        <v>26</v>
      </c>
      <c r="VCE1192" s="231">
        <v>7</v>
      </c>
      <c r="VCF1192" s="231">
        <v>2</v>
      </c>
      <c r="VCG1192" s="232" t="s">
        <v>237</v>
      </c>
      <c r="VCH1192" s="233">
        <v>0</v>
      </c>
      <c r="VCI1192" s="234"/>
      <c r="VCJ1192" s="235" t="e">
        <f>VCJ1193</f>
        <v>#REF!</v>
      </c>
      <c r="VCK1192" s="229" t="s">
        <v>236</v>
      </c>
      <c r="VCL1192" s="230" t="s">
        <v>26</v>
      </c>
      <c r="VCM1192" s="231">
        <v>7</v>
      </c>
      <c r="VCN1192" s="231">
        <v>2</v>
      </c>
      <c r="VCO1192" s="232" t="s">
        <v>237</v>
      </c>
      <c r="VCP1192" s="233">
        <v>0</v>
      </c>
      <c r="VCQ1192" s="234"/>
      <c r="VCR1192" s="235" t="e">
        <f>VCR1193</f>
        <v>#REF!</v>
      </c>
      <c r="VCS1192" s="229" t="s">
        <v>236</v>
      </c>
      <c r="VCT1192" s="230" t="s">
        <v>26</v>
      </c>
      <c r="VCU1192" s="231">
        <v>7</v>
      </c>
      <c r="VCV1192" s="231">
        <v>2</v>
      </c>
      <c r="VCW1192" s="232" t="s">
        <v>237</v>
      </c>
      <c r="VCX1192" s="233">
        <v>0</v>
      </c>
      <c r="VCY1192" s="234"/>
      <c r="VCZ1192" s="235" t="e">
        <f>VCZ1193</f>
        <v>#REF!</v>
      </c>
      <c r="VDA1192" s="229" t="s">
        <v>236</v>
      </c>
      <c r="VDB1192" s="230" t="s">
        <v>26</v>
      </c>
      <c r="VDC1192" s="231">
        <v>7</v>
      </c>
      <c r="VDD1192" s="231">
        <v>2</v>
      </c>
      <c r="VDE1192" s="232" t="s">
        <v>237</v>
      </c>
      <c r="VDF1192" s="233">
        <v>0</v>
      </c>
      <c r="VDG1192" s="234"/>
      <c r="VDH1192" s="235" t="e">
        <f>VDH1193</f>
        <v>#REF!</v>
      </c>
      <c r="VDI1192" s="229" t="s">
        <v>236</v>
      </c>
      <c r="VDJ1192" s="230" t="s">
        <v>26</v>
      </c>
      <c r="VDK1192" s="231">
        <v>7</v>
      </c>
      <c r="VDL1192" s="231">
        <v>2</v>
      </c>
      <c r="VDM1192" s="232" t="s">
        <v>237</v>
      </c>
      <c r="VDN1192" s="233">
        <v>0</v>
      </c>
      <c r="VDO1192" s="234"/>
      <c r="VDP1192" s="235" t="e">
        <f>VDP1193</f>
        <v>#REF!</v>
      </c>
      <c r="VDQ1192" s="229" t="s">
        <v>236</v>
      </c>
      <c r="VDR1192" s="230" t="s">
        <v>26</v>
      </c>
      <c r="VDS1192" s="231">
        <v>7</v>
      </c>
      <c r="VDT1192" s="231">
        <v>2</v>
      </c>
      <c r="VDU1192" s="232" t="s">
        <v>237</v>
      </c>
      <c r="VDV1192" s="233">
        <v>0</v>
      </c>
      <c r="VDW1192" s="234"/>
      <c r="VDX1192" s="235" t="e">
        <f>VDX1193</f>
        <v>#REF!</v>
      </c>
      <c r="VDY1192" s="229" t="s">
        <v>236</v>
      </c>
      <c r="VDZ1192" s="230" t="s">
        <v>26</v>
      </c>
      <c r="VEA1192" s="231">
        <v>7</v>
      </c>
      <c r="VEB1192" s="231">
        <v>2</v>
      </c>
      <c r="VEC1192" s="232" t="s">
        <v>237</v>
      </c>
      <c r="VED1192" s="233">
        <v>0</v>
      </c>
      <c r="VEE1192" s="234"/>
      <c r="VEF1192" s="235" t="e">
        <f>VEF1193</f>
        <v>#REF!</v>
      </c>
      <c r="VEG1192" s="229" t="s">
        <v>236</v>
      </c>
      <c r="VEH1192" s="230" t="s">
        <v>26</v>
      </c>
      <c r="VEI1192" s="231">
        <v>7</v>
      </c>
      <c r="VEJ1192" s="231">
        <v>2</v>
      </c>
      <c r="VEK1192" s="232" t="s">
        <v>237</v>
      </c>
      <c r="VEL1192" s="233">
        <v>0</v>
      </c>
      <c r="VEM1192" s="234"/>
      <c r="VEN1192" s="235" t="e">
        <f>VEN1193</f>
        <v>#REF!</v>
      </c>
      <c r="VEO1192" s="229" t="s">
        <v>236</v>
      </c>
      <c r="VEP1192" s="230" t="s">
        <v>26</v>
      </c>
      <c r="VEQ1192" s="231">
        <v>7</v>
      </c>
      <c r="VER1192" s="231">
        <v>2</v>
      </c>
      <c r="VES1192" s="232" t="s">
        <v>237</v>
      </c>
      <c r="VET1192" s="233">
        <v>0</v>
      </c>
      <c r="VEU1192" s="234"/>
      <c r="VEV1192" s="235" t="e">
        <f>VEV1193</f>
        <v>#REF!</v>
      </c>
      <c r="VEW1192" s="229" t="s">
        <v>236</v>
      </c>
      <c r="VEX1192" s="230" t="s">
        <v>26</v>
      </c>
      <c r="VEY1192" s="231">
        <v>7</v>
      </c>
      <c r="VEZ1192" s="231">
        <v>2</v>
      </c>
      <c r="VFA1192" s="232" t="s">
        <v>237</v>
      </c>
      <c r="VFB1192" s="233">
        <v>0</v>
      </c>
      <c r="VFC1192" s="234"/>
      <c r="VFD1192" s="235" t="e">
        <f>VFD1193</f>
        <v>#REF!</v>
      </c>
      <c r="VFE1192" s="229" t="s">
        <v>236</v>
      </c>
      <c r="VFF1192" s="230" t="s">
        <v>26</v>
      </c>
      <c r="VFG1192" s="231">
        <v>7</v>
      </c>
      <c r="VFH1192" s="231">
        <v>2</v>
      </c>
      <c r="VFI1192" s="232" t="s">
        <v>237</v>
      </c>
      <c r="VFJ1192" s="233">
        <v>0</v>
      </c>
      <c r="VFK1192" s="234"/>
      <c r="VFL1192" s="235" t="e">
        <f>VFL1193</f>
        <v>#REF!</v>
      </c>
      <c r="VFM1192" s="229" t="s">
        <v>236</v>
      </c>
      <c r="VFN1192" s="230" t="s">
        <v>26</v>
      </c>
      <c r="VFO1192" s="231">
        <v>7</v>
      </c>
      <c r="VFP1192" s="231">
        <v>2</v>
      </c>
      <c r="VFQ1192" s="232" t="s">
        <v>237</v>
      </c>
      <c r="VFR1192" s="233">
        <v>0</v>
      </c>
      <c r="VFS1192" s="234"/>
      <c r="VFT1192" s="235" t="e">
        <f>VFT1193</f>
        <v>#REF!</v>
      </c>
      <c r="VFU1192" s="229" t="s">
        <v>236</v>
      </c>
      <c r="VFV1192" s="230" t="s">
        <v>26</v>
      </c>
      <c r="VFW1192" s="231">
        <v>7</v>
      </c>
      <c r="VFX1192" s="231">
        <v>2</v>
      </c>
      <c r="VFY1192" s="232" t="s">
        <v>237</v>
      </c>
      <c r="VFZ1192" s="233">
        <v>0</v>
      </c>
      <c r="VGA1192" s="234"/>
      <c r="VGB1192" s="235" t="e">
        <f>VGB1193</f>
        <v>#REF!</v>
      </c>
      <c r="VGC1192" s="229" t="s">
        <v>236</v>
      </c>
      <c r="VGD1192" s="230" t="s">
        <v>26</v>
      </c>
      <c r="VGE1192" s="231">
        <v>7</v>
      </c>
      <c r="VGF1192" s="231">
        <v>2</v>
      </c>
      <c r="VGG1192" s="232" t="s">
        <v>237</v>
      </c>
      <c r="VGH1192" s="233">
        <v>0</v>
      </c>
      <c r="VGI1192" s="234"/>
      <c r="VGJ1192" s="235" t="e">
        <f>VGJ1193</f>
        <v>#REF!</v>
      </c>
      <c r="VGK1192" s="229" t="s">
        <v>236</v>
      </c>
      <c r="VGL1192" s="230" t="s">
        <v>26</v>
      </c>
      <c r="VGM1192" s="231">
        <v>7</v>
      </c>
      <c r="VGN1192" s="231">
        <v>2</v>
      </c>
      <c r="VGO1192" s="232" t="s">
        <v>237</v>
      </c>
      <c r="VGP1192" s="233">
        <v>0</v>
      </c>
      <c r="VGQ1192" s="234"/>
      <c r="VGR1192" s="235" t="e">
        <f>VGR1193</f>
        <v>#REF!</v>
      </c>
      <c r="VGS1192" s="229" t="s">
        <v>236</v>
      </c>
      <c r="VGT1192" s="230" t="s">
        <v>26</v>
      </c>
      <c r="VGU1192" s="231">
        <v>7</v>
      </c>
      <c r="VGV1192" s="231">
        <v>2</v>
      </c>
      <c r="VGW1192" s="232" t="s">
        <v>237</v>
      </c>
      <c r="VGX1192" s="233">
        <v>0</v>
      </c>
      <c r="VGY1192" s="234"/>
      <c r="VGZ1192" s="235" t="e">
        <f>VGZ1193</f>
        <v>#REF!</v>
      </c>
      <c r="VHA1192" s="229" t="s">
        <v>236</v>
      </c>
      <c r="VHB1192" s="230" t="s">
        <v>26</v>
      </c>
      <c r="VHC1192" s="231">
        <v>7</v>
      </c>
      <c r="VHD1192" s="231">
        <v>2</v>
      </c>
      <c r="VHE1192" s="232" t="s">
        <v>237</v>
      </c>
      <c r="VHF1192" s="233">
        <v>0</v>
      </c>
      <c r="VHG1192" s="234"/>
      <c r="VHH1192" s="235" t="e">
        <f>VHH1193</f>
        <v>#REF!</v>
      </c>
      <c r="VHI1192" s="229" t="s">
        <v>236</v>
      </c>
      <c r="VHJ1192" s="230" t="s">
        <v>26</v>
      </c>
      <c r="VHK1192" s="231">
        <v>7</v>
      </c>
      <c r="VHL1192" s="231">
        <v>2</v>
      </c>
      <c r="VHM1192" s="232" t="s">
        <v>237</v>
      </c>
      <c r="VHN1192" s="233">
        <v>0</v>
      </c>
      <c r="VHO1192" s="234"/>
      <c r="VHP1192" s="235" t="e">
        <f>VHP1193</f>
        <v>#REF!</v>
      </c>
      <c r="VHQ1192" s="229" t="s">
        <v>236</v>
      </c>
      <c r="VHR1192" s="230" t="s">
        <v>26</v>
      </c>
      <c r="VHS1192" s="231">
        <v>7</v>
      </c>
      <c r="VHT1192" s="231">
        <v>2</v>
      </c>
      <c r="VHU1192" s="232" t="s">
        <v>237</v>
      </c>
      <c r="VHV1192" s="233">
        <v>0</v>
      </c>
      <c r="VHW1192" s="234"/>
      <c r="VHX1192" s="235" t="e">
        <f>VHX1193</f>
        <v>#REF!</v>
      </c>
      <c r="VHY1192" s="229" t="s">
        <v>236</v>
      </c>
      <c r="VHZ1192" s="230" t="s">
        <v>26</v>
      </c>
      <c r="VIA1192" s="231">
        <v>7</v>
      </c>
      <c r="VIB1192" s="231">
        <v>2</v>
      </c>
      <c r="VIC1192" s="232" t="s">
        <v>237</v>
      </c>
      <c r="VID1192" s="233">
        <v>0</v>
      </c>
      <c r="VIE1192" s="234"/>
      <c r="VIF1192" s="235" t="e">
        <f>VIF1193</f>
        <v>#REF!</v>
      </c>
      <c r="VIG1192" s="229" t="s">
        <v>236</v>
      </c>
      <c r="VIH1192" s="230" t="s">
        <v>26</v>
      </c>
      <c r="VII1192" s="231">
        <v>7</v>
      </c>
      <c r="VIJ1192" s="231">
        <v>2</v>
      </c>
      <c r="VIK1192" s="232" t="s">
        <v>237</v>
      </c>
      <c r="VIL1192" s="233">
        <v>0</v>
      </c>
      <c r="VIM1192" s="234"/>
      <c r="VIN1192" s="235" t="e">
        <f>VIN1193</f>
        <v>#REF!</v>
      </c>
      <c r="VIO1192" s="229" t="s">
        <v>236</v>
      </c>
      <c r="VIP1192" s="230" t="s">
        <v>26</v>
      </c>
      <c r="VIQ1192" s="231">
        <v>7</v>
      </c>
      <c r="VIR1192" s="231">
        <v>2</v>
      </c>
      <c r="VIS1192" s="232" t="s">
        <v>237</v>
      </c>
      <c r="VIT1192" s="233">
        <v>0</v>
      </c>
      <c r="VIU1192" s="234"/>
      <c r="VIV1192" s="235" t="e">
        <f>VIV1193</f>
        <v>#REF!</v>
      </c>
      <c r="VIW1192" s="229" t="s">
        <v>236</v>
      </c>
      <c r="VIX1192" s="230" t="s">
        <v>26</v>
      </c>
      <c r="VIY1192" s="231">
        <v>7</v>
      </c>
      <c r="VIZ1192" s="231">
        <v>2</v>
      </c>
      <c r="VJA1192" s="232" t="s">
        <v>237</v>
      </c>
      <c r="VJB1192" s="233">
        <v>0</v>
      </c>
      <c r="VJC1192" s="234"/>
      <c r="VJD1192" s="235" t="e">
        <f>VJD1193</f>
        <v>#REF!</v>
      </c>
      <c r="VJE1192" s="229" t="s">
        <v>236</v>
      </c>
      <c r="VJF1192" s="230" t="s">
        <v>26</v>
      </c>
      <c r="VJG1192" s="231">
        <v>7</v>
      </c>
      <c r="VJH1192" s="231">
        <v>2</v>
      </c>
      <c r="VJI1192" s="232" t="s">
        <v>237</v>
      </c>
      <c r="VJJ1192" s="233">
        <v>0</v>
      </c>
      <c r="VJK1192" s="234"/>
      <c r="VJL1192" s="235" t="e">
        <f>VJL1193</f>
        <v>#REF!</v>
      </c>
      <c r="VJM1192" s="229" t="s">
        <v>236</v>
      </c>
      <c r="VJN1192" s="230" t="s">
        <v>26</v>
      </c>
      <c r="VJO1192" s="231">
        <v>7</v>
      </c>
      <c r="VJP1192" s="231">
        <v>2</v>
      </c>
      <c r="VJQ1192" s="232" t="s">
        <v>237</v>
      </c>
      <c r="VJR1192" s="233">
        <v>0</v>
      </c>
      <c r="VJS1192" s="234"/>
      <c r="VJT1192" s="235" t="e">
        <f>VJT1193</f>
        <v>#REF!</v>
      </c>
      <c r="VJU1192" s="229" t="s">
        <v>236</v>
      </c>
      <c r="VJV1192" s="230" t="s">
        <v>26</v>
      </c>
      <c r="VJW1192" s="231">
        <v>7</v>
      </c>
      <c r="VJX1192" s="231">
        <v>2</v>
      </c>
      <c r="VJY1192" s="232" t="s">
        <v>237</v>
      </c>
      <c r="VJZ1192" s="233">
        <v>0</v>
      </c>
      <c r="VKA1192" s="234"/>
      <c r="VKB1192" s="235" t="e">
        <f>VKB1193</f>
        <v>#REF!</v>
      </c>
      <c r="VKC1192" s="229" t="s">
        <v>236</v>
      </c>
      <c r="VKD1192" s="230" t="s">
        <v>26</v>
      </c>
      <c r="VKE1192" s="231">
        <v>7</v>
      </c>
      <c r="VKF1192" s="231">
        <v>2</v>
      </c>
      <c r="VKG1192" s="232" t="s">
        <v>237</v>
      </c>
      <c r="VKH1192" s="233">
        <v>0</v>
      </c>
      <c r="VKI1192" s="234"/>
      <c r="VKJ1192" s="235" t="e">
        <f>VKJ1193</f>
        <v>#REF!</v>
      </c>
      <c r="VKK1192" s="229" t="s">
        <v>236</v>
      </c>
      <c r="VKL1192" s="230" t="s">
        <v>26</v>
      </c>
      <c r="VKM1192" s="231">
        <v>7</v>
      </c>
      <c r="VKN1192" s="231">
        <v>2</v>
      </c>
      <c r="VKO1192" s="232" t="s">
        <v>237</v>
      </c>
      <c r="VKP1192" s="233">
        <v>0</v>
      </c>
      <c r="VKQ1192" s="234"/>
      <c r="VKR1192" s="235" t="e">
        <f>VKR1193</f>
        <v>#REF!</v>
      </c>
      <c r="VKS1192" s="229" t="s">
        <v>236</v>
      </c>
      <c r="VKT1192" s="230" t="s">
        <v>26</v>
      </c>
      <c r="VKU1192" s="231">
        <v>7</v>
      </c>
      <c r="VKV1192" s="231">
        <v>2</v>
      </c>
      <c r="VKW1192" s="232" t="s">
        <v>237</v>
      </c>
      <c r="VKX1192" s="233">
        <v>0</v>
      </c>
      <c r="VKY1192" s="234"/>
      <c r="VKZ1192" s="235" t="e">
        <f>VKZ1193</f>
        <v>#REF!</v>
      </c>
      <c r="VLA1192" s="229" t="s">
        <v>236</v>
      </c>
      <c r="VLB1192" s="230" t="s">
        <v>26</v>
      </c>
      <c r="VLC1192" s="231">
        <v>7</v>
      </c>
      <c r="VLD1192" s="231">
        <v>2</v>
      </c>
      <c r="VLE1192" s="232" t="s">
        <v>237</v>
      </c>
      <c r="VLF1192" s="233">
        <v>0</v>
      </c>
      <c r="VLG1192" s="234"/>
      <c r="VLH1192" s="235" t="e">
        <f>VLH1193</f>
        <v>#REF!</v>
      </c>
      <c r="VLI1192" s="229" t="s">
        <v>236</v>
      </c>
      <c r="VLJ1192" s="230" t="s">
        <v>26</v>
      </c>
      <c r="VLK1192" s="231">
        <v>7</v>
      </c>
      <c r="VLL1192" s="231">
        <v>2</v>
      </c>
      <c r="VLM1192" s="232" t="s">
        <v>237</v>
      </c>
      <c r="VLN1192" s="233">
        <v>0</v>
      </c>
      <c r="VLO1192" s="234"/>
      <c r="VLP1192" s="235" t="e">
        <f>VLP1193</f>
        <v>#REF!</v>
      </c>
      <c r="VLQ1192" s="229" t="s">
        <v>236</v>
      </c>
      <c r="VLR1192" s="230" t="s">
        <v>26</v>
      </c>
      <c r="VLS1192" s="231">
        <v>7</v>
      </c>
      <c r="VLT1192" s="231">
        <v>2</v>
      </c>
      <c r="VLU1192" s="232" t="s">
        <v>237</v>
      </c>
      <c r="VLV1192" s="233">
        <v>0</v>
      </c>
      <c r="VLW1192" s="234"/>
      <c r="VLX1192" s="235" t="e">
        <f>VLX1193</f>
        <v>#REF!</v>
      </c>
      <c r="VLY1192" s="229" t="s">
        <v>236</v>
      </c>
      <c r="VLZ1192" s="230" t="s">
        <v>26</v>
      </c>
      <c r="VMA1192" s="231">
        <v>7</v>
      </c>
      <c r="VMB1192" s="231">
        <v>2</v>
      </c>
      <c r="VMC1192" s="232" t="s">
        <v>237</v>
      </c>
      <c r="VMD1192" s="233">
        <v>0</v>
      </c>
      <c r="VME1192" s="234"/>
      <c r="VMF1192" s="235" t="e">
        <f>VMF1193</f>
        <v>#REF!</v>
      </c>
      <c r="VMG1192" s="229" t="s">
        <v>236</v>
      </c>
      <c r="VMH1192" s="230" t="s">
        <v>26</v>
      </c>
      <c r="VMI1192" s="231">
        <v>7</v>
      </c>
      <c r="VMJ1192" s="231">
        <v>2</v>
      </c>
      <c r="VMK1192" s="232" t="s">
        <v>237</v>
      </c>
      <c r="VML1192" s="233">
        <v>0</v>
      </c>
      <c r="VMM1192" s="234"/>
      <c r="VMN1192" s="235" t="e">
        <f>VMN1193</f>
        <v>#REF!</v>
      </c>
      <c r="VMO1192" s="229" t="s">
        <v>236</v>
      </c>
      <c r="VMP1192" s="230" t="s">
        <v>26</v>
      </c>
      <c r="VMQ1192" s="231">
        <v>7</v>
      </c>
      <c r="VMR1192" s="231">
        <v>2</v>
      </c>
      <c r="VMS1192" s="232" t="s">
        <v>237</v>
      </c>
      <c r="VMT1192" s="233">
        <v>0</v>
      </c>
      <c r="VMU1192" s="234"/>
      <c r="VMV1192" s="235" t="e">
        <f>VMV1193</f>
        <v>#REF!</v>
      </c>
      <c r="VMW1192" s="229" t="s">
        <v>236</v>
      </c>
      <c r="VMX1192" s="230" t="s">
        <v>26</v>
      </c>
      <c r="VMY1192" s="231">
        <v>7</v>
      </c>
      <c r="VMZ1192" s="231">
        <v>2</v>
      </c>
      <c r="VNA1192" s="232" t="s">
        <v>237</v>
      </c>
      <c r="VNB1192" s="233">
        <v>0</v>
      </c>
      <c r="VNC1192" s="234"/>
      <c r="VND1192" s="235" t="e">
        <f>VND1193</f>
        <v>#REF!</v>
      </c>
      <c r="VNE1192" s="229" t="s">
        <v>236</v>
      </c>
      <c r="VNF1192" s="230" t="s">
        <v>26</v>
      </c>
      <c r="VNG1192" s="231">
        <v>7</v>
      </c>
      <c r="VNH1192" s="231">
        <v>2</v>
      </c>
      <c r="VNI1192" s="232" t="s">
        <v>237</v>
      </c>
      <c r="VNJ1192" s="233">
        <v>0</v>
      </c>
      <c r="VNK1192" s="234"/>
      <c r="VNL1192" s="235" t="e">
        <f>VNL1193</f>
        <v>#REF!</v>
      </c>
      <c r="VNM1192" s="229" t="s">
        <v>236</v>
      </c>
      <c r="VNN1192" s="230" t="s">
        <v>26</v>
      </c>
      <c r="VNO1192" s="231">
        <v>7</v>
      </c>
      <c r="VNP1192" s="231">
        <v>2</v>
      </c>
      <c r="VNQ1192" s="232" t="s">
        <v>237</v>
      </c>
      <c r="VNR1192" s="233">
        <v>0</v>
      </c>
      <c r="VNS1192" s="234"/>
      <c r="VNT1192" s="235" t="e">
        <f>VNT1193</f>
        <v>#REF!</v>
      </c>
      <c r="VNU1192" s="229" t="s">
        <v>236</v>
      </c>
      <c r="VNV1192" s="230" t="s">
        <v>26</v>
      </c>
      <c r="VNW1192" s="231">
        <v>7</v>
      </c>
      <c r="VNX1192" s="231">
        <v>2</v>
      </c>
      <c r="VNY1192" s="232" t="s">
        <v>237</v>
      </c>
      <c r="VNZ1192" s="233">
        <v>0</v>
      </c>
      <c r="VOA1192" s="234"/>
      <c r="VOB1192" s="235" t="e">
        <f>VOB1193</f>
        <v>#REF!</v>
      </c>
      <c r="VOC1192" s="229" t="s">
        <v>236</v>
      </c>
      <c r="VOD1192" s="230" t="s">
        <v>26</v>
      </c>
      <c r="VOE1192" s="231">
        <v>7</v>
      </c>
      <c r="VOF1192" s="231">
        <v>2</v>
      </c>
      <c r="VOG1192" s="232" t="s">
        <v>237</v>
      </c>
      <c r="VOH1192" s="233">
        <v>0</v>
      </c>
      <c r="VOI1192" s="234"/>
      <c r="VOJ1192" s="235" t="e">
        <f>VOJ1193</f>
        <v>#REF!</v>
      </c>
      <c r="VOK1192" s="229" t="s">
        <v>236</v>
      </c>
      <c r="VOL1192" s="230" t="s">
        <v>26</v>
      </c>
      <c r="VOM1192" s="231">
        <v>7</v>
      </c>
      <c r="VON1192" s="231">
        <v>2</v>
      </c>
      <c r="VOO1192" s="232" t="s">
        <v>237</v>
      </c>
      <c r="VOP1192" s="233">
        <v>0</v>
      </c>
      <c r="VOQ1192" s="234"/>
      <c r="VOR1192" s="235" t="e">
        <f>VOR1193</f>
        <v>#REF!</v>
      </c>
      <c r="VOS1192" s="229" t="s">
        <v>236</v>
      </c>
      <c r="VOT1192" s="230" t="s">
        <v>26</v>
      </c>
      <c r="VOU1192" s="231">
        <v>7</v>
      </c>
      <c r="VOV1192" s="231">
        <v>2</v>
      </c>
      <c r="VOW1192" s="232" t="s">
        <v>237</v>
      </c>
      <c r="VOX1192" s="233">
        <v>0</v>
      </c>
      <c r="VOY1192" s="234"/>
      <c r="VOZ1192" s="235" t="e">
        <f>VOZ1193</f>
        <v>#REF!</v>
      </c>
      <c r="VPA1192" s="229" t="s">
        <v>236</v>
      </c>
      <c r="VPB1192" s="230" t="s">
        <v>26</v>
      </c>
      <c r="VPC1192" s="231">
        <v>7</v>
      </c>
      <c r="VPD1192" s="231">
        <v>2</v>
      </c>
      <c r="VPE1192" s="232" t="s">
        <v>237</v>
      </c>
      <c r="VPF1192" s="233">
        <v>0</v>
      </c>
      <c r="VPG1192" s="234"/>
      <c r="VPH1192" s="235" t="e">
        <f>VPH1193</f>
        <v>#REF!</v>
      </c>
      <c r="VPI1192" s="229" t="s">
        <v>236</v>
      </c>
      <c r="VPJ1192" s="230" t="s">
        <v>26</v>
      </c>
      <c r="VPK1192" s="231">
        <v>7</v>
      </c>
      <c r="VPL1192" s="231">
        <v>2</v>
      </c>
      <c r="VPM1192" s="232" t="s">
        <v>237</v>
      </c>
      <c r="VPN1192" s="233">
        <v>0</v>
      </c>
      <c r="VPO1192" s="234"/>
      <c r="VPP1192" s="235" t="e">
        <f>VPP1193</f>
        <v>#REF!</v>
      </c>
      <c r="VPQ1192" s="229" t="s">
        <v>236</v>
      </c>
      <c r="VPR1192" s="230" t="s">
        <v>26</v>
      </c>
      <c r="VPS1192" s="231">
        <v>7</v>
      </c>
      <c r="VPT1192" s="231">
        <v>2</v>
      </c>
      <c r="VPU1192" s="232" t="s">
        <v>237</v>
      </c>
      <c r="VPV1192" s="233">
        <v>0</v>
      </c>
      <c r="VPW1192" s="234"/>
      <c r="VPX1192" s="235" t="e">
        <f>VPX1193</f>
        <v>#REF!</v>
      </c>
      <c r="VPY1192" s="229" t="s">
        <v>236</v>
      </c>
      <c r="VPZ1192" s="230" t="s">
        <v>26</v>
      </c>
      <c r="VQA1192" s="231">
        <v>7</v>
      </c>
      <c r="VQB1192" s="231">
        <v>2</v>
      </c>
      <c r="VQC1192" s="232" t="s">
        <v>237</v>
      </c>
      <c r="VQD1192" s="233">
        <v>0</v>
      </c>
      <c r="VQE1192" s="234"/>
      <c r="VQF1192" s="235" t="e">
        <f>VQF1193</f>
        <v>#REF!</v>
      </c>
      <c r="VQG1192" s="229" t="s">
        <v>236</v>
      </c>
      <c r="VQH1192" s="230" t="s">
        <v>26</v>
      </c>
      <c r="VQI1192" s="231">
        <v>7</v>
      </c>
      <c r="VQJ1192" s="231">
        <v>2</v>
      </c>
      <c r="VQK1192" s="232" t="s">
        <v>237</v>
      </c>
      <c r="VQL1192" s="233">
        <v>0</v>
      </c>
      <c r="VQM1192" s="234"/>
      <c r="VQN1192" s="235" t="e">
        <f>VQN1193</f>
        <v>#REF!</v>
      </c>
      <c r="VQO1192" s="229" t="s">
        <v>236</v>
      </c>
      <c r="VQP1192" s="230" t="s">
        <v>26</v>
      </c>
      <c r="VQQ1192" s="231">
        <v>7</v>
      </c>
      <c r="VQR1192" s="231">
        <v>2</v>
      </c>
      <c r="VQS1192" s="232" t="s">
        <v>237</v>
      </c>
      <c r="VQT1192" s="233">
        <v>0</v>
      </c>
      <c r="VQU1192" s="234"/>
      <c r="VQV1192" s="235" t="e">
        <f>VQV1193</f>
        <v>#REF!</v>
      </c>
      <c r="VQW1192" s="229" t="s">
        <v>236</v>
      </c>
      <c r="VQX1192" s="230" t="s">
        <v>26</v>
      </c>
      <c r="VQY1192" s="231">
        <v>7</v>
      </c>
      <c r="VQZ1192" s="231">
        <v>2</v>
      </c>
      <c r="VRA1192" s="232" t="s">
        <v>237</v>
      </c>
      <c r="VRB1192" s="233">
        <v>0</v>
      </c>
      <c r="VRC1192" s="234"/>
      <c r="VRD1192" s="235" t="e">
        <f>VRD1193</f>
        <v>#REF!</v>
      </c>
      <c r="VRE1192" s="229" t="s">
        <v>236</v>
      </c>
      <c r="VRF1192" s="230" t="s">
        <v>26</v>
      </c>
      <c r="VRG1192" s="231">
        <v>7</v>
      </c>
      <c r="VRH1192" s="231">
        <v>2</v>
      </c>
      <c r="VRI1192" s="232" t="s">
        <v>237</v>
      </c>
      <c r="VRJ1192" s="233">
        <v>0</v>
      </c>
      <c r="VRK1192" s="234"/>
      <c r="VRL1192" s="235" t="e">
        <f>VRL1193</f>
        <v>#REF!</v>
      </c>
      <c r="VRM1192" s="229" t="s">
        <v>236</v>
      </c>
      <c r="VRN1192" s="230" t="s">
        <v>26</v>
      </c>
      <c r="VRO1192" s="231">
        <v>7</v>
      </c>
      <c r="VRP1192" s="231">
        <v>2</v>
      </c>
      <c r="VRQ1192" s="232" t="s">
        <v>237</v>
      </c>
      <c r="VRR1192" s="233">
        <v>0</v>
      </c>
      <c r="VRS1192" s="234"/>
      <c r="VRT1192" s="235" t="e">
        <f>VRT1193</f>
        <v>#REF!</v>
      </c>
      <c r="VRU1192" s="229" t="s">
        <v>236</v>
      </c>
      <c r="VRV1192" s="230" t="s">
        <v>26</v>
      </c>
      <c r="VRW1192" s="231">
        <v>7</v>
      </c>
      <c r="VRX1192" s="231">
        <v>2</v>
      </c>
      <c r="VRY1192" s="232" t="s">
        <v>237</v>
      </c>
      <c r="VRZ1192" s="233">
        <v>0</v>
      </c>
      <c r="VSA1192" s="234"/>
      <c r="VSB1192" s="235" t="e">
        <f>VSB1193</f>
        <v>#REF!</v>
      </c>
      <c r="VSC1192" s="229" t="s">
        <v>236</v>
      </c>
      <c r="VSD1192" s="230" t="s">
        <v>26</v>
      </c>
      <c r="VSE1192" s="231">
        <v>7</v>
      </c>
      <c r="VSF1192" s="231">
        <v>2</v>
      </c>
      <c r="VSG1192" s="232" t="s">
        <v>237</v>
      </c>
      <c r="VSH1192" s="233">
        <v>0</v>
      </c>
      <c r="VSI1192" s="234"/>
      <c r="VSJ1192" s="235" t="e">
        <f>VSJ1193</f>
        <v>#REF!</v>
      </c>
      <c r="VSK1192" s="229" t="s">
        <v>236</v>
      </c>
      <c r="VSL1192" s="230" t="s">
        <v>26</v>
      </c>
      <c r="VSM1192" s="231">
        <v>7</v>
      </c>
      <c r="VSN1192" s="231">
        <v>2</v>
      </c>
      <c r="VSO1192" s="232" t="s">
        <v>237</v>
      </c>
      <c r="VSP1192" s="233">
        <v>0</v>
      </c>
      <c r="VSQ1192" s="234"/>
      <c r="VSR1192" s="235" t="e">
        <f>VSR1193</f>
        <v>#REF!</v>
      </c>
      <c r="VSS1192" s="229" t="s">
        <v>236</v>
      </c>
      <c r="VST1192" s="230" t="s">
        <v>26</v>
      </c>
      <c r="VSU1192" s="231">
        <v>7</v>
      </c>
      <c r="VSV1192" s="231">
        <v>2</v>
      </c>
      <c r="VSW1192" s="232" t="s">
        <v>237</v>
      </c>
      <c r="VSX1192" s="233">
        <v>0</v>
      </c>
      <c r="VSY1192" s="234"/>
      <c r="VSZ1192" s="235" t="e">
        <f>VSZ1193</f>
        <v>#REF!</v>
      </c>
      <c r="VTA1192" s="229" t="s">
        <v>236</v>
      </c>
      <c r="VTB1192" s="230" t="s">
        <v>26</v>
      </c>
      <c r="VTC1192" s="231">
        <v>7</v>
      </c>
      <c r="VTD1192" s="231">
        <v>2</v>
      </c>
      <c r="VTE1192" s="232" t="s">
        <v>237</v>
      </c>
      <c r="VTF1192" s="233">
        <v>0</v>
      </c>
      <c r="VTG1192" s="234"/>
      <c r="VTH1192" s="235" t="e">
        <f>VTH1193</f>
        <v>#REF!</v>
      </c>
      <c r="VTI1192" s="229" t="s">
        <v>236</v>
      </c>
      <c r="VTJ1192" s="230" t="s">
        <v>26</v>
      </c>
      <c r="VTK1192" s="231">
        <v>7</v>
      </c>
      <c r="VTL1192" s="231">
        <v>2</v>
      </c>
      <c r="VTM1192" s="232" t="s">
        <v>237</v>
      </c>
      <c r="VTN1192" s="233">
        <v>0</v>
      </c>
      <c r="VTO1192" s="234"/>
      <c r="VTP1192" s="235" t="e">
        <f>VTP1193</f>
        <v>#REF!</v>
      </c>
      <c r="VTQ1192" s="229" t="s">
        <v>236</v>
      </c>
      <c r="VTR1192" s="230" t="s">
        <v>26</v>
      </c>
      <c r="VTS1192" s="231">
        <v>7</v>
      </c>
      <c r="VTT1192" s="231">
        <v>2</v>
      </c>
      <c r="VTU1192" s="232" t="s">
        <v>237</v>
      </c>
      <c r="VTV1192" s="233">
        <v>0</v>
      </c>
      <c r="VTW1192" s="234"/>
      <c r="VTX1192" s="235" t="e">
        <f>VTX1193</f>
        <v>#REF!</v>
      </c>
      <c r="VTY1192" s="229" t="s">
        <v>236</v>
      </c>
      <c r="VTZ1192" s="230" t="s">
        <v>26</v>
      </c>
      <c r="VUA1192" s="231">
        <v>7</v>
      </c>
      <c r="VUB1192" s="231">
        <v>2</v>
      </c>
      <c r="VUC1192" s="232" t="s">
        <v>237</v>
      </c>
      <c r="VUD1192" s="233">
        <v>0</v>
      </c>
      <c r="VUE1192" s="234"/>
      <c r="VUF1192" s="235" t="e">
        <f>VUF1193</f>
        <v>#REF!</v>
      </c>
      <c r="VUG1192" s="229" t="s">
        <v>236</v>
      </c>
      <c r="VUH1192" s="230" t="s">
        <v>26</v>
      </c>
      <c r="VUI1192" s="231">
        <v>7</v>
      </c>
      <c r="VUJ1192" s="231">
        <v>2</v>
      </c>
      <c r="VUK1192" s="232" t="s">
        <v>237</v>
      </c>
      <c r="VUL1192" s="233">
        <v>0</v>
      </c>
      <c r="VUM1192" s="234"/>
      <c r="VUN1192" s="235" t="e">
        <f>VUN1193</f>
        <v>#REF!</v>
      </c>
      <c r="VUO1192" s="229" t="s">
        <v>236</v>
      </c>
      <c r="VUP1192" s="230" t="s">
        <v>26</v>
      </c>
      <c r="VUQ1192" s="231">
        <v>7</v>
      </c>
      <c r="VUR1192" s="231">
        <v>2</v>
      </c>
      <c r="VUS1192" s="232" t="s">
        <v>237</v>
      </c>
      <c r="VUT1192" s="233">
        <v>0</v>
      </c>
      <c r="VUU1192" s="234"/>
      <c r="VUV1192" s="235" t="e">
        <f>VUV1193</f>
        <v>#REF!</v>
      </c>
      <c r="VUW1192" s="229" t="s">
        <v>236</v>
      </c>
      <c r="VUX1192" s="230" t="s">
        <v>26</v>
      </c>
      <c r="VUY1192" s="231">
        <v>7</v>
      </c>
      <c r="VUZ1192" s="231">
        <v>2</v>
      </c>
      <c r="VVA1192" s="232" t="s">
        <v>237</v>
      </c>
      <c r="VVB1192" s="233">
        <v>0</v>
      </c>
      <c r="VVC1192" s="234"/>
      <c r="VVD1192" s="235" t="e">
        <f>VVD1193</f>
        <v>#REF!</v>
      </c>
      <c r="VVE1192" s="229" t="s">
        <v>236</v>
      </c>
      <c r="VVF1192" s="230" t="s">
        <v>26</v>
      </c>
      <c r="VVG1192" s="231">
        <v>7</v>
      </c>
      <c r="VVH1192" s="231">
        <v>2</v>
      </c>
      <c r="VVI1192" s="232" t="s">
        <v>237</v>
      </c>
      <c r="VVJ1192" s="233">
        <v>0</v>
      </c>
      <c r="VVK1192" s="234"/>
      <c r="VVL1192" s="235" t="e">
        <f>VVL1193</f>
        <v>#REF!</v>
      </c>
      <c r="VVM1192" s="229" t="s">
        <v>236</v>
      </c>
      <c r="VVN1192" s="230" t="s">
        <v>26</v>
      </c>
      <c r="VVO1192" s="231">
        <v>7</v>
      </c>
      <c r="VVP1192" s="231">
        <v>2</v>
      </c>
      <c r="VVQ1192" s="232" t="s">
        <v>237</v>
      </c>
      <c r="VVR1192" s="233">
        <v>0</v>
      </c>
      <c r="VVS1192" s="234"/>
      <c r="VVT1192" s="235" t="e">
        <f>VVT1193</f>
        <v>#REF!</v>
      </c>
      <c r="VVU1192" s="229" t="s">
        <v>236</v>
      </c>
      <c r="VVV1192" s="230" t="s">
        <v>26</v>
      </c>
      <c r="VVW1192" s="231">
        <v>7</v>
      </c>
      <c r="VVX1192" s="231">
        <v>2</v>
      </c>
      <c r="VVY1192" s="232" t="s">
        <v>237</v>
      </c>
      <c r="VVZ1192" s="233">
        <v>0</v>
      </c>
      <c r="VWA1192" s="234"/>
      <c r="VWB1192" s="235" t="e">
        <f>VWB1193</f>
        <v>#REF!</v>
      </c>
      <c r="VWC1192" s="229" t="s">
        <v>236</v>
      </c>
      <c r="VWD1192" s="230" t="s">
        <v>26</v>
      </c>
      <c r="VWE1192" s="231">
        <v>7</v>
      </c>
      <c r="VWF1192" s="231">
        <v>2</v>
      </c>
      <c r="VWG1192" s="232" t="s">
        <v>237</v>
      </c>
      <c r="VWH1192" s="233">
        <v>0</v>
      </c>
      <c r="VWI1192" s="234"/>
      <c r="VWJ1192" s="235" t="e">
        <f>VWJ1193</f>
        <v>#REF!</v>
      </c>
      <c r="VWK1192" s="229" t="s">
        <v>236</v>
      </c>
      <c r="VWL1192" s="230" t="s">
        <v>26</v>
      </c>
      <c r="VWM1192" s="231">
        <v>7</v>
      </c>
      <c r="VWN1192" s="231">
        <v>2</v>
      </c>
      <c r="VWO1192" s="232" t="s">
        <v>237</v>
      </c>
      <c r="VWP1192" s="233">
        <v>0</v>
      </c>
      <c r="VWQ1192" s="234"/>
      <c r="VWR1192" s="235" t="e">
        <f>VWR1193</f>
        <v>#REF!</v>
      </c>
      <c r="VWS1192" s="229" t="s">
        <v>236</v>
      </c>
      <c r="VWT1192" s="230" t="s">
        <v>26</v>
      </c>
      <c r="VWU1192" s="231">
        <v>7</v>
      </c>
      <c r="VWV1192" s="231">
        <v>2</v>
      </c>
      <c r="VWW1192" s="232" t="s">
        <v>237</v>
      </c>
      <c r="VWX1192" s="233">
        <v>0</v>
      </c>
      <c r="VWY1192" s="234"/>
      <c r="VWZ1192" s="235" t="e">
        <f>VWZ1193</f>
        <v>#REF!</v>
      </c>
      <c r="VXA1192" s="229" t="s">
        <v>236</v>
      </c>
      <c r="VXB1192" s="230" t="s">
        <v>26</v>
      </c>
      <c r="VXC1192" s="231">
        <v>7</v>
      </c>
      <c r="VXD1192" s="231">
        <v>2</v>
      </c>
      <c r="VXE1192" s="232" t="s">
        <v>237</v>
      </c>
      <c r="VXF1192" s="233">
        <v>0</v>
      </c>
      <c r="VXG1192" s="234"/>
      <c r="VXH1192" s="235" t="e">
        <f>VXH1193</f>
        <v>#REF!</v>
      </c>
      <c r="VXI1192" s="229" t="s">
        <v>236</v>
      </c>
      <c r="VXJ1192" s="230" t="s">
        <v>26</v>
      </c>
      <c r="VXK1192" s="231">
        <v>7</v>
      </c>
      <c r="VXL1192" s="231">
        <v>2</v>
      </c>
      <c r="VXM1192" s="232" t="s">
        <v>237</v>
      </c>
      <c r="VXN1192" s="233">
        <v>0</v>
      </c>
      <c r="VXO1192" s="234"/>
      <c r="VXP1192" s="235" t="e">
        <f>VXP1193</f>
        <v>#REF!</v>
      </c>
      <c r="VXQ1192" s="229" t="s">
        <v>236</v>
      </c>
      <c r="VXR1192" s="230" t="s">
        <v>26</v>
      </c>
      <c r="VXS1192" s="231">
        <v>7</v>
      </c>
      <c r="VXT1192" s="231">
        <v>2</v>
      </c>
      <c r="VXU1192" s="232" t="s">
        <v>237</v>
      </c>
      <c r="VXV1192" s="233">
        <v>0</v>
      </c>
      <c r="VXW1192" s="234"/>
      <c r="VXX1192" s="235" t="e">
        <f>VXX1193</f>
        <v>#REF!</v>
      </c>
      <c r="VXY1192" s="229" t="s">
        <v>236</v>
      </c>
      <c r="VXZ1192" s="230" t="s">
        <v>26</v>
      </c>
      <c r="VYA1192" s="231">
        <v>7</v>
      </c>
      <c r="VYB1192" s="231">
        <v>2</v>
      </c>
      <c r="VYC1192" s="232" t="s">
        <v>237</v>
      </c>
      <c r="VYD1192" s="233">
        <v>0</v>
      </c>
      <c r="VYE1192" s="234"/>
      <c r="VYF1192" s="235" t="e">
        <f>VYF1193</f>
        <v>#REF!</v>
      </c>
      <c r="VYG1192" s="229" t="s">
        <v>236</v>
      </c>
      <c r="VYH1192" s="230" t="s">
        <v>26</v>
      </c>
      <c r="VYI1192" s="231">
        <v>7</v>
      </c>
      <c r="VYJ1192" s="231">
        <v>2</v>
      </c>
      <c r="VYK1192" s="232" t="s">
        <v>237</v>
      </c>
      <c r="VYL1192" s="233">
        <v>0</v>
      </c>
      <c r="VYM1192" s="234"/>
      <c r="VYN1192" s="235" t="e">
        <f>VYN1193</f>
        <v>#REF!</v>
      </c>
      <c r="VYO1192" s="229" t="s">
        <v>236</v>
      </c>
      <c r="VYP1192" s="230" t="s">
        <v>26</v>
      </c>
      <c r="VYQ1192" s="231">
        <v>7</v>
      </c>
      <c r="VYR1192" s="231">
        <v>2</v>
      </c>
      <c r="VYS1192" s="232" t="s">
        <v>237</v>
      </c>
      <c r="VYT1192" s="233">
        <v>0</v>
      </c>
      <c r="VYU1192" s="234"/>
      <c r="VYV1192" s="235" t="e">
        <f>VYV1193</f>
        <v>#REF!</v>
      </c>
      <c r="VYW1192" s="229" t="s">
        <v>236</v>
      </c>
      <c r="VYX1192" s="230" t="s">
        <v>26</v>
      </c>
      <c r="VYY1192" s="231">
        <v>7</v>
      </c>
      <c r="VYZ1192" s="231">
        <v>2</v>
      </c>
      <c r="VZA1192" s="232" t="s">
        <v>237</v>
      </c>
      <c r="VZB1192" s="233">
        <v>0</v>
      </c>
      <c r="VZC1192" s="234"/>
      <c r="VZD1192" s="235" t="e">
        <f>VZD1193</f>
        <v>#REF!</v>
      </c>
      <c r="VZE1192" s="229" t="s">
        <v>236</v>
      </c>
      <c r="VZF1192" s="230" t="s">
        <v>26</v>
      </c>
      <c r="VZG1192" s="231">
        <v>7</v>
      </c>
      <c r="VZH1192" s="231">
        <v>2</v>
      </c>
      <c r="VZI1192" s="232" t="s">
        <v>237</v>
      </c>
      <c r="VZJ1192" s="233">
        <v>0</v>
      </c>
      <c r="VZK1192" s="234"/>
      <c r="VZL1192" s="235" t="e">
        <f>VZL1193</f>
        <v>#REF!</v>
      </c>
      <c r="VZM1192" s="229" t="s">
        <v>236</v>
      </c>
      <c r="VZN1192" s="230" t="s">
        <v>26</v>
      </c>
      <c r="VZO1192" s="231">
        <v>7</v>
      </c>
      <c r="VZP1192" s="231">
        <v>2</v>
      </c>
      <c r="VZQ1192" s="232" t="s">
        <v>237</v>
      </c>
      <c r="VZR1192" s="233">
        <v>0</v>
      </c>
      <c r="VZS1192" s="234"/>
      <c r="VZT1192" s="235" t="e">
        <f>VZT1193</f>
        <v>#REF!</v>
      </c>
      <c r="VZU1192" s="229" t="s">
        <v>236</v>
      </c>
      <c r="VZV1192" s="230" t="s">
        <v>26</v>
      </c>
      <c r="VZW1192" s="231">
        <v>7</v>
      </c>
      <c r="VZX1192" s="231">
        <v>2</v>
      </c>
      <c r="VZY1192" s="232" t="s">
        <v>237</v>
      </c>
      <c r="VZZ1192" s="233">
        <v>0</v>
      </c>
      <c r="WAA1192" s="234"/>
      <c r="WAB1192" s="235" t="e">
        <f>WAB1193</f>
        <v>#REF!</v>
      </c>
      <c r="WAC1192" s="229" t="s">
        <v>236</v>
      </c>
      <c r="WAD1192" s="230" t="s">
        <v>26</v>
      </c>
      <c r="WAE1192" s="231">
        <v>7</v>
      </c>
      <c r="WAF1192" s="231">
        <v>2</v>
      </c>
      <c r="WAG1192" s="232" t="s">
        <v>237</v>
      </c>
      <c r="WAH1192" s="233">
        <v>0</v>
      </c>
      <c r="WAI1192" s="234"/>
      <c r="WAJ1192" s="235" t="e">
        <f>WAJ1193</f>
        <v>#REF!</v>
      </c>
      <c r="WAK1192" s="229" t="s">
        <v>236</v>
      </c>
      <c r="WAL1192" s="230" t="s">
        <v>26</v>
      </c>
      <c r="WAM1192" s="231">
        <v>7</v>
      </c>
      <c r="WAN1192" s="231">
        <v>2</v>
      </c>
      <c r="WAO1192" s="232" t="s">
        <v>237</v>
      </c>
      <c r="WAP1192" s="233">
        <v>0</v>
      </c>
      <c r="WAQ1192" s="234"/>
      <c r="WAR1192" s="235" t="e">
        <f>WAR1193</f>
        <v>#REF!</v>
      </c>
      <c r="WAS1192" s="229" t="s">
        <v>236</v>
      </c>
      <c r="WAT1192" s="230" t="s">
        <v>26</v>
      </c>
      <c r="WAU1192" s="231">
        <v>7</v>
      </c>
      <c r="WAV1192" s="231">
        <v>2</v>
      </c>
      <c r="WAW1192" s="232" t="s">
        <v>237</v>
      </c>
      <c r="WAX1192" s="233">
        <v>0</v>
      </c>
      <c r="WAY1192" s="234"/>
      <c r="WAZ1192" s="235" t="e">
        <f>WAZ1193</f>
        <v>#REF!</v>
      </c>
      <c r="WBA1192" s="229" t="s">
        <v>236</v>
      </c>
      <c r="WBB1192" s="230" t="s">
        <v>26</v>
      </c>
      <c r="WBC1192" s="231">
        <v>7</v>
      </c>
      <c r="WBD1192" s="231">
        <v>2</v>
      </c>
      <c r="WBE1192" s="232" t="s">
        <v>237</v>
      </c>
      <c r="WBF1192" s="233">
        <v>0</v>
      </c>
      <c r="WBG1192" s="234"/>
      <c r="WBH1192" s="235" t="e">
        <f>WBH1193</f>
        <v>#REF!</v>
      </c>
      <c r="WBI1192" s="229" t="s">
        <v>236</v>
      </c>
      <c r="WBJ1192" s="230" t="s">
        <v>26</v>
      </c>
      <c r="WBK1192" s="231">
        <v>7</v>
      </c>
      <c r="WBL1192" s="231">
        <v>2</v>
      </c>
      <c r="WBM1192" s="232" t="s">
        <v>237</v>
      </c>
      <c r="WBN1192" s="233">
        <v>0</v>
      </c>
      <c r="WBO1192" s="234"/>
      <c r="WBP1192" s="235" t="e">
        <f>WBP1193</f>
        <v>#REF!</v>
      </c>
      <c r="WBQ1192" s="229" t="s">
        <v>236</v>
      </c>
      <c r="WBR1192" s="230" t="s">
        <v>26</v>
      </c>
      <c r="WBS1192" s="231">
        <v>7</v>
      </c>
      <c r="WBT1192" s="231">
        <v>2</v>
      </c>
      <c r="WBU1192" s="232" t="s">
        <v>237</v>
      </c>
      <c r="WBV1192" s="233">
        <v>0</v>
      </c>
      <c r="WBW1192" s="234"/>
      <c r="WBX1192" s="235" t="e">
        <f>WBX1193</f>
        <v>#REF!</v>
      </c>
      <c r="WBY1192" s="229" t="s">
        <v>236</v>
      </c>
      <c r="WBZ1192" s="230" t="s">
        <v>26</v>
      </c>
      <c r="WCA1192" s="231">
        <v>7</v>
      </c>
      <c r="WCB1192" s="231">
        <v>2</v>
      </c>
      <c r="WCC1192" s="232" t="s">
        <v>237</v>
      </c>
      <c r="WCD1192" s="233">
        <v>0</v>
      </c>
      <c r="WCE1192" s="234"/>
      <c r="WCF1192" s="235" t="e">
        <f>WCF1193</f>
        <v>#REF!</v>
      </c>
      <c r="WCG1192" s="229" t="s">
        <v>236</v>
      </c>
      <c r="WCH1192" s="230" t="s">
        <v>26</v>
      </c>
      <c r="WCI1192" s="231">
        <v>7</v>
      </c>
      <c r="WCJ1192" s="231">
        <v>2</v>
      </c>
      <c r="WCK1192" s="232" t="s">
        <v>237</v>
      </c>
      <c r="WCL1192" s="233">
        <v>0</v>
      </c>
      <c r="WCM1192" s="234"/>
      <c r="WCN1192" s="235" t="e">
        <f>WCN1193</f>
        <v>#REF!</v>
      </c>
      <c r="WCO1192" s="229" t="s">
        <v>236</v>
      </c>
      <c r="WCP1192" s="230" t="s">
        <v>26</v>
      </c>
      <c r="WCQ1192" s="231">
        <v>7</v>
      </c>
      <c r="WCR1192" s="231">
        <v>2</v>
      </c>
      <c r="WCS1192" s="232" t="s">
        <v>237</v>
      </c>
      <c r="WCT1192" s="233">
        <v>0</v>
      </c>
      <c r="WCU1192" s="234"/>
      <c r="WCV1192" s="235" t="e">
        <f>WCV1193</f>
        <v>#REF!</v>
      </c>
      <c r="WCW1192" s="229" t="s">
        <v>236</v>
      </c>
      <c r="WCX1192" s="230" t="s">
        <v>26</v>
      </c>
      <c r="WCY1192" s="231">
        <v>7</v>
      </c>
      <c r="WCZ1192" s="231">
        <v>2</v>
      </c>
      <c r="WDA1192" s="232" t="s">
        <v>237</v>
      </c>
      <c r="WDB1192" s="233">
        <v>0</v>
      </c>
      <c r="WDC1192" s="234"/>
      <c r="WDD1192" s="235" t="e">
        <f>WDD1193</f>
        <v>#REF!</v>
      </c>
      <c r="WDE1192" s="229" t="s">
        <v>236</v>
      </c>
      <c r="WDF1192" s="230" t="s">
        <v>26</v>
      </c>
      <c r="WDG1192" s="231">
        <v>7</v>
      </c>
      <c r="WDH1192" s="231">
        <v>2</v>
      </c>
      <c r="WDI1192" s="232" t="s">
        <v>237</v>
      </c>
      <c r="WDJ1192" s="233">
        <v>0</v>
      </c>
      <c r="WDK1192" s="234"/>
      <c r="WDL1192" s="235" t="e">
        <f>WDL1193</f>
        <v>#REF!</v>
      </c>
      <c r="WDM1192" s="229" t="s">
        <v>236</v>
      </c>
      <c r="WDN1192" s="230" t="s">
        <v>26</v>
      </c>
      <c r="WDO1192" s="231">
        <v>7</v>
      </c>
      <c r="WDP1192" s="231">
        <v>2</v>
      </c>
      <c r="WDQ1192" s="232" t="s">
        <v>237</v>
      </c>
      <c r="WDR1192" s="233">
        <v>0</v>
      </c>
      <c r="WDS1192" s="234"/>
      <c r="WDT1192" s="235" t="e">
        <f>WDT1193</f>
        <v>#REF!</v>
      </c>
      <c r="WDU1192" s="229" t="s">
        <v>236</v>
      </c>
      <c r="WDV1192" s="230" t="s">
        <v>26</v>
      </c>
      <c r="WDW1192" s="231">
        <v>7</v>
      </c>
      <c r="WDX1192" s="231">
        <v>2</v>
      </c>
      <c r="WDY1192" s="232" t="s">
        <v>237</v>
      </c>
      <c r="WDZ1192" s="233">
        <v>0</v>
      </c>
      <c r="WEA1192" s="234"/>
      <c r="WEB1192" s="235" t="e">
        <f>WEB1193</f>
        <v>#REF!</v>
      </c>
      <c r="WEC1192" s="229" t="s">
        <v>236</v>
      </c>
      <c r="WED1192" s="230" t="s">
        <v>26</v>
      </c>
      <c r="WEE1192" s="231">
        <v>7</v>
      </c>
      <c r="WEF1192" s="231">
        <v>2</v>
      </c>
      <c r="WEG1192" s="232" t="s">
        <v>237</v>
      </c>
      <c r="WEH1192" s="233">
        <v>0</v>
      </c>
      <c r="WEI1192" s="234"/>
      <c r="WEJ1192" s="235" t="e">
        <f>WEJ1193</f>
        <v>#REF!</v>
      </c>
      <c r="WEK1192" s="229" t="s">
        <v>236</v>
      </c>
      <c r="WEL1192" s="230" t="s">
        <v>26</v>
      </c>
      <c r="WEM1192" s="231">
        <v>7</v>
      </c>
      <c r="WEN1192" s="231">
        <v>2</v>
      </c>
      <c r="WEO1192" s="232" t="s">
        <v>237</v>
      </c>
      <c r="WEP1192" s="233">
        <v>0</v>
      </c>
      <c r="WEQ1192" s="234"/>
      <c r="WER1192" s="235" t="e">
        <f>WER1193</f>
        <v>#REF!</v>
      </c>
      <c r="WES1192" s="229" t="s">
        <v>236</v>
      </c>
      <c r="WET1192" s="230" t="s">
        <v>26</v>
      </c>
      <c r="WEU1192" s="231">
        <v>7</v>
      </c>
      <c r="WEV1192" s="231">
        <v>2</v>
      </c>
      <c r="WEW1192" s="232" t="s">
        <v>237</v>
      </c>
      <c r="WEX1192" s="233">
        <v>0</v>
      </c>
      <c r="WEY1192" s="234"/>
      <c r="WEZ1192" s="235" t="e">
        <f>WEZ1193</f>
        <v>#REF!</v>
      </c>
      <c r="WFA1192" s="229" t="s">
        <v>236</v>
      </c>
      <c r="WFB1192" s="230" t="s">
        <v>26</v>
      </c>
      <c r="WFC1192" s="231">
        <v>7</v>
      </c>
      <c r="WFD1192" s="231">
        <v>2</v>
      </c>
      <c r="WFE1192" s="232" t="s">
        <v>237</v>
      </c>
      <c r="WFF1192" s="233">
        <v>0</v>
      </c>
      <c r="WFG1192" s="234"/>
      <c r="WFH1192" s="235" t="e">
        <f>WFH1193</f>
        <v>#REF!</v>
      </c>
      <c r="WFI1192" s="229" t="s">
        <v>236</v>
      </c>
      <c r="WFJ1192" s="230" t="s">
        <v>26</v>
      </c>
      <c r="WFK1192" s="231">
        <v>7</v>
      </c>
      <c r="WFL1192" s="231">
        <v>2</v>
      </c>
      <c r="WFM1192" s="232" t="s">
        <v>237</v>
      </c>
      <c r="WFN1192" s="233">
        <v>0</v>
      </c>
      <c r="WFO1192" s="234"/>
      <c r="WFP1192" s="235" t="e">
        <f>WFP1193</f>
        <v>#REF!</v>
      </c>
      <c r="WFQ1192" s="229" t="s">
        <v>236</v>
      </c>
      <c r="WFR1192" s="230" t="s">
        <v>26</v>
      </c>
      <c r="WFS1192" s="231">
        <v>7</v>
      </c>
      <c r="WFT1192" s="231">
        <v>2</v>
      </c>
      <c r="WFU1192" s="232" t="s">
        <v>237</v>
      </c>
      <c r="WFV1192" s="233">
        <v>0</v>
      </c>
      <c r="WFW1192" s="234"/>
      <c r="WFX1192" s="235" t="e">
        <f>WFX1193</f>
        <v>#REF!</v>
      </c>
      <c r="WFY1192" s="229" t="s">
        <v>236</v>
      </c>
      <c r="WFZ1192" s="230" t="s">
        <v>26</v>
      </c>
      <c r="WGA1192" s="231">
        <v>7</v>
      </c>
      <c r="WGB1192" s="231">
        <v>2</v>
      </c>
      <c r="WGC1192" s="232" t="s">
        <v>237</v>
      </c>
      <c r="WGD1192" s="233">
        <v>0</v>
      </c>
      <c r="WGE1192" s="234"/>
      <c r="WGF1192" s="235" t="e">
        <f>WGF1193</f>
        <v>#REF!</v>
      </c>
      <c r="WGG1192" s="229" t="s">
        <v>236</v>
      </c>
      <c r="WGH1192" s="230" t="s">
        <v>26</v>
      </c>
      <c r="WGI1192" s="231">
        <v>7</v>
      </c>
      <c r="WGJ1192" s="231">
        <v>2</v>
      </c>
      <c r="WGK1192" s="232" t="s">
        <v>237</v>
      </c>
      <c r="WGL1192" s="233">
        <v>0</v>
      </c>
      <c r="WGM1192" s="234"/>
      <c r="WGN1192" s="235" t="e">
        <f>WGN1193</f>
        <v>#REF!</v>
      </c>
      <c r="WGO1192" s="229" t="s">
        <v>236</v>
      </c>
      <c r="WGP1192" s="230" t="s">
        <v>26</v>
      </c>
      <c r="WGQ1192" s="231">
        <v>7</v>
      </c>
      <c r="WGR1192" s="231">
        <v>2</v>
      </c>
      <c r="WGS1192" s="232" t="s">
        <v>237</v>
      </c>
      <c r="WGT1192" s="233">
        <v>0</v>
      </c>
      <c r="WGU1192" s="234"/>
      <c r="WGV1192" s="235" t="e">
        <f>WGV1193</f>
        <v>#REF!</v>
      </c>
      <c r="WGW1192" s="229" t="s">
        <v>236</v>
      </c>
      <c r="WGX1192" s="230" t="s">
        <v>26</v>
      </c>
      <c r="WGY1192" s="231">
        <v>7</v>
      </c>
      <c r="WGZ1192" s="231">
        <v>2</v>
      </c>
      <c r="WHA1192" s="232" t="s">
        <v>237</v>
      </c>
      <c r="WHB1192" s="233">
        <v>0</v>
      </c>
      <c r="WHC1192" s="234"/>
      <c r="WHD1192" s="235" t="e">
        <f>WHD1193</f>
        <v>#REF!</v>
      </c>
      <c r="WHE1192" s="229" t="s">
        <v>236</v>
      </c>
      <c r="WHF1192" s="230" t="s">
        <v>26</v>
      </c>
      <c r="WHG1192" s="231">
        <v>7</v>
      </c>
      <c r="WHH1192" s="231">
        <v>2</v>
      </c>
      <c r="WHI1192" s="232" t="s">
        <v>237</v>
      </c>
      <c r="WHJ1192" s="233">
        <v>0</v>
      </c>
      <c r="WHK1192" s="234"/>
      <c r="WHL1192" s="235" t="e">
        <f>WHL1193</f>
        <v>#REF!</v>
      </c>
      <c r="WHM1192" s="229" t="s">
        <v>236</v>
      </c>
      <c r="WHN1192" s="230" t="s">
        <v>26</v>
      </c>
      <c r="WHO1192" s="231">
        <v>7</v>
      </c>
      <c r="WHP1192" s="231">
        <v>2</v>
      </c>
      <c r="WHQ1192" s="232" t="s">
        <v>237</v>
      </c>
      <c r="WHR1192" s="233">
        <v>0</v>
      </c>
      <c r="WHS1192" s="234"/>
      <c r="WHT1192" s="235" t="e">
        <f>WHT1193</f>
        <v>#REF!</v>
      </c>
      <c r="WHU1192" s="229" t="s">
        <v>236</v>
      </c>
      <c r="WHV1192" s="230" t="s">
        <v>26</v>
      </c>
      <c r="WHW1192" s="231">
        <v>7</v>
      </c>
      <c r="WHX1192" s="231">
        <v>2</v>
      </c>
      <c r="WHY1192" s="232" t="s">
        <v>237</v>
      </c>
      <c r="WHZ1192" s="233">
        <v>0</v>
      </c>
      <c r="WIA1192" s="234"/>
      <c r="WIB1192" s="235" t="e">
        <f>WIB1193</f>
        <v>#REF!</v>
      </c>
      <c r="WIC1192" s="229" t="s">
        <v>236</v>
      </c>
      <c r="WID1192" s="230" t="s">
        <v>26</v>
      </c>
      <c r="WIE1192" s="231">
        <v>7</v>
      </c>
      <c r="WIF1192" s="231">
        <v>2</v>
      </c>
      <c r="WIG1192" s="232" t="s">
        <v>237</v>
      </c>
      <c r="WIH1192" s="233">
        <v>0</v>
      </c>
      <c r="WII1192" s="234"/>
      <c r="WIJ1192" s="235" t="e">
        <f>WIJ1193</f>
        <v>#REF!</v>
      </c>
      <c r="WIK1192" s="229" t="s">
        <v>236</v>
      </c>
      <c r="WIL1192" s="230" t="s">
        <v>26</v>
      </c>
      <c r="WIM1192" s="231">
        <v>7</v>
      </c>
      <c r="WIN1192" s="231">
        <v>2</v>
      </c>
      <c r="WIO1192" s="232" t="s">
        <v>237</v>
      </c>
      <c r="WIP1192" s="233">
        <v>0</v>
      </c>
      <c r="WIQ1192" s="234"/>
      <c r="WIR1192" s="235" t="e">
        <f>WIR1193</f>
        <v>#REF!</v>
      </c>
      <c r="WIS1192" s="229" t="s">
        <v>236</v>
      </c>
      <c r="WIT1192" s="230" t="s">
        <v>26</v>
      </c>
      <c r="WIU1192" s="231">
        <v>7</v>
      </c>
      <c r="WIV1192" s="231">
        <v>2</v>
      </c>
      <c r="WIW1192" s="232" t="s">
        <v>237</v>
      </c>
      <c r="WIX1192" s="233">
        <v>0</v>
      </c>
      <c r="WIY1192" s="234"/>
      <c r="WIZ1192" s="235" t="e">
        <f>WIZ1193</f>
        <v>#REF!</v>
      </c>
      <c r="WJA1192" s="229" t="s">
        <v>236</v>
      </c>
      <c r="WJB1192" s="230" t="s">
        <v>26</v>
      </c>
      <c r="WJC1192" s="231">
        <v>7</v>
      </c>
      <c r="WJD1192" s="231">
        <v>2</v>
      </c>
      <c r="WJE1192" s="232" t="s">
        <v>237</v>
      </c>
      <c r="WJF1192" s="233">
        <v>0</v>
      </c>
      <c r="WJG1192" s="234"/>
      <c r="WJH1192" s="235" t="e">
        <f>WJH1193</f>
        <v>#REF!</v>
      </c>
      <c r="WJI1192" s="229" t="s">
        <v>236</v>
      </c>
      <c r="WJJ1192" s="230" t="s">
        <v>26</v>
      </c>
      <c r="WJK1192" s="231">
        <v>7</v>
      </c>
      <c r="WJL1192" s="231">
        <v>2</v>
      </c>
      <c r="WJM1192" s="232" t="s">
        <v>237</v>
      </c>
      <c r="WJN1192" s="233">
        <v>0</v>
      </c>
      <c r="WJO1192" s="234"/>
      <c r="WJP1192" s="235" t="e">
        <f>WJP1193</f>
        <v>#REF!</v>
      </c>
      <c r="WJQ1192" s="229" t="s">
        <v>236</v>
      </c>
      <c r="WJR1192" s="230" t="s">
        <v>26</v>
      </c>
      <c r="WJS1192" s="231">
        <v>7</v>
      </c>
      <c r="WJT1192" s="231">
        <v>2</v>
      </c>
      <c r="WJU1192" s="232" t="s">
        <v>237</v>
      </c>
      <c r="WJV1192" s="233">
        <v>0</v>
      </c>
      <c r="WJW1192" s="234"/>
      <c r="WJX1192" s="235" t="e">
        <f>WJX1193</f>
        <v>#REF!</v>
      </c>
      <c r="WJY1192" s="229" t="s">
        <v>236</v>
      </c>
      <c r="WJZ1192" s="230" t="s">
        <v>26</v>
      </c>
      <c r="WKA1192" s="231">
        <v>7</v>
      </c>
      <c r="WKB1192" s="231">
        <v>2</v>
      </c>
      <c r="WKC1192" s="232" t="s">
        <v>237</v>
      </c>
      <c r="WKD1192" s="233">
        <v>0</v>
      </c>
      <c r="WKE1192" s="234"/>
      <c r="WKF1192" s="235" t="e">
        <f>WKF1193</f>
        <v>#REF!</v>
      </c>
      <c r="WKG1192" s="229" t="s">
        <v>236</v>
      </c>
      <c r="WKH1192" s="230" t="s">
        <v>26</v>
      </c>
      <c r="WKI1192" s="231">
        <v>7</v>
      </c>
      <c r="WKJ1192" s="231">
        <v>2</v>
      </c>
      <c r="WKK1192" s="232" t="s">
        <v>237</v>
      </c>
      <c r="WKL1192" s="233">
        <v>0</v>
      </c>
      <c r="WKM1192" s="234"/>
      <c r="WKN1192" s="235" t="e">
        <f>WKN1193</f>
        <v>#REF!</v>
      </c>
      <c r="WKO1192" s="229" t="s">
        <v>236</v>
      </c>
      <c r="WKP1192" s="230" t="s">
        <v>26</v>
      </c>
      <c r="WKQ1192" s="231">
        <v>7</v>
      </c>
      <c r="WKR1192" s="231">
        <v>2</v>
      </c>
      <c r="WKS1192" s="232" t="s">
        <v>237</v>
      </c>
      <c r="WKT1192" s="233">
        <v>0</v>
      </c>
      <c r="WKU1192" s="234"/>
      <c r="WKV1192" s="235" t="e">
        <f>WKV1193</f>
        <v>#REF!</v>
      </c>
      <c r="WKW1192" s="229" t="s">
        <v>236</v>
      </c>
      <c r="WKX1192" s="230" t="s">
        <v>26</v>
      </c>
      <c r="WKY1192" s="231">
        <v>7</v>
      </c>
      <c r="WKZ1192" s="231">
        <v>2</v>
      </c>
      <c r="WLA1192" s="232" t="s">
        <v>237</v>
      </c>
      <c r="WLB1192" s="233">
        <v>0</v>
      </c>
      <c r="WLC1192" s="234"/>
      <c r="WLD1192" s="235" t="e">
        <f>WLD1193</f>
        <v>#REF!</v>
      </c>
      <c r="WLE1192" s="229" t="s">
        <v>236</v>
      </c>
      <c r="WLF1192" s="230" t="s">
        <v>26</v>
      </c>
      <c r="WLG1192" s="231">
        <v>7</v>
      </c>
      <c r="WLH1192" s="231">
        <v>2</v>
      </c>
      <c r="WLI1192" s="232" t="s">
        <v>237</v>
      </c>
      <c r="WLJ1192" s="233">
        <v>0</v>
      </c>
      <c r="WLK1192" s="234"/>
      <c r="WLL1192" s="235" t="e">
        <f>WLL1193</f>
        <v>#REF!</v>
      </c>
      <c r="WLM1192" s="229" t="s">
        <v>236</v>
      </c>
      <c r="WLN1192" s="230" t="s">
        <v>26</v>
      </c>
      <c r="WLO1192" s="231">
        <v>7</v>
      </c>
      <c r="WLP1192" s="231">
        <v>2</v>
      </c>
      <c r="WLQ1192" s="232" t="s">
        <v>237</v>
      </c>
      <c r="WLR1192" s="233">
        <v>0</v>
      </c>
      <c r="WLS1192" s="234"/>
      <c r="WLT1192" s="235" t="e">
        <f>WLT1193</f>
        <v>#REF!</v>
      </c>
      <c r="WLU1192" s="229" t="s">
        <v>236</v>
      </c>
      <c r="WLV1192" s="230" t="s">
        <v>26</v>
      </c>
      <c r="WLW1192" s="231">
        <v>7</v>
      </c>
      <c r="WLX1192" s="231">
        <v>2</v>
      </c>
      <c r="WLY1192" s="232" t="s">
        <v>237</v>
      </c>
      <c r="WLZ1192" s="233">
        <v>0</v>
      </c>
      <c r="WMA1192" s="234"/>
      <c r="WMB1192" s="235" t="e">
        <f>WMB1193</f>
        <v>#REF!</v>
      </c>
      <c r="WMC1192" s="229" t="s">
        <v>236</v>
      </c>
      <c r="WMD1192" s="230" t="s">
        <v>26</v>
      </c>
      <c r="WME1192" s="231">
        <v>7</v>
      </c>
      <c r="WMF1192" s="231">
        <v>2</v>
      </c>
      <c r="WMG1192" s="232" t="s">
        <v>237</v>
      </c>
      <c r="WMH1192" s="233">
        <v>0</v>
      </c>
      <c r="WMI1192" s="234"/>
      <c r="WMJ1192" s="235" t="e">
        <f>WMJ1193</f>
        <v>#REF!</v>
      </c>
      <c r="WMK1192" s="229" t="s">
        <v>236</v>
      </c>
      <c r="WML1192" s="230" t="s">
        <v>26</v>
      </c>
      <c r="WMM1192" s="231">
        <v>7</v>
      </c>
      <c r="WMN1192" s="231">
        <v>2</v>
      </c>
      <c r="WMO1192" s="232" t="s">
        <v>237</v>
      </c>
      <c r="WMP1192" s="233">
        <v>0</v>
      </c>
      <c r="WMQ1192" s="234"/>
      <c r="WMR1192" s="235" t="e">
        <f>WMR1193</f>
        <v>#REF!</v>
      </c>
      <c r="WMS1192" s="229" t="s">
        <v>236</v>
      </c>
      <c r="WMT1192" s="230" t="s">
        <v>26</v>
      </c>
      <c r="WMU1192" s="231">
        <v>7</v>
      </c>
      <c r="WMV1192" s="231">
        <v>2</v>
      </c>
      <c r="WMW1192" s="232" t="s">
        <v>237</v>
      </c>
      <c r="WMX1192" s="233">
        <v>0</v>
      </c>
      <c r="WMY1192" s="234"/>
      <c r="WMZ1192" s="235" t="e">
        <f>WMZ1193</f>
        <v>#REF!</v>
      </c>
      <c r="WNA1192" s="229" t="s">
        <v>236</v>
      </c>
      <c r="WNB1192" s="230" t="s">
        <v>26</v>
      </c>
      <c r="WNC1192" s="231">
        <v>7</v>
      </c>
      <c r="WND1192" s="231">
        <v>2</v>
      </c>
      <c r="WNE1192" s="232" t="s">
        <v>237</v>
      </c>
      <c r="WNF1192" s="233">
        <v>0</v>
      </c>
      <c r="WNG1192" s="234"/>
      <c r="WNH1192" s="235" t="e">
        <f>WNH1193</f>
        <v>#REF!</v>
      </c>
      <c r="WNI1192" s="229" t="s">
        <v>236</v>
      </c>
      <c r="WNJ1192" s="230" t="s">
        <v>26</v>
      </c>
      <c r="WNK1192" s="231">
        <v>7</v>
      </c>
      <c r="WNL1192" s="231">
        <v>2</v>
      </c>
      <c r="WNM1192" s="232" t="s">
        <v>237</v>
      </c>
      <c r="WNN1192" s="233">
        <v>0</v>
      </c>
      <c r="WNO1192" s="234"/>
      <c r="WNP1192" s="235" t="e">
        <f>WNP1193</f>
        <v>#REF!</v>
      </c>
      <c r="WNQ1192" s="229" t="s">
        <v>236</v>
      </c>
      <c r="WNR1192" s="230" t="s">
        <v>26</v>
      </c>
      <c r="WNS1192" s="231">
        <v>7</v>
      </c>
      <c r="WNT1192" s="231">
        <v>2</v>
      </c>
      <c r="WNU1192" s="232" t="s">
        <v>237</v>
      </c>
      <c r="WNV1192" s="233">
        <v>0</v>
      </c>
      <c r="WNW1192" s="234"/>
      <c r="WNX1192" s="235" t="e">
        <f>WNX1193</f>
        <v>#REF!</v>
      </c>
      <c r="WNY1192" s="229" t="s">
        <v>236</v>
      </c>
      <c r="WNZ1192" s="230" t="s">
        <v>26</v>
      </c>
      <c r="WOA1192" s="231">
        <v>7</v>
      </c>
      <c r="WOB1192" s="231">
        <v>2</v>
      </c>
      <c r="WOC1192" s="232" t="s">
        <v>237</v>
      </c>
      <c r="WOD1192" s="233">
        <v>0</v>
      </c>
      <c r="WOE1192" s="234"/>
      <c r="WOF1192" s="235" t="e">
        <f>WOF1193</f>
        <v>#REF!</v>
      </c>
      <c r="WOG1192" s="229" t="s">
        <v>236</v>
      </c>
      <c r="WOH1192" s="230" t="s">
        <v>26</v>
      </c>
      <c r="WOI1192" s="231">
        <v>7</v>
      </c>
      <c r="WOJ1192" s="231">
        <v>2</v>
      </c>
      <c r="WOK1192" s="232" t="s">
        <v>237</v>
      </c>
      <c r="WOL1192" s="233">
        <v>0</v>
      </c>
      <c r="WOM1192" s="234"/>
      <c r="WON1192" s="235" t="e">
        <f>WON1193</f>
        <v>#REF!</v>
      </c>
      <c r="WOO1192" s="229" t="s">
        <v>236</v>
      </c>
      <c r="WOP1192" s="230" t="s">
        <v>26</v>
      </c>
      <c r="WOQ1192" s="231">
        <v>7</v>
      </c>
      <c r="WOR1192" s="231">
        <v>2</v>
      </c>
      <c r="WOS1192" s="232" t="s">
        <v>237</v>
      </c>
      <c r="WOT1192" s="233">
        <v>0</v>
      </c>
      <c r="WOU1192" s="234"/>
      <c r="WOV1192" s="235" t="e">
        <f>WOV1193</f>
        <v>#REF!</v>
      </c>
      <c r="WOW1192" s="229" t="s">
        <v>236</v>
      </c>
      <c r="WOX1192" s="230" t="s">
        <v>26</v>
      </c>
      <c r="WOY1192" s="231">
        <v>7</v>
      </c>
      <c r="WOZ1192" s="231">
        <v>2</v>
      </c>
      <c r="WPA1192" s="232" t="s">
        <v>237</v>
      </c>
      <c r="WPB1192" s="233">
        <v>0</v>
      </c>
      <c r="WPC1192" s="234"/>
      <c r="WPD1192" s="235" t="e">
        <f>WPD1193</f>
        <v>#REF!</v>
      </c>
      <c r="WPE1192" s="229" t="s">
        <v>236</v>
      </c>
      <c r="WPF1192" s="230" t="s">
        <v>26</v>
      </c>
      <c r="WPG1192" s="231">
        <v>7</v>
      </c>
      <c r="WPH1192" s="231">
        <v>2</v>
      </c>
      <c r="WPI1192" s="232" t="s">
        <v>237</v>
      </c>
      <c r="WPJ1192" s="233">
        <v>0</v>
      </c>
      <c r="WPK1192" s="234"/>
      <c r="WPL1192" s="235" t="e">
        <f>WPL1193</f>
        <v>#REF!</v>
      </c>
      <c r="WPM1192" s="229" t="s">
        <v>236</v>
      </c>
      <c r="WPN1192" s="230" t="s">
        <v>26</v>
      </c>
      <c r="WPO1192" s="231">
        <v>7</v>
      </c>
      <c r="WPP1192" s="231">
        <v>2</v>
      </c>
      <c r="WPQ1192" s="232" t="s">
        <v>237</v>
      </c>
      <c r="WPR1192" s="233">
        <v>0</v>
      </c>
      <c r="WPS1192" s="234"/>
      <c r="WPT1192" s="235" t="e">
        <f>WPT1193</f>
        <v>#REF!</v>
      </c>
      <c r="WPU1192" s="229" t="s">
        <v>236</v>
      </c>
      <c r="WPV1192" s="230" t="s">
        <v>26</v>
      </c>
      <c r="WPW1192" s="231">
        <v>7</v>
      </c>
      <c r="WPX1192" s="231">
        <v>2</v>
      </c>
      <c r="WPY1192" s="232" t="s">
        <v>237</v>
      </c>
      <c r="WPZ1192" s="233">
        <v>0</v>
      </c>
      <c r="WQA1192" s="234"/>
      <c r="WQB1192" s="235" t="e">
        <f>WQB1193</f>
        <v>#REF!</v>
      </c>
      <c r="WQC1192" s="229" t="s">
        <v>236</v>
      </c>
      <c r="WQD1192" s="230" t="s">
        <v>26</v>
      </c>
      <c r="WQE1192" s="231">
        <v>7</v>
      </c>
      <c r="WQF1192" s="231">
        <v>2</v>
      </c>
      <c r="WQG1192" s="232" t="s">
        <v>237</v>
      </c>
      <c r="WQH1192" s="233">
        <v>0</v>
      </c>
      <c r="WQI1192" s="234"/>
      <c r="WQJ1192" s="235" t="e">
        <f>WQJ1193</f>
        <v>#REF!</v>
      </c>
      <c r="WQK1192" s="229" t="s">
        <v>236</v>
      </c>
      <c r="WQL1192" s="230" t="s">
        <v>26</v>
      </c>
      <c r="WQM1192" s="231">
        <v>7</v>
      </c>
      <c r="WQN1192" s="231">
        <v>2</v>
      </c>
      <c r="WQO1192" s="232" t="s">
        <v>237</v>
      </c>
      <c r="WQP1192" s="233">
        <v>0</v>
      </c>
      <c r="WQQ1192" s="234"/>
      <c r="WQR1192" s="235" t="e">
        <f>WQR1193</f>
        <v>#REF!</v>
      </c>
      <c r="WQS1192" s="229" t="s">
        <v>236</v>
      </c>
      <c r="WQT1192" s="230" t="s">
        <v>26</v>
      </c>
      <c r="WQU1192" s="231">
        <v>7</v>
      </c>
      <c r="WQV1192" s="231">
        <v>2</v>
      </c>
      <c r="WQW1192" s="232" t="s">
        <v>237</v>
      </c>
      <c r="WQX1192" s="233">
        <v>0</v>
      </c>
      <c r="WQY1192" s="234"/>
      <c r="WQZ1192" s="235" t="e">
        <f>WQZ1193</f>
        <v>#REF!</v>
      </c>
      <c r="WRA1192" s="229" t="s">
        <v>236</v>
      </c>
      <c r="WRB1192" s="230" t="s">
        <v>26</v>
      </c>
      <c r="WRC1192" s="231">
        <v>7</v>
      </c>
      <c r="WRD1192" s="231">
        <v>2</v>
      </c>
      <c r="WRE1192" s="232" t="s">
        <v>237</v>
      </c>
      <c r="WRF1192" s="233">
        <v>0</v>
      </c>
      <c r="WRG1192" s="234"/>
      <c r="WRH1192" s="235" t="e">
        <f>WRH1193</f>
        <v>#REF!</v>
      </c>
      <c r="WRI1192" s="229" t="s">
        <v>236</v>
      </c>
      <c r="WRJ1192" s="230" t="s">
        <v>26</v>
      </c>
      <c r="WRK1192" s="231">
        <v>7</v>
      </c>
      <c r="WRL1192" s="231">
        <v>2</v>
      </c>
      <c r="WRM1192" s="232" t="s">
        <v>237</v>
      </c>
      <c r="WRN1192" s="233">
        <v>0</v>
      </c>
      <c r="WRO1192" s="234"/>
      <c r="WRP1192" s="235" t="e">
        <f>WRP1193</f>
        <v>#REF!</v>
      </c>
      <c r="WRQ1192" s="229" t="s">
        <v>236</v>
      </c>
      <c r="WRR1192" s="230" t="s">
        <v>26</v>
      </c>
      <c r="WRS1192" s="231">
        <v>7</v>
      </c>
      <c r="WRT1192" s="231">
        <v>2</v>
      </c>
      <c r="WRU1192" s="232" t="s">
        <v>237</v>
      </c>
      <c r="WRV1192" s="233">
        <v>0</v>
      </c>
      <c r="WRW1192" s="234"/>
      <c r="WRX1192" s="235" t="e">
        <f>WRX1193</f>
        <v>#REF!</v>
      </c>
      <c r="WRY1192" s="229" t="s">
        <v>236</v>
      </c>
      <c r="WRZ1192" s="230" t="s">
        <v>26</v>
      </c>
      <c r="WSA1192" s="231">
        <v>7</v>
      </c>
      <c r="WSB1192" s="231">
        <v>2</v>
      </c>
      <c r="WSC1192" s="232" t="s">
        <v>237</v>
      </c>
      <c r="WSD1192" s="233">
        <v>0</v>
      </c>
      <c r="WSE1192" s="234"/>
      <c r="WSF1192" s="235" t="e">
        <f>WSF1193</f>
        <v>#REF!</v>
      </c>
      <c r="WSG1192" s="229" t="s">
        <v>236</v>
      </c>
      <c r="WSH1192" s="230" t="s">
        <v>26</v>
      </c>
      <c r="WSI1192" s="231">
        <v>7</v>
      </c>
      <c r="WSJ1192" s="231">
        <v>2</v>
      </c>
      <c r="WSK1192" s="232" t="s">
        <v>237</v>
      </c>
      <c r="WSL1192" s="233">
        <v>0</v>
      </c>
      <c r="WSM1192" s="234"/>
      <c r="WSN1192" s="235" t="e">
        <f>WSN1193</f>
        <v>#REF!</v>
      </c>
      <c r="WSO1192" s="229" t="s">
        <v>236</v>
      </c>
      <c r="WSP1192" s="230" t="s">
        <v>26</v>
      </c>
      <c r="WSQ1192" s="231">
        <v>7</v>
      </c>
      <c r="WSR1192" s="231">
        <v>2</v>
      </c>
      <c r="WSS1192" s="232" t="s">
        <v>237</v>
      </c>
      <c r="WST1192" s="233">
        <v>0</v>
      </c>
      <c r="WSU1192" s="234"/>
      <c r="WSV1192" s="235" t="e">
        <f>WSV1193</f>
        <v>#REF!</v>
      </c>
      <c r="WSW1192" s="229" t="s">
        <v>236</v>
      </c>
      <c r="WSX1192" s="230" t="s">
        <v>26</v>
      </c>
      <c r="WSY1192" s="231">
        <v>7</v>
      </c>
      <c r="WSZ1192" s="231">
        <v>2</v>
      </c>
      <c r="WTA1192" s="232" t="s">
        <v>237</v>
      </c>
      <c r="WTB1192" s="233">
        <v>0</v>
      </c>
      <c r="WTC1192" s="234"/>
      <c r="WTD1192" s="235" t="e">
        <f>WTD1193</f>
        <v>#REF!</v>
      </c>
      <c r="WTE1192" s="229" t="s">
        <v>236</v>
      </c>
      <c r="WTF1192" s="230" t="s">
        <v>26</v>
      </c>
      <c r="WTG1192" s="231">
        <v>7</v>
      </c>
      <c r="WTH1192" s="231">
        <v>2</v>
      </c>
      <c r="WTI1192" s="232" t="s">
        <v>237</v>
      </c>
      <c r="WTJ1192" s="233">
        <v>0</v>
      </c>
      <c r="WTK1192" s="234"/>
      <c r="WTL1192" s="235" t="e">
        <f>WTL1193</f>
        <v>#REF!</v>
      </c>
      <c r="WTM1192" s="229" t="s">
        <v>236</v>
      </c>
      <c r="WTN1192" s="230" t="s">
        <v>26</v>
      </c>
      <c r="WTO1192" s="231">
        <v>7</v>
      </c>
      <c r="WTP1192" s="231">
        <v>2</v>
      </c>
      <c r="WTQ1192" s="232" t="s">
        <v>237</v>
      </c>
      <c r="WTR1192" s="233">
        <v>0</v>
      </c>
      <c r="WTS1192" s="234"/>
      <c r="WTT1192" s="235" t="e">
        <f>WTT1193</f>
        <v>#REF!</v>
      </c>
      <c r="WTU1192" s="229" t="s">
        <v>236</v>
      </c>
      <c r="WTV1192" s="230" t="s">
        <v>26</v>
      </c>
      <c r="WTW1192" s="231">
        <v>7</v>
      </c>
      <c r="WTX1192" s="231">
        <v>2</v>
      </c>
      <c r="WTY1192" s="232" t="s">
        <v>237</v>
      </c>
      <c r="WTZ1192" s="233">
        <v>0</v>
      </c>
      <c r="WUA1192" s="234"/>
      <c r="WUB1192" s="235" t="e">
        <f>WUB1193</f>
        <v>#REF!</v>
      </c>
      <c r="WUC1192" s="229" t="s">
        <v>236</v>
      </c>
      <c r="WUD1192" s="230" t="s">
        <v>26</v>
      </c>
      <c r="WUE1192" s="231">
        <v>7</v>
      </c>
      <c r="WUF1192" s="231">
        <v>2</v>
      </c>
      <c r="WUG1192" s="232" t="s">
        <v>237</v>
      </c>
      <c r="WUH1192" s="233">
        <v>0</v>
      </c>
      <c r="WUI1192" s="234"/>
      <c r="WUJ1192" s="235" t="e">
        <f>WUJ1193</f>
        <v>#REF!</v>
      </c>
      <c r="WUK1192" s="229" t="s">
        <v>236</v>
      </c>
      <c r="WUL1192" s="230" t="s">
        <v>26</v>
      </c>
      <c r="WUM1192" s="231">
        <v>7</v>
      </c>
      <c r="WUN1192" s="231">
        <v>2</v>
      </c>
      <c r="WUO1192" s="232" t="s">
        <v>237</v>
      </c>
      <c r="WUP1192" s="233">
        <v>0</v>
      </c>
      <c r="WUQ1192" s="234"/>
      <c r="WUR1192" s="235" t="e">
        <f>WUR1193</f>
        <v>#REF!</v>
      </c>
      <c r="WUS1192" s="229" t="s">
        <v>236</v>
      </c>
      <c r="WUT1192" s="230" t="s">
        <v>26</v>
      </c>
      <c r="WUU1192" s="231">
        <v>7</v>
      </c>
      <c r="WUV1192" s="231">
        <v>2</v>
      </c>
      <c r="WUW1192" s="232" t="s">
        <v>237</v>
      </c>
      <c r="WUX1192" s="233">
        <v>0</v>
      </c>
      <c r="WUY1192" s="234"/>
      <c r="WUZ1192" s="235" t="e">
        <f>WUZ1193</f>
        <v>#REF!</v>
      </c>
      <c r="WVA1192" s="229" t="s">
        <v>236</v>
      </c>
      <c r="WVB1192" s="230" t="s">
        <v>26</v>
      </c>
      <c r="WVC1192" s="231">
        <v>7</v>
      </c>
      <c r="WVD1192" s="231">
        <v>2</v>
      </c>
      <c r="WVE1192" s="232" t="s">
        <v>237</v>
      </c>
      <c r="WVF1192" s="233">
        <v>0</v>
      </c>
      <c r="WVG1192" s="234"/>
      <c r="WVH1192" s="235" t="e">
        <f>WVH1193</f>
        <v>#REF!</v>
      </c>
      <c r="WVI1192" s="229" t="s">
        <v>236</v>
      </c>
      <c r="WVJ1192" s="230" t="s">
        <v>26</v>
      </c>
      <c r="WVK1192" s="231">
        <v>7</v>
      </c>
      <c r="WVL1192" s="231">
        <v>2</v>
      </c>
      <c r="WVM1192" s="232" t="s">
        <v>237</v>
      </c>
      <c r="WVN1192" s="233">
        <v>0</v>
      </c>
      <c r="WVO1192" s="234"/>
      <c r="WVP1192" s="235" t="e">
        <f>WVP1193</f>
        <v>#REF!</v>
      </c>
      <c r="WVQ1192" s="229" t="s">
        <v>236</v>
      </c>
      <c r="WVR1192" s="230" t="s">
        <v>26</v>
      </c>
      <c r="WVS1192" s="231">
        <v>7</v>
      </c>
      <c r="WVT1192" s="231">
        <v>2</v>
      </c>
      <c r="WVU1192" s="232" t="s">
        <v>237</v>
      </c>
      <c r="WVV1192" s="233">
        <v>0</v>
      </c>
      <c r="WVW1192" s="234"/>
      <c r="WVX1192" s="235" t="e">
        <f>WVX1193</f>
        <v>#REF!</v>
      </c>
      <c r="WVY1192" s="229" t="s">
        <v>236</v>
      </c>
      <c r="WVZ1192" s="230" t="s">
        <v>26</v>
      </c>
      <c r="WWA1192" s="231">
        <v>7</v>
      </c>
      <c r="WWB1192" s="231">
        <v>2</v>
      </c>
      <c r="WWC1192" s="232" t="s">
        <v>237</v>
      </c>
      <c r="WWD1192" s="233">
        <v>0</v>
      </c>
      <c r="WWE1192" s="234"/>
      <c r="WWF1192" s="235" t="e">
        <f>WWF1193</f>
        <v>#REF!</v>
      </c>
      <c r="WWG1192" s="229" t="s">
        <v>236</v>
      </c>
      <c r="WWH1192" s="230" t="s">
        <v>26</v>
      </c>
      <c r="WWI1192" s="231">
        <v>7</v>
      </c>
      <c r="WWJ1192" s="231">
        <v>2</v>
      </c>
      <c r="WWK1192" s="232" t="s">
        <v>237</v>
      </c>
      <c r="WWL1192" s="233">
        <v>0</v>
      </c>
      <c r="WWM1192" s="234"/>
      <c r="WWN1192" s="235" t="e">
        <f>WWN1193</f>
        <v>#REF!</v>
      </c>
      <c r="WWO1192" s="229" t="s">
        <v>236</v>
      </c>
      <c r="WWP1192" s="230" t="s">
        <v>26</v>
      </c>
      <c r="WWQ1192" s="231">
        <v>7</v>
      </c>
      <c r="WWR1192" s="231">
        <v>2</v>
      </c>
      <c r="WWS1192" s="232" t="s">
        <v>237</v>
      </c>
      <c r="WWT1192" s="233">
        <v>0</v>
      </c>
      <c r="WWU1192" s="234"/>
      <c r="WWV1192" s="235" t="e">
        <f>WWV1193</f>
        <v>#REF!</v>
      </c>
      <c r="WWW1192" s="229" t="s">
        <v>236</v>
      </c>
      <c r="WWX1192" s="230" t="s">
        <v>26</v>
      </c>
      <c r="WWY1192" s="231">
        <v>7</v>
      </c>
      <c r="WWZ1192" s="231">
        <v>2</v>
      </c>
      <c r="WXA1192" s="232" t="s">
        <v>237</v>
      </c>
      <c r="WXB1192" s="233">
        <v>0</v>
      </c>
      <c r="WXC1192" s="234"/>
      <c r="WXD1192" s="235" t="e">
        <f>WXD1193</f>
        <v>#REF!</v>
      </c>
      <c r="WXE1192" s="229" t="s">
        <v>236</v>
      </c>
      <c r="WXF1192" s="230" t="s">
        <v>26</v>
      </c>
      <c r="WXG1192" s="231">
        <v>7</v>
      </c>
      <c r="WXH1192" s="231">
        <v>2</v>
      </c>
      <c r="WXI1192" s="232" t="s">
        <v>237</v>
      </c>
      <c r="WXJ1192" s="233">
        <v>0</v>
      </c>
      <c r="WXK1192" s="234"/>
      <c r="WXL1192" s="235" t="e">
        <f>WXL1193</f>
        <v>#REF!</v>
      </c>
      <c r="WXM1192" s="229" t="s">
        <v>236</v>
      </c>
      <c r="WXN1192" s="230" t="s">
        <v>26</v>
      </c>
      <c r="WXO1192" s="231">
        <v>7</v>
      </c>
      <c r="WXP1192" s="231">
        <v>2</v>
      </c>
      <c r="WXQ1192" s="232" t="s">
        <v>237</v>
      </c>
      <c r="WXR1192" s="233">
        <v>0</v>
      </c>
      <c r="WXS1192" s="234"/>
      <c r="WXT1192" s="235" t="e">
        <f>WXT1193</f>
        <v>#REF!</v>
      </c>
      <c r="WXU1192" s="229" t="s">
        <v>236</v>
      </c>
      <c r="WXV1192" s="230" t="s">
        <v>26</v>
      </c>
      <c r="WXW1192" s="231">
        <v>7</v>
      </c>
      <c r="WXX1192" s="231">
        <v>2</v>
      </c>
      <c r="WXY1192" s="232" t="s">
        <v>237</v>
      </c>
      <c r="WXZ1192" s="233">
        <v>0</v>
      </c>
      <c r="WYA1192" s="234"/>
      <c r="WYB1192" s="235" t="e">
        <f>WYB1193</f>
        <v>#REF!</v>
      </c>
      <c r="WYC1192" s="229" t="s">
        <v>236</v>
      </c>
      <c r="WYD1192" s="230" t="s">
        <v>26</v>
      </c>
      <c r="WYE1192" s="231">
        <v>7</v>
      </c>
      <c r="WYF1192" s="231">
        <v>2</v>
      </c>
      <c r="WYG1192" s="232" t="s">
        <v>237</v>
      </c>
      <c r="WYH1192" s="233">
        <v>0</v>
      </c>
      <c r="WYI1192" s="234"/>
      <c r="WYJ1192" s="235" t="e">
        <f>WYJ1193</f>
        <v>#REF!</v>
      </c>
      <c r="WYK1192" s="229" t="s">
        <v>236</v>
      </c>
      <c r="WYL1192" s="230" t="s">
        <v>26</v>
      </c>
      <c r="WYM1192" s="231">
        <v>7</v>
      </c>
      <c r="WYN1192" s="231">
        <v>2</v>
      </c>
      <c r="WYO1192" s="232" t="s">
        <v>237</v>
      </c>
      <c r="WYP1192" s="233">
        <v>0</v>
      </c>
      <c r="WYQ1192" s="234"/>
      <c r="WYR1192" s="235" t="e">
        <f>WYR1193</f>
        <v>#REF!</v>
      </c>
      <c r="WYS1192" s="229" t="s">
        <v>236</v>
      </c>
      <c r="WYT1192" s="230" t="s">
        <v>26</v>
      </c>
      <c r="WYU1192" s="231">
        <v>7</v>
      </c>
      <c r="WYV1192" s="231">
        <v>2</v>
      </c>
      <c r="WYW1192" s="232" t="s">
        <v>237</v>
      </c>
      <c r="WYX1192" s="233">
        <v>0</v>
      </c>
      <c r="WYY1192" s="234"/>
      <c r="WYZ1192" s="235" t="e">
        <f>WYZ1193</f>
        <v>#REF!</v>
      </c>
      <c r="WZA1192" s="229" t="s">
        <v>236</v>
      </c>
      <c r="WZB1192" s="230" t="s">
        <v>26</v>
      </c>
      <c r="WZC1192" s="231">
        <v>7</v>
      </c>
      <c r="WZD1192" s="231">
        <v>2</v>
      </c>
      <c r="WZE1192" s="232" t="s">
        <v>237</v>
      </c>
      <c r="WZF1192" s="233">
        <v>0</v>
      </c>
      <c r="WZG1192" s="234"/>
      <c r="WZH1192" s="235" t="e">
        <f>WZH1193</f>
        <v>#REF!</v>
      </c>
      <c r="WZI1192" s="229" t="s">
        <v>236</v>
      </c>
      <c r="WZJ1192" s="230" t="s">
        <v>26</v>
      </c>
      <c r="WZK1192" s="231">
        <v>7</v>
      </c>
      <c r="WZL1192" s="231">
        <v>2</v>
      </c>
      <c r="WZM1192" s="232" t="s">
        <v>237</v>
      </c>
      <c r="WZN1192" s="233">
        <v>0</v>
      </c>
      <c r="WZO1192" s="234"/>
      <c r="WZP1192" s="235" t="e">
        <f>WZP1193</f>
        <v>#REF!</v>
      </c>
      <c r="WZQ1192" s="229" t="s">
        <v>236</v>
      </c>
      <c r="WZR1192" s="230" t="s">
        <v>26</v>
      </c>
      <c r="WZS1192" s="231">
        <v>7</v>
      </c>
      <c r="WZT1192" s="231">
        <v>2</v>
      </c>
      <c r="WZU1192" s="232" t="s">
        <v>237</v>
      </c>
      <c r="WZV1192" s="233">
        <v>0</v>
      </c>
      <c r="WZW1192" s="234"/>
      <c r="WZX1192" s="235" t="e">
        <f>WZX1193</f>
        <v>#REF!</v>
      </c>
      <c r="WZY1192" s="229" t="s">
        <v>236</v>
      </c>
      <c r="WZZ1192" s="230" t="s">
        <v>26</v>
      </c>
      <c r="XAA1192" s="231">
        <v>7</v>
      </c>
      <c r="XAB1192" s="231">
        <v>2</v>
      </c>
      <c r="XAC1192" s="232" t="s">
        <v>237</v>
      </c>
      <c r="XAD1192" s="233">
        <v>0</v>
      </c>
      <c r="XAE1192" s="234"/>
      <c r="XAF1192" s="235" t="e">
        <f>XAF1193</f>
        <v>#REF!</v>
      </c>
      <c r="XAG1192" s="229" t="s">
        <v>236</v>
      </c>
      <c r="XAH1192" s="230" t="s">
        <v>26</v>
      </c>
      <c r="XAI1192" s="231">
        <v>7</v>
      </c>
      <c r="XAJ1192" s="231">
        <v>2</v>
      </c>
      <c r="XAK1192" s="232" t="s">
        <v>237</v>
      </c>
      <c r="XAL1192" s="233">
        <v>0</v>
      </c>
      <c r="XAM1192" s="234"/>
      <c r="XAN1192" s="235" t="e">
        <f>XAN1193</f>
        <v>#REF!</v>
      </c>
      <c r="XAO1192" s="229" t="s">
        <v>236</v>
      </c>
      <c r="XAP1192" s="230" t="s">
        <v>26</v>
      </c>
      <c r="XAQ1192" s="231">
        <v>7</v>
      </c>
      <c r="XAR1192" s="231">
        <v>2</v>
      </c>
      <c r="XAS1192" s="232" t="s">
        <v>237</v>
      </c>
      <c r="XAT1192" s="233">
        <v>0</v>
      </c>
      <c r="XAU1192" s="234"/>
      <c r="XAV1192" s="235" t="e">
        <f>XAV1193</f>
        <v>#REF!</v>
      </c>
      <c r="XAW1192" s="229" t="s">
        <v>236</v>
      </c>
      <c r="XAX1192" s="230" t="s">
        <v>26</v>
      </c>
      <c r="XAY1192" s="231">
        <v>7</v>
      </c>
      <c r="XAZ1192" s="231">
        <v>2</v>
      </c>
      <c r="XBA1192" s="232" t="s">
        <v>237</v>
      </c>
      <c r="XBB1192" s="233">
        <v>0</v>
      </c>
      <c r="XBC1192" s="234"/>
      <c r="XBD1192" s="235" t="e">
        <f>XBD1193</f>
        <v>#REF!</v>
      </c>
      <c r="XBE1192" s="229" t="s">
        <v>236</v>
      </c>
      <c r="XBF1192" s="230" t="s">
        <v>26</v>
      </c>
      <c r="XBG1192" s="231">
        <v>7</v>
      </c>
      <c r="XBH1192" s="231">
        <v>2</v>
      </c>
      <c r="XBI1192" s="232" t="s">
        <v>237</v>
      </c>
      <c r="XBJ1192" s="233">
        <v>0</v>
      </c>
      <c r="XBK1192" s="234"/>
      <c r="XBL1192" s="235" t="e">
        <f>XBL1193</f>
        <v>#REF!</v>
      </c>
      <c r="XBM1192" s="229" t="s">
        <v>236</v>
      </c>
      <c r="XBN1192" s="230" t="s">
        <v>26</v>
      </c>
      <c r="XBO1192" s="231">
        <v>7</v>
      </c>
      <c r="XBP1192" s="231">
        <v>2</v>
      </c>
      <c r="XBQ1192" s="232" t="s">
        <v>237</v>
      </c>
      <c r="XBR1192" s="233">
        <v>0</v>
      </c>
      <c r="XBS1192" s="234"/>
      <c r="XBT1192" s="235" t="e">
        <f>XBT1193</f>
        <v>#REF!</v>
      </c>
      <c r="XBU1192" s="229" t="s">
        <v>236</v>
      </c>
      <c r="XBV1192" s="230" t="s">
        <v>26</v>
      </c>
      <c r="XBW1192" s="231">
        <v>7</v>
      </c>
      <c r="XBX1192" s="231">
        <v>2</v>
      </c>
      <c r="XBY1192" s="232" t="s">
        <v>237</v>
      </c>
      <c r="XBZ1192" s="233">
        <v>0</v>
      </c>
      <c r="XCA1192" s="234"/>
      <c r="XCB1192" s="235" t="e">
        <f>XCB1193</f>
        <v>#REF!</v>
      </c>
      <c r="XCC1192" s="229" t="s">
        <v>236</v>
      </c>
      <c r="XCD1192" s="230" t="s">
        <v>26</v>
      </c>
      <c r="XCE1192" s="231">
        <v>7</v>
      </c>
      <c r="XCF1192" s="231">
        <v>2</v>
      </c>
      <c r="XCG1192" s="232" t="s">
        <v>237</v>
      </c>
      <c r="XCH1192" s="233">
        <v>0</v>
      </c>
      <c r="XCI1192" s="234"/>
      <c r="XCJ1192" s="235" t="e">
        <f>XCJ1193</f>
        <v>#REF!</v>
      </c>
      <c r="XCK1192" s="229" t="s">
        <v>236</v>
      </c>
      <c r="XCL1192" s="230" t="s">
        <v>26</v>
      </c>
      <c r="XCM1192" s="231">
        <v>7</v>
      </c>
      <c r="XCN1192" s="231">
        <v>2</v>
      </c>
      <c r="XCO1192" s="232" t="s">
        <v>237</v>
      </c>
      <c r="XCP1192" s="233">
        <v>0</v>
      </c>
      <c r="XCQ1192" s="234"/>
      <c r="XCR1192" s="235" t="e">
        <f>XCR1193</f>
        <v>#REF!</v>
      </c>
      <c r="XCS1192" s="229" t="s">
        <v>236</v>
      </c>
      <c r="XCT1192" s="230" t="s">
        <v>26</v>
      </c>
      <c r="XCU1192" s="231">
        <v>7</v>
      </c>
      <c r="XCV1192" s="231">
        <v>2</v>
      </c>
      <c r="XCW1192" s="232" t="s">
        <v>237</v>
      </c>
      <c r="XCX1192" s="233">
        <v>0</v>
      </c>
      <c r="XCY1192" s="234"/>
      <c r="XCZ1192" s="235" t="e">
        <f>XCZ1193</f>
        <v>#REF!</v>
      </c>
      <c r="XDA1192" s="229" t="s">
        <v>236</v>
      </c>
      <c r="XDB1192" s="230" t="s">
        <v>26</v>
      </c>
      <c r="XDC1192" s="231">
        <v>7</v>
      </c>
      <c r="XDD1192" s="231">
        <v>2</v>
      </c>
      <c r="XDE1192" s="232" t="s">
        <v>237</v>
      </c>
      <c r="XDF1192" s="233">
        <v>0</v>
      </c>
      <c r="XDG1192" s="234"/>
      <c r="XDH1192" s="235" t="e">
        <f>XDH1193</f>
        <v>#REF!</v>
      </c>
      <c r="XDI1192" s="229" t="s">
        <v>236</v>
      </c>
      <c r="XDJ1192" s="230" t="s">
        <v>26</v>
      </c>
      <c r="XDK1192" s="231">
        <v>7</v>
      </c>
      <c r="XDL1192" s="231">
        <v>2</v>
      </c>
      <c r="XDM1192" s="232" t="s">
        <v>237</v>
      </c>
      <c r="XDN1192" s="233">
        <v>0</v>
      </c>
      <c r="XDO1192" s="234"/>
      <c r="XDP1192" s="235" t="e">
        <f>XDP1193</f>
        <v>#REF!</v>
      </c>
      <c r="XDQ1192" s="229" t="s">
        <v>236</v>
      </c>
      <c r="XDR1192" s="230" t="s">
        <v>26</v>
      </c>
      <c r="XDS1192" s="231">
        <v>7</v>
      </c>
      <c r="XDT1192" s="231">
        <v>2</v>
      </c>
      <c r="XDU1192" s="232" t="s">
        <v>237</v>
      </c>
      <c r="XDV1192" s="233">
        <v>0</v>
      </c>
      <c r="XDW1192" s="234"/>
      <c r="XDX1192" s="235" t="e">
        <f>XDX1193</f>
        <v>#REF!</v>
      </c>
    </row>
    <row r="1193" spans="1:16352" ht="15.75" customHeight="1" x14ac:dyDescent="0.25">
      <c r="A1193" s="528" t="s">
        <v>45</v>
      </c>
      <c r="B1193" s="242" t="s">
        <v>26</v>
      </c>
      <c r="C1193" s="243">
        <v>7</v>
      </c>
      <c r="D1193" s="243">
        <v>2</v>
      </c>
      <c r="E1193" s="270" t="s">
        <v>341</v>
      </c>
      <c r="F1193" s="245">
        <v>244</v>
      </c>
      <c r="G1193" s="246">
        <v>226</v>
      </c>
      <c r="H1193" s="1172">
        <f>H1215+H1237+H1259+H1281+H1293+H1305+H1317+H1329+H1341+H1363+H1375+H1387</f>
        <v>5760</v>
      </c>
      <c r="I1193" s="1172">
        <f>I1215+I1237+I1259+I1281+I1293+I1305+I1317+I1329+I1341+I1363+I1375+I1387</f>
        <v>5760</v>
      </c>
      <c r="J1193" s="1173">
        <f>J1215+J1237+J1259+J1281+J1293+J1305+J1317+J1329+J1341+J1363+J1375+J1387</f>
        <v>0</v>
      </c>
      <c r="K1193" s="238"/>
      <c r="L1193" s="238"/>
      <c r="M1193" s="239"/>
      <c r="N1193" s="240"/>
      <c r="O1193" s="240"/>
      <c r="P1193" s="235"/>
      <c r="Q1193" s="236"/>
      <c r="R1193" s="237"/>
      <c r="S1193" s="238"/>
      <c r="T1193" s="238"/>
      <c r="U1193" s="239"/>
      <c r="V1193" s="240"/>
      <c r="W1193" s="240"/>
      <c r="X1193" s="235"/>
      <c r="Y1193" s="236"/>
      <c r="Z1193" s="237"/>
      <c r="AA1193" s="238"/>
      <c r="AB1193" s="238"/>
      <c r="AC1193" s="239"/>
      <c r="AD1193" s="240"/>
      <c r="AE1193" s="240"/>
      <c r="AF1193" s="235"/>
      <c r="AG1193" s="236"/>
      <c r="AH1193" s="237"/>
      <c r="AI1193" s="238"/>
      <c r="AJ1193" s="238"/>
      <c r="AK1193" s="239"/>
      <c r="AL1193" s="240"/>
      <c r="AM1193" s="240"/>
      <c r="AN1193" s="235"/>
      <c r="AO1193" s="236"/>
      <c r="AP1193" s="237"/>
      <c r="AQ1193" s="238"/>
      <c r="AR1193" s="238"/>
      <c r="AS1193" s="239"/>
      <c r="AT1193" s="240"/>
      <c r="AU1193" s="240"/>
      <c r="AV1193" s="235"/>
      <c r="AW1193" s="236"/>
      <c r="AX1193" s="237"/>
      <c r="AY1193" s="238"/>
      <c r="AZ1193" s="238"/>
      <c r="BA1193" s="239"/>
      <c r="BB1193" s="240"/>
      <c r="BC1193" s="240"/>
      <c r="BD1193" s="235"/>
      <c r="BE1193" s="236"/>
      <c r="BF1193" s="237"/>
      <c r="BG1193" s="238"/>
      <c r="BH1193" s="238"/>
      <c r="BI1193" s="239"/>
      <c r="BJ1193" s="240"/>
      <c r="BK1193" s="240"/>
      <c r="BL1193" s="235"/>
      <c r="BM1193" s="236"/>
      <c r="BN1193" s="237"/>
      <c r="BO1193" s="238"/>
      <c r="BP1193" s="238"/>
      <c r="BQ1193" s="239"/>
      <c r="BR1193" s="240"/>
      <c r="BS1193" s="240"/>
      <c r="BT1193" s="235"/>
      <c r="BU1193" s="236"/>
      <c r="BV1193" s="237"/>
      <c r="BW1193" s="238"/>
      <c r="BX1193" s="238"/>
      <c r="BY1193" s="239"/>
      <c r="BZ1193" s="240"/>
      <c r="CA1193" s="240"/>
      <c r="CB1193" s="235"/>
      <c r="CC1193" s="236"/>
      <c r="CD1193" s="237"/>
      <c r="CE1193" s="238"/>
      <c r="CF1193" s="238"/>
      <c r="CG1193" s="239"/>
      <c r="CH1193" s="240"/>
      <c r="CI1193" s="240"/>
      <c r="CJ1193" s="235"/>
      <c r="CK1193" s="236"/>
      <c r="CL1193" s="237"/>
      <c r="CM1193" s="238"/>
      <c r="CN1193" s="238"/>
      <c r="CO1193" s="239"/>
      <c r="CP1193" s="240"/>
      <c r="CQ1193" s="240"/>
      <c r="CR1193" s="235"/>
      <c r="CS1193" s="236"/>
      <c r="CT1193" s="237"/>
      <c r="CU1193" s="238"/>
      <c r="CV1193" s="238"/>
      <c r="CW1193" s="239"/>
      <c r="CX1193" s="240"/>
      <c r="CY1193" s="240"/>
      <c r="CZ1193" s="235"/>
      <c r="DA1193" s="236"/>
      <c r="DB1193" s="237"/>
      <c r="DC1193" s="238"/>
      <c r="DD1193" s="238"/>
      <c r="DE1193" s="239"/>
      <c r="DF1193" s="240"/>
      <c r="DG1193" s="240"/>
      <c r="DH1193" s="235"/>
      <c r="DI1193" s="236"/>
      <c r="DJ1193" s="237"/>
      <c r="DK1193" s="238"/>
      <c r="DL1193" s="238"/>
      <c r="DM1193" s="239"/>
      <c r="DN1193" s="240"/>
      <c r="DO1193" s="240"/>
      <c r="DP1193" s="235"/>
      <c r="DQ1193" s="236"/>
      <c r="DR1193" s="237"/>
      <c r="DS1193" s="238"/>
      <c r="DT1193" s="238"/>
      <c r="DU1193" s="239"/>
      <c r="DV1193" s="240"/>
      <c r="DW1193" s="240"/>
      <c r="DX1193" s="235"/>
      <c r="DY1193" s="236"/>
      <c r="DZ1193" s="237"/>
      <c r="EA1193" s="238"/>
      <c r="EB1193" s="238"/>
      <c r="EC1193" s="239"/>
      <c r="ED1193" s="240"/>
      <c r="EE1193" s="240"/>
      <c r="EF1193" s="235"/>
      <c r="EG1193" s="236"/>
      <c r="EH1193" s="237"/>
      <c r="EI1193" s="238"/>
      <c r="EJ1193" s="238"/>
      <c r="EK1193" s="239"/>
      <c r="EL1193" s="240"/>
      <c r="EM1193" s="240"/>
      <c r="EN1193" s="235"/>
      <c r="EO1193" s="236"/>
      <c r="EP1193" s="237"/>
      <c r="EQ1193" s="238"/>
      <c r="ER1193" s="238"/>
      <c r="ES1193" s="239"/>
      <c r="ET1193" s="240"/>
      <c r="EU1193" s="240"/>
      <c r="EV1193" s="235"/>
      <c r="EW1193" s="236"/>
      <c r="EX1193" s="237"/>
      <c r="EY1193" s="238"/>
      <c r="EZ1193" s="238"/>
      <c r="FA1193" s="239"/>
      <c r="FB1193" s="240"/>
      <c r="FC1193" s="240"/>
      <c r="FD1193" s="235"/>
      <c r="FE1193" s="236"/>
      <c r="FF1193" s="237"/>
      <c r="FG1193" s="238"/>
      <c r="FH1193" s="238"/>
      <c r="FI1193" s="239"/>
      <c r="FJ1193" s="240"/>
      <c r="FK1193" s="240"/>
      <c r="FL1193" s="235"/>
      <c r="FM1193" s="236"/>
      <c r="FN1193" s="237"/>
      <c r="FO1193" s="238"/>
      <c r="FP1193" s="238"/>
      <c r="FQ1193" s="239"/>
      <c r="FR1193" s="240"/>
      <c r="FS1193" s="240"/>
      <c r="FT1193" s="235"/>
      <c r="FU1193" s="236"/>
      <c r="FV1193" s="237"/>
      <c r="FW1193" s="238"/>
      <c r="FX1193" s="238"/>
      <c r="FY1193" s="239"/>
      <c r="FZ1193" s="240"/>
      <c r="GA1193" s="240"/>
      <c r="GB1193" s="235"/>
      <c r="GC1193" s="236"/>
      <c r="GD1193" s="237"/>
      <c r="GE1193" s="238"/>
      <c r="GF1193" s="238"/>
      <c r="GG1193" s="239"/>
      <c r="GH1193" s="240"/>
      <c r="GI1193" s="240"/>
      <c r="GJ1193" s="235"/>
      <c r="GK1193" s="236"/>
      <c r="GL1193" s="237"/>
      <c r="GM1193" s="238"/>
      <c r="GN1193" s="238"/>
      <c r="GO1193" s="239"/>
      <c r="GP1193" s="240"/>
      <c r="GQ1193" s="240"/>
      <c r="GR1193" s="235"/>
      <c r="GS1193" s="236"/>
      <c r="GT1193" s="237"/>
      <c r="GU1193" s="238"/>
      <c r="GV1193" s="238"/>
      <c r="GW1193" s="239"/>
      <c r="GX1193" s="240"/>
      <c r="GY1193" s="240"/>
      <c r="GZ1193" s="235"/>
      <c r="HA1193" s="236"/>
      <c r="HB1193" s="237"/>
      <c r="HC1193" s="238"/>
      <c r="HD1193" s="238"/>
      <c r="HE1193" s="239"/>
      <c r="HF1193" s="240"/>
      <c r="HG1193" s="240"/>
      <c r="HH1193" s="235"/>
      <c r="HI1193" s="236"/>
      <c r="HJ1193" s="237"/>
      <c r="HK1193" s="238"/>
      <c r="HL1193" s="238"/>
      <c r="HM1193" s="239"/>
      <c r="HN1193" s="240"/>
      <c r="HO1193" s="240"/>
      <c r="HP1193" s="235"/>
      <c r="HQ1193" s="236"/>
      <c r="HR1193" s="237"/>
      <c r="HS1193" s="238"/>
      <c r="HT1193" s="238"/>
      <c r="HU1193" s="239"/>
      <c r="HV1193" s="240"/>
      <c r="HW1193" s="240"/>
      <c r="HX1193" s="235"/>
      <c r="HY1193" s="236"/>
      <c r="HZ1193" s="237"/>
      <c r="IA1193" s="238"/>
      <c r="IB1193" s="238"/>
      <c r="IC1193" s="239"/>
      <c r="ID1193" s="240"/>
      <c r="IE1193" s="240"/>
      <c r="IF1193" s="235"/>
      <c r="IG1193" s="236"/>
      <c r="IH1193" s="237"/>
      <c r="II1193" s="238"/>
      <c r="IJ1193" s="238"/>
      <c r="IK1193" s="239"/>
      <c r="IL1193" s="240"/>
      <c r="IM1193" s="240"/>
      <c r="IN1193" s="235"/>
      <c r="IO1193" s="236"/>
      <c r="IP1193" s="237"/>
      <c r="IQ1193" s="238"/>
      <c r="IR1193" s="238"/>
      <c r="IS1193" s="239"/>
      <c r="IT1193" s="240"/>
      <c r="IU1193" s="240"/>
      <c r="IV1193" s="235"/>
      <c r="IW1193" s="236"/>
      <c r="IX1193" s="237"/>
      <c r="IY1193" s="238"/>
      <c r="IZ1193" s="238"/>
      <c r="JA1193" s="239"/>
      <c r="JB1193" s="240"/>
      <c r="JC1193" s="240"/>
      <c r="JD1193" s="235"/>
      <c r="JE1193" s="236"/>
      <c r="JF1193" s="237"/>
      <c r="JG1193" s="238"/>
      <c r="JH1193" s="238"/>
      <c r="JI1193" s="239"/>
      <c r="JJ1193" s="240"/>
      <c r="JK1193" s="240"/>
      <c r="JL1193" s="235"/>
      <c r="JM1193" s="236"/>
      <c r="JN1193" s="237"/>
      <c r="JO1193" s="238"/>
      <c r="JP1193" s="238"/>
      <c r="JQ1193" s="239"/>
      <c r="JR1193" s="240"/>
      <c r="JS1193" s="240"/>
      <c r="JT1193" s="235"/>
      <c r="JU1193" s="236"/>
      <c r="JV1193" s="237"/>
      <c r="JW1193" s="238"/>
      <c r="JX1193" s="238"/>
      <c r="JY1193" s="239"/>
      <c r="JZ1193" s="240"/>
      <c r="KA1193" s="240"/>
      <c r="KB1193" s="235"/>
      <c r="KC1193" s="236"/>
      <c r="KD1193" s="237"/>
      <c r="KE1193" s="238"/>
      <c r="KF1193" s="238"/>
      <c r="KG1193" s="239"/>
      <c r="KH1193" s="240"/>
      <c r="KI1193" s="240"/>
      <c r="KJ1193" s="235"/>
      <c r="KK1193" s="236"/>
      <c r="KL1193" s="237"/>
      <c r="KM1193" s="238"/>
      <c r="KN1193" s="238"/>
      <c r="KO1193" s="239"/>
      <c r="KP1193" s="240"/>
      <c r="KQ1193" s="240"/>
      <c r="KR1193" s="235"/>
      <c r="KS1193" s="236"/>
      <c r="KT1193" s="237"/>
      <c r="KU1193" s="238"/>
      <c r="KV1193" s="238"/>
      <c r="KW1193" s="239"/>
      <c r="KX1193" s="240"/>
      <c r="KY1193" s="240"/>
      <c r="KZ1193" s="235"/>
      <c r="LA1193" s="236"/>
      <c r="LB1193" s="237"/>
      <c r="LC1193" s="238"/>
      <c r="LD1193" s="238"/>
      <c r="LE1193" s="239"/>
      <c r="LF1193" s="240"/>
      <c r="LG1193" s="240"/>
      <c r="LH1193" s="235"/>
      <c r="LI1193" s="236"/>
      <c r="LJ1193" s="237"/>
      <c r="LK1193" s="238"/>
      <c r="LL1193" s="238"/>
      <c r="LM1193" s="239"/>
      <c r="LN1193" s="240"/>
      <c r="LO1193" s="240"/>
      <c r="LP1193" s="235"/>
      <c r="LQ1193" s="236"/>
      <c r="LR1193" s="237"/>
      <c r="LS1193" s="238"/>
      <c r="LT1193" s="238"/>
      <c r="LU1193" s="239"/>
      <c r="LV1193" s="240"/>
      <c r="LW1193" s="240"/>
      <c r="LX1193" s="235"/>
      <c r="LY1193" s="236"/>
      <c r="LZ1193" s="237"/>
      <c r="MA1193" s="238"/>
      <c r="MB1193" s="238"/>
      <c r="MC1193" s="239"/>
      <c r="MD1193" s="240"/>
      <c r="ME1193" s="240"/>
      <c r="MF1193" s="235"/>
      <c r="MG1193" s="236"/>
      <c r="MH1193" s="237"/>
      <c r="MI1193" s="238"/>
      <c r="MJ1193" s="238"/>
      <c r="MK1193" s="239"/>
      <c r="ML1193" s="240"/>
      <c r="MM1193" s="240"/>
      <c r="MN1193" s="235"/>
      <c r="MO1193" s="236"/>
      <c r="MP1193" s="237"/>
      <c r="MQ1193" s="238"/>
      <c r="MR1193" s="238"/>
      <c r="MS1193" s="239"/>
      <c r="MT1193" s="240"/>
      <c r="MU1193" s="240"/>
      <c r="MV1193" s="235"/>
      <c r="MW1193" s="236"/>
      <c r="MX1193" s="237"/>
      <c r="MY1193" s="238"/>
      <c r="MZ1193" s="238"/>
      <c r="NA1193" s="239"/>
      <c r="NB1193" s="240"/>
      <c r="NC1193" s="240"/>
      <c r="ND1193" s="235"/>
      <c r="NE1193" s="236"/>
      <c r="NF1193" s="237"/>
      <c r="NG1193" s="238"/>
      <c r="NH1193" s="238"/>
      <c r="NI1193" s="239"/>
      <c r="NJ1193" s="240"/>
      <c r="NK1193" s="240"/>
      <c r="NL1193" s="235"/>
      <c r="NM1193" s="236"/>
      <c r="NN1193" s="237"/>
      <c r="NO1193" s="238"/>
      <c r="NP1193" s="238"/>
      <c r="NQ1193" s="239"/>
      <c r="NR1193" s="240"/>
      <c r="NS1193" s="240"/>
      <c r="NT1193" s="235"/>
      <c r="NU1193" s="236"/>
      <c r="NV1193" s="237"/>
      <c r="NW1193" s="238"/>
      <c r="NX1193" s="238"/>
      <c r="NY1193" s="239"/>
      <c r="NZ1193" s="240"/>
      <c r="OA1193" s="240"/>
      <c r="OB1193" s="235"/>
      <c r="OC1193" s="236"/>
      <c r="OD1193" s="237"/>
      <c r="OE1193" s="238"/>
      <c r="OF1193" s="238"/>
      <c r="OG1193" s="239"/>
      <c r="OH1193" s="240"/>
      <c r="OI1193" s="240"/>
      <c r="OJ1193" s="235"/>
      <c r="OK1193" s="236"/>
      <c r="OL1193" s="237"/>
      <c r="OM1193" s="238"/>
      <c r="ON1193" s="238"/>
      <c r="OO1193" s="239"/>
      <c r="OP1193" s="240"/>
      <c r="OQ1193" s="240"/>
      <c r="OR1193" s="235"/>
      <c r="OS1193" s="236"/>
      <c r="OT1193" s="237"/>
      <c r="OU1193" s="238"/>
      <c r="OV1193" s="238"/>
      <c r="OW1193" s="239"/>
      <c r="OX1193" s="240"/>
      <c r="OY1193" s="240"/>
      <c r="OZ1193" s="235"/>
      <c r="PA1193" s="236"/>
      <c r="PB1193" s="237"/>
      <c r="PC1193" s="238"/>
      <c r="PD1193" s="238"/>
      <c r="PE1193" s="239"/>
      <c r="PF1193" s="240"/>
      <c r="PG1193" s="240"/>
      <c r="PH1193" s="235"/>
      <c r="PI1193" s="236"/>
      <c r="PJ1193" s="237"/>
      <c r="PK1193" s="238"/>
      <c r="PL1193" s="238"/>
      <c r="PM1193" s="239"/>
      <c r="PN1193" s="240"/>
      <c r="PO1193" s="240"/>
      <c r="PP1193" s="235"/>
      <c r="PQ1193" s="236"/>
      <c r="PR1193" s="237"/>
      <c r="PS1193" s="238"/>
      <c r="PT1193" s="238"/>
      <c r="PU1193" s="239"/>
      <c r="PV1193" s="240"/>
      <c r="PW1193" s="240"/>
      <c r="PX1193" s="235"/>
      <c r="PY1193" s="236"/>
      <c r="PZ1193" s="237"/>
      <c r="QA1193" s="238"/>
      <c r="QB1193" s="238"/>
      <c r="QC1193" s="239"/>
      <c r="QD1193" s="240"/>
      <c r="QE1193" s="240"/>
      <c r="QF1193" s="235"/>
      <c r="QG1193" s="236"/>
      <c r="QH1193" s="237"/>
      <c r="QI1193" s="238"/>
      <c r="QJ1193" s="238"/>
      <c r="QK1193" s="239"/>
      <c r="QL1193" s="240"/>
      <c r="QM1193" s="240"/>
      <c r="QN1193" s="235"/>
      <c r="QO1193" s="236"/>
      <c r="QP1193" s="237"/>
      <c r="QQ1193" s="238"/>
      <c r="QR1193" s="238"/>
      <c r="QS1193" s="239"/>
      <c r="QT1193" s="240"/>
      <c r="QU1193" s="240"/>
      <c r="QV1193" s="235"/>
      <c r="QW1193" s="236"/>
      <c r="QX1193" s="237"/>
      <c r="QY1193" s="238"/>
      <c r="QZ1193" s="238"/>
      <c r="RA1193" s="239"/>
      <c r="RB1193" s="240"/>
      <c r="RC1193" s="240"/>
      <c r="RD1193" s="235"/>
      <c r="RE1193" s="236"/>
      <c r="RF1193" s="237"/>
      <c r="RG1193" s="238"/>
      <c r="RH1193" s="238"/>
      <c r="RI1193" s="239"/>
      <c r="RJ1193" s="240"/>
      <c r="RK1193" s="240"/>
      <c r="RL1193" s="235"/>
      <c r="RM1193" s="236"/>
      <c r="RN1193" s="237"/>
      <c r="RO1193" s="238"/>
      <c r="RP1193" s="238"/>
      <c r="RQ1193" s="239"/>
      <c r="RR1193" s="240"/>
      <c r="RS1193" s="240"/>
      <c r="RT1193" s="235"/>
      <c r="RU1193" s="236"/>
      <c r="RV1193" s="237"/>
      <c r="RW1193" s="238"/>
      <c r="RX1193" s="238"/>
      <c r="RY1193" s="239"/>
      <c r="RZ1193" s="240"/>
      <c r="SA1193" s="240"/>
      <c r="SB1193" s="235"/>
      <c r="SC1193" s="236"/>
      <c r="SD1193" s="237"/>
      <c r="SE1193" s="238"/>
      <c r="SF1193" s="238"/>
      <c r="SG1193" s="239"/>
      <c r="SH1193" s="240"/>
      <c r="SI1193" s="240"/>
      <c r="SJ1193" s="235"/>
      <c r="SK1193" s="236"/>
      <c r="SL1193" s="237"/>
      <c r="SM1193" s="238"/>
      <c r="SN1193" s="238"/>
      <c r="SO1193" s="239"/>
      <c r="SP1193" s="240"/>
      <c r="SQ1193" s="240"/>
      <c r="SR1193" s="235"/>
      <c r="SS1193" s="236"/>
      <c r="ST1193" s="237"/>
      <c r="SU1193" s="238"/>
      <c r="SV1193" s="238"/>
      <c r="SW1193" s="239"/>
      <c r="SX1193" s="240"/>
      <c r="SY1193" s="240"/>
      <c r="SZ1193" s="235"/>
      <c r="TA1193" s="236"/>
      <c r="TB1193" s="237"/>
      <c r="TC1193" s="238"/>
      <c r="TD1193" s="238"/>
      <c r="TE1193" s="239"/>
      <c r="TF1193" s="240"/>
      <c r="TG1193" s="240"/>
      <c r="TH1193" s="235"/>
      <c r="TI1193" s="236"/>
      <c r="TJ1193" s="237"/>
      <c r="TK1193" s="238"/>
      <c r="TL1193" s="238"/>
      <c r="TM1193" s="239"/>
      <c r="TN1193" s="240"/>
      <c r="TO1193" s="240"/>
      <c r="TP1193" s="235"/>
      <c r="TQ1193" s="236"/>
      <c r="TR1193" s="237"/>
      <c r="TS1193" s="238"/>
      <c r="TT1193" s="238"/>
      <c r="TU1193" s="239"/>
      <c r="TV1193" s="240"/>
      <c r="TW1193" s="240"/>
      <c r="TX1193" s="235"/>
      <c r="TY1193" s="236"/>
      <c r="TZ1193" s="237"/>
      <c r="UA1193" s="238"/>
      <c r="UB1193" s="238"/>
      <c r="UC1193" s="239"/>
      <c r="UD1193" s="240"/>
      <c r="UE1193" s="240"/>
      <c r="UF1193" s="235"/>
      <c r="UG1193" s="236"/>
      <c r="UH1193" s="237"/>
      <c r="UI1193" s="238"/>
      <c r="UJ1193" s="238"/>
      <c r="UK1193" s="239"/>
      <c r="UL1193" s="240"/>
      <c r="UM1193" s="240"/>
      <c r="UN1193" s="235"/>
      <c r="UO1193" s="236"/>
      <c r="UP1193" s="237"/>
      <c r="UQ1193" s="238"/>
      <c r="UR1193" s="238"/>
      <c r="US1193" s="239"/>
      <c r="UT1193" s="240"/>
      <c r="UU1193" s="240"/>
      <c r="UV1193" s="235"/>
      <c r="UW1193" s="236"/>
      <c r="UX1193" s="237"/>
      <c r="UY1193" s="238"/>
      <c r="UZ1193" s="238"/>
      <c r="VA1193" s="239"/>
      <c r="VB1193" s="240"/>
      <c r="VC1193" s="240"/>
      <c r="VD1193" s="235"/>
      <c r="VE1193" s="236"/>
      <c r="VF1193" s="237"/>
      <c r="VG1193" s="238"/>
      <c r="VH1193" s="238"/>
      <c r="VI1193" s="239"/>
      <c r="VJ1193" s="240"/>
      <c r="VK1193" s="240"/>
      <c r="VL1193" s="235"/>
      <c r="VM1193" s="236"/>
      <c r="VN1193" s="237"/>
      <c r="VO1193" s="238"/>
      <c r="VP1193" s="238"/>
      <c r="VQ1193" s="239"/>
      <c r="VR1193" s="240"/>
      <c r="VS1193" s="240"/>
      <c r="VT1193" s="235"/>
      <c r="VU1193" s="236"/>
      <c r="VV1193" s="237"/>
      <c r="VW1193" s="238"/>
      <c r="VX1193" s="238"/>
      <c r="VY1193" s="239"/>
      <c r="VZ1193" s="240"/>
      <c r="WA1193" s="240"/>
      <c r="WB1193" s="235"/>
      <c r="WC1193" s="236"/>
      <c r="WD1193" s="237"/>
      <c r="WE1193" s="238"/>
      <c r="WF1193" s="238"/>
      <c r="WG1193" s="239"/>
      <c r="WH1193" s="240"/>
      <c r="WI1193" s="240"/>
      <c r="WJ1193" s="235"/>
      <c r="WK1193" s="236"/>
      <c r="WL1193" s="237"/>
      <c r="WM1193" s="238"/>
      <c r="WN1193" s="238"/>
      <c r="WO1193" s="239"/>
      <c r="WP1193" s="240"/>
      <c r="WQ1193" s="240"/>
      <c r="WR1193" s="235"/>
      <c r="WS1193" s="236"/>
      <c r="WT1193" s="237"/>
      <c r="WU1193" s="238"/>
      <c r="WV1193" s="238"/>
      <c r="WW1193" s="239"/>
      <c r="WX1193" s="240"/>
      <c r="WY1193" s="240"/>
      <c r="WZ1193" s="235"/>
      <c r="XA1193" s="236"/>
      <c r="XB1193" s="237"/>
      <c r="XC1193" s="238"/>
      <c r="XD1193" s="238"/>
      <c r="XE1193" s="239"/>
      <c r="XF1193" s="240"/>
      <c r="XG1193" s="240"/>
      <c r="XH1193" s="235"/>
      <c r="XI1193" s="236"/>
      <c r="XJ1193" s="237"/>
      <c r="XK1193" s="238"/>
      <c r="XL1193" s="238"/>
      <c r="XM1193" s="239"/>
      <c r="XN1193" s="240"/>
      <c r="XO1193" s="240"/>
      <c r="XP1193" s="235"/>
      <c r="XQ1193" s="236"/>
      <c r="XR1193" s="237"/>
      <c r="XS1193" s="238"/>
      <c r="XT1193" s="238"/>
      <c r="XU1193" s="239"/>
      <c r="XV1193" s="240"/>
      <c r="XW1193" s="240"/>
      <c r="XX1193" s="235"/>
      <c r="XY1193" s="236"/>
      <c r="XZ1193" s="237"/>
      <c r="YA1193" s="238"/>
      <c r="YB1193" s="238"/>
      <c r="YC1193" s="239"/>
      <c r="YD1193" s="240"/>
      <c r="YE1193" s="240"/>
      <c r="YF1193" s="235"/>
      <c r="YG1193" s="236"/>
      <c r="YH1193" s="237"/>
      <c r="YI1193" s="238"/>
      <c r="YJ1193" s="238"/>
      <c r="YK1193" s="239"/>
      <c r="YL1193" s="240"/>
      <c r="YM1193" s="240"/>
      <c r="YN1193" s="235"/>
      <c r="YO1193" s="236"/>
      <c r="YP1193" s="237"/>
      <c r="YQ1193" s="238"/>
      <c r="YR1193" s="238"/>
      <c r="YS1193" s="239"/>
      <c r="YT1193" s="240"/>
      <c r="YU1193" s="240"/>
      <c r="YV1193" s="235"/>
      <c r="YW1193" s="236"/>
      <c r="YX1193" s="237"/>
      <c r="YY1193" s="238"/>
      <c r="YZ1193" s="238"/>
      <c r="ZA1193" s="239"/>
      <c r="ZB1193" s="240"/>
      <c r="ZC1193" s="240"/>
      <c r="ZD1193" s="235"/>
      <c r="ZE1193" s="236"/>
      <c r="ZF1193" s="237"/>
      <c r="ZG1193" s="238"/>
      <c r="ZH1193" s="238"/>
      <c r="ZI1193" s="239"/>
      <c r="ZJ1193" s="240"/>
      <c r="ZK1193" s="240"/>
      <c r="ZL1193" s="235"/>
      <c r="ZM1193" s="236"/>
      <c r="ZN1193" s="237"/>
      <c r="ZO1193" s="238"/>
      <c r="ZP1193" s="238"/>
      <c r="ZQ1193" s="239"/>
      <c r="ZR1193" s="240"/>
      <c r="ZS1193" s="240"/>
      <c r="ZT1193" s="235"/>
      <c r="ZU1193" s="236"/>
      <c r="ZV1193" s="237"/>
      <c r="ZW1193" s="238"/>
      <c r="ZX1193" s="238"/>
      <c r="ZY1193" s="239"/>
      <c r="ZZ1193" s="240"/>
      <c r="AAA1193" s="240"/>
      <c r="AAB1193" s="235"/>
      <c r="AAC1193" s="236"/>
      <c r="AAD1193" s="237"/>
      <c r="AAE1193" s="238"/>
      <c r="AAF1193" s="238"/>
      <c r="AAG1193" s="239"/>
      <c r="AAH1193" s="240"/>
      <c r="AAI1193" s="240"/>
      <c r="AAJ1193" s="235"/>
      <c r="AAK1193" s="236"/>
      <c r="AAL1193" s="237"/>
      <c r="AAM1193" s="238"/>
      <c r="AAN1193" s="238"/>
      <c r="AAO1193" s="239"/>
      <c r="AAP1193" s="240"/>
      <c r="AAQ1193" s="240"/>
      <c r="AAR1193" s="235"/>
      <c r="AAS1193" s="236"/>
      <c r="AAT1193" s="237"/>
      <c r="AAU1193" s="238"/>
      <c r="AAV1193" s="238"/>
      <c r="AAW1193" s="239"/>
      <c r="AAX1193" s="240"/>
      <c r="AAY1193" s="240"/>
      <c r="AAZ1193" s="235"/>
      <c r="ABA1193" s="236"/>
      <c r="ABB1193" s="237"/>
      <c r="ABC1193" s="238"/>
      <c r="ABD1193" s="238"/>
      <c r="ABE1193" s="239"/>
      <c r="ABF1193" s="240"/>
      <c r="ABG1193" s="240"/>
      <c r="ABH1193" s="235"/>
      <c r="ABI1193" s="236"/>
      <c r="ABJ1193" s="237"/>
      <c r="ABK1193" s="238"/>
      <c r="ABL1193" s="238"/>
      <c r="ABM1193" s="239"/>
      <c r="ABN1193" s="240"/>
      <c r="ABO1193" s="240"/>
      <c r="ABP1193" s="235"/>
      <c r="ABQ1193" s="236"/>
      <c r="ABR1193" s="237"/>
      <c r="ABS1193" s="238"/>
      <c r="ABT1193" s="238"/>
      <c r="ABU1193" s="239"/>
      <c r="ABV1193" s="240"/>
      <c r="ABW1193" s="240"/>
      <c r="ABX1193" s="235"/>
      <c r="ABY1193" s="236"/>
      <c r="ABZ1193" s="237"/>
      <c r="ACA1193" s="238"/>
      <c r="ACB1193" s="238"/>
      <c r="ACC1193" s="239"/>
      <c r="ACD1193" s="240"/>
      <c r="ACE1193" s="240"/>
      <c r="ACF1193" s="235"/>
      <c r="ACG1193" s="236"/>
      <c r="ACH1193" s="237"/>
      <c r="ACI1193" s="238"/>
      <c r="ACJ1193" s="238"/>
      <c r="ACK1193" s="239"/>
      <c r="ACL1193" s="240"/>
      <c r="ACM1193" s="240"/>
      <c r="ACN1193" s="235"/>
      <c r="ACO1193" s="236"/>
      <c r="ACP1193" s="237"/>
      <c r="ACQ1193" s="238"/>
      <c r="ACR1193" s="238"/>
      <c r="ACS1193" s="239"/>
      <c r="ACT1193" s="240"/>
      <c r="ACU1193" s="240"/>
      <c r="ACV1193" s="235"/>
      <c r="ACW1193" s="236"/>
      <c r="ACX1193" s="237"/>
      <c r="ACY1193" s="238"/>
      <c r="ACZ1193" s="238"/>
      <c r="ADA1193" s="239"/>
      <c r="ADB1193" s="240"/>
      <c r="ADC1193" s="240"/>
      <c r="ADD1193" s="235"/>
      <c r="ADE1193" s="236"/>
      <c r="ADF1193" s="237"/>
      <c r="ADG1193" s="238"/>
      <c r="ADH1193" s="238"/>
      <c r="ADI1193" s="239"/>
      <c r="ADJ1193" s="240"/>
      <c r="ADK1193" s="240"/>
      <c r="ADL1193" s="235"/>
      <c r="ADM1193" s="236"/>
      <c r="ADN1193" s="237"/>
      <c r="ADO1193" s="238"/>
      <c r="ADP1193" s="238"/>
      <c r="ADQ1193" s="239"/>
      <c r="ADR1193" s="240"/>
      <c r="ADS1193" s="240"/>
      <c r="ADT1193" s="235"/>
      <c r="ADU1193" s="236"/>
      <c r="ADV1193" s="237"/>
      <c r="ADW1193" s="238"/>
      <c r="ADX1193" s="238"/>
      <c r="ADY1193" s="239"/>
      <c r="ADZ1193" s="240"/>
      <c r="AEA1193" s="240"/>
      <c r="AEB1193" s="235"/>
      <c r="AEC1193" s="236"/>
      <c r="AED1193" s="237"/>
      <c r="AEE1193" s="238"/>
      <c r="AEF1193" s="238"/>
      <c r="AEG1193" s="239"/>
      <c r="AEH1193" s="240"/>
      <c r="AEI1193" s="240"/>
      <c r="AEJ1193" s="235"/>
      <c r="AEK1193" s="236"/>
      <c r="AEL1193" s="237"/>
      <c r="AEM1193" s="238"/>
      <c r="AEN1193" s="238"/>
      <c r="AEO1193" s="239"/>
      <c r="AEP1193" s="240"/>
      <c r="AEQ1193" s="240"/>
      <c r="AER1193" s="235"/>
      <c r="AES1193" s="236"/>
      <c r="AET1193" s="237"/>
      <c r="AEU1193" s="238"/>
      <c r="AEV1193" s="238"/>
      <c r="AEW1193" s="239"/>
      <c r="AEX1193" s="240"/>
      <c r="AEY1193" s="240"/>
      <c r="AEZ1193" s="235"/>
      <c r="AFA1193" s="236"/>
      <c r="AFB1193" s="237"/>
      <c r="AFC1193" s="238"/>
      <c r="AFD1193" s="238"/>
      <c r="AFE1193" s="239"/>
      <c r="AFF1193" s="240"/>
      <c r="AFG1193" s="240"/>
      <c r="AFH1193" s="235"/>
      <c r="AFI1193" s="236"/>
      <c r="AFJ1193" s="237"/>
      <c r="AFK1193" s="238"/>
      <c r="AFL1193" s="238"/>
      <c r="AFM1193" s="239"/>
      <c r="AFN1193" s="240"/>
      <c r="AFO1193" s="240"/>
      <c r="AFP1193" s="235"/>
      <c r="AFQ1193" s="236"/>
      <c r="AFR1193" s="237"/>
      <c r="AFS1193" s="238"/>
      <c r="AFT1193" s="238"/>
      <c r="AFU1193" s="239"/>
      <c r="AFV1193" s="240"/>
      <c r="AFW1193" s="240"/>
      <c r="AFX1193" s="235"/>
      <c r="AFY1193" s="236"/>
      <c r="AFZ1193" s="237"/>
      <c r="AGA1193" s="238"/>
      <c r="AGB1193" s="238"/>
      <c r="AGC1193" s="239"/>
      <c r="AGD1193" s="240"/>
      <c r="AGE1193" s="240"/>
      <c r="AGF1193" s="235"/>
      <c r="AGG1193" s="236"/>
      <c r="AGH1193" s="237"/>
      <c r="AGI1193" s="238"/>
      <c r="AGJ1193" s="238"/>
      <c r="AGK1193" s="239"/>
      <c r="AGL1193" s="240"/>
      <c r="AGM1193" s="240"/>
      <c r="AGN1193" s="235"/>
      <c r="AGO1193" s="236"/>
      <c r="AGP1193" s="237"/>
      <c r="AGQ1193" s="238"/>
      <c r="AGR1193" s="238"/>
      <c r="AGS1193" s="239"/>
      <c r="AGT1193" s="240"/>
      <c r="AGU1193" s="240"/>
      <c r="AGV1193" s="235"/>
      <c r="AGW1193" s="236"/>
      <c r="AGX1193" s="237"/>
      <c r="AGY1193" s="238"/>
      <c r="AGZ1193" s="238"/>
      <c r="AHA1193" s="239"/>
      <c r="AHB1193" s="240"/>
      <c r="AHC1193" s="240"/>
      <c r="AHD1193" s="235"/>
      <c r="AHE1193" s="236"/>
      <c r="AHF1193" s="237"/>
      <c r="AHG1193" s="238"/>
      <c r="AHH1193" s="238"/>
      <c r="AHI1193" s="239"/>
      <c r="AHJ1193" s="240"/>
      <c r="AHK1193" s="240"/>
      <c r="AHL1193" s="235"/>
      <c r="AHM1193" s="236"/>
      <c r="AHN1193" s="237"/>
      <c r="AHO1193" s="238"/>
      <c r="AHP1193" s="238"/>
      <c r="AHQ1193" s="239"/>
      <c r="AHR1193" s="240"/>
      <c r="AHS1193" s="240"/>
      <c r="AHT1193" s="235"/>
      <c r="AHU1193" s="236"/>
      <c r="AHV1193" s="237"/>
      <c r="AHW1193" s="238"/>
      <c r="AHX1193" s="238"/>
      <c r="AHY1193" s="239"/>
      <c r="AHZ1193" s="240"/>
      <c r="AIA1193" s="240"/>
      <c r="AIB1193" s="235"/>
      <c r="AIC1193" s="236"/>
      <c r="AID1193" s="237"/>
      <c r="AIE1193" s="238"/>
      <c r="AIF1193" s="238"/>
      <c r="AIG1193" s="239"/>
      <c r="AIH1193" s="240"/>
      <c r="AII1193" s="240"/>
      <c r="AIJ1193" s="235"/>
      <c r="AIK1193" s="236"/>
      <c r="AIL1193" s="237"/>
      <c r="AIM1193" s="238"/>
      <c r="AIN1193" s="238"/>
      <c r="AIO1193" s="239"/>
      <c r="AIP1193" s="240"/>
      <c r="AIQ1193" s="240"/>
      <c r="AIR1193" s="235"/>
      <c r="AIS1193" s="236"/>
      <c r="AIT1193" s="237"/>
      <c r="AIU1193" s="238"/>
      <c r="AIV1193" s="238"/>
      <c r="AIW1193" s="239"/>
      <c r="AIX1193" s="240"/>
      <c r="AIY1193" s="240"/>
      <c r="AIZ1193" s="235"/>
      <c r="AJA1193" s="236"/>
      <c r="AJB1193" s="237"/>
      <c r="AJC1193" s="238"/>
      <c r="AJD1193" s="238"/>
      <c r="AJE1193" s="239"/>
      <c r="AJF1193" s="240"/>
      <c r="AJG1193" s="240"/>
      <c r="AJH1193" s="235"/>
      <c r="AJI1193" s="236"/>
      <c r="AJJ1193" s="237"/>
      <c r="AJK1193" s="238"/>
      <c r="AJL1193" s="238"/>
      <c r="AJM1193" s="239"/>
      <c r="AJN1193" s="240"/>
      <c r="AJO1193" s="240"/>
      <c r="AJP1193" s="235"/>
      <c r="AJQ1193" s="236"/>
      <c r="AJR1193" s="237"/>
      <c r="AJS1193" s="238"/>
      <c r="AJT1193" s="238"/>
      <c r="AJU1193" s="239"/>
      <c r="AJV1193" s="240"/>
      <c r="AJW1193" s="240"/>
      <c r="AJX1193" s="235"/>
      <c r="AJY1193" s="236"/>
      <c r="AJZ1193" s="237"/>
      <c r="AKA1193" s="238"/>
      <c r="AKB1193" s="238"/>
      <c r="AKC1193" s="239"/>
      <c r="AKD1193" s="240"/>
      <c r="AKE1193" s="240"/>
      <c r="AKF1193" s="235"/>
      <c r="AKG1193" s="236"/>
      <c r="AKH1193" s="237"/>
      <c r="AKI1193" s="238"/>
      <c r="AKJ1193" s="238"/>
      <c r="AKK1193" s="239"/>
      <c r="AKL1193" s="240"/>
      <c r="AKM1193" s="240"/>
      <c r="AKN1193" s="235"/>
      <c r="AKO1193" s="236"/>
      <c r="AKP1193" s="237"/>
      <c r="AKQ1193" s="238"/>
      <c r="AKR1193" s="238"/>
      <c r="AKS1193" s="239"/>
      <c r="AKT1193" s="240"/>
      <c r="AKU1193" s="240"/>
      <c r="AKV1193" s="235"/>
      <c r="AKW1193" s="236"/>
      <c r="AKX1193" s="237"/>
      <c r="AKY1193" s="238"/>
      <c r="AKZ1193" s="238"/>
      <c r="ALA1193" s="239"/>
      <c r="ALB1193" s="240"/>
      <c r="ALC1193" s="240"/>
      <c r="ALD1193" s="235"/>
      <c r="ALE1193" s="236"/>
      <c r="ALF1193" s="237"/>
      <c r="ALG1193" s="238"/>
      <c r="ALH1193" s="238"/>
      <c r="ALI1193" s="239"/>
      <c r="ALJ1193" s="240"/>
      <c r="ALK1193" s="240"/>
      <c r="ALL1193" s="235"/>
      <c r="ALM1193" s="236"/>
      <c r="ALN1193" s="237"/>
      <c r="ALO1193" s="238"/>
      <c r="ALP1193" s="238"/>
      <c r="ALQ1193" s="239"/>
      <c r="ALR1193" s="240"/>
      <c r="ALS1193" s="240"/>
      <c r="ALT1193" s="235"/>
      <c r="ALU1193" s="236"/>
      <c r="ALV1193" s="237"/>
      <c r="ALW1193" s="238"/>
      <c r="ALX1193" s="238"/>
      <c r="ALY1193" s="239"/>
      <c r="ALZ1193" s="240"/>
      <c r="AMA1193" s="240"/>
      <c r="AMB1193" s="235"/>
      <c r="AMC1193" s="236"/>
      <c r="AMD1193" s="237"/>
      <c r="AME1193" s="238"/>
      <c r="AMF1193" s="238"/>
      <c r="AMG1193" s="239"/>
      <c r="AMH1193" s="240"/>
      <c r="AMI1193" s="240"/>
      <c r="AMJ1193" s="235"/>
      <c r="AMK1193" s="236"/>
      <c r="AML1193" s="237"/>
      <c r="AMM1193" s="238"/>
      <c r="AMN1193" s="238"/>
      <c r="AMO1193" s="239"/>
      <c r="AMP1193" s="240"/>
      <c r="AMQ1193" s="240"/>
      <c r="AMR1193" s="235"/>
      <c r="AMS1193" s="236"/>
      <c r="AMT1193" s="237"/>
      <c r="AMU1193" s="238"/>
      <c r="AMV1193" s="238"/>
      <c r="AMW1193" s="239"/>
      <c r="AMX1193" s="240"/>
      <c r="AMY1193" s="240"/>
      <c r="AMZ1193" s="235"/>
      <c r="ANA1193" s="236"/>
      <c r="ANB1193" s="237"/>
      <c r="ANC1193" s="238"/>
      <c r="AND1193" s="238"/>
      <c r="ANE1193" s="239"/>
      <c r="ANF1193" s="240"/>
      <c r="ANG1193" s="240"/>
      <c r="ANH1193" s="235"/>
      <c r="ANI1193" s="236"/>
      <c r="ANJ1193" s="237"/>
      <c r="ANK1193" s="238"/>
      <c r="ANL1193" s="238"/>
      <c r="ANM1193" s="239"/>
      <c r="ANN1193" s="240"/>
      <c r="ANO1193" s="240"/>
      <c r="ANP1193" s="235"/>
      <c r="ANQ1193" s="236"/>
      <c r="ANR1193" s="237"/>
      <c r="ANS1193" s="238"/>
      <c r="ANT1193" s="238"/>
      <c r="ANU1193" s="239"/>
      <c r="ANV1193" s="240"/>
      <c r="ANW1193" s="240"/>
      <c r="ANX1193" s="235"/>
      <c r="ANY1193" s="236"/>
      <c r="ANZ1193" s="237"/>
      <c r="AOA1193" s="238"/>
      <c r="AOB1193" s="238"/>
      <c r="AOC1193" s="239"/>
      <c r="AOD1193" s="240"/>
      <c r="AOE1193" s="240"/>
      <c r="AOF1193" s="235"/>
      <c r="AOG1193" s="236"/>
      <c r="AOH1193" s="237"/>
      <c r="AOI1193" s="238"/>
      <c r="AOJ1193" s="238"/>
      <c r="AOK1193" s="239"/>
      <c r="AOL1193" s="240"/>
      <c r="AOM1193" s="240"/>
      <c r="AON1193" s="235"/>
      <c r="AOO1193" s="236"/>
      <c r="AOP1193" s="237"/>
      <c r="AOQ1193" s="238"/>
      <c r="AOR1193" s="238"/>
      <c r="AOS1193" s="239"/>
      <c r="AOT1193" s="240"/>
      <c r="AOU1193" s="240"/>
      <c r="AOV1193" s="235"/>
      <c r="AOW1193" s="236"/>
      <c r="AOX1193" s="237"/>
      <c r="AOY1193" s="238"/>
      <c r="AOZ1193" s="238"/>
      <c r="APA1193" s="239"/>
      <c r="APB1193" s="240"/>
      <c r="APC1193" s="240"/>
      <c r="APD1193" s="235"/>
      <c r="APE1193" s="236"/>
      <c r="APF1193" s="237"/>
      <c r="APG1193" s="238"/>
      <c r="APH1193" s="238"/>
      <c r="API1193" s="239"/>
      <c r="APJ1193" s="240"/>
      <c r="APK1193" s="240"/>
      <c r="APL1193" s="235"/>
      <c r="APM1193" s="236"/>
      <c r="APN1193" s="237"/>
      <c r="APO1193" s="238"/>
      <c r="APP1193" s="238"/>
      <c r="APQ1193" s="239"/>
      <c r="APR1193" s="240"/>
      <c r="APS1193" s="240"/>
      <c r="APT1193" s="235"/>
      <c r="APU1193" s="236"/>
      <c r="APV1193" s="237"/>
      <c r="APW1193" s="238"/>
      <c r="APX1193" s="238"/>
      <c r="APY1193" s="239"/>
      <c r="APZ1193" s="240"/>
      <c r="AQA1193" s="240"/>
      <c r="AQB1193" s="235"/>
      <c r="AQC1193" s="236"/>
      <c r="AQD1193" s="237"/>
      <c r="AQE1193" s="238"/>
      <c r="AQF1193" s="238"/>
      <c r="AQG1193" s="239"/>
      <c r="AQH1193" s="240"/>
      <c r="AQI1193" s="240"/>
      <c r="AQJ1193" s="235"/>
      <c r="AQK1193" s="236"/>
      <c r="AQL1193" s="237"/>
      <c r="AQM1193" s="238"/>
      <c r="AQN1193" s="238"/>
      <c r="AQO1193" s="239"/>
      <c r="AQP1193" s="240"/>
      <c r="AQQ1193" s="240"/>
      <c r="AQR1193" s="235"/>
      <c r="AQS1193" s="236"/>
      <c r="AQT1193" s="237"/>
      <c r="AQU1193" s="238"/>
      <c r="AQV1193" s="238"/>
      <c r="AQW1193" s="239"/>
      <c r="AQX1193" s="240"/>
      <c r="AQY1193" s="240"/>
      <c r="AQZ1193" s="235"/>
      <c r="ARA1193" s="236"/>
      <c r="ARB1193" s="237"/>
      <c r="ARC1193" s="238"/>
      <c r="ARD1193" s="238"/>
      <c r="ARE1193" s="239"/>
      <c r="ARF1193" s="240"/>
      <c r="ARG1193" s="240"/>
      <c r="ARH1193" s="235"/>
      <c r="ARI1193" s="236"/>
      <c r="ARJ1193" s="237"/>
      <c r="ARK1193" s="238"/>
      <c r="ARL1193" s="238"/>
      <c r="ARM1193" s="239"/>
      <c r="ARN1193" s="240"/>
      <c r="ARO1193" s="240"/>
      <c r="ARP1193" s="235"/>
      <c r="ARQ1193" s="236"/>
      <c r="ARR1193" s="237"/>
      <c r="ARS1193" s="238"/>
      <c r="ART1193" s="238"/>
      <c r="ARU1193" s="239"/>
      <c r="ARV1193" s="240"/>
      <c r="ARW1193" s="240"/>
      <c r="ARX1193" s="235"/>
      <c r="ARY1193" s="236"/>
      <c r="ARZ1193" s="237"/>
      <c r="ASA1193" s="238"/>
      <c r="ASB1193" s="238"/>
      <c r="ASC1193" s="239"/>
      <c r="ASD1193" s="240"/>
      <c r="ASE1193" s="240"/>
      <c r="ASF1193" s="235"/>
      <c r="ASG1193" s="236"/>
      <c r="ASH1193" s="237"/>
      <c r="ASI1193" s="238"/>
      <c r="ASJ1193" s="238"/>
      <c r="ASK1193" s="239"/>
      <c r="ASL1193" s="240"/>
      <c r="ASM1193" s="240"/>
      <c r="ASN1193" s="235"/>
      <c r="ASO1193" s="236"/>
      <c r="ASP1193" s="237"/>
      <c r="ASQ1193" s="238"/>
      <c r="ASR1193" s="238"/>
      <c r="ASS1193" s="239"/>
      <c r="AST1193" s="240"/>
      <c r="ASU1193" s="240"/>
      <c r="ASV1193" s="235"/>
      <c r="ASW1193" s="236"/>
      <c r="ASX1193" s="237"/>
      <c r="ASY1193" s="238"/>
      <c r="ASZ1193" s="238"/>
      <c r="ATA1193" s="239"/>
      <c r="ATB1193" s="240"/>
      <c r="ATC1193" s="240"/>
      <c r="ATD1193" s="235"/>
      <c r="ATE1193" s="236"/>
      <c r="ATF1193" s="237"/>
      <c r="ATG1193" s="238"/>
      <c r="ATH1193" s="238"/>
      <c r="ATI1193" s="239"/>
      <c r="ATJ1193" s="240"/>
      <c r="ATK1193" s="240"/>
      <c r="ATL1193" s="235"/>
      <c r="ATM1193" s="236"/>
      <c r="ATN1193" s="237"/>
      <c r="ATO1193" s="238"/>
      <c r="ATP1193" s="238"/>
      <c r="ATQ1193" s="239"/>
      <c r="ATR1193" s="240"/>
      <c r="ATS1193" s="240"/>
      <c r="ATT1193" s="235"/>
      <c r="ATU1193" s="236"/>
      <c r="ATV1193" s="237"/>
      <c r="ATW1193" s="238"/>
      <c r="ATX1193" s="238"/>
      <c r="ATY1193" s="239"/>
      <c r="ATZ1193" s="240"/>
      <c r="AUA1193" s="240"/>
      <c r="AUB1193" s="235"/>
      <c r="AUC1193" s="236"/>
      <c r="AUD1193" s="237"/>
      <c r="AUE1193" s="238"/>
      <c r="AUF1193" s="238"/>
      <c r="AUG1193" s="239"/>
      <c r="AUH1193" s="240"/>
      <c r="AUI1193" s="240"/>
      <c r="AUJ1193" s="235"/>
      <c r="AUK1193" s="236"/>
      <c r="AUL1193" s="237"/>
      <c r="AUM1193" s="238"/>
      <c r="AUN1193" s="238"/>
      <c r="AUO1193" s="239"/>
      <c r="AUP1193" s="240"/>
      <c r="AUQ1193" s="240"/>
      <c r="AUR1193" s="235"/>
      <c r="AUS1193" s="236"/>
      <c r="AUT1193" s="237"/>
      <c r="AUU1193" s="238"/>
      <c r="AUV1193" s="238"/>
      <c r="AUW1193" s="239"/>
      <c r="AUX1193" s="240"/>
      <c r="AUY1193" s="240"/>
      <c r="AUZ1193" s="235"/>
      <c r="AVA1193" s="236"/>
      <c r="AVB1193" s="237"/>
      <c r="AVC1193" s="238"/>
      <c r="AVD1193" s="238"/>
      <c r="AVE1193" s="239"/>
      <c r="AVF1193" s="240"/>
      <c r="AVG1193" s="240"/>
      <c r="AVH1193" s="235"/>
      <c r="AVI1193" s="236"/>
      <c r="AVJ1193" s="237"/>
      <c r="AVK1193" s="238"/>
      <c r="AVL1193" s="238"/>
      <c r="AVM1193" s="239"/>
      <c r="AVN1193" s="240"/>
      <c r="AVO1193" s="240"/>
      <c r="AVP1193" s="235"/>
      <c r="AVQ1193" s="236"/>
      <c r="AVR1193" s="237"/>
      <c r="AVS1193" s="238"/>
      <c r="AVT1193" s="238"/>
      <c r="AVU1193" s="239"/>
      <c r="AVV1193" s="240"/>
      <c r="AVW1193" s="240"/>
      <c r="AVX1193" s="235"/>
      <c r="AVY1193" s="236"/>
      <c r="AVZ1193" s="237"/>
      <c r="AWA1193" s="238"/>
      <c r="AWB1193" s="238"/>
      <c r="AWC1193" s="239"/>
      <c r="AWD1193" s="240"/>
      <c r="AWE1193" s="240"/>
      <c r="AWF1193" s="235"/>
      <c r="AWG1193" s="236"/>
      <c r="AWH1193" s="237"/>
      <c r="AWI1193" s="238"/>
      <c r="AWJ1193" s="238"/>
      <c r="AWK1193" s="239"/>
      <c r="AWL1193" s="240"/>
      <c r="AWM1193" s="240"/>
      <c r="AWN1193" s="235"/>
      <c r="AWO1193" s="236"/>
      <c r="AWP1193" s="237"/>
      <c r="AWQ1193" s="238"/>
      <c r="AWR1193" s="238"/>
      <c r="AWS1193" s="239"/>
      <c r="AWT1193" s="240"/>
      <c r="AWU1193" s="240"/>
      <c r="AWV1193" s="235"/>
      <c r="AWW1193" s="236"/>
      <c r="AWX1193" s="237"/>
      <c r="AWY1193" s="238"/>
      <c r="AWZ1193" s="238"/>
      <c r="AXA1193" s="239"/>
      <c r="AXB1193" s="240"/>
      <c r="AXC1193" s="240"/>
      <c r="AXD1193" s="235"/>
      <c r="AXE1193" s="236"/>
      <c r="AXF1193" s="237"/>
      <c r="AXG1193" s="238"/>
      <c r="AXH1193" s="238"/>
      <c r="AXI1193" s="239"/>
      <c r="AXJ1193" s="240"/>
      <c r="AXK1193" s="240"/>
      <c r="AXL1193" s="235"/>
      <c r="AXM1193" s="236"/>
      <c r="AXN1193" s="237"/>
      <c r="AXO1193" s="238"/>
      <c r="AXP1193" s="238"/>
      <c r="AXQ1193" s="239"/>
      <c r="AXR1193" s="240"/>
      <c r="AXS1193" s="240"/>
      <c r="AXT1193" s="235"/>
      <c r="AXU1193" s="236"/>
      <c r="AXV1193" s="237"/>
      <c r="AXW1193" s="238"/>
      <c r="AXX1193" s="238"/>
      <c r="AXY1193" s="239"/>
      <c r="AXZ1193" s="240"/>
      <c r="AYA1193" s="240"/>
      <c r="AYB1193" s="235"/>
      <c r="AYC1193" s="236"/>
      <c r="AYD1193" s="237"/>
      <c r="AYE1193" s="238"/>
      <c r="AYF1193" s="238"/>
      <c r="AYG1193" s="239"/>
      <c r="AYH1193" s="240"/>
      <c r="AYI1193" s="240"/>
      <c r="AYJ1193" s="235"/>
      <c r="AYK1193" s="236"/>
      <c r="AYL1193" s="237"/>
      <c r="AYM1193" s="238"/>
      <c r="AYN1193" s="238"/>
      <c r="AYO1193" s="239"/>
      <c r="AYP1193" s="240"/>
      <c r="AYQ1193" s="240"/>
      <c r="AYR1193" s="235"/>
      <c r="AYS1193" s="236"/>
      <c r="AYT1193" s="237"/>
      <c r="AYU1193" s="238"/>
      <c r="AYV1193" s="238"/>
      <c r="AYW1193" s="239"/>
      <c r="AYX1193" s="240"/>
      <c r="AYY1193" s="240"/>
      <c r="AYZ1193" s="235"/>
      <c r="AZA1193" s="236"/>
      <c r="AZB1193" s="237"/>
      <c r="AZC1193" s="238"/>
      <c r="AZD1193" s="238"/>
      <c r="AZE1193" s="239"/>
      <c r="AZF1193" s="240"/>
      <c r="AZG1193" s="240"/>
      <c r="AZH1193" s="235"/>
      <c r="AZI1193" s="236"/>
      <c r="AZJ1193" s="237"/>
      <c r="AZK1193" s="238"/>
      <c r="AZL1193" s="238"/>
      <c r="AZM1193" s="239"/>
      <c r="AZN1193" s="240"/>
      <c r="AZO1193" s="240"/>
      <c r="AZP1193" s="235"/>
      <c r="AZQ1193" s="236"/>
      <c r="AZR1193" s="237"/>
      <c r="AZS1193" s="238"/>
      <c r="AZT1193" s="238"/>
      <c r="AZU1193" s="239"/>
      <c r="AZV1193" s="240"/>
      <c r="AZW1193" s="240"/>
      <c r="AZX1193" s="235"/>
      <c r="AZY1193" s="236"/>
      <c r="AZZ1193" s="237"/>
      <c r="BAA1193" s="238"/>
      <c r="BAB1193" s="238"/>
      <c r="BAC1193" s="239"/>
      <c r="BAD1193" s="240"/>
      <c r="BAE1193" s="240"/>
      <c r="BAF1193" s="235"/>
      <c r="BAG1193" s="236"/>
      <c r="BAH1193" s="237"/>
      <c r="BAI1193" s="238"/>
      <c r="BAJ1193" s="238"/>
      <c r="BAK1193" s="239"/>
      <c r="BAL1193" s="240"/>
      <c r="BAM1193" s="240"/>
      <c r="BAN1193" s="235"/>
      <c r="BAO1193" s="236"/>
      <c r="BAP1193" s="237"/>
      <c r="BAQ1193" s="238"/>
      <c r="BAR1193" s="238"/>
      <c r="BAS1193" s="239"/>
      <c r="BAT1193" s="240"/>
      <c r="BAU1193" s="240"/>
      <c r="BAV1193" s="235"/>
      <c r="BAW1193" s="236"/>
      <c r="BAX1193" s="237"/>
      <c r="BAY1193" s="238"/>
      <c r="BAZ1193" s="238"/>
      <c r="BBA1193" s="239"/>
      <c r="BBB1193" s="240"/>
      <c r="BBC1193" s="240"/>
      <c r="BBD1193" s="235"/>
      <c r="BBE1193" s="236"/>
      <c r="BBF1193" s="237"/>
      <c r="BBG1193" s="238"/>
      <c r="BBH1193" s="238"/>
      <c r="BBI1193" s="239"/>
      <c r="BBJ1193" s="240"/>
      <c r="BBK1193" s="240"/>
      <c r="BBL1193" s="235"/>
      <c r="BBM1193" s="236"/>
      <c r="BBN1193" s="237"/>
      <c r="BBO1193" s="238"/>
      <c r="BBP1193" s="238"/>
      <c r="BBQ1193" s="239"/>
      <c r="BBR1193" s="240"/>
      <c r="BBS1193" s="240"/>
      <c r="BBT1193" s="235"/>
      <c r="BBU1193" s="236"/>
      <c r="BBV1193" s="237"/>
      <c r="BBW1193" s="238"/>
      <c r="BBX1193" s="238"/>
      <c r="BBY1193" s="239"/>
      <c r="BBZ1193" s="240"/>
      <c r="BCA1193" s="240"/>
      <c r="BCB1193" s="235"/>
      <c r="BCC1193" s="236"/>
      <c r="BCD1193" s="237"/>
      <c r="BCE1193" s="238"/>
      <c r="BCF1193" s="238"/>
      <c r="BCG1193" s="239"/>
      <c r="BCH1193" s="240"/>
      <c r="BCI1193" s="240"/>
      <c r="BCJ1193" s="235"/>
      <c r="BCK1193" s="236"/>
      <c r="BCL1193" s="237"/>
      <c r="BCM1193" s="238"/>
      <c r="BCN1193" s="238"/>
      <c r="BCO1193" s="239"/>
      <c r="BCP1193" s="240"/>
      <c r="BCQ1193" s="240"/>
      <c r="BCR1193" s="235"/>
      <c r="BCS1193" s="236"/>
      <c r="BCT1193" s="237"/>
      <c r="BCU1193" s="238"/>
      <c r="BCV1193" s="238"/>
      <c r="BCW1193" s="239"/>
      <c r="BCX1193" s="240"/>
      <c r="BCY1193" s="240"/>
      <c r="BCZ1193" s="235"/>
      <c r="BDA1193" s="236"/>
      <c r="BDB1193" s="237"/>
      <c r="BDC1193" s="238"/>
      <c r="BDD1193" s="238"/>
      <c r="BDE1193" s="239"/>
      <c r="BDF1193" s="240"/>
      <c r="BDG1193" s="240"/>
      <c r="BDH1193" s="235"/>
      <c r="BDI1193" s="236"/>
      <c r="BDJ1193" s="237"/>
      <c r="BDK1193" s="238"/>
      <c r="BDL1193" s="238"/>
      <c r="BDM1193" s="239"/>
      <c r="BDN1193" s="240"/>
      <c r="BDO1193" s="240"/>
      <c r="BDP1193" s="235"/>
      <c r="BDQ1193" s="236"/>
      <c r="BDR1193" s="237"/>
      <c r="BDS1193" s="238"/>
      <c r="BDT1193" s="238"/>
      <c r="BDU1193" s="239"/>
      <c r="BDV1193" s="240"/>
      <c r="BDW1193" s="240"/>
      <c r="BDX1193" s="235"/>
      <c r="BDY1193" s="236"/>
      <c r="BDZ1193" s="237"/>
      <c r="BEA1193" s="238"/>
      <c r="BEB1193" s="238"/>
      <c r="BEC1193" s="239"/>
      <c r="BED1193" s="240"/>
      <c r="BEE1193" s="240"/>
      <c r="BEF1193" s="235"/>
      <c r="BEG1193" s="236"/>
      <c r="BEH1193" s="237"/>
      <c r="BEI1193" s="238"/>
      <c r="BEJ1193" s="238"/>
      <c r="BEK1193" s="239"/>
      <c r="BEL1193" s="240"/>
      <c r="BEM1193" s="240"/>
      <c r="BEN1193" s="235"/>
      <c r="BEO1193" s="236"/>
      <c r="BEP1193" s="237"/>
      <c r="BEQ1193" s="238"/>
      <c r="BER1193" s="238"/>
      <c r="BES1193" s="239"/>
      <c r="BET1193" s="240"/>
      <c r="BEU1193" s="240"/>
      <c r="BEV1193" s="235"/>
      <c r="BEW1193" s="236"/>
      <c r="BEX1193" s="237"/>
      <c r="BEY1193" s="238"/>
      <c r="BEZ1193" s="238"/>
      <c r="BFA1193" s="239"/>
      <c r="BFB1193" s="240"/>
      <c r="BFC1193" s="240"/>
      <c r="BFD1193" s="235"/>
      <c r="BFE1193" s="236"/>
      <c r="BFF1193" s="237"/>
      <c r="BFG1193" s="238"/>
      <c r="BFH1193" s="238"/>
      <c r="BFI1193" s="239"/>
      <c r="BFJ1193" s="240"/>
      <c r="BFK1193" s="240"/>
      <c r="BFL1193" s="235"/>
      <c r="BFM1193" s="236"/>
      <c r="BFN1193" s="237"/>
      <c r="BFO1193" s="238"/>
      <c r="BFP1193" s="238"/>
      <c r="BFQ1193" s="239"/>
      <c r="BFR1193" s="240"/>
      <c r="BFS1193" s="240"/>
      <c r="BFT1193" s="235"/>
      <c r="BFU1193" s="236"/>
      <c r="BFV1193" s="237"/>
      <c r="BFW1193" s="238"/>
      <c r="BFX1193" s="238"/>
      <c r="BFY1193" s="239"/>
      <c r="BFZ1193" s="240"/>
      <c r="BGA1193" s="240"/>
      <c r="BGB1193" s="235"/>
      <c r="BGC1193" s="236"/>
      <c r="BGD1193" s="237"/>
      <c r="BGE1193" s="238"/>
      <c r="BGF1193" s="238"/>
      <c r="BGG1193" s="239"/>
      <c r="BGH1193" s="240"/>
      <c r="BGI1193" s="240"/>
      <c r="BGJ1193" s="235"/>
      <c r="BGK1193" s="236"/>
      <c r="BGL1193" s="237"/>
      <c r="BGM1193" s="238"/>
      <c r="BGN1193" s="238"/>
      <c r="BGO1193" s="239"/>
      <c r="BGP1193" s="240"/>
      <c r="BGQ1193" s="240"/>
      <c r="BGR1193" s="235"/>
      <c r="BGS1193" s="236"/>
      <c r="BGT1193" s="237"/>
      <c r="BGU1193" s="238"/>
      <c r="BGV1193" s="238"/>
      <c r="BGW1193" s="239"/>
      <c r="BGX1193" s="240"/>
      <c r="BGY1193" s="240"/>
      <c r="BGZ1193" s="235"/>
      <c r="BHA1193" s="236"/>
      <c r="BHB1193" s="237"/>
      <c r="BHC1193" s="238"/>
      <c r="BHD1193" s="238"/>
      <c r="BHE1193" s="239"/>
      <c r="BHF1193" s="240"/>
      <c r="BHG1193" s="240"/>
      <c r="BHH1193" s="235"/>
      <c r="BHI1193" s="236"/>
      <c r="BHJ1193" s="237"/>
      <c r="BHK1193" s="238"/>
      <c r="BHL1193" s="238"/>
      <c r="BHM1193" s="239"/>
      <c r="BHN1193" s="240"/>
      <c r="BHO1193" s="240"/>
      <c r="BHP1193" s="235"/>
      <c r="BHQ1193" s="236"/>
      <c r="BHR1193" s="237"/>
      <c r="BHS1193" s="238"/>
      <c r="BHT1193" s="238"/>
      <c r="BHU1193" s="239"/>
      <c r="BHV1193" s="240"/>
      <c r="BHW1193" s="240"/>
      <c r="BHX1193" s="235"/>
      <c r="BHY1193" s="236"/>
      <c r="BHZ1193" s="237"/>
      <c r="BIA1193" s="238"/>
      <c r="BIB1193" s="238"/>
      <c r="BIC1193" s="239"/>
      <c r="BID1193" s="240"/>
      <c r="BIE1193" s="240"/>
      <c r="BIF1193" s="235"/>
      <c r="BIG1193" s="236"/>
      <c r="BIH1193" s="237"/>
      <c r="BII1193" s="238"/>
      <c r="BIJ1193" s="238"/>
      <c r="BIK1193" s="239"/>
      <c r="BIL1193" s="240"/>
      <c r="BIM1193" s="240"/>
      <c r="BIN1193" s="235"/>
      <c r="BIO1193" s="236"/>
      <c r="BIP1193" s="237"/>
      <c r="BIQ1193" s="238"/>
      <c r="BIR1193" s="238"/>
      <c r="BIS1193" s="239"/>
      <c r="BIT1193" s="240"/>
      <c r="BIU1193" s="240"/>
      <c r="BIV1193" s="235"/>
      <c r="BIW1193" s="236"/>
      <c r="BIX1193" s="237"/>
      <c r="BIY1193" s="238"/>
      <c r="BIZ1193" s="238"/>
      <c r="BJA1193" s="239"/>
      <c r="BJB1193" s="240"/>
      <c r="BJC1193" s="240"/>
      <c r="BJD1193" s="235"/>
      <c r="BJE1193" s="236"/>
      <c r="BJF1193" s="237"/>
      <c r="BJG1193" s="238"/>
      <c r="BJH1193" s="238"/>
      <c r="BJI1193" s="239"/>
      <c r="BJJ1193" s="240"/>
      <c r="BJK1193" s="240"/>
      <c r="BJL1193" s="235"/>
      <c r="BJM1193" s="236"/>
      <c r="BJN1193" s="237"/>
      <c r="BJO1193" s="238"/>
      <c r="BJP1193" s="238"/>
      <c r="BJQ1193" s="239"/>
      <c r="BJR1193" s="240"/>
      <c r="BJS1193" s="240"/>
      <c r="BJT1193" s="235"/>
      <c r="BJU1193" s="236"/>
      <c r="BJV1193" s="237"/>
      <c r="BJW1193" s="238"/>
      <c r="BJX1193" s="238"/>
      <c r="BJY1193" s="239"/>
      <c r="BJZ1193" s="240"/>
      <c r="BKA1193" s="240"/>
      <c r="BKB1193" s="235"/>
      <c r="BKC1193" s="236"/>
      <c r="BKD1193" s="237"/>
      <c r="BKE1193" s="238"/>
      <c r="BKF1193" s="238"/>
      <c r="BKG1193" s="239"/>
      <c r="BKH1193" s="240"/>
      <c r="BKI1193" s="240"/>
      <c r="BKJ1193" s="235"/>
      <c r="BKK1193" s="236"/>
      <c r="BKL1193" s="237"/>
      <c r="BKM1193" s="238"/>
      <c r="BKN1193" s="238"/>
      <c r="BKO1193" s="239"/>
      <c r="BKP1193" s="240"/>
      <c r="BKQ1193" s="240"/>
      <c r="BKR1193" s="235"/>
      <c r="BKS1193" s="236"/>
      <c r="BKT1193" s="237"/>
      <c r="BKU1193" s="238"/>
      <c r="BKV1193" s="238"/>
      <c r="BKW1193" s="239"/>
      <c r="BKX1193" s="240"/>
      <c r="BKY1193" s="240"/>
      <c r="BKZ1193" s="235"/>
      <c r="BLA1193" s="236"/>
      <c r="BLB1193" s="237"/>
      <c r="BLC1193" s="238"/>
      <c r="BLD1193" s="238"/>
      <c r="BLE1193" s="239"/>
      <c r="BLF1193" s="240"/>
      <c r="BLG1193" s="240"/>
      <c r="BLH1193" s="235"/>
      <c r="BLI1193" s="236"/>
      <c r="BLJ1193" s="237"/>
      <c r="BLK1193" s="238"/>
      <c r="BLL1193" s="238"/>
      <c r="BLM1193" s="239"/>
      <c r="BLN1193" s="240"/>
      <c r="BLO1193" s="240"/>
      <c r="BLP1193" s="235"/>
      <c r="BLQ1193" s="236"/>
      <c r="BLR1193" s="237"/>
      <c r="BLS1193" s="238"/>
      <c r="BLT1193" s="238"/>
      <c r="BLU1193" s="239"/>
      <c r="BLV1193" s="240"/>
      <c r="BLW1193" s="240"/>
      <c r="BLX1193" s="235"/>
      <c r="BLY1193" s="236"/>
      <c r="BLZ1193" s="237"/>
      <c r="BMA1193" s="238"/>
      <c r="BMB1193" s="238"/>
      <c r="BMC1193" s="239"/>
      <c r="BMD1193" s="240"/>
      <c r="BME1193" s="240"/>
      <c r="BMF1193" s="235"/>
      <c r="BMG1193" s="236"/>
      <c r="BMH1193" s="237"/>
      <c r="BMI1193" s="238"/>
      <c r="BMJ1193" s="238"/>
      <c r="BMK1193" s="239"/>
      <c r="BML1193" s="240"/>
      <c r="BMM1193" s="240"/>
      <c r="BMN1193" s="235"/>
      <c r="BMO1193" s="236"/>
      <c r="BMP1193" s="237"/>
      <c r="BMQ1193" s="238"/>
      <c r="BMR1193" s="238"/>
      <c r="BMS1193" s="239"/>
      <c r="BMT1193" s="240"/>
      <c r="BMU1193" s="240"/>
      <c r="BMV1193" s="235"/>
      <c r="BMW1193" s="236"/>
      <c r="BMX1193" s="237"/>
      <c r="BMY1193" s="238"/>
      <c r="BMZ1193" s="238"/>
      <c r="BNA1193" s="239"/>
      <c r="BNB1193" s="240"/>
      <c r="BNC1193" s="240"/>
      <c r="BND1193" s="235"/>
      <c r="BNE1193" s="236"/>
      <c r="BNF1193" s="237"/>
      <c r="BNG1193" s="238"/>
      <c r="BNH1193" s="238"/>
      <c r="BNI1193" s="239"/>
      <c r="BNJ1193" s="240"/>
      <c r="BNK1193" s="240"/>
      <c r="BNL1193" s="235"/>
      <c r="BNM1193" s="236"/>
      <c r="BNN1193" s="237"/>
      <c r="BNO1193" s="238"/>
      <c r="BNP1193" s="238"/>
      <c r="BNQ1193" s="239"/>
      <c r="BNR1193" s="240"/>
      <c r="BNS1193" s="240"/>
      <c r="BNT1193" s="235"/>
      <c r="BNU1193" s="236"/>
      <c r="BNV1193" s="237"/>
      <c r="BNW1193" s="238"/>
      <c r="BNX1193" s="238"/>
      <c r="BNY1193" s="239"/>
      <c r="BNZ1193" s="240"/>
      <c r="BOA1193" s="240"/>
      <c r="BOB1193" s="235"/>
      <c r="BOC1193" s="236"/>
      <c r="BOD1193" s="237"/>
      <c r="BOE1193" s="238"/>
      <c r="BOF1193" s="238"/>
      <c r="BOG1193" s="239"/>
      <c r="BOH1193" s="240"/>
      <c r="BOI1193" s="240"/>
      <c r="BOJ1193" s="235"/>
      <c r="BOK1193" s="236"/>
      <c r="BOL1193" s="237"/>
      <c r="BOM1193" s="238"/>
      <c r="BON1193" s="238"/>
      <c r="BOO1193" s="239"/>
      <c r="BOP1193" s="240"/>
      <c r="BOQ1193" s="240"/>
      <c r="BOR1193" s="235"/>
      <c r="BOS1193" s="236"/>
      <c r="BOT1193" s="237"/>
      <c r="BOU1193" s="238"/>
      <c r="BOV1193" s="238"/>
      <c r="BOW1193" s="239"/>
      <c r="BOX1193" s="240"/>
      <c r="BOY1193" s="240"/>
      <c r="BOZ1193" s="235"/>
      <c r="BPA1193" s="236"/>
      <c r="BPB1193" s="237"/>
      <c r="BPC1193" s="238"/>
      <c r="BPD1193" s="238"/>
      <c r="BPE1193" s="239"/>
      <c r="BPF1193" s="240"/>
      <c r="BPG1193" s="240"/>
      <c r="BPH1193" s="235"/>
      <c r="BPI1193" s="236"/>
      <c r="BPJ1193" s="237"/>
      <c r="BPK1193" s="238"/>
      <c r="BPL1193" s="238"/>
      <c r="BPM1193" s="239"/>
      <c r="BPN1193" s="240"/>
      <c r="BPO1193" s="240"/>
      <c r="BPP1193" s="235"/>
      <c r="BPQ1193" s="236"/>
      <c r="BPR1193" s="237"/>
      <c r="BPS1193" s="238"/>
      <c r="BPT1193" s="238"/>
      <c r="BPU1193" s="239"/>
      <c r="BPV1193" s="240"/>
      <c r="BPW1193" s="240"/>
      <c r="BPX1193" s="235"/>
      <c r="BPY1193" s="236"/>
      <c r="BPZ1193" s="237"/>
      <c r="BQA1193" s="238"/>
      <c r="BQB1193" s="238"/>
      <c r="BQC1193" s="239"/>
      <c r="BQD1193" s="240"/>
      <c r="BQE1193" s="240"/>
      <c r="BQF1193" s="235"/>
      <c r="BQG1193" s="236"/>
      <c r="BQH1193" s="237"/>
      <c r="BQI1193" s="238"/>
      <c r="BQJ1193" s="238"/>
      <c r="BQK1193" s="239"/>
      <c r="BQL1193" s="240"/>
      <c r="BQM1193" s="240"/>
      <c r="BQN1193" s="235"/>
      <c r="BQO1193" s="236"/>
      <c r="BQP1193" s="237"/>
      <c r="BQQ1193" s="238"/>
      <c r="BQR1193" s="238"/>
      <c r="BQS1193" s="239"/>
      <c r="BQT1193" s="240"/>
      <c r="BQU1193" s="240"/>
      <c r="BQV1193" s="235"/>
      <c r="BQW1193" s="236"/>
      <c r="BQX1193" s="237"/>
      <c r="BQY1193" s="238"/>
      <c r="BQZ1193" s="238"/>
      <c r="BRA1193" s="239"/>
      <c r="BRB1193" s="240"/>
      <c r="BRC1193" s="240"/>
      <c r="BRD1193" s="235"/>
      <c r="BRE1193" s="236"/>
      <c r="BRF1193" s="237"/>
      <c r="BRG1193" s="238"/>
      <c r="BRH1193" s="238"/>
      <c r="BRI1193" s="239"/>
      <c r="BRJ1193" s="240"/>
      <c r="BRK1193" s="240"/>
      <c r="BRL1193" s="235"/>
      <c r="BRM1193" s="236"/>
      <c r="BRN1193" s="237"/>
      <c r="BRO1193" s="238"/>
      <c r="BRP1193" s="238"/>
      <c r="BRQ1193" s="239"/>
      <c r="BRR1193" s="240"/>
      <c r="BRS1193" s="240"/>
      <c r="BRT1193" s="235"/>
      <c r="BRU1193" s="236"/>
      <c r="BRV1193" s="237"/>
      <c r="BRW1193" s="238"/>
      <c r="BRX1193" s="238"/>
      <c r="BRY1193" s="239"/>
      <c r="BRZ1193" s="240"/>
      <c r="BSA1193" s="240"/>
      <c r="BSB1193" s="235"/>
      <c r="BSC1193" s="236"/>
      <c r="BSD1193" s="237"/>
      <c r="BSE1193" s="238"/>
      <c r="BSF1193" s="238"/>
      <c r="BSG1193" s="239"/>
      <c r="BSH1193" s="240"/>
      <c r="BSI1193" s="240"/>
      <c r="BSJ1193" s="235"/>
      <c r="BSK1193" s="236"/>
      <c r="BSL1193" s="237"/>
      <c r="BSM1193" s="238"/>
      <c r="BSN1193" s="238"/>
      <c r="BSO1193" s="239"/>
      <c r="BSP1193" s="240"/>
      <c r="BSQ1193" s="240"/>
      <c r="BSR1193" s="235"/>
      <c r="BSS1193" s="236"/>
      <c r="BST1193" s="237"/>
      <c r="BSU1193" s="238"/>
      <c r="BSV1193" s="238"/>
      <c r="BSW1193" s="239"/>
      <c r="BSX1193" s="240"/>
      <c r="BSY1193" s="240"/>
      <c r="BSZ1193" s="235"/>
      <c r="BTA1193" s="236"/>
      <c r="BTB1193" s="237"/>
      <c r="BTC1193" s="238"/>
      <c r="BTD1193" s="238"/>
      <c r="BTE1193" s="239"/>
      <c r="BTF1193" s="240"/>
      <c r="BTG1193" s="240"/>
      <c r="BTH1193" s="235"/>
      <c r="BTI1193" s="236"/>
      <c r="BTJ1193" s="237"/>
      <c r="BTK1193" s="238"/>
      <c r="BTL1193" s="238"/>
      <c r="BTM1193" s="239"/>
      <c r="BTN1193" s="240"/>
      <c r="BTO1193" s="240"/>
      <c r="BTP1193" s="235"/>
      <c r="BTQ1193" s="236"/>
      <c r="BTR1193" s="237"/>
      <c r="BTS1193" s="238"/>
      <c r="BTT1193" s="238"/>
      <c r="BTU1193" s="239"/>
      <c r="BTV1193" s="240"/>
      <c r="BTW1193" s="240"/>
      <c r="BTX1193" s="235"/>
      <c r="BTY1193" s="236"/>
      <c r="BTZ1193" s="237"/>
      <c r="BUA1193" s="238"/>
      <c r="BUB1193" s="238"/>
      <c r="BUC1193" s="239"/>
      <c r="BUD1193" s="240"/>
      <c r="BUE1193" s="240"/>
      <c r="BUF1193" s="235"/>
      <c r="BUG1193" s="236"/>
      <c r="BUH1193" s="237"/>
      <c r="BUI1193" s="238"/>
      <c r="BUJ1193" s="238"/>
      <c r="BUK1193" s="239"/>
      <c r="BUL1193" s="240"/>
      <c r="BUM1193" s="240"/>
      <c r="BUN1193" s="235"/>
      <c r="BUO1193" s="236"/>
      <c r="BUP1193" s="237"/>
      <c r="BUQ1193" s="238"/>
      <c r="BUR1193" s="238"/>
      <c r="BUS1193" s="239"/>
      <c r="BUT1193" s="240"/>
      <c r="BUU1193" s="240"/>
      <c r="BUV1193" s="235"/>
      <c r="BUW1193" s="236"/>
      <c r="BUX1193" s="237"/>
      <c r="BUY1193" s="238"/>
      <c r="BUZ1193" s="238"/>
      <c r="BVA1193" s="239"/>
      <c r="BVB1193" s="240"/>
      <c r="BVC1193" s="240"/>
      <c r="BVD1193" s="235"/>
      <c r="BVE1193" s="236"/>
      <c r="BVF1193" s="237"/>
      <c r="BVG1193" s="238"/>
      <c r="BVH1193" s="238"/>
      <c r="BVI1193" s="239"/>
      <c r="BVJ1193" s="240"/>
      <c r="BVK1193" s="240"/>
      <c r="BVL1193" s="235"/>
      <c r="BVM1193" s="236"/>
      <c r="BVN1193" s="237"/>
      <c r="BVO1193" s="238"/>
      <c r="BVP1193" s="238"/>
      <c r="BVQ1193" s="239"/>
      <c r="BVR1193" s="240"/>
      <c r="BVS1193" s="240"/>
      <c r="BVT1193" s="235"/>
      <c r="BVU1193" s="236"/>
      <c r="BVV1193" s="237"/>
      <c r="BVW1193" s="238"/>
      <c r="BVX1193" s="238"/>
      <c r="BVY1193" s="239"/>
      <c r="BVZ1193" s="240"/>
      <c r="BWA1193" s="240"/>
      <c r="BWB1193" s="235"/>
      <c r="BWC1193" s="236"/>
      <c r="BWD1193" s="237"/>
      <c r="BWE1193" s="238"/>
      <c r="BWF1193" s="238"/>
      <c r="BWG1193" s="239"/>
      <c r="BWH1193" s="240"/>
      <c r="BWI1193" s="240"/>
      <c r="BWJ1193" s="235"/>
      <c r="BWK1193" s="236"/>
      <c r="BWL1193" s="237"/>
      <c r="BWM1193" s="238"/>
      <c r="BWN1193" s="238"/>
      <c r="BWO1193" s="239"/>
      <c r="BWP1193" s="240"/>
      <c r="BWQ1193" s="240"/>
      <c r="BWR1193" s="235"/>
      <c r="BWS1193" s="236"/>
      <c r="BWT1193" s="237"/>
      <c r="BWU1193" s="238"/>
      <c r="BWV1193" s="238"/>
      <c r="BWW1193" s="239"/>
      <c r="BWX1193" s="240"/>
      <c r="BWY1193" s="240"/>
      <c r="BWZ1193" s="235"/>
      <c r="BXA1193" s="236"/>
      <c r="BXB1193" s="237"/>
      <c r="BXC1193" s="238"/>
      <c r="BXD1193" s="238"/>
      <c r="BXE1193" s="239"/>
      <c r="BXF1193" s="240"/>
      <c r="BXG1193" s="240"/>
      <c r="BXH1193" s="235"/>
      <c r="BXI1193" s="236"/>
      <c r="BXJ1193" s="237"/>
      <c r="BXK1193" s="238"/>
      <c r="BXL1193" s="238"/>
      <c r="BXM1193" s="239"/>
      <c r="BXN1193" s="240"/>
      <c r="BXO1193" s="240"/>
      <c r="BXP1193" s="235"/>
      <c r="BXQ1193" s="236"/>
      <c r="BXR1193" s="237"/>
      <c r="BXS1193" s="238"/>
      <c r="BXT1193" s="238"/>
      <c r="BXU1193" s="239"/>
      <c r="BXV1193" s="240"/>
      <c r="BXW1193" s="240"/>
      <c r="BXX1193" s="235"/>
      <c r="BXY1193" s="236"/>
      <c r="BXZ1193" s="237"/>
      <c r="BYA1193" s="238"/>
      <c r="BYB1193" s="238"/>
      <c r="BYC1193" s="239"/>
      <c r="BYD1193" s="240"/>
      <c r="BYE1193" s="240"/>
      <c r="BYF1193" s="235"/>
      <c r="BYG1193" s="236"/>
      <c r="BYH1193" s="237"/>
      <c r="BYI1193" s="238"/>
      <c r="BYJ1193" s="238"/>
      <c r="BYK1193" s="239"/>
      <c r="BYL1193" s="240"/>
      <c r="BYM1193" s="240"/>
      <c r="BYN1193" s="235"/>
      <c r="BYO1193" s="236"/>
      <c r="BYP1193" s="237"/>
      <c r="BYQ1193" s="238"/>
      <c r="BYR1193" s="238"/>
      <c r="BYS1193" s="239"/>
      <c r="BYT1193" s="240"/>
      <c r="BYU1193" s="240"/>
      <c r="BYV1193" s="235"/>
      <c r="BYW1193" s="236"/>
      <c r="BYX1193" s="237"/>
      <c r="BYY1193" s="238"/>
      <c r="BYZ1193" s="238"/>
      <c r="BZA1193" s="239"/>
      <c r="BZB1193" s="240"/>
      <c r="BZC1193" s="240"/>
      <c r="BZD1193" s="235"/>
      <c r="BZE1193" s="236"/>
      <c r="BZF1193" s="237"/>
      <c r="BZG1193" s="238"/>
      <c r="BZH1193" s="238"/>
      <c r="BZI1193" s="239"/>
      <c r="BZJ1193" s="240"/>
      <c r="BZK1193" s="240"/>
      <c r="BZL1193" s="235"/>
      <c r="BZM1193" s="236"/>
      <c r="BZN1193" s="237"/>
      <c r="BZO1193" s="238"/>
      <c r="BZP1193" s="238"/>
      <c r="BZQ1193" s="239"/>
      <c r="BZR1193" s="240"/>
      <c r="BZS1193" s="240"/>
      <c r="BZT1193" s="235"/>
      <c r="BZU1193" s="236"/>
      <c r="BZV1193" s="237"/>
      <c r="BZW1193" s="238"/>
      <c r="BZX1193" s="238"/>
      <c r="BZY1193" s="239"/>
      <c r="BZZ1193" s="240"/>
      <c r="CAA1193" s="240"/>
      <c r="CAB1193" s="235"/>
      <c r="CAC1193" s="236"/>
      <c r="CAD1193" s="237"/>
      <c r="CAE1193" s="238"/>
      <c r="CAF1193" s="238"/>
      <c r="CAG1193" s="239"/>
      <c r="CAH1193" s="240"/>
      <c r="CAI1193" s="240"/>
      <c r="CAJ1193" s="235"/>
      <c r="CAK1193" s="236"/>
      <c r="CAL1193" s="237"/>
      <c r="CAM1193" s="238"/>
      <c r="CAN1193" s="238"/>
      <c r="CAO1193" s="239"/>
      <c r="CAP1193" s="240"/>
      <c r="CAQ1193" s="240"/>
      <c r="CAR1193" s="235"/>
      <c r="CAS1193" s="236"/>
      <c r="CAT1193" s="237"/>
      <c r="CAU1193" s="238"/>
      <c r="CAV1193" s="238"/>
      <c r="CAW1193" s="239"/>
      <c r="CAX1193" s="240"/>
      <c r="CAY1193" s="240"/>
      <c r="CAZ1193" s="235"/>
      <c r="CBA1193" s="236"/>
      <c r="CBB1193" s="237"/>
      <c r="CBC1193" s="238"/>
      <c r="CBD1193" s="238"/>
      <c r="CBE1193" s="239"/>
      <c r="CBF1193" s="240"/>
      <c r="CBG1193" s="240"/>
      <c r="CBH1193" s="235"/>
      <c r="CBI1193" s="236"/>
      <c r="CBJ1193" s="237"/>
      <c r="CBK1193" s="238"/>
      <c r="CBL1193" s="238"/>
      <c r="CBM1193" s="239"/>
      <c r="CBN1193" s="240"/>
      <c r="CBO1193" s="240"/>
      <c r="CBP1193" s="235"/>
      <c r="CBQ1193" s="236"/>
      <c r="CBR1193" s="237"/>
      <c r="CBS1193" s="238"/>
      <c r="CBT1193" s="238"/>
      <c r="CBU1193" s="239"/>
      <c r="CBV1193" s="240"/>
      <c r="CBW1193" s="240"/>
      <c r="CBX1193" s="235"/>
      <c r="CBY1193" s="236"/>
      <c r="CBZ1193" s="237"/>
      <c r="CCA1193" s="238"/>
      <c r="CCB1193" s="238"/>
      <c r="CCC1193" s="239"/>
      <c r="CCD1193" s="240"/>
      <c r="CCE1193" s="240"/>
      <c r="CCF1193" s="235"/>
      <c r="CCG1193" s="236"/>
      <c r="CCH1193" s="237"/>
      <c r="CCI1193" s="238"/>
      <c r="CCJ1193" s="238"/>
      <c r="CCK1193" s="239"/>
      <c r="CCL1193" s="240"/>
      <c r="CCM1193" s="240"/>
      <c r="CCN1193" s="235"/>
      <c r="CCO1193" s="236"/>
      <c r="CCP1193" s="237"/>
      <c r="CCQ1193" s="238"/>
      <c r="CCR1193" s="238"/>
      <c r="CCS1193" s="239"/>
      <c r="CCT1193" s="240"/>
      <c r="CCU1193" s="240"/>
      <c r="CCV1193" s="235"/>
      <c r="CCW1193" s="236"/>
      <c r="CCX1193" s="237"/>
      <c r="CCY1193" s="238"/>
      <c r="CCZ1193" s="238"/>
      <c r="CDA1193" s="239"/>
      <c r="CDB1193" s="240"/>
      <c r="CDC1193" s="240"/>
      <c r="CDD1193" s="235"/>
      <c r="CDE1193" s="236"/>
      <c r="CDF1193" s="237"/>
      <c r="CDG1193" s="238"/>
      <c r="CDH1193" s="238"/>
      <c r="CDI1193" s="239"/>
      <c r="CDJ1193" s="240"/>
      <c r="CDK1193" s="240"/>
      <c r="CDL1193" s="235"/>
      <c r="CDM1193" s="236"/>
      <c r="CDN1193" s="237"/>
      <c r="CDO1193" s="238"/>
      <c r="CDP1193" s="238"/>
      <c r="CDQ1193" s="239"/>
      <c r="CDR1193" s="240"/>
      <c r="CDS1193" s="240"/>
      <c r="CDT1193" s="235"/>
      <c r="CDU1193" s="236"/>
      <c r="CDV1193" s="237"/>
      <c r="CDW1193" s="238"/>
      <c r="CDX1193" s="238"/>
      <c r="CDY1193" s="239"/>
      <c r="CDZ1193" s="240"/>
      <c r="CEA1193" s="240"/>
      <c r="CEB1193" s="235"/>
      <c r="CEC1193" s="236"/>
      <c r="CED1193" s="237"/>
      <c r="CEE1193" s="238"/>
      <c r="CEF1193" s="238"/>
      <c r="CEG1193" s="239"/>
      <c r="CEH1193" s="240"/>
      <c r="CEI1193" s="240"/>
      <c r="CEJ1193" s="235"/>
      <c r="CEK1193" s="236"/>
      <c r="CEL1193" s="237"/>
      <c r="CEM1193" s="238"/>
      <c r="CEN1193" s="238"/>
      <c r="CEO1193" s="239"/>
      <c r="CEP1193" s="240"/>
      <c r="CEQ1193" s="240"/>
      <c r="CER1193" s="235"/>
      <c r="CES1193" s="236"/>
      <c r="CET1193" s="237"/>
      <c r="CEU1193" s="238"/>
      <c r="CEV1193" s="238"/>
      <c r="CEW1193" s="239"/>
      <c r="CEX1193" s="240"/>
      <c r="CEY1193" s="240"/>
      <c r="CEZ1193" s="235"/>
      <c r="CFA1193" s="236"/>
      <c r="CFB1193" s="237"/>
      <c r="CFC1193" s="238"/>
      <c r="CFD1193" s="238"/>
      <c r="CFE1193" s="239"/>
      <c r="CFF1193" s="240"/>
      <c r="CFG1193" s="240"/>
      <c r="CFH1193" s="235"/>
      <c r="CFI1193" s="236"/>
      <c r="CFJ1193" s="237"/>
      <c r="CFK1193" s="238"/>
      <c r="CFL1193" s="238"/>
      <c r="CFM1193" s="239"/>
      <c r="CFN1193" s="240"/>
      <c r="CFO1193" s="240"/>
      <c r="CFP1193" s="235"/>
      <c r="CFQ1193" s="236"/>
      <c r="CFR1193" s="237"/>
      <c r="CFS1193" s="238"/>
      <c r="CFT1193" s="238"/>
      <c r="CFU1193" s="239"/>
      <c r="CFV1193" s="240"/>
      <c r="CFW1193" s="240"/>
      <c r="CFX1193" s="235"/>
      <c r="CFY1193" s="236"/>
      <c r="CFZ1193" s="237"/>
      <c r="CGA1193" s="238"/>
      <c r="CGB1193" s="238"/>
      <c r="CGC1193" s="239"/>
      <c r="CGD1193" s="240"/>
      <c r="CGE1193" s="240"/>
      <c r="CGF1193" s="235"/>
      <c r="CGG1193" s="236"/>
      <c r="CGH1193" s="237"/>
      <c r="CGI1193" s="238"/>
      <c r="CGJ1193" s="238"/>
      <c r="CGK1193" s="239"/>
      <c r="CGL1193" s="240"/>
      <c r="CGM1193" s="240"/>
      <c r="CGN1193" s="235"/>
      <c r="CGO1193" s="236"/>
      <c r="CGP1193" s="237"/>
      <c r="CGQ1193" s="238"/>
      <c r="CGR1193" s="238"/>
      <c r="CGS1193" s="239"/>
      <c r="CGT1193" s="240"/>
      <c r="CGU1193" s="240"/>
      <c r="CGV1193" s="235"/>
      <c r="CGW1193" s="236"/>
      <c r="CGX1193" s="237"/>
      <c r="CGY1193" s="238"/>
      <c r="CGZ1193" s="238"/>
      <c r="CHA1193" s="239"/>
      <c r="CHB1193" s="240"/>
      <c r="CHC1193" s="240"/>
      <c r="CHD1193" s="235"/>
      <c r="CHE1193" s="236"/>
      <c r="CHF1193" s="237"/>
      <c r="CHG1193" s="238"/>
      <c r="CHH1193" s="238"/>
      <c r="CHI1193" s="239"/>
      <c r="CHJ1193" s="240"/>
      <c r="CHK1193" s="240"/>
      <c r="CHL1193" s="235"/>
      <c r="CHM1193" s="236"/>
      <c r="CHN1193" s="237"/>
      <c r="CHO1193" s="238"/>
      <c r="CHP1193" s="238"/>
      <c r="CHQ1193" s="239"/>
      <c r="CHR1193" s="240"/>
      <c r="CHS1193" s="240"/>
      <c r="CHT1193" s="235"/>
      <c r="CHU1193" s="236"/>
      <c r="CHV1193" s="237"/>
      <c r="CHW1193" s="238"/>
      <c r="CHX1193" s="238"/>
      <c r="CHY1193" s="239"/>
      <c r="CHZ1193" s="240"/>
      <c r="CIA1193" s="240"/>
      <c r="CIB1193" s="235"/>
      <c r="CIC1193" s="236"/>
      <c r="CID1193" s="237"/>
      <c r="CIE1193" s="238"/>
      <c r="CIF1193" s="238"/>
      <c r="CIG1193" s="239"/>
      <c r="CIH1193" s="240"/>
      <c r="CII1193" s="240"/>
      <c r="CIJ1193" s="235"/>
      <c r="CIK1193" s="236"/>
      <c r="CIL1193" s="237"/>
      <c r="CIM1193" s="238"/>
      <c r="CIN1193" s="238"/>
      <c r="CIO1193" s="239"/>
      <c r="CIP1193" s="240"/>
      <c r="CIQ1193" s="240"/>
      <c r="CIR1193" s="235"/>
      <c r="CIS1193" s="236"/>
      <c r="CIT1193" s="237"/>
      <c r="CIU1193" s="238"/>
      <c r="CIV1193" s="238"/>
      <c r="CIW1193" s="239"/>
      <c r="CIX1193" s="240"/>
      <c r="CIY1193" s="240"/>
      <c r="CIZ1193" s="235"/>
      <c r="CJA1193" s="236"/>
      <c r="CJB1193" s="237"/>
      <c r="CJC1193" s="238"/>
      <c r="CJD1193" s="238"/>
      <c r="CJE1193" s="239"/>
      <c r="CJF1193" s="240"/>
      <c r="CJG1193" s="240"/>
      <c r="CJH1193" s="235"/>
      <c r="CJI1193" s="236"/>
      <c r="CJJ1193" s="237"/>
      <c r="CJK1193" s="238"/>
      <c r="CJL1193" s="238"/>
      <c r="CJM1193" s="239"/>
      <c r="CJN1193" s="240"/>
      <c r="CJO1193" s="240"/>
      <c r="CJP1193" s="235"/>
      <c r="CJQ1193" s="236"/>
      <c r="CJR1193" s="237"/>
      <c r="CJS1193" s="238"/>
      <c r="CJT1193" s="238"/>
      <c r="CJU1193" s="239"/>
      <c r="CJV1193" s="240"/>
      <c r="CJW1193" s="240"/>
      <c r="CJX1193" s="235"/>
      <c r="CJY1193" s="236"/>
      <c r="CJZ1193" s="237"/>
      <c r="CKA1193" s="238"/>
      <c r="CKB1193" s="238"/>
      <c r="CKC1193" s="239"/>
      <c r="CKD1193" s="240"/>
      <c r="CKE1193" s="240"/>
      <c r="CKF1193" s="235"/>
      <c r="CKG1193" s="236"/>
      <c r="CKH1193" s="237"/>
      <c r="CKI1193" s="238"/>
      <c r="CKJ1193" s="238"/>
      <c r="CKK1193" s="239"/>
      <c r="CKL1193" s="240"/>
      <c r="CKM1193" s="240"/>
      <c r="CKN1193" s="235"/>
      <c r="CKO1193" s="236"/>
      <c r="CKP1193" s="237"/>
      <c r="CKQ1193" s="238"/>
      <c r="CKR1193" s="238"/>
      <c r="CKS1193" s="239"/>
      <c r="CKT1193" s="240"/>
      <c r="CKU1193" s="240"/>
      <c r="CKV1193" s="235"/>
      <c r="CKW1193" s="236"/>
      <c r="CKX1193" s="237"/>
      <c r="CKY1193" s="238"/>
      <c r="CKZ1193" s="238"/>
      <c r="CLA1193" s="239"/>
      <c r="CLB1193" s="240"/>
      <c r="CLC1193" s="240"/>
      <c r="CLD1193" s="235"/>
      <c r="CLE1193" s="236"/>
      <c r="CLF1193" s="237"/>
      <c r="CLG1193" s="238"/>
      <c r="CLH1193" s="238"/>
      <c r="CLI1193" s="239"/>
      <c r="CLJ1193" s="240"/>
      <c r="CLK1193" s="240"/>
      <c r="CLL1193" s="235"/>
      <c r="CLM1193" s="236"/>
      <c r="CLN1193" s="237"/>
      <c r="CLO1193" s="238"/>
      <c r="CLP1193" s="238"/>
      <c r="CLQ1193" s="239"/>
      <c r="CLR1193" s="240"/>
      <c r="CLS1193" s="240"/>
      <c r="CLT1193" s="235"/>
      <c r="CLU1193" s="236"/>
      <c r="CLV1193" s="237"/>
      <c r="CLW1193" s="238"/>
      <c r="CLX1193" s="238"/>
      <c r="CLY1193" s="239"/>
      <c r="CLZ1193" s="240"/>
      <c r="CMA1193" s="240"/>
      <c r="CMB1193" s="235"/>
      <c r="CMC1193" s="236"/>
      <c r="CMD1193" s="237"/>
      <c r="CME1193" s="238"/>
      <c r="CMF1193" s="238"/>
      <c r="CMG1193" s="239"/>
      <c r="CMH1193" s="240"/>
      <c r="CMI1193" s="240"/>
      <c r="CMJ1193" s="235"/>
      <c r="CMK1193" s="236"/>
      <c r="CML1193" s="237"/>
      <c r="CMM1193" s="238"/>
      <c r="CMN1193" s="238"/>
      <c r="CMO1193" s="239"/>
      <c r="CMP1193" s="240"/>
      <c r="CMQ1193" s="240"/>
      <c r="CMR1193" s="235"/>
      <c r="CMS1193" s="236"/>
      <c r="CMT1193" s="237"/>
      <c r="CMU1193" s="238"/>
      <c r="CMV1193" s="238"/>
      <c r="CMW1193" s="239"/>
      <c r="CMX1193" s="240"/>
      <c r="CMY1193" s="240"/>
      <c r="CMZ1193" s="235"/>
      <c r="CNA1193" s="236"/>
      <c r="CNB1193" s="237"/>
      <c r="CNC1193" s="238"/>
      <c r="CND1193" s="238"/>
      <c r="CNE1193" s="239"/>
      <c r="CNF1193" s="240"/>
      <c r="CNG1193" s="240"/>
      <c r="CNH1193" s="235"/>
      <c r="CNI1193" s="236"/>
      <c r="CNJ1193" s="237"/>
      <c r="CNK1193" s="238"/>
      <c r="CNL1193" s="238"/>
      <c r="CNM1193" s="239"/>
      <c r="CNN1193" s="240"/>
      <c r="CNO1193" s="240"/>
      <c r="CNP1193" s="235"/>
      <c r="CNQ1193" s="236"/>
      <c r="CNR1193" s="237"/>
      <c r="CNS1193" s="238"/>
      <c r="CNT1193" s="238"/>
      <c r="CNU1193" s="239"/>
      <c r="CNV1193" s="240"/>
      <c r="CNW1193" s="240"/>
      <c r="CNX1193" s="235"/>
      <c r="CNY1193" s="236"/>
      <c r="CNZ1193" s="237"/>
      <c r="COA1193" s="238"/>
      <c r="COB1193" s="238"/>
      <c r="COC1193" s="239"/>
      <c r="COD1193" s="240"/>
      <c r="COE1193" s="240"/>
      <c r="COF1193" s="235"/>
      <c r="COG1193" s="236"/>
      <c r="COH1193" s="237"/>
      <c r="COI1193" s="238"/>
      <c r="COJ1193" s="238"/>
      <c r="COK1193" s="239"/>
      <c r="COL1193" s="240"/>
      <c r="COM1193" s="240"/>
      <c r="CON1193" s="235"/>
      <c r="COO1193" s="236"/>
      <c r="COP1193" s="237"/>
      <c r="COQ1193" s="238"/>
      <c r="COR1193" s="238"/>
      <c r="COS1193" s="239"/>
      <c r="COT1193" s="240"/>
      <c r="COU1193" s="240"/>
      <c r="COV1193" s="235"/>
      <c r="COW1193" s="236"/>
      <c r="COX1193" s="237"/>
      <c r="COY1193" s="238"/>
      <c r="COZ1193" s="238"/>
      <c r="CPA1193" s="239"/>
      <c r="CPB1193" s="240"/>
      <c r="CPC1193" s="240"/>
      <c r="CPD1193" s="235"/>
      <c r="CPE1193" s="236"/>
      <c r="CPF1193" s="237"/>
      <c r="CPG1193" s="238"/>
      <c r="CPH1193" s="238"/>
      <c r="CPI1193" s="239"/>
      <c r="CPJ1193" s="240"/>
      <c r="CPK1193" s="240"/>
      <c r="CPL1193" s="235"/>
      <c r="CPM1193" s="236"/>
      <c r="CPN1193" s="237"/>
      <c r="CPO1193" s="238"/>
      <c r="CPP1193" s="238"/>
      <c r="CPQ1193" s="239"/>
      <c r="CPR1193" s="240"/>
      <c r="CPS1193" s="240"/>
      <c r="CPT1193" s="235"/>
      <c r="CPU1193" s="236"/>
      <c r="CPV1193" s="237"/>
      <c r="CPW1193" s="238"/>
      <c r="CPX1193" s="238"/>
      <c r="CPY1193" s="239"/>
      <c r="CPZ1193" s="240"/>
      <c r="CQA1193" s="240"/>
      <c r="CQB1193" s="235"/>
      <c r="CQC1193" s="236"/>
      <c r="CQD1193" s="237"/>
      <c r="CQE1193" s="238"/>
      <c r="CQF1193" s="238"/>
      <c r="CQG1193" s="239"/>
      <c r="CQH1193" s="240"/>
      <c r="CQI1193" s="240"/>
      <c r="CQJ1193" s="235"/>
      <c r="CQK1193" s="236"/>
      <c r="CQL1193" s="237"/>
      <c r="CQM1193" s="238"/>
      <c r="CQN1193" s="238"/>
      <c r="CQO1193" s="239"/>
      <c r="CQP1193" s="240"/>
      <c r="CQQ1193" s="240"/>
      <c r="CQR1193" s="235"/>
      <c r="CQS1193" s="236"/>
      <c r="CQT1193" s="237"/>
      <c r="CQU1193" s="238"/>
      <c r="CQV1193" s="238"/>
      <c r="CQW1193" s="239"/>
      <c r="CQX1193" s="240"/>
      <c r="CQY1193" s="240"/>
      <c r="CQZ1193" s="235"/>
      <c r="CRA1193" s="236"/>
      <c r="CRB1193" s="237"/>
      <c r="CRC1193" s="238"/>
      <c r="CRD1193" s="238"/>
      <c r="CRE1193" s="239"/>
      <c r="CRF1193" s="240"/>
      <c r="CRG1193" s="240"/>
      <c r="CRH1193" s="235"/>
      <c r="CRI1193" s="236"/>
      <c r="CRJ1193" s="237"/>
      <c r="CRK1193" s="238"/>
      <c r="CRL1193" s="238"/>
      <c r="CRM1193" s="239"/>
      <c r="CRN1193" s="240"/>
      <c r="CRO1193" s="240"/>
      <c r="CRP1193" s="235"/>
      <c r="CRQ1193" s="236"/>
      <c r="CRR1193" s="237"/>
      <c r="CRS1193" s="238"/>
      <c r="CRT1193" s="238"/>
      <c r="CRU1193" s="239"/>
      <c r="CRV1193" s="240"/>
      <c r="CRW1193" s="240"/>
      <c r="CRX1193" s="235"/>
      <c r="CRY1193" s="236"/>
      <c r="CRZ1193" s="237"/>
      <c r="CSA1193" s="238"/>
      <c r="CSB1193" s="238"/>
      <c r="CSC1193" s="239"/>
      <c r="CSD1193" s="240"/>
      <c r="CSE1193" s="240"/>
      <c r="CSF1193" s="235"/>
      <c r="CSG1193" s="236"/>
      <c r="CSH1193" s="237"/>
      <c r="CSI1193" s="238"/>
      <c r="CSJ1193" s="238"/>
      <c r="CSK1193" s="239"/>
      <c r="CSL1193" s="240"/>
      <c r="CSM1193" s="240"/>
      <c r="CSN1193" s="235"/>
      <c r="CSO1193" s="236"/>
      <c r="CSP1193" s="237"/>
      <c r="CSQ1193" s="238"/>
      <c r="CSR1193" s="238"/>
      <c r="CSS1193" s="239"/>
      <c r="CST1193" s="240"/>
      <c r="CSU1193" s="240"/>
      <c r="CSV1193" s="235"/>
      <c r="CSW1193" s="236"/>
      <c r="CSX1193" s="237"/>
      <c r="CSY1193" s="238"/>
      <c r="CSZ1193" s="238"/>
      <c r="CTA1193" s="239"/>
      <c r="CTB1193" s="240"/>
      <c r="CTC1193" s="240"/>
      <c r="CTD1193" s="235"/>
      <c r="CTE1193" s="236"/>
      <c r="CTF1193" s="237"/>
      <c r="CTG1193" s="238"/>
      <c r="CTH1193" s="238"/>
      <c r="CTI1193" s="239"/>
      <c r="CTJ1193" s="240"/>
      <c r="CTK1193" s="240"/>
      <c r="CTL1193" s="235"/>
      <c r="CTM1193" s="236"/>
      <c r="CTN1193" s="237"/>
      <c r="CTO1193" s="238"/>
      <c r="CTP1193" s="238"/>
      <c r="CTQ1193" s="239"/>
      <c r="CTR1193" s="240"/>
      <c r="CTS1193" s="240"/>
      <c r="CTT1193" s="235"/>
      <c r="CTU1193" s="236"/>
      <c r="CTV1193" s="237"/>
      <c r="CTW1193" s="238"/>
      <c r="CTX1193" s="238"/>
      <c r="CTY1193" s="239"/>
      <c r="CTZ1193" s="240"/>
      <c r="CUA1193" s="240"/>
      <c r="CUB1193" s="235"/>
      <c r="CUC1193" s="236"/>
      <c r="CUD1193" s="237"/>
      <c r="CUE1193" s="238"/>
      <c r="CUF1193" s="238"/>
      <c r="CUG1193" s="239"/>
      <c r="CUH1193" s="240"/>
      <c r="CUI1193" s="240"/>
      <c r="CUJ1193" s="235"/>
      <c r="CUK1193" s="236"/>
      <c r="CUL1193" s="237"/>
      <c r="CUM1193" s="238"/>
      <c r="CUN1193" s="238"/>
      <c r="CUO1193" s="239"/>
      <c r="CUP1193" s="240"/>
      <c r="CUQ1193" s="240"/>
      <c r="CUR1193" s="235"/>
      <c r="CUS1193" s="236"/>
      <c r="CUT1193" s="237"/>
      <c r="CUU1193" s="238"/>
      <c r="CUV1193" s="238"/>
      <c r="CUW1193" s="239"/>
      <c r="CUX1193" s="240"/>
      <c r="CUY1193" s="240"/>
      <c r="CUZ1193" s="235"/>
      <c r="CVA1193" s="236"/>
      <c r="CVB1193" s="237"/>
      <c r="CVC1193" s="238"/>
      <c r="CVD1193" s="238"/>
      <c r="CVE1193" s="239"/>
      <c r="CVF1193" s="240"/>
      <c r="CVG1193" s="240"/>
      <c r="CVH1193" s="235"/>
      <c r="CVI1193" s="236"/>
      <c r="CVJ1193" s="237"/>
      <c r="CVK1193" s="238"/>
      <c r="CVL1193" s="238"/>
      <c r="CVM1193" s="239"/>
      <c r="CVN1193" s="240"/>
      <c r="CVO1193" s="240"/>
      <c r="CVP1193" s="235"/>
      <c r="CVQ1193" s="236"/>
      <c r="CVR1193" s="237"/>
      <c r="CVS1193" s="238"/>
      <c r="CVT1193" s="238"/>
      <c r="CVU1193" s="239"/>
      <c r="CVV1193" s="240"/>
      <c r="CVW1193" s="240"/>
      <c r="CVX1193" s="235"/>
      <c r="CVY1193" s="236"/>
      <c r="CVZ1193" s="237"/>
      <c r="CWA1193" s="238"/>
      <c r="CWB1193" s="238"/>
      <c r="CWC1193" s="239"/>
      <c r="CWD1193" s="240"/>
      <c r="CWE1193" s="240"/>
      <c r="CWF1193" s="235"/>
      <c r="CWG1193" s="236"/>
      <c r="CWH1193" s="237"/>
      <c r="CWI1193" s="238"/>
      <c r="CWJ1193" s="238"/>
      <c r="CWK1193" s="239"/>
      <c r="CWL1193" s="240"/>
      <c r="CWM1193" s="240"/>
      <c r="CWN1193" s="235"/>
      <c r="CWO1193" s="236"/>
      <c r="CWP1193" s="237"/>
      <c r="CWQ1193" s="238"/>
      <c r="CWR1193" s="238"/>
      <c r="CWS1193" s="239"/>
      <c r="CWT1193" s="240"/>
      <c r="CWU1193" s="240"/>
      <c r="CWV1193" s="235"/>
      <c r="CWW1193" s="236"/>
      <c r="CWX1193" s="237"/>
      <c r="CWY1193" s="238"/>
      <c r="CWZ1193" s="238"/>
      <c r="CXA1193" s="239"/>
      <c r="CXB1193" s="240"/>
      <c r="CXC1193" s="240"/>
      <c r="CXD1193" s="235"/>
      <c r="CXE1193" s="236"/>
      <c r="CXF1193" s="237"/>
      <c r="CXG1193" s="238"/>
      <c r="CXH1193" s="238"/>
      <c r="CXI1193" s="239"/>
      <c r="CXJ1193" s="240"/>
      <c r="CXK1193" s="240"/>
      <c r="CXL1193" s="235"/>
      <c r="CXM1193" s="236"/>
      <c r="CXN1193" s="237"/>
      <c r="CXO1193" s="238"/>
      <c r="CXP1193" s="238"/>
      <c r="CXQ1193" s="239"/>
      <c r="CXR1193" s="240"/>
      <c r="CXS1193" s="240"/>
      <c r="CXT1193" s="235"/>
      <c r="CXU1193" s="236"/>
      <c r="CXV1193" s="237"/>
      <c r="CXW1193" s="238"/>
      <c r="CXX1193" s="238"/>
      <c r="CXY1193" s="239"/>
      <c r="CXZ1193" s="240"/>
      <c r="CYA1193" s="240"/>
      <c r="CYB1193" s="235"/>
      <c r="CYC1193" s="236"/>
      <c r="CYD1193" s="237"/>
      <c r="CYE1193" s="238"/>
      <c r="CYF1193" s="238"/>
      <c r="CYG1193" s="239"/>
      <c r="CYH1193" s="240"/>
      <c r="CYI1193" s="240"/>
      <c r="CYJ1193" s="235"/>
      <c r="CYK1193" s="236"/>
      <c r="CYL1193" s="237"/>
      <c r="CYM1193" s="238"/>
      <c r="CYN1193" s="238"/>
      <c r="CYO1193" s="239"/>
      <c r="CYP1193" s="240"/>
      <c r="CYQ1193" s="240"/>
      <c r="CYR1193" s="235"/>
      <c r="CYS1193" s="236"/>
      <c r="CYT1193" s="237"/>
      <c r="CYU1193" s="238"/>
      <c r="CYV1193" s="238"/>
      <c r="CYW1193" s="239"/>
      <c r="CYX1193" s="240"/>
      <c r="CYY1193" s="240"/>
      <c r="CYZ1193" s="235"/>
      <c r="CZA1193" s="236"/>
      <c r="CZB1193" s="237"/>
      <c r="CZC1193" s="238"/>
      <c r="CZD1193" s="238"/>
      <c r="CZE1193" s="239"/>
      <c r="CZF1193" s="240"/>
      <c r="CZG1193" s="240"/>
      <c r="CZH1193" s="235"/>
      <c r="CZI1193" s="236"/>
      <c r="CZJ1193" s="237"/>
      <c r="CZK1193" s="238"/>
      <c r="CZL1193" s="238"/>
      <c r="CZM1193" s="239"/>
      <c r="CZN1193" s="240"/>
      <c r="CZO1193" s="240"/>
      <c r="CZP1193" s="235"/>
      <c r="CZQ1193" s="236"/>
      <c r="CZR1193" s="237"/>
      <c r="CZS1193" s="238"/>
      <c r="CZT1193" s="238"/>
      <c r="CZU1193" s="239"/>
      <c r="CZV1193" s="240"/>
      <c r="CZW1193" s="240"/>
      <c r="CZX1193" s="235"/>
      <c r="CZY1193" s="236"/>
      <c r="CZZ1193" s="237"/>
      <c r="DAA1193" s="238"/>
      <c r="DAB1193" s="238"/>
      <c r="DAC1193" s="239"/>
      <c r="DAD1193" s="240"/>
      <c r="DAE1193" s="240"/>
      <c r="DAF1193" s="235"/>
      <c r="DAG1193" s="236"/>
      <c r="DAH1193" s="237"/>
      <c r="DAI1193" s="238"/>
      <c r="DAJ1193" s="238"/>
      <c r="DAK1193" s="239"/>
      <c r="DAL1193" s="240"/>
      <c r="DAM1193" s="240"/>
      <c r="DAN1193" s="235"/>
      <c r="DAO1193" s="236"/>
      <c r="DAP1193" s="237"/>
      <c r="DAQ1193" s="238"/>
      <c r="DAR1193" s="238"/>
      <c r="DAS1193" s="239"/>
      <c r="DAT1193" s="240"/>
      <c r="DAU1193" s="240"/>
      <c r="DAV1193" s="235"/>
      <c r="DAW1193" s="236"/>
      <c r="DAX1193" s="237"/>
      <c r="DAY1193" s="238"/>
      <c r="DAZ1193" s="238"/>
      <c r="DBA1193" s="239"/>
      <c r="DBB1193" s="240"/>
      <c r="DBC1193" s="240"/>
      <c r="DBD1193" s="235"/>
      <c r="DBE1193" s="236"/>
      <c r="DBF1193" s="237"/>
      <c r="DBG1193" s="238"/>
      <c r="DBH1193" s="238"/>
      <c r="DBI1193" s="239"/>
      <c r="DBJ1193" s="240"/>
      <c r="DBK1193" s="240"/>
      <c r="DBL1193" s="235"/>
      <c r="DBM1193" s="236"/>
      <c r="DBN1193" s="237"/>
      <c r="DBO1193" s="238"/>
      <c r="DBP1193" s="238"/>
      <c r="DBQ1193" s="239"/>
      <c r="DBR1193" s="240"/>
      <c r="DBS1193" s="240"/>
      <c r="DBT1193" s="235"/>
      <c r="DBU1193" s="236"/>
      <c r="DBV1193" s="237"/>
      <c r="DBW1193" s="238"/>
      <c r="DBX1193" s="238"/>
      <c r="DBY1193" s="239"/>
      <c r="DBZ1193" s="240"/>
      <c r="DCA1193" s="240"/>
      <c r="DCB1193" s="235"/>
      <c r="DCC1193" s="236"/>
      <c r="DCD1193" s="237"/>
      <c r="DCE1193" s="238"/>
      <c r="DCF1193" s="238"/>
      <c r="DCG1193" s="239"/>
      <c r="DCH1193" s="240"/>
      <c r="DCI1193" s="240"/>
      <c r="DCJ1193" s="235"/>
      <c r="DCK1193" s="236"/>
      <c r="DCL1193" s="237"/>
      <c r="DCM1193" s="238"/>
      <c r="DCN1193" s="238"/>
      <c r="DCO1193" s="239"/>
      <c r="DCP1193" s="240"/>
      <c r="DCQ1193" s="240"/>
      <c r="DCR1193" s="235"/>
      <c r="DCS1193" s="236"/>
      <c r="DCT1193" s="237"/>
      <c r="DCU1193" s="238"/>
      <c r="DCV1193" s="238"/>
      <c r="DCW1193" s="239"/>
      <c r="DCX1193" s="240"/>
      <c r="DCY1193" s="240"/>
      <c r="DCZ1193" s="235"/>
      <c r="DDA1193" s="236"/>
      <c r="DDB1193" s="237"/>
      <c r="DDC1193" s="238"/>
      <c r="DDD1193" s="238"/>
      <c r="DDE1193" s="239"/>
      <c r="DDF1193" s="240"/>
      <c r="DDG1193" s="240"/>
      <c r="DDH1193" s="235"/>
      <c r="DDI1193" s="236"/>
      <c r="DDJ1193" s="237"/>
      <c r="DDK1193" s="238"/>
      <c r="DDL1193" s="238"/>
      <c r="DDM1193" s="239"/>
      <c r="DDN1193" s="240"/>
      <c r="DDO1193" s="240"/>
      <c r="DDP1193" s="235"/>
      <c r="DDQ1193" s="236"/>
      <c r="DDR1193" s="237"/>
      <c r="DDS1193" s="238"/>
      <c r="DDT1193" s="238"/>
      <c r="DDU1193" s="239"/>
      <c r="DDV1193" s="240"/>
      <c r="DDW1193" s="240"/>
      <c r="DDX1193" s="235"/>
      <c r="DDY1193" s="236"/>
      <c r="DDZ1193" s="237"/>
      <c r="DEA1193" s="238"/>
      <c r="DEB1193" s="238"/>
      <c r="DEC1193" s="239"/>
      <c r="DED1193" s="240"/>
      <c r="DEE1193" s="240"/>
      <c r="DEF1193" s="235"/>
      <c r="DEG1193" s="236"/>
      <c r="DEH1193" s="237"/>
      <c r="DEI1193" s="238"/>
      <c r="DEJ1193" s="238"/>
      <c r="DEK1193" s="239"/>
      <c r="DEL1193" s="240"/>
      <c r="DEM1193" s="240"/>
      <c r="DEN1193" s="235"/>
      <c r="DEO1193" s="236"/>
      <c r="DEP1193" s="237"/>
      <c r="DEQ1193" s="238"/>
      <c r="DER1193" s="238"/>
      <c r="DES1193" s="239"/>
      <c r="DET1193" s="240"/>
      <c r="DEU1193" s="240"/>
      <c r="DEV1193" s="235"/>
      <c r="DEW1193" s="236"/>
      <c r="DEX1193" s="237"/>
      <c r="DEY1193" s="238"/>
      <c r="DEZ1193" s="238"/>
      <c r="DFA1193" s="239"/>
      <c r="DFB1193" s="240"/>
      <c r="DFC1193" s="240"/>
      <c r="DFD1193" s="235"/>
      <c r="DFE1193" s="236"/>
      <c r="DFF1193" s="237"/>
      <c r="DFG1193" s="238"/>
      <c r="DFH1193" s="238"/>
      <c r="DFI1193" s="239"/>
      <c r="DFJ1193" s="240"/>
      <c r="DFK1193" s="240"/>
      <c r="DFL1193" s="235"/>
      <c r="DFM1193" s="236"/>
      <c r="DFN1193" s="237"/>
      <c r="DFO1193" s="238"/>
      <c r="DFP1193" s="238"/>
      <c r="DFQ1193" s="239"/>
      <c r="DFR1193" s="240"/>
      <c r="DFS1193" s="240"/>
      <c r="DFT1193" s="235"/>
      <c r="DFU1193" s="236"/>
      <c r="DFV1193" s="237"/>
      <c r="DFW1193" s="238"/>
      <c r="DFX1193" s="238"/>
      <c r="DFY1193" s="239"/>
      <c r="DFZ1193" s="240"/>
      <c r="DGA1193" s="240"/>
      <c r="DGB1193" s="235"/>
      <c r="DGC1193" s="236"/>
      <c r="DGD1193" s="237"/>
      <c r="DGE1193" s="238"/>
      <c r="DGF1193" s="238"/>
      <c r="DGG1193" s="239"/>
      <c r="DGH1193" s="240"/>
      <c r="DGI1193" s="240"/>
      <c r="DGJ1193" s="235"/>
      <c r="DGK1193" s="236"/>
      <c r="DGL1193" s="237"/>
      <c r="DGM1193" s="238"/>
      <c r="DGN1193" s="238"/>
      <c r="DGO1193" s="239"/>
      <c r="DGP1193" s="240"/>
      <c r="DGQ1193" s="240"/>
      <c r="DGR1193" s="235"/>
      <c r="DGS1193" s="236"/>
      <c r="DGT1193" s="237"/>
      <c r="DGU1193" s="238"/>
      <c r="DGV1193" s="238"/>
      <c r="DGW1193" s="239"/>
      <c r="DGX1193" s="240"/>
      <c r="DGY1193" s="240"/>
      <c r="DGZ1193" s="235"/>
      <c r="DHA1193" s="236"/>
      <c r="DHB1193" s="237"/>
      <c r="DHC1193" s="238"/>
      <c r="DHD1193" s="238"/>
      <c r="DHE1193" s="239"/>
      <c r="DHF1193" s="240"/>
      <c r="DHG1193" s="240"/>
      <c r="DHH1193" s="235"/>
      <c r="DHI1193" s="236"/>
      <c r="DHJ1193" s="237"/>
      <c r="DHK1193" s="238"/>
      <c r="DHL1193" s="238"/>
      <c r="DHM1193" s="239"/>
      <c r="DHN1193" s="240"/>
      <c r="DHO1193" s="240"/>
      <c r="DHP1193" s="235"/>
      <c r="DHQ1193" s="236"/>
      <c r="DHR1193" s="237"/>
      <c r="DHS1193" s="238"/>
      <c r="DHT1193" s="238"/>
      <c r="DHU1193" s="239"/>
      <c r="DHV1193" s="240"/>
      <c r="DHW1193" s="240"/>
      <c r="DHX1193" s="235"/>
      <c r="DHY1193" s="236"/>
      <c r="DHZ1193" s="237"/>
      <c r="DIA1193" s="238"/>
      <c r="DIB1193" s="238"/>
      <c r="DIC1193" s="239"/>
      <c r="DID1193" s="240"/>
      <c r="DIE1193" s="240"/>
      <c r="DIF1193" s="235"/>
      <c r="DIG1193" s="236"/>
      <c r="DIH1193" s="237"/>
      <c r="DII1193" s="238"/>
      <c r="DIJ1193" s="238"/>
      <c r="DIK1193" s="239"/>
      <c r="DIL1193" s="240"/>
      <c r="DIM1193" s="240"/>
      <c r="DIN1193" s="235"/>
      <c r="DIO1193" s="236"/>
      <c r="DIP1193" s="237"/>
      <c r="DIQ1193" s="238"/>
      <c r="DIR1193" s="238"/>
      <c r="DIS1193" s="239"/>
      <c r="DIT1193" s="240"/>
      <c r="DIU1193" s="240"/>
      <c r="DIV1193" s="235"/>
      <c r="DIW1193" s="236"/>
      <c r="DIX1193" s="237"/>
      <c r="DIY1193" s="238"/>
      <c r="DIZ1193" s="238"/>
      <c r="DJA1193" s="239"/>
      <c r="DJB1193" s="240"/>
      <c r="DJC1193" s="240"/>
      <c r="DJD1193" s="235"/>
      <c r="DJE1193" s="236"/>
      <c r="DJF1193" s="237"/>
      <c r="DJG1193" s="238"/>
      <c r="DJH1193" s="238"/>
      <c r="DJI1193" s="239"/>
      <c r="DJJ1193" s="240"/>
      <c r="DJK1193" s="240"/>
      <c r="DJL1193" s="235"/>
      <c r="DJM1193" s="236"/>
      <c r="DJN1193" s="237"/>
      <c r="DJO1193" s="238"/>
      <c r="DJP1193" s="238"/>
      <c r="DJQ1193" s="239"/>
      <c r="DJR1193" s="240"/>
      <c r="DJS1193" s="240"/>
      <c r="DJT1193" s="235"/>
      <c r="DJU1193" s="236"/>
      <c r="DJV1193" s="237"/>
      <c r="DJW1193" s="238"/>
      <c r="DJX1193" s="238"/>
      <c r="DJY1193" s="239"/>
      <c r="DJZ1193" s="240"/>
      <c r="DKA1193" s="240"/>
      <c r="DKB1193" s="235"/>
      <c r="DKC1193" s="236"/>
      <c r="DKD1193" s="237"/>
      <c r="DKE1193" s="238"/>
      <c r="DKF1193" s="238"/>
      <c r="DKG1193" s="239"/>
      <c r="DKH1193" s="240"/>
      <c r="DKI1193" s="240">
        <v>210</v>
      </c>
      <c r="DKJ1193" s="235" t="e">
        <f>DKJ1194+DKJ1195</f>
        <v>#REF!</v>
      </c>
      <c r="DKK1193" s="236" t="s">
        <v>29</v>
      </c>
      <c r="DKL1193" s="237" t="s">
        <v>26</v>
      </c>
      <c r="DKM1193" s="238">
        <v>7</v>
      </c>
      <c r="DKN1193" s="238">
        <v>2</v>
      </c>
      <c r="DKO1193" s="239" t="s">
        <v>237</v>
      </c>
      <c r="DKP1193" s="240">
        <v>0</v>
      </c>
      <c r="DKQ1193" s="240">
        <v>210</v>
      </c>
      <c r="DKR1193" s="235" t="e">
        <f>DKR1194+DKR1195</f>
        <v>#REF!</v>
      </c>
      <c r="DKS1193" s="236" t="s">
        <v>29</v>
      </c>
      <c r="DKT1193" s="237" t="s">
        <v>26</v>
      </c>
      <c r="DKU1193" s="238">
        <v>7</v>
      </c>
      <c r="DKV1193" s="238">
        <v>2</v>
      </c>
      <c r="DKW1193" s="239" t="s">
        <v>237</v>
      </c>
      <c r="DKX1193" s="240">
        <v>0</v>
      </c>
      <c r="DKY1193" s="240">
        <v>210</v>
      </c>
      <c r="DKZ1193" s="235" t="e">
        <f>DKZ1194+DKZ1195</f>
        <v>#REF!</v>
      </c>
      <c r="DLA1193" s="236" t="s">
        <v>29</v>
      </c>
      <c r="DLB1193" s="237" t="s">
        <v>26</v>
      </c>
      <c r="DLC1193" s="238">
        <v>7</v>
      </c>
      <c r="DLD1193" s="238">
        <v>2</v>
      </c>
      <c r="DLE1193" s="239" t="s">
        <v>237</v>
      </c>
      <c r="DLF1193" s="240">
        <v>0</v>
      </c>
      <c r="DLG1193" s="240">
        <v>210</v>
      </c>
      <c r="DLH1193" s="235" t="e">
        <f>DLH1194+DLH1195</f>
        <v>#REF!</v>
      </c>
      <c r="DLI1193" s="236" t="s">
        <v>29</v>
      </c>
      <c r="DLJ1193" s="237" t="s">
        <v>26</v>
      </c>
      <c r="DLK1193" s="238">
        <v>7</v>
      </c>
      <c r="DLL1193" s="238">
        <v>2</v>
      </c>
      <c r="DLM1193" s="239" t="s">
        <v>237</v>
      </c>
      <c r="DLN1193" s="240">
        <v>0</v>
      </c>
      <c r="DLO1193" s="240">
        <v>210</v>
      </c>
      <c r="DLP1193" s="235" t="e">
        <f>DLP1194+DLP1195</f>
        <v>#REF!</v>
      </c>
      <c r="DLQ1193" s="236" t="s">
        <v>29</v>
      </c>
      <c r="DLR1193" s="237" t="s">
        <v>26</v>
      </c>
      <c r="DLS1193" s="238">
        <v>7</v>
      </c>
      <c r="DLT1193" s="238">
        <v>2</v>
      </c>
      <c r="DLU1193" s="239" t="s">
        <v>237</v>
      </c>
      <c r="DLV1193" s="240">
        <v>0</v>
      </c>
      <c r="DLW1193" s="240">
        <v>210</v>
      </c>
      <c r="DLX1193" s="235" t="e">
        <f>DLX1194+DLX1195</f>
        <v>#REF!</v>
      </c>
      <c r="DLY1193" s="236" t="s">
        <v>29</v>
      </c>
      <c r="DLZ1193" s="237" t="s">
        <v>26</v>
      </c>
      <c r="DMA1193" s="238">
        <v>7</v>
      </c>
      <c r="DMB1193" s="238">
        <v>2</v>
      </c>
      <c r="DMC1193" s="239" t="s">
        <v>237</v>
      </c>
      <c r="DMD1193" s="240">
        <v>0</v>
      </c>
      <c r="DME1193" s="240">
        <v>210</v>
      </c>
      <c r="DMF1193" s="235" t="e">
        <f>DMF1194+DMF1195</f>
        <v>#REF!</v>
      </c>
      <c r="DMG1193" s="236" t="s">
        <v>29</v>
      </c>
      <c r="DMH1193" s="237" t="s">
        <v>26</v>
      </c>
      <c r="DMI1193" s="238">
        <v>7</v>
      </c>
      <c r="DMJ1193" s="238">
        <v>2</v>
      </c>
      <c r="DMK1193" s="239" t="s">
        <v>237</v>
      </c>
      <c r="DML1193" s="240">
        <v>0</v>
      </c>
      <c r="DMM1193" s="240">
        <v>210</v>
      </c>
      <c r="DMN1193" s="235" t="e">
        <f>DMN1194+DMN1195</f>
        <v>#REF!</v>
      </c>
      <c r="DMO1193" s="236" t="s">
        <v>29</v>
      </c>
      <c r="DMP1193" s="237" t="s">
        <v>26</v>
      </c>
      <c r="DMQ1193" s="238">
        <v>7</v>
      </c>
      <c r="DMR1193" s="238">
        <v>2</v>
      </c>
      <c r="DMS1193" s="239" t="s">
        <v>237</v>
      </c>
      <c r="DMT1193" s="240">
        <v>0</v>
      </c>
      <c r="DMU1193" s="240">
        <v>210</v>
      </c>
      <c r="DMV1193" s="235" t="e">
        <f>DMV1194+DMV1195</f>
        <v>#REF!</v>
      </c>
      <c r="DMW1193" s="236" t="s">
        <v>29</v>
      </c>
      <c r="DMX1193" s="237" t="s">
        <v>26</v>
      </c>
      <c r="DMY1193" s="238">
        <v>7</v>
      </c>
      <c r="DMZ1193" s="238">
        <v>2</v>
      </c>
      <c r="DNA1193" s="239" t="s">
        <v>237</v>
      </c>
      <c r="DNB1193" s="240">
        <v>0</v>
      </c>
      <c r="DNC1193" s="240">
        <v>210</v>
      </c>
      <c r="DND1193" s="235" t="e">
        <f>DND1194+DND1195</f>
        <v>#REF!</v>
      </c>
      <c r="DNE1193" s="236" t="s">
        <v>29</v>
      </c>
      <c r="DNF1193" s="237" t="s">
        <v>26</v>
      </c>
      <c r="DNG1193" s="238">
        <v>7</v>
      </c>
      <c r="DNH1193" s="238">
        <v>2</v>
      </c>
      <c r="DNI1193" s="239" t="s">
        <v>237</v>
      </c>
      <c r="DNJ1193" s="240">
        <v>0</v>
      </c>
      <c r="DNK1193" s="240">
        <v>210</v>
      </c>
      <c r="DNL1193" s="235" t="e">
        <f>DNL1194+DNL1195</f>
        <v>#REF!</v>
      </c>
      <c r="DNM1193" s="236" t="s">
        <v>29</v>
      </c>
      <c r="DNN1193" s="237" t="s">
        <v>26</v>
      </c>
      <c r="DNO1193" s="238">
        <v>7</v>
      </c>
      <c r="DNP1193" s="238">
        <v>2</v>
      </c>
      <c r="DNQ1193" s="239" t="s">
        <v>237</v>
      </c>
      <c r="DNR1193" s="240">
        <v>0</v>
      </c>
      <c r="DNS1193" s="240">
        <v>210</v>
      </c>
      <c r="DNT1193" s="235" t="e">
        <f>DNT1194+DNT1195</f>
        <v>#REF!</v>
      </c>
      <c r="DNU1193" s="236" t="s">
        <v>29</v>
      </c>
      <c r="DNV1193" s="237" t="s">
        <v>26</v>
      </c>
      <c r="DNW1193" s="238">
        <v>7</v>
      </c>
      <c r="DNX1193" s="238">
        <v>2</v>
      </c>
      <c r="DNY1193" s="239" t="s">
        <v>237</v>
      </c>
      <c r="DNZ1193" s="240">
        <v>0</v>
      </c>
      <c r="DOA1193" s="240">
        <v>210</v>
      </c>
      <c r="DOB1193" s="235" t="e">
        <f>DOB1194+DOB1195</f>
        <v>#REF!</v>
      </c>
      <c r="DOC1193" s="236" t="s">
        <v>29</v>
      </c>
      <c r="DOD1193" s="237" t="s">
        <v>26</v>
      </c>
      <c r="DOE1193" s="238">
        <v>7</v>
      </c>
      <c r="DOF1193" s="238">
        <v>2</v>
      </c>
      <c r="DOG1193" s="239" t="s">
        <v>237</v>
      </c>
      <c r="DOH1193" s="240">
        <v>0</v>
      </c>
      <c r="DOI1193" s="240">
        <v>210</v>
      </c>
      <c r="DOJ1193" s="235" t="e">
        <f>DOJ1194+DOJ1195</f>
        <v>#REF!</v>
      </c>
      <c r="DOK1193" s="236" t="s">
        <v>29</v>
      </c>
      <c r="DOL1193" s="237" t="s">
        <v>26</v>
      </c>
      <c r="DOM1193" s="238">
        <v>7</v>
      </c>
      <c r="DON1193" s="238">
        <v>2</v>
      </c>
      <c r="DOO1193" s="239" t="s">
        <v>237</v>
      </c>
      <c r="DOP1193" s="240">
        <v>0</v>
      </c>
      <c r="DOQ1193" s="240">
        <v>210</v>
      </c>
      <c r="DOR1193" s="235" t="e">
        <f>DOR1194+DOR1195</f>
        <v>#REF!</v>
      </c>
      <c r="DOS1193" s="236" t="s">
        <v>29</v>
      </c>
      <c r="DOT1193" s="237" t="s">
        <v>26</v>
      </c>
      <c r="DOU1193" s="238">
        <v>7</v>
      </c>
      <c r="DOV1193" s="238">
        <v>2</v>
      </c>
      <c r="DOW1193" s="239" t="s">
        <v>237</v>
      </c>
      <c r="DOX1193" s="240">
        <v>0</v>
      </c>
      <c r="DOY1193" s="240">
        <v>210</v>
      </c>
      <c r="DOZ1193" s="235" t="e">
        <f>DOZ1194+DOZ1195</f>
        <v>#REF!</v>
      </c>
      <c r="DPA1193" s="236" t="s">
        <v>29</v>
      </c>
      <c r="DPB1193" s="237" t="s">
        <v>26</v>
      </c>
      <c r="DPC1193" s="238">
        <v>7</v>
      </c>
      <c r="DPD1193" s="238">
        <v>2</v>
      </c>
      <c r="DPE1193" s="239" t="s">
        <v>237</v>
      </c>
      <c r="DPF1193" s="240">
        <v>0</v>
      </c>
      <c r="DPG1193" s="240">
        <v>210</v>
      </c>
      <c r="DPH1193" s="235" t="e">
        <f>DPH1194+DPH1195</f>
        <v>#REF!</v>
      </c>
      <c r="DPI1193" s="236" t="s">
        <v>29</v>
      </c>
      <c r="DPJ1193" s="237" t="s">
        <v>26</v>
      </c>
      <c r="DPK1193" s="238">
        <v>7</v>
      </c>
      <c r="DPL1193" s="238">
        <v>2</v>
      </c>
      <c r="DPM1193" s="239" t="s">
        <v>237</v>
      </c>
      <c r="DPN1193" s="240">
        <v>0</v>
      </c>
      <c r="DPO1193" s="240">
        <v>210</v>
      </c>
      <c r="DPP1193" s="235" t="e">
        <f>DPP1194+DPP1195</f>
        <v>#REF!</v>
      </c>
      <c r="DPQ1193" s="236" t="s">
        <v>29</v>
      </c>
      <c r="DPR1193" s="237" t="s">
        <v>26</v>
      </c>
      <c r="DPS1193" s="238">
        <v>7</v>
      </c>
      <c r="DPT1193" s="238">
        <v>2</v>
      </c>
      <c r="DPU1193" s="239" t="s">
        <v>237</v>
      </c>
      <c r="DPV1193" s="240">
        <v>0</v>
      </c>
      <c r="DPW1193" s="240">
        <v>210</v>
      </c>
      <c r="DPX1193" s="235" t="e">
        <f>DPX1194+DPX1195</f>
        <v>#REF!</v>
      </c>
      <c r="DPY1193" s="236" t="s">
        <v>29</v>
      </c>
      <c r="DPZ1193" s="237" t="s">
        <v>26</v>
      </c>
      <c r="DQA1193" s="238">
        <v>7</v>
      </c>
      <c r="DQB1193" s="238">
        <v>2</v>
      </c>
      <c r="DQC1193" s="239" t="s">
        <v>237</v>
      </c>
      <c r="DQD1193" s="240">
        <v>0</v>
      </c>
      <c r="DQE1193" s="240">
        <v>210</v>
      </c>
      <c r="DQF1193" s="235" t="e">
        <f>DQF1194+DQF1195</f>
        <v>#REF!</v>
      </c>
      <c r="DQG1193" s="236" t="s">
        <v>29</v>
      </c>
      <c r="DQH1193" s="237" t="s">
        <v>26</v>
      </c>
      <c r="DQI1193" s="238">
        <v>7</v>
      </c>
      <c r="DQJ1193" s="238">
        <v>2</v>
      </c>
      <c r="DQK1193" s="239" t="s">
        <v>237</v>
      </c>
      <c r="DQL1193" s="240">
        <v>0</v>
      </c>
      <c r="DQM1193" s="240">
        <v>210</v>
      </c>
      <c r="DQN1193" s="235" t="e">
        <f>DQN1194+DQN1195</f>
        <v>#REF!</v>
      </c>
      <c r="DQO1193" s="236" t="s">
        <v>29</v>
      </c>
      <c r="DQP1193" s="237" t="s">
        <v>26</v>
      </c>
      <c r="DQQ1193" s="238">
        <v>7</v>
      </c>
      <c r="DQR1193" s="238">
        <v>2</v>
      </c>
      <c r="DQS1193" s="239" t="s">
        <v>237</v>
      </c>
      <c r="DQT1193" s="240">
        <v>0</v>
      </c>
      <c r="DQU1193" s="240">
        <v>210</v>
      </c>
      <c r="DQV1193" s="235" t="e">
        <f>DQV1194+DQV1195</f>
        <v>#REF!</v>
      </c>
      <c r="DQW1193" s="236" t="s">
        <v>29</v>
      </c>
      <c r="DQX1193" s="237" t="s">
        <v>26</v>
      </c>
      <c r="DQY1193" s="238">
        <v>7</v>
      </c>
      <c r="DQZ1193" s="238">
        <v>2</v>
      </c>
      <c r="DRA1193" s="239" t="s">
        <v>237</v>
      </c>
      <c r="DRB1193" s="240">
        <v>0</v>
      </c>
      <c r="DRC1193" s="240">
        <v>210</v>
      </c>
      <c r="DRD1193" s="235" t="e">
        <f>DRD1194+DRD1195</f>
        <v>#REF!</v>
      </c>
      <c r="DRE1193" s="236" t="s">
        <v>29</v>
      </c>
      <c r="DRF1193" s="237" t="s">
        <v>26</v>
      </c>
      <c r="DRG1193" s="238">
        <v>7</v>
      </c>
      <c r="DRH1193" s="238">
        <v>2</v>
      </c>
      <c r="DRI1193" s="239" t="s">
        <v>237</v>
      </c>
      <c r="DRJ1193" s="240">
        <v>0</v>
      </c>
      <c r="DRK1193" s="240">
        <v>210</v>
      </c>
      <c r="DRL1193" s="235" t="e">
        <f>DRL1194+DRL1195</f>
        <v>#REF!</v>
      </c>
      <c r="DRM1193" s="236" t="s">
        <v>29</v>
      </c>
      <c r="DRN1193" s="237" t="s">
        <v>26</v>
      </c>
      <c r="DRO1193" s="238">
        <v>7</v>
      </c>
      <c r="DRP1193" s="238">
        <v>2</v>
      </c>
      <c r="DRQ1193" s="239" t="s">
        <v>237</v>
      </c>
      <c r="DRR1193" s="240">
        <v>0</v>
      </c>
      <c r="DRS1193" s="240">
        <v>210</v>
      </c>
      <c r="DRT1193" s="235" t="e">
        <f>DRT1194+DRT1195</f>
        <v>#REF!</v>
      </c>
      <c r="DRU1193" s="236" t="s">
        <v>29</v>
      </c>
      <c r="DRV1193" s="237" t="s">
        <v>26</v>
      </c>
      <c r="DRW1193" s="238">
        <v>7</v>
      </c>
      <c r="DRX1193" s="238">
        <v>2</v>
      </c>
      <c r="DRY1193" s="239" t="s">
        <v>237</v>
      </c>
      <c r="DRZ1193" s="240">
        <v>0</v>
      </c>
      <c r="DSA1193" s="240">
        <v>210</v>
      </c>
      <c r="DSB1193" s="235" t="e">
        <f>DSB1194+DSB1195</f>
        <v>#REF!</v>
      </c>
      <c r="DSC1193" s="236" t="s">
        <v>29</v>
      </c>
      <c r="DSD1193" s="237" t="s">
        <v>26</v>
      </c>
      <c r="DSE1193" s="238">
        <v>7</v>
      </c>
      <c r="DSF1193" s="238">
        <v>2</v>
      </c>
      <c r="DSG1193" s="239" t="s">
        <v>237</v>
      </c>
      <c r="DSH1193" s="240">
        <v>0</v>
      </c>
      <c r="DSI1193" s="240">
        <v>210</v>
      </c>
      <c r="DSJ1193" s="235" t="e">
        <f>DSJ1194+DSJ1195</f>
        <v>#REF!</v>
      </c>
      <c r="DSK1193" s="236" t="s">
        <v>29</v>
      </c>
      <c r="DSL1193" s="237" t="s">
        <v>26</v>
      </c>
      <c r="DSM1193" s="238">
        <v>7</v>
      </c>
      <c r="DSN1193" s="238">
        <v>2</v>
      </c>
      <c r="DSO1193" s="239" t="s">
        <v>237</v>
      </c>
      <c r="DSP1193" s="240">
        <v>0</v>
      </c>
      <c r="DSQ1193" s="240">
        <v>210</v>
      </c>
      <c r="DSR1193" s="235" t="e">
        <f>DSR1194+DSR1195</f>
        <v>#REF!</v>
      </c>
      <c r="DSS1193" s="236" t="s">
        <v>29</v>
      </c>
      <c r="DST1193" s="237" t="s">
        <v>26</v>
      </c>
      <c r="DSU1193" s="238">
        <v>7</v>
      </c>
      <c r="DSV1193" s="238">
        <v>2</v>
      </c>
      <c r="DSW1193" s="239" t="s">
        <v>237</v>
      </c>
      <c r="DSX1193" s="240">
        <v>0</v>
      </c>
      <c r="DSY1193" s="240">
        <v>210</v>
      </c>
      <c r="DSZ1193" s="235" t="e">
        <f>DSZ1194+DSZ1195</f>
        <v>#REF!</v>
      </c>
      <c r="DTA1193" s="236" t="s">
        <v>29</v>
      </c>
      <c r="DTB1193" s="237" t="s">
        <v>26</v>
      </c>
      <c r="DTC1193" s="238">
        <v>7</v>
      </c>
      <c r="DTD1193" s="238">
        <v>2</v>
      </c>
      <c r="DTE1193" s="239" t="s">
        <v>237</v>
      </c>
      <c r="DTF1193" s="240">
        <v>0</v>
      </c>
      <c r="DTG1193" s="240">
        <v>210</v>
      </c>
      <c r="DTH1193" s="235" t="e">
        <f>DTH1194+DTH1195</f>
        <v>#REF!</v>
      </c>
      <c r="DTI1193" s="236" t="s">
        <v>29</v>
      </c>
      <c r="DTJ1193" s="237" t="s">
        <v>26</v>
      </c>
      <c r="DTK1193" s="238">
        <v>7</v>
      </c>
      <c r="DTL1193" s="238">
        <v>2</v>
      </c>
      <c r="DTM1193" s="239" t="s">
        <v>237</v>
      </c>
      <c r="DTN1193" s="240">
        <v>0</v>
      </c>
      <c r="DTO1193" s="240">
        <v>210</v>
      </c>
      <c r="DTP1193" s="235" t="e">
        <f>DTP1194+DTP1195</f>
        <v>#REF!</v>
      </c>
      <c r="DTQ1193" s="236" t="s">
        <v>29</v>
      </c>
      <c r="DTR1193" s="237" t="s">
        <v>26</v>
      </c>
      <c r="DTS1193" s="238">
        <v>7</v>
      </c>
      <c r="DTT1193" s="238">
        <v>2</v>
      </c>
      <c r="DTU1193" s="239" t="s">
        <v>237</v>
      </c>
      <c r="DTV1193" s="240">
        <v>0</v>
      </c>
      <c r="DTW1193" s="240">
        <v>210</v>
      </c>
      <c r="DTX1193" s="235" t="e">
        <f>DTX1194+DTX1195</f>
        <v>#REF!</v>
      </c>
      <c r="DTY1193" s="236" t="s">
        <v>29</v>
      </c>
      <c r="DTZ1193" s="237" t="s">
        <v>26</v>
      </c>
      <c r="DUA1193" s="238">
        <v>7</v>
      </c>
      <c r="DUB1193" s="238">
        <v>2</v>
      </c>
      <c r="DUC1193" s="239" t="s">
        <v>237</v>
      </c>
      <c r="DUD1193" s="240">
        <v>0</v>
      </c>
      <c r="DUE1193" s="240">
        <v>210</v>
      </c>
      <c r="DUF1193" s="235" t="e">
        <f>DUF1194+DUF1195</f>
        <v>#REF!</v>
      </c>
      <c r="DUG1193" s="236" t="s">
        <v>29</v>
      </c>
      <c r="DUH1193" s="237" t="s">
        <v>26</v>
      </c>
      <c r="DUI1193" s="238">
        <v>7</v>
      </c>
      <c r="DUJ1193" s="238">
        <v>2</v>
      </c>
      <c r="DUK1193" s="239" t="s">
        <v>237</v>
      </c>
      <c r="DUL1193" s="240">
        <v>0</v>
      </c>
      <c r="DUM1193" s="240">
        <v>210</v>
      </c>
      <c r="DUN1193" s="235" t="e">
        <f>DUN1194+DUN1195</f>
        <v>#REF!</v>
      </c>
      <c r="DUO1193" s="236" t="s">
        <v>29</v>
      </c>
      <c r="DUP1193" s="237" t="s">
        <v>26</v>
      </c>
      <c r="DUQ1193" s="238">
        <v>7</v>
      </c>
      <c r="DUR1193" s="238">
        <v>2</v>
      </c>
      <c r="DUS1193" s="239" t="s">
        <v>237</v>
      </c>
      <c r="DUT1193" s="240">
        <v>0</v>
      </c>
      <c r="DUU1193" s="240">
        <v>210</v>
      </c>
      <c r="DUV1193" s="235" t="e">
        <f>DUV1194+DUV1195</f>
        <v>#REF!</v>
      </c>
      <c r="DUW1193" s="236" t="s">
        <v>29</v>
      </c>
      <c r="DUX1193" s="237" t="s">
        <v>26</v>
      </c>
      <c r="DUY1193" s="238">
        <v>7</v>
      </c>
      <c r="DUZ1193" s="238">
        <v>2</v>
      </c>
      <c r="DVA1193" s="239" t="s">
        <v>237</v>
      </c>
      <c r="DVB1193" s="240">
        <v>0</v>
      </c>
      <c r="DVC1193" s="240">
        <v>210</v>
      </c>
      <c r="DVD1193" s="235" t="e">
        <f>DVD1194+DVD1195</f>
        <v>#REF!</v>
      </c>
      <c r="DVE1193" s="236" t="s">
        <v>29</v>
      </c>
      <c r="DVF1193" s="237" t="s">
        <v>26</v>
      </c>
      <c r="DVG1193" s="238">
        <v>7</v>
      </c>
      <c r="DVH1193" s="238">
        <v>2</v>
      </c>
      <c r="DVI1193" s="239" t="s">
        <v>237</v>
      </c>
      <c r="DVJ1193" s="240">
        <v>0</v>
      </c>
      <c r="DVK1193" s="240">
        <v>210</v>
      </c>
      <c r="DVL1193" s="235" t="e">
        <f>DVL1194+DVL1195</f>
        <v>#REF!</v>
      </c>
      <c r="DVM1193" s="236" t="s">
        <v>29</v>
      </c>
      <c r="DVN1193" s="237" t="s">
        <v>26</v>
      </c>
      <c r="DVO1193" s="238">
        <v>7</v>
      </c>
      <c r="DVP1193" s="238">
        <v>2</v>
      </c>
      <c r="DVQ1193" s="239" t="s">
        <v>237</v>
      </c>
      <c r="DVR1193" s="240">
        <v>0</v>
      </c>
      <c r="DVS1193" s="240">
        <v>210</v>
      </c>
      <c r="DVT1193" s="235" t="e">
        <f>DVT1194+DVT1195</f>
        <v>#REF!</v>
      </c>
      <c r="DVU1193" s="236" t="s">
        <v>29</v>
      </c>
      <c r="DVV1193" s="237" t="s">
        <v>26</v>
      </c>
      <c r="DVW1193" s="238">
        <v>7</v>
      </c>
      <c r="DVX1193" s="238">
        <v>2</v>
      </c>
      <c r="DVY1193" s="239" t="s">
        <v>237</v>
      </c>
      <c r="DVZ1193" s="240">
        <v>0</v>
      </c>
      <c r="DWA1193" s="240">
        <v>210</v>
      </c>
      <c r="DWB1193" s="235" t="e">
        <f>DWB1194+DWB1195</f>
        <v>#REF!</v>
      </c>
      <c r="DWC1193" s="236" t="s">
        <v>29</v>
      </c>
      <c r="DWD1193" s="237" t="s">
        <v>26</v>
      </c>
      <c r="DWE1193" s="238">
        <v>7</v>
      </c>
      <c r="DWF1193" s="238">
        <v>2</v>
      </c>
      <c r="DWG1193" s="239" t="s">
        <v>237</v>
      </c>
      <c r="DWH1193" s="240">
        <v>0</v>
      </c>
      <c r="DWI1193" s="240">
        <v>210</v>
      </c>
      <c r="DWJ1193" s="235" t="e">
        <f>DWJ1194+DWJ1195</f>
        <v>#REF!</v>
      </c>
      <c r="DWK1193" s="236" t="s">
        <v>29</v>
      </c>
      <c r="DWL1193" s="237" t="s">
        <v>26</v>
      </c>
      <c r="DWM1193" s="238">
        <v>7</v>
      </c>
      <c r="DWN1193" s="238">
        <v>2</v>
      </c>
      <c r="DWO1193" s="239" t="s">
        <v>237</v>
      </c>
      <c r="DWP1193" s="240">
        <v>0</v>
      </c>
      <c r="DWQ1193" s="240">
        <v>210</v>
      </c>
      <c r="DWR1193" s="235" t="e">
        <f>DWR1194+DWR1195</f>
        <v>#REF!</v>
      </c>
      <c r="DWS1193" s="236" t="s">
        <v>29</v>
      </c>
      <c r="DWT1193" s="237" t="s">
        <v>26</v>
      </c>
      <c r="DWU1193" s="238">
        <v>7</v>
      </c>
      <c r="DWV1193" s="238">
        <v>2</v>
      </c>
      <c r="DWW1193" s="239" t="s">
        <v>237</v>
      </c>
      <c r="DWX1193" s="240">
        <v>0</v>
      </c>
      <c r="DWY1193" s="240">
        <v>210</v>
      </c>
      <c r="DWZ1193" s="235" t="e">
        <f>DWZ1194+DWZ1195</f>
        <v>#REF!</v>
      </c>
      <c r="DXA1193" s="236" t="s">
        <v>29</v>
      </c>
      <c r="DXB1193" s="237" t="s">
        <v>26</v>
      </c>
      <c r="DXC1193" s="238">
        <v>7</v>
      </c>
      <c r="DXD1193" s="238">
        <v>2</v>
      </c>
      <c r="DXE1193" s="239" t="s">
        <v>237</v>
      </c>
      <c r="DXF1193" s="240">
        <v>0</v>
      </c>
      <c r="DXG1193" s="240">
        <v>210</v>
      </c>
      <c r="DXH1193" s="235" t="e">
        <f>DXH1194+DXH1195</f>
        <v>#REF!</v>
      </c>
      <c r="DXI1193" s="236" t="s">
        <v>29</v>
      </c>
      <c r="DXJ1193" s="237" t="s">
        <v>26</v>
      </c>
      <c r="DXK1193" s="238">
        <v>7</v>
      </c>
      <c r="DXL1193" s="238">
        <v>2</v>
      </c>
      <c r="DXM1193" s="239" t="s">
        <v>237</v>
      </c>
      <c r="DXN1193" s="240">
        <v>0</v>
      </c>
      <c r="DXO1193" s="240">
        <v>210</v>
      </c>
      <c r="DXP1193" s="235" t="e">
        <f>DXP1194+DXP1195</f>
        <v>#REF!</v>
      </c>
      <c r="DXQ1193" s="236" t="s">
        <v>29</v>
      </c>
      <c r="DXR1193" s="237" t="s">
        <v>26</v>
      </c>
      <c r="DXS1193" s="238">
        <v>7</v>
      </c>
      <c r="DXT1193" s="238">
        <v>2</v>
      </c>
      <c r="DXU1193" s="239" t="s">
        <v>237</v>
      </c>
      <c r="DXV1193" s="240">
        <v>0</v>
      </c>
      <c r="DXW1193" s="240">
        <v>210</v>
      </c>
      <c r="DXX1193" s="235" t="e">
        <f>DXX1194+DXX1195</f>
        <v>#REF!</v>
      </c>
      <c r="DXY1193" s="236" t="s">
        <v>29</v>
      </c>
      <c r="DXZ1193" s="237" t="s">
        <v>26</v>
      </c>
      <c r="DYA1193" s="238">
        <v>7</v>
      </c>
      <c r="DYB1193" s="238">
        <v>2</v>
      </c>
      <c r="DYC1193" s="239" t="s">
        <v>237</v>
      </c>
      <c r="DYD1193" s="240">
        <v>0</v>
      </c>
      <c r="DYE1193" s="240">
        <v>210</v>
      </c>
      <c r="DYF1193" s="235" t="e">
        <f>DYF1194+DYF1195</f>
        <v>#REF!</v>
      </c>
      <c r="DYG1193" s="236" t="s">
        <v>29</v>
      </c>
      <c r="DYH1193" s="237" t="s">
        <v>26</v>
      </c>
      <c r="DYI1193" s="238">
        <v>7</v>
      </c>
      <c r="DYJ1193" s="238">
        <v>2</v>
      </c>
      <c r="DYK1193" s="239" t="s">
        <v>237</v>
      </c>
      <c r="DYL1193" s="240">
        <v>0</v>
      </c>
      <c r="DYM1193" s="240">
        <v>210</v>
      </c>
      <c r="DYN1193" s="235" t="e">
        <f>DYN1194+DYN1195</f>
        <v>#REF!</v>
      </c>
      <c r="DYO1193" s="236" t="s">
        <v>29</v>
      </c>
      <c r="DYP1193" s="237" t="s">
        <v>26</v>
      </c>
      <c r="DYQ1193" s="238">
        <v>7</v>
      </c>
      <c r="DYR1193" s="238">
        <v>2</v>
      </c>
      <c r="DYS1193" s="239" t="s">
        <v>237</v>
      </c>
      <c r="DYT1193" s="240">
        <v>0</v>
      </c>
      <c r="DYU1193" s="240">
        <v>210</v>
      </c>
      <c r="DYV1193" s="235" t="e">
        <f>DYV1194+DYV1195</f>
        <v>#REF!</v>
      </c>
      <c r="DYW1193" s="236" t="s">
        <v>29</v>
      </c>
      <c r="DYX1193" s="237" t="s">
        <v>26</v>
      </c>
      <c r="DYY1193" s="238">
        <v>7</v>
      </c>
      <c r="DYZ1193" s="238">
        <v>2</v>
      </c>
      <c r="DZA1193" s="239" t="s">
        <v>237</v>
      </c>
      <c r="DZB1193" s="240">
        <v>0</v>
      </c>
      <c r="DZC1193" s="240">
        <v>210</v>
      </c>
      <c r="DZD1193" s="235" t="e">
        <f>DZD1194+DZD1195</f>
        <v>#REF!</v>
      </c>
      <c r="DZE1193" s="236" t="s">
        <v>29</v>
      </c>
      <c r="DZF1193" s="237" t="s">
        <v>26</v>
      </c>
      <c r="DZG1193" s="238">
        <v>7</v>
      </c>
      <c r="DZH1193" s="238">
        <v>2</v>
      </c>
      <c r="DZI1193" s="239" t="s">
        <v>237</v>
      </c>
      <c r="DZJ1193" s="240">
        <v>0</v>
      </c>
      <c r="DZK1193" s="240">
        <v>210</v>
      </c>
      <c r="DZL1193" s="235" t="e">
        <f>DZL1194+DZL1195</f>
        <v>#REF!</v>
      </c>
      <c r="DZM1193" s="236" t="s">
        <v>29</v>
      </c>
      <c r="DZN1193" s="237" t="s">
        <v>26</v>
      </c>
      <c r="DZO1193" s="238">
        <v>7</v>
      </c>
      <c r="DZP1193" s="238">
        <v>2</v>
      </c>
      <c r="DZQ1193" s="239" t="s">
        <v>237</v>
      </c>
      <c r="DZR1193" s="240">
        <v>0</v>
      </c>
      <c r="DZS1193" s="240">
        <v>210</v>
      </c>
      <c r="DZT1193" s="235" t="e">
        <f>DZT1194+DZT1195</f>
        <v>#REF!</v>
      </c>
      <c r="DZU1193" s="236" t="s">
        <v>29</v>
      </c>
      <c r="DZV1193" s="237" t="s">
        <v>26</v>
      </c>
      <c r="DZW1193" s="238">
        <v>7</v>
      </c>
      <c r="DZX1193" s="238">
        <v>2</v>
      </c>
      <c r="DZY1193" s="239" t="s">
        <v>237</v>
      </c>
      <c r="DZZ1193" s="240">
        <v>0</v>
      </c>
      <c r="EAA1193" s="240">
        <v>210</v>
      </c>
      <c r="EAB1193" s="235" t="e">
        <f>EAB1194+EAB1195</f>
        <v>#REF!</v>
      </c>
      <c r="EAC1193" s="236" t="s">
        <v>29</v>
      </c>
      <c r="EAD1193" s="237" t="s">
        <v>26</v>
      </c>
      <c r="EAE1193" s="238">
        <v>7</v>
      </c>
      <c r="EAF1193" s="238">
        <v>2</v>
      </c>
      <c r="EAG1193" s="239" t="s">
        <v>237</v>
      </c>
      <c r="EAH1193" s="240">
        <v>0</v>
      </c>
      <c r="EAI1193" s="240">
        <v>210</v>
      </c>
      <c r="EAJ1193" s="235" t="e">
        <f>EAJ1194+EAJ1195</f>
        <v>#REF!</v>
      </c>
      <c r="EAK1193" s="236" t="s">
        <v>29</v>
      </c>
      <c r="EAL1193" s="237" t="s">
        <v>26</v>
      </c>
      <c r="EAM1193" s="238">
        <v>7</v>
      </c>
      <c r="EAN1193" s="238">
        <v>2</v>
      </c>
      <c r="EAO1193" s="239" t="s">
        <v>237</v>
      </c>
      <c r="EAP1193" s="240">
        <v>0</v>
      </c>
      <c r="EAQ1193" s="240">
        <v>210</v>
      </c>
      <c r="EAR1193" s="235" t="e">
        <f>EAR1194+EAR1195</f>
        <v>#REF!</v>
      </c>
      <c r="EAS1193" s="236" t="s">
        <v>29</v>
      </c>
      <c r="EAT1193" s="237" t="s">
        <v>26</v>
      </c>
      <c r="EAU1193" s="238">
        <v>7</v>
      </c>
      <c r="EAV1193" s="238">
        <v>2</v>
      </c>
      <c r="EAW1193" s="239" t="s">
        <v>237</v>
      </c>
      <c r="EAX1193" s="240">
        <v>0</v>
      </c>
      <c r="EAY1193" s="240">
        <v>210</v>
      </c>
      <c r="EAZ1193" s="235" t="e">
        <f>EAZ1194+EAZ1195</f>
        <v>#REF!</v>
      </c>
      <c r="EBA1193" s="236" t="s">
        <v>29</v>
      </c>
      <c r="EBB1193" s="237" t="s">
        <v>26</v>
      </c>
      <c r="EBC1193" s="238">
        <v>7</v>
      </c>
      <c r="EBD1193" s="238">
        <v>2</v>
      </c>
      <c r="EBE1193" s="239" t="s">
        <v>237</v>
      </c>
      <c r="EBF1193" s="240">
        <v>0</v>
      </c>
      <c r="EBG1193" s="240">
        <v>210</v>
      </c>
      <c r="EBH1193" s="235" t="e">
        <f>EBH1194+EBH1195</f>
        <v>#REF!</v>
      </c>
      <c r="EBI1193" s="236" t="s">
        <v>29</v>
      </c>
      <c r="EBJ1193" s="237" t="s">
        <v>26</v>
      </c>
      <c r="EBK1193" s="238">
        <v>7</v>
      </c>
      <c r="EBL1193" s="238">
        <v>2</v>
      </c>
      <c r="EBM1193" s="239" t="s">
        <v>237</v>
      </c>
      <c r="EBN1193" s="240">
        <v>0</v>
      </c>
      <c r="EBO1193" s="240">
        <v>210</v>
      </c>
      <c r="EBP1193" s="235" t="e">
        <f>EBP1194+EBP1195</f>
        <v>#REF!</v>
      </c>
      <c r="EBQ1193" s="236" t="s">
        <v>29</v>
      </c>
      <c r="EBR1193" s="237" t="s">
        <v>26</v>
      </c>
      <c r="EBS1193" s="238">
        <v>7</v>
      </c>
      <c r="EBT1193" s="238">
        <v>2</v>
      </c>
      <c r="EBU1193" s="239" t="s">
        <v>237</v>
      </c>
      <c r="EBV1193" s="240">
        <v>0</v>
      </c>
      <c r="EBW1193" s="240">
        <v>210</v>
      </c>
      <c r="EBX1193" s="235" t="e">
        <f>EBX1194+EBX1195</f>
        <v>#REF!</v>
      </c>
      <c r="EBY1193" s="236" t="s">
        <v>29</v>
      </c>
      <c r="EBZ1193" s="237" t="s">
        <v>26</v>
      </c>
      <c r="ECA1193" s="238">
        <v>7</v>
      </c>
      <c r="ECB1193" s="238">
        <v>2</v>
      </c>
      <c r="ECC1193" s="239" t="s">
        <v>237</v>
      </c>
      <c r="ECD1193" s="240">
        <v>0</v>
      </c>
      <c r="ECE1193" s="240">
        <v>210</v>
      </c>
      <c r="ECF1193" s="235" t="e">
        <f>ECF1194+ECF1195</f>
        <v>#REF!</v>
      </c>
      <c r="ECG1193" s="236" t="s">
        <v>29</v>
      </c>
      <c r="ECH1193" s="237" t="s">
        <v>26</v>
      </c>
      <c r="ECI1193" s="238">
        <v>7</v>
      </c>
      <c r="ECJ1193" s="238">
        <v>2</v>
      </c>
      <c r="ECK1193" s="239" t="s">
        <v>237</v>
      </c>
      <c r="ECL1193" s="240">
        <v>0</v>
      </c>
      <c r="ECM1193" s="240">
        <v>210</v>
      </c>
      <c r="ECN1193" s="235" t="e">
        <f>ECN1194+ECN1195</f>
        <v>#REF!</v>
      </c>
      <c r="ECO1193" s="236" t="s">
        <v>29</v>
      </c>
      <c r="ECP1193" s="237" t="s">
        <v>26</v>
      </c>
      <c r="ECQ1193" s="238">
        <v>7</v>
      </c>
      <c r="ECR1193" s="238">
        <v>2</v>
      </c>
      <c r="ECS1193" s="239" t="s">
        <v>237</v>
      </c>
      <c r="ECT1193" s="240">
        <v>0</v>
      </c>
      <c r="ECU1193" s="240">
        <v>210</v>
      </c>
      <c r="ECV1193" s="235" t="e">
        <f>ECV1194+ECV1195</f>
        <v>#REF!</v>
      </c>
      <c r="ECW1193" s="236" t="s">
        <v>29</v>
      </c>
      <c r="ECX1193" s="237" t="s">
        <v>26</v>
      </c>
      <c r="ECY1193" s="238">
        <v>7</v>
      </c>
      <c r="ECZ1193" s="238">
        <v>2</v>
      </c>
      <c r="EDA1193" s="239" t="s">
        <v>237</v>
      </c>
      <c r="EDB1193" s="240">
        <v>0</v>
      </c>
      <c r="EDC1193" s="240">
        <v>210</v>
      </c>
      <c r="EDD1193" s="235" t="e">
        <f>EDD1194+EDD1195</f>
        <v>#REF!</v>
      </c>
      <c r="EDE1193" s="236" t="s">
        <v>29</v>
      </c>
      <c r="EDF1193" s="237" t="s">
        <v>26</v>
      </c>
      <c r="EDG1193" s="238">
        <v>7</v>
      </c>
      <c r="EDH1193" s="238">
        <v>2</v>
      </c>
      <c r="EDI1193" s="239" t="s">
        <v>237</v>
      </c>
      <c r="EDJ1193" s="240">
        <v>0</v>
      </c>
      <c r="EDK1193" s="240">
        <v>210</v>
      </c>
      <c r="EDL1193" s="235" t="e">
        <f>EDL1194+EDL1195</f>
        <v>#REF!</v>
      </c>
      <c r="EDM1193" s="236" t="s">
        <v>29</v>
      </c>
      <c r="EDN1193" s="237" t="s">
        <v>26</v>
      </c>
      <c r="EDO1193" s="238">
        <v>7</v>
      </c>
      <c r="EDP1193" s="238">
        <v>2</v>
      </c>
      <c r="EDQ1193" s="239" t="s">
        <v>237</v>
      </c>
      <c r="EDR1193" s="240">
        <v>0</v>
      </c>
      <c r="EDS1193" s="240">
        <v>210</v>
      </c>
      <c r="EDT1193" s="235" t="e">
        <f>EDT1194+EDT1195</f>
        <v>#REF!</v>
      </c>
      <c r="EDU1193" s="236" t="s">
        <v>29</v>
      </c>
      <c r="EDV1193" s="237" t="s">
        <v>26</v>
      </c>
      <c r="EDW1193" s="238">
        <v>7</v>
      </c>
      <c r="EDX1193" s="238">
        <v>2</v>
      </c>
      <c r="EDY1193" s="239" t="s">
        <v>237</v>
      </c>
      <c r="EDZ1193" s="240">
        <v>0</v>
      </c>
      <c r="EEA1193" s="240">
        <v>210</v>
      </c>
      <c r="EEB1193" s="235" t="e">
        <f>EEB1194+EEB1195</f>
        <v>#REF!</v>
      </c>
      <c r="EEC1193" s="236" t="s">
        <v>29</v>
      </c>
      <c r="EED1193" s="237" t="s">
        <v>26</v>
      </c>
      <c r="EEE1193" s="238">
        <v>7</v>
      </c>
      <c r="EEF1193" s="238">
        <v>2</v>
      </c>
      <c r="EEG1193" s="239" t="s">
        <v>237</v>
      </c>
      <c r="EEH1193" s="240">
        <v>0</v>
      </c>
      <c r="EEI1193" s="240">
        <v>210</v>
      </c>
      <c r="EEJ1193" s="235" t="e">
        <f>EEJ1194+EEJ1195</f>
        <v>#REF!</v>
      </c>
      <c r="EEK1193" s="236" t="s">
        <v>29</v>
      </c>
      <c r="EEL1193" s="237" t="s">
        <v>26</v>
      </c>
      <c r="EEM1193" s="238">
        <v>7</v>
      </c>
      <c r="EEN1193" s="238">
        <v>2</v>
      </c>
      <c r="EEO1193" s="239" t="s">
        <v>237</v>
      </c>
      <c r="EEP1193" s="240">
        <v>0</v>
      </c>
      <c r="EEQ1193" s="240">
        <v>210</v>
      </c>
      <c r="EER1193" s="235" t="e">
        <f>EER1194+EER1195</f>
        <v>#REF!</v>
      </c>
      <c r="EES1193" s="236" t="s">
        <v>29</v>
      </c>
      <c r="EET1193" s="237" t="s">
        <v>26</v>
      </c>
      <c r="EEU1193" s="238">
        <v>7</v>
      </c>
      <c r="EEV1193" s="238">
        <v>2</v>
      </c>
      <c r="EEW1193" s="239" t="s">
        <v>237</v>
      </c>
      <c r="EEX1193" s="240">
        <v>0</v>
      </c>
      <c r="EEY1193" s="240">
        <v>210</v>
      </c>
      <c r="EEZ1193" s="235" t="e">
        <f>EEZ1194+EEZ1195</f>
        <v>#REF!</v>
      </c>
      <c r="EFA1193" s="236" t="s">
        <v>29</v>
      </c>
      <c r="EFB1193" s="237" t="s">
        <v>26</v>
      </c>
      <c r="EFC1193" s="238">
        <v>7</v>
      </c>
      <c r="EFD1193" s="238">
        <v>2</v>
      </c>
      <c r="EFE1193" s="239" t="s">
        <v>237</v>
      </c>
      <c r="EFF1193" s="240">
        <v>0</v>
      </c>
      <c r="EFG1193" s="240">
        <v>210</v>
      </c>
      <c r="EFH1193" s="235" t="e">
        <f>EFH1194+EFH1195</f>
        <v>#REF!</v>
      </c>
      <c r="EFI1193" s="236" t="s">
        <v>29</v>
      </c>
      <c r="EFJ1193" s="237" t="s">
        <v>26</v>
      </c>
      <c r="EFK1193" s="238">
        <v>7</v>
      </c>
      <c r="EFL1193" s="238">
        <v>2</v>
      </c>
      <c r="EFM1193" s="239" t="s">
        <v>237</v>
      </c>
      <c r="EFN1193" s="240">
        <v>0</v>
      </c>
      <c r="EFO1193" s="240">
        <v>210</v>
      </c>
      <c r="EFP1193" s="235" t="e">
        <f>EFP1194+EFP1195</f>
        <v>#REF!</v>
      </c>
      <c r="EFQ1193" s="236" t="s">
        <v>29</v>
      </c>
      <c r="EFR1193" s="237" t="s">
        <v>26</v>
      </c>
      <c r="EFS1193" s="238">
        <v>7</v>
      </c>
      <c r="EFT1193" s="238">
        <v>2</v>
      </c>
      <c r="EFU1193" s="239" t="s">
        <v>237</v>
      </c>
      <c r="EFV1193" s="240">
        <v>0</v>
      </c>
      <c r="EFW1193" s="240">
        <v>210</v>
      </c>
      <c r="EFX1193" s="235" t="e">
        <f>EFX1194+EFX1195</f>
        <v>#REF!</v>
      </c>
      <c r="EFY1193" s="236" t="s">
        <v>29</v>
      </c>
      <c r="EFZ1193" s="237" t="s">
        <v>26</v>
      </c>
      <c r="EGA1193" s="238">
        <v>7</v>
      </c>
      <c r="EGB1193" s="238">
        <v>2</v>
      </c>
      <c r="EGC1193" s="239" t="s">
        <v>237</v>
      </c>
      <c r="EGD1193" s="240">
        <v>0</v>
      </c>
      <c r="EGE1193" s="240">
        <v>210</v>
      </c>
      <c r="EGF1193" s="235" t="e">
        <f>EGF1194+EGF1195</f>
        <v>#REF!</v>
      </c>
      <c r="EGG1193" s="236" t="s">
        <v>29</v>
      </c>
      <c r="EGH1193" s="237" t="s">
        <v>26</v>
      </c>
      <c r="EGI1193" s="238">
        <v>7</v>
      </c>
      <c r="EGJ1193" s="238">
        <v>2</v>
      </c>
      <c r="EGK1193" s="239" t="s">
        <v>237</v>
      </c>
      <c r="EGL1193" s="240">
        <v>0</v>
      </c>
      <c r="EGM1193" s="240">
        <v>210</v>
      </c>
      <c r="EGN1193" s="235" t="e">
        <f>EGN1194+EGN1195</f>
        <v>#REF!</v>
      </c>
      <c r="EGO1193" s="236" t="s">
        <v>29</v>
      </c>
      <c r="EGP1193" s="237" t="s">
        <v>26</v>
      </c>
      <c r="EGQ1193" s="238">
        <v>7</v>
      </c>
      <c r="EGR1193" s="238">
        <v>2</v>
      </c>
      <c r="EGS1193" s="239" t="s">
        <v>237</v>
      </c>
      <c r="EGT1193" s="240">
        <v>0</v>
      </c>
      <c r="EGU1193" s="240">
        <v>210</v>
      </c>
      <c r="EGV1193" s="235" t="e">
        <f>EGV1194+EGV1195</f>
        <v>#REF!</v>
      </c>
      <c r="EGW1193" s="236" t="s">
        <v>29</v>
      </c>
      <c r="EGX1193" s="237" t="s">
        <v>26</v>
      </c>
      <c r="EGY1193" s="238">
        <v>7</v>
      </c>
      <c r="EGZ1193" s="238">
        <v>2</v>
      </c>
      <c r="EHA1193" s="239" t="s">
        <v>237</v>
      </c>
      <c r="EHB1193" s="240">
        <v>0</v>
      </c>
      <c r="EHC1193" s="240">
        <v>210</v>
      </c>
      <c r="EHD1193" s="235" t="e">
        <f>EHD1194+EHD1195</f>
        <v>#REF!</v>
      </c>
      <c r="EHE1193" s="236" t="s">
        <v>29</v>
      </c>
      <c r="EHF1193" s="237" t="s">
        <v>26</v>
      </c>
      <c r="EHG1193" s="238">
        <v>7</v>
      </c>
      <c r="EHH1193" s="238">
        <v>2</v>
      </c>
      <c r="EHI1193" s="239" t="s">
        <v>237</v>
      </c>
      <c r="EHJ1193" s="240">
        <v>0</v>
      </c>
      <c r="EHK1193" s="240">
        <v>210</v>
      </c>
      <c r="EHL1193" s="235" t="e">
        <f>EHL1194+EHL1195</f>
        <v>#REF!</v>
      </c>
      <c r="EHM1193" s="236" t="s">
        <v>29</v>
      </c>
      <c r="EHN1193" s="237" t="s">
        <v>26</v>
      </c>
      <c r="EHO1193" s="238">
        <v>7</v>
      </c>
      <c r="EHP1193" s="238">
        <v>2</v>
      </c>
      <c r="EHQ1193" s="239" t="s">
        <v>237</v>
      </c>
      <c r="EHR1193" s="240">
        <v>0</v>
      </c>
      <c r="EHS1193" s="240">
        <v>210</v>
      </c>
      <c r="EHT1193" s="235" t="e">
        <f>EHT1194+EHT1195</f>
        <v>#REF!</v>
      </c>
      <c r="EHU1193" s="236" t="s">
        <v>29</v>
      </c>
      <c r="EHV1193" s="237" t="s">
        <v>26</v>
      </c>
      <c r="EHW1193" s="238">
        <v>7</v>
      </c>
      <c r="EHX1193" s="238">
        <v>2</v>
      </c>
      <c r="EHY1193" s="239" t="s">
        <v>237</v>
      </c>
      <c r="EHZ1193" s="240">
        <v>0</v>
      </c>
      <c r="EIA1193" s="240">
        <v>210</v>
      </c>
      <c r="EIB1193" s="235" t="e">
        <f>EIB1194+EIB1195</f>
        <v>#REF!</v>
      </c>
      <c r="EIC1193" s="236" t="s">
        <v>29</v>
      </c>
      <c r="EID1193" s="237" t="s">
        <v>26</v>
      </c>
      <c r="EIE1193" s="238">
        <v>7</v>
      </c>
      <c r="EIF1193" s="238">
        <v>2</v>
      </c>
      <c r="EIG1193" s="239" t="s">
        <v>237</v>
      </c>
      <c r="EIH1193" s="240">
        <v>0</v>
      </c>
      <c r="EII1193" s="240">
        <v>210</v>
      </c>
      <c r="EIJ1193" s="235" t="e">
        <f>EIJ1194+EIJ1195</f>
        <v>#REF!</v>
      </c>
      <c r="EIK1193" s="236" t="s">
        <v>29</v>
      </c>
      <c r="EIL1193" s="237" t="s">
        <v>26</v>
      </c>
      <c r="EIM1193" s="238">
        <v>7</v>
      </c>
      <c r="EIN1193" s="238">
        <v>2</v>
      </c>
      <c r="EIO1193" s="239" t="s">
        <v>237</v>
      </c>
      <c r="EIP1193" s="240">
        <v>0</v>
      </c>
      <c r="EIQ1193" s="240">
        <v>210</v>
      </c>
      <c r="EIR1193" s="235" t="e">
        <f>EIR1194+EIR1195</f>
        <v>#REF!</v>
      </c>
      <c r="EIS1193" s="236" t="s">
        <v>29</v>
      </c>
      <c r="EIT1193" s="237" t="s">
        <v>26</v>
      </c>
      <c r="EIU1193" s="238">
        <v>7</v>
      </c>
      <c r="EIV1193" s="238">
        <v>2</v>
      </c>
      <c r="EIW1193" s="239" t="s">
        <v>237</v>
      </c>
      <c r="EIX1193" s="240">
        <v>0</v>
      </c>
      <c r="EIY1193" s="240">
        <v>210</v>
      </c>
      <c r="EIZ1193" s="235" t="e">
        <f>EIZ1194+EIZ1195</f>
        <v>#REF!</v>
      </c>
      <c r="EJA1193" s="236" t="s">
        <v>29</v>
      </c>
      <c r="EJB1193" s="237" t="s">
        <v>26</v>
      </c>
      <c r="EJC1193" s="238">
        <v>7</v>
      </c>
      <c r="EJD1193" s="238">
        <v>2</v>
      </c>
      <c r="EJE1193" s="239" t="s">
        <v>237</v>
      </c>
      <c r="EJF1193" s="240">
        <v>0</v>
      </c>
      <c r="EJG1193" s="240">
        <v>210</v>
      </c>
      <c r="EJH1193" s="235" t="e">
        <f>EJH1194+EJH1195</f>
        <v>#REF!</v>
      </c>
      <c r="EJI1193" s="236" t="s">
        <v>29</v>
      </c>
      <c r="EJJ1193" s="237" t="s">
        <v>26</v>
      </c>
      <c r="EJK1193" s="238">
        <v>7</v>
      </c>
      <c r="EJL1193" s="238">
        <v>2</v>
      </c>
      <c r="EJM1193" s="239" t="s">
        <v>237</v>
      </c>
      <c r="EJN1193" s="240">
        <v>0</v>
      </c>
      <c r="EJO1193" s="240">
        <v>210</v>
      </c>
      <c r="EJP1193" s="235" t="e">
        <f>EJP1194+EJP1195</f>
        <v>#REF!</v>
      </c>
      <c r="EJQ1193" s="236" t="s">
        <v>29</v>
      </c>
      <c r="EJR1193" s="237" t="s">
        <v>26</v>
      </c>
      <c r="EJS1193" s="238">
        <v>7</v>
      </c>
      <c r="EJT1193" s="238">
        <v>2</v>
      </c>
      <c r="EJU1193" s="239" t="s">
        <v>237</v>
      </c>
      <c r="EJV1193" s="240">
        <v>0</v>
      </c>
      <c r="EJW1193" s="240">
        <v>210</v>
      </c>
      <c r="EJX1193" s="235" t="e">
        <f>EJX1194+EJX1195</f>
        <v>#REF!</v>
      </c>
      <c r="EJY1193" s="236" t="s">
        <v>29</v>
      </c>
      <c r="EJZ1193" s="237" t="s">
        <v>26</v>
      </c>
      <c r="EKA1193" s="238">
        <v>7</v>
      </c>
      <c r="EKB1193" s="238">
        <v>2</v>
      </c>
      <c r="EKC1193" s="239" t="s">
        <v>237</v>
      </c>
      <c r="EKD1193" s="240">
        <v>0</v>
      </c>
      <c r="EKE1193" s="240">
        <v>210</v>
      </c>
      <c r="EKF1193" s="235" t="e">
        <f>EKF1194+EKF1195</f>
        <v>#REF!</v>
      </c>
      <c r="EKG1193" s="236" t="s">
        <v>29</v>
      </c>
      <c r="EKH1193" s="237" t="s">
        <v>26</v>
      </c>
      <c r="EKI1193" s="238">
        <v>7</v>
      </c>
      <c r="EKJ1193" s="238">
        <v>2</v>
      </c>
      <c r="EKK1193" s="239" t="s">
        <v>237</v>
      </c>
      <c r="EKL1193" s="240">
        <v>0</v>
      </c>
      <c r="EKM1193" s="240">
        <v>210</v>
      </c>
      <c r="EKN1193" s="235" t="e">
        <f>EKN1194+EKN1195</f>
        <v>#REF!</v>
      </c>
      <c r="EKO1193" s="236" t="s">
        <v>29</v>
      </c>
      <c r="EKP1193" s="237" t="s">
        <v>26</v>
      </c>
      <c r="EKQ1193" s="238">
        <v>7</v>
      </c>
      <c r="EKR1193" s="238">
        <v>2</v>
      </c>
      <c r="EKS1193" s="239" t="s">
        <v>237</v>
      </c>
      <c r="EKT1193" s="240">
        <v>0</v>
      </c>
      <c r="EKU1193" s="240">
        <v>210</v>
      </c>
      <c r="EKV1193" s="235" t="e">
        <f>EKV1194+EKV1195</f>
        <v>#REF!</v>
      </c>
      <c r="EKW1193" s="236" t="s">
        <v>29</v>
      </c>
      <c r="EKX1193" s="237" t="s">
        <v>26</v>
      </c>
      <c r="EKY1193" s="238">
        <v>7</v>
      </c>
      <c r="EKZ1193" s="238">
        <v>2</v>
      </c>
      <c r="ELA1193" s="239" t="s">
        <v>237</v>
      </c>
      <c r="ELB1193" s="240">
        <v>0</v>
      </c>
      <c r="ELC1193" s="240">
        <v>210</v>
      </c>
      <c r="ELD1193" s="235" t="e">
        <f>ELD1194+ELD1195</f>
        <v>#REF!</v>
      </c>
      <c r="ELE1193" s="236" t="s">
        <v>29</v>
      </c>
      <c r="ELF1193" s="237" t="s">
        <v>26</v>
      </c>
      <c r="ELG1193" s="238">
        <v>7</v>
      </c>
      <c r="ELH1193" s="238">
        <v>2</v>
      </c>
      <c r="ELI1193" s="239" t="s">
        <v>237</v>
      </c>
      <c r="ELJ1193" s="240">
        <v>0</v>
      </c>
      <c r="ELK1193" s="240">
        <v>210</v>
      </c>
      <c r="ELL1193" s="235" t="e">
        <f>ELL1194+ELL1195</f>
        <v>#REF!</v>
      </c>
      <c r="ELM1193" s="236" t="s">
        <v>29</v>
      </c>
      <c r="ELN1193" s="237" t="s">
        <v>26</v>
      </c>
      <c r="ELO1193" s="238">
        <v>7</v>
      </c>
      <c r="ELP1193" s="238">
        <v>2</v>
      </c>
      <c r="ELQ1193" s="239" t="s">
        <v>237</v>
      </c>
      <c r="ELR1193" s="240">
        <v>0</v>
      </c>
      <c r="ELS1193" s="240">
        <v>210</v>
      </c>
      <c r="ELT1193" s="235" t="e">
        <f>ELT1194+ELT1195</f>
        <v>#REF!</v>
      </c>
      <c r="ELU1193" s="236" t="s">
        <v>29</v>
      </c>
      <c r="ELV1193" s="237" t="s">
        <v>26</v>
      </c>
      <c r="ELW1193" s="238">
        <v>7</v>
      </c>
      <c r="ELX1193" s="238">
        <v>2</v>
      </c>
      <c r="ELY1193" s="239" t="s">
        <v>237</v>
      </c>
      <c r="ELZ1193" s="240">
        <v>0</v>
      </c>
      <c r="EMA1193" s="240">
        <v>210</v>
      </c>
      <c r="EMB1193" s="235" t="e">
        <f>EMB1194+EMB1195</f>
        <v>#REF!</v>
      </c>
      <c r="EMC1193" s="236" t="s">
        <v>29</v>
      </c>
      <c r="EMD1193" s="237" t="s">
        <v>26</v>
      </c>
      <c r="EME1193" s="238">
        <v>7</v>
      </c>
      <c r="EMF1193" s="238">
        <v>2</v>
      </c>
      <c r="EMG1193" s="239" t="s">
        <v>237</v>
      </c>
      <c r="EMH1193" s="240">
        <v>0</v>
      </c>
      <c r="EMI1193" s="240">
        <v>210</v>
      </c>
      <c r="EMJ1193" s="235" t="e">
        <f>EMJ1194+EMJ1195</f>
        <v>#REF!</v>
      </c>
      <c r="EMK1193" s="236" t="s">
        <v>29</v>
      </c>
      <c r="EML1193" s="237" t="s">
        <v>26</v>
      </c>
      <c r="EMM1193" s="238">
        <v>7</v>
      </c>
      <c r="EMN1193" s="238">
        <v>2</v>
      </c>
      <c r="EMO1193" s="239" t="s">
        <v>237</v>
      </c>
      <c r="EMP1193" s="240">
        <v>0</v>
      </c>
      <c r="EMQ1193" s="240">
        <v>210</v>
      </c>
      <c r="EMR1193" s="235" t="e">
        <f>EMR1194+EMR1195</f>
        <v>#REF!</v>
      </c>
      <c r="EMS1193" s="236" t="s">
        <v>29</v>
      </c>
      <c r="EMT1193" s="237" t="s">
        <v>26</v>
      </c>
      <c r="EMU1193" s="238">
        <v>7</v>
      </c>
      <c r="EMV1193" s="238">
        <v>2</v>
      </c>
      <c r="EMW1193" s="239" t="s">
        <v>237</v>
      </c>
      <c r="EMX1193" s="240">
        <v>0</v>
      </c>
      <c r="EMY1193" s="240">
        <v>210</v>
      </c>
      <c r="EMZ1193" s="235" t="e">
        <f>EMZ1194+EMZ1195</f>
        <v>#REF!</v>
      </c>
      <c r="ENA1193" s="236" t="s">
        <v>29</v>
      </c>
      <c r="ENB1193" s="237" t="s">
        <v>26</v>
      </c>
      <c r="ENC1193" s="238">
        <v>7</v>
      </c>
      <c r="END1193" s="238">
        <v>2</v>
      </c>
      <c r="ENE1193" s="239" t="s">
        <v>237</v>
      </c>
      <c r="ENF1193" s="240">
        <v>0</v>
      </c>
      <c r="ENG1193" s="240">
        <v>210</v>
      </c>
      <c r="ENH1193" s="235" t="e">
        <f>ENH1194+ENH1195</f>
        <v>#REF!</v>
      </c>
      <c r="ENI1193" s="236" t="s">
        <v>29</v>
      </c>
      <c r="ENJ1193" s="237" t="s">
        <v>26</v>
      </c>
      <c r="ENK1193" s="238">
        <v>7</v>
      </c>
      <c r="ENL1193" s="238">
        <v>2</v>
      </c>
      <c r="ENM1193" s="239" t="s">
        <v>237</v>
      </c>
      <c r="ENN1193" s="240">
        <v>0</v>
      </c>
      <c r="ENO1193" s="240">
        <v>210</v>
      </c>
      <c r="ENP1193" s="235" t="e">
        <f>ENP1194+ENP1195</f>
        <v>#REF!</v>
      </c>
      <c r="ENQ1193" s="236" t="s">
        <v>29</v>
      </c>
      <c r="ENR1193" s="237" t="s">
        <v>26</v>
      </c>
      <c r="ENS1193" s="238">
        <v>7</v>
      </c>
      <c r="ENT1193" s="238">
        <v>2</v>
      </c>
      <c r="ENU1193" s="239" t="s">
        <v>237</v>
      </c>
      <c r="ENV1193" s="240">
        <v>0</v>
      </c>
      <c r="ENW1193" s="240">
        <v>210</v>
      </c>
      <c r="ENX1193" s="235" t="e">
        <f>ENX1194+ENX1195</f>
        <v>#REF!</v>
      </c>
      <c r="ENY1193" s="236" t="s">
        <v>29</v>
      </c>
      <c r="ENZ1193" s="237" t="s">
        <v>26</v>
      </c>
      <c r="EOA1193" s="238">
        <v>7</v>
      </c>
      <c r="EOB1193" s="238">
        <v>2</v>
      </c>
      <c r="EOC1193" s="239" t="s">
        <v>237</v>
      </c>
      <c r="EOD1193" s="240">
        <v>0</v>
      </c>
      <c r="EOE1193" s="240">
        <v>210</v>
      </c>
      <c r="EOF1193" s="235" t="e">
        <f>EOF1194+EOF1195</f>
        <v>#REF!</v>
      </c>
      <c r="EOG1193" s="236" t="s">
        <v>29</v>
      </c>
      <c r="EOH1193" s="237" t="s">
        <v>26</v>
      </c>
      <c r="EOI1193" s="238">
        <v>7</v>
      </c>
      <c r="EOJ1193" s="238">
        <v>2</v>
      </c>
      <c r="EOK1193" s="239" t="s">
        <v>237</v>
      </c>
      <c r="EOL1193" s="240">
        <v>0</v>
      </c>
      <c r="EOM1193" s="240">
        <v>210</v>
      </c>
      <c r="EON1193" s="235" t="e">
        <f>EON1194+EON1195</f>
        <v>#REF!</v>
      </c>
      <c r="EOO1193" s="236" t="s">
        <v>29</v>
      </c>
      <c r="EOP1193" s="237" t="s">
        <v>26</v>
      </c>
      <c r="EOQ1193" s="238">
        <v>7</v>
      </c>
      <c r="EOR1193" s="238">
        <v>2</v>
      </c>
      <c r="EOS1193" s="239" t="s">
        <v>237</v>
      </c>
      <c r="EOT1193" s="240">
        <v>0</v>
      </c>
      <c r="EOU1193" s="240">
        <v>210</v>
      </c>
      <c r="EOV1193" s="235" t="e">
        <f>EOV1194+EOV1195</f>
        <v>#REF!</v>
      </c>
      <c r="EOW1193" s="236" t="s">
        <v>29</v>
      </c>
      <c r="EOX1193" s="237" t="s">
        <v>26</v>
      </c>
      <c r="EOY1193" s="238">
        <v>7</v>
      </c>
      <c r="EOZ1193" s="238">
        <v>2</v>
      </c>
      <c r="EPA1193" s="239" t="s">
        <v>237</v>
      </c>
      <c r="EPB1193" s="240">
        <v>0</v>
      </c>
      <c r="EPC1193" s="240">
        <v>210</v>
      </c>
      <c r="EPD1193" s="235" t="e">
        <f>EPD1194+EPD1195</f>
        <v>#REF!</v>
      </c>
      <c r="EPE1193" s="236" t="s">
        <v>29</v>
      </c>
      <c r="EPF1193" s="237" t="s">
        <v>26</v>
      </c>
      <c r="EPG1193" s="238">
        <v>7</v>
      </c>
      <c r="EPH1193" s="238">
        <v>2</v>
      </c>
      <c r="EPI1193" s="239" t="s">
        <v>237</v>
      </c>
      <c r="EPJ1193" s="240">
        <v>0</v>
      </c>
      <c r="EPK1193" s="240">
        <v>210</v>
      </c>
      <c r="EPL1193" s="235" t="e">
        <f>EPL1194+EPL1195</f>
        <v>#REF!</v>
      </c>
      <c r="EPM1193" s="236" t="s">
        <v>29</v>
      </c>
      <c r="EPN1193" s="237" t="s">
        <v>26</v>
      </c>
      <c r="EPO1193" s="238">
        <v>7</v>
      </c>
      <c r="EPP1193" s="238">
        <v>2</v>
      </c>
      <c r="EPQ1193" s="239" t="s">
        <v>237</v>
      </c>
      <c r="EPR1193" s="240">
        <v>0</v>
      </c>
      <c r="EPS1193" s="240">
        <v>210</v>
      </c>
      <c r="EPT1193" s="235" t="e">
        <f>EPT1194+EPT1195</f>
        <v>#REF!</v>
      </c>
      <c r="EPU1193" s="236" t="s">
        <v>29</v>
      </c>
      <c r="EPV1193" s="237" t="s">
        <v>26</v>
      </c>
      <c r="EPW1193" s="238">
        <v>7</v>
      </c>
      <c r="EPX1193" s="238">
        <v>2</v>
      </c>
      <c r="EPY1193" s="239" t="s">
        <v>237</v>
      </c>
      <c r="EPZ1193" s="240">
        <v>0</v>
      </c>
      <c r="EQA1193" s="240">
        <v>210</v>
      </c>
      <c r="EQB1193" s="235" t="e">
        <f>EQB1194+EQB1195</f>
        <v>#REF!</v>
      </c>
      <c r="EQC1193" s="236" t="s">
        <v>29</v>
      </c>
      <c r="EQD1193" s="237" t="s">
        <v>26</v>
      </c>
      <c r="EQE1193" s="238">
        <v>7</v>
      </c>
      <c r="EQF1193" s="238">
        <v>2</v>
      </c>
      <c r="EQG1193" s="239" t="s">
        <v>237</v>
      </c>
      <c r="EQH1193" s="240">
        <v>0</v>
      </c>
      <c r="EQI1193" s="240">
        <v>210</v>
      </c>
      <c r="EQJ1193" s="235" t="e">
        <f>EQJ1194+EQJ1195</f>
        <v>#REF!</v>
      </c>
      <c r="EQK1193" s="236" t="s">
        <v>29</v>
      </c>
      <c r="EQL1193" s="237" t="s">
        <v>26</v>
      </c>
      <c r="EQM1193" s="238">
        <v>7</v>
      </c>
      <c r="EQN1193" s="238">
        <v>2</v>
      </c>
      <c r="EQO1193" s="239" t="s">
        <v>237</v>
      </c>
      <c r="EQP1193" s="240">
        <v>0</v>
      </c>
      <c r="EQQ1193" s="240">
        <v>210</v>
      </c>
      <c r="EQR1193" s="235" t="e">
        <f>EQR1194+EQR1195</f>
        <v>#REF!</v>
      </c>
      <c r="EQS1193" s="236" t="s">
        <v>29</v>
      </c>
      <c r="EQT1193" s="237" t="s">
        <v>26</v>
      </c>
      <c r="EQU1193" s="238">
        <v>7</v>
      </c>
      <c r="EQV1193" s="238">
        <v>2</v>
      </c>
      <c r="EQW1193" s="239" t="s">
        <v>237</v>
      </c>
      <c r="EQX1193" s="240">
        <v>0</v>
      </c>
      <c r="EQY1193" s="240">
        <v>210</v>
      </c>
      <c r="EQZ1193" s="235" t="e">
        <f>EQZ1194+EQZ1195</f>
        <v>#REF!</v>
      </c>
      <c r="ERA1193" s="236" t="s">
        <v>29</v>
      </c>
      <c r="ERB1193" s="237" t="s">
        <v>26</v>
      </c>
      <c r="ERC1193" s="238">
        <v>7</v>
      </c>
      <c r="ERD1193" s="238">
        <v>2</v>
      </c>
      <c r="ERE1193" s="239" t="s">
        <v>237</v>
      </c>
      <c r="ERF1193" s="240">
        <v>0</v>
      </c>
      <c r="ERG1193" s="240">
        <v>210</v>
      </c>
      <c r="ERH1193" s="235" t="e">
        <f>ERH1194+ERH1195</f>
        <v>#REF!</v>
      </c>
      <c r="ERI1193" s="236" t="s">
        <v>29</v>
      </c>
      <c r="ERJ1193" s="237" t="s">
        <v>26</v>
      </c>
      <c r="ERK1193" s="238">
        <v>7</v>
      </c>
      <c r="ERL1193" s="238">
        <v>2</v>
      </c>
      <c r="ERM1193" s="239" t="s">
        <v>237</v>
      </c>
      <c r="ERN1193" s="240">
        <v>0</v>
      </c>
      <c r="ERO1193" s="240">
        <v>210</v>
      </c>
      <c r="ERP1193" s="235" t="e">
        <f>ERP1194+ERP1195</f>
        <v>#REF!</v>
      </c>
      <c r="ERQ1193" s="236" t="s">
        <v>29</v>
      </c>
      <c r="ERR1193" s="237" t="s">
        <v>26</v>
      </c>
      <c r="ERS1193" s="238">
        <v>7</v>
      </c>
      <c r="ERT1193" s="238">
        <v>2</v>
      </c>
      <c r="ERU1193" s="239" t="s">
        <v>237</v>
      </c>
      <c r="ERV1193" s="240">
        <v>0</v>
      </c>
      <c r="ERW1193" s="240">
        <v>210</v>
      </c>
      <c r="ERX1193" s="235" t="e">
        <f>ERX1194+ERX1195</f>
        <v>#REF!</v>
      </c>
      <c r="ERY1193" s="236" t="s">
        <v>29</v>
      </c>
      <c r="ERZ1193" s="237" t="s">
        <v>26</v>
      </c>
      <c r="ESA1193" s="238">
        <v>7</v>
      </c>
      <c r="ESB1193" s="238">
        <v>2</v>
      </c>
      <c r="ESC1193" s="239" t="s">
        <v>237</v>
      </c>
      <c r="ESD1193" s="240">
        <v>0</v>
      </c>
      <c r="ESE1193" s="240">
        <v>210</v>
      </c>
      <c r="ESF1193" s="235" t="e">
        <f>ESF1194+ESF1195</f>
        <v>#REF!</v>
      </c>
      <c r="ESG1193" s="236" t="s">
        <v>29</v>
      </c>
      <c r="ESH1193" s="237" t="s">
        <v>26</v>
      </c>
      <c r="ESI1193" s="238">
        <v>7</v>
      </c>
      <c r="ESJ1193" s="238">
        <v>2</v>
      </c>
      <c r="ESK1193" s="239" t="s">
        <v>237</v>
      </c>
      <c r="ESL1193" s="240">
        <v>0</v>
      </c>
      <c r="ESM1193" s="240">
        <v>210</v>
      </c>
      <c r="ESN1193" s="235" t="e">
        <f>ESN1194+ESN1195</f>
        <v>#REF!</v>
      </c>
      <c r="ESO1193" s="236" t="s">
        <v>29</v>
      </c>
      <c r="ESP1193" s="237" t="s">
        <v>26</v>
      </c>
      <c r="ESQ1193" s="238">
        <v>7</v>
      </c>
      <c r="ESR1193" s="238">
        <v>2</v>
      </c>
      <c r="ESS1193" s="239" t="s">
        <v>237</v>
      </c>
      <c r="EST1193" s="240">
        <v>0</v>
      </c>
      <c r="ESU1193" s="240">
        <v>210</v>
      </c>
      <c r="ESV1193" s="235" t="e">
        <f>ESV1194+ESV1195</f>
        <v>#REF!</v>
      </c>
      <c r="ESW1193" s="236" t="s">
        <v>29</v>
      </c>
      <c r="ESX1193" s="237" t="s">
        <v>26</v>
      </c>
      <c r="ESY1193" s="238">
        <v>7</v>
      </c>
      <c r="ESZ1193" s="238">
        <v>2</v>
      </c>
      <c r="ETA1193" s="239" t="s">
        <v>237</v>
      </c>
      <c r="ETB1193" s="240">
        <v>0</v>
      </c>
      <c r="ETC1193" s="240">
        <v>210</v>
      </c>
      <c r="ETD1193" s="235" t="e">
        <f>ETD1194+ETD1195</f>
        <v>#REF!</v>
      </c>
      <c r="ETE1193" s="236" t="s">
        <v>29</v>
      </c>
      <c r="ETF1193" s="237" t="s">
        <v>26</v>
      </c>
      <c r="ETG1193" s="238">
        <v>7</v>
      </c>
      <c r="ETH1193" s="238">
        <v>2</v>
      </c>
      <c r="ETI1193" s="239" t="s">
        <v>237</v>
      </c>
      <c r="ETJ1193" s="240">
        <v>0</v>
      </c>
      <c r="ETK1193" s="240">
        <v>210</v>
      </c>
      <c r="ETL1193" s="235" t="e">
        <f>ETL1194+ETL1195</f>
        <v>#REF!</v>
      </c>
      <c r="ETM1193" s="236" t="s">
        <v>29</v>
      </c>
      <c r="ETN1193" s="237" t="s">
        <v>26</v>
      </c>
      <c r="ETO1193" s="238">
        <v>7</v>
      </c>
      <c r="ETP1193" s="238">
        <v>2</v>
      </c>
      <c r="ETQ1193" s="239" t="s">
        <v>237</v>
      </c>
      <c r="ETR1193" s="240">
        <v>0</v>
      </c>
      <c r="ETS1193" s="240">
        <v>210</v>
      </c>
      <c r="ETT1193" s="235" t="e">
        <f>ETT1194+ETT1195</f>
        <v>#REF!</v>
      </c>
      <c r="ETU1193" s="236" t="s">
        <v>29</v>
      </c>
      <c r="ETV1193" s="237" t="s">
        <v>26</v>
      </c>
      <c r="ETW1193" s="238">
        <v>7</v>
      </c>
      <c r="ETX1193" s="238">
        <v>2</v>
      </c>
      <c r="ETY1193" s="239" t="s">
        <v>237</v>
      </c>
      <c r="ETZ1193" s="240">
        <v>0</v>
      </c>
      <c r="EUA1193" s="240">
        <v>210</v>
      </c>
      <c r="EUB1193" s="235" t="e">
        <f>EUB1194+EUB1195</f>
        <v>#REF!</v>
      </c>
      <c r="EUC1193" s="236" t="s">
        <v>29</v>
      </c>
      <c r="EUD1193" s="237" t="s">
        <v>26</v>
      </c>
      <c r="EUE1193" s="238">
        <v>7</v>
      </c>
      <c r="EUF1193" s="238">
        <v>2</v>
      </c>
      <c r="EUG1193" s="239" t="s">
        <v>237</v>
      </c>
      <c r="EUH1193" s="240">
        <v>0</v>
      </c>
      <c r="EUI1193" s="240">
        <v>210</v>
      </c>
      <c r="EUJ1193" s="235" t="e">
        <f>EUJ1194+EUJ1195</f>
        <v>#REF!</v>
      </c>
      <c r="EUK1193" s="236" t="s">
        <v>29</v>
      </c>
      <c r="EUL1193" s="237" t="s">
        <v>26</v>
      </c>
      <c r="EUM1193" s="238">
        <v>7</v>
      </c>
      <c r="EUN1193" s="238">
        <v>2</v>
      </c>
      <c r="EUO1193" s="239" t="s">
        <v>237</v>
      </c>
      <c r="EUP1193" s="240">
        <v>0</v>
      </c>
      <c r="EUQ1193" s="240">
        <v>210</v>
      </c>
      <c r="EUR1193" s="235" t="e">
        <f>EUR1194+EUR1195</f>
        <v>#REF!</v>
      </c>
      <c r="EUS1193" s="236" t="s">
        <v>29</v>
      </c>
      <c r="EUT1193" s="237" t="s">
        <v>26</v>
      </c>
      <c r="EUU1193" s="238">
        <v>7</v>
      </c>
      <c r="EUV1193" s="238">
        <v>2</v>
      </c>
      <c r="EUW1193" s="239" t="s">
        <v>237</v>
      </c>
      <c r="EUX1193" s="240">
        <v>0</v>
      </c>
      <c r="EUY1193" s="240">
        <v>210</v>
      </c>
      <c r="EUZ1193" s="235" t="e">
        <f>EUZ1194+EUZ1195</f>
        <v>#REF!</v>
      </c>
      <c r="EVA1193" s="236" t="s">
        <v>29</v>
      </c>
      <c r="EVB1193" s="237" t="s">
        <v>26</v>
      </c>
      <c r="EVC1193" s="238">
        <v>7</v>
      </c>
      <c r="EVD1193" s="238">
        <v>2</v>
      </c>
      <c r="EVE1193" s="239" t="s">
        <v>237</v>
      </c>
      <c r="EVF1193" s="240">
        <v>0</v>
      </c>
      <c r="EVG1193" s="240">
        <v>210</v>
      </c>
      <c r="EVH1193" s="235" t="e">
        <f>EVH1194+EVH1195</f>
        <v>#REF!</v>
      </c>
      <c r="EVI1193" s="236" t="s">
        <v>29</v>
      </c>
      <c r="EVJ1193" s="237" t="s">
        <v>26</v>
      </c>
      <c r="EVK1193" s="238">
        <v>7</v>
      </c>
      <c r="EVL1193" s="238">
        <v>2</v>
      </c>
      <c r="EVM1193" s="239" t="s">
        <v>237</v>
      </c>
      <c r="EVN1193" s="240">
        <v>0</v>
      </c>
      <c r="EVO1193" s="240">
        <v>210</v>
      </c>
      <c r="EVP1193" s="235" t="e">
        <f>EVP1194+EVP1195</f>
        <v>#REF!</v>
      </c>
      <c r="EVQ1193" s="236" t="s">
        <v>29</v>
      </c>
      <c r="EVR1193" s="237" t="s">
        <v>26</v>
      </c>
      <c r="EVS1193" s="238">
        <v>7</v>
      </c>
      <c r="EVT1193" s="238">
        <v>2</v>
      </c>
      <c r="EVU1193" s="239" t="s">
        <v>237</v>
      </c>
      <c r="EVV1193" s="240">
        <v>0</v>
      </c>
      <c r="EVW1193" s="240">
        <v>210</v>
      </c>
      <c r="EVX1193" s="235" t="e">
        <f>EVX1194+EVX1195</f>
        <v>#REF!</v>
      </c>
      <c r="EVY1193" s="236" t="s">
        <v>29</v>
      </c>
      <c r="EVZ1193" s="237" t="s">
        <v>26</v>
      </c>
      <c r="EWA1193" s="238">
        <v>7</v>
      </c>
      <c r="EWB1193" s="238">
        <v>2</v>
      </c>
      <c r="EWC1193" s="239" t="s">
        <v>237</v>
      </c>
      <c r="EWD1193" s="240">
        <v>0</v>
      </c>
      <c r="EWE1193" s="240">
        <v>210</v>
      </c>
      <c r="EWF1193" s="235" t="e">
        <f>EWF1194+EWF1195</f>
        <v>#REF!</v>
      </c>
      <c r="EWG1193" s="236" t="s">
        <v>29</v>
      </c>
      <c r="EWH1193" s="237" t="s">
        <v>26</v>
      </c>
      <c r="EWI1193" s="238">
        <v>7</v>
      </c>
      <c r="EWJ1193" s="238">
        <v>2</v>
      </c>
      <c r="EWK1193" s="239" t="s">
        <v>237</v>
      </c>
      <c r="EWL1193" s="240">
        <v>0</v>
      </c>
      <c r="EWM1193" s="240">
        <v>210</v>
      </c>
      <c r="EWN1193" s="235" t="e">
        <f>EWN1194+EWN1195</f>
        <v>#REF!</v>
      </c>
      <c r="EWO1193" s="236" t="s">
        <v>29</v>
      </c>
      <c r="EWP1193" s="237" t="s">
        <v>26</v>
      </c>
      <c r="EWQ1193" s="238">
        <v>7</v>
      </c>
      <c r="EWR1193" s="238">
        <v>2</v>
      </c>
      <c r="EWS1193" s="239" t="s">
        <v>237</v>
      </c>
      <c r="EWT1193" s="240">
        <v>0</v>
      </c>
      <c r="EWU1193" s="240">
        <v>210</v>
      </c>
      <c r="EWV1193" s="235" t="e">
        <f>EWV1194+EWV1195</f>
        <v>#REF!</v>
      </c>
      <c r="EWW1193" s="236" t="s">
        <v>29</v>
      </c>
      <c r="EWX1193" s="237" t="s">
        <v>26</v>
      </c>
      <c r="EWY1193" s="238">
        <v>7</v>
      </c>
      <c r="EWZ1193" s="238">
        <v>2</v>
      </c>
      <c r="EXA1193" s="239" t="s">
        <v>237</v>
      </c>
      <c r="EXB1193" s="240">
        <v>0</v>
      </c>
      <c r="EXC1193" s="240">
        <v>210</v>
      </c>
      <c r="EXD1193" s="235" t="e">
        <f>EXD1194+EXD1195</f>
        <v>#REF!</v>
      </c>
      <c r="EXE1193" s="236" t="s">
        <v>29</v>
      </c>
      <c r="EXF1193" s="237" t="s">
        <v>26</v>
      </c>
      <c r="EXG1193" s="238">
        <v>7</v>
      </c>
      <c r="EXH1193" s="238">
        <v>2</v>
      </c>
      <c r="EXI1193" s="239" t="s">
        <v>237</v>
      </c>
      <c r="EXJ1193" s="240">
        <v>0</v>
      </c>
      <c r="EXK1193" s="240">
        <v>210</v>
      </c>
      <c r="EXL1193" s="235" t="e">
        <f>EXL1194+EXL1195</f>
        <v>#REF!</v>
      </c>
      <c r="EXM1193" s="236" t="s">
        <v>29</v>
      </c>
      <c r="EXN1193" s="237" t="s">
        <v>26</v>
      </c>
      <c r="EXO1193" s="238">
        <v>7</v>
      </c>
      <c r="EXP1193" s="238">
        <v>2</v>
      </c>
      <c r="EXQ1193" s="239" t="s">
        <v>237</v>
      </c>
      <c r="EXR1193" s="240">
        <v>0</v>
      </c>
      <c r="EXS1193" s="240">
        <v>210</v>
      </c>
      <c r="EXT1193" s="235" t="e">
        <f>EXT1194+EXT1195</f>
        <v>#REF!</v>
      </c>
      <c r="EXU1193" s="236" t="s">
        <v>29</v>
      </c>
      <c r="EXV1193" s="237" t="s">
        <v>26</v>
      </c>
      <c r="EXW1193" s="238">
        <v>7</v>
      </c>
      <c r="EXX1193" s="238">
        <v>2</v>
      </c>
      <c r="EXY1193" s="239" t="s">
        <v>237</v>
      </c>
      <c r="EXZ1193" s="240">
        <v>0</v>
      </c>
      <c r="EYA1193" s="240">
        <v>210</v>
      </c>
      <c r="EYB1193" s="235" t="e">
        <f>EYB1194+EYB1195</f>
        <v>#REF!</v>
      </c>
      <c r="EYC1193" s="236" t="s">
        <v>29</v>
      </c>
      <c r="EYD1193" s="237" t="s">
        <v>26</v>
      </c>
      <c r="EYE1193" s="238">
        <v>7</v>
      </c>
      <c r="EYF1193" s="238">
        <v>2</v>
      </c>
      <c r="EYG1193" s="239" t="s">
        <v>237</v>
      </c>
      <c r="EYH1193" s="240">
        <v>0</v>
      </c>
      <c r="EYI1193" s="240">
        <v>210</v>
      </c>
      <c r="EYJ1193" s="235" t="e">
        <f>EYJ1194+EYJ1195</f>
        <v>#REF!</v>
      </c>
      <c r="EYK1193" s="236" t="s">
        <v>29</v>
      </c>
      <c r="EYL1193" s="237" t="s">
        <v>26</v>
      </c>
      <c r="EYM1193" s="238">
        <v>7</v>
      </c>
      <c r="EYN1193" s="238">
        <v>2</v>
      </c>
      <c r="EYO1193" s="239" t="s">
        <v>237</v>
      </c>
      <c r="EYP1193" s="240">
        <v>0</v>
      </c>
      <c r="EYQ1193" s="240">
        <v>210</v>
      </c>
      <c r="EYR1193" s="235" t="e">
        <f>EYR1194+EYR1195</f>
        <v>#REF!</v>
      </c>
      <c r="EYS1193" s="236" t="s">
        <v>29</v>
      </c>
      <c r="EYT1193" s="237" t="s">
        <v>26</v>
      </c>
      <c r="EYU1193" s="238">
        <v>7</v>
      </c>
      <c r="EYV1193" s="238">
        <v>2</v>
      </c>
      <c r="EYW1193" s="239" t="s">
        <v>237</v>
      </c>
      <c r="EYX1193" s="240">
        <v>0</v>
      </c>
      <c r="EYY1193" s="240">
        <v>210</v>
      </c>
      <c r="EYZ1193" s="235" t="e">
        <f>EYZ1194+EYZ1195</f>
        <v>#REF!</v>
      </c>
      <c r="EZA1193" s="236" t="s">
        <v>29</v>
      </c>
      <c r="EZB1193" s="237" t="s">
        <v>26</v>
      </c>
      <c r="EZC1193" s="238">
        <v>7</v>
      </c>
      <c r="EZD1193" s="238">
        <v>2</v>
      </c>
      <c r="EZE1193" s="239" t="s">
        <v>237</v>
      </c>
      <c r="EZF1193" s="240">
        <v>0</v>
      </c>
      <c r="EZG1193" s="240">
        <v>210</v>
      </c>
      <c r="EZH1193" s="235" t="e">
        <f>EZH1194+EZH1195</f>
        <v>#REF!</v>
      </c>
      <c r="EZI1193" s="236" t="s">
        <v>29</v>
      </c>
      <c r="EZJ1193" s="237" t="s">
        <v>26</v>
      </c>
      <c r="EZK1193" s="238">
        <v>7</v>
      </c>
      <c r="EZL1193" s="238">
        <v>2</v>
      </c>
      <c r="EZM1193" s="239" t="s">
        <v>237</v>
      </c>
      <c r="EZN1193" s="240">
        <v>0</v>
      </c>
      <c r="EZO1193" s="240">
        <v>210</v>
      </c>
      <c r="EZP1193" s="235" t="e">
        <f>EZP1194+EZP1195</f>
        <v>#REF!</v>
      </c>
      <c r="EZQ1193" s="236" t="s">
        <v>29</v>
      </c>
      <c r="EZR1193" s="237" t="s">
        <v>26</v>
      </c>
      <c r="EZS1193" s="238">
        <v>7</v>
      </c>
      <c r="EZT1193" s="238">
        <v>2</v>
      </c>
      <c r="EZU1193" s="239" t="s">
        <v>237</v>
      </c>
      <c r="EZV1193" s="240">
        <v>0</v>
      </c>
      <c r="EZW1193" s="240">
        <v>210</v>
      </c>
      <c r="EZX1193" s="235" t="e">
        <f>EZX1194+EZX1195</f>
        <v>#REF!</v>
      </c>
      <c r="EZY1193" s="236" t="s">
        <v>29</v>
      </c>
      <c r="EZZ1193" s="237" t="s">
        <v>26</v>
      </c>
      <c r="FAA1193" s="238">
        <v>7</v>
      </c>
      <c r="FAB1193" s="238">
        <v>2</v>
      </c>
      <c r="FAC1193" s="239" t="s">
        <v>237</v>
      </c>
      <c r="FAD1193" s="240">
        <v>0</v>
      </c>
      <c r="FAE1193" s="240">
        <v>210</v>
      </c>
      <c r="FAF1193" s="235" t="e">
        <f>FAF1194+FAF1195</f>
        <v>#REF!</v>
      </c>
      <c r="FAG1193" s="236" t="s">
        <v>29</v>
      </c>
      <c r="FAH1193" s="237" t="s">
        <v>26</v>
      </c>
      <c r="FAI1193" s="238">
        <v>7</v>
      </c>
      <c r="FAJ1193" s="238">
        <v>2</v>
      </c>
      <c r="FAK1193" s="239" t="s">
        <v>237</v>
      </c>
      <c r="FAL1193" s="240">
        <v>0</v>
      </c>
      <c r="FAM1193" s="240">
        <v>210</v>
      </c>
      <c r="FAN1193" s="235" t="e">
        <f>FAN1194+FAN1195</f>
        <v>#REF!</v>
      </c>
      <c r="FAO1193" s="236" t="s">
        <v>29</v>
      </c>
      <c r="FAP1193" s="237" t="s">
        <v>26</v>
      </c>
      <c r="FAQ1193" s="238">
        <v>7</v>
      </c>
      <c r="FAR1193" s="238">
        <v>2</v>
      </c>
      <c r="FAS1193" s="239" t="s">
        <v>237</v>
      </c>
      <c r="FAT1193" s="240">
        <v>0</v>
      </c>
      <c r="FAU1193" s="240">
        <v>210</v>
      </c>
      <c r="FAV1193" s="235" t="e">
        <f>FAV1194+FAV1195</f>
        <v>#REF!</v>
      </c>
      <c r="FAW1193" s="236" t="s">
        <v>29</v>
      </c>
      <c r="FAX1193" s="237" t="s">
        <v>26</v>
      </c>
      <c r="FAY1193" s="238">
        <v>7</v>
      </c>
      <c r="FAZ1193" s="238">
        <v>2</v>
      </c>
      <c r="FBA1193" s="239" t="s">
        <v>237</v>
      </c>
      <c r="FBB1193" s="240">
        <v>0</v>
      </c>
      <c r="FBC1193" s="240">
        <v>210</v>
      </c>
      <c r="FBD1193" s="235" t="e">
        <f>FBD1194+FBD1195</f>
        <v>#REF!</v>
      </c>
      <c r="FBE1193" s="236" t="s">
        <v>29</v>
      </c>
      <c r="FBF1193" s="237" t="s">
        <v>26</v>
      </c>
      <c r="FBG1193" s="238">
        <v>7</v>
      </c>
      <c r="FBH1193" s="238">
        <v>2</v>
      </c>
      <c r="FBI1193" s="239" t="s">
        <v>237</v>
      </c>
      <c r="FBJ1193" s="240">
        <v>0</v>
      </c>
      <c r="FBK1193" s="240">
        <v>210</v>
      </c>
      <c r="FBL1193" s="235" t="e">
        <f>FBL1194+FBL1195</f>
        <v>#REF!</v>
      </c>
      <c r="FBM1193" s="236" t="s">
        <v>29</v>
      </c>
      <c r="FBN1193" s="237" t="s">
        <v>26</v>
      </c>
      <c r="FBO1193" s="238">
        <v>7</v>
      </c>
      <c r="FBP1193" s="238">
        <v>2</v>
      </c>
      <c r="FBQ1193" s="239" t="s">
        <v>237</v>
      </c>
      <c r="FBR1193" s="240">
        <v>0</v>
      </c>
      <c r="FBS1193" s="240">
        <v>210</v>
      </c>
      <c r="FBT1193" s="235" t="e">
        <f>FBT1194+FBT1195</f>
        <v>#REF!</v>
      </c>
      <c r="FBU1193" s="236" t="s">
        <v>29</v>
      </c>
      <c r="FBV1193" s="237" t="s">
        <v>26</v>
      </c>
      <c r="FBW1193" s="238">
        <v>7</v>
      </c>
      <c r="FBX1193" s="238">
        <v>2</v>
      </c>
      <c r="FBY1193" s="239" t="s">
        <v>237</v>
      </c>
      <c r="FBZ1193" s="240">
        <v>0</v>
      </c>
      <c r="FCA1193" s="240">
        <v>210</v>
      </c>
      <c r="FCB1193" s="235" t="e">
        <f>FCB1194+FCB1195</f>
        <v>#REF!</v>
      </c>
      <c r="FCC1193" s="236" t="s">
        <v>29</v>
      </c>
      <c r="FCD1193" s="237" t="s">
        <v>26</v>
      </c>
      <c r="FCE1193" s="238">
        <v>7</v>
      </c>
      <c r="FCF1193" s="238">
        <v>2</v>
      </c>
      <c r="FCG1193" s="239" t="s">
        <v>237</v>
      </c>
      <c r="FCH1193" s="240">
        <v>0</v>
      </c>
      <c r="FCI1193" s="240">
        <v>210</v>
      </c>
      <c r="FCJ1193" s="235" t="e">
        <f>FCJ1194+FCJ1195</f>
        <v>#REF!</v>
      </c>
      <c r="FCK1193" s="236" t="s">
        <v>29</v>
      </c>
      <c r="FCL1193" s="237" t="s">
        <v>26</v>
      </c>
      <c r="FCM1193" s="238">
        <v>7</v>
      </c>
      <c r="FCN1193" s="238">
        <v>2</v>
      </c>
      <c r="FCO1193" s="239" t="s">
        <v>237</v>
      </c>
      <c r="FCP1193" s="240">
        <v>0</v>
      </c>
      <c r="FCQ1193" s="240">
        <v>210</v>
      </c>
      <c r="FCR1193" s="235" t="e">
        <f>FCR1194+FCR1195</f>
        <v>#REF!</v>
      </c>
      <c r="FCS1193" s="236" t="s">
        <v>29</v>
      </c>
      <c r="FCT1193" s="237" t="s">
        <v>26</v>
      </c>
      <c r="FCU1193" s="238">
        <v>7</v>
      </c>
      <c r="FCV1193" s="238">
        <v>2</v>
      </c>
      <c r="FCW1193" s="239" t="s">
        <v>237</v>
      </c>
      <c r="FCX1193" s="240">
        <v>0</v>
      </c>
      <c r="FCY1193" s="240">
        <v>210</v>
      </c>
      <c r="FCZ1193" s="235" t="e">
        <f>FCZ1194+FCZ1195</f>
        <v>#REF!</v>
      </c>
      <c r="FDA1193" s="236" t="s">
        <v>29</v>
      </c>
      <c r="FDB1193" s="237" t="s">
        <v>26</v>
      </c>
      <c r="FDC1193" s="238">
        <v>7</v>
      </c>
      <c r="FDD1193" s="238">
        <v>2</v>
      </c>
      <c r="FDE1193" s="239" t="s">
        <v>237</v>
      </c>
      <c r="FDF1193" s="240">
        <v>0</v>
      </c>
      <c r="FDG1193" s="240">
        <v>210</v>
      </c>
      <c r="FDH1193" s="235" t="e">
        <f>FDH1194+FDH1195</f>
        <v>#REF!</v>
      </c>
      <c r="FDI1193" s="236" t="s">
        <v>29</v>
      </c>
      <c r="FDJ1193" s="237" t="s">
        <v>26</v>
      </c>
      <c r="FDK1193" s="238">
        <v>7</v>
      </c>
      <c r="FDL1193" s="238">
        <v>2</v>
      </c>
      <c r="FDM1193" s="239" t="s">
        <v>237</v>
      </c>
      <c r="FDN1193" s="240">
        <v>0</v>
      </c>
      <c r="FDO1193" s="240">
        <v>210</v>
      </c>
      <c r="FDP1193" s="235" t="e">
        <f>FDP1194+FDP1195</f>
        <v>#REF!</v>
      </c>
      <c r="FDQ1193" s="236" t="s">
        <v>29</v>
      </c>
      <c r="FDR1193" s="237" t="s">
        <v>26</v>
      </c>
      <c r="FDS1193" s="238">
        <v>7</v>
      </c>
      <c r="FDT1193" s="238">
        <v>2</v>
      </c>
      <c r="FDU1193" s="239" t="s">
        <v>237</v>
      </c>
      <c r="FDV1193" s="240">
        <v>0</v>
      </c>
      <c r="FDW1193" s="240">
        <v>210</v>
      </c>
      <c r="FDX1193" s="235" t="e">
        <f>FDX1194+FDX1195</f>
        <v>#REF!</v>
      </c>
      <c r="FDY1193" s="236" t="s">
        <v>29</v>
      </c>
      <c r="FDZ1193" s="237" t="s">
        <v>26</v>
      </c>
      <c r="FEA1193" s="238">
        <v>7</v>
      </c>
      <c r="FEB1193" s="238">
        <v>2</v>
      </c>
      <c r="FEC1193" s="239" t="s">
        <v>237</v>
      </c>
      <c r="FED1193" s="240">
        <v>0</v>
      </c>
      <c r="FEE1193" s="240">
        <v>210</v>
      </c>
      <c r="FEF1193" s="235" t="e">
        <f>FEF1194+FEF1195</f>
        <v>#REF!</v>
      </c>
      <c r="FEG1193" s="236" t="s">
        <v>29</v>
      </c>
      <c r="FEH1193" s="237" t="s">
        <v>26</v>
      </c>
      <c r="FEI1193" s="238">
        <v>7</v>
      </c>
      <c r="FEJ1193" s="238">
        <v>2</v>
      </c>
      <c r="FEK1193" s="239" t="s">
        <v>237</v>
      </c>
      <c r="FEL1193" s="240">
        <v>0</v>
      </c>
      <c r="FEM1193" s="240">
        <v>210</v>
      </c>
      <c r="FEN1193" s="235" t="e">
        <f>FEN1194+FEN1195</f>
        <v>#REF!</v>
      </c>
      <c r="FEO1193" s="236" t="s">
        <v>29</v>
      </c>
      <c r="FEP1193" s="237" t="s">
        <v>26</v>
      </c>
      <c r="FEQ1193" s="238">
        <v>7</v>
      </c>
      <c r="FER1193" s="238">
        <v>2</v>
      </c>
      <c r="FES1193" s="239" t="s">
        <v>237</v>
      </c>
      <c r="FET1193" s="240">
        <v>0</v>
      </c>
      <c r="FEU1193" s="240">
        <v>210</v>
      </c>
      <c r="FEV1193" s="235" t="e">
        <f>FEV1194+FEV1195</f>
        <v>#REF!</v>
      </c>
      <c r="FEW1193" s="236" t="s">
        <v>29</v>
      </c>
      <c r="FEX1193" s="237" t="s">
        <v>26</v>
      </c>
      <c r="FEY1193" s="238">
        <v>7</v>
      </c>
      <c r="FEZ1193" s="238">
        <v>2</v>
      </c>
      <c r="FFA1193" s="239" t="s">
        <v>237</v>
      </c>
      <c r="FFB1193" s="240">
        <v>0</v>
      </c>
      <c r="FFC1193" s="240">
        <v>210</v>
      </c>
      <c r="FFD1193" s="235" t="e">
        <f>FFD1194+FFD1195</f>
        <v>#REF!</v>
      </c>
      <c r="FFE1193" s="236" t="s">
        <v>29</v>
      </c>
      <c r="FFF1193" s="237" t="s">
        <v>26</v>
      </c>
      <c r="FFG1193" s="238">
        <v>7</v>
      </c>
      <c r="FFH1193" s="238">
        <v>2</v>
      </c>
      <c r="FFI1193" s="239" t="s">
        <v>237</v>
      </c>
      <c r="FFJ1193" s="240">
        <v>0</v>
      </c>
      <c r="FFK1193" s="240">
        <v>210</v>
      </c>
      <c r="FFL1193" s="235" t="e">
        <f>FFL1194+FFL1195</f>
        <v>#REF!</v>
      </c>
      <c r="FFM1193" s="236" t="s">
        <v>29</v>
      </c>
      <c r="FFN1193" s="237" t="s">
        <v>26</v>
      </c>
      <c r="FFO1193" s="238">
        <v>7</v>
      </c>
      <c r="FFP1193" s="238">
        <v>2</v>
      </c>
      <c r="FFQ1193" s="239" t="s">
        <v>237</v>
      </c>
      <c r="FFR1193" s="240">
        <v>0</v>
      </c>
      <c r="FFS1193" s="240">
        <v>210</v>
      </c>
      <c r="FFT1193" s="235" t="e">
        <f>FFT1194+FFT1195</f>
        <v>#REF!</v>
      </c>
      <c r="FFU1193" s="236" t="s">
        <v>29</v>
      </c>
      <c r="FFV1193" s="237" t="s">
        <v>26</v>
      </c>
      <c r="FFW1193" s="238">
        <v>7</v>
      </c>
      <c r="FFX1193" s="238">
        <v>2</v>
      </c>
      <c r="FFY1193" s="239" t="s">
        <v>237</v>
      </c>
      <c r="FFZ1193" s="240">
        <v>0</v>
      </c>
      <c r="FGA1193" s="240">
        <v>210</v>
      </c>
      <c r="FGB1193" s="235" t="e">
        <f>FGB1194+FGB1195</f>
        <v>#REF!</v>
      </c>
      <c r="FGC1193" s="236" t="s">
        <v>29</v>
      </c>
      <c r="FGD1193" s="237" t="s">
        <v>26</v>
      </c>
      <c r="FGE1193" s="238">
        <v>7</v>
      </c>
      <c r="FGF1193" s="238">
        <v>2</v>
      </c>
      <c r="FGG1193" s="239" t="s">
        <v>237</v>
      </c>
      <c r="FGH1193" s="240">
        <v>0</v>
      </c>
      <c r="FGI1193" s="240">
        <v>210</v>
      </c>
      <c r="FGJ1193" s="235" t="e">
        <f>FGJ1194+FGJ1195</f>
        <v>#REF!</v>
      </c>
      <c r="FGK1193" s="236" t="s">
        <v>29</v>
      </c>
      <c r="FGL1193" s="237" t="s">
        <v>26</v>
      </c>
      <c r="FGM1193" s="238">
        <v>7</v>
      </c>
      <c r="FGN1193" s="238">
        <v>2</v>
      </c>
      <c r="FGO1193" s="239" t="s">
        <v>237</v>
      </c>
      <c r="FGP1193" s="240">
        <v>0</v>
      </c>
      <c r="FGQ1193" s="240">
        <v>210</v>
      </c>
      <c r="FGR1193" s="235" t="e">
        <f>FGR1194+FGR1195</f>
        <v>#REF!</v>
      </c>
      <c r="FGS1193" s="236" t="s">
        <v>29</v>
      </c>
      <c r="FGT1193" s="237" t="s">
        <v>26</v>
      </c>
      <c r="FGU1193" s="238">
        <v>7</v>
      </c>
      <c r="FGV1193" s="238">
        <v>2</v>
      </c>
      <c r="FGW1193" s="239" t="s">
        <v>237</v>
      </c>
      <c r="FGX1193" s="240">
        <v>0</v>
      </c>
      <c r="FGY1193" s="240">
        <v>210</v>
      </c>
      <c r="FGZ1193" s="235" t="e">
        <f>FGZ1194+FGZ1195</f>
        <v>#REF!</v>
      </c>
      <c r="FHA1193" s="236" t="s">
        <v>29</v>
      </c>
      <c r="FHB1193" s="237" t="s">
        <v>26</v>
      </c>
      <c r="FHC1193" s="238">
        <v>7</v>
      </c>
      <c r="FHD1193" s="238">
        <v>2</v>
      </c>
      <c r="FHE1193" s="239" t="s">
        <v>237</v>
      </c>
      <c r="FHF1193" s="240">
        <v>0</v>
      </c>
      <c r="FHG1193" s="240">
        <v>210</v>
      </c>
      <c r="FHH1193" s="235" t="e">
        <f>FHH1194+FHH1195</f>
        <v>#REF!</v>
      </c>
      <c r="FHI1193" s="236" t="s">
        <v>29</v>
      </c>
      <c r="FHJ1193" s="237" t="s">
        <v>26</v>
      </c>
      <c r="FHK1193" s="238">
        <v>7</v>
      </c>
      <c r="FHL1193" s="238">
        <v>2</v>
      </c>
      <c r="FHM1193" s="239" t="s">
        <v>237</v>
      </c>
      <c r="FHN1193" s="240">
        <v>0</v>
      </c>
      <c r="FHO1193" s="240">
        <v>210</v>
      </c>
      <c r="FHP1193" s="235" t="e">
        <f>FHP1194+FHP1195</f>
        <v>#REF!</v>
      </c>
      <c r="FHQ1193" s="236" t="s">
        <v>29</v>
      </c>
      <c r="FHR1193" s="237" t="s">
        <v>26</v>
      </c>
      <c r="FHS1193" s="238">
        <v>7</v>
      </c>
      <c r="FHT1193" s="238">
        <v>2</v>
      </c>
      <c r="FHU1193" s="239" t="s">
        <v>237</v>
      </c>
      <c r="FHV1193" s="240">
        <v>0</v>
      </c>
      <c r="FHW1193" s="240">
        <v>210</v>
      </c>
      <c r="FHX1193" s="235" t="e">
        <f>FHX1194+FHX1195</f>
        <v>#REF!</v>
      </c>
      <c r="FHY1193" s="236" t="s">
        <v>29</v>
      </c>
      <c r="FHZ1193" s="237" t="s">
        <v>26</v>
      </c>
      <c r="FIA1193" s="238">
        <v>7</v>
      </c>
      <c r="FIB1193" s="238">
        <v>2</v>
      </c>
      <c r="FIC1193" s="239" t="s">
        <v>237</v>
      </c>
      <c r="FID1193" s="240">
        <v>0</v>
      </c>
      <c r="FIE1193" s="240">
        <v>210</v>
      </c>
      <c r="FIF1193" s="235" t="e">
        <f>FIF1194+FIF1195</f>
        <v>#REF!</v>
      </c>
      <c r="FIG1193" s="236" t="s">
        <v>29</v>
      </c>
      <c r="FIH1193" s="237" t="s">
        <v>26</v>
      </c>
      <c r="FII1193" s="238">
        <v>7</v>
      </c>
      <c r="FIJ1193" s="238">
        <v>2</v>
      </c>
      <c r="FIK1193" s="239" t="s">
        <v>237</v>
      </c>
      <c r="FIL1193" s="240">
        <v>0</v>
      </c>
      <c r="FIM1193" s="240">
        <v>210</v>
      </c>
      <c r="FIN1193" s="235" t="e">
        <f>FIN1194+FIN1195</f>
        <v>#REF!</v>
      </c>
      <c r="FIO1193" s="236" t="s">
        <v>29</v>
      </c>
      <c r="FIP1193" s="237" t="s">
        <v>26</v>
      </c>
      <c r="FIQ1193" s="238">
        <v>7</v>
      </c>
      <c r="FIR1193" s="238">
        <v>2</v>
      </c>
      <c r="FIS1193" s="239" t="s">
        <v>237</v>
      </c>
      <c r="FIT1193" s="240">
        <v>0</v>
      </c>
      <c r="FIU1193" s="240">
        <v>210</v>
      </c>
      <c r="FIV1193" s="235" t="e">
        <f>FIV1194+FIV1195</f>
        <v>#REF!</v>
      </c>
      <c r="FIW1193" s="236" t="s">
        <v>29</v>
      </c>
      <c r="FIX1193" s="237" t="s">
        <v>26</v>
      </c>
      <c r="FIY1193" s="238">
        <v>7</v>
      </c>
      <c r="FIZ1193" s="238">
        <v>2</v>
      </c>
      <c r="FJA1193" s="239" t="s">
        <v>237</v>
      </c>
      <c r="FJB1193" s="240">
        <v>0</v>
      </c>
      <c r="FJC1193" s="240">
        <v>210</v>
      </c>
      <c r="FJD1193" s="235" t="e">
        <f>FJD1194+FJD1195</f>
        <v>#REF!</v>
      </c>
      <c r="FJE1193" s="236" t="s">
        <v>29</v>
      </c>
      <c r="FJF1193" s="237" t="s">
        <v>26</v>
      </c>
      <c r="FJG1193" s="238">
        <v>7</v>
      </c>
      <c r="FJH1193" s="238">
        <v>2</v>
      </c>
      <c r="FJI1193" s="239" t="s">
        <v>237</v>
      </c>
      <c r="FJJ1193" s="240">
        <v>0</v>
      </c>
      <c r="FJK1193" s="240">
        <v>210</v>
      </c>
      <c r="FJL1193" s="235" t="e">
        <f>FJL1194+FJL1195</f>
        <v>#REF!</v>
      </c>
      <c r="FJM1193" s="236" t="s">
        <v>29</v>
      </c>
      <c r="FJN1193" s="237" t="s">
        <v>26</v>
      </c>
      <c r="FJO1193" s="238">
        <v>7</v>
      </c>
      <c r="FJP1193" s="238">
        <v>2</v>
      </c>
      <c r="FJQ1193" s="239" t="s">
        <v>237</v>
      </c>
      <c r="FJR1193" s="240">
        <v>0</v>
      </c>
      <c r="FJS1193" s="240">
        <v>210</v>
      </c>
      <c r="FJT1193" s="235" t="e">
        <f>FJT1194+FJT1195</f>
        <v>#REF!</v>
      </c>
      <c r="FJU1193" s="236" t="s">
        <v>29</v>
      </c>
      <c r="FJV1193" s="237" t="s">
        <v>26</v>
      </c>
      <c r="FJW1193" s="238">
        <v>7</v>
      </c>
      <c r="FJX1193" s="238">
        <v>2</v>
      </c>
      <c r="FJY1193" s="239" t="s">
        <v>237</v>
      </c>
      <c r="FJZ1193" s="240">
        <v>0</v>
      </c>
      <c r="FKA1193" s="240">
        <v>210</v>
      </c>
      <c r="FKB1193" s="235" t="e">
        <f>FKB1194+FKB1195</f>
        <v>#REF!</v>
      </c>
      <c r="FKC1193" s="236" t="s">
        <v>29</v>
      </c>
      <c r="FKD1193" s="237" t="s">
        <v>26</v>
      </c>
      <c r="FKE1193" s="238">
        <v>7</v>
      </c>
      <c r="FKF1193" s="238">
        <v>2</v>
      </c>
      <c r="FKG1193" s="239" t="s">
        <v>237</v>
      </c>
      <c r="FKH1193" s="240">
        <v>0</v>
      </c>
      <c r="FKI1193" s="240">
        <v>210</v>
      </c>
      <c r="FKJ1193" s="235" t="e">
        <f>FKJ1194+FKJ1195</f>
        <v>#REF!</v>
      </c>
      <c r="FKK1193" s="236" t="s">
        <v>29</v>
      </c>
      <c r="FKL1193" s="237" t="s">
        <v>26</v>
      </c>
      <c r="FKM1193" s="238">
        <v>7</v>
      </c>
      <c r="FKN1193" s="238">
        <v>2</v>
      </c>
      <c r="FKO1193" s="239" t="s">
        <v>237</v>
      </c>
      <c r="FKP1193" s="240">
        <v>0</v>
      </c>
      <c r="FKQ1193" s="240">
        <v>210</v>
      </c>
      <c r="FKR1193" s="235" t="e">
        <f>FKR1194+FKR1195</f>
        <v>#REF!</v>
      </c>
      <c r="FKS1193" s="236" t="s">
        <v>29</v>
      </c>
      <c r="FKT1193" s="237" t="s">
        <v>26</v>
      </c>
      <c r="FKU1193" s="238">
        <v>7</v>
      </c>
      <c r="FKV1193" s="238">
        <v>2</v>
      </c>
      <c r="FKW1193" s="239" t="s">
        <v>237</v>
      </c>
      <c r="FKX1193" s="240">
        <v>0</v>
      </c>
      <c r="FKY1193" s="240">
        <v>210</v>
      </c>
      <c r="FKZ1193" s="235" t="e">
        <f>FKZ1194+FKZ1195</f>
        <v>#REF!</v>
      </c>
      <c r="FLA1193" s="236" t="s">
        <v>29</v>
      </c>
      <c r="FLB1193" s="237" t="s">
        <v>26</v>
      </c>
      <c r="FLC1193" s="238">
        <v>7</v>
      </c>
      <c r="FLD1193" s="238">
        <v>2</v>
      </c>
      <c r="FLE1193" s="239" t="s">
        <v>237</v>
      </c>
      <c r="FLF1193" s="240">
        <v>0</v>
      </c>
      <c r="FLG1193" s="240">
        <v>210</v>
      </c>
      <c r="FLH1193" s="235" t="e">
        <f>FLH1194+FLH1195</f>
        <v>#REF!</v>
      </c>
      <c r="FLI1193" s="236" t="s">
        <v>29</v>
      </c>
      <c r="FLJ1193" s="237" t="s">
        <v>26</v>
      </c>
      <c r="FLK1193" s="238">
        <v>7</v>
      </c>
      <c r="FLL1193" s="238">
        <v>2</v>
      </c>
      <c r="FLM1193" s="239" t="s">
        <v>237</v>
      </c>
      <c r="FLN1193" s="240">
        <v>0</v>
      </c>
      <c r="FLO1193" s="240">
        <v>210</v>
      </c>
      <c r="FLP1193" s="235" t="e">
        <f>FLP1194+FLP1195</f>
        <v>#REF!</v>
      </c>
      <c r="FLQ1193" s="236" t="s">
        <v>29</v>
      </c>
      <c r="FLR1193" s="237" t="s">
        <v>26</v>
      </c>
      <c r="FLS1193" s="238">
        <v>7</v>
      </c>
      <c r="FLT1193" s="238">
        <v>2</v>
      </c>
      <c r="FLU1193" s="239" t="s">
        <v>237</v>
      </c>
      <c r="FLV1193" s="240">
        <v>0</v>
      </c>
      <c r="FLW1193" s="240">
        <v>210</v>
      </c>
      <c r="FLX1193" s="235" t="e">
        <f>FLX1194+FLX1195</f>
        <v>#REF!</v>
      </c>
      <c r="FLY1193" s="236" t="s">
        <v>29</v>
      </c>
      <c r="FLZ1193" s="237" t="s">
        <v>26</v>
      </c>
      <c r="FMA1193" s="238">
        <v>7</v>
      </c>
      <c r="FMB1193" s="238">
        <v>2</v>
      </c>
      <c r="FMC1193" s="239" t="s">
        <v>237</v>
      </c>
      <c r="FMD1193" s="240">
        <v>0</v>
      </c>
      <c r="FME1193" s="240">
        <v>210</v>
      </c>
      <c r="FMF1193" s="235" t="e">
        <f>FMF1194+FMF1195</f>
        <v>#REF!</v>
      </c>
      <c r="FMG1193" s="236" t="s">
        <v>29</v>
      </c>
      <c r="FMH1193" s="237" t="s">
        <v>26</v>
      </c>
      <c r="FMI1193" s="238">
        <v>7</v>
      </c>
      <c r="FMJ1193" s="238">
        <v>2</v>
      </c>
      <c r="FMK1193" s="239" t="s">
        <v>237</v>
      </c>
      <c r="FML1193" s="240">
        <v>0</v>
      </c>
      <c r="FMM1193" s="240">
        <v>210</v>
      </c>
      <c r="FMN1193" s="235" t="e">
        <f>FMN1194+FMN1195</f>
        <v>#REF!</v>
      </c>
      <c r="FMO1193" s="236" t="s">
        <v>29</v>
      </c>
      <c r="FMP1193" s="237" t="s">
        <v>26</v>
      </c>
      <c r="FMQ1193" s="238">
        <v>7</v>
      </c>
      <c r="FMR1193" s="238">
        <v>2</v>
      </c>
      <c r="FMS1193" s="239" t="s">
        <v>237</v>
      </c>
      <c r="FMT1193" s="240">
        <v>0</v>
      </c>
      <c r="FMU1193" s="240">
        <v>210</v>
      </c>
      <c r="FMV1193" s="235" t="e">
        <f>FMV1194+FMV1195</f>
        <v>#REF!</v>
      </c>
      <c r="FMW1193" s="236" t="s">
        <v>29</v>
      </c>
      <c r="FMX1193" s="237" t="s">
        <v>26</v>
      </c>
      <c r="FMY1193" s="238">
        <v>7</v>
      </c>
      <c r="FMZ1193" s="238">
        <v>2</v>
      </c>
      <c r="FNA1193" s="239" t="s">
        <v>237</v>
      </c>
      <c r="FNB1193" s="240">
        <v>0</v>
      </c>
      <c r="FNC1193" s="240">
        <v>210</v>
      </c>
      <c r="FND1193" s="235" t="e">
        <f>FND1194+FND1195</f>
        <v>#REF!</v>
      </c>
      <c r="FNE1193" s="236" t="s">
        <v>29</v>
      </c>
      <c r="FNF1193" s="237" t="s">
        <v>26</v>
      </c>
      <c r="FNG1193" s="238">
        <v>7</v>
      </c>
      <c r="FNH1193" s="238">
        <v>2</v>
      </c>
      <c r="FNI1193" s="239" t="s">
        <v>237</v>
      </c>
      <c r="FNJ1193" s="240">
        <v>0</v>
      </c>
      <c r="FNK1193" s="240">
        <v>210</v>
      </c>
      <c r="FNL1193" s="235" t="e">
        <f>FNL1194+FNL1195</f>
        <v>#REF!</v>
      </c>
      <c r="FNM1193" s="236" t="s">
        <v>29</v>
      </c>
      <c r="FNN1193" s="237" t="s">
        <v>26</v>
      </c>
      <c r="FNO1193" s="238">
        <v>7</v>
      </c>
      <c r="FNP1193" s="238">
        <v>2</v>
      </c>
      <c r="FNQ1193" s="239" t="s">
        <v>237</v>
      </c>
      <c r="FNR1193" s="240">
        <v>0</v>
      </c>
      <c r="FNS1193" s="240">
        <v>210</v>
      </c>
      <c r="FNT1193" s="235" t="e">
        <f>FNT1194+FNT1195</f>
        <v>#REF!</v>
      </c>
      <c r="FNU1193" s="236" t="s">
        <v>29</v>
      </c>
      <c r="FNV1193" s="237" t="s">
        <v>26</v>
      </c>
      <c r="FNW1193" s="238">
        <v>7</v>
      </c>
      <c r="FNX1193" s="238">
        <v>2</v>
      </c>
      <c r="FNY1193" s="239" t="s">
        <v>237</v>
      </c>
      <c r="FNZ1193" s="240">
        <v>0</v>
      </c>
      <c r="FOA1193" s="240">
        <v>210</v>
      </c>
      <c r="FOB1193" s="235" t="e">
        <f>FOB1194+FOB1195</f>
        <v>#REF!</v>
      </c>
      <c r="FOC1193" s="236" t="s">
        <v>29</v>
      </c>
      <c r="FOD1193" s="237" t="s">
        <v>26</v>
      </c>
      <c r="FOE1193" s="238">
        <v>7</v>
      </c>
      <c r="FOF1193" s="238">
        <v>2</v>
      </c>
      <c r="FOG1193" s="239" t="s">
        <v>237</v>
      </c>
      <c r="FOH1193" s="240">
        <v>0</v>
      </c>
      <c r="FOI1193" s="240">
        <v>210</v>
      </c>
      <c r="FOJ1193" s="235" t="e">
        <f>FOJ1194+FOJ1195</f>
        <v>#REF!</v>
      </c>
      <c r="FOK1193" s="236" t="s">
        <v>29</v>
      </c>
      <c r="FOL1193" s="237" t="s">
        <v>26</v>
      </c>
      <c r="FOM1193" s="238">
        <v>7</v>
      </c>
      <c r="FON1193" s="238">
        <v>2</v>
      </c>
      <c r="FOO1193" s="239" t="s">
        <v>237</v>
      </c>
      <c r="FOP1193" s="240">
        <v>0</v>
      </c>
      <c r="FOQ1193" s="240">
        <v>210</v>
      </c>
      <c r="FOR1193" s="235" t="e">
        <f>FOR1194+FOR1195</f>
        <v>#REF!</v>
      </c>
      <c r="FOS1193" s="236" t="s">
        <v>29</v>
      </c>
      <c r="FOT1193" s="237" t="s">
        <v>26</v>
      </c>
      <c r="FOU1193" s="238">
        <v>7</v>
      </c>
      <c r="FOV1193" s="238">
        <v>2</v>
      </c>
      <c r="FOW1193" s="239" t="s">
        <v>237</v>
      </c>
      <c r="FOX1193" s="240">
        <v>0</v>
      </c>
      <c r="FOY1193" s="240">
        <v>210</v>
      </c>
      <c r="FOZ1193" s="235" t="e">
        <f>FOZ1194+FOZ1195</f>
        <v>#REF!</v>
      </c>
      <c r="FPA1193" s="236" t="s">
        <v>29</v>
      </c>
      <c r="FPB1193" s="237" t="s">
        <v>26</v>
      </c>
      <c r="FPC1193" s="238">
        <v>7</v>
      </c>
      <c r="FPD1193" s="238">
        <v>2</v>
      </c>
      <c r="FPE1193" s="239" t="s">
        <v>237</v>
      </c>
      <c r="FPF1193" s="240">
        <v>0</v>
      </c>
      <c r="FPG1193" s="240">
        <v>210</v>
      </c>
      <c r="FPH1193" s="235" t="e">
        <f>FPH1194+FPH1195</f>
        <v>#REF!</v>
      </c>
      <c r="FPI1193" s="236" t="s">
        <v>29</v>
      </c>
      <c r="FPJ1193" s="237" t="s">
        <v>26</v>
      </c>
      <c r="FPK1193" s="238">
        <v>7</v>
      </c>
      <c r="FPL1193" s="238">
        <v>2</v>
      </c>
      <c r="FPM1193" s="239" t="s">
        <v>237</v>
      </c>
      <c r="FPN1193" s="240">
        <v>0</v>
      </c>
      <c r="FPO1193" s="240">
        <v>210</v>
      </c>
      <c r="FPP1193" s="235" t="e">
        <f>FPP1194+FPP1195</f>
        <v>#REF!</v>
      </c>
      <c r="FPQ1193" s="236" t="s">
        <v>29</v>
      </c>
      <c r="FPR1193" s="237" t="s">
        <v>26</v>
      </c>
      <c r="FPS1193" s="238">
        <v>7</v>
      </c>
      <c r="FPT1193" s="238">
        <v>2</v>
      </c>
      <c r="FPU1193" s="239" t="s">
        <v>237</v>
      </c>
      <c r="FPV1193" s="240">
        <v>0</v>
      </c>
      <c r="FPW1193" s="240">
        <v>210</v>
      </c>
      <c r="FPX1193" s="235" t="e">
        <f>FPX1194+FPX1195</f>
        <v>#REF!</v>
      </c>
      <c r="FPY1193" s="236" t="s">
        <v>29</v>
      </c>
      <c r="FPZ1193" s="237" t="s">
        <v>26</v>
      </c>
      <c r="FQA1193" s="238">
        <v>7</v>
      </c>
      <c r="FQB1193" s="238">
        <v>2</v>
      </c>
      <c r="FQC1193" s="239" t="s">
        <v>237</v>
      </c>
      <c r="FQD1193" s="240">
        <v>0</v>
      </c>
      <c r="FQE1193" s="240">
        <v>210</v>
      </c>
      <c r="FQF1193" s="235" t="e">
        <f>FQF1194+FQF1195</f>
        <v>#REF!</v>
      </c>
      <c r="FQG1193" s="236" t="s">
        <v>29</v>
      </c>
      <c r="FQH1193" s="237" t="s">
        <v>26</v>
      </c>
      <c r="FQI1193" s="238">
        <v>7</v>
      </c>
      <c r="FQJ1193" s="238">
        <v>2</v>
      </c>
      <c r="FQK1193" s="239" t="s">
        <v>237</v>
      </c>
      <c r="FQL1193" s="240">
        <v>0</v>
      </c>
      <c r="FQM1193" s="240">
        <v>210</v>
      </c>
      <c r="FQN1193" s="235" t="e">
        <f>FQN1194+FQN1195</f>
        <v>#REF!</v>
      </c>
      <c r="FQO1193" s="236" t="s">
        <v>29</v>
      </c>
      <c r="FQP1193" s="237" t="s">
        <v>26</v>
      </c>
      <c r="FQQ1193" s="238">
        <v>7</v>
      </c>
      <c r="FQR1193" s="238">
        <v>2</v>
      </c>
      <c r="FQS1193" s="239" t="s">
        <v>237</v>
      </c>
      <c r="FQT1193" s="240">
        <v>0</v>
      </c>
      <c r="FQU1193" s="240">
        <v>210</v>
      </c>
      <c r="FQV1193" s="235" t="e">
        <f>FQV1194+FQV1195</f>
        <v>#REF!</v>
      </c>
      <c r="FQW1193" s="236" t="s">
        <v>29</v>
      </c>
      <c r="FQX1193" s="237" t="s">
        <v>26</v>
      </c>
      <c r="FQY1193" s="238">
        <v>7</v>
      </c>
      <c r="FQZ1193" s="238">
        <v>2</v>
      </c>
      <c r="FRA1193" s="239" t="s">
        <v>237</v>
      </c>
      <c r="FRB1193" s="240">
        <v>0</v>
      </c>
      <c r="FRC1193" s="240">
        <v>210</v>
      </c>
      <c r="FRD1193" s="235" t="e">
        <f>FRD1194+FRD1195</f>
        <v>#REF!</v>
      </c>
      <c r="FRE1193" s="236" t="s">
        <v>29</v>
      </c>
      <c r="FRF1193" s="237" t="s">
        <v>26</v>
      </c>
      <c r="FRG1193" s="238">
        <v>7</v>
      </c>
      <c r="FRH1193" s="238">
        <v>2</v>
      </c>
      <c r="FRI1193" s="239" t="s">
        <v>237</v>
      </c>
      <c r="FRJ1193" s="240">
        <v>0</v>
      </c>
      <c r="FRK1193" s="240">
        <v>210</v>
      </c>
      <c r="FRL1193" s="235" t="e">
        <f>FRL1194+FRL1195</f>
        <v>#REF!</v>
      </c>
      <c r="FRM1193" s="236" t="s">
        <v>29</v>
      </c>
      <c r="FRN1193" s="237" t="s">
        <v>26</v>
      </c>
      <c r="FRO1193" s="238">
        <v>7</v>
      </c>
      <c r="FRP1193" s="238">
        <v>2</v>
      </c>
      <c r="FRQ1193" s="239" t="s">
        <v>237</v>
      </c>
      <c r="FRR1193" s="240">
        <v>0</v>
      </c>
      <c r="FRS1193" s="240">
        <v>210</v>
      </c>
      <c r="FRT1193" s="235" t="e">
        <f>FRT1194+FRT1195</f>
        <v>#REF!</v>
      </c>
      <c r="FRU1193" s="236" t="s">
        <v>29</v>
      </c>
      <c r="FRV1193" s="237" t="s">
        <v>26</v>
      </c>
      <c r="FRW1193" s="238">
        <v>7</v>
      </c>
      <c r="FRX1193" s="238">
        <v>2</v>
      </c>
      <c r="FRY1193" s="239" t="s">
        <v>237</v>
      </c>
      <c r="FRZ1193" s="240">
        <v>0</v>
      </c>
      <c r="FSA1193" s="240">
        <v>210</v>
      </c>
      <c r="FSB1193" s="235" t="e">
        <f>FSB1194+FSB1195</f>
        <v>#REF!</v>
      </c>
      <c r="FSC1193" s="236" t="s">
        <v>29</v>
      </c>
      <c r="FSD1193" s="237" t="s">
        <v>26</v>
      </c>
      <c r="FSE1193" s="238">
        <v>7</v>
      </c>
      <c r="FSF1193" s="238">
        <v>2</v>
      </c>
      <c r="FSG1193" s="239" t="s">
        <v>237</v>
      </c>
      <c r="FSH1193" s="240">
        <v>0</v>
      </c>
      <c r="FSI1193" s="240">
        <v>210</v>
      </c>
      <c r="FSJ1193" s="235" t="e">
        <f>FSJ1194+FSJ1195</f>
        <v>#REF!</v>
      </c>
      <c r="FSK1193" s="236" t="s">
        <v>29</v>
      </c>
      <c r="FSL1193" s="237" t="s">
        <v>26</v>
      </c>
      <c r="FSM1193" s="238">
        <v>7</v>
      </c>
      <c r="FSN1193" s="238">
        <v>2</v>
      </c>
      <c r="FSO1193" s="239" t="s">
        <v>237</v>
      </c>
      <c r="FSP1193" s="240">
        <v>0</v>
      </c>
      <c r="FSQ1193" s="240">
        <v>210</v>
      </c>
      <c r="FSR1193" s="235" t="e">
        <f>FSR1194+FSR1195</f>
        <v>#REF!</v>
      </c>
      <c r="FSS1193" s="236" t="s">
        <v>29</v>
      </c>
      <c r="FST1193" s="237" t="s">
        <v>26</v>
      </c>
      <c r="FSU1193" s="238">
        <v>7</v>
      </c>
      <c r="FSV1193" s="238">
        <v>2</v>
      </c>
      <c r="FSW1193" s="239" t="s">
        <v>237</v>
      </c>
      <c r="FSX1193" s="240">
        <v>0</v>
      </c>
      <c r="FSY1193" s="240">
        <v>210</v>
      </c>
      <c r="FSZ1193" s="235" t="e">
        <f>FSZ1194+FSZ1195</f>
        <v>#REF!</v>
      </c>
      <c r="FTA1193" s="236" t="s">
        <v>29</v>
      </c>
      <c r="FTB1193" s="237" t="s">
        <v>26</v>
      </c>
      <c r="FTC1193" s="238">
        <v>7</v>
      </c>
      <c r="FTD1193" s="238">
        <v>2</v>
      </c>
      <c r="FTE1193" s="239" t="s">
        <v>237</v>
      </c>
      <c r="FTF1193" s="240">
        <v>0</v>
      </c>
      <c r="FTG1193" s="240">
        <v>210</v>
      </c>
      <c r="FTH1193" s="235" t="e">
        <f>FTH1194+FTH1195</f>
        <v>#REF!</v>
      </c>
      <c r="FTI1193" s="236" t="s">
        <v>29</v>
      </c>
      <c r="FTJ1193" s="237" t="s">
        <v>26</v>
      </c>
      <c r="FTK1193" s="238">
        <v>7</v>
      </c>
      <c r="FTL1193" s="238">
        <v>2</v>
      </c>
      <c r="FTM1193" s="239" t="s">
        <v>237</v>
      </c>
      <c r="FTN1193" s="240">
        <v>0</v>
      </c>
      <c r="FTO1193" s="240">
        <v>210</v>
      </c>
      <c r="FTP1193" s="235" t="e">
        <f>FTP1194+FTP1195</f>
        <v>#REF!</v>
      </c>
      <c r="FTQ1193" s="236" t="s">
        <v>29</v>
      </c>
      <c r="FTR1193" s="237" t="s">
        <v>26</v>
      </c>
      <c r="FTS1193" s="238">
        <v>7</v>
      </c>
      <c r="FTT1193" s="238">
        <v>2</v>
      </c>
      <c r="FTU1193" s="239" t="s">
        <v>237</v>
      </c>
      <c r="FTV1193" s="240">
        <v>0</v>
      </c>
      <c r="FTW1193" s="240">
        <v>210</v>
      </c>
      <c r="FTX1193" s="235" t="e">
        <f>FTX1194+FTX1195</f>
        <v>#REF!</v>
      </c>
      <c r="FTY1193" s="236" t="s">
        <v>29</v>
      </c>
      <c r="FTZ1193" s="237" t="s">
        <v>26</v>
      </c>
      <c r="FUA1193" s="238">
        <v>7</v>
      </c>
      <c r="FUB1193" s="238">
        <v>2</v>
      </c>
      <c r="FUC1193" s="239" t="s">
        <v>237</v>
      </c>
      <c r="FUD1193" s="240">
        <v>0</v>
      </c>
      <c r="FUE1193" s="240">
        <v>210</v>
      </c>
      <c r="FUF1193" s="235" t="e">
        <f>FUF1194+FUF1195</f>
        <v>#REF!</v>
      </c>
      <c r="FUG1193" s="236" t="s">
        <v>29</v>
      </c>
      <c r="FUH1193" s="237" t="s">
        <v>26</v>
      </c>
      <c r="FUI1193" s="238">
        <v>7</v>
      </c>
      <c r="FUJ1193" s="238">
        <v>2</v>
      </c>
      <c r="FUK1193" s="239" t="s">
        <v>237</v>
      </c>
      <c r="FUL1193" s="240">
        <v>0</v>
      </c>
      <c r="FUM1193" s="240">
        <v>210</v>
      </c>
      <c r="FUN1193" s="235" t="e">
        <f>FUN1194+FUN1195</f>
        <v>#REF!</v>
      </c>
      <c r="FUO1193" s="236" t="s">
        <v>29</v>
      </c>
      <c r="FUP1193" s="237" t="s">
        <v>26</v>
      </c>
      <c r="FUQ1193" s="238">
        <v>7</v>
      </c>
      <c r="FUR1193" s="238">
        <v>2</v>
      </c>
      <c r="FUS1193" s="239" t="s">
        <v>237</v>
      </c>
      <c r="FUT1193" s="240">
        <v>0</v>
      </c>
      <c r="FUU1193" s="240">
        <v>210</v>
      </c>
      <c r="FUV1193" s="235" t="e">
        <f>FUV1194+FUV1195</f>
        <v>#REF!</v>
      </c>
      <c r="FUW1193" s="236" t="s">
        <v>29</v>
      </c>
      <c r="FUX1193" s="237" t="s">
        <v>26</v>
      </c>
      <c r="FUY1193" s="238">
        <v>7</v>
      </c>
      <c r="FUZ1193" s="238">
        <v>2</v>
      </c>
      <c r="FVA1193" s="239" t="s">
        <v>237</v>
      </c>
      <c r="FVB1193" s="240">
        <v>0</v>
      </c>
      <c r="FVC1193" s="240">
        <v>210</v>
      </c>
      <c r="FVD1193" s="235" t="e">
        <f>FVD1194+FVD1195</f>
        <v>#REF!</v>
      </c>
      <c r="FVE1193" s="236" t="s">
        <v>29</v>
      </c>
      <c r="FVF1193" s="237" t="s">
        <v>26</v>
      </c>
      <c r="FVG1193" s="238">
        <v>7</v>
      </c>
      <c r="FVH1193" s="238">
        <v>2</v>
      </c>
      <c r="FVI1193" s="239" t="s">
        <v>237</v>
      </c>
      <c r="FVJ1193" s="240">
        <v>0</v>
      </c>
      <c r="FVK1193" s="240">
        <v>210</v>
      </c>
      <c r="FVL1193" s="235" t="e">
        <f>FVL1194+FVL1195</f>
        <v>#REF!</v>
      </c>
      <c r="FVM1193" s="236" t="s">
        <v>29</v>
      </c>
      <c r="FVN1193" s="237" t="s">
        <v>26</v>
      </c>
      <c r="FVO1193" s="238">
        <v>7</v>
      </c>
      <c r="FVP1193" s="238">
        <v>2</v>
      </c>
      <c r="FVQ1193" s="239" t="s">
        <v>237</v>
      </c>
      <c r="FVR1193" s="240">
        <v>0</v>
      </c>
      <c r="FVS1193" s="240">
        <v>210</v>
      </c>
      <c r="FVT1193" s="235" t="e">
        <f>FVT1194+FVT1195</f>
        <v>#REF!</v>
      </c>
      <c r="FVU1193" s="236" t="s">
        <v>29</v>
      </c>
      <c r="FVV1193" s="237" t="s">
        <v>26</v>
      </c>
      <c r="FVW1193" s="238">
        <v>7</v>
      </c>
      <c r="FVX1193" s="238">
        <v>2</v>
      </c>
      <c r="FVY1193" s="239" t="s">
        <v>237</v>
      </c>
      <c r="FVZ1193" s="240">
        <v>0</v>
      </c>
      <c r="FWA1193" s="240">
        <v>210</v>
      </c>
      <c r="FWB1193" s="235" t="e">
        <f>FWB1194+FWB1195</f>
        <v>#REF!</v>
      </c>
      <c r="FWC1193" s="236" t="s">
        <v>29</v>
      </c>
      <c r="FWD1193" s="237" t="s">
        <v>26</v>
      </c>
      <c r="FWE1193" s="238">
        <v>7</v>
      </c>
      <c r="FWF1193" s="238">
        <v>2</v>
      </c>
      <c r="FWG1193" s="239" t="s">
        <v>237</v>
      </c>
      <c r="FWH1193" s="240">
        <v>0</v>
      </c>
      <c r="FWI1193" s="240">
        <v>210</v>
      </c>
      <c r="FWJ1193" s="235" t="e">
        <f>FWJ1194+FWJ1195</f>
        <v>#REF!</v>
      </c>
      <c r="FWK1193" s="236" t="s">
        <v>29</v>
      </c>
      <c r="FWL1193" s="237" t="s">
        <v>26</v>
      </c>
      <c r="FWM1193" s="238">
        <v>7</v>
      </c>
      <c r="FWN1193" s="238">
        <v>2</v>
      </c>
      <c r="FWO1193" s="239" t="s">
        <v>237</v>
      </c>
      <c r="FWP1193" s="240">
        <v>0</v>
      </c>
      <c r="FWQ1193" s="240">
        <v>210</v>
      </c>
      <c r="FWR1193" s="235" t="e">
        <f>FWR1194+FWR1195</f>
        <v>#REF!</v>
      </c>
      <c r="FWS1193" s="236" t="s">
        <v>29</v>
      </c>
      <c r="FWT1193" s="237" t="s">
        <v>26</v>
      </c>
      <c r="FWU1193" s="238">
        <v>7</v>
      </c>
      <c r="FWV1193" s="238">
        <v>2</v>
      </c>
      <c r="FWW1193" s="239" t="s">
        <v>237</v>
      </c>
      <c r="FWX1193" s="240">
        <v>0</v>
      </c>
      <c r="FWY1193" s="240">
        <v>210</v>
      </c>
      <c r="FWZ1193" s="235" t="e">
        <f>FWZ1194+FWZ1195</f>
        <v>#REF!</v>
      </c>
      <c r="FXA1193" s="236" t="s">
        <v>29</v>
      </c>
      <c r="FXB1193" s="237" t="s">
        <v>26</v>
      </c>
      <c r="FXC1193" s="238">
        <v>7</v>
      </c>
      <c r="FXD1193" s="238">
        <v>2</v>
      </c>
      <c r="FXE1193" s="239" t="s">
        <v>237</v>
      </c>
      <c r="FXF1193" s="240">
        <v>0</v>
      </c>
      <c r="FXG1193" s="240">
        <v>210</v>
      </c>
      <c r="FXH1193" s="235" t="e">
        <f>FXH1194+FXH1195</f>
        <v>#REF!</v>
      </c>
      <c r="FXI1193" s="236" t="s">
        <v>29</v>
      </c>
      <c r="FXJ1193" s="237" t="s">
        <v>26</v>
      </c>
      <c r="FXK1193" s="238">
        <v>7</v>
      </c>
      <c r="FXL1193" s="238">
        <v>2</v>
      </c>
      <c r="FXM1193" s="239" t="s">
        <v>237</v>
      </c>
      <c r="FXN1193" s="240">
        <v>0</v>
      </c>
      <c r="FXO1193" s="240">
        <v>210</v>
      </c>
      <c r="FXP1193" s="235" t="e">
        <f>FXP1194+FXP1195</f>
        <v>#REF!</v>
      </c>
      <c r="FXQ1193" s="236" t="s">
        <v>29</v>
      </c>
      <c r="FXR1193" s="237" t="s">
        <v>26</v>
      </c>
      <c r="FXS1193" s="238">
        <v>7</v>
      </c>
      <c r="FXT1193" s="238">
        <v>2</v>
      </c>
      <c r="FXU1193" s="239" t="s">
        <v>237</v>
      </c>
      <c r="FXV1193" s="240">
        <v>0</v>
      </c>
      <c r="FXW1193" s="240">
        <v>210</v>
      </c>
      <c r="FXX1193" s="235" t="e">
        <f>FXX1194+FXX1195</f>
        <v>#REF!</v>
      </c>
      <c r="FXY1193" s="236" t="s">
        <v>29</v>
      </c>
      <c r="FXZ1193" s="237" t="s">
        <v>26</v>
      </c>
      <c r="FYA1193" s="238">
        <v>7</v>
      </c>
      <c r="FYB1193" s="238">
        <v>2</v>
      </c>
      <c r="FYC1193" s="239" t="s">
        <v>237</v>
      </c>
      <c r="FYD1193" s="240">
        <v>0</v>
      </c>
      <c r="FYE1193" s="240">
        <v>210</v>
      </c>
      <c r="FYF1193" s="235" t="e">
        <f>FYF1194+FYF1195</f>
        <v>#REF!</v>
      </c>
      <c r="FYG1193" s="236" t="s">
        <v>29</v>
      </c>
      <c r="FYH1193" s="237" t="s">
        <v>26</v>
      </c>
      <c r="FYI1193" s="238">
        <v>7</v>
      </c>
      <c r="FYJ1193" s="238">
        <v>2</v>
      </c>
      <c r="FYK1193" s="239" t="s">
        <v>237</v>
      </c>
      <c r="FYL1193" s="240">
        <v>0</v>
      </c>
      <c r="FYM1193" s="240">
        <v>210</v>
      </c>
      <c r="FYN1193" s="235" t="e">
        <f>FYN1194+FYN1195</f>
        <v>#REF!</v>
      </c>
      <c r="FYO1193" s="236" t="s">
        <v>29</v>
      </c>
      <c r="FYP1193" s="237" t="s">
        <v>26</v>
      </c>
      <c r="FYQ1193" s="238">
        <v>7</v>
      </c>
      <c r="FYR1193" s="238">
        <v>2</v>
      </c>
      <c r="FYS1193" s="239" t="s">
        <v>237</v>
      </c>
      <c r="FYT1193" s="240">
        <v>0</v>
      </c>
      <c r="FYU1193" s="240">
        <v>210</v>
      </c>
      <c r="FYV1193" s="235" t="e">
        <f>FYV1194+FYV1195</f>
        <v>#REF!</v>
      </c>
      <c r="FYW1193" s="236" t="s">
        <v>29</v>
      </c>
      <c r="FYX1193" s="237" t="s">
        <v>26</v>
      </c>
      <c r="FYY1193" s="238">
        <v>7</v>
      </c>
      <c r="FYZ1193" s="238">
        <v>2</v>
      </c>
      <c r="FZA1193" s="239" t="s">
        <v>237</v>
      </c>
      <c r="FZB1193" s="240">
        <v>0</v>
      </c>
      <c r="FZC1193" s="240">
        <v>210</v>
      </c>
      <c r="FZD1193" s="235" t="e">
        <f>FZD1194+FZD1195</f>
        <v>#REF!</v>
      </c>
      <c r="FZE1193" s="236" t="s">
        <v>29</v>
      </c>
      <c r="FZF1193" s="237" t="s">
        <v>26</v>
      </c>
      <c r="FZG1193" s="238">
        <v>7</v>
      </c>
      <c r="FZH1193" s="238">
        <v>2</v>
      </c>
      <c r="FZI1193" s="239" t="s">
        <v>237</v>
      </c>
      <c r="FZJ1193" s="240">
        <v>0</v>
      </c>
      <c r="FZK1193" s="240">
        <v>210</v>
      </c>
      <c r="FZL1193" s="235" t="e">
        <f>FZL1194+FZL1195</f>
        <v>#REF!</v>
      </c>
      <c r="FZM1193" s="236" t="s">
        <v>29</v>
      </c>
      <c r="FZN1193" s="237" t="s">
        <v>26</v>
      </c>
      <c r="FZO1193" s="238">
        <v>7</v>
      </c>
      <c r="FZP1193" s="238">
        <v>2</v>
      </c>
      <c r="FZQ1193" s="239" t="s">
        <v>237</v>
      </c>
      <c r="FZR1193" s="240">
        <v>0</v>
      </c>
      <c r="FZS1193" s="240">
        <v>210</v>
      </c>
      <c r="FZT1193" s="235" t="e">
        <f>FZT1194+FZT1195</f>
        <v>#REF!</v>
      </c>
      <c r="FZU1193" s="236" t="s">
        <v>29</v>
      </c>
      <c r="FZV1193" s="237" t="s">
        <v>26</v>
      </c>
      <c r="FZW1193" s="238">
        <v>7</v>
      </c>
      <c r="FZX1193" s="238">
        <v>2</v>
      </c>
      <c r="FZY1193" s="239" t="s">
        <v>237</v>
      </c>
      <c r="FZZ1193" s="240">
        <v>0</v>
      </c>
      <c r="GAA1193" s="240">
        <v>210</v>
      </c>
      <c r="GAB1193" s="235" t="e">
        <f>GAB1194+GAB1195</f>
        <v>#REF!</v>
      </c>
      <c r="GAC1193" s="236" t="s">
        <v>29</v>
      </c>
      <c r="GAD1193" s="237" t="s">
        <v>26</v>
      </c>
      <c r="GAE1193" s="238">
        <v>7</v>
      </c>
      <c r="GAF1193" s="238">
        <v>2</v>
      </c>
      <c r="GAG1193" s="239" t="s">
        <v>237</v>
      </c>
      <c r="GAH1193" s="240">
        <v>0</v>
      </c>
      <c r="GAI1193" s="240">
        <v>210</v>
      </c>
      <c r="GAJ1193" s="235" t="e">
        <f>GAJ1194+GAJ1195</f>
        <v>#REF!</v>
      </c>
      <c r="GAK1193" s="236" t="s">
        <v>29</v>
      </c>
      <c r="GAL1193" s="237" t="s">
        <v>26</v>
      </c>
      <c r="GAM1193" s="238">
        <v>7</v>
      </c>
      <c r="GAN1193" s="238">
        <v>2</v>
      </c>
      <c r="GAO1193" s="239" t="s">
        <v>237</v>
      </c>
      <c r="GAP1193" s="240">
        <v>0</v>
      </c>
      <c r="GAQ1193" s="240">
        <v>210</v>
      </c>
      <c r="GAR1193" s="235" t="e">
        <f>GAR1194+GAR1195</f>
        <v>#REF!</v>
      </c>
      <c r="GAS1193" s="236" t="s">
        <v>29</v>
      </c>
      <c r="GAT1193" s="237" t="s">
        <v>26</v>
      </c>
      <c r="GAU1193" s="238">
        <v>7</v>
      </c>
      <c r="GAV1193" s="238">
        <v>2</v>
      </c>
      <c r="GAW1193" s="239" t="s">
        <v>237</v>
      </c>
      <c r="GAX1193" s="240">
        <v>0</v>
      </c>
      <c r="GAY1193" s="240">
        <v>210</v>
      </c>
      <c r="GAZ1193" s="235" t="e">
        <f>GAZ1194+GAZ1195</f>
        <v>#REF!</v>
      </c>
      <c r="GBA1193" s="236" t="s">
        <v>29</v>
      </c>
      <c r="GBB1193" s="237" t="s">
        <v>26</v>
      </c>
      <c r="GBC1193" s="238">
        <v>7</v>
      </c>
      <c r="GBD1193" s="238">
        <v>2</v>
      </c>
      <c r="GBE1193" s="239" t="s">
        <v>237</v>
      </c>
      <c r="GBF1193" s="240">
        <v>0</v>
      </c>
      <c r="GBG1193" s="240">
        <v>210</v>
      </c>
      <c r="GBH1193" s="235" t="e">
        <f>GBH1194+GBH1195</f>
        <v>#REF!</v>
      </c>
      <c r="GBI1193" s="236" t="s">
        <v>29</v>
      </c>
      <c r="GBJ1193" s="237" t="s">
        <v>26</v>
      </c>
      <c r="GBK1193" s="238">
        <v>7</v>
      </c>
      <c r="GBL1193" s="238">
        <v>2</v>
      </c>
      <c r="GBM1193" s="239" t="s">
        <v>237</v>
      </c>
      <c r="GBN1193" s="240">
        <v>0</v>
      </c>
      <c r="GBO1193" s="240">
        <v>210</v>
      </c>
      <c r="GBP1193" s="235" t="e">
        <f>GBP1194+GBP1195</f>
        <v>#REF!</v>
      </c>
      <c r="GBQ1193" s="236" t="s">
        <v>29</v>
      </c>
      <c r="GBR1193" s="237" t="s">
        <v>26</v>
      </c>
      <c r="GBS1193" s="238">
        <v>7</v>
      </c>
      <c r="GBT1193" s="238">
        <v>2</v>
      </c>
      <c r="GBU1193" s="239" t="s">
        <v>237</v>
      </c>
      <c r="GBV1193" s="240">
        <v>0</v>
      </c>
      <c r="GBW1193" s="240">
        <v>210</v>
      </c>
      <c r="GBX1193" s="235" t="e">
        <f>GBX1194+GBX1195</f>
        <v>#REF!</v>
      </c>
      <c r="GBY1193" s="236" t="s">
        <v>29</v>
      </c>
      <c r="GBZ1193" s="237" t="s">
        <v>26</v>
      </c>
      <c r="GCA1193" s="238">
        <v>7</v>
      </c>
      <c r="GCB1193" s="238">
        <v>2</v>
      </c>
      <c r="GCC1193" s="239" t="s">
        <v>237</v>
      </c>
      <c r="GCD1193" s="240">
        <v>0</v>
      </c>
      <c r="GCE1193" s="240">
        <v>210</v>
      </c>
      <c r="GCF1193" s="235" t="e">
        <f>GCF1194+GCF1195</f>
        <v>#REF!</v>
      </c>
      <c r="GCG1193" s="236" t="s">
        <v>29</v>
      </c>
      <c r="GCH1193" s="237" t="s">
        <v>26</v>
      </c>
      <c r="GCI1193" s="238">
        <v>7</v>
      </c>
      <c r="GCJ1193" s="238">
        <v>2</v>
      </c>
      <c r="GCK1193" s="239" t="s">
        <v>237</v>
      </c>
      <c r="GCL1193" s="240">
        <v>0</v>
      </c>
      <c r="GCM1193" s="240">
        <v>210</v>
      </c>
      <c r="GCN1193" s="235" t="e">
        <f>GCN1194+GCN1195</f>
        <v>#REF!</v>
      </c>
      <c r="GCO1193" s="236" t="s">
        <v>29</v>
      </c>
      <c r="GCP1193" s="237" t="s">
        <v>26</v>
      </c>
      <c r="GCQ1193" s="238">
        <v>7</v>
      </c>
      <c r="GCR1193" s="238">
        <v>2</v>
      </c>
      <c r="GCS1193" s="239" t="s">
        <v>237</v>
      </c>
      <c r="GCT1193" s="240">
        <v>0</v>
      </c>
      <c r="GCU1193" s="240">
        <v>210</v>
      </c>
      <c r="GCV1193" s="235" t="e">
        <f>GCV1194+GCV1195</f>
        <v>#REF!</v>
      </c>
      <c r="GCW1193" s="236" t="s">
        <v>29</v>
      </c>
      <c r="GCX1193" s="237" t="s">
        <v>26</v>
      </c>
      <c r="GCY1193" s="238">
        <v>7</v>
      </c>
      <c r="GCZ1193" s="238">
        <v>2</v>
      </c>
      <c r="GDA1193" s="239" t="s">
        <v>237</v>
      </c>
      <c r="GDB1193" s="240">
        <v>0</v>
      </c>
      <c r="GDC1193" s="240">
        <v>210</v>
      </c>
      <c r="GDD1193" s="235" t="e">
        <f>GDD1194+GDD1195</f>
        <v>#REF!</v>
      </c>
      <c r="GDE1193" s="236" t="s">
        <v>29</v>
      </c>
      <c r="GDF1193" s="237" t="s">
        <v>26</v>
      </c>
      <c r="GDG1193" s="238">
        <v>7</v>
      </c>
      <c r="GDH1193" s="238">
        <v>2</v>
      </c>
      <c r="GDI1193" s="239" t="s">
        <v>237</v>
      </c>
      <c r="GDJ1193" s="240">
        <v>0</v>
      </c>
      <c r="GDK1193" s="240">
        <v>210</v>
      </c>
      <c r="GDL1193" s="235" t="e">
        <f>GDL1194+GDL1195</f>
        <v>#REF!</v>
      </c>
      <c r="GDM1193" s="236" t="s">
        <v>29</v>
      </c>
      <c r="GDN1193" s="237" t="s">
        <v>26</v>
      </c>
      <c r="GDO1193" s="238">
        <v>7</v>
      </c>
      <c r="GDP1193" s="238">
        <v>2</v>
      </c>
      <c r="GDQ1193" s="239" t="s">
        <v>237</v>
      </c>
      <c r="GDR1193" s="240">
        <v>0</v>
      </c>
      <c r="GDS1193" s="240">
        <v>210</v>
      </c>
      <c r="GDT1193" s="235" t="e">
        <f>GDT1194+GDT1195</f>
        <v>#REF!</v>
      </c>
      <c r="GDU1193" s="236" t="s">
        <v>29</v>
      </c>
      <c r="GDV1193" s="237" t="s">
        <v>26</v>
      </c>
      <c r="GDW1193" s="238">
        <v>7</v>
      </c>
      <c r="GDX1193" s="238">
        <v>2</v>
      </c>
      <c r="GDY1193" s="239" t="s">
        <v>237</v>
      </c>
      <c r="GDZ1193" s="240">
        <v>0</v>
      </c>
      <c r="GEA1193" s="240">
        <v>210</v>
      </c>
      <c r="GEB1193" s="235" t="e">
        <f>GEB1194+GEB1195</f>
        <v>#REF!</v>
      </c>
      <c r="GEC1193" s="236" t="s">
        <v>29</v>
      </c>
      <c r="GED1193" s="237" t="s">
        <v>26</v>
      </c>
      <c r="GEE1193" s="238">
        <v>7</v>
      </c>
      <c r="GEF1193" s="238">
        <v>2</v>
      </c>
      <c r="GEG1193" s="239" t="s">
        <v>237</v>
      </c>
      <c r="GEH1193" s="240">
        <v>0</v>
      </c>
      <c r="GEI1193" s="240">
        <v>210</v>
      </c>
      <c r="GEJ1193" s="235" t="e">
        <f>GEJ1194+GEJ1195</f>
        <v>#REF!</v>
      </c>
      <c r="GEK1193" s="236" t="s">
        <v>29</v>
      </c>
      <c r="GEL1193" s="237" t="s">
        <v>26</v>
      </c>
      <c r="GEM1193" s="238">
        <v>7</v>
      </c>
      <c r="GEN1193" s="238">
        <v>2</v>
      </c>
      <c r="GEO1193" s="239" t="s">
        <v>237</v>
      </c>
      <c r="GEP1193" s="240">
        <v>0</v>
      </c>
      <c r="GEQ1193" s="240">
        <v>210</v>
      </c>
      <c r="GER1193" s="235" t="e">
        <f>GER1194+GER1195</f>
        <v>#REF!</v>
      </c>
      <c r="GES1193" s="236" t="s">
        <v>29</v>
      </c>
      <c r="GET1193" s="237" t="s">
        <v>26</v>
      </c>
      <c r="GEU1193" s="238">
        <v>7</v>
      </c>
      <c r="GEV1193" s="238">
        <v>2</v>
      </c>
      <c r="GEW1193" s="239" t="s">
        <v>237</v>
      </c>
      <c r="GEX1193" s="240">
        <v>0</v>
      </c>
      <c r="GEY1193" s="240">
        <v>210</v>
      </c>
      <c r="GEZ1193" s="235" t="e">
        <f>GEZ1194+GEZ1195</f>
        <v>#REF!</v>
      </c>
      <c r="GFA1193" s="236" t="s">
        <v>29</v>
      </c>
      <c r="GFB1193" s="237" t="s">
        <v>26</v>
      </c>
      <c r="GFC1193" s="238">
        <v>7</v>
      </c>
      <c r="GFD1193" s="238">
        <v>2</v>
      </c>
      <c r="GFE1193" s="239" t="s">
        <v>237</v>
      </c>
      <c r="GFF1193" s="240">
        <v>0</v>
      </c>
      <c r="GFG1193" s="240">
        <v>210</v>
      </c>
      <c r="GFH1193" s="235" t="e">
        <f>GFH1194+GFH1195</f>
        <v>#REF!</v>
      </c>
      <c r="GFI1193" s="236" t="s">
        <v>29</v>
      </c>
      <c r="GFJ1193" s="237" t="s">
        <v>26</v>
      </c>
      <c r="GFK1193" s="238">
        <v>7</v>
      </c>
      <c r="GFL1193" s="238">
        <v>2</v>
      </c>
      <c r="GFM1193" s="239" t="s">
        <v>237</v>
      </c>
      <c r="GFN1193" s="240">
        <v>0</v>
      </c>
      <c r="GFO1193" s="240">
        <v>210</v>
      </c>
      <c r="GFP1193" s="235" t="e">
        <f>GFP1194+GFP1195</f>
        <v>#REF!</v>
      </c>
      <c r="GFQ1193" s="236" t="s">
        <v>29</v>
      </c>
      <c r="GFR1193" s="237" t="s">
        <v>26</v>
      </c>
      <c r="GFS1193" s="238">
        <v>7</v>
      </c>
      <c r="GFT1193" s="238">
        <v>2</v>
      </c>
      <c r="GFU1193" s="239" t="s">
        <v>237</v>
      </c>
      <c r="GFV1193" s="240">
        <v>0</v>
      </c>
      <c r="GFW1193" s="240">
        <v>210</v>
      </c>
      <c r="GFX1193" s="235" t="e">
        <f>GFX1194+GFX1195</f>
        <v>#REF!</v>
      </c>
      <c r="GFY1193" s="236" t="s">
        <v>29</v>
      </c>
      <c r="GFZ1193" s="237" t="s">
        <v>26</v>
      </c>
      <c r="GGA1193" s="238">
        <v>7</v>
      </c>
      <c r="GGB1193" s="238">
        <v>2</v>
      </c>
      <c r="GGC1193" s="239" t="s">
        <v>237</v>
      </c>
      <c r="GGD1193" s="240">
        <v>0</v>
      </c>
      <c r="GGE1193" s="240">
        <v>210</v>
      </c>
      <c r="GGF1193" s="235" t="e">
        <f>GGF1194+GGF1195</f>
        <v>#REF!</v>
      </c>
      <c r="GGG1193" s="236" t="s">
        <v>29</v>
      </c>
      <c r="GGH1193" s="237" t="s">
        <v>26</v>
      </c>
      <c r="GGI1193" s="238">
        <v>7</v>
      </c>
      <c r="GGJ1193" s="238">
        <v>2</v>
      </c>
      <c r="GGK1193" s="239" t="s">
        <v>237</v>
      </c>
      <c r="GGL1193" s="240">
        <v>0</v>
      </c>
      <c r="GGM1193" s="240">
        <v>210</v>
      </c>
      <c r="GGN1193" s="235" t="e">
        <f>GGN1194+GGN1195</f>
        <v>#REF!</v>
      </c>
      <c r="GGO1193" s="236" t="s">
        <v>29</v>
      </c>
      <c r="GGP1193" s="237" t="s">
        <v>26</v>
      </c>
      <c r="GGQ1193" s="238">
        <v>7</v>
      </c>
      <c r="GGR1193" s="238">
        <v>2</v>
      </c>
      <c r="GGS1193" s="239" t="s">
        <v>237</v>
      </c>
      <c r="GGT1193" s="240">
        <v>0</v>
      </c>
      <c r="GGU1193" s="240">
        <v>210</v>
      </c>
      <c r="GGV1193" s="235" t="e">
        <f>GGV1194+GGV1195</f>
        <v>#REF!</v>
      </c>
      <c r="GGW1193" s="236" t="s">
        <v>29</v>
      </c>
      <c r="GGX1193" s="237" t="s">
        <v>26</v>
      </c>
      <c r="GGY1193" s="238">
        <v>7</v>
      </c>
      <c r="GGZ1193" s="238">
        <v>2</v>
      </c>
      <c r="GHA1193" s="239" t="s">
        <v>237</v>
      </c>
      <c r="GHB1193" s="240">
        <v>0</v>
      </c>
      <c r="GHC1193" s="240">
        <v>210</v>
      </c>
      <c r="GHD1193" s="235" t="e">
        <f>GHD1194+GHD1195</f>
        <v>#REF!</v>
      </c>
      <c r="GHE1193" s="236" t="s">
        <v>29</v>
      </c>
      <c r="GHF1193" s="237" t="s">
        <v>26</v>
      </c>
      <c r="GHG1193" s="238">
        <v>7</v>
      </c>
      <c r="GHH1193" s="238">
        <v>2</v>
      </c>
      <c r="GHI1193" s="239" t="s">
        <v>237</v>
      </c>
      <c r="GHJ1193" s="240">
        <v>0</v>
      </c>
      <c r="GHK1193" s="240">
        <v>210</v>
      </c>
      <c r="GHL1193" s="235" t="e">
        <f>GHL1194+GHL1195</f>
        <v>#REF!</v>
      </c>
      <c r="GHM1193" s="236" t="s">
        <v>29</v>
      </c>
      <c r="GHN1193" s="237" t="s">
        <v>26</v>
      </c>
      <c r="GHO1193" s="238">
        <v>7</v>
      </c>
      <c r="GHP1193" s="238">
        <v>2</v>
      </c>
      <c r="GHQ1193" s="239" t="s">
        <v>237</v>
      </c>
      <c r="GHR1193" s="240">
        <v>0</v>
      </c>
      <c r="GHS1193" s="240">
        <v>210</v>
      </c>
      <c r="GHT1193" s="235" t="e">
        <f>GHT1194+GHT1195</f>
        <v>#REF!</v>
      </c>
      <c r="GHU1193" s="236" t="s">
        <v>29</v>
      </c>
      <c r="GHV1193" s="237" t="s">
        <v>26</v>
      </c>
      <c r="GHW1193" s="238">
        <v>7</v>
      </c>
      <c r="GHX1193" s="238">
        <v>2</v>
      </c>
      <c r="GHY1193" s="239" t="s">
        <v>237</v>
      </c>
      <c r="GHZ1193" s="240">
        <v>0</v>
      </c>
      <c r="GIA1193" s="240">
        <v>210</v>
      </c>
      <c r="GIB1193" s="235" t="e">
        <f>GIB1194+GIB1195</f>
        <v>#REF!</v>
      </c>
      <c r="GIC1193" s="236" t="s">
        <v>29</v>
      </c>
      <c r="GID1193" s="237" t="s">
        <v>26</v>
      </c>
      <c r="GIE1193" s="238">
        <v>7</v>
      </c>
      <c r="GIF1193" s="238">
        <v>2</v>
      </c>
      <c r="GIG1193" s="239" t="s">
        <v>237</v>
      </c>
      <c r="GIH1193" s="240">
        <v>0</v>
      </c>
      <c r="GII1193" s="240">
        <v>210</v>
      </c>
      <c r="GIJ1193" s="235" t="e">
        <f>GIJ1194+GIJ1195</f>
        <v>#REF!</v>
      </c>
      <c r="GIK1193" s="236" t="s">
        <v>29</v>
      </c>
      <c r="GIL1193" s="237" t="s">
        <v>26</v>
      </c>
      <c r="GIM1193" s="238">
        <v>7</v>
      </c>
      <c r="GIN1193" s="238">
        <v>2</v>
      </c>
      <c r="GIO1193" s="239" t="s">
        <v>237</v>
      </c>
      <c r="GIP1193" s="240">
        <v>0</v>
      </c>
      <c r="GIQ1193" s="240">
        <v>210</v>
      </c>
      <c r="GIR1193" s="235" t="e">
        <f>GIR1194+GIR1195</f>
        <v>#REF!</v>
      </c>
      <c r="GIS1193" s="236" t="s">
        <v>29</v>
      </c>
      <c r="GIT1193" s="237" t="s">
        <v>26</v>
      </c>
      <c r="GIU1193" s="238">
        <v>7</v>
      </c>
      <c r="GIV1193" s="238">
        <v>2</v>
      </c>
      <c r="GIW1193" s="239" t="s">
        <v>237</v>
      </c>
      <c r="GIX1193" s="240">
        <v>0</v>
      </c>
      <c r="GIY1193" s="240">
        <v>210</v>
      </c>
      <c r="GIZ1193" s="235" t="e">
        <f>GIZ1194+GIZ1195</f>
        <v>#REF!</v>
      </c>
      <c r="GJA1193" s="236" t="s">
        <v>29</v>
      </c>
      <c r="GJB1193" s="237" t="s">
        <v>26</v>
      </c>
      <c r="GJC1193" s="238">
        <v>7</v>
      </c>
      <c r="GJD1193" s="238">
        <v>2</v>
      </c>
      <c r="GJE1193" s="239" t="s">
        <v>237</v>
      </c>
      <c r="GJF1193" s="240">
        <v>0</v>
      </c>
      <c r="GJG1193" s="240">
        <v>210</v>
      </c>
      <c r="GJH1193" s="235" t="e">
        <f>GJH1194+GJH1195</f>
        <v>#REF!</v>
      </c>
      <c r="GJI1193" s="236" t="s">
        <v>29</v>
      </c>
      <c r="GJJ1193" s="237" t="s">
        <v>26</v>
      </c>
      <c r="GJK1193" s="238">
        <v>7</v>
      </c>
      <c r="GJL1193" s="238">
        <v>2</v>
      </c>
      <c r="GJM1193" s="239" t="s">
        <v>237</v>
      </c>
      <c r="GJN1193" s="240">
        <v>0</v>
      </c>
      <c r="GJO1193" s="240">
        <v>210</v>
      </c>
      <c r="GJP1193" s="235" t="e">
        <f>GJP1194+GJP1195</f>
        <v>#REF!</v>
      </c>
      <c r="GJQ1193" s="236" t="s">
        <v>29</v>
      </c>
      <c r="GJR1193" s="237" t="s">
        <v>26</v>
      </c>
      <c r="GJS1193" s="238">
        <v>7</v>
      </c>
      <c r="GJT1193" s="238">
        <v>2</v>
      </c>
      <c r="GJU1193" s="239" t="s">
        <v>237</v>
      </c>
      <c r="GJV1193" s="240">
        <v>0</v>
      </c>
      <c r="GJW1193" s="240">
        <v>210</v>
      </c>
      <c r="GJX1193" s="235" t="e">
        <f>GJX1194+GJX1195</f>
        <v>#REF!</v>
      </c>
      <c r="GJY1193" s="236" t="s">
        <v>29</v>
      </c>
      <c r="GJZ1193" s="237" t="s">
        <v>26</v>
      </c>
      <c r="GKA1193" s="238">
        <v>7</v>
      </c>
      <c r="GKB1193" s="238">
        <v>2</v>
      </c>
      <c r="GKC1193" s="239" t="s">
        <v>237</v>
      </c>
      <c r="GKD1193" s="240">
        <v>0</v>
      </c>
      <c r="GKE1193" s="240">
        <v>210</v>
      </c>
      <c r="GKF1193" s="235" t="e">
        <f>GKF1194+GKF1195</f>
        <v>#REF!</v>
      </c>
      <c r="GKG1193" s="236" t="s">
        <v>29</v>
      </c>
      <c r="GKH1193" s="237" t="s">
        <v>26</v>
      </c>
      <c r="GKI1193" s="238">
        <v>7</v>
      </c>
      <c r="GKJ1193" s="238">
        <v>2</v>
      </c>
      <c r="GKK1193" s="239" t="s">
        <v>237</v>
      </c>
      <c r="GKL1193" s="240">
        <v>0</v>
      </c>
      <c r="GKM1193" s="240">
        <v>210</v>
      </c>
      <c r="GKN1193" s="235" t="e">
        <f>GKN1194+GKN1195</f>
        <v>#REF!</v>
      </c>
      <c r="GKO1193" s="236" t="s">
        <v>29</v>
      </c>
      <c r="GKP1193" s="237" t="s">
        <v>26</v>
      </c>
      <c r="GKQ1193" s="238">
        <v>7</v>
      </c>
      <c r="GKR1193" s="238">
        <v>2</v>
      </c>
      <c r="GKS1193" s="239" t="s">
        <v>237</v>
      </c>
      <c r="GKT1193" s="240">
        <v>0</v>
      </c>
      <c r="GKU1193" s="240">
        <v>210</v>
      </c>
      <c r="GKV1193" s="235" t="e">
        <f>GKV1194+GKV1195</f>
        <v>#REF!</v>
      </c>
      <c r="GKW1193" s="236" t="s">
        <v>29</v>
      </c>
      <c r="GKX1193" s="237" t="s">
        <v>26</v>
      </c>
      <c r="GKY1193" s="238">
        <v>7</v>
      </c>
      <c r="GKZ1193" s="238">
        <v>2</v>
      </c>
      <c r="GLA1193" s="239" t="s">
        <v>237</v>
      </c>
      <c r="GLB1193" s="240">
        <v>0</v>
      </c>
      <c r="GLC1193" s="240">
        <v>210</v>
      </c>
      <c r="GLD1193" s="235" t="e">
        <f>GLD1194+GLD1195</f>
        <v>#REF!</v>
      </c>
      <c r="GLE1193" s="236" t="s">
        <v>29</v>
      </c>
      <c r="GLF1193" s="237" t="s">
        <v>26</v>
      </c>
      <c r="GLG1193" s="238">
        <v>7</v>
      </c>
      <c r="GLH1193" s="238">
        <v>2</v>
      </c>
      <c r="GLI1193" s="239" t="s">
        <v>237</v>
      </c>
      <c r="GLJ1193" s="240">
        <v>0</v>
      </c>
      <c r="GLK1193" s="240">
        <v>210</v>
      </c>
      <c r="GLL1193" s="235" t="e">
        <f>GLL1194+GLL1195</f>
        <v>#REF!</v>
      </c>
      <c r="GLM1193" s="236" t="s">
        <v>29</v>
      </c>
      <c r="GLN1193" s="237" t="s">
        <v>26</v>
      </c>
      <c r="GLO1193" s="238">
        <v>7</v>
      </c>
      <c r="GLP1193" s="238">
        <v>2</v>
      </c>
      <c r="GLQ1193" s="239" t="s">
        <v>237</v>
      </c>
      <c r="GLR1193" s="240">
        <v>0</v>
      </c>
      <c r="GLS1193" s="240">
        <v>210</v>
      </c>
      <c r="GLT1193" s="235" t="e">
        <f>GLT1194+GLT1195</f>
        <v>#REF!</v>
      </c>
      <c r="GLU1193" s="236" t="s">
        <v>29</v>
      </c>
      <c r="GLV1193" s="237" t="s">
        <v>26</v>
      </c>
      <c r="GLW1193" s="238">
        <v>7</v>
      </c>
      <c r="GLX1193" s="238">
        <v>2</v>
      </c>
      <c r="GLY1193" s="239" t="s">
        <v>237</v>
      </c>
      <c r="GLZ1193" s="240">
        <v>0</v>
      </c>
      <c r="GMA1193" s="240">
        <v>210</v>
      </c>
      <c r="GMB1193" s="235" t="e">
        <f>GMB1194+GMB1195</f>
        <v>#REF!</v>
      </c>
      <c r="GMC1193" s="236" t="s">
        <v>29</v>
      </c>
      <c r="GMD1193" s="237" t="s">
        <v>26</v>
      </c>
      <c r="GME1193" s="238">
        <v>7</v>
      </c>
      <c r="GMF1193" s="238">
        <v>2</v>
      </c>
      <c r="GMG1193" s="239" t="s">
        <v>237</v>
      </c>
      <c r="GMH1193" s="240">
        <v>0</v>
      </c>
      <c r="GMI1193" s="240">
        <v>210</v>
      </c>
      <c r="GMJ1193" s="235" t="e">
        <f>GMJ1194+GMJ1195</f>
        <v>#REF!</v>
      </c>
      <c r="GMK1193" s="236" t="s">
        <v>29</v>
      </c>
      <c r="GML1193" s="237" t="s">
        <v>26</v>
      </c>
      <c r="GMM1193" s="238">
        <v>7</v>
      </c>
      <c r="GMN1193" s="238">
        <v>2</v>
      </c>
      <c r="GMO1193" s="239" t="s">
        <v>237</v>
      </c>
      <c r="GMP1193" s="240">
        <v>0</v>
      </c>
      <c r="GMQ1193" s="240">
        <v>210</v>
      </c>
      <c r="GMR1193" s="235" t="e">
        <f>GMR1194+GMR1195</f>
        <v>#REF!</v>
      </c>
      <c r="GMS1193" s="236" t="s">
        <v>29</v>
      </c>
      <c r="GMT1193" s="237" t="s">
        <v>26</v>
      </c>
      <c r="GMU1193" s="238">
        <v>7</v>
      </c>
      <c r="GMV1193" s="238">
        <v>2</v>
      </c>
      <c r="GMW1193" s="239" t="s">
        <v>237</v>
      </c>
      <c r="GMX1193" s="240">
        <v>0</v>
      </c>
      <c r="GMY1193" s="240">
        <v>210</v>
      </c>
      <c r="GMZ1193" s="235" t="e">
        <f>GMZ1194+GMZ1195</f>
        <v>#REF!</v>
      </c>
      <c r="GNA1193" s="236" t="s">
        <v>29</v>
      </c>
      <c r="GNB1193" s="237" t="s">
        <v>26</v>
      </c>
      <c r="GNC1193" s="238">
        <v>7</v>
      </c>
      <c r="GND1193" s="238">
        <v>2</v>
      </c>
      <c r="GNE1193" s="239" t="s">
        <v>237</v>
      </c>
      <c r="GNF1193" s="240">
        <v>0</v>
      </c>
      <c r="GNG1193" s="240">
        <v>210</v>
      </c>
      <c r="GNH1193" s="235" t="e">
        <f>GNH1194+GNH1195</f>
        <v>#REF!</v>
      </c>
      <c r="GNI1193" s="236" t="s">
        <v>29</v>
      </c>
      <c r="GNJ1193" s="237" t="s">
        <v>26</v>
      </c>
      <c r="GNK1193" s="238">
        <v>7</v>
      </c>
      <c r="GNL1193" s="238">
        <v>2</v>
      </c>
      <c r="GNM1193" s="239" t="s">
        <v>237</v>
      </c>
      <c r="GNN1193" s="240">
        <v>0</v>
      </c>
      <c r="GNO1193" s="240">
        <v>210</v>
      </c>
      <c r="GNP1193" s="235" t="e">
        <f>GNP1194+GNP1195</f>
        <v>#REF!</v>
      </c>
      <c r="GNQ1193" s="236" t="s">
        <v>29</v>
      </c>
      <c r="GNR1193" s="237" t="s">
        <v>26</v>
      </c>
      <c r="GNS1193" s="238">
        <v>7</v>
      </c>
      <c r="GNT1193" s="238">
        <v>2</v>
      </c>
      <c r="GNU1193" s="239" t="s">
        <v>237</v>
      </c>
      <c r="GNV1193" s="240">
        <v>0</v>
      </c>
      <c r="GNW1193" s="240">
        <v>210</v>
      </c>
      <c r="GNX1193" s="235" t="e">
        <f>GNX1194+GNX1195</f>
        <v>#REF!</v>
      </c>
      <c r="GNY1193" s="236" t="s">
        <v>29</v>
      </c>
      <c r="GNZ1193" s="237" t="s">
        <v>26</v>
      </c>
      <c r="GOA1193" s="238">
        <v>7</v>
      </c>
      <c r="GOB1193" s="238">
        <v>2</v>
      </c>
      <c r="GOC1193" s="239" t="s">
        <v>237</v>
      </c>
      <c r="GOD1193" s="240">
        <v>0</v>
      </c>
      <c r="GOE1193" s="240">
        <v>210</v>
      </c>
      <c r="GOF1193" s="235" t="e">
        <f>GOF1194+GOF1195</f>
        <v>#REF!</v>
      </c>
      <c r="GOG1193" s="236" t="s">
        <v>29</v>
      </c>
      <c r="GOH1193" s="237" t="s">
        <v>26</v>
      </c>
      <c r="GOI1193" s="238">
        <v>7</v>
      </c>
      <c r="GOJ1193" s="238">
        <v>2</v>
      </c>
      <c r="GOK1193" s="239" t="s">
        <v>237</v>
      </c>
      <c r="GOL1193" s="240">
        <v>0</v>
      </c>
      <c r="GOM1193" s="240">
        <v>210</v>
      </c>
      <c r="GON1193" s="235" t="e">
        <f>GON1194+GON1195</f>
        <v>#REF!</v>
      </c>
      <c r="GOO1193" s="236" t="s">
        <v>29</v>
      </c>
      <c r="GOP1193" s="237" t="s">
        <v>26</v>
      </c>
      <c r="GOQ1193" s="238">
        <v>7</v>
      </c>
      <c r="GOR1193" s="238">
        <v>2</v>
      </c>
      <c r="GOS1193" s="239" t="s">
        <v>237</v>
      </c>
      <c r="GOT1193" s="240">
        <v>0</v>
      </c>
      <c r="GOU1193" s="240">
        <v>210</v>
      </c>
      <c r="GOV1193" s="235" t="e">
        <f>GOV1194+GOV1195</f>
        <v>#REF!</v>
      </c>
      <c r="GOW1193" s="236" t="s">
        <v>29</v>
      </c>
      <c r="GOX1193" s="237" t="s">
        <v>26</v>
      </c>
      <c r="GOY1193" s="238">
        <v>7</v>
      </c>
      <c r="GOZ1193" s="238">
        <v>2</v>
      </c>
      <c r="GPA1193" s="239" t="s">
        <v>237</v>
      </c>
      <c r="GPB1193" s="240">
        <v>0</v>
      </c>
      <c r="GPC1193" s="240">
        <v>210</v>
      </c>
      <c r="GPD1193" s="235" t="e">
        <f>GPD1194+GPD1195</f>
        <v>#REF!</v>
      </c>
      <c r="GPE1193" s="236" t="s">
        <v>29</v>
      </c>
      <c r="GPF1193" s="237" t="s">
        <v>26</v>
      </c>
      <c r="GPG1193" s="238">
        <v>7</v>
      </c>
      <c r="GPH1193" s="238">
        <v>2</v>
      </c>
      <c r="GPI1193" s="239" t="s">
        <v>237</v>
      </c>
      <c r="GPJ1193" s="240">
        <v>0</v>
      </c>
      <c r="GPK1193" s="240">
        <v>210</v>
      </c>
      <c r="GPL1193" s="235" t="e">
        <f>GPL1194+GPL1195</f>
        <v>#REF!</v>
      </c>
      <c r="GPM1193" s="236" t="s">
        <v>29</v>
      </c>
      <c r="GPN1193" s="237" t="s">
        <v>26</v>
      </c>
      <c r="GPO1193" s="238">
        <v>7</v>
      </c>
      <c r="GPP1193" s="238">
        <v>2</v>
      </c>
      <c r="GPQ1193" s="239" t="s">
        <v>237</v>
      </c>
      <c r="GPR1193" s="240">
        <v>0</v>
      </c>
      <c r="GPS1193" s="240">
        <v>210</v>
      </c>
      <c r="GPT1193" s="235" t="e">
        <f>GPT1194+GPT1195</f>
        <v>#REF!</v>
      </c>
      <c r="GPU1193" s="236" t="s">
        <v>29</v>
      </c>
      <c r="GPV1193" s="237" t="s">
        <v>26</v>
      </c>
      <c r="GPW1193" s="238">
        <v>7</v>
      </c>
      <c r="GPX1193" s="238">
        <v>2</v>
      </c>
      <c r="GPY1193" s="239" t="s">
        <v>237</v>
      </c>
      <c r="GPZ1193" s="240">
        <v>0</v>
      </c>
      <c r="GQA1193" s="240">
        <v>210</v>
      </c>
      <c r="GQB1193" s="235" t="e">
        <f>GQB1194+GQB1195</f>
        <v>#REF!</v>
      </c>
      <c r="GQC1193" s="236" t="s">
        <v>29</v>
      </c>
      <c r="GQD1193" s="237" t="s">
        <v>26</v>
      </c>
      <c r="GQE1193" s="238">
        <v>7</v>
      </c>
      <c r="GQF1193" s="238">
        <v>2</v>
      </c>
      <c r="GQG1193" s="239" t="s">
        <v>237</v>
      </c>
      <c r="GQH1193" s="240">
        <v>0</v>
      </c>
      <c r="GQI1193" s="240">
        <v>210</v>
      </c>
      <c r="GQJ1193" s="235" t="e">
        <f>GQJ1194+GQJ1195</f>
        <v>#REF!</v>
      </c>
      <c r="GQK1193" s="236" t="s">
        <v>29</v>
      </c>
      <c r="GQL1193" s="237" t="s">
        <v>26</v>
      </c>
      <c r="GQM1193" s="238">
        <v>7</v>
      </c>
      <c r="GQN1193" s="238">
        <v>2</v>
      </c>
      <c r="GQO1193" s="239" t="s">
        <v>237</v>
      </c>
      <c r="GQP1193" s="240">
        <v>0</v>
      </c>
      <c r="GQQ1193" s="240">
        <v>210</v>
      </c>
      <c r="GQR1193" s="235" t="e">
        <f>GQR1194+GQR1195</f>
        <v>#REF!</v>
      </c>
      <c r="GQS1193" s="236" t="s">
        <v>29</v>
      </c>
      <c r="GQT1193" s="237" t="s">
        <v>26</v>
      </c>
      <c r="GQU1193" s="238">
        <v>7</v>
      </c>
      <c r="GQV1193" s="238">
        <v>2</v>
      </c>
      <c r="GQW1193" s="239" t="s">
        <v>237</v>
      </c>
      <c r="GQX1193" s="240">
        <v>0</v>
      </c>
      <c r="GQY1193" s="240">
        <v>210</v>
      </c>
      <c r="GQZ1193" s="235" t="e">
        <f>GQZ1194+GQZ1195</f>
        <v>#REF!</v>
      </c>
      <c r="GRA1193" s="236" t="s">
        <v>29</v>
      </c>
      <c r="GRB1193" s="237" t="s">
        <v>26</v>
      </c>
      <c r="GRC1193" s="238">
        <v>7</v>
      </c>
      <c r="GRD1193" s="238">
        <v>2</v>
      </c>
      <c r="GRE1193" s="239" t="s">
        <v>237</v>
      </c>
      <c r="GRF1193" s="240">
        <v>0</v>
      </c>
      <c r="GRG1193" s="240">
        <v>210</v>
      </c>
      <c r="GRH1193" s="235" t="e">
        <f>GRH1194+GRH1195</f>
        <v>#REF!</v>
      </c>
      <c r="GRI1193" s="236" t="s">
        <v>29</v>
      </c>
      <c r="GRJ1193" s="237" t="s">
        <v>26</v>
      </c>
      <c r="GRK1193" s="238">
        <v>7</v>
      </c>
      <c r="GRL1193" s="238">
        <v>2</v>
      </c>
      <c r="GRM1193" s="239" t="s">
        <v>237</v>
      </c>
      <c r="GRN1193" s="240">
        <v>0</v>
      </c>
      <c r="GRO1193" s="240">
        <v>210</v>
      </c>
      <c r="GRP1193" s="235" t="e">
        <f>GRP1194+GRP1195</f>
        <v>#REF!</v>
      </c>
      <c r="GRQ1193" s="236" t="s">
        <v>29</v>
      </c>
      <c r="GRR1193" s="237" t="s">
        <v>26</v>
      </c>
      <c r="GRS1193" s="238">
        <v>7</v>
      </c>
      <c r="GRT1193" s="238">
        <v>2</v>
      </c>
      <c r="GRU1193" s="239" t="s">
        <v>237</v>
      </c>
      <c r="GRV1193" s="240">
        <v>0</v>
      </c>
      <c r="GRW1193" s="240">
        <v>210</v>
      </c>
      <c r="GRX1193" s="235" t="e">
        <f>GRX1194+GRX1195</f>
        <v>#REF!</v>
      </c>
      <c r="GRY1193" s="236" t="s">
        <v>29</v>
      </c>
      <c r="GRZ1193" s="237" t="s">
        <v>26</v>
      </c>
      <c r="GSA1193" s="238">
        <v>7</v>
      </c>
      <c r="GSB1193" s="238">
        <v>2</v>
      </c>
      <c r="GSC1193" s="239" t="s">
        <v>237</v>
      </c>
      <c r="GSD1193" s="240">
        <v>0</v>
      </c>
      <c r="GSE1193" s="240">
        <v>210</v>
      </c>
      <c r="GSF1193" s="235" t="e">
        <f>GSF1194+GSF1195</f>
        <v>#REF!</v>
      </c>
      <c r="GSG1193" s="236" t="s">
        <v>29</v>
      </c>
      <c r="GSH1193" s="237" t="s">
        <v>26</v>
      </c>
      <c r="GSI1193" s="238">
        <v>7</v>
      </c>
      <c r="GSJ1193" s="238">
        <v>2</v>
      </c>
      <c r="GSK1193" s="239" t="s">
        <v>237</v>
      </c>
      <c r="GSL1193" s="240">
        <v>0</v>
      </c>
      <c r="GSM1193" s="240">
        <v>210</v>
      </c>
      <c r="GSN1193" s="235" t="e">
        <f>GSN1194+GSN1195</f>
        <v>#REF!</v>
      </c>
      <c r="GSO1193" s="236" t="s">
        <v>29</v>
      </c>
      <c r="GSP1193" s="237" t="s">
        <v>26</v>
      </c>
      <c r="GSQ1193" s="238">
        <v>7</v>
      </c>
      <c r="GSR1193" s="238">
        <v>2</v>
      </c>
      <c r="GSS1193" s="239" t="s">
        <v>237</v>
      </c>
      <c r="GST1193" s="240">
        <v>0</v>
      </c>
      <c r="GSU1193" s="240">
        <v>210</v>
      </c>
      <c r="GSV1193" s="235" t="e">
        <f>GSV1194+GSV1195</f>
        <v>#REF!</v>
      </c>
      <c r="GSW1193" s="236" t="s">
        <v>29</v>
      </c>
      <c r="GSX1193" s="237" t="s">
        <v>26</v>
      </c>
      <c r="GSY1193" s="238">
        <v>7</v>
      </c>
      <c r="GSZ1193" s="238">
        <v>2</v>
      </c>
      <c r="GTA1193" s="239" t="s">
        <v>237</v>
      </c>
      <c r="GTB1193" s="240">
        <v>0</v>
      </c>
      <c r="GTC1193" s="240">
        <v>210</v>
      </c>
      <c r="GTD1193" s="235" t="e">
        <f>GTD1194+GTD1195</f>
        <v>#REF!</v>
      </c>
      <c r="GTE1193" s="236" t="s">
        <v>29</v>
      </c>
      <c r="GTF1193" s="237" t="s">
        <v>26</v>
      </c>
      <c r="GTG1193" s="238">
        <v>7</v>
      </c>
      <c r="GTH1193" s="238">
        <v>2</v>
      </c>
      <c r="GTI1193" s="239" t="s">
        <v>237</v>
      </c>
      <c r="GTJ1193" s="240">
        <v>0</v>
      </c>
      <c r="GTK1193" s="240">
        <v>210</v>
      </c>
      <c r="GTL1193" s="235" t="e">
        <f>GTL1194+GTL1195</f>
        <v>#REF!</v>
      </c>
      <c r="GTM1193" s="236" t="s">
        <v>29</v>
      </c>
      <c r="GTN1193" s="237" t="s">
        <v>26</v>
      </c>
      <c r="GTO1193" s="238">
        <v>7</v>
      </c>
      <c r="GTP1193" s="238">
        <v>2</v>
      </c>
      <c r="GTQ1193" s="239" t="s">
        <v>237</v>
      </c>
      <c r="GTR1193" s="240">
        <v>0</v>
      </c>
      <c r="GTS1193" s="240">
        <v>210</v>
      </c>
      <c r="GTT1193" s="235" t="e">
        <f>GTT1194+GTT1195</f>
        <v>#REF!</v>
      </c>
      <c r="GTU1193" s="236" t="s">
        <v>29</v>
      </c>
      <c r="GTV1193" s="237" t="s">
        <v>26</v>
      </c>
      <c r="GTW1193" s="238">
        <v>7</v>
      </c>
      <c r="GTX1193" s="238">
        <v>2</v>
      </c>
      <c r="GTY1193" s="239" t="s">
        <v>237</v>
      </c>
      <c r="GTZ1193" s="240">
        <v>0</v>
      </c>
      <c r="GUA1193" s="240">
        <v>210</v>
      </c>
      <c r="GUB1193" s="235" t="e">
        <f>GUB1194+GUB1195</f>
        <v>#REF!</v>
      </c>
      <c r="GUC1193" s="236" t="s">
        <v>29</v>
      </c>
      <c r="GUD1193" s="237" t="s">
        <v>26</v>
      </c>
      <c r="GUE1193" s="238">
        <v>7</v>
      </c>
      <c r="GUF1193" s="238">
        <v>2</v>
      </c>
      <c r="GUG1193" s="239" t="s">
        <v>237</v>
      </c>
      <c r="GUH1193" s="240">
        <v>0</v>
      </c>
      <c r="GUI1193" s="240">
        <v>210</v>
      </c>
      <c r="GUJ1193" s="235" t="e">
        <f>GUJ1194+GUJ1195</f>
        <v>#REF!</v>
      </c>
      <c r="GUK1193" s="236" t="s">
        <v>29</v>
      </c>
      <c r="GUL1193" s="237" t="s">
        <v>26</v>
      </c>
      <c r="GUM1193" s="238">
        <v>7</v>
      </c>
      <c r="GUN1193" s="238">
        <v>2</v>
      </c>
      <c r="GUO1193" s="239" t="s">
        <v>237</v>
      </c>
      <c r="GUP1193" s="240">
        <v>0</v>
      </c>
      <c r="GUQ1193" s="240">
        <v>210</v>
      </c>
      <c r="GUR1193" s="235" t="e">
        <f>GUR1194+GUR1195</f>
        <v>#REF!</v>
      </c>
      <c r="GUS1193" s="236" t="s">
        <v>29</v>
      </c>
      <c r="GUT1193" s="237" t="s">
        <v>26</v>
      </c>
      <c r="GUU1193" s="238">
        <v>7</v>
      </c>
      <c r="GUV1193" s="238">
        <v>2</v>
      </c>
      <c r="GUW1193" s="239" t="s">
        <v>237</v>
      </c>
      <c r="GUX1193" s="240">
        <v>0</v>
      </c>
      <c r="GUY1193" s="240">
        <v>210</v>
      </c>
      <c r="GUZ1193" s="235" t="e">
        <f>GUZ1194+GUZ1195</f>
        <v>#REF!</v>
      </c>
      <c r="GVA1193" s="236" t="s">
        <v>29</v>
      </c>
      <c r="GVB1193" s="237" t="s">
        <v>26</v>
      </c>
      <c r="GVC1193" s="238">
        <v>7</v>
      </c>
      <c r="GVD1193" s="238">
        <v>2</v>
      </c>
      <c r="GVE1193" s="239" t="s">
        <v>237</v>
      </c>
      <c r="GVF1193" s="240">
        <v>0</v>
      </c>
      <c r="GVG1193" s="240">
        <v>210</v>
      </c>
      <c r="GVH1193" s="235" t="e">
        <f>GVH1194+GVH1195</f>
        <v>#REF!</v>
      </c>
      <c r="GVI1193" s="236" t="s">
        <v>29</v>
      </c>
      <c r="GVJ1193" s="237" t="s">
        <v>26</v>
      </c>
      <c r="GVK1193" s="238">
        <v>7</v>
      </c>
      <c r="GVL1193" s="238">
        <v>2</v>
      </c>
      <c r="GVM1193" s="239" t="s">
        <v>237</v>
      </c>
      <c r="GVN1193" s="240">
        <v>0</v>
      </c>
      <c r="GVO1193" s="240">
        <v>210</v>
      </c>
      <c r="GVP1193" s="235" t="e">
        <f>GVP1194+GVP1195</f>
        <v>#REF!</v>
      </c>
      <c r="GVQ1193" s="236" t="s">
        <v>29</v>
      </c>
      <c r="GVR1193" s="237" t="s">
        <v>26</v>
      </c>
      <c r="GVS1193" s="238">
        <v>7</v>
      </c>
      <c r="GVT1193" s="238">
        <v>2</v>
      </c>
      <c r="GVU1193" s="239" t="s">
        <v>237</v>
      </c>
      <c r="GVV1193" s="240">
        <v>0</v>
      </c>
      <c r="GVW1193" s="240">
        <v>210</v>
      </c>
      <c r="GVX1193" s="235" t="e">
        <f>GVX1194+GVX1195</f>
        <v>#REF!</v>
      </c>
      <c r="GVY1193" s="236" t="s">
        <v>29</v>
      </c>
      <c r="GVZ1193" s="237" t="s">
        <v>26</v>
      </c>
      <c r="GWA1193" s="238">
        <v>7</v>
      </c>
      <c r="GWB1193" s="238">
        <v>2</v>
      </c>
      <c r="GWC1193" s="239" t="s">
        <v>237</v>
      </c>
      <c r="GWD1193" s="240">
        <v>0</v>
      </c>
      <c r="GWE1193" s="240">
        <v>210</v>
      </c>
      <c r="GWF1193" s="235" t="e">
        <f>GWF1194+GWF1195</f>
        <v>#REF!</v>
      </c>
      <c r="GWG1193" s="236" t="s">
        <v>29</v>
      </c>
      <c r="GWH1193" s="237" t="s">
        <v>26</v>
      </c>
      <c r="GWI1193" s="238">
        <v>7</v>
      </c>
      <c r="GWJ1193" s="238">
        <v>2</v>
      </c>
      <c r="GWK1193" s="239" t="s">
        <v>237</v>
      </c>
      <c r="GWL1193" s="240">
        <v>0</v>
      </c>
      <c r="GWM1193" s="240">
        <v>210</v>
      </c>
      <c r="GWN1193" s="235" t="e">
        <f>GWN1194+GWN1195</f>
        <v>#REF!</v>
      </c>
      <c r="GWO1193" s="236" t="s">
        <v>29</v>
      </c>
      <c r="GWP1193" s="237" t="s">
        <v>26</v>
      </c>
      <c r="GWQ1193" s="238">
        <v>7</v>
      </c>
      <c r="GWR1193" s="238">
        <v>2</v>
      </c>
      <c r="GWS1193" s="239" t="s">
        <v>237</v>
      </c>
      <c r="GWT1193" s="240">
        <v>0</v>
      </c>
      <c r="GWU1193" s="240">
        <v>210</v>
      </c>
      <c r="GWV1193" s="235" t="e">
        <f>GWV1194+GWV1195</f>
        <v>#REF!</v>
      </c>
      <c r="GWW1193" s="236" t="s">
        <v>29</v>
      </c>
      <c r="GWX1193" s="237" t="s">
        <v>26</v>
      </c>
      <c r="GWY1193" s="238">
        <v>7</v>
      </c>
      <c r="GWZ1193" s="238">
        <v>2</v>
      </c>
      <c r="GXA1193" s="239" t="s">
        <v>237</v>
      </c>
      <c r="GXB1193" s="240">
        <v>0</v>
      </c>
      <c r="GXC1193" s="240">
        <v>210</v>
      </c>
      <c r="GXD1193" s="235" t="e">
        <f>GXD1194+GXD1195</f>
        <v>#REF!</v>
      </c>
      <c r="GXE1193" s="236" t="s">
        <v>29</v>
      </c>
      <c r="GXF1193" s="237" t="s">
        <v>26</v>
      </c>
      <c r="GXG1193" s="238">
        <v>7</v>
      </c>
      <c r="GXH1193" s="238">
        <v>2</v>
      </c>
      <c r="GXI1193" s="239" t="s">
        <v>237</v>
      </c>
      <c r="GXJ1193" s="240">
        <v>0</v>
      </c>
      <c r="GXK1193" s="240">
        <v>210</v>
      </c>
      <c r="GXL1193" s="235" t="e">
        <f>GXL1194+GXL1195</f>
        <v>#REF!</v>
      </c>
      <c r="GXM1193" s="236" t="s">
        <v>29</v>
      </c>
      <c r="GXN1193" s="237" t="s">
        <v>26</v>
      </c>
      <c r="GXO1193" s="238">
        <v>7</v>
      </c>
      <c r="GXP1193" s="238">
        <v>2</v>
      </c>
      <c r="GXQ1193" s="239" t="s">
        <v>237</v>
      </c>
      <c r="GXR1193" s="240">
        <v>0</v>
      </c>
      <c r="GXS1193" s="240">
        <v>210</v>
      </c>
      <c r="GXT1193" s="235" t="e">
        <f>GXT1194+GXT1195</f>
        <v>#REF!</v>
      </c>
      <c r="GXU1193" s="236" t="s">
        <v>29</v>
      </c>
      <c r="GXV1193" s="237" t="s">
        <v>26</v>
      </c>
      <c r="GXW1193" s="238">
        <v>7</v>
      </c>
      <c r="GXX1193" s="238">
        <v>2</v>
      </c>
      <c r="GXY1193" s="239" t="s">
        <v>237</v>
      </c>
      <c r="GXZ1193" s="240">
        <v>0</v>
      </c>
      <c r="GYA1193" s="240">
        <v>210</v>
      </c>
      <c r="GYB1193" s="235" t="e">
        <f>GYB1194+GYB1195</f>
        <v>#REF!</v>
      </c>
      <c r="GYC1193" s="236" t="s">
        <v>29</v>
      </c>
      <c r="GYD1193" s="237" t="s">
        <v>26</v>
      </c>
      <c r="GYE1193" s="238">
        <v>7</v>
      </c>
      <c r="GYF1193" s="238">
        <v>2</v>
      </c>
      <c r="GYG1193" s="239" t="s">
        <v>237</v>
      </c>
      <c r="GYH1193" s="240">
        <v>0</v>
      </c>
      <c r="GYI1193" s="240">
        <v>210</v>
      </c>
      <c r="GYJ1193" s="235" t="e">
        <f>GYJ1194+GYJ1195</f>
        <v>#REF!</v>
      </c>
      <c r="GYK1193" s="236" t="s">
        <v>29</v>
      </c>
      <c r="GYL1193" s="237" t="s">
        <v>26</v>
      </c>
      <c r="GYM1193" s="238">
        <v>7</v>
      </c>
      <c r="GYN1193" s="238">
        <v>2</v>
      </c>
      <c r="GYO1193" s="239" t="s">
        <v>237</v>
      </c>
      <c r="GYP1193" s="240">
        <v>0</v>
      </c>
      <c r="GYQ1193" s="240">
        <v>210</v>
      </c>
      <c r="GYR1193" s="235" t="e">
        <f>GYR1194+GYR1195</f>
        <v>#REF!</v>
      </c>
      <c r="GYS1193" s="236" t="s">
        <v>29</v>
      </c>
      <c r="GYT1193" s="237" t="s">
        <v>26</v>
      </c>
      <c r="GYU1193" s="238">
        <v>7</v>
      </c>
      <c r="GYV1193" s="238">
        <v>2</v>
      </c>
      <c r="GYW1193" s="239" t="s">
        <v>237</v>
      </c>
      <c r="GYX1193" s="240">
        <v>0</v>
      </c>
      <c r="GYY1193" s="240">
        <v>210</v>
      </c>
      <c r="GYZ1193" s="235" t="e">
        <f>GYZ1194+GYZ1195</f>
        <v>#REF!</v>
      </c>
      <c r="GZA1193" s="236" t="s">
        <v>29</v>
      </c>
      <c r="GZB1193" s="237" t="s">
        <v>26</v>
      </c>
      <c r="GZC1193" s="238">
        <v>7</v>
      </c>
      <c r="GZD1193" s="238">
        <v>2</v>
      </c>
      <c r="GZE1193" s="239" t="s">
        <v>237</v>
      </c>
      <c r="GZF1193" s="240">
        <v>0</v>
      </c>
      <c r="GZG1193" s="240">
        <v>210</v>
      </c>
      <c r="GZH1193" s="235" t="e">
        <f>GZH1194+GZH1195</f>
        <v>#REF!</v>
      </c>
      <c r="GZI1193" s="236" t="s">
        <v>29</v>
      </c>
      <c r="GZJ1193" s="237" t="s">
        <v>26</v>
      </c>
      <c r="GZK1193" s="238">
        <v>7</v>
      </c>
      <c r="GZL1193" s="238">
        <v>2</v>
      </c>
      <c r="GZM1193" s="239" t="s">
        <v>237</v>
      </c>
      <c r="GZN1193" s="240">
        <v>0</v>
      </c>
      <c r="GZO1193" s="240">
        <v>210</v>
      </c>
      <c r="GZP1193" s="235" t="e">
        <f>GZP1194+GZP1195</f>
        <v>#REF!</v>
      </c>
      <c r="GZQ1193" s="236" t="s">
        <v>29</v>
      </c>
      <c r="GZR1193" s="237" t="s">
        <v>26</v>
      </c>
      <c r="GZS1193" s="238">
        <v>7</v>
      </c>
      <c r="GZT1193" s="238">
        <v>2</v>
      </c>
      <c r="GZU1193" s="239" t="s">
        <v>237</v>
      </c>
      <c r="GZV1193" s="240">
        <v>0</v>
      </c>
      <c r="GZW1193" s="240">
        <v>210</v>
      </c>
      <c r="GZX1193" s="235" t="e">
        <f>GZX1194+GZX1195</f>
        <v>#REF!</v>
      </c>
      <c r="GZY1193" s="236" t="s">
        <v>29</v>
      </c>
      <c r="GZZ1193" s="237" t="s">
        <v>26</v>
      </c>
      <c r="HAA1193" s="238">
        <v>7</v>
      </c>
      <c r="HAB1193" s="238">
        <v>2</v>
      </c>
      <c r="HAC1193" s="239" t="s">
        <v>237</v>
      </c>
      <c r="HAD1193" s="240">
        <v>0</v>
      </c>
      <c r="HAE1193" s="240">
        <v>210</v>
      </c>
      <c r="HAF1193" s="235" t="e">
        <f>HAF1194+HAF1195</f>
        <v>#REF!</v>
      </c>
      <c r="HAG1193" s="236" t="s">
        <v>29</v>
      </c>
      <c r="HAH1193" s="237" t="s">
        <v>26</v>
      </c>
      <c r="HAI1193" s="238">
        <v>7</v>
      </c>
      <c r="HAJ1193" s="238">
        <v>2</v>
      </c>
      <c r="HAK1193" s="239" t="s">
        <v>237</v>
      </c>
      <c r="HAL1193" s="240">
        <v>0</v>
      </c>
      <c r="HAM1193" s="240">
        <v>210</v>
      </c>
      <c r="HAN1193" s="235" t="e">
        <f>HAN1194+HAN1195</f>
        <v>#REF!</v>
      </c>
      <c r="HAO1193" s="236" t="s">
        <v>29</v>
      </c>
      <c r="HAP1193" s="237" t="s">
        <v>26</v>
      </c>
      <c r="HAQ1193" s="238">
        <v>7</v>
      </c>
      <c r="HAR1193" s="238">
        <v>2</v>
      </c>
      <c r="HAS1193" s="239" t="s">
        <v>237</v>
      </c>
      <c r="HAT1193" s="240">
        <v>0</v>
      </c>
      <c r="HAU1193" s="240">
        <v>210</v>
      </c>
      <c r="HAV1193" s="235" t="e">
        <f>HAV1194+HAV1195</f>
        <v>#REF!</v>
      </c>
      <c r="HAW1193" s="236" t="s">
        <v>29</v>
      </c>
      <c r="HAX1193" s="237" t="s">
        <v>26</v>
      </c>
      <c r="HAY1193" s="238">
        <v>7</v>
      </c>
      <c r="HAZ1193" s="238">
        <v>2</v>
      </c>
      <c r="HBA1193" s="239" t="s">
        <v>237</v>
      </c>
      <c r="HBB1193" s="240">
        <v>0</v>
      </c>
      <c r="HBC1193" s="240">
        <v>210</v>
      </c>
      <c r="HBD1193" s="235" t="e">
        <f>HBD1194+HBD1195</f>
        <v>#REF!</v>
      </c>
      <c r="HBE1193" s="236" t="s">
        <v>29</v>
      </c>
      <c r="HBF1193" s="237" t="s">
        <v>26</v>
      </c>
      <c r="HBG1193" s="238">
        <v>7</v>
      </c>
      <c r="HBH1193" s="238">
        <v>2</v>
      </c>
      <c r="HBI1193" s="239" t="s">
        <v>237</v>
      </c>
      <c r="HBJ1193" s="240">
        <v>0</v>
      </c>
      <c r="HBK1193" s="240">
        <v>210</v>
      </c>
      <c r="HBL1193" s="235" t="e">
        <f>HBL1194+HBL1195</f>
        <v>#REF!</v>
      </c>
      <c r="HBM1193" s="236" t="s">
        <v>29</v>
      </c>
      <c r="HBN1193" s="237" t="s">
        <v>26</v>
      </c>
      <c r="HBO1193" s="238">
        <v>7</v>
      </c>
      <c r="HBP1193" s="238">
        <v>2</v>
      </c>
      <c r="HBQ1193" s="239" t="s">
        <v>237</v>
      </c>
      <c r="HBR1193" s="240">
        <v>0</v>
      </c>
      <c r="HBS1193" s="240">
        <v>210</v>
      </c>
      <c r="HBT1193" s="235" t="e">
        <f>HBT1194+HBT1195</f>
        <v>#REF!</v>
      </c>
      <c r="HBU1193" s="236" t="s">
        <v>29</v>
      </c>
      <c r="HBV1193" s="237" t="s">
        <v>26</v>
      </c>
      <c r="HBW1193" s="238">
        <v>7</v>
      </c>
      <c r="HBX1193" s="238">
        <v>2</v>
      </c>
      <c r="HBY1193" s="239" t="s">
        <v>237</v>
      </c>
      <c r="HBZ1193" s="240">
        <v>0</v>
      </c>
      <c r="HCA1193" s="240">
        <v>210</v>
      </c>
      <c r="HCB1193" s="235" t="e">
        <f>HCB1194+HCB1195</f>
        <v>#REF!</v>
      </c>
      <c r="HCC1193" s="236" t="s">
        <v>29</v>
      </c>
      <c r="HCD1193" s="237" t="s">
        <v>26</v>
      </c>
      <c r="HCE1193" s="238">
        <v>7</v>
      </c>
      <c r="HCF1193" s="238">
        <v>2</v>
      </c>
      <c r="HCG1193" s="239" t="s">
        <v>237</v>
      </c>
      <c r="HCH1193" s="240">
        <v>0</v>
      </c>
      <c r="HCI1193" s="240">
        <v>210</v>
      </c>
      <c r="HCJ1193" s="235" t="e">
        <f>HCJ1194+HCJ1195</f>
        <v>#REF!</v>
      </c>
      <c r="HCK1193" s="236" t="s">
        <v>29</v>
      </c>
      <c r="HCL1193" s="237" t="s">
        <v>26</v>
      </c>
      <c r="HCM1193" s="238">
        <v>7</v>
      </c>
      <c r="HCN1193" s="238">
        <v>2</v>
      </c>
      <c r="HCO1193" s="239" t="s">
        <v>237</v>
      </c>
      <c r="HCP1193" s="240">
        <v>0</v>
      </c>
      <c r="HCQ1193" s="240">
        <v>210</v>
      </c>
      <c r="HCR1193" s="235" t="e">
        <f>HCR1194+HCR1195</f>
        <v>#REF!</v>
      </c>
      <c r="HCS1193" s="236" t="s">
        <v>29</v>
      </c>
      <c r="HCT1193" s="237" t="s">
        <v>26</v>
      </c>
      <c r="HCU1193" s="238">
        <v>7</v>
      </c>
      <c r="HCV1193" s="238">
        <v>2</v>
      </c>
      <c r="HCW1193" s="239" t="s">
        <v>237</v>
      </c>
      <c r="HCX1193" s="240">
        <v>0</v>
      </c>
      <c r="HCY1193" s="240">
        <v>210</v>
      </c>
      <c r="HCZ1193" s="235" t="e">
        <f>HCZ1194+HCZ1195</f>
        <v>#REF!</v>
      </c>
      <c r="HDA1193" s="236" t="s">
        <v>29</v>
      </c>
      <c r="HDB1193" s="237" t="s">
        <v>26</v>
      </c>
      <c r="HDC1193" s="238">
        <v>7</v>
      </c>
      <c r="HDD1193" s="238">
        <v>2</v>
      </c>
      <c r="HDE1193" s="239" t="s">
        <v>237</v>
      </c>
      <c r="HDF1193" s="240">
        <v>0</v>
      </c>
      <c r="HDG1193" s="240">
        <v>210</v>
      </c>
      <c r="HDH1193" s="235" t="e">
        <f>HDH1194+HDH1195</f>
        <v>#REF!</v>
      </c>
      <c r="HDI1193" s="236" t="s">
        <v>29</v>
      </c>
      <c r="HDJ1193" s="237" t="s">
        <v>26</v>
      </c>
      <c r="HDK1193" s="238">
        <v>7</v>
      </c>
      <c r="HDL1193" s="238">
        <v>2</v>
      </c>
      <c r="HDM1193" s="239" t="s">
        <v>237</v>
      </c>
      <c r="HDN1193" s="240">
        <v>0</v>
      </c>
      <c r="HDO1193" s="240">
        <v>210</v>
      </c>
      <c r="HDP1193" s="235" t="e">
        <f>HDP1194+HDP1195</f>
        <v>#REF!</v>
      </c>
      <c r="HDQ1193" s="236" t="s">
        <v>29</v>
      </c>
      <c r="HDR1193" s="237" t="s">
        <v>26</v>
      </c>
      <c r="HDS1193" s="238">
        <v>7</v>
      </c>
      <c r="HDT1193" s="238">
        <v>2</v>
      </c>
      <c r="HDU1193" s="239" t="s">
        <v>237</v>
      </c>
      <c r="HDV1193" s="240">
        <v>0</v>
      </c>
      <c r="HDW1193" s="240">
        <v>210</v>
      </c>
      <c r="HDX1193" s="235" t="e">
        <f>HDX1194+HDX1195</f>
        <v>#REF!</v>
      </c>
      <c r="HDY1193" s="236" t="s">
        <v>29</v>
      </c>
      <c r="HDZ1193" s="237" t="s">
        <v>26</v>
      </c>
      <c r="HEA1193" s="238">
        <v>7</v>
      </c>
      <c r="HEB1193" s="238">
        <v>2</v>
      </c>
      <c r="HEC1193" s="239" t="s">
        <v>237</v>
      </c>
      <c r="HED1193" s="240">
        <v>0</v>
      </c>
      <c r="HEE1193" s="240">
        <v>210</v>
      </c>
      <c r="HEF1193" s="235" t="e">
        <f>HEF1194+HEF1195</f>
        <v>#REF!</v>
      </c>
      <c r="HEG1193" s="236" t="s">
        <v>29</v>
      </c>
      <c r="HEH1193" s="237" t="s">
        <v>26</v>
      </c>
      <c r="HEI1193" s="238">
        <v>7</v>
      </c>
      <c r="HEJ1193" s="238">
        <v>2</v>
      </c>
      <c r="HEK1193" s="239" t="s">
        <v>237</v>
      </c>
      <c r="HEL1193" s="240">
        <v>0</v>
      </c>
      <c r="HEM1193" s="240">
        <v>210</v>
      </c>
      <c r="HEN1193" s="235" t="e">
        <f>HEN1194+HEN1195</f>
        <v>#REF!</v>
      </c>
      <c r="HEO1193" s="236" t="s">
        <v>29</v>
      </c>
      <c r="HEP1193" s="237" t="s">
        <v>26</v>
      </c>
      <c r="HEQ1193" s="238">
        <v>7</v>
      </c>
      <c r="HER1193" s="238">
        <v>2</v>
      </c>
      <c r="HES1193" s="239" t="s">
        <v>237</v>
      </c>
      <c r="HET1193" s="240">
        <v>0</v>
      </c>
      <c r="HEU1193" s="240">
        <v>210</v>
      </c>
      <c r="HEV1193" s="235" t="e">
        <f>HEV1194+HEV1195</f>
        <v>#REF!</v>
      </c>
      <c r="HEW1193" s="236" t="s">
        <v>29</v>
      </c>
      <c r="HEX1193" s="237" t="s">
        <v>26</v>
      </c>
      <c r="HEY1193" s="238">
        <v>7</v>
      </c>
      <c r="HEZ1193" s="238">
        <v>2</v>
      </c>
      <c r="HFA1193" s="239" t="s">
        <v>237</v>
      </c>
      <c r="HFB1193" s="240">
        <v>0</v>
      </c>
      <c r="HFC1193" s="240">
        <v>210</v>
      </c>
      <c r="HFD1193" s="235" t="e">
        <f>HFD1194+HFD1195</f>
        <v>#REF!</v>
      </c>
      <c r="HFE1193" s="236" t="s">
        <v>29</v>
      </c>
      <c r="HFF1193" s="237" t="s">
        <v>26</v>
      </c>
      <c r="HFG1193" s="238">
        <v>7</v>
      </c>
      <c r="HFH1193" s="238">
        <v>2</v>
      </c>
      <c r="HFI1193" s="239" t="s">
        <v>237</v>
      </c>
      <c r="HFJ1193" s="240">
        <v>0</v>
      </c>
      <c r="HFK1193" s="240">
        <v>210</v>
      </c>
      <c r="HFL1193" s="235" t="e">
        <f>HFL1194+HFL1195</f>
        <v>#REF!</v>
      </c>
      <c r="HFM1193" s="236" t="s">
        <v>29</v>
      </c>
      <c r="HFN1193" s="237" t="s">
        <v>26</v>
      </c>
      <c r="HFO1193" s="238">
        <v>7</v>
      </c>
      <c r="HFP1193" s="238">
        <v>2</v>
      </c>
      <c r="HFQ1193" s="239" t="s">
        <v>237</v>
      </c>
      <c r="HFR1193" s="240">
        <v>0</v>
      </c>
      <c r="HFS1193" s="240">
        <v>210</v>
      </c>
      <c r="HFT1193" s="235" t="e">
        <f>HFT1194+HFT1195</f>
        <v>#REF!</v>
      </c>
      <c r="HFU1193" s="236" t="s">
        <v>29</v>
      </c>
      <c r="HFV1193" s="237" t="s">
        <v>26</v>
      </c>
      <c r="HFW1193" s="238">
        <v>7</v>
      </c>
      <c r="HFX1193" s="238">
        <v>2</v>
      </c>
      <c r="HFY1193" s="239" t="s">
        <v>237</v>
      </c>
      <c r="HFZ1193" s="240">
        <v>0</v>
      </c>
      <c r="HGA1193" s="240">
        <v>210</v>
      </c>
      <c r="HGB1193" s="235" t="e">
        <f>HGB1194+HGB1195</f>
        <v>#REF!</v>
      </c>
      <c r="HGC1193" s="236" t="s">
        <v>29</v>
      </c>
      <c r="HGD1193" s="237" t="s">
        <v>26</v>
      </c>
      <c r="HGE1193" s="238">
        <v>7</v>
      </c>
      <c r="HGF1193" s="238">
        <v>2</v>
      </c>
      <c r="HGG1193" s="239" t="s">
        <v>237</v>
      </c>
      <c r="HGH1193" s="240">
        <v>0</v>
      </c>
      <c r="HGI1193" s="240">
        <v>210</v>
      </c>
      <c r="HGJ1193" s="235" t="e">
        <f>HGJ1194+HGJ1195</f>
        <v>#REF!</v>
      </c>
      <c r="HGK1193" s="236" t="s">
        <v>29</v>
      </c>
      <c r="HGL1193" s="237" t="s">
        <v>26</v>
      </c>
      <c r="HGM1193" s="238">
        <v>7</v>
      </c>
      <c r="HGN1193" s="238">
        <v>2</v>
      </c>
      <c r="HGO1193" s="239" t="s">
        <v>237</v>
      </c>
      <c r="HGP1193" s="240">
        <v>0</v>
      </c>
      <c r="HGQ1193" s="240">
        <v>210</v>
      </c>
      <c r="HGR1193" s="235" t="e">
        <f>HGR1194+HGR1195</f>
        <v>#REF!</v>
      </c>
      <c r="HGS1193" s="236" t="s">
        <v>29</v>
      </c>
      <c r="HGT1193" s="237" t="s">
        <v>26</v>
      </c>
      <c r="HGU1193" s="238">
        <v>7</v>
      </c>
      <c r="HGV1193" s="238">
        <v>2</v>
      </c>
      <c r="HGW1193" s="239" t="s">
        <v>237</v>
      </c>
      <c r="HGX1193" s="240">
        <v>0</v>
      </c>
      <c r="HGY1193" s="240">
        <v>210</v>
      </c>
      <c r="HGZ1193" s="235" t="e">
        <f>HGZ1194+HGZ1195</f>
        <v>#REF!</v>
      </c>
      <c r="HHA1193" s="236" t="s">
        <v>29</v>
      </c>
      <c r="HHB1193" s="237" t="s">
        <v>26</v>
      </c>
      <c r="HHC1193" s="238">
        <v>7</v>
      </c>
      <c r="HHD1193" s="238">
        <v>2</v>
      </c>
      <c r="HHE1193" s="239" t="s">
        <v>237</v>
      </c>
      <c r="HHF1193" s="240">
        <v>0</v>
      </c>
      <c r="HHG1193" s="240">
        <v>210</v>
      </c>
      <c r="HHH1193" s="235" t="e">
        <f>HHH1194+HHH1195</f>
        <v>#REF!</v>
      </c>
      <c r="HHI1193" s="236" t="s">
        <v>29</v>
      </c>
      <c r="HHJ1193" s="237" t="s">
        <v>26</v>
      </c>
      <c r="HHK1193" s="238">
        <v>7</v>
      </c>
      <c r="HHL1193" s="238">
        <v>2</v>
      </c>
      <c r="HHM1193" s="239" t="s">
        <v>237</v>
      </c>
      <c r="HHN1193" s="240">
        <v>0</v>
      </c>
      <c r="HHO1193" s="240">
        <v>210</v>
      </c>
      <c r="HHP1193" s="235" t="e">
        <f>HHP1194+HHP1195</f>
        <v>#REF!</v>
      </c>
      <c r="HHQ1193" s="236" t="s">
        <v>29</v>
      </c>
      <c r="HHR1193" s="237" t="s">
        <v>26</v>
      </c>
      <c r="HHS1193" s="238">
        <v>7</v>
      </c>
      <c r="HHT1193" s="238">
        <v>2</v>
      </c>
      <c r="HHU1193" s="239" t="s">
        <v>237</v>
      </c>
      <c r="HHV1193" s="240">
        <v>0</v>
      </c>
      <c r="HHW1193" s="240">
        <v>210</v>
      </c>
      <c r="HHX1193" s="235" t="e">
        <f>HHX1194+HHX1195</f>
        <v>#REF!</v>
      </c>
      <c r="HHY1193" s="236" t="s">
        <v>29</v>
      </c>
      <c r="HHZ1193" s="237" t="s">
        <v>26</v>
      </c>
      <c r="HIA1193" s="238">
        <v>7</v>
      </c>
      <c r="HIB1193" s="238">
        <v>2</v>
      </c>
      <c r="HIC1193" s="239" t="s">
        <v>237</v>
      </c>
      <c r="HID1193" s="240">
        <v>0</v>
      </c>
      <c r="HIE1193" s="240">
        <v>210</v>
      </c>
      <c r="HIF1193" s="235" t="e">
        <f>HIF1194+HIF1195</f>
        <v>#REF!</v>
      </c>
      <c r="HIG1193" s="236" t="s">
        <v>29</v>
      </c>
      <c r="HIH1193" s="237" t="s">
        <v>26</v>
      </c>
      <c r="HII1193" s="238">
        <v>7</v>
      </c>
      <c r="HIJ1193" s="238">
        <v>2</v>
      </c>
      <c r="HIK1193" s="239" t="s">
        <v>237</v>
      </c>
      <c r="HIL1193" s="240">
        <v>0</v>
      </c>
      <c r="HIM1193" s="240">
        <v>210</v>
      </c>
      <c r="HIN1193" s="235" t="e">
        <f>HIN1194+HIN1195</f>
        <v>#REF!</v>
      </c>
      <c r="HIO1193" s="236" t="s">
        <v>29</v>
      </c>
      <c r="HIP1193" s="237" t="s">
        <v>26</v>
      </c>
      <c r="HIQ1193" s="238">
        <v>7</v>
      </c>
      <c r="HIR1193" s="238">
        <v>2</v>
      </c>
      <c r="HIS1193" s="239" t="s">
        <v>237</v>
      </c>
      <c r="HIT1193" s="240">
        <v>0</v>
      </c>
      <c r="HIU1193" s="240">
        <v>210</v>
      </c>
      <c r="HIV1193" s="235" t="e">
        <f>HIV1194+HIV1195</f>
        <v>#REF!</v>
      </c>
      <c r="HIW1193" s="236" t="s">
        <v>29</v>
      </c>
      <c r="HIX1193" s="237" t="s">
        <v>26</v>
      </c>
      <c r="HIY1193" s="238">
        <v>7</v>
      </c>
      <c r="HIZ1193" s="238">
        <v>2</v>
      </c>
      <c r="HJA1193" s="239" t="s">
        <v>237</v>
      </c>
      <c r="HJB1193" s="240">
        <v>0</v>
      </c>
      <c r="HJC1193" s="240">
        <v>210</v>
      </c>
      <c r="HJD1193" s="235" t="e">
        <f>HJD1194+HJD1195</f>
        <v>#REF!</v>
      </c>
      <c r="HJE1193" s="236" t="s">
        <v>29</v>
      </c>
      <c r="HJF1193" s="237" t="s">
        <v>26</v>
      </c>
      <c r="HJG1193" s="238">
        <v>7</v>
      </c>
      <c r="HJH1193" s="238">
        <v>2</v>
      </c>
      <c r="HJI1193" s="239" t="s">
        <v>237</v>
      </c>
      <c r="HJJ1193" s="240">
        <v>0</v>
      </c>
      <c r="HJK1193" s="240">
        <v>210</v>
      </c>
      <c r="HJL1193" s="235" t="e">
        <f>HJL1194+HJL1195</f>
        <v>#REF!</v>
      </c>
      <c r="HJM1193" s="236" t="s">
        <v>29</v>
      </c>
      <c r="HJN1193" s="237" t="s">
        <v>26</v>
      </c>
      <c r="HJO1193" s="238">
        <v>7</v>
      </c>
      <c r="HJP1193" s="238">
        <v>2</v>
      </c>
      <c r="HJQ1193" s="239" t="s">
        <v>237</v>
      </c>
      <c r="HJR1193" s="240">
        <v>0</v>
      </c>
      <c r="HJS1193" s="240">
        <v>210</v>
      </c>
      <c r="HJT1193" s="235" t="e">
        <f>HJT1194+HJT1195</f>
        <v>#REF!</v>
      </c>
      <c r="HJU1193" s="236" t="s">
        <v>29</v>
      </c>
      <c r="HJV1193" s="237" t="s">
        <v>26</v>
      </c>
      <c r="HJW1193" s="238">
        <v>7</v>
      </c>
      <c r="HJX1193" s="238">
        <v>2</v>
      </c>
      <c r="HJY1193" s="239" t="s">
        <v>237</v>
      </c>
      <c r="HJZ1193" s="240">
        <v>0</v>
      </c>
      <c r="HKA1193" s="240">
        <v>210</v>
      </c>
      <c r="HKB1193" s="235" t="e">
        <f>HKB1194+HKB1195</f>
        <v>#REF!</v>
      </c>
      <c r="HKC1193" s="236" t="s">
        <v>29</v>
      </c>
      <c r="HKD1193" s="237" t="s">
        <v>26</v>
      </c>
      <c r="HKE1193" s="238">
        <v>7</v>
      </c>
      <c r="HKF1193" s="238">
        <v>2</v>
      </c>
      <c r="HKG1193" s="239" t="s">
        <v>237</v>
      </c>
      <c r="HKH1193" s="240">
        <v>0</v>
      </c>
      <c r="HKI1193" s="240">
        <v>210</v>
      </c>
      <c r="HKJ1193" s="235" t="e">
        <f>HKJ1194+HKJ1195</f>
        <v>#REF!</v>
      </c>
      <c r="HKK1193" s="236" t="s">
        <v>29</v>
      </c>
      <c r="HKL1193" s="237" t="s">
        <v>26</v>
      </c>
      <c r="HKM1193" s="238">
        <v>7</v>
      </c>
      <c r="HKN1193" s="238">
        <v>2</v>
      </c>
      <c r="HKO1193" s="239" t="s">
        <v>237</v>
      </c>
      <c r="HKP1193" s="240">
        <v>0</v>
      </c>
      <c r="HKQ1193" s="240">
        <v>210</v>
      </c>
      <c r="HKR1193" s="235" t="e">
        <f>HKR1194+HKR1195</f>
        <v>#REF!</v>
      </c>
      <c r="HKS1193" s="236" t="s">
        <v>29</v>
      </c>
      <c r="HKT1193" s="237" t="s">
        <v>26</v>
      </c>
      <c r="HKU1193" s="238">
        <v>7</v>
      </c>
      <c r="HKV1193" s="238">
        <v>2</v>
      </c>
      <c r="HKW1193" s="239" t="s">
        <v>237</v>
      </c>
      <c r="HKX1193" s="240">
        <v>0</v>
      </c>
      <c r="HKY1193" s="240">
        <v>210</v>
      </c>
      <c r="HKZ1193" s="235" t="e">
        <f>HKZ1194+HKZ1195</f>
        <v>#REF!</v>
      </c>
      <c r="HLA1193" s="236" t="s">
        <v>29</v>
      </c>
      <c r="HLB1193" s="237" t="s">
        <v>26</v>
      </c>
      <c r="HLC1193" s="238">
        <v>7</v>
      </c>
      <c r="HLD1193" s="238">
        <v>2</v>
      </c>
      <c r="HLE1193" s="239" t="s">
        <v>237</v>
      </c>
      <c r="HLF1193" s="240">
        <v>0</v>
      </c>
      <c r="HLG1193" s="240">
        <v>210</v>
      </c>
      <c r="HLH1193" s="235" t="e">
        <f>HLH1194+HLH1195</f>
        <v>#REF!</v>
      </c>
      <c r="HLI1193" s="236" t="s">
        <v>29</v>
      </c>
      <c r="HLJ1193" s="237" t="s">
        <v>26</v>
      </c>
      <c r="HLK1193" s="238">
        <v>7</v>
      </c>
      <c r="HLL1193" s="238">
        <v>2</v>
      </c>
      <c r="HLM1193" s="239" t="s">
        <v>237</v>
      </c>
      <c r="HLN1193" s="240">
        <v>0</v>
      </c>
      <c r="HLO1193" s="240">
        <v>210</v>
      </c>
      <c r="HLP1193" s="235" t="e">
        <f>HLP1194+HLP1195</f>
        <v>#REF!</v>
      </c>
      <c r="HLQ1193" s="236" t="s">
        <v>29</v>
      </c>
      <c r="HLR1193" s="237" t="s">
        <v>26</v>
      </c>
      <c r="HLS1193" s="238">
        <v>7</v>
      </c>
      <c r="HLT1193" s="238">
        <v>2</v>
      </c>
      <c r="HLU1193" s="239" t="s">
        <v>237</v>
      </c>
      <c r="HLV1193" s="240">
        <v>0</v>
      </c>
      <c r="HLW1193" s="240">
        <v>210</v>
      </c>
      <c r="HLX1193" s="235" t="e">
        <f>HLX1194+HLX1195</f>
        <v>#REF!</v>
      </c>
      <c r="HLY1193" s="236" t="s">
        <v>29</v>
      </c>
      <c r="HLZ1193" s="237" t="s">
        <v>26</v>
      </c>
      <c r="HMA1193" s="238">
        <v>7</v>
      </c>
      <c r="HMB1193" s="238">
        <v>2</v>
      </c>
      <c r="HMC1193" s="239" t="s">
        <v>237</v>
      </c>
      <c r="HMD1193" s="240">
        <v>0</v>
      </c>
      <c r="HME1193" s="240">
        <v>210</v>
      </c>
      <c r="HMF1193" s="235" t="e">
        <f>HMF1194+HMF1195</f>
        <v>#REF!</v>
      </c>
      <c r="HMG1193" s="236" t="s">
        <v>29</v>
      </c>
      <c r="HMH1193" s="237" t="s">
        <v>26</v>
      </c>
      <c r="HMI1193" s="238">
        <v>7</v>
      </c>
      <c r="HMJ1193" s="238">
        <v>2</v>
      </c>
      <c r="HMK1193" s="239" t="s">
        <v>237</v>
      </c>
      <c r="HML1193" s="240">
        <v>0</v>
      </c>
      <c r="HMM1193" s="240">
        <v>210</v>
      </c>
      <c r="HMN1193" s="235" t="e">
        <f>HMN1194+HMN1195</f>
        <v>#REF!</v>
      </c>
      <c r="HMO1193" s="236" t="s">
        <v>29</v>
      </c>
      <c r="HMP1193" s="237" t="s">
        <v>26</v>
      </c>
      <c r="HMQ1193" s="238">
        <v>7</v>
      </c>
      <c r="HMR1193" s="238">
        <v>2</v>
      </c>
      <c r="HMS1193" s="239" t="s">
        <v>237</v>
      </c>
      <c r="HMT1193" s="240">
        <v>0</v>
      </c>
      <c r="HMU1193" s="240">
        <v>210</v>
      </c>
      <c r="HMV1193" s="235" t="e">
        <f>HMV1194+HMV1195</f>
        <v>#REF!</v>
      </c>
      <c r="HMW1193" s="236" t="s">
        <v>29</v>
      </c>
      <c r="HMX1193" s="237" t="s">
        <v>26</v>
      </c>
      <c r="HMY1193" s="238">
        <v>7</v>
      </c>
      <c r="HMZ1193" s="238">
        <v>2</v>
      </c>
      <c r="HNA1193" s="239" t="s">
        <v>237</v>
      </c>
      <c r="HNB1193" s="240">
        <v>0</v>
      </c>
      <c r="HNC1193" s="240">
        <v>210</v>
      </c>
      <c r="HND1193" s="235" t="e">
        <f>HND1194+HND1195</f>
        <v>#REF!</v>
      </c>
      <c r="HNE1193" s="236" t="s">
        <v>29</v>
      </c>
      <c r="HNF1193" s="237" t="s">
        <v>26</v>
      </c>
      <c r="HNG1193" s="238">
        <v>7</v>
      </c>
      <c r="HNH1193" s="238">
        <v>2</v>
      </c>
      <c r="HNI1193" s="239" t="s">
        <v>237</v>
      </c>
      <c r="HNJ1193" s="240">
        <v>0</v>
      </c>
      <c r="HNK1193" s="240">
        <v>210</v>
      </c>
      <c r="HNL1193" s="235" t="e">
        <f>HNL1194+HNL1195</f>
        <v>#REF!</v>
      </c>
      <c r="HNM1193" s="236" t="s">
        <v>29</v>
      </c>
      <c r="HNN1193" s="237" t="s">
        <v>26</v>
      </c>
      <c r="HNO1193" s="238">
        <v>7</v>
      </c>
      <c r="HNP1193" s="238">
        <v>2</v>
      </c>
      <c r="HNQ1193" s="239" t="s">
        <v>237</v>
      </c>
      <c r="HNR1193" s="240">
        <v>0</v>
      </c>
      <c r="HNS1193" s="240">
        <v>210</v>
      </c>
      <c r="HNT1193" s="235" t="e">
        <f>HNT1194+HNT1195</f>
        <v>#REF!</v>
      </c>
      <c r="HNU1193" s="236" t="s">
        <v>29</v>
      </c>
      <c r="HNV1193" s="237" t="s">
        <v>26</v>
      </c>
      <c r="HNW1193" s="238">
        <v>7</v>
      </c>
      <c r="HNX1193" s="238">
        <v>2</v>
      </c>
      <c r="HNY1193" s="239" t="s">
        <v>237</v>
      </c>
      <c r="HNZ1193" s="240">
        <v>0</v>
      </c>
      <c r="HOA1193" s="240">
        <v>210</v>
      </c>
      <c r="HOB1193" s="235" t="e">
        <f>HOB1194+HOB1195</f>
        <v>#REF!</v>
      </c>
      <c r="HOC1193" s="236" t="s">
        <v>29</v>
      </c>
      <c r="HOD1193" s="237" t="s">
        <v>26</v>
      </c>
      <c r="HOE1193" s="238">
        <v>7</v>
      </c>
      <c r="HOF1193" s="238">
        <v>2</v>
      </c>
      <c r="HOG1193" s="239" t="s">
        <v>237</v>
      </c>
      <c r="HOH1193" s="240">
        <v>0</v>
      </c>
      <c r="HOI1193" s="240">
        <v>210</v>
      </c>
      <c r="HOJ1193" s="235" t="e">
        <f>HOJ1194+HOJ1195</f>
        <v>#REF!</v>
      </c>
      <c r="HOK1193" s="236" t="s">
        <v>29</v>
      </c>
      <c r="HOL1193" s="237" t="s">
        <v>26</v>
      </c>
      <c r="HOM1193" s="238">
        <v>7</v>
      </c>
      <c r="HON1193" s="238">
        <v>2</v>
      </c>
      <c r="HOO1193" s="239" t="s">
        <v>237</v>
      </c>
      <c r="HOP1193" s="240">
        <v>0</v>
      </c>
      <c r="HOQ1193" s="240">
        <v>210</v>
      </c>
      <c r="HOR1193" s="235" t="e">
        <f>HOR1194+HOR1195</f>
        <v>#REF!</v>
      </c>
      <c r="HOS1193" s="236" t="s">
        <v>29</v>
      </c>
      <c r="HOT1193" s="237" t="s">
        <v>26</v>
      </c>
      <c r="HOU1193" s="238">
        <v>7</v>
      </c>
      <c r="HOV1193" s="238">
        <v>2</v>
      </c>
      <c r="HOW1193" s="239" t="s">
        <v>237</v>
      </c>
      <c r="HOX1193" s="240">
        <v>0</v>
      </c>
      <c r="HOY1193" s="240">
        <v>210</v>
      </c>
      <c r="HOZ1193" s="235" t="e">
        <f>HOZ1194+HOZ1195</f>
        <v>#REF!</v>
      </c>
      <c r="HPA1193" s="236" t="s">
        <v>29</v>
      </c>
      <c r="HPB1193" s="237" t="s">
        <v>26</v>
      </c>
      <c r="HPC1193" s="238">
        <v>7</v>
      </c>
      <c r="HPD1193" s="238">
        <v>2</v>
      </c>
      <c r="HPE1193" s="239" t="s">
        <v>237</v>
      </c>
      <c r="HPF1193" s="240">
        <v>0</v>
      </c>
      <c r="HPG1193" s="240">
        <v>210</v>
      </c>
      <c r="HPH1193" s="235" t="e">
        <f>HPH1194+HPH1195</f>
        <v>#REF!</v>
      </c>
      <c r="HPI1193" s="236" t="s">
        <v>29</v>
      </c>
      <c r="HPJ1193" s="237" t="s">
        <v>26</v>
      </c>
      <c r="HPK1193" s="238">
        <v>7</v>
      </c>
      <c r="HPL1193" s="238">
        <v>2</v>
      </c>
      <c r="HPM1193" s="239" t="s">
        <v>237</v>
      </c>
      <c r="HPN1193" s="240">
        <v>0</v>
      </c>
      <c r="HPO1193" s="240">
        <v>210</v>
      </c>
      <c r="HPP1193" s="235" t="e">
        <f>HPP1194+HPP1195</f>
        <v>#REF!</v>
      </c>
      <c r="HPQ1193" s="236" t="s">
        <v>29</v>
      </c>
      <c r="HPR1193" s="237" t="s">
        <v>26</v>
      </c>
      <c r="HPS1193" s="238">
        <v>7</v>
      </c>
      <c r="HPT1193" s="238">
        <v>2</v>
      </c>
      <c r="HPU1193" s="239" t="s">
        <v>237</v>
      </c>
      <c r="HPV1193" s="240">
        <v>0</v>
      </c>
      <c r="HPW1193" s="240">
        <v>210</v>
      </c>
      <c r="HPX1193" s="235" t="e">
        <f>HPX1194+HPX1195</f>
        <v>#REF!</v>
      </c>
      <c r="HPY1193" s="236" t="s">
        <v>29</v>
      </c>
      <c r="HPZ1193" s="237" t="s">
        <v>26</v>
      </c>
      <c r="HQA1193" s="238">
        <v>7</v>
      </c>
      <c r="HQB1193" s="238">
        <v>2</v>
      </c>
      <c r="HQC1193" s="239" t="s">
        <v>237</v>
      </c>
      <c r="HQD1193" s="240">
        <v>0</v>
      </c>
      <c r="HQE1193" s="240">
        <v>210</v>
      </c>
      <c r="HQF1193" s="235" t="e">
        <f>HQF1194+HQF1195</f>
        <v>#REF!</v>
      </c>
      <c r="HQG1193" s="236" t="s">
        <v>29</v>
      </c>
      <c r="HQH1193" s="237" t="s">
        <v>26</v>
      </c>
      <c r="HQI1193" s="238">
        <v>7</v>
      </c>
      <c r="HQJ1193" s="238">
        <v>2</v>
      </c>
      <c r="HQK1193" s="239" t="s">
        <v>237</v>
      </c>
      <c r="HQL1193" s="240">
        <v>0</v>
      </c>
      <c r="HQM1193" s="240">
        <v>210</v>
      </c>
      <c r="HQN1193" s="235" t="e">
        <f>HQN1194+HQN1195</f>
        <v>#REF!</v>
      </c>
      <c r="HQO1193" s="236" t="s">
        <v>29</v>
      </c>
      <c r="HQP1193" s="237" t="s">
        <v>26</v>
      </c>
      <c r="HQQ1193" s="238">
        <v>7</v>
      </c>
      <c r="HQR1193" s="238">
        <v>2</v>
      </c>
      <c r="HQS1193" s="239" t="s">
        <v>237</v>
      </c>
      <c r="HQT1193" s="240">
        <v>0</v>
      </c>
      <c r="HQU1193" s="240">
        <v>210</v>
      </c>
      <c r="HQV1193" s="235" t="e">
        <f>HQV1194+HQV1195</f>
        <v>#REF!</v>
      </c>
      <c r="HQW1193" s="236" t="s">
        <v>29</v>
      </c>
      <c r="HQX1193" s="237" t="s">
        <v>26</v>
      </c>
      <c r="HQY1193" s="238">
        <v>7</v>
      </c>
      <c r="HQZ1193" s="238">
        <v>2</v>
      </c>
      <c r="HRA1193" s="239" t="s">
        <v>237</v>
      </c>
      <c r="HRB1193" s="240">
        <v>0</v>
      </c>
      <c r="HRC1193" s="240">
        <v>210</v>
      </c>
      <c r="HRD1193" s="235" t="e">
        <f>HRD1194+HRD1195</f>
        <v>#REF!</v>
      </c>
      <c r="HRE1193" s="236" t="s">
        <v>29</v>
      </c>
      <c r="HRF1193" s="237" t="s">
        <v>26</v>
      </c>
      <c r="HRG1193" s="238">
        <v>7</v>
      </c>
      <c r="HRH1193" s="238">
        <v>2</v>
      </c>
      <c r="HRI1193" s="239" t="s">
        <v>237</v>
      </c>
      <c r="HRJ1193" s="240">
        <v>0</v>
      </c>
      <c r="HRK1193" s="240">
        <v>210</v>
      </c>
      <c r="HRL1193" s="235" t="e">
        <f>HRL1194+HRL1195</f>
        <v>#REF!</v>
      </c>
      <c r="HRM1193" s="236" t="s">
        <v>29</v>
      </c>
      <c r="HRN1193" s="237" t="s">
        <v>26</v>
      </c>
      <c r="HRO1193" s="238">
        <v>7</v>
      </c>
      <c r="HRP1193" s="238">
        <v>2</v>
      </c>
      <c r="HRQ1193" s="239" t="s">
        <v>237</v>
      </c>
      <c r="HRR1193" s="240">
        <v>0</v>
      </c>
      <c r="HRS1193" s="240">
        <v>210</v>
      </c>
      <c r="HRT1193" s="235" t="e">
        <f>HRT1194+HRT1195</f>
        <v>#REF!</v>
      </c>
      <c r="HRU1193" s="236" t="s">
        <v>29</v>
      </c>
      <c r="HRV1193" s="237" t="s">
        <v>26</v>
      </c>
      <c r="HRW1193" s="238">
        <v>7</v>
      </c>
      <c r="HRX1193" s="238">
        <v>2</v>
      </c>
      <c r="HRY1193" s="239" t="s">
        <v>237</v>
      </c>
      <c r="HRZ1193" s="240">
        <v>0</v>
      </c>
      <c r="HSA1193" s="240">
        <v>210</v>
      </c>
      <c r="HSB1193" s="235" t="e">
        <f>HSB1194+HSB1195</f>
        <v>#REF!</v>
      </c>
      <c r="HSC1193" s="236" t="s">
        <v>29</v>
      </c>
      <c r="HSD1193" s="237" t="s">
        <v>26</v>
      </c>
      <c r="HSE1193" s="238">
        <v>7</v>
      </c>
      <c r="HSF1193" s="238">
        <v>2</v>
      </c>
      <c r="HSG1193" s="239" t="s">
        <v>237</v>
      </c>
      <c r="HSH1193" s="240">
        <v>0</v>
      </c>
      <c r="HSI1193" s="240">
        <v>210</v>
      </c>
      <c r="HSJ1193" s="235" t="e">
        <f>HSJ1194+HSJ1195</f>
        <v>#REF!</v>
      </c>
      <c r="HSK1193" s="236" t="s">
        <v>29</v>
      </c>
      <c r="HSL1193" s="237" t="s">
        <v>26</v>
      </c>
      <c r="HSM1193" s="238">
        <v>7</v>
      </c>
      <c r="HSN1193" s="238">
        <v>2</v>
      </c>
      <c r="HSO1193" s="239" t="s">
        <v>237</v>
      </c>
      <c r="HSP1193" s="240">
        <v>0</v>
      </c>
      <c r="HSQ1193" s="240">
        <v>210</v>
      </c>
      <c r="HSR1193" s="235" t="e">
        <f>HSR1194+HSR1195</f>
        <v>#REF!</v>
      </c>
      <c r="HSS1193" s="236" t="s">
        <v>29</v>
      </c>
      <c r="HST1193" s="237" t="s">
        <v>26</v>
      </c>
      <c r="HSU1193" s="238">
        <v>7</v>
      </c>
      <c r="HSV1193" s="238">
        <v>2</v>
      </c>
      <c r="HSW1193" s="239" t="s">
        <v>237</v>
      </c>
      <c r="HSX1193" s="240">
        <v>0</v>
      </c>
      <c r="HSY1193" s="240">
        <v>210</v>
      </c>
      <c r="HSZ1193" s="235" t="e">
        <f>HSZ1194+HSZ1195</f>
        <v>#REF!</v>
      </c>
      <c r="HTA1193" s="236" t="s">
        <v>29</v>
      </c>
      <c r="HTB1193" s="237" t="s">
        <v>26</v>
      </c>
      <c r="HTC1193" s="238">
        <v>7</v>
      </c>
      <c r="HTD1193" s="238">
        <v>2</v>
      </c>
      <c r="HTE1193" s="239" t="s">
        <v>237</v>
      </c>
      <c r="HTF1193" s="240">
        <v>0</v>
      </c>
      <c r="HTG1193" s="240">
        <v>210</v>
      </c>
      <c r="HTH1193" s="235" t="e">
        <f>HTH1194+HTH1195</f>
        <v>#REF!</v>
      </c>
      <c r="HTI1193" s="236" t="s">
        <v>29</v>
      </c>
      <c r="HTJ1193" s="237" t="s">
        <v>26</v>
      </c>
      <c r="HTK1193" s="238">
        <v>7</v>
      </c>
      <c r="HTL1193" s="238">
        <v>2</v>
      </c>
      <c r="HTM1193" s="239" t="s">
        <v>237</v>
      </c>
      <c r="HTN1193" s="240">
        <v>0</v>
      </c>
      <c r="HTO1193" s="240">
        <v>210</v>
      </c>
      <c r="HTP1193" s="235" t="e">
        <f>HTP1194+HTP1195</f>
        <v>#REF!</v>
      </c>
      <c r="HTQ1193" s="236" t="s">
        <v>29</v>
      </c>
      <c r="HTR1193" s="237" t="s">
        <v>26</v>
      </c>
      <c r="HTS1193" s="238">
        <v>7</v>
      </c>
      <c r="HTT1193" s="238">
        <v>2</v>
      </c>
      <c r="HTU1193" s="239" t="s">
        <v>237</v>
      </c>
      <c r="HTV1193" s="240">
        <v>0</v>
      </c>
      <c r="HTW1193" s="240">
        <v>210</v>
      </c>
      <c r="HTX1193" s="235" t="e">
        <f>HTX1194+HTX1195</f>
        <v>#REF!</v>
      </c>
      <c r="HTY1193" s="236" t="s">
        <v>29</v>
      </c>
      <c r="HTZ1193" s="237" t="s">
        <v>26</v>
      </c>
      <c r="HUA1193" s="238">
        <v>7</v>
      </c>
      <c r="HUB1193" s="238">
        <v>2</v>
      </c>
      <c r="HUC1193" s="239" t="s">
        <v>237</v>
      </c>
      <c r="HUD1193" s="240">
        <v>0</v>
      </c>
      <c r="HUE1193" s="240">
        <v>210</v>
      </c>
      <c r="HUF1193" s="235" t="e">
        <f>HUF1194+HUF1195</f>
        <v>#REF!</v>
      </c>
      <c r="HUG1193" s="236" t="s">
        <v>29</v>
      </c>
      <c r="HUH1193" s="237" t="s">
        <v>26</v>
      </c>
      <c r="HUI1193" s="238">
        <v>7</v>
      </c>
      <c r="HUJ1193" s="238">
        <v>2</v>
      </c>
      <c r="HUK1193" s="239" t="s">
        <v>237</v>
      </c>
      <c r="HUL1193" s="240">
        <v>0</v>
      </c>
      <c r="HUM1193" s="240">
        <v>210</v>
      </c>
      <c r="HUN1193" s="235" t="e">
        <f>HUN1194+HUN1195</f>
        <v>#REF!</v>
      </c>
      <c r="HUO1193" s="236" t="s">
        <v>29</v>
      </c>
      <c r="HUP1193" s="237" t="s">
        <v>26</v>
      </c>
      <c r="HUQ1193" s="238">
        <v>7</v>
      </c>
      <c r="HUR1193" s="238">
        <v>2</v>
      </c>
      <c r="HUS1193" s="239" t="s">
        <v>237</v>
      </c>
      <c r="HUT1193" s="240">
        <v>0</v>
      </c>
      <c r="HUU1193" s="240">
        <v>210</v>
      </c>
      <c r="HUV1193" s="235" t="e">
        <f>HUV1194+HUV1195</f>
        <v>#REF!</v>
      </c>
      <c r="HUW1193" s="236" t="s">
        <v>29</v>
      </c>
      <c r="HUX1193" s="237" t="s">
        <v>26</v>
      </c>
      <c r="HUY1193" s="238">
        <v>7</v>
      </c>
      <c r="HUZ1193" s="238">
        <v>2</v>
      </c>
      <c r="HVA1193" s="239" t="s">
        <v>237</v>
      </c>
      <c r="HVB1193" s="240">
        <v>0</v>
      </c>
      <c r="HVC1193" s="240">
        <v>210</v>
      </c>
      <c r="HVD1193" s="235" t="e">
        <f>HVD1194+HVD1195</f>
        <v>#REF!</v>
      </c>
      <c r="HVE1193" s="236" t="s">
        <v>29</v>
      </c>
      <c r="HVF1193" s="237" t="s">
        <v>26</v>
      </c>
      <c r="HVG1193" s="238">
        <v>7</v>
      </c>
      <c r="HVH1193" s="238">
        <v>2</v>
      </c>
      <c r="HVI1193" s="239" t="s">
        <v>237</v>
      </c>
      <c r="HVJ1193" s="240">
        <v>0</v>
      </c>
      <c r="HVK1193" s="240">
        <v>210</v>
      </c>
      <c r="HVL1193" s="235" t="e">
        <f>HVL1194+HVL1195</f>
        <v>#REF!</v>
      </c>
      <c r="HVM1193" s="236" t="s">
        <v>29</v>
      </c>
      <c r="HVN1193" s="237" t="s">
        <v>26</v>
      </c>
      <c r="HVO1193" s="238">
        <v>7</v>
      </c>
      <c r="HVP1193" s="238">
        <v>2</v>
      </c>
      <c r="HVQ1193" s="239" t="s">
        <v>237</v>
      </c>
      <c r="HVR1193" s="240">
        <v>0</v>
      </c>
      <c r="HVS1193" s="240">
        <v>210</v>
      </c>
      <c r="HVT1193" s="235" t="e">
        <f>HVT1194+HVT1195</f>
        <v>#REF!</v>
      </c>
      <c r="HVU1193" s="236" t="s">
        <v>29</v>
      </c>
      <c r="HVV1193" s="237" t="s">
        <v>26</v>
      </c>
      <c r="HVW1193" s="238">
        <v>7</v>
      </c>
      <c r="HVX1193" s="238">
        <v>2</v>
      </c>
      <c r="HVY1193" s="239" t="s">
        <v>237</v>
      </c>
      <c r="HVZ1193" s="240">
        <v>0</v>
      </c>
      <c r="HWA1193" s="240">
        <v>210</v>
      </c>
      <c r="HWB1193" s="235" t="e">
        <f>HWB1194+HWB1195</f>
        <v>#REF!</v>
      </c>
      <c r="HWC1193" s="236" t="s">
        <v>29</v>
      </c>
      <c r="HWD1193" s="237" t="s">
        <v>26</v>
      </c>
      <c r="HWE1193" s="238">
        <v>7</v>
      </c>
      <c r="HWF1193" s="238">
        <v>2</v>
      </c>
      <c r="HWG1193" s="239" t="s">
        <v>237</v>
      </c>
      <c r="HWH1193" s="240">
        <v>0</v>
      </c>
      <c r="HWI1193" s="240">
        <v>210</v>
      </c>
      <c r="HWJ1193" s="235" t="e">
        <f>HWJ1194+HWJ1195</f>
        <v>#REF!</v>
      </c>
      <c r="HWK1193" s="236" t="s">
        <v>29</v>
      </c>
      <c r="HWL1193" s="237" t="s">
        <v>26</v>
      </c>
      <c r="HWM1193" s="238">
        <v>7</v>
      </c>
      <c r="HWN1193" s="238">
        <v>2</v>
      </c>
      <c r="HWO1193" s="239" t="s">
        <v>237</v>
      </c>
      <c r="HWP1193" s="240">
        <v>0</v>
      </c>
      <c r="HWQ1193" s="240">
        <v>210</v>
      </c>
      <c r="HWR1193" s="235" t="e">
        <f>HWR1194+HWR1195</f>
        <v>#REF!</v>
      </c>
      <c r="HWS1193" s="236" t="s">
        <v>29</v>
      </c>
      <c r="HWT1193" s="237" t="s">
        <v>26</v>
      </c>
      <c r="HWU1193" s="238">
        <v>7</v>
      </c>
      <c r="HWV1193" s="238">
        <v>2</v>
      </c>
      <c r="HWW1193" s="239" t="s">
        <v>237</v>
      </c>
      <c r="HWX1193" s="240">
        <v>0</v>
      </c>
      <c r="HWY1193" s="240">
        <v>210</v>
      </c>
      <c r="HWZ1193" s="235" t="e">
        <f>HWZ1194+HWZ1195</f>
        <v>#REF!</v>
      </c>
      <c r="HXA1193" s="236" t="s">
        <v>29</v>
      </c>
      <c r="HXB1193" s="237" t="s">
        <v>26</v>
      </c>
      <c r="HXC1193" s="238">
        <v>7</v>
      </c>
      <c r="HXD1193" s="238">
        <v>2</v>
      </c>
      <c r="HXE1193" s="239" t="s">
        <v>237</v>
      </c>
      <c r="HXF1193" s="240">
        <v>0</v>
      </c>
      <c r="HXG1193" s="240">
        <v>210</v>
      </c>
      <c r="HXH1193" s="235" t="e">
        <f>HXH1194+HXH1195</f>
        <v>#REF!</v>
      </c>
      <c r="HXI1193" s="236" t="s">
        <v>29</v>
      </c>
      <c r="HXJ1193" s="237" t="s">
        <v>26</v>
      </c>
      <c r="HXK1193" s="238">
        <v>7</v>
      </c>
      <c r="HXL1193" s="238">
        <v>2</v>
      </c>
      <c r="HXM1193" s="239" t="s">
        <v>237</v>
      </c>
      <c r="HXN1193" s="240">
        <v>0</v>
      </c>
      <c r="HXO1193" s="240">
        <v>210</v>
      </c>
      <c r="HXP1193" s="235" t="e">
        <f>HXP1194+HXP1195</f>
        <v>#REF!</v>
      </c>
      <c r="HXQ1193" s="236" t="s">
        <v>29</v>
      </c>
      <c r="HXR1193" s="237" t="s">
        <v>26</v>
      </c>
      <c r="HXS1193" s="238">
        <v>7</v>
      </c>
      <c r="HXT1193" s="238">
        <v>2</v>
      </c>
      <c r="HXU1193" s="239" t="s">
        <v>237</v>
      </c>
      <c r="HXV1193" s="240">
        <v>0</v>
      </c>
      <c r="HXW1193" s="240">
        <v>210</v>
      </c>
      <c r="HXX1193" s="235" t="e">
        <f>HXX1194+HXX1195</f>
        <v>#REF!</v>
      </c>
      <c r="HXY1193" s="236" t="s">
        <v>29</v>
      </c>
      <c r="HXZ1193" s="237" t="s">
        <v>26</v>
      </c>
      <c r="HYA1193" s="238">
        <v>7</v>
      </c>
      <c r="HYB1193" s="238">
        <v>2</v>
      </c>
      <c r="HYC1193" s="239" t="s">
        <v>237</v>
      </c>
      <c r="HYD1193" s="240">
        <v>0</v>
      </c>
      <c r="HYE1193" s="240">
        <v>210</v>
      </c>
      <c r="HYF1193" s="235" t="e">
        <f>HYF1194+HYF1195</f>
        <v>#REF!</v>
      </c>
      <c r="HYG1193" s="236" t="s">
        <v>29</v>
      </c>
      <c r="HYH1193" s="237" t="s">
        <v>26</v>
      </c>
      <c r="HYI1193" s="238">
        <v>7</v>
      </c>
      <c r="HYJ1193" s="238">
        <v>2</v>
      </c>
      <c r="HYK1193" s="239" t="s">
        <v>237</v>
      </c>
      <c r="HYL1193" s="240">
        <v>0</v>
      </c>
      <c r="HYM1193" s="240">
        <v>210</v>
      </c>
      <c r="HYN1193" s="235" t="e">
        <f>HYN1194+HYN1195</f>
        <v>#REF!</v>
      </c>
      <c r="HYO1193" s="236" t="s">
        <v>29</v>
      </c>
      <c r="HYP1193" s="237" t="s">
        <v>26</v>
      </c>
      <c r="HYQ1193" s="238">
        <v>7</v>
      </c>
      <c r="HYR1193" s="238">
        <v>2</v>
      </c>
      <c r="HYS1193" s="239" t="s">
        <v>237</v>
      </c>
      <c r="HYT1193" s="240">
        <v>0</v>
      </c>
      <c r="HYU1193" s="240">
        <v>210</v>
      </c>
      <c r="HYV1193" s="235" t="e">
        <f>HYV1194+HYV1195</f>
        <v>#REF!</v>
      </c>
      <c r="HYW1193" s="236" t="s">
        <v>29</v>
      </c>
      <c r="HYX1193" s="237" t="s">
        <v>26</v>
      </c>
      <c r="HYY1193" s="238">
        <v>7</v>
      </c>
      <c r="HYZ1193" s="238">
        <v>2</v>
      </c>
      <c r="HZA1193" s="239" t="s">
        <v>237</v>
      </c>
      <c r="HZB1193" s="240">
        <v>0</v>
      </c>
      <c r="HZC1193" s="240">
        <v>210</v>
      </c>
      <c r="HZD1193" s="235" t="e">
        <f>HZD1194+HZD1195</f>
        <v>#REF!</v>
      </c>
      <c r="HZE1193" s="236" t="s">
        <v>29</v>
      </c>
      <c r="HZF1193" s="237" t="s">
        <v>26</v>
      </c>
      <c r="HZG1193" s="238">
        <v>7</v>
      </c>
      <c r="HZH1193" s="238">
        <v>2</v>
      </c>
      <c r="HZI1193" s="239" t="s">
        <v>237</v>
      </c>
      <c r="HZJ1193" s="240">
        <v>0</v>
      </c>
      <c r="HZK1193" s="240">
        <v>210</v>
      </c>
      <c r="HZL1193" s="235" t="e">
        <f>HZL1194+HZL1195</f>
        <v>#REF!</v>
      </c>
      <c r="HZM1193" s="236" t="s">
        <v>29</v>
      </c>
      <c r="HZN1193" s="237" t="s">
        <v>26</v>
      </c>
      <c r="HZO1193" s="238">
        <v>7</v>
      </c>
      <c r="HZP1193" s="238">
        <v>2</v>
      </c>
      <c r="HZQ1193" s="239" t="s">
        <v>237</v>
      </c>
      <c r="HZR1193" s="240">
        <v>0</v>
      </c>
      <c r="HZS1193" s="240">
        <v>210</v>
      </c>
      <c r="HZT1193" s="235" t="e">
        <f>HZT1194+HZT1195</f>
        <v>#REF!</v>
      </c>
      <c r="HZU1193" s="236" t="s">
        <v>29</v>
      </c>
      <c r="HZV1193" s="237" t="s">
        <v>26</v>
      </c>
      <c r="HZW1193" s="238">
        <v>7</v>
      </c>
      <c r="HZX1193" s="238">
        <v>2</v>
      </c>
      <c r="HZY1193" s="239" t="s">
        <v>237</v>
      </c>
      <c r="HZZ1193" s="240">
        <v>0</v>
      </c>
      <c r="IAA1193" s="240">
        <v>210</v>
      </c>
      <c r="IAB1193" s="235" t="e">
        <f>IAB1194+IAB1195</f>
        <v>#REF!</v>
      </c>
      <c r="IAC1193" s="236" t="s">
        <v>29</v>
      </c>
      <c r="IAD1193" s="237" t="s">
        <v>26</v>
      </c>
      <c r="IAE1193" s="238">
        <v>7</v>
      </c>
      <c r="IAF1193" s="238">
        <v>2</v>
      </c>
      <c r="IAG1193" s="239" t="s">
        <v>237</v>
      </c>
      <c r="IAH1193" s="240">
        <v>0</v>
      </c>
      <c r="IAI1193" s="240">
        <v>210</v>
      </c>
      <c r="IAJ1193" s="235" t="e">
        <f>IAJ1194+IAJ1195</f>
        <v>#REF!</v>
      </c>
      <c r="IAK1193" s="236" t="s">
        <v>29</v>
      </c>
      <c r="IAL1193" s="237" t="s">
        <v>26</v>
      </c>
      <c r="IAM1193" s="238">
        <v>7</v>
      </c>
      <c r="IAN1193" s="238">
        <v>2</v>
      </c>
      <c r="IAO1193" s="239" t="s">
        <v>237</v>
      </c>
      <c r="IAP1193" s="240">
        <v>0</v>
      </c>
      <c r="IAQ1193" s="240">
        <v>210</v>
      </c>
      <c r="IAR1193" s="235" t="e">
        <f>IAR1194+IAR1195</f>
        <v>#REF!</v>
      </c>
      <c r="IAS1193" s="236" t="s">
        <v>29</v>
      </c>
      <c r="IAT1193" s="237" t="s">
        <v>26</v>
      </c>
      <c r="IAU1193" s="238">
        <v>7</v>
      </c>
      <c r="IAV1193" s="238">
        <v>2</v>
      </c>
      <c r="IAW1193" s="239" t="s">
        <v>237</v>
      </c>
      <c r="IAX1193" s="240">
        <v>0</v>
      </c>
      <c r="IAY1193" s="240">
        <v>210</v>
      </c>
      <c r="IAZ1193" s="235" t="e">
        <f>IAZ1194+IAZ1195</f>
        <v>#REF!</v>
      </c>
      <c r="IBA1193" s="236" t="s">
        <v>29</v>
      </c>
      <c r="IBB1193" s="237" t="s">
        <v>26</v>
      </c>
      <c r="IBC1193" s="238">
        <v>7</v>
      </c>
      <c r="IBD1193" s="238">
        <v>2</v>
      </c>
      <c r="IBE1193" s="239" t="s">
        <v>237</v>
      </c>
      <c r="IBF1193" s="240">
        <v>0</v>
      </c>
      <c r="IBG1193" s="240">
        <v>210</v>
      </c>
      <c r="IBH1193" s="235" t="e">
        <f>IBH1194+IBH1195</f>
        <v>#REF!</v>
      </c>
      <c r="IBI1193" s="236" t="s">
        <v>29</v>
      </c>
      <c r="IBJ1193" s="237" t="s">
        <v>26</v>
      </c>
      <c r="IBK1193" s="238">
        <v>7</v>
      </c>
      <c r="IBL1193" s="238">
        <v>2</v>
      </c>
      <c r="IBM1193" s="239" t="s">
        <v>237</v>
      </c>
      <c r="IBN1193" s="240">
        <v>0</v>
      </c>
      <c r="IBO1193" s="240">
        <v>210</v>
      </c>
      <c r="IBP1193" s="235" t="e">
        <f>IBP1194+IBP1195</f>
        <v>#REF!</v>
      </c>
      <c r="IBQ1193" s="236" t="s">
        <v>29</v>
      </c>
      <c r="IBR1193" s="237" t="s">
        <v>26</v>
      </c>
      <c r="IBS1193" s="238">
        <v>7</v>
      </c>
      <c r="IBT1193" s="238">
        <v>2</v>
      </c>
      <c r="IBU1193" s="239" t="s">
        <v>237</v>
      </c>
      <c r="IBV1193" s="240">
        <v>0</v>
      </c>
      <c r="IBW1193" s="240">
        <v>210</v>
      </c>
      <c r="IBX1193" s="235" t="e">
        <f>IBX1194+IBX1195</f>
        <v>#REF!</v>
      </c>
      <c r="IBY1193" s="236" t="s">
        <v>29</v>
      </c>
      <c r="IBZ1193" s="237" t="s">
        <v>26</v>
      </c>
      <c r="ICA1193" s="238">
        <v>7</v>
      </c>
      <c r="ICB1193" s="238">
        <v>2</v>
      </c>
      <c r="ICC1193" s="239" t="s">
        <v>237</v>
      </c>
      <c r="ICD1193" s="240">
        <v>0</v>
      </c>
      <c r="ICE1193" s="240">
        <v>210</v>
      </c>
      <c r="ICF1193" s="235" t="e">
        <f>ICF1194+ICF1195</f>
        <v>#REF!</v>
      </c>
      <c r="ICG1193" s="236" t="s">
        <v>29</v>
      </c>
      <c r="ICH1193" s="237" t="s">
        <v>26</v>
      </c>
      <c r="ICI1193" s="238">
        <v>7</v>
      </c>
      <c r="ICJ1193" s="238">
        <v>2</v>
      </c>
      <c r="ICK1193" s="239" t="s">
        <v>237</v>
      </c>
      <c r="ICL1193" s="240">
        <v>0</v>
      </c>
      <c r="ICM1193" s="240">
        <v>210</v>
      </c>
      <c r="ICN1193" s="235" t="e">
        <f>ICN1194+ICN1195</f>
        <v>#REF!</v>
      </c>
      <c r="ICO1193" s="236" t="s">
        <v>29</v>
      </c>
      <c r="ICP1193" s="237" t="s">
        <v>26</v>
      </c>
      <c r="ICQ1193" s="238">
        <v>7</v>
      </c>
      <c r="ICR1193" s="238">
        <v>2</v>
      </c>
      <c r="ICS1193" s="239" t="s">
        <v>237</v>
      </c>
      <c r="ICT1193" s="240">
        <v>0</v>
      </c>
      <c r="ICU1193" s="240">
        <v>210</v>
      </c>
      <c r="ICV1193" s="235" t="e">
        <f>ICV1194+ICV1195</f>
        <v>#REF!</v>
      </c>
      <c r="ICW1193" s="236" t="s">
        <v>29</v>
      </c>
      <c r="ICX1193" s="237" t="s">
        <v>26</v>
      </c>
      <c r="ICY1193" s="238">
        <v>7</v>
      </c>
      <c r="ICZ1193" s="238">
        <v>2</v>
      </c>
      <c r="IDA1193" s="239" t="s">
        <v>237</v>
      </c>
      <c r="IDB1193" s="240">
        <v>0</v>
      </c>
      <c r="IDC1193" s="240">
        <v>210</v>
      </c>
      <c r="IDD1193" s="235" t="e">
        <f>IDD1194+IDD1195</f>
        <v>#REF!</v>
      </c>
      <c r="IDE1193" s="236" t="s">
        <v>29</v>
      </c>
      <c r="IDF1193" s="237" t="s">
        <v>26</v>
      </c>
      <c r="IDG1193" s="238">
        <v>7</v>
      </c>
      <c r="IDH1193" s="238">
        <v>2</v>
      </c>
      <c r="IDI1193" s="239" t="s">
        <v>237</v>
      </c>
      <c r="IDJ1193" s="240">
        <v>0</v>
      </c>
      <c r="IDK1193" s="240">
        <v>210</v>
      </c>
      <c r="IDL1193" s="235" t="e">
        <f>IDL1194+IDL1195</f>
        <v>#REF!</v>
      </c>
      <c r="IDM1193" s="236" t="s">
        <v>29</v>
      </c>
      <c r="IDN1193" s="237" t="s">
        <v>26</v>
      </c>
      <c r="IDO1193" s="238">
        <v>7</v>
      </c>
      <c r="IDP1193" s="238">
        <v>2</v>
      </c>
      <c r="IDQ1193" s="239" t="s">
        <v>237</v>
      </c>
      <c r="IDR1193" s="240">
        <v>0</v>
      </c>
      <c r="IDS1193" s="240">
        <v>210</v>
      </c>
      <c r="IDT1193" s="235" t="e">
        <f>IDT1194+IDT1195</f>
        <v>#REF!</v>
      </c>
      <c r="IDU1193" s="236" t="s">
        <v>29</v>
      </c>
      <c r="IDV1193" s="237" t="s">
        <v>26</v>
      </c>
      <c r="IDW1193" s="238">
        <v>7</v>
      </c>
      <c r="IDX1193" s="238">
        <v>2</v>
      </c>
      <c r="IDY1193" s="239" t="s">
        <v>237</v>
      </c>
      <c r="IDZ1193" s="240">
        <v>0</v>
      </c>
      <c r="IEA1193" s="240">
        <v>210</v>
      </c>
      <c r="IEB1193" s="235" t="e">
        <f>IEB1194+IEB1195</f>
        <v>#REF!</v>
      </c>
      <c r="IEC1193" s="236" t="s">
        <v>29</v>
      </c>
      <c r="IED1193" s="237" t="s">
        <v>26</v>
      </c>
      <c r="IEE1193" s="238">
        <v>7</v>
      </c>
      <c r="IEF1193" s="238">
        <v>2</v>
      </c>
      <c r="IEG1193" s="239" t="s">
        <v>237</v>
      </c>
      <c r="IEH1193" s="240">
        <v>0</v>
      </c>
      <c r="IEI1193" s="240">
        <v>210</v>
      </c>
      <c r="IEJ1193" s="235" t="e">
        <f>IEJ1194+IEJ1195</f>
        <v>#REF!</v>
      </c>
      <c r="IEK1193" s="236" t="s">
        <v>29</v>
      </c>
      <c r="IEL1193" s="237" t="s">
        <v>26</v>
      </c>
      <c r="IEM1193" s="238">
        <v>7</v>
      </c>
      <c r="IEN1193" s="238">
        <v>2</v>
      </c>
      <c r="IEO1193" s="239" t="s">
        <v>237</v>
      </c>
      <c r="IEP1193" s="240">
        <v>0</v>
      </c>
      <c r="IEQ1193" s="240">
        <v>210</v>
      </c>
      <c r="IER1193" s="235" t="e">
        <f>IER1194+IER1195</f>
        <v>#REF!</v>
      </c>
      <c r="IES1193" s="236" t="s">
        <v>29</v>
      </c>
      <c r="IET1193" s="237" t="s">
        <v>26</v>
      </c>
      <c r="IEU1193" s="238">
        <v>7</v>
      </c>
      <c r="IEV1193" s="238">
        <v>2</v>
      </c>
      <c r="IEW1193" s="239" t="s">
        <v>237</v>
      </c>
      <c r="IEX1193" s="240">
        <v>0</v>
      </c>
      <c r="IEY1193" s="240">
        <v>210</v>
      </c>
      <c r="IEZ1193" s="235" t="e">
        <f>IEZ1194+IEZ1195</f>
        <v>#REF!</v>
      </c>
      <c r="IFA1193" s="236" t="s">
        <v>29</v>
      </c>
      <c r="IFB1193" s="237" t="s">
        <v>26</v>
      </c>
      <c r="IFC1193" s="238">
        <v>7</v>
      </c>
      <c r="IFD1193" s="238">
        <v>2</v>
      </c>
      <c r="IFE1193" s="239" t="s">
        <v>237</v>
      </c>
      <c r="IFF1193" s="240">
        <v>0</v>
      </c>
      <c r="IFG1193" s="240">
        <v>210</v>
      </c>
      <c r="IFH1193" s="235" t="e">
        <f>IFH1194+IFH1195</f>
        <v>#REF!</v>
      </c>
      <c r="IFI1193" s="236" t="s">
        <v>29</v>
      </c>
      <c r="IFJ1193" s="237" t="s">
        <v>26</v>
      </c>
      <c r="IFK1193" s="238">
        <v>7</v>
      </c>
      <c r="IFL1193" s="238">
        <v>2</v>
      </c>
      <c r="IFM1193" s="239" t="s">
        <v>237</v>
      </c>
      <c r="IFN1193" s="240">
        <v>0</v>
      </c>
      <c r="IFO1193" s="240">
        <v>210</v>
      </c>
      <c r="IFP1193" s="235" t="e">
        <f>IFP1194+IFP1195</f>
        <v>#REF!</v>
      </c>
      <c r="IFQ1193" s="236" t="s">
        <v>29</v>
      </c>
      <c r="IFR1193" s="237" t="s">
        <v>26</v>
      </c>
      <c r="IFS1193" s="238">
        <v>7</v>
      </c>
      <c r="IFT1193" s="238">
        <v>2</v>
      </c>
      <c r="IFU1193" s="239" t="s">
        <v>237</v>
      </c>
      <c r="IFV1193" s="240">
        <v>0</v>
      </c>
      <c r="IFW1193" s="240">
        <v>210</v>
      </c>
      <c r="IFX1193" s="235" t="e">
        <f>IFX1194+IFX1195</f>
        <v>#REF!</v>
      </c>
      <c r="IFY1193" s="236" t="s">
        <v>29</v>
      </c>
      <c r="IFZ1193" s="237" t="s">
        <v>26</v>
      </c>
      <c r="IGA1193" s="238">
        <v>7</v>
      </c>
      <c r="IGB1193" s="238">
        <v>2</v>
      </c>
      <c r="IGC1193" s="239" t="s">
        <v>237</v>
      </c>
      <c r="IGD1193" s="240">
        <v>0</v>
      </c>
      <c r="IGE1193" s="240">
        <v>210</v>
      </c>
      <c r="IGF1193" s="235" t="e">
        <f>IGF1194+IGF1195</f>
        <v>#REF!</v>
      </c>
      <c r="IGG1193" s="236" t="s">
        <v>29</v>
      </c>
      <c r="IGH1193" s="237" t="s">
        <v>26</v>
      </c>
      <c r="IGI1193" s="238">
        <v>7</v>
      </c>
      <c r="IGJ1193" s="238">
        <v>2</v>
      </c>
      <c r="IGK1193" s="239" t="s">
        <v>237</v>
      </c>
      <c r="IGL1193" s="240">
        <v>0</v>
      </c>
      <c r="IGM1193" s="240">
        <v>210</v>
      </c>
      <c r="IGN1193" s="235" t="e">
        <f>IGN1194+IGN1195</f>
        <v>#REF!</v>
      </c>
      <c r="IGO1193" s="236" t="s">
        <v>29</v>
      </c>
      <c r="IGP1193" s="237" t="s">
        <v>26</v>
      </c>
      <c r="IGQ1193" s="238">
        <v>7</v>
      </c>
      <c r="IGR1193" s="238">
        <v>2</v>
      </c>
      <c r="IGS1193" s="239" t="s">
        <v>237</v>
      </c>
      <c r="IGT1193" s="240">
        <v>0</v>
      </c>
      <c r="IGU1193" s="240">
        <v>210</v>
      </c>
      <c r="IGV1193" s="235" t="e">
        <f>IGV1194+IGV1195</f>
        <v>#REF!</v>
      </c>
      <c r="IGW1193" s="236" t="s">
        <v>29</v>
      </c>
      <c r="IGX1193" s="237" t="s">
        <v>26</v>
      </c>
      <c r="IGY1193" s="238">
        <v>7</v>
      </c>
      <c r="IGZ1193" s="238">
        <v>2</v>
      </c>
      <c r="IHA1193" s="239" t="s">
        <v>237</v>
      </c>
      <c r="IHB1193" s="240">
        <v>0</v>
      </c>
      <c r="IHC1193" s="240">
        <v>210</v>
      </c>
      <c r="IHD1193" s="235" t="e">
        <f>IHD1194+IHD1195</f>
        <v>#REF!</v>
      </c>
      <c r="IHE1193" s="236" t="s">
        <v>29</v>
      </c>
      <c r="IHF1193" s="237" t="s">
        <v>26</v>
      </c>
      <c r="IHG1193" s="238">
        <v>7</v>
      </c>
      <c r="IHH1193" s="238">
        <v>2</v>
      </c>
      <c r="IHI1193" s="239" t="s">
        <v>237</v>
      </c>
      <c r="IHJ1193" s="240">
        <v>0</v>
      </c>
      <c r="IHK1193" s="240">
        <v>210</v>
      </c>
      <c r="IHL1193" s="235" t="e">
        <f>IHL1194+IHL1195</f>
        <v>#REF!</v>
      </c>
      <c r="IHM1193" s="236" t="s">
        <v>29</v>
      </c>
      <c r="IHN1193" s="237" t="s">
        <v>26</v>
      </c>
      <c r="IHO1193" s="238">
        <v>7</v>
      </c>
      <c r="IHP1193" s="238">
        <v>2</v>
      </c>
      <c r="IHQ1193" s="239" t="s">
        <v>237</v>
      </c>
      <c r="IHR1193" s="240">
        <v>0</v>
      </c>
      <c r="IHS1193" s="240">
        <v>210</v>
      </c>
      <c r="IHT1193" s="235" t="e">
        <f>IHT1194+IHT1195</f>
        <v>#REF!</v>
      </c>
      <c r="IHU1193" s="236" t="s">
        <v>29</v>
      </c>
      <c r="IHV1193" s="237" t="s">
        <v>26</v>
      </c>
      <c r="IHW1193" s="238">
        <v>7</v>
      </c>
      <c r="IHX1193" s="238">
        <v>2</v>
      </c>
      <c r="IHY1193" s="239" t="s">
        <v>237</v>
      </c>
      <c r="IHZ1193" s="240">
        <v>0</v>
      </c>
      <c r="IIA1193" s="240">
        <v>210</v>
      </c>
      <c r="IIB1193" s="235" t="e">
        <f>IIB1194+IIB1195</f>
        <v>#REF!</v>
      </c>
      <c r="IIC1193" s="236" t="s">
        <v>29</v>
      </c>
      <c r="IID1193" s="237" t="s">
        <v>26</v>
      </c>
      <c r="IIE1193" s="238">
        <v>7</v>
      </c>
      <c r="IIF1193" s="238">
        <v>2</v>
      </c>
      <c r="IIG1193" s="239" t="s">
        <v>237</v>
      </c>
      <c r="IIH1193" s="240">
        <v>0</v>
      </c>
      <c r="III1193" s="240">
        <v>210</v>
      </c>
      <c r="IIJ1193" s="235" t="e">
        <f>IIJ1194+IIJ1195</f>
        <v>#REF!</v>
      </c>
      <c r="IIK1193" s="236" t="s">
        <v>29</v>
      </c>
      <c r="IIL1193" s="237" t="s">
        <v>26</v>
      </c>
      <c r="IIM1193" s="238">
        <v>7</v>
      </c>
      <c r="IIN1193" s="238">
        <v>2</v>
      </c>
      <c r="IIO1193" s="239" t="s">
        <v>237</v>
      </c>
      <c r="IIP1193" s="240">
        <v>0</v>
      </c>
      <c r="IIQ1193" s="240">
        <v>210</v>
      </c>
      <c r="IIR1193" s="235" t="e">
        <f>IIR1194+IIR1195</f>
        <v>#REF!</v>
      </c>
      <c r="IIS1193" s="236" t="s">
        <v>29</v>
      </c>
      <c r="IIT1193" s="237" t="s">
        <v>26</v>
      </c>
      <c r="IIU1193" s="238">
        <v>7</v>
      </c>
      <c r="IIV1193" s="238">
        <v>2</v>
      </c>
      <c r="IIW1193" s="239" t="s">
        <v>237</v>
      </c>
      <c r="IIX1193" s="240">
        <v>0</v>
      </c>
      <c r="IIY1193" s="240">
        <v>210</v>
      </c>
      <c r="IIZ1193" s="235" t="e">
        <f>IIZ1194+IIZ1195</f>
        <v>#REF!</v>
      </c>
      <c r="IJA1193" s="236" t="s">
        <v>29</v>
      </c>
      <c r="IJB1193" s="237" t="s">
        <v>26</v>
      </c>
      <c r="IJC1193" s="238">
        <v>7</v>
      </c>
      <c r="IJD1193" s="238">
        <v>2</v>
      </c>
      <c r="IJE1193" s="239" t="s">
        <v>237</v>
      </c>
      <c r="IJF1193" s="240">
        <v>0</v>
      </c>
      <c r="IJG1193" s="240">
        <v>210</v>
      </c>
      <c r="IJH1193" s="235" t="e">
        <f>IJH1194+IJH1195</f>
        <v>#REF!</v>
      </c>
      <c r="IJI1193" s="236" t="s">
        <v>29</v>
      </c>
      <c r="IJJ1193" s="237" t="s">
        <v>26</v>
      </c>
      <c r="IJK1193" s="238">
        <v>7</v>
      </c>
      <c r="IJL1193" s="238">
        <v>2</v>
      </c>
      <c r="IJM1193" s="239" t="s">
        <v>237</v>
      </c>
      <c r="IJN1193" s="240">
        <v>0</v>
      </c>
      <c r="IJO1193" s="240">
        <v>210</v>
      </c>
      <c r="IJP1193" s="235" t="e">
        <f>IJP1194+IJP1195</f>
        <v>#REF!</v>
      </c>
      <c r="IJQ1193" s="236" t="s">
        <v>29</v>
      </c>
      <c r="IJR1193" s="237" t="s">
        <v>26</v>
      </c>
      <c r="IJS1193" s="238">
        <v>7</v>
      </c>
      <c r="IJT1193" s="238">
        <v>2</v>
      </c>
      <c r="IJU1193" s="239" t="s">
        <v>237</v>
      </c>
      <c r="IJV1193" s="240">
        <v>0</v>
      </c>
      <c r="IJW1193" s="240">
        <v>210</v>
      </c>
      <c r="IJX1193" s="235" t="e">
        <f>IJX1194+IJX1195</f>
        <v>#REF!</v>
      </c>
      <c r="IJY1193" s="236" t="s">
        <v>29</v>
      </c>
      <c r="IJZ1193" s="237" t="s">
        <v>26</v>
      </c>
      <c r="IKA1193" s="238">
        <v>7</v>
      </c>
      <c r="IKB1193" s="238">
        <v>2</v>
      </c>
      <c r="IKC1193" s="239" t="s">
        <v>237</v>
      </c>
      <c r="IKD1193" s="240">
        <v>0</v>
      </c>
      <c r="IKE1193" s="240">
        <v>210</v>
      </c>
      <c r="IKF1193" s="235" t="e">
        <f>IKF1194+IKF1195</f>
        <v>#REF!</v>
      </c>
      <c r="IKG1193" s="236" t="s">
        <v>29</v>
      </c>
      <c r="IKH1193" s="237" t="s">
        <v>26</v>
      </c>
      <c r="IKI1193" s="238">
        <v>7</v>
      </c>
      <c r="IKJ1193" s="238">
        <v>2</v>
      </c>
      <c r="IKK1193" s="239" t="s">
        <v>237</v>
      </c>
      <c r="IKL1193" s="240">
        <v>0</v>
      </c>
      <c r="IKM1193" s="240">
        <v>210</v>
      </c>
      <c r="IKN1193" s="235" t="e">
        <f>IKN1194+IKN1195</f>
        <v>#REF!</v>
      </c>
      <c r="IKO1193" s="236" t="s">
        <v>29</v>
      </c>
      <c r="IKP1193" s="237" t="s">
        <v>26</v>
      </c>
      <c r="IKQ1193" s="238">
        <v>7</v>
      </c>
      <c r="IKR1193" s="238">
        <v>2</v>
      </c>
      <c r="IKS1193" s="239" t="s">
        <v>237</v>
      </c>
      <c r="IKT1193" s="240">
        <v>0</v>
      </c>
      <c r="IKU1193" s="240">
        <v>210</v>
      </c>
      <c r="IKV1193" s="235" t="e">
        <f>IKV1194+IKV1195</f>
        <v>#REF!</v>
      </c>
      <c r="IKW1193" s="236" t="s">
        <v>29</v>
      </c>
      <c r="IKX1193" s="237" t="s">
        <v>26</v>
      </c>
      <c r="IKY1193" s="238">
        <v>7</v>
      </c>
      <c r="IKZ1193" s="238">
        <v>2</v>
      </c>
      <c r="ILA1193" s="239" t="s">
        <v>237</v>
      </c>
      <c r="ILB1193" s="240">
        <v>0</v>
      </c>
      <c r="ILC1193" s="240">
        <v>210</v>
      </c>
      <c r="ILD1193" s="235" t="e">
        <f>ILD1194+ILD1195</f>
        <v>#REF!</v>
      </c>
      <c r="ILE1193" s="236" t="s">
        <v>29</v>
      </c>
      <c r="ILF1193" s="237" t="s">
        <v>26</v>
      </c>
      <c r="ILG1193" s="238">
        <v>7</v>
      </c>
      <c r="ILH1193" s="238">
        <v>2</v>
      </c>
      <c r="ILI1193" s="239" t="s">
        <v>237</v>
      </c>
      <c r="ILJ1193" s="240">
        <v>0</v>
      </c>
      <c r="ILK1193" s="240">
        <v>210</v>
      </c>
      <c r="ILL1193" s="235" t="e">
        <f>ILL1194+ILL1195</f>
        <v>#REF!</v>
      </c>
      <c r="ILM1193" s="236" t="s">
        <v>29</v>
      </c>
      <c r="ILN1193" s="237" t="s">
        <v>26</v>
      </c>
      <c r="ILO1193" s="238">
        <v>7</v>
      </c>
      <c r="ILP1193" s="238">
        <v>2</v>
      </c>
      <c r="ILQ1193" s="239" t="s">
        <v>237</v>
      </c>
      <c r="ILR1193" s="240">
        <v>0</v>
      </c>
      <c r="ILS1193" s="240">
        <v>210</v>
      </c>
      <c r="ILT1193" s="235" t="e">
        <f>ILT1194+ILT1195</f>
        <v>#REF!</v>
      </c>
      <c r="ILU1193" s="236" t="s">
        <v>29</v>
      </c>
      <c r="ILV1193" s="237" t="s">
        <v>26</v>
      </c>
      <c r="ILW1193" s="238">
        <v>7</v>
      </c>
      <c r="ILX1193" s="238">
        <v>2</v>
      </c>
      <c r="ILY1193" s="239" t="s">
        <v>237</v>
      </c>
      <c r="ILZ1193" s="240">
        <v>0</v>
      </c>
      <c r="IMA1193" s="240">
        <v>210</v>
      </c>
      <c r="IMB1193" s="235" t="e">
        <f>IMB1194+IMB1195</f>
        <v>#REF!</v>
      </c>
      <c r="IMC1193" s="236" t="s">
        <v>29</v>
      </c>
      <c r="IMD1193" s="237" t="s">
        <v>26</v>
      </c>
      <c r="IME1193" s="238">
        <v>7</v>
      </c>
      <c r="IMF1193" s="238">
        <v>2</v>
      </c>
      <c r="IMG1193" s="239" t="s">
        <v>237</v>
      </c>
      <c r="IMH1193" s="240">
        <v>0</v>
      </c>
      <c r="IMI1193" s="240">
        <v>210</v>
      </c>
      <c r="IMJ1193" s="235" t="e">
        <f>IMJ1194+IMJ1195</f>
        <v>#REF!</v>
      </c>
      <c r="IMK1193" s="236" t="s">
        <v>29</v>
      </c>
      <c r="IML1193" s="237" t="s">
        <v>26</v>
      </c>
      <c r="IMM1193" s="238">
        <v>7</v>
      </c>
      <c r="IMN1193" s="238">
        <v>2</v>
      </c>
      <c r="IMO1193" s="239" t="s">
        <v>237</v>
      </c>
      <c r="IMP1193" s="240">
        <v>0</v>
      </c>
      <c r="IMQ1193" s="240">
        <v>210</v>
      </c>
      <c r="IMR1193" s="235" t="e">
        <f>IMR1194+IMR1195</f>
        <v>#REF!</v>
      </c>
      <c r="IMS1193" s="236" t="s">
        <v>29</v>
      </c>
      <c r="IMT1193" s="237" t="s">
        <v>26</v>
      </c>
      <c r="IMU1193" s="238">
        <v>7</v>
      </c>
      <c r="IMV1193" s="238">
        <v>2</v>
      </c>
      <c r="IMW1193" s="239" t="s">
        <v>237</v>
      </c>
      <c r="IMX1193" s="240">
        <v>0</v>
      </c>
      <c r="IMY1193" s="240">
        <v>210</v>
      </c>
      <c r="IMZ1193" s="235" t="e">
        <f>IMZ1194+IMZ1195</f>
        <v>#REF!</v>
      </c>
      <c r="INA1193" s="236" t="s">
        <v>29</v>
      </c>
      <c r="INB1193" s="237" t="s">
        <v>26</v>
      </c>
      <c r="INC1193" s="238">
        <v>7</v>
      </c>
      <c r="IND1193" s="238">
        <v>2</v>
      </c>
      <c r="INE1193" s="239" t="s">
        <v>237</v>
      </c>
      <c r="INF1193" s="240">
        <v>0</v>
      </c>
      <c r="ING1193" s="240">
        <v>210</v>
      </c>
      <c r="INH1193" s="235" t="e">
        <f>INH1194+INH1195</f>
        <v>#REF!</v>
      </c>
      <c r="INI1193" s="236" t="s">
        <v>29</v>
      </c>
      <c r="INJ1193" s="237" t="s">
        <v>26</v>
      </c>
      <c r="INK1193" s="238">
        <v>7</v>
      </c>
      <c r="INL1193" s="238">
        <v>2</v>
      </c>
      <c r="INM1193" s="239" t="s">
        <v>237</v>
      </c>
      <c r="INN1193" s="240">
        <v>0</v>
      </c>
      <c r="INO1193" s="240">
        <v>210</v>
      </c>
      <c r="INP1193" s="235" t="e">
        <f>INP1194+INP1195</f>
        <v>#REF!</v>
      </c>
      <c r="INQ1193" s="236" t="s">
        <v>29</v>
      </c>
      <c r="INR1193" s="237" t="s">
        <v>26</v>
      </c>
      <c r="INS1193" s="238">
        <v>7</v>
      </c>
      <c r="INT1193" s="238">
        <v>2</v>
      </c>
      <c r="INU1193" s="239" t="s">
        <v>237</v>
      </c>
      <c r="INV1193" s="240">
        <v>0</v>
      </c>
      <c r="INW1193" s="240">
        <v>210</v>
      </c>
      <c r="INX1193" s="235" t="e">
        <f>INX1194+INX1195</f>
        <v>#REF!</v>
      </c>
      <c r="INY1193" s="236" t="s">
        <v>29</v>
      </c>
      <c r="INZ1193" s="237" t="s">
        <v>26</v>
      </c>
      <c r="IOA1193" s="238">
        <v>7</v>
      </c>
      <c r="IOB1193" s="238">
        <v>2</v>
      </c>
      <c r="IOC1193" s="239" t="s">
        <v>237</v>
      </c>
      <c r="IOD1193" s="240">
        <v>0</v>
      </c>
      <c r="IOE1193" s="240">
        <v>210</v>
      </c>
      <c r="IOF1193" s="235" t="e">
        <f>IOF1194+IOF1195</f>
        <v>#REF!</v>
      </c>
      <c r="IOG1193" s="236" t="s">
        <v>29</v>
      </c>
      <c r="IOH1193" s="237" t="s">
        <v>26</v>
      </c>
      <c r="IOI1193" s="238">
        <v>7</v>
      </c>
      <c r="IOJ1193" s="238">
        <v>2</v>
      </c>
      <c r="IOK1193" s="239" t="s">
        <v>237</v>
      </c>
      <c r="IOL1193" s="240">
        <v>0</v>
      </c>
      <c r="IOM1193" s="240">
        <v>210</v>
      </c>
      <c r="ION1193" s="235" t="e">
        <f>ION1194+ION1195</f>
        <v>#REF!</v>
      </c>
      <c r="IOO1193" s="236" t="s">
        <v>29</v>
      </c>
      <c r="IOP1193" s="237" t="s">
        <v>26</v>
      </c>
      <c r="IOQ1193" s="238">
        <v>7</v>
      </c>
      <c r="IOR1193" s="238">
        <v>2</v>
      </c>
      <c r="IOS1193" s="239" t="s">
        <v>237</v>
      </c>
      <c r="IOT1193" s="240">
        <v>0</v>
      </c>
      <c r="IOU1193" s="240">
        <v>210</v>
      </c>
      <c r="IOV1193" s="235" t="e">
        <f>IOV1194+IOV1195</f>
        <v>#REF!</v>
      </c>
      <c r="IOW1193" s="236" t="s">
        <v>29</v>
      </c>
      <c r="IOX1193" s="237" t="s">
        <v>26</v>
      </c>
      <c r="IOY1193" s="238">
        <v>7</v>
      </c>
      <c r="IOZ1193" s="238">
        <v>2</v>
      </c>
      <c r="IPA1193" s="239" t="s">
        <v>237</v>
      </c>
      <c r="IPB1193" s="240">
        <v>0</v>
      </c>
      <c r="IPC1193" s="240">
        <v>210</v>
      </c>
      <c r="IPD1193" s="235" t="e">
        <f>IPD1194+IPD1195</f>
        <v>#REF!</v>
      </c>
      <c r="IPE1193" s="236" t="s">
        <v>29</v>
      </c>
      <c r="IPF1193" s="237" t="s">
        <v>26</v>
      </c>
      <c r="IPG1193" s="238">
        <v>7</v>
      </c>
      <c r="IPH1193" s="238">
        <v>2</v>
      </c>
      <c r="IPI1193" s="239" t="s">
        <v>237</v>
      </c>
      <c r="IPJ1193" s="240">
        <v>0</v>
      </c>
      <c r="IPK1193" s="240">
        <v>210</v>
      </c>
      <c r="IPL1193" s="235" t="e">
        <f>IPL1194+IPL1195</f>
        <v>#REF!</v>
      </c>
      <c r="IPM1193" s="236" t="s">
        <v>29</v>
      </c>
      <c r="IPN1193" s="237" t="s">
        <v>26</v>
      </c>
      <c r="IPO1193" s="238">
        <v>7</v>
      </c>
      <c r="IPP1193" s="238">
        <v>2</v>
      </c>
      <c r="IPQ1193" s="239" t="s">
        <v>237</v>
      </c>
      <c r="IPR1193" s="240">
        <v>0</v>
      </c>
      <c r="IPS1193" s="240">
        <v>210</v>
      </c>
      <c r="IPT1193" s="235" t="e">
        <f>IPT1194+IPT1195</f>
        <v>#REF!</v>
      </c>
      <c r="IPU1193" s="236" t="s">
        <v>29</v>
      </c>
      <c r="IPV1193" s="237" t="s">
        <v>26</v>
      </c>
      <c r="IPW1193" s="238">
        <v>7</v>
      </c>
      <c r="IPX1193" s="238">
        <v>2</v>
      </c>
      <c r="IPY1193" s="239" t="s">
        <v>237</v>
      </c>
      <c r="IPZ1193" s="240">
        <v>0</v>
      </c>
      <c r="IQA1193" s="240">
        <v>210</v>
      </c>
      <c r="IQB1193" s="235" t="e">
        <f>IQB1194+IQB1195</f>
        <v>#REF!</v>
      </c>
      <c r="IQC1193" s="236" t="s">
        <v>29</v>
      </c>
      <c r="IQD1193" s="237" t="s">
        <v>26</v>
      </c>
      <c r="IQE1193" s="238">
        <v>7</v>
      </c>
      <c r="IQF1193" s="238">
        <v>2</v>
      </c>
      <c r="IQG1193" s="239" t="s">
        <v>237</v>
      </c>
      <c r="IQH1193" s="240">
        <v>0</v>
      </c>
      <c r="IQI1193" s="240">
        <v>210</v>
      </c>
      <c r="IQJ1193" s="235" t="e">
        <f>IQJ1194+IQJ1195</f>
        <v>#REF!</v>
      </c>
      <c r="IQK1193" s="236" t="s">
        <v>29</v>
      </c>
      <c r="IQL1193" s="237" t="s">
        <v>26</v>
      </c>
      <c r="IQM1193" s="238">
        <v>7</v>
      </c>
      <c r="IQN1193" s="238">
        <v>2</v>
      </c>
      <c r="IQO1193" s="239" t="s">
        <v>237</v>
      </c>
      <c r="IQP1193" s="240">
        <v>0</v>
      </c>
      <c r="IQQ1193" s="240">
        <v>210</v>
      </c>
      <c r="IQR1193" s="235" t="e">
        <f>IQR1194+IQR1195</f>
        <v>#REF!</v>
      </c>
      <c r="IQS1193" s="236" t="s">
        <v>29</v>
      </c>
      <c r="IQT1193" s="237" t="s">
        <v>26</v>
      </c>
      <c r="IQU1193" s="238">
        <v>7</v>
      </c>
      <c r="IQV1193" s="238">
        <v>2</v>
      </c>
      <c r="IQW1193" s="239" t="s">
        <v>237</v>
      </c>
      <c r="IQX1193" s="240">
        <v>0</v>
      </c>
      <c r="IQY1193" s="240">
        <v>210</v>
      </c>
      <c r="IQZ1193" s="235" t="e">
        <f>IQZ1194+IQZ1195</f>
        <v>#REF!</v>
      </c>
      <c r="IRA1193" s="236" t="s">
        <v>29</v>
      </c>
      <c r="IRB1193" s="237" t="s">
        <v>26</v>
      </c>
      <c r="IRC1193" s="238">
        <v>7</v>
      </c>
      <c r="IRD1193" s="238">
        <v>2</v>
      </c>
      <c r="IRE1193" s="239" t="s">
        <v>237</v>
      </c>
      <c r="IRF1193" s="240">
        <v>0</v>
      </c>
      <c r="IRG1193" s="240">
        <v>210</v>
      </c>
      <c r="IRH1193" s="235" t="e">
        <f>IRH1194+IRH1195</f>
        <v>#REF!</v>
      </c>
      <c r="IRI1193" s="236" t="s">
        <v>29</v>
      </c>
      <c r="IRJ1193" s="237" t="s">
        <v>26</v>
      </c>
      <c r="IRK1193" s="238">
        <v>7</v>
      </c>
      <c r="IRL1193" s="238">
        <v>2</v>
      </c>
      <c r="IRM1193" s="239" t="s">
        <v>237</v>
      </c>
      <c r="IRN1193" s="240">
        <v>0</v>
      </c>
      <c r="IRO1193" s="240">
        <v>210</v>
      </c>
      <c r="IRP1193" s="235" t="e">
        <f>IRP1194+IRP1195</f>
        <v>#REF!</v>
      </c>
      <c r="IRQ1193" s="236" t="s">
        <v>29</v>
      </c>
      <c r="IRR1193" s="237" t="s">
        <v>26</v>
      </c>
      <c r="IRS1193" s="238">
        <v>7</v>
      </c>
      <c r="IRT1193" s="238">
        <v>2</v>
      </c>
      <c r="IRU1193" s="239" t="s">
        <v>237</v>
      </c>
      <c r="IRV1193" s="240">
        <v>0</v>
      </c>
      <c r="IRW1193" s="240">
        <v>210</v>
      </c>
      <c r="IRX1193" s="235" t="e">
        <f>IRX1194+IRX1195</f>
        <v>#REF!</v>
      </c>
      <c r="IRY1193" s="236" t="s">
        <v>29</v>
      </c>
      <c r="IRZ1193" s="237" t="s">
        <v>26</v>
      </c>
      <c r="ISA1193" s="238">
        <v>7</v>
      </c>
      <c r="ISB1193" s="238">
        <v>2</v>
      </c>
      <c r="ISC1193" s="239" t="s">
        <v>237</v>
      </c>
      <c r="ISD1193" s="240">
        <v>0</v>
      </c>
      <c r="ISE1193" s="240">
        <v>210</v>
      </c>
      <c r="ISF1193" s="235" t="e">
        <f>ISF1194+ISF1195</f>
        <v>#REF!</v>
      </c>
      <c r="ISG1193" s="236" t="s">
        <v>29</v>
      </c>
      <c r="ISH1193" s="237" t="s">
        <v>26</v>
      </c>
      <c r="ISI1193" s="238">
        <v>7</v>
      </c>
      <c r="ISJ1193" s="238">
        <v>2</v>
      </c>
      <c r="ISK1193" s="239" t="s">
        <v>237</v>
      </c>
      <c r="ISL1193" s="240">
        <v>0</v>
      </c>
      <c r="ISM1193" s="240">
        <v>210</v>
      </c>
      <c r="ISN1193" s="235" t="e">
        <f>ISN1194+ISN1195</f>
        <v>#REF!</v>
      </c>
      <c r="ISO1193" s="236" t="s">
        <v>29</v>
      </c>
      <c r="ISP1193" s="237" t="s">
        <v>26</v>
      </c>
      <c r="ISQ1193" s="238">
        <v>7</v>
      </c>
      <c r="ISR1193" s="238">
        <v>2</v>
      </c>
      <c r="ISS1193" s="239" t="s">
        <v>237</v>
      </c>
      <c r="IST1193" s="240">
        <v>0</v>
      </c>
      <c r="ISU1193" s="240">
        <v>210</v>
      </c>
      <c r="ISV1193" s="235" t="e">
        <f>ISV1194+ISV1195</f>
        <v>#REF!</v>
      </c>
      <c r="ISW1193" s="236" t="s">
        <v>29</v>
      </c>
      <c r="ISX1193" s="237" t="s">
        <v>26</v>
      </c>
      <c r="ISY1193" s="238">
        <v>7</v>
      </c>
      <c r="ISZ1193" s="238">
        <v>2</v>
      </c>
      <c r="ITA1193" s="239" t="s">
        <v>237</v>
      </c>
      <c r="ITB1193" s="240">
        <v>0</v>
      </c>
      <c r="ITC1193" s="240">
        <v>210</v>
      </c>
      <c r="ITD1193" s="235" t="e">
        <f>ITD1194+ITD1195</f>
        <v>#REF!</v>
      </c>
      <c r="ITE1193" s="236" t="s">
        <v>29</v>
      </c>
      <c r="ITF1193" s="237" t="s">
        <v>26</v>
      </c>
      <c r="ITG1193" s="238">
        <v>7</v>
      </c>
      <c r="ITH1193" s="238">
        <v>2</v>
      </c>
      <c r="ITI1193" s="239" t="s">
        <v>237</v>
      </c>
      <c r="ITJ1193" s="240">
        <v>0</v>
      </c>
      <c r="ITK1193" s="240">
        <v>210</v>
      </c>
      <c r="ITL1193" s="235" t="e">
        <f>ITL1194+ITL1195</f>
        <v>#REF!</v>
      </c>
      <c r="ITM1193" s="236" t="s">
        <v>29</v>
      </c>
      <c r="ITN1193" s="237" t="s">
        <v>26</v>
      </c>
      <c r="ITO1193" s="238">
        <v>7</v>
      </c>
      <c r="ITP1193" s="238">
        <v>2</v>
      </c>
      <c r="ITQ1193" s="239" t="s">
        <v>237</v>
      </c>
      <c r="ITR1193" s="240">
        <v>0</v>
      </c>
      <c r="ITS1193" s="240">
        <v>210</v>
      </c>
      <c r="ITT1193" s="235" t="e">
        <f>ITT1194+ITT1195</f>
        <v>#REF!</v>
      </c>
      <c r="ITU1193" s="236" t="s">
        <v>29</v>
      </c>
      <c r="ITV1193" s="237" t="s">
        <v>26</v>
      </c>
      <c r="ITW1193" s="238">
        <v>7</v>
      </c>
      <c r="ITX1193" s="238">
        <v>2</v>
      </c>
      <c r="ITY1193" s="239" t="s">
        <v>237</v>
      </c>
      <c r="ITZ1193" s="240">
        <v>0</v>
      </c>
      <c r="IUA1193" s="240">
        <v>210</v>
      </c>
      <c r="IUB1193" s="235" t="e">
        <f>IUB1194+IUB1195</f>
        <v>#REF!</v>
      </c>
      <c r="IUC1193" s="236" t="s">
        <v>29</v>
      </c>
      <c r="IUD1193" s="237" t="s">
        <v>26</v>
      </c>
      <c r="IUE1193" s="238">
        <v>7</v>
      </c>
      <c r="IUF1193" s="238">
        <v>2</v>
      </c>
      <c r="IUG1193" s="239" t="s">
        <v>237</v>
      </c>
      <c r="IUH1193" s="240">
        <v>0</v>
      </c>
      <c r="IUI1193" s="240">
        <v>210</v>
      </c>
      <c r="IUJ1193" s="235" t="e">
        <f>IUJ1194+IUJ1195</f>
        <v>#REF!</v>
      </c>
      <c r="IUK1193" s="236" t="s">
        <v>29</v>
      </c>
      <c r="IUL1193" s="237" t="s">
        <v>26</v>
      </c>
      <c r="IUM1193" s="238">
        <v>7</v>
      </c>
      <c r="IUN1193" s="238">
        <v>2</v>
      </c>
      <c r="IUO1193" s="239" t="s">
        <v>237</v>
      </c>
      <c r="IUP1193" s="240">
        <v>0</v>
      </c>
      <c r="IUQ1193" s="240">
        <v>210</v>
      </c>
      <c r="IUR1193" s="235" t="e">
        <f>IUR1194+IUR1195</f>
        <v>#REF!</v>
      </c>
      <c r="IUS1193" s="236" t="s">
        <v>29</v>
      </c>
      <c r="IUT1193" s="237" t="s">
        <v>26</v>
      </c>
      <c r="IUU1193" s="238">
        <v>7</v>
      </c>
      <c r="IUV1193" s="238">
        <v>2</v>
      </c>
      <c r="IUW1193" s="239" t="s">
        <v>237</v>
      </c>
      <c r="IUX1193" s="240">
        <v>0</v>
      </c>
      <c r="IUY1193" s="240">
        <v>210</v>
      </c>
      <c r="IUZ1193" s="235" t="e">
        <f>IUZ1194+IUZ1195</f>
        <v>#REF!</v>
      </c>
      <c r="IVA1193" s="236" t="s">
        <v>29</v>
      </c>
      <c r="IVB1193" s="237" t="s">
        <v>26</v>
      </c>
      <c r="IVC1193" s="238">
        <v>7</v>
      </c>
      <c r="IVD1193" s="238">
        <v>2</v>
      </c>
      <c r="IVE1193" s="239" t="s">
        <v>237</v>
      </c>
      <c r="IVF1193" s="240">
        <v>0</v>
      </c>
      <c r="IVG1193" s="240">
        <v>210</v>
      </c>
      <c r="IVH1193" s="235" t="e">
        <f>IVH1194+IVH1195</f>
        <v>#REF!</v>
      </c>
      <c r="IVI1193" s="236" t="s">
        <v>29</v>
      </c>
      <c r="IVJ1193" s="237" t="s">
        <v>26</v>
      </c>
      <c r="IVK1193" s="238">
        <v>7</v>
      </c>
      <c r="IVL1193" s="238">
        <v>2</v>
      </c>
      <c r="IVM1193" s="239" t="s">
        <v>237</v>
      </c>
      <c r="IVN1193" s="240">
        <v>0</v>
      </c>
      <c r="IVO1193" s="240">
        <v>210</v>
      </c>
      <c r="IVP1193" s="235" t="e">
        <f>IVP1194+IVP1195</f>
        <v>#REF!</v>
      </c>
      <c r="IVQ1193" s="236" t="s">
        <v>29</v>
      </c>
      <c r="IVR1193" s="237" t="s">
        <v>26</v>
      </c>
      <c r="IVS1193" s="238">
        <v>7</v>
      </c>
      <c r="IVT1193" s="238">
        <v>2</v>
      </c>
      <c r="IVU1193" s="239" t="s">
        <v>237</v>
      </c>
      <c r="IVV1193" s="240">
        <v>0</v>
      </c>
      <c r="IVW1193" s="240">
        <v>210</v>
      </c>
      <c r="IVX1193" s="235" t="e">
        <f>IVX1194+IVX1195</f>
        <v>#REF!</v>
      </c>
      <c r="IVY1193" s="236" t="s">
        <v>29</v>
      </c>
      <c r="IVZ1193" s="237" t="s">
        <v>26</v>
      </c>
      <c r="IWA1193" s="238">
        <v>7</v>
      </c>
      <c r="IWB1193" s="238">
        <v>2</v>
      </c>
      <c r="IWC1193" s="239" t="s">
        <v>237</v>
      </c>
      <c r="IWD1193" s="240">
        <v>0</v>
      </c>
      <c r="IWE1193" s="240">
        <v>210</v>
      </c>
      <c r="IWF1193" s="235" t="e">
        <f>IWF1194+IWF1195</f>
        <v>#REF!</v>
      </c>
      <c r="IWG1193" s="236" t="s">
        <v>29</v>
      </c>
      <c r="IWH1193" s="237" t="s">
        <v>26</v>
      </c>
      <c r="IWI1193" s="238">
        <v>7</v>
      </c>
      <c r="IWJ1193" s="238">
        <v>2</v>
      </c>
      <c r="IWK1193" s="239" t="s">
        <v>237</v>
      </c>
      <c r="IWL1193" s="240">
        <v>0</v>
      </c>
      <c r="IWM1193" s="240">
        <v>210</v>
      </c>
      <c r="IWN1193" s="235" t="e">
        <f>IWN1194+IWN1195</f>
        <v>#REF!</v>
      </c>
      <c r="IWO1193" s="236" t="s">
        <v>29</v>
      </c>
      <c r="IWP1193" s="237" t="s">
        <v>26</v>
      </c>
      <c r="IWQ1193" s="238">
        <v>7</v>
      </c>
      <c r="IWR1193" s="238">
        <v>2</v>
      </c>
      <c r="IWS1193" s="239" t="s">
        <v>237</v>
      </c>
      <c r="IWT1193" s="240">
        <v>0</v>
      </c>
      <c r="IWU1193" s="240">
        <v>210</v>
      </c>
      <c r="IWV1193" s="235" t="e">
        <f>IWV1194+IWV1195</f>
        <v>#REF!</v>
      </c>
      <c r="IWW1193" s="236" t="s">
        <v>29</v>
      </c>
      <c r="IWX1193" s="237" t="s">
        <v>26</v>
      </c>
      <c r="IWY1193" s="238">
        <v>7</v>
      </c>
      <c r="IWZ1193" s="238">
        <v>2</v>
      </c>
      <c r="IXA1193" s="239" t="s">
        <v>237</v>
      </c>
      <c r="IXB1193" s="240">
        <v>0</v>
      </c>
      <c r="IXC1193" s="240">
        <v>210</v>
      </c>
      <c r="IXD1193" s="235" t="e">
        <f>IXD1194+IXD1195</f>
        <v>#REF!</v>
      </c>
      <c r="IXE1193" s="236" t="s">
        <v>29</v>
      </c>
      <c r="IXF1193" s="237" t="s">
        <v>26</v>
      </c>
      <c r="IXG1193" s="238">
        <v>7</v>
      </c>
      <c r="IXH1193" s="238">
        <v>2</v>
      </c>
      <c r="IXI1193" s="239" t="s">
        <v>237</v>
      </c>
      <c r="IXJ1193" s="240">
        <v>0</v>
      </c>
      <c r="IXK1193" s="240">
        <v>210</v>
      </c>
      <c r="IXL1193" s="235" t="e">
        <f>IXL1194+IXL1195</f>
        <v>#REF!</v>
      </c>
      <c r="IXM1193" s="236" t="s">
        <v>29</v>
      </c>
      <c r="IXN1193" s="237" t="s">
        <v>26</v>
      </c>
      <c r="IXO1193" s="238">
        <v>7</v>
      </c>
      <c r="IXP1193" s="238">
        <v>2</v>
      </c>
      <c r="IXQ1193" s="239" t="s">
        <v>237</v>
      </c>
      <c r="IXR1193" s="240">
        <v>0</v>
      </c>
      <c r="IXS1193" s="240">
        <v>210</v>
      </c>
      <c r="IXT1193" s="235" t="e">
        <f>IXT1194+IXT1195</f>
        <v>#REF!</v>
      </c>
      <c r="IXU1193" s="236" t="s">
        <v>29</v>
      </c>
      <c r="IXV1193" s="237" t="s">
        <v>26</v>
      </c>
      <c r="IXW1193" s="238">
        <v>7</v>
      </c>
      <c r="IXX1193" s="238">
        <v>2</v>
      </c>
      <c r="IXY1193" s="239" t="s">
        <v>237</v>
      </c>
      <c r="IXZ1193" s="240">
        <v>0</v>
      </c>
      <c r="IYA1193" s="240">
        <v>210</v>
      </c>
      <c r="IYB1193" s="235" t="e">
        <f>IYB1194+IYB1195</f>
        <v>#REF!</v>
      </c>
      <c r="IYC1193" s="236" t="s">
        <v>29</v>
      </c>
      <c r="IYD1193" s="237" t="s">
        <v>26</v>
      </c>
      <c r="IYE1193" s="238">
        <v>7</v>
      </c>
      <c r="IYF1193" s="238">
        <v>2</v>
      </c>
      <c r="IYG1193" s="239" t="s">
        <v>237</v>
      </c>
      <c r="IYH1193" s="240">
        <v>0</v>
      </c>
      <c r="IYI1193" s="240">
        <v>210</v>
      </c>
      <c r="IYJ1193" s="235" t="e">
        <f>IYJ1194+IYJ1195</f>
        <v>#REF!</v>
      </c>
      <c r="IYK1193" s="236" t="s">
        <v>29</v>
      </c>
      <c r="IYL1193" s="237" t="s">
        <v>26</v>
      </c>
      <c r="IYM1193" s="238">
        <v>7</v>
      </c>
      <c r="IYN1193" s="238">
        <v>2</v>
      </c>
      <c r="IYO1193" s="239" t="s">
        <v>237</v>
      </c>
      <c r="IYP1193" s="240">
        <v>0</v>
      </c>
      <c r="IYQ1193" s="240">
        <v>210</v>
      </c>
      <c r="IYR1193" s="235" t="e">
        <f>IYR1194+IYR1195</f>
        <v>#REF!</v>
      </c>
      <c r="IYS1193" s="236" t="s">
        <v>29</v>
      </c>
      <c r="IYT1193" s="237" t="s">
        <v>26</v>
      </c>
      <c r="IYU1193" s="238">
        <v>7</v>
      </c>
      <c r="IYV1193" s="238">
        <v>2</v>
      </c>
      <c r="IYW1193" s="239" t="s">
        <v>237</v>
      </c>
      <c r="IYX1193" s="240">
        <v>0</v>
      </c>
      <c r="IYY1193" s="240">
        <v>210</v>
      </c>
      <c r="IYZ1193" s="235" t="e">
        <f>IYZ1194+IYZ1195</f>
        <v>#REF!</v>
      </c>
      <c r="IZA1193" s="236" t="s">
        <v>29</v>
      </c>
      <c r="IZB1193" s="237" t="s">
        <v>26</v>
      </c>
      <c r="IZC1193" s="238">
        <v>7</v>
      </c>
      <c r="IZD1193" s="238">
        <v>2</v>
      </c>
      <c r="IZE1193" s="239" t="s">
        <v>237</v>
      </c>
      <c r="IZF1193" s="240">
        <v>0</v>
      </c>
      <c r="IZG1193" s="240">
        <v>210</v>
      </c>
      <c r="IZH1193" s="235" t="e">
        <f>IZH1194+IZH1195</f>
        <v>#REF!</v>
      </c>
      <c r="IZI1193" s="236" t="s">
        <v>29</v>
      </c>
      <c r="IZJ1193" s="237" t="s">
        <v>26</v>
      </c>
      <c r="IZK1193" s="238">
        <v>7</v>
      </c>
      <c r="IZL1193" s="238">
        <v>2</v>
      </c>
      <c r="IZM1193" s="239" t="s">
        <v>237</v>
      </c>
      <c r="IZN1193" s="240">
        <v>0</v>
      </c>
      <c r="IZO1193" s="240">
        <v>210</v>
      </c>
      <c r="IZP1193" s="235" t="e">
        <f>IZP1194+IZP1195</f>
        <v>#REF!</v>
      </c>
      <c r="IZQ1193" s="236" t="s">
        <v>29</v>
      </c>
      <c r="IZR1193" s="237" t="s">
        <v>26</v>
      </c>
      <c r="IZS1193" s="238">
        <v>7</v>
      </c>
      <c r="IZT1193" s="238">
        <v>2</v>
      </c>
      <c r="IZU1193" s="239" t="s">
        <v>237</v>
      </c>
      <c r="IZV1193" s="240">
        <v>0</v>
      </c>
      <c r="IZW1193" s="240">
        <v>210</v>
      </c>
      <c r="IZX1193" s="235" t="e">
        <f>IZX1194+IZX1195</f>
        <v>#REF!</v>
      </c>
      <c r="IZY1193" s="236" t="s">
        <v>29</v>
      </c>
      <c r="IZZ1193" s="237" t="s">
        <v>26</v>
      </c>
      <c r="JAA1193" s="238">
        <v>7</v>
      </c>
      <c r="JAB1193" s="238">
        <v>2</v>
      </c>
      <c r="JAC1193" s="239" t="s">
        <v>237</v>
      </c>
      <c r="JAD1193" s="240">
        <v>0</v>
      </c>
      <c r="JAE1193" s="240">
        <v>210</v>
      </c>
      <c r="JAF1193" s="235" t="e">
        <f>JAF1194+JAF1195</f>
        <v>#REF!</v>
      </c>
      <c r="JAG1193" s="236" t="s">
        <v>29</v>
      </c>
      <c r="JAH1193" s="237" t="s">
        <v>26</v>
      </c>
      <c r="JAI1193" s="238">
        <v>7</v>
      </c>
      <c r="JAJ1193" s="238">
        <v>2</v>
      </c>
      <c r="JAK1193" s="239" t="s">
        <v>237</v>
      </c>
      <c r="JAL1193" s="240">
        <v>0</v>
      </c>
      <c r="JAM1193" s="240">
        <v>210</v>
      </c>
      <c r="JAN1193" s="235" t="e">
        <f>JAN1194+JAN1195</f>
        <v>#REF!</v>
      </c>
      <c r="JAO1193" s="236" t="s">
        <v>29</v>
      </c>
      <c r="JAP1193" s="237" t="s">
        <v>26</v>
      </c>
      <c r="JAQ1193" s="238">
        <v>7</v>
      </c>
      <c r="JAR1193" s="238">
        <v>2</v>
      </c>
      <c r="JAS1193" s="239" t="s">
        <v>237</v>
      </c>
      <c r="JAT1193" s="240">
        <v>0</v>
      </c>
      <c r="JAU1193" s="240">
        <v>210</v>
      </c>
      <c r="JAV1193" s="235" t="e">
        <f>JAV1194+JAV1195</f>
        <v>#REF!</v>
      </c>
      <c r="JAW1193" s="236" t="s">
        <v>29</v>
      </c>
      <c r="JAX1193" s="237" t="s">
        <v>26</v>
      </c>
      <c r="JAY1193" s="238">
        <v>7</v>
      </c>
      <c r="JAZ1193" s="238">
        <v>2</v>
      </c>
      <c r="JBA1193" s="239" t="s">
        <v>237</v>
      </c>
      <c r="JBB1193" s="240">
        <v>0</v>
      </c>
      <c r="JBC1193" s="240">
        <v>210</v>
      </c>
      <c r="JBD1193" s="235" t="e">
        <f>JBD1194+JBD1195</f>
        <v>#REF!</v>
      </c>
      <c r="JBE1193" s="236" t="s">
        <v>29</v>
      </c>
      <c r="JBF1193" s="237" t="s">
        <v>26</v>
      </c>
      <c r="JBG1193" s="238">
        <v>7</v>
      </c>
      <c r="JBH1193" s="238">
        <v>2</v>
      </c>
      <c r="JBI1193" s="239" t="s">
        <v>237</v>
      </c>
      <c r="JBJ1193" s="240">
        <v>0</v>
      </c>
      <c r="JBK1193" s="240">
        <v>210</v>
      </c>
      <c r="JBL1193" s="235" t="e">
        <f>JBL1194+JBL1195</f>
        <v>#REF!</v>
      </c>
      <c r="JBM1193" s="236" t="s">
        <v>29</v>
      </c>
      <c r="JBN1193" s="237" t="s">
        <v>26</v>
      </c>
      <c r="JBO1193" s="238">
        <v>7</v>
      </c>
      <c r="JBP1193" s="238">
        <v>2</v>
      </c>
      <c r="JBQ1193" s="239" t="s">
        <v>237</v>
      </c>
      <c r="JBR1193" s="240">
        <v>0</v>
      </c>
      <c r="JBS1193" s="240">
        <v>210</v>
      </c>
      <c r="JBT1193" s="235" t="e">
        <f>JBT1194+JBT1195</f>
        <v>#REF!</v>
      </c>
      <c r="JBU1193" s="236" t="s">
        <v>29</v>
      </c>
      <c r="JBV1193" s="237" t="s">
        <v>26</v>
      </c>
      <c r="JBW1193" s="238">
        <v>7</v>
      </c>
      <c r="JBX1193" s="238">
        <v>2</v>
      </c>
      <c r="JBY1193" s="239" t="s">
        <v>237</v>
      </c>
      <c r="JBZ1193" s="240">
        <v>0</v>
      </c>
      <c r="JCA1193" s="240">
        <v>210</v>
      </c>
      <c r="JCB1193" s="235" t="e">
        <f>JCB1194+JCB1195</f>
        <v>#REF!</v>
      </c>
      <c r="JCC1193" s="236" t="s">
        <v>29</v>
      </c>
      <c r="JCD1193" s="237" t="s">
        <v>26</v>
      </c>
      <c r="JCE1193" s="238">
        <v>7</v>
      </c>
      <c r="JCF1193" s="238">
        <v>2</v>
      </c>
      <c r="JCG1193" s="239" t="s">
        <v>237</v>
      </c>
      <c r="JCH1193" s="240">
        <v>0</v>
      </c>
      <c r="JCI1193" s="240">
        <v>210</v>
      </c>
      <c r="JCJ1193" s="235" t="e">
        <f>JCJ1194+JCJ1195</f>
        <v>#REF!</v>
      </c>
      <c r="JCK1193" s="236" t="s">
        <v>29</v>
      </c>
      <c r="JCL1193" s="237" t="s">
        <v>26</v>
      </c>
      <c r="JCM1193" s="238">
        <v>7</v>
      </c>
      <c r="JCN1193" s="238">
        <v>2</v>
      </c>
      <c r="JCO1193" s="239" t="s">
        <v>237</v>
      </c>
      <c r="JCP1193" s="240">
        <v>0</v>
      </c>
      <c r="JCQ1193" s="240">
        <v>210</v>
      </c>
      <c r="JCR1193" s="235" t="e">
        <f>JCR1194+JCR1195</f>
        <v>#REF!</v>
      </c>
      <c r="JCS1193" s="236" t="s">
        <v>29</v>
      </c>
      <c r="JCT1193" s="237" t="s">
        <v>26</v>
      </c>
      <c r="JCU1193" s="238">
        <v>7</v>
      </c>
      <c r="JCV1193" s="238">
        <v>2</v>
      </c>
      <c r="JCW1193" s="239" t="s">
        <v>237</v>
      </c>
      <c r="JCX1193" s="240">
        <v>0</v>
      </c>
      <c r="JCY1193" s="240">
        <v>210</v>
      </c>
      <c r="JCZ1193" s="235" t="e">
        <f>JCZ1194+JCZ1195</f>
        <v>#REF!</v>
      </c>
      <c r="JDA1193" s="236" t="s">
        <v>29</v>
      </c>
      <c r="JDB1193" s="237" t="s">
        <v>26</v>
      </c>
      <c r="JDC1193" s="238">
        <v>7</v>
      </c>
      <c r="JDD1193" s="238">
        <v>2</v>
      </c>
      <c r="JDE1193" s="239" t="s">
        <v>237</v>
      </c>
      <c r="JDF1193" s="240">
        <v>0</v>
      </c>
      <c r="JDG1193" s="240">
        <v>210</v>
      </c>
      <c r="JDH1193" s="235" t="e">
        <f>JDH1194+JDH1195</f>
        <v>#REF!</v>
      </c>
      <c r="JDI1193" s="236" t="s">
        <v>29</v>
      </c>
      <c r="JDJ1193" s="237" t="s">
        <v>26</v>
      </c>
      <c r="JDK1193" s="238">
        <v>7</v>
      </c>
      <c r="JDL1193" s="238">
        <v>2</v>
      </c>
      <c r="JDM1193" s="239" t="s">
        <v>237</v>
      </c>
      <c r="JDN1193" s="240">
        <v>0</v>
      </c>
      <c r="JDO1193" s="240">
        <v>210</v>
      </c>
      <c r="JDP1193" s="235" t="e">
        <f>JDP1194+JDP1195</f>
        <v>#REF!</v>
      </c>
      <c r="JDQ1193" s="236" t="s">
        <v>29</v>
      </c>
      <c r="JDR1193" s="237" t="s">
        <v>26</v>
      </c>
      <c r="JDS1193" s="238">
        <v>7</v>
      </c>
      <c r="JDT1193" s="238">
        <v>2</v>
      </c>
      <c r="JDU1193" s="239" t="s">
        <v>237</v>
      </c>
      <c r="JDV1193" s="240">
        <v>0</v>
      </c>
      <c r="JDW1193" s="240">
        <v>210</v>
      </c>
      <c r="JDX1193" s="235" t="e">
        <f>JDX1194+JDX1195</f>
        <v>#REF!</v>
      </c>
      <c r="JDY1193" s="236" t="s">
        <v>29</v>
      </c>
      <c r="JDZ1193" s="237" t="s">
        <v>26</v>
      </c>
      <c r="JEA1193" s="238">
        <v>7</v>
      </c>
      <c r="JEB1193" s="238">
        <v>2</v>
      </c>
      <c r="JEC1193" s="239" t="s">
        <v>237</v>
      </c>
      <c r="JED1193" s="240">
        <v>0</v>
      </c>
      <c r="JEE1193" s="240">
        <v>210</v>
      </c>
      <c r="JEF1193" s="235" t="e">
        <f>JEF1194+JEF1195</f>
        <v>#REF!</v>
      </c>
      <c r="JEG1193" s="236" t="s">
        <v>29</v>
      </c>
      <c r="JEH1193" s="237" t="s">
        <v>26</v>
      </c>
      <c r="JEI1193" s="238">
        <v>7</v>
      </c>
      <c r="JEJ1193" s="238">
        <v>2</v>
      </c>
      <c r="JEK1193" s="239" t="s">
        <v>237</v>
      </c>
      <c r="JEL1193" s="240">
        <v>0</v>
      </c>
      <c r="JEM1193" s="240">
        <v>210</v>
      </c>
      <c r="JEN1193" s="235" t="e">
        <f>JEN1194+JEN1195</f>
        <v>#REF!</v>
      </c>
      <c r="JEO1193" s="236" t="s">
        <v>29</v>
      </c>
      <c r="JEP1193" s="237" t="s">
        <v>26</v>
      </c>
      <c r="JEQ1193" s="238">
        <v>7</v>
      </c>
      <c r="JER1193" s="238">
        <v>2</v>
      </c>
      <c r="JES1193" s="239" t="s">
        <v>237</v>
      </c>
      <c r="JET1193" s="240">
        <v>0</v>
      </c>
      <c r="JEU1193" s="240">
        <v>210</v>
      </c>
      <c r="JEV1193" s="235" t="e">
        <f>JEV1194+JEV1195</f>
        <v>#REF!</v>
      </c>
      <c r="JEW1193" s="236" t="s">
        <v>29</v>
      </c>
      <c r="JEX1193" s="237" t="s">
        <v>26</v>
      </c>
      <c r="JEY1193" s="238">
        <v>7</v>
      </c>
      <c r="JEZ1193" s="238">
        <v>2</v>
      </c>
      <c r="JFA1193" s="239" t="s">
        <v>237</v>
      </c>
      <c r="JFB1193" s="240">
        <v>0</v>
      </c>
      <c r="JFC1193" s="240">
        <v>210</v>
      </c>
      <c r="JFD1193" s="235" t="e">
        <f>JFD1194+JFD1195</f>
        <v>#REF!</v>
      </c>
      <c r="JFE1193" s="236" t="s">
        <v>29</v>
      </c>
      <c r="JFF1193" s="237" t="s">
        <v>26</v>
      </c>
      <c r="JFG1193" s="238">
        <v>7</v>
      </c>
      <c r="JFH1193" s="238">
        <v>2</v>
      </c>
      <c r="JFI1193" s="239" t="s">
        <v>237</v>
      </c>
      <c r="JFJ1193" s="240">
        <v>0</v>
      </c>
      <c r="JFK1193" s="240">
        <v>210</v>
      </c>
      <c r="JFL1193" s="235" t="e">
        <f>JFL1194+JFL1195</f>
        <v>#REF!</v>
      </c>
      <c r="JFM1193" s="236" t="s">
        <v>29</v>
      </c>
      <c r="JFN1193" s="237" t="s">
        <v>26</v>
      </c>
      <c r="JFO1193" s="238">
        <v>7</v>
      </c>
      <c r="JFP1193" s="238">
        <v>2</v>
      </c>
      <c r="JFQ1193" s="239" t="s">
        <v>237</v>
      </c>
      <c r="JFR1193" s="240">
        <v>0</v>
      </c>
      <c r="JFS1193" s="240">
        <v>210</v>
      </c>
      <c r="JFT1193" s="235" t="e">
        <f>JFT1194+JFT1195</f>
        <v>#REF!</v>
      </c>
      <c r="JFU1193" s="236" t="s">
        <v>29</v>
      </c>
      <c r="JFV1193" s="237" t="s">
        <v>26</v>
      </c>
      <c r="JFW1193" s="238">
        <v>7</v>
      </c>
      <c r="JFX1193" s="238">
        <v>2</v>
      </c>
      <c r="JFY1193" s="239" t="s">
        <v>237</v>
      </c>
      <c r="JFZ1193" s="240">
        <v>0</v>
      </c>
      <c r="JGA1193" s="240">
        <v>210</v>
      </c>
      <c r="JGB1193" s="235" t="e">
        <f>JGB1194+JGB1195</f>
        <v>#REF!</v>
      </c>
      <c r="JGC1193" s="236" t="s">
        <v>29</v>
      </c>
      <c r="JGD1193" s="237" t="s">
        <v>26</v>
      </c>
      <c r="JGE1193" s="238">
        <v>7</v>
      </c>
      <c r="JGF1193" s="238">
        <v>2</v>
      </c>
      <c r="JGG1193" s="239" t="s">
        <v>237</v>
      </c>
      <c r="JGH1193" s="240">
        <v>0</v>
      </c>
      <c r="JGI1193" s="240">
        <v>210</v>
      </c>
      <c r="JGJ1193" s="235" t="e">
        <f>JGJ1194+JGJ1195</f>
        <v>#REF!</v>
      </c>
      <c r="JGK1193" s="236" t="s">
        <v>29</v>
      </c>
      <c r="JGL1193" s="237" t="s">
        <v>26</v>
      </c>
      <c r="JGM1193" s="238">
        <v>7</v>
      </c>
      <c r="JGN1193" s="238">
        <v>2</v>
      </c>
      <c r="JGO1193" s="239" t="s">
        <v>237</v>
      </c>
      <c r="JGP1193" s="240">
        <v>0</v>
      </c>
      <c r="JGQ1193" s="240">
        <v>210</v>
      </c>
      <c r="JGR1193" s="235" t="e">
        <f>JGR1194+JGR1195</f>
        <v>#REF!</v>
      </c>
      <c r="JGS1193" s="236" t="s">
        <v>29</v>
      </c>
      <c r="JGT1193" s="237" t="s">
        <v>26</v>
      </c>
      <c r="JGU1193" s="238">
        <v>7</v>
      </c>
      <c r="JGV1193" s="238">
        <v>2</v>
      </c>
      <c r="JGW1193" s="239" t="s">
        <v>237</v>
      </c>
      <c r="JGX1193" s="240">
        <v>0</v>
      </c>
      <c r="JGY1193" s="240">
        <v>210</v>
      </c>
      <c r="JGZ1193" s="235" t="e">
        <f>JGZ1194+JGZ1195</f>
        <v>#REF!</v>
      </c>
      <c r="JHA1193" s="236" t="s">
        <v>29</v>
      </c>
      <c r="JHB1193" s="237" t="s">
        <v>26</v>
      </c>
      <c r="JHC1193" s="238">
        <v>7</v>
      </c>
      <c r="JHD1193" s="238">
        <v>2</v>
      </c>
      <c r="JHE1193" s="239" t="s">
        <v>237</v>
      </c>
      <c r="JHF1193" s="240">
        <v>0</v>
      </c>
      <c r="JHG1193" s="240">
        <v>210</v>
      </c>
      <c r="JHH1193" s="235" t="e">
        <f>JHH1194+JHH1195</f>
        <v>#REF!</v>
      </c>
      <c r="JHI1193" s="236" t="s">
        <v>29</v>
      </c>
      <c r="JHJ1193" s="237" t="s">
        <v>26</v>
      </c>
      <c r="JHK1193" s="238">
        <v>7</v>
      </c>
      <c r="JHL1193" s="238">
        <v>2</v>
      </c>
      <c r="JHM1193" s="239" t="s">
        <v>237</v>
      </c>
      <c r="JHN1193" s="240">
        <v>0</v>
      </c>
      <c r="JHO1193" s="240">
        <v>210</v>
      </c>
      <c r="JHP1193" s="235" t="e">
        <f>JHP1194+JHP1195</f>
        <v>#REF!</v>
      </c>
      <c r="JHQ1193" s="236" t="s">
        <v>29</v>
      </c>
      <c r="JHR1193" s="237" t="s">
        <v>26</v>
      </c>
      <c r="JHS1193" s="238">
        <v>7</v>
      </c>
      <c r="JHT1193" s="238">
        <v>2</v>
      </c>
      <c r="JHU1193" s="239" t="s">
        <v>237</v>
      </c>
      <c r="JHV1193" s="240">
        <v>0</v>
      </c>
      <c r="JHW1193" s="240">
        <v>210</v>
      </c>
      <c r="JHX1193" s="235" t="e">
        <f>JHX1194+JHX1195</f>
        <v>#REF!</v>
      </c>
      <c r="JHY1193" s="236" t="s">
        <v>29</v>
      </c>
      <c r="JHZ1193" s="237" t="s">
        <v>26</v>
      </c>
      <c r="JIA1193" s="238">
        <v>7</v>
      </c>
      <c r="JIB1193" s="238">
        <v>2</v>
      </c>
      <c r="JIC1193" s="239" t="s">
        <v>237</v>
      </c>
      <c r="JID1193" s="240">
        <v>0</v>
      </c>
      <c r="JIE1193" s="240">
        <v>210</v>
      </c>
      <c r="JIF1193" s="235" t="e">
        <f>JIF1194+JIF1195</f>
        <v>#REF!</v>
      </c>
      <c r="JIG1193" s="236" t="s">
        <v>29</v>
      </c>
      <c r="JIH1193" s="237" t="s">
        <v>26</v>
      </c>
      <c r="JII1193" s="238">
        <v>7</v>
      </c>
      <c r="JIJ1193" s="238">
        <v>2</v>
      </c>
      <c r="JIK1193" s="239" t="s">
        <v>237</v>
      </c>
      <c r="JIL1193" s="240">
        <v>0</v>
      </c>
      <c r="JIM1193" s="240">
        <v>210</v>
      </c>
      <c r="JIN1193" s="235" t="e">
        <f>JIN1194+JIN1195</f>
        <v>#REF!</v>
      </c>
      <c r="JIO1193" s="236" t="s">
        <v>29</v>
      </c>
      <c r="JIP1193" s="237" t="s">
        <v>26</v>
      </c>
      <c r="JIQ1193" s="238">
        <v>7</v>
      </c>
      <c r="JIR1193" s="238">
        <v>2</v>
      </c>
      <c r="JIS1193" s="239" t="s">
        <v>237</v>
      </c>
      <c r="JIT1193" s="240">
        <v>0</v>
      </c>
      <c r="JIU1193" s="240">
        <v>210</v>
      </c>
      <c r="JIV1193" s="235" t="e">
        <f>JIV1194+JIV1195</f>
        <v>#REF!</v>
      </c>
      <c r="JIW1193" s="236" t="s">
        <v>29</v>
      </c>
      <c r="JIX1193" s="237" t="s">
        <v>26</v>
      </c>
      <c r="JIY1193" s="238">
        <v>7</v>
      </c>
      <c r="JIZ1193" s="238">
        <v>2</v>
      </c>
      <c r="JJA1193" s="239" t="s">
        <v>237</v>
      </c>
      <c r="JJB1193" s="240">
        <v>0</v>
      </c>
      <c r="JJC1193" s="240">
        <v>210</v>
      </c>
      <c r="JJD1193" s="235" t="e">
        <f>JJD1194+JJD1195</f>
        <v>#REF!</v>
      </c>
      <c r="JJE1193" s="236" t="s">
        <v>29</v>
      </c>
      <c r="JJF1193" s="237" t="s">
        <v>26</v>
      </c>
      <c r="JJG1193" s="238">
        <v>7</v>
      </c>
      <c r="JJH1193" s="238">
        <v>2</v>
      </c>
      <c r="JJI1193" s="239" t="s">
        <v>237</v>
      </c>
      <c r="JJJ1193" s="240">
        <v>0</v>
      </c>
      <c r="JJK1193" s="240">
        <v>210</v>
      </c>
      <c r="JJL1193" s="235" t="e">
        <f>JJL1194+JJL1195</f>
        <v>#REF!</v>
      </c>
      <c r="JJM1193" s="236" t="s">
        <v>29</v>
      </c>
      <c r="JJN1193" s="237" t="s">
        <v>26</v>
      </c>
      <c r="JJO1193" s="238">
        <v>7</v>
      </c>
      <c r="JJP1193" s="238">
        <v>2</v>
      </c>
      <c r="JJQ1193" s="239" t="s">
        <v>237</v>
      </c>
      <c r="JJR1193" s="240">
        <v>0</v>
      </c>
      <c r="JJS1193" s="240">
        <v>210</v>
      </c>
      <c r="JJT1193" s="235" t="e">
        <f>JJT1194+JJT1195</f>
        <v>#REF!</v>
      </c>
      <c r="JJU1193" s="236" t="s">
        <v>29</v>
      </c>
      <c r="JJV1193" s="237" t="s">
        <v>26</v>
      </c>
      <c r="JJW1193" s="238">
        <v>7</v>
      </c>
      <c r="JJX1193" s="238">
        <v>2</v>
      </c>
      <c r="JJY1193" s="239" t="s">
        <v>237</v>
      </c>
      <c r="JJZ1193" s="240">
        <v>0</v>
      </c>
      <c r="JKA1193" s="240">
        <v>210</v>
      </c>
      <c r="JKB1193" s="235" t="e">
        <f>JKB1194+JKB1195</f>
        <v>#REF!</v>
      </c>
      <c r="JKC1193" s="236" t="s">
        <v>29</v>
      </c>
      <c r="JKD1193" s="237" t="s">
        <v>26</v>
      </c>
      <c r="JKE1193" s="238">
        <v>7</v>
      </c>
      <c r="JKF1193" s="238">
        <v>2</v>
      </c>
      <c r="JKG1193" s="239" t="s">
        <v>237</v>
      </c>
      <c r="JKH1193" s="240">
        <v>0</v>
      </c>
      <c r="JKI1193" s="240">
        <v>210</v>
      </c>
      <c r="JKJ1193" s="235" t="e">
        <f>JKJ1194+JKJ1195</f>
        <v>#REF!</v>
      </c>
      <c r="JKK1193" s="236" t="s">
        <v>29</v>
      </c>
      <c r="JKL1193" s="237" t="s">
        <v>26</v>
      </c>
      <c r="JKM1193" s="238">
        <v>7</v>
      </c>
      <c r="JKN1193" s="238">
        <v>2</v>
      </c>
      <c r="JKO1193" s="239" t="s">
        <v>237</v>
      </c>
      <c r="JKP1193" s="240">
        <v>0</v>
      </c>
      <c r="JKQ1193" s="240">
        <v>210</v>
      </c>
      <c r="JKR1193" s="235" t="e">
        <f>JKR1194+JKR1195</f>
        <v>#REF!</v>
      </c>
      <c r="JKS1193" s="236" t="s">
        <v>29</v>
      </c>
      <c r="JKT1193" s="237" t="s">
        <v>26</v>
      </c>
      <c r="JKU1193" s="238">
        <v>7</v>
      </c>
      <c r="JKV1193" s="238">
        <v>2</v>
      </c>
      <c r="JKW1193" s="239" t="s">
        <v>237</v>
      </c>
      <c r="JKX1193" s="240">
        <v>0</v>
      </c>
      <c r="JKY1193" s="240">
        <v>210</v>
      </c>
      <c r="JKZ1193" s="235" t="e">
        <f>JKZ1194+JKZ1195</f>
        <v>#REF!</v>
      </c>
      <c r="JLA1193" s="236" t="s">
        <v>29</v>
      </c>
      <c r="JLB1193" s="237" t="s">
        <v>26</v>
      </c>
      <c r="JLC1193" s="238">
        <v>7</v>
      </c>
      <c r="JLD1193" s="238">
        <v>2</v>
      </c>
      <c r="JLE1193" s="239" t="s">
        <v>237</v>
      </c>
      <c r="JLF1193" s="240">
        <v>0</v>
      </c>
      <c r="JLG1193" s="240">
        <v>210</v>
      </c>
      <c r="JLH1193" s="235" t="e">
        <f>JLH1194+JLH1195</f>
        <v>#REF!</v>
      </c>
      <c r="JLI1193" s="236" t="s">
        <v>29</v>
      </c>
      <c r="JLJ1193" s="237" t="s">
        <v>26</v>
      </c>
      <c r="JLK1193" s="238">
        <v>7</v>
      </c>
      <c r="JLL1193" s="238">
        <v>2</v>
      </c>
      <c r="JLM1193" s="239" t="s">
        <v>237</v>
      </c>
      <c r="JLN1193" s="240">
        <v>0</v>
      </c>
      <c r="JLO1193" s="240">
        <v>210</v>
      </c>
      <c r="JLP1193" s="235" t="e">
        <f>JLP1194+JLP1195</f>
        <v>#REF!</v>
      </c>
      <c r="JLQ1193" s="236" t="s">
        <v>29</v>
      </c>
      <c r="JLR1193" s="237" t="s">
        <v>26</v>
      </c>
      <c r="JLS1193" s="238">
        <v>7</v>
      </c>
      <c r="JLT1193" s="238">
        <v>2</v>
      </c>
      <c r="JLU1193" s="239" t="s">
        <v>237</v>
      </c>
      <c r="JLV1193" s="240">
        <v>0</v>
      </c>
      <c r="JLW1193" s="240">
        <v>210</v>
      </c>
      <c r="JLX1193" s="235" t="e">
        <f>JLX1194+JLX1195</f>
        <v>#REF!</v>
      </c>
      <c r="JLY1193" s="236" t="s">
        <v>29</v>
      </c>
      <c r="JLZ1193" s="237" t="s">
        <v>26</v>
      </c>
      <c r="JMA1193" s="238">
        <v>7</v>
      </c>
      <c r="JMB1193" s="238">
        <v>2</v>
      </c>
      <c r="JMC1193" s="239" t="s">
        <v>237</v>
      </c>
      <c r="JMD1193" s="240">
        <v>0</v>
      </c>
      <c r="JME1193" s="240">
        <v>210</v>
      </c>
      <c r="JMF1193" s="235" t="e">
        <f>JMF1194+JMF1195</f>
        <v>#REF!</v>
      </c>
      <c r="JMG1193" s="236" t="s">
        <v>29</v>
      </c>
      <c r="JMH1193" s="237" t="s">
        <v>26</v>
      </c>
      <c r="JMI1193" s="238">
        <v>7</v>
      </c>
      <c r="JMJ1193" s="238">
        <v>2</v>
      </c>
      <c r="JMK1193" s="239" t="s">
        <v>237</v>
      </c>
      <c r="JML1193" s="240">
        <v>0</v>
      </c>
      <c r="JMM1193" s="240">
        <v>210</v>
      </c>
      <c r="JMN1193" s="235" t="e">
        <f>JMN1194+JMN1195</f>
        <v>#REF!</v>
      </c>
      <c r="JMO1193" s="236" t="s">
        <v>29</v>
      </c>
      <c r="JMP1193" s="237" t="s">
        <v>26</v>
      </c>
      <c r="JMQ1193" s="238">
        <v>7</v>
      </c>
      <c r="JMR1193" s="238">
        <v>2</v>
      </c>
      <c r="JMS1193" s="239" t="s">
        <v>237</v>
      </c>
      <c r="JMT1193" s="240">
        <v>0</v>
      </c>
      <c r="JMU1193" s="240">
        <v>210</v>
      </c>
      <c r="JMV1193" s="235" t="e">
        <f>JMV1194+JMV1195</f>
        <v>#REF!</v>
      </c>
      <c r="JMW1193" s="236" t="s">
        <v>29</v>
      </c>
      <c r="JMX1193" s="237" t="s">
        <v>26</v>
      </c>
      <c r="JMY1193" s="238">
        <v>7</v>
      </c>
      <c r="JMZ1193" s="238">
        <v>2</v>
      </c>
      <c r="JNA1193" s="239" t="s">
        <v>237</v>
      </c>
      <c r="JNB1193" s="240">
        <v>0</v>
      </c>
      <c r="JNC1193" s="240">
        <v>210</v>
      </c>
      <c r="JND1193" s="235" t="e">
        <f>JND1194+JND1195</f>
        <v>#REF!</v>
      </c>
      <c r="JNE1193" s="236" t="s">
        <v>29</v>
      </c>
      <c r="JNF1193" s="237" t="s">
        <v>26</v>
      </c>
      <c r="JNG1193" s="238">
        <v>7</v>
      </c>
      <c r="JNH1193" s="238">
        <v>2</v>
      </c>
      <c r="JNI1193" s="239" t="s">
        <v>237</v>
      </c>
      <c r="JNJ1193" s="240">
        <v>0</v>
      </c>
      <c r="JNK1193" s="240">
        <v>210</v>
      </c>
      <c r="JNL1193" s="235" t="e">
        <f>JNL1194+JNL1195</f>
        <v>#REF!</v>
      </c>
      <c r="JNM1193" s="236" t="s">
        <v>29</v>
      </c>
      <c r="JNN1193" s="237" t="s">
        <v>26</v>
      </c>
      <c r="JNO1193" s="238">
        <v>7</v>
      </c>
      <c r="JNP1193" s="238">
        <v>2</v>
      </c>
      <c r="JNQ1193" s="239" t="s">
        <v>237</v>
      </c>
      <c r="JNR1193" s="240">
        <v>0</v>
      </c>
      <c r="JNS1193" s="240">
        <v>210</v>
      </c>
      <c r="JNT1193" s="235" t="e">
        <f>JNT1194+JNT1195</f>
        <v>#REF!</v>
      </c>
      <c r="JNU1193" s="236" t="s">
        <v>29</v>
      </c>
      <c r="JNV1193" s="237" t="s">
        <v>26</v>
      </c>
      <c r="JNW1193" s="238">
        <v>7</v>
      </c>
      <c r="JNX1193" s="238">
        <v>2</v>
      </c>
      <c r="JNY1193" s="239" t="s">
        <v>237</v>
      </c>
      <c r="JNZ1193" s="240">
        <v>0</v>
      </c>
      <c r="JOA1193" s="240">
        <v>210</v>
      </c>
      <c r="JOB1193" s="235" t="e">
        <f>JOB1194+JOB1195</f>
        <v>#REF!</v>
      </c>
      <c r="JOC1193" s="236" t="s">
        <v>29</v>
      </c>
      <c r="JOD1193" s="237" t="s">
        <v>26</v>
      </c>
      <c r="JOE1193" s="238">
        <v>7</v>
      </c>
      <c r="JOF1193" s="238">
        <v>2</v>
      </c>
      <c r="JOG1193" s="239" t="s">
        <v>237</v>
      </c>
      <c r="JOH1193" s="240">
        <v>0</v>
      </c>
      <c r="JOI1193" s="240">
        <v>210</v>
      </c>
      <c r="JOJ1193" s="235" t="e">
        <f>JOJ1194+JOJ1195</f>
        <v>#REF!</v>
      </c>
      <c r="JOK1193" s="236" t="s">
        <v>29</v>
      </c>
      <c r="JOL1193" s="237" t="s">
        <v>26</v>
      </c>
      <c r="JOM1193" s="238">
        <v>7</v>
      </c>
      <c r="JON1193" s="238">
        <v>2</v>
      </c>
      <c r="JOO1193" s="239" t="s">
        <v>237</v>
      </c>
      <c r="JOP1193" s="240">
        <v>0</v>
      </c>
      <c r="JOQ1193" s="240">
        <v>210</v>
      </c>
      <c r="JOR1193" s="235" t="e">
        <f>JOR1194+JOR1195</f>
        <v>#REF!</v>
      </c>
      <c r="JOS1193" s="236" t="s">
        <v>29</v>
      </c>
      <c r="JOT1193" s="237" t="s">
        <v>26</v>
      </c>
      <c r="JOU1193" s="238">
        <v>7</v>
      </c>
      <c r="JOV1193" s="238">
        <v>2</v>
      </c>
      <c r="JOW1193" s="239" t="s">
        <v>237</v>
      </c>
      <c r="JOX1193" s="240">
        <v>0</v>
      </c>
      <c r="JOY1193" s="240">
        <v>210</v>
      </c>
      <c r="JOZ1193" s="235" t="e">
        <f>JOZ1194+JOZ1195</f>
        <v>#REF!</v>
      </c>
      <c r="JPA1193" s="236" t="s">
        <v>29</v>
      </c>
      <c r="JPB1193" s="237" t="s">
        <v>26</v>
      </c>
      <c r="JPC1193" s="238">
        <v>7</v>
      </c>
      <c r="JPD1193" s="238">
        <v>2</v>
      </c>
      <c r="JPE1193" s="239" t="s">
        <v>237</v>
      </c>
      <c r="JPF1193" s="240">
        <v>0</v>
      </c>
      <c r="JPG1193" s="240">
        <v>210</v>
      </c>
      <c r="JPH1193" s="235" t="e">
        <f>JPH1194+JPH1195</f>
        <v>#REF!</v>
      </c>
      <c r="JPI1193" s="236" t="s">
        <v>29</v>
      </c>
      <c r="JPJ1193" s="237" t="s">
        <v>26</v>
      </c>
      <c r="JPK1193" s="238">
        <v>7</v>
      </c>
      <c r="JPL1193" s="238">
        <v>2</v>
      </c>
      <c r="JPM1193" s="239" t="s">
        <v>237</v>
      </c>
      <c r="JPN1193" s="240">
        <v>0</v>
      </c>
      <c r="JPO1193" s="240">
        <v>210</v>
      </c>
      <c r="JPP1193" s="235" t="e">
        <f>JPP1194+JPP1195</f>
        <v>#REF!</v>
      </c>
      <c r="JPQ1193" s="236" t="s">
        <v>29</v>
      </c>
      <c r="JPR1193" s="237" t="s">
        <v>26</v>
      </c>
      <c r="JPS1193" s="238">
        <v>7</v>
      </c>
      <c r="JPT1193" s="238">
        <v>2</v>
      </c>
      <c r="JPU1193" s="239" t="s">
        <v>237</v>
      </c>
      <c r="JPV1193" s="240">
        <v>0</v>
      </c>
      <c r="JPW1193" s="240">
        <v>210</v>
      </c>
      <c r="JPX1193" s="235" t="e">
        <f>JPX1194+JPX1195</f>
        <v>#REF!</v>
      </c>
      <c r="JPY1193" s="236" t="s">
        <v>29</v>
      </c>
      <c r="JPZ1193" s="237" t="s">
        <v>26</v>
      </c>
      <c r="JQA1193" s="238">
        <v>7</v>
      </c>
      <c r="JQB1193" s="238">
        <v>2</v>
      </c>
      <c r="JQC1193" s="239" t="s">
        <v>237</v>
      </c>
      <c r="JQD1193" s="240">
        <v>0</v>
      </c>
      <c r="JQE1193" s="240">
        <v>210</v>
      </c>
      <c r="JQF1193" s="235" t="e">
        <f>JQF1194+JQF1195</f>
        <v>#REF!</v>
      </c>
      <c r="JQG1193" s="236" t="s">
        <v>29</v>
      </c>
      <c r="JQH1193" s="237" t="s">
        <v>26</v>
      </c>
      <c r="JQI1193" s="238">
        <v>7</v>
      </c>
      <c r="JQJ1193" s="238">
        <v>2</v>
      </c>
      <c r="JQK1193" s="239" t="s">
        <v>237</v>
      </c>
      <c r="JQL1193" s="240">
        <v>0</v>
      </c>
      <c r="JQM1193" s="240">
        <v>210</v>
      </c>
      <c r="JQN1193" s="235" t="e">
        <f>JQN1194+JQN1195</f>
        <v>#REF!</v>
      </c>
      <c r="JQO1193" s="236" t="s">
        <v>29</v>
      </c>
      <c r="JQP1193" s="237" t="s">
        <v>26</v>
      </c>
      <c r="JQQ1193" s="238">
        <v>7</v>
      </c>
      <c r="JQR1193" s="238">
        <v>2</v>
      </c>
      <c r="JQS1193" s="239" t="s">
        <v>237</v>
      </c>
      <c r="JQT1193" s="240">
        <v>0</v>
      </c>
      <c r="JQU1193" s="240">
        <v>210</v>
      </c>
      <c r="JQV1193" s="235" t="e">
        <f>JQV1194+JQV1195</f>
        <v>#REF!</v>
      </c>
      <c r="JQW1193" s="236" t="s">
        <v>29</v>
      </c>
      <c r="JQX1193" s="237" t="s">
        <v>26</v>
      </c>
      <c r="JQY1193" s="238">
        <v>7</v>
      </c>
      <c r="JQZ1193" s="238">
        <v>2</v>
      </c>
      <c r="JRA1193" s="239" t="s">
        <v>237</v>
      </c>
      <c r="JRB1193" s="240">
        <v>0</v>
      </c>
      <c r="JRC1193" s="240">
        <v>210</v>
      </c>
      <c r="JRD1193" s="235" t="e">
        <f>JRD1194+JRD1195</f>
        <v>#REF!</v>
      </c>
      <c r="JRE1193" s="236" t="s">
        <v>29</v>
      </c>
      <c r="JRF1193" s="237" t="s">
        <v>26</v>
      </c>
      <c r="JRG1193" s="238">
        <v>7</v>
      </c>
      <c r="JRH1193" s="238">
        <v>2</v>
      </c>
      <c r="JRI1193" s="239" t="s">
        <v>237</v>
      </c>
      <c r="JRJ1193" s="240">
        <v>0</v>
      </c>
      <c r="JRK1193" s="240">
        <v>210</v>
      </c>
      <c r="JRL1193" s="235" t="e">
        <f>JRL1194+JRL1195</f>
        <v>#REF!</v>
      </c>
      <c r="JRM1193" s="236" t="s">
        <v>29</v>
      </c>
      <c r="JRN1193" s="237" t="s">
        <v>26</v>
      </c>
      <c r="JRO1193" s="238">
        <v>7</v>
      </c>
      <c r="JRP1193" s="238">
        <v>2</v>
      </c>
      <c r="JRQ1193" s="239" t="s">
        <v>237</v>
      </c>
      <c r="JRR1193" s="240">
        <v>0</v>
      </c>
      <c r="JRS1193" s="240">
        <v>210</v>
      </c>
      <c r="JRT1193" s="235" t="e">
        <f>JRT1194+JRT1195</f>
        <v>#REF!</v>
      </c>
      <c r="JRU1193" s="236" t="s">
        <v>29</v>
      </c>
      <c r="JRV1193" s="237" t="s">
        <v>26</v>
      </c>
      <c r="JRW1193" s="238">
        <v>7</v>
      </c>
      <c r="JRX1193" s="238">
        <v>2</v>
      </c>
      <c r="JRY1193" s="239" t="s">
        <v>237</v>
      </c>
      <c r="JRZ1193" s="240">
        <v>0</v>
      </c>
      <c r="JSA1193" s="240">
        <v>210</v>
      </c>
      <c r="JSB1193" s="235" t="e">
        <f>JSB1194+JSB1195</f>
        <v>#REF!</v>
      </c>
      <c r="JSC1193" s="236" t="s">
        <v>29</v>
      </c>
      <c r="JSD1193" s="237" t="s">
        <v>26</v>
      </c>
      <c r="JSE1193" s="238">
        <v>7</v>
      </c>
      <c r="JSF1193" s="238">
        <v>2</v>
      </c>
      <c r="JSG1193" s="239" t="s">
        <v>237</v>
      </c>
      <c r="JSH1193" s="240">
        <v>0</v>
      </c>
      <c r="JSI1193" s="240">
        <v>210</v>
      </c>
      <c r="JSJ1193" s="235" t="e">
        <f>JSJ1194+JSJ1195</f>
        <v>#REF!</v>
      </c>
      <c r="JSK1193" s="236" t="s">
        <v>29</v>
      </c>
      <c r="JSL1193" s="237" t="s">
        <v>26</v>
      </c>
      <c r="JSM1193" s="238">
        <v>7</v>
      </c>
      <c r="JSN1193" s="238">
        <v>2</v>
      </c>
      <c r="JSO1193" s="239" t="s">
        <v>237</v>
      </c>
      <c r="JSP1193" s="240">
        <v>0</v>
      </c>
      <c r="JSQ1193" s="240">
        <v>210</v>
      </c>
      <c r="JSR1193" s="235" t="e">
        <f>JSR1194+JSR1195</f>
        <v>#REF!</v>
      </c>
      <c r="JSS1193" s="236" t="s">
        <v>29</v>
      </c>
      <c r="JST1193" s="237" t="s">
        <v>26</v>
      </c>
      <c r="JSU1193" s="238">
        <v>7</v>
      </c>
      <c r="JSV1193" s="238">
        <v>2</v>
      </c>
      <c r="JSW1193" s="239" t="s">
        <v>237</v>
      </c>
      <c r="JSX1193" s="240">
        <v>0</v>
      </c>
      <c r="JSY1193" s="240">
        <v>210</v>
      </c>
      <c r="JSZ1193" s="235" t="e">
        <f>JSZ1194+JSZ1195</f>
        <v>#REF!</v>
      </c>
      <c r="JTA1193" s="236" t="s">
        <v>29</v>
      </c>
      <c r="JTB1193" s="237" t="s">
        <v>26</v>
      </c>
      <c r="JTC1193" s="238">
        <v>7</v>
      </c>
      <c r="JTD1193" s="238">
        <v>2</v>
      </c>
      <c r="JTE1193" s="239" t="s">
        <v>237</v>
      </c>
      <c r="JTF1193" s="240">
        <v>0</v>
      </c>
      <c r="JTG1193" s="240">
        <v>210</v>
      </c>
      <c r="JTH1193" s="235" t="e">
        <f>JTH1194+JTH1195</f>
        <v>#REF!</v>
      </c>
      <c r="JTI1193" s="236" t="s">
        <v>29</v>
      </c>
      <c r="JTJ1193" s="237" t="s">
        <v>26</v>
      </c>
      <c r="JTK1193" s="238">
        <v>7</v>
      </c>
      <c r="JTL1193" s="238">
        <v>2</v>
      </c>
      <c r="JTM1193" s="239" t="s">
        <v>237</v>
      </c>
      <c r="JTN1193" s="240">
        <v>0</v>
      </c>
      <c r="JTO1193" s="240">
        <v>210</v>
      </c>
      <c r="JTP1193" s="235" t="e">
        <f>JTP1194+JTP1195</f>
        <v>#REF!</v>
      </c>
      <c r="JTQ1193" s="236" t="s">
        <v>29</v>
      </c>
      <c r="JTR1193" s="237" t="s">
        <v>26</v>
      </c>
      <c r="JTS1193" s="238">
        <v>7</v>
      </c>
      <c r="JTT1193" s="238">
        <v>2</v>
      </c>
      <c r="JTU1193" s="239" t="s">
        <v>237</v>
      </c>
      <c r="JTV1193" s="240">
        <v>0</v>
      </c>
      <c r="JTW1193" s="240">
        <v>210</v>
      </c>
      <c r="JTX1193" s="235" t="e">
        <f>JTX1194+JTX1195</f>
        <v>#REF!</v>
      </c>
      <c r="JTY1193" s="236" t="s">
        <v>29</v>
      </c>
      <c r="JTZ1193" s="237" t="s">
        <v>26</v>
      </c>
      <c r="JUA1193" s="238">
        <v>7</v>
      </c>
      <c r="JUB1193" s="238">
        <v>2</v>
      </c>
      <c r="JUC1193" s="239" t="s">
        <v>237</v>
      </c>
      <c r="JUD1193" s="240">
        <v>0</v>
      </c>
      <c r="JUE1193" s="240">
        <v>210</v>
      </c>
      <c r="JUF1193" s="235" t="e">
        <f>JUF1194+JUF1195</f>
        <v>#REF!</v>
      </c>
      <c r="JUG1193" s="236" t="s">
        <v>29</v>
      </c>
      <c r="JUH1193" s="237" t="s">
        <v>26</v>
      </c>
      <c r="JUI1193" s="238">
        <v>7</v>
      </c>
      <c r="JUJ1193" s="238">
        <v>2</v>
      </c>
      <c r="JUK1193" s="239" t="s">
        <v>237</v>
      </c>
      <c r="JUL1193" s="240">
        <v>0</v>
      </c>
      <c r="JUM1193" s="240">
        <v>210</v>
      </c>
      <c r="JUN1193" s="235" t="e">
        <f>JUN1194+JUN1195</f>
        <v>#REF!</v>
      </c>
      <c r="JUO1193" s="236" t="s">
        <v>29</v>
      </c>
      <c r="JUP1193" s="237" t="s">
        <v>26</v>
      </c>
      <c r="JUQ1193" s="238">
        <v>7</v>
      </c>
      <c r="JUR1193" s="238">
        <v>2</v>
      </c>
      <c r="JUS1193" s="239" t="s">
        <v>237</v>
      </c>
      <c r="JUT1193" s="240">
        <v>0</v>
      </c>
      <c r="JUU1193" s="240">
        <v>210</v>
      </c>
      <c r="JUV1193" s="235" t="e">
        <f>JUV1194+JUV1195</f>
        <v>#REF!</v>
      </c>
      <c r="JUW1193" s="236" t="s">
        <v>29</v>
      </c>
      <c r="JUX1193" s="237" t="s">
        <v>26</v>
      </c>
      <c r="JUY1193" s="238">
        <v>7</v>
      </c>
      <c r="JUZ1193" s="238">
        <v>2</v>
      </c>
      <c r="JVA1193" s="239" t="s">
        <v>237</v>
      </c>
      <c r="JVB1193" s="240">
        <v>0</v>
      </c>
      <c r="JVC1193" s="240">
        <v>210</v>
      </c>
      <c r="JVD1193" s="235" t="e">
        <f>JVD1194+JVD1195</f>
        <v>#REF!</v>
      </c>
      <c r="JVE1193" s="236" t="s">
        <v>29</v>
      </c>
      <c r="JVF1193" s="237" t="s">
        <v>26</v>
      </c>
      <c r="JVG1193" s="238">
        <v>7</v>
      </c>
      <c r="JVH1193" s="238">
        <v>2</v>
      </c>
      <c r="JVI1193" s="239" t="s">
        <v>237</v>
      </c>
      <c r="JVJ1193" s="240">
        <v>0</v>
      </c>
      <c r="JVK1193" s="240">
        <v>210</v>
      </c>
      <c r="JVL1193" s="235" t="e">
        <f>JVL1194+JVL1195</f>
        <v>#REF!</v>
      </c>
      <c r="JVM1193" s="236" t="s">
        <v>29</v>
      </c>
      <c r="JVN1193" s="237" t="s">
        <v>26</v>
      </c>
      <c r="JVO1193" s="238">
        <v>7</v>
      </c>
      <c r="JVP1193" s="238">
        <v>2</v>
      </c>
      <c r="JVQ1193" s="239" t="s">
        <v>237</v>
      </c>
      <c r="JVR1193" s="240">
        <v>0</v>
      </c>
      <c r="JVS1193" s="240">
        <v>210</v>
      </c>
      <c r="JVT1193" s="235" t="e">
        <f>JVT1194+JVT1195</f>
        <v>#REF!</v>
      </c>
      <c r="JVU1193" s="236" t="s">
        <v>29</v>
      </c>
      <c r="JVV1193" s="237" t="s">
        <v>26</v>
      </c>
      <c r="JVW1193" s="238">
        <v>7</v>
      </c>
      <c r="JVX1193" s="238">
        <v>2</v>
      </c>
      <c r="JVY1193" s="239" t="s">
        <v>237</v>
      </c>
      <c r="JVZ1193" s="240">
        <v>0</v>
      </c>
      <c r="JWA1193" s="240">
        <v>210</v>
      </c>
      <c r="JWB1193" s="235" t="e">
        <f>JWB1194+JWB1195</f>
        <v>#REF!</v>
      </c>
      <c r="JWC1193" s="236" t="s">
        <v>29</v>
      </c>
      <c r="JWD1193" s="237" t="s">
        <v>26</v>
      </c>
      <c r="JWE1193" s="238">
        <v>7</v>
      </c>
      <c r="JWF1193" s="238">
        <v>2</v>
      </c>
      <c r="JWG1193" s="239" t="s">
        <v>237</v>
      </c>
      <c r="JWH1193" s="240">
        <v>0</v>
      </c>
      <c r="JWI1193" s="240">
        <v>210</v>
      </c>
      <c r="JWJ1193" s="235" t="e">
        <f>JWJ1194+JWJ1195</f>
        <v>#REF!</v>
      </c>
      <c r="JWK1193" s="236" t="s">
        <v>29</v>
      </c>
      <c r="JWL1193" s="237" t="s">
        <v>26</v>
      </c>
      <c r="JWM1193" s="238">
        <v>7</v>
      </c>
      <c r="JWN1193" s="238">
        <v>2</v>
      </c>
      <c r="JWO1193" s="239" t="s">
        <v>237</v>
      </c>
      <c r="JWP1193" s="240">
        <v>0</v>
      </c>
      <c r="JWQ1193" s="240">
        <v>210</v>
      </c>
      <c r="JWR1193" s="235" t="e">
        <f>JWR1194+JWR1195</f>
        <v>#REF!</v>
      </c>
      <c r="JWS1193" s="236" t="s">
        <v>29</v>
      </c>
      <c r="JWT1193" s="237" t="s">
        <v>26</v>
      </c>
      <c r="JWU1193" s="238">
        <v>7</v>
      </c>
      <c r="JWV1193" s="238">
        <v>2</v>
      </c>
      <c r="JWW1193" s="239" t="s">
        <v>237</v>
      </c>
      <c r="JWX1193" s="240">
        <v>0</v>
      </c>
      <c r="JWY1193" s="240">
        <v>210</v>
      </c>
      <c r="JWZ1193" s="235" t="e">
        <f>JWZ1194+JWZ1195</f>
        <v>#REF!</v>
      </c>
      <c r="JXA1193" s="236" t="s">
        <v>29</v>
      </c>
      <c r="JXB1193" s="237" t="s">
        <v>26</v>
      </c>
      <c r="JXC1193" s="238">
        <v>7</v>
      </c>
      <c r="JXD1193" s="238">
        <v>2</v>
      </c>
      <c r="JXE1193" s="239" t="s">
        <v>237</v>
      </c>
      <c r="JXF1193" s="240">
        <v>0</v>
      </c>
      <c r="JXG1193" s="240">
        <v>210</v>
      </c>
      <c r="JXH1193" s="235" t="e">
        <f>JXH1194+JXH1195</f>
        <v>#REF!</v>
      </c>
      <c r="JXI1193" s="236" t="s">
        <v>29</v>
      </c>
      <c r="JXJ1193" s="237" t="s">
        <v>26</v>
      </c>
      <c r="JXK1193" s="238">
        <v>7</v>
      </c>
      <c r="JXL1193" s="238">
        <v>2</v>
      </c>
      <c r="JXM1193" s="239" t="s">
        <v>237</v>
      </c>
      <c r="JXN1193" s="240">
        <v>0</v>
      </c>
      <c r="JXO1193" s="240">
        <v>210</v>
      </c>
      <c r="JXP1193" s="235" t="e">
        <f>JXP1194+JXP1195</f>
        <v>#REF!</v>
      </c>
      <c r="JXQ1193" s="236" t="s">
        <v>29</v>
      </c>
      <c r="JXR1193" s="237" t="s">
        <v>26</v>
      </c>
      <c r="JXS1193" s="238">
        <v>7</v>
      </c>
      <c r="JXT1193" s="238">
        <v>2</v>
      </c>
      <c r="JXU1193" s="239" t="s">
        <v>237</v>
      </c>
      <c r="JXV1193" s="240">
        <v>0</v>
      </c>
      <c r="JXW1193" s="240">
        <v>210</v>
      </c>
      <c r="JXX1193" s="235" t="e">
        <f>JXX1194+JXX1195</f>
        <v>#REF!</v>
      </c>
      <c r="JXY1193" s="236" t="s">
        <v>29</v>
      </c>
      <c r="JXZ1193" s="237" t="s">
        <v>26</v>
      </c>
      <c r="JYA1193" s="238">
        <v>7</v>
      </c>
      <c r="JYB1193" s="238">
        <v>2</v>
      </c>
      <c r="JYC1193" s="239" t="s">
        <v>237</v>
      </c>
      <c r="JYD1193" s="240">
        <v>0</v>
      </c>
      <c r="JYE1193" s="240">
        <v>210</v>
      </c>
      <c r="JYF1193" s="235" t="e">
        <f>JYF1194+JYF1195</f>
        <v>#REF!</v>
      </c>
      <c r="JYG1193" s="236" t="s">
        <v>29</v>
      </c>
      <c r="JYH1193" s="237" t="s">
        <v>26</v>
      </c>
      <c r="JYI1193" s="238">
        <v>7</v>
      </c>
      <c r="JYJ1193" s="238">
        <v>2</v>
      </c>
      <c r="JYK1193" s="239" t="s">
        <v>237</v>
      </c>
      <c r="JYL1193" s="240">
        <v>0</v>
      </c>
      <c r="JYM1193" s="240">
        <v>210</v>
      </c>
      <c r="JYN1193" s="235" t="e">
        <f>JYN1194+JYN1195</f>
        <v>#REF!</v>
      </c>
      <c r="JYO1193" s="236" t="s">
        <v>29</v>
      </c>
      <c r="JYP1193" s="237" t="s">
        <v>26</v>
      </c>
      <c r="JYQ1193" s="238">
        <v>7</v>
      </c>
      <c r="JYR1193" s="238">
        <v>2</v>
      </c>
      <c r="JYS1193" s="239" t="s">
        <v>237</v>
      </c>
      <c r="JYT1193" s="240">
        <v>0</v>
      </c>
      <c r="JYU1193" s="240">
        <v>210</v>
      </c>
      <c r="JYV1193" s="235" t="e">
        <f>JYV1194+JYV1195</f>
        <v>#REF!</v>
      </c>
      <c r="JYW1193" s="236" t="s">
        <v>29</v>
      </c>
      <c r="JYX1193" s="237" t="s">
        <v>26</v>
      </c>
      <c r="JYY1193" s="238">
        <v>7</v>
      </c>
      <c r="JYZ1193" s="238">
        <v>2</v>
      </c>
      <c r="JZA1193" s="239" t="s">
        <v>237</v>
      </c>
      <c r="JZB1193" s="240">
        <v>0</v>
      </c>
      <c r="JZC1193" s="240">
        <v>210</v>
      </c>
      <c r="JZD1193" s="235" t="e">
        <f>JZD1194+JZD1195</f>
        <v>#REF!</v>
      </c>
      <c r="JZE1193" s="236" t="s">
        <v>29</v>
      </c>
      <c r="JZF1193" s="237" t="s">
        <v>26</v>
      </c>
      <c r="JZG1193" s="238">
        <v>7</v>
      </c>
      <c r="JZH1193" s="238">
        <v>2</v>
      </c>
      <c r="JZI1193" s="239" t="s">
        <v>237</v>
      </c>
      <c r="JZJ1193" s="240">
        <v>0</v>
      </c>
      <c r="JZK1193" s="240">
        <v>210</v>
      </c>
      <c r="JZL1193" s="235" t="e">
        <f>JZL1194+JZL1195</f>
        <v>#REF!</v>
      </c>
      <c r="JZM1193" s="236" t="s">
        <v>29</v>
      </c>
      <c r="JZN1193" s="237" t="s">
        <v>26</v>
      </c>
      <c r="JZO1193" s="238">
        <v>7</v>
      </c>
      <c r="JZP1193" s="238">
        <v>2</v>
      </c>
      <c r="JZQ1193" s="239" t="s">
        <v>237</v>
      </c>
      <c r="JZR1193" s="240">
        <v>0</v>
      </c>
      <c r="JZS1193" s="240">
        <v>210</v>
      </c>
      <c r="JZT1193" s="235" t="e">
        <f>JZT1194+JZT1195</f>
        <v>#REF!</v>
      </c>
      <c r="JZU1193" s="236" t="s">
        <v>29</v>
      </c>
      <c r="JZV1193" s="237" t="s">
        <v>26</v>
      </c>
      <c r="JZW1193" s="238">
        <v>7</v>
      </c>
      <c r="JZX1193" s="238">
        <v>2</v>
      </c>
      <c r="JZY1193" s="239" t="s">
        <v>237</v>
      </c>
      <c r="JZZ1193" s="240">
        <v>0</v>
      </c>
      <c r="KAA1193" s="240">
        <v>210</v>
      </c>
      <c r="KAB1193" s="235" t="e">
        <f>KAB1194+KAB1195</f>
        <v>#REF!</v>
      </c>
      <c r="KAC1193" s="236" t="s">
        <v>29</v>
      </c>
      <c r="KAD1193" s="237" t="s">
        <v>26</v>
      </c>
      <c r="KAE1193" s="238">
        <v>7</v>
      </c>
      <c r="KAF1193" s="238">
        <v>2</v>
      </c>
      <c r="KAG1193" s="239" t="s">
        <v>237</v>
      </c>
      <c r="KAH1193" s="240">
        <v>0</v>
      </c>
      <c r="KAI1193" s="240">
        <v>210</v>
      </c>
      <c r="KAJ1193" s="235" t="e">
        <f>KAJ1194+KAJ1195</f>
        <v>#REF!</v>
      </c>
      <c r="KAK1193" s="236" t="s">
        <v>29</v>
      </c>
      <c r="KAL1193" s="237" t="s">
        <v>26</v>
      </c>
      <c r="KAM1193" s="238">
        <v>7</v>
      </c>
      <c r="KAN1193" s="238">
        <v>2</v>
      </c>
      <c r="KAO1193" s="239" t="s">
        <v>237</v>
      </c>
      <c r="KAP1193" s="240">
        <v>0</v>
      </c>
      <c r="KAQ1193" s="240">
        <v>210</v>
      </c>
      <c r="KAR1193" s="235" t="e">
        <f>KAR1194+KAR1195</f>
        <v>#REF!</v>
      </c>
      <c r="KAS1193" s="236" t="s">
        <v>29</v>
      </c>
      <c r="KAT1193" s="237" t="s">
        <v>26</v>
      </c>
      <c r="KAU1193" s="238">
        <v>7</v>
      </c>
      <c r="KAV1193" s="238">
        <v>2</v>
      </c>
      <c r="KAW1193" s="239" t="s">
        <v>237</v>
      </c>
      <c r="KAX1193" s="240">
        <v>0</v>
      </c>
      <c r="KAY1193" s="240">
        <v>210</v>
      </c>
      <c r="KAZ1193" s="235" t="e">
        <f>KAZ1194+KAZ1195</f>
        <v>#REF!</v>
      </c>
      <c r="KBA1193" s="236" t="s">
        <v>29</v>
      </c>
      <c r="KBB1193" s="237" t="s">
        <v>26</v>
      </c>
      <c r="KBC1193" s="238">
        <v>7</v>
      </c>
      <c r="KBD1193" s="238">
        <v>2</v>
      </c>
      <c r="KBE1193" s="239" t="s">
        <v>237</v>
      </c>
      <c r="KBF1193" s="240">
        <v>0</v>
      </c>
      <c r="KBG1193" s="240">
        <v>210</v>
      </c>
      <c r="KBH1193" s="235" t="e">
        <f>KBH1194+KBH1195</f>
        <v>#REF!</v>
      </c>
      <c r="KBI1193" s="236" t="s">
        <v>29</v>
      </c>
      <c r="KBJ1193" s="237" t="s">
        <v>26</v>
      </c>
      <c r="KBK1193" s="238">
        <v>7</v>
      </c>
      <c r="KBL1193" s="238">
        <v>2</v>
      </c>
      <c r="KBM1193" s="239" t="s">
        <v>237</v>
      </c>
      <c r="KBN1193" s="240">
        <v>0</v>
      </c>
      <c r="KBO1193" s="240">
        <v>210</v>
      </c>
      <c r="KBP1193" s="235" t="e">
        <f>KBP1194+KBP1195</f>
        <v>#REF!</v>
      </c>
      <c r="KBQ1193" s="236" t="s">
        <v>29</v>
      </c>
      <c r="KBR1193" s="237" t="s">
        <v>26</v>
      </c>
      <c r="KBS1193" s="238">
        <v>7</v>
      </c>
      <c r="KBT1193" s="238">
        <v>2</v>
      </c>
      <c r="KBU1193" s="239" t="s">
        <v>237</v>
      </c>
      <c r="KBV1193" s="240">
        <v>0</v>
      </c>
      <c r="KBW1193" s="240">
        <v>210</v>
      </c>
      <c r="KBX1193" s="235" t="e">
        <f>KBX1194+KBX1195</f>
        <v>#REF!</v>
      </c>
      <c r="KBY1193" s="236" t="s">
        <v>29</v>
      </c>
      <c r="KBZ1193" s="237" t="s">
        <v>26</v>
      </c>
      <c r="KCA1193" s="238">
        <v>7</v>
      </c>
      <c r="KCB1193" s="238">
        <v>2</v>
      </c>
      <c r="KCC1193" s="239" t="s">
        <v>237</v>
      </c>
      <c r="KCD1193" s="240">
        <v>0</v>
      </c>
      <c r="KCE1193" s="240">
        <v>210</v>
      </c>
      <c r="KCF1193" s="235" t="e">
        <f>KCF1194+KCF1195</f>
        <v>#REF!</v>
      </c>
      <c r="KCG1193" s="236" t="s">
        <v>29</v>
      </c>
      <c r="KCH1193" s="237" t="s">
        <v>26</v>
      </c>
      <c r="KCI1193" s="238">
        <v>7</v>
      </c>
      <c r="KCJ1193" s="238">
        <v>2</v>
      </c>
      <c r="KCK1193" s="239" t="s">
        <v>237</v>
      </c>
      <c r="KCL1193" s="240">
        <v>0</v>
      </c>
      <c r="KCM1193" s="240">
        <v>210</v>
      </c>
      <c r="KCN1193" s="235" t="e">
        <f>KCN1194+KCN1195</f>
        <v>#REF!</v>
      </c>
      <c r="KCO1193" s="236" t="s">
        <v>29</v>
      </c>
      <c r="KCP1193" s="237" t="s">
        <v>26</v>
      </c>
      <c r="KCQ1193" s="238">
        <v>7</v>
      </c>
      <c r="KCR1193" s="238">
        <v>2</v>
      </c>
      <c r="KCS1193" s="239" t="s">
        <v>237</v>
      </c>
      <c r="KCT1193" s="240">
        <v>0</v>
      </c>
      <c r="KCU1193" s="240">
        <v>210</v>
      </c>
      <c r="KCV1193" s="235" t="e">
        <f>KCV1194+KCV1195</f>
        <v>#REF!</v>
      </c>
      <c r="KCW1193" s="236" t="s">
        <v>29</v>
      </c>
      <c r="KCX1193" s="237" t="s">
        <v>26</v>
      </c>
      <c r="KCY1193" s="238">
        <v>7</v>
      </c>
      <c r="KCZ1193" s="238">
        <v>2</v>
      </c>
      <c r="KDA1193" s="239" t="s">
        <v>237</v>
      </c>
      <c r="KDB1193" s="240">
        <v>0</v>
      </c>
      <c r="KDC1193" s="240">
        <v>210</v>
      </c>
      <c r="KDD1193" s="235" t="e">
        <f>KDD1194+KDD1195</f>
        <v>#REF!</v>
      </c>
      <c r="KDE1193" s="236" t="s">
        <v>29</v>
      </c>
      <c r="KDF1193" s="237" t="s">
        <v>26</v>
      </c>
      <c r="KDG1193" s="238">
        <v>7</v>
      </c>
      <c r="KDH1193" s="238">
        <v>2</v>
      </c>
      <c r="KDI1193" s="239" t="s">
        <v>237</v>
      </c>
      <c r="KDJ1193" s="240">
        <v>0</v>
      </c>
      <c r="KDK1193" s="240">
        <v>210</v>
      </c>
      <c r="KDL1193" s="235" t="e">
        <f>KDL1194+KDL1195</f>
        <v>#REF!</v>
      </c>
      <c r="KDM1193" s="236" t="s">
        <v>29</v>
      </c>
      <c r="KDN1193" s="237" t="s">
        <v>26</v>
      </c>
      <c r="KDO1193" s="238">
        <v>7</v>
      </c>
      <c r="KDP1193" s="238">
        <v>2</v>
      </c>
      <c r="KDQ1193" s="239" t="s">
        <v>237</v>
      </c>
      <c r="KDR1193" s="240">
        <v>0</v>
      </c>
      <c r="KDS1193" s="240">
        <v>210</v>
      </c>
      <c r="KDT1193" s="235" t="e">
        <f>KDT1194+KDT1195</f>
        <v>#REF!</v>
      </c>
      <c r="KDU1193" s="236" t="s">
        <v>29</v>
      </c>
      <c r="KDV1193" s="237" t="s">
        <v>26</v>
      </c>
      <c r="KDW1193" s="238">
        <v>7</v>
      </c>
      <c r="KDX1193" s="238">
        <v>2</v>
      </c>
      <c r="KDY1193" s="239" t="s">
        <v>237</v>
      </c>
      <c r="KDZ1193" s="240">
        <v>0</v>
      </c>
      <c r="KEA1193" s="240">
        <v>210</v>
      </c>
      <c r="KEB1193" s="235" t="e">
        <f>KEB1194+KEB1195</f>
        <v>#REF!</v>
      </c>
      <c r="KEC1193" s="236" t="s">
        <v>29</v>
      </c>
      <c r="KED1193" s="237" t="s">
        <v>26</v>
      </c>
      <c r="KEE1193" s="238">
        <v>7</v>
      </c>
      <c r="KEF1193" s="238">
        <v>2</v>
      </c>
      <c r="KEG1193" s="239" t="s">
        <v>237</v>
      </c>
      <c r="KEH1193" s="240">
        <v>0</v>
      </c>
      <c r="KEI1193" s="240">
        <v>210</v>
      </c>
      <c r="KEJ1193" s="235" t="e">
        <f>KEJ1194+KEJ1195</f>
        <v>#REF!</v>
      </c>
      <c r="KEK1193" s="236" t="s">
        <v>29</v>
      </c>
      <c r="KEL1193" s="237" t="s">
        <v>26</v>
      </c>
      <c r="KEM1193" s="238">
        <v>7</v>
      </c>
      <c r="KEN1193" s="238">
        <v>2</v>
      </c>
      <c r="KEO1193" s="239" t="s">
        <v>237</v>
      </c>
      <c r="KEP1193" s="240">
        <v>0</v>
      </c>
      <c r="KEQ1193" s="240">
        <v>210</v>
      </c>
      <c r="KER1193" s="235" t="e">
        <f>KER1194+KER1195</f>
        <v>#REF!</v>
      </c>
      <c r="KES1193" s="236" t="s">
        <v>29</v>
      </c>
      <c r="KET1193" s="237" t="s">
        <v>26</v>
      </c>
      <c r="KEU1193" s="238">
        <v>7</v>
      </c>
      <c r="KEV1193" s="238">
        <v>2</v>
      </c>
      <c r="KEW1193" s="239" t="s">
        <v>237</v>
      </c>
      <c r="KEX1193" s="240">
        <v>0</v>
      </c>
      <c r="KEY1193" s="240">
        <v>210</v>
      </c>
      <c r="KEZ1193" s="235" t="e">
        <f>KEZ1194+KEZ1195</f>
        <v>#REF!</v>
      </c>
      <c r="KFA1193" s="236" t="s">
        <v>29</v>
      </c>
      <c r="KFB1193" s="237" t="s">
        <v>26</v>
      </c>
      <c r="KFC1193" s="238">
        <v>7</v>
      </c>
      <c r="KFD1193" s="238">
        <v>2</v>
      </c>
      <c r="KFE1193" s="239" t="s">
        <v>237</v>
      </c>
      <c r="KFF1193" s="240">
        <v>0</v>
      </c>
      <c r="KFG1193" s="240">
        <v>210</v>
      </c>
      <c r="KFH1193" s="235" t="e">
        <f>KFH1194+KFH1195</f>
        <v>#REF!</v>
      </c>
      <c r="KFI1193" s="236" t="s">
        <v>29</v>
      </c>
      <c r="KFJ1193" s="237" t="s">
        <v>26</v>
      </c>
      <c r="KFK1193" s="238">
        <v>7</v>
      </c>
      <c r="KFL1193" s="238">
        <v>2</v>
      </c>
      <c r="KFM1193" s="239" t="s">
        <v>237</v>
      </c>
      <c r="KFN1193" s="240">
        <v>0</v>
      </c>
      <c r="KFO1193" s="240">
        <v>210</v>
      </c>
      <c r="KFP1193" s="235" t="e">
        <f>KFP1194+KFP1195</f>
        <v>#REF!</v>
      </c>
      <c r="KFQ1193" s="236" t="s">
        <v>29</v>
      </c>
      <c r="KFR1193" s="237" t="s">
        <v>26</v>
      </c>
      <c r="KFS1193" s="238">
        <v>7</v>
      </c>
      <c r="KFT1193" s="238">
        <v>2</v>
      </c>
      <c r="KFU1193" s="239" t="s">
        <v>237</v>
      </c>
      <c r="KFV1193" s="240">
        <v>0</v>
      </c>
      <c r="KFW1193" s="240">
        <v>210</v>
      </c>
      <c r="KFX1193" s="235" t="e">
        <f>KFX1194+KFX1195</f>
        <v>#REF!</v>
      </c>
      <c r="KFY1193" s="236" t="s">
        <v>29</v>
      </c>
      <c r="KFZ1193" s="237" t="s">
        <v>26</v>
      </c>
      <c r="KGA1193" s="238">
        <v>7</v>
      </c>
      <c r="KGB1193" s="238">
        <v>2</v>
      </c>
      <c r="KGC1193" s="239" t="s">
        <v>237</v>
      </c>
      <c r="KGD1193" s="240">
        <v>0</v>
      </c>
      <c r="KGE1193" s="240">
        <v>210</v>
      </c>
      <c r="KGF1193" s="235" t="e">
        <f>KGF1194+KGF1195</f>
        <v>#REF!</v>
      </c>
      <c r="KGG1193" s="236" t="s">
        <v>29</v>
      </c>
      <c r="KGH1193" s="237" t="s">
        <v>26</v>
      </c>
      <c r="KGI1193" s="238">
        <v>7</v>
      </c>
      <c r="KGJ1193" s="238">
        <v>2</v>
      </c>
      <c r="KGK1193" s="239" t="s">
        <v>237</v>
      </c>
      <c r="KGL1193" s="240">
        <v>0</v>
      </c>
      <c r="KGM1193" s="240">
        <v>210</v>
      </c>
      <c r="KGN1193" s="235" t="e">
        <f>KGN1194+KGN1195</f>
        <v>#REF!</v>
      </c>
      <c r="KGO1193" s="236" t="s">
        <v>29</v>
      </c>
      <c r="KGP1193" s="237" t="s">
        <v>26</v>
      </c>
      <c r="KGQ1193" s="238">
        <v>7</v>
      </c>
      <c r="KGR1193" s="238">
        <v>2</v>
      </c>
      <c r="KGS1193" s="239" t="s">
        <v>237</v>
      </c>
      <c r="KGT1193" s="240">
        <v>0</v>
      </c>
      <c r="KGU1193" s="240">
        <v>210</v>
      </c>
      <c r="KGV1193" s="235" t="e">
        <f>KGV1194+KGV1195</f>
        <v>#REF!</v>
      </c>
      <c r="KGW1193" s="236" t="s">
        <v>29</v>
      </c>
      <c r="KGX1193" s="237" t="s">
        <v>26</v>
      </c>
      <c r="KGY1193" s="238">
        <v>7</v>
      </c>
      <c r="KGZ1193" s="238">
        <v>2</v>
      </c>
      <c r="KHA1193" s="239" t="s">
        <v>237</v>
      </c>
      <c r="KHB1193" s="240">
        <v>0</v>
      </c>
      <c r="KHC1193" s="240">
        <v>210</v>
      </c>
      <c r="KHD1193" s="235" t="e">
        <f>KHD1194+KHD1195</f>
        <v>#REF!</v>
      </c>
      <c r="KHE1193" s="236" t="s">
        <v>29</v>
      </c>
      <c r="KHF1193" s="237" t="s">
        <v>26</v>
      </c>
      <c r="KHG1193" s="238">
        <v>7</v>
      </c>
      <c r="KHH1193" s="238">
        <v>2</v>
      </c>
      <c r="KHI1193" s="239" t="s">
        <v>237</v>
      </c>
      <c r="KHJ1193" s="240">
        <v>0</v>
      </c>
      <c r="KHK1193" s="240">
        <v>210</v>
      </c>
      <c r="KHL1193" s="235" t="e">
        <f>KHL1194+KHL1195</f>
        <v>#REF!</v>
      </c>
      <c r="KHM1193" s="236" t="s">
        <v>29</v>
      </c>
      <c r="KHN1193" s="237" t="s">
        <v>26</v>
      </c>
      <c r="KHO1193" s="238">
        <v>7</v>
      </c>
      <c r="KHP1193" s="238">
        <v>2</v>
      </c>
      <c r="KHQ1193" s="239" t="s">
        <v>237</v>
      </c>
      <c r="KHR1193" s="240">
        <v>0</v>
      </c>
      <c r="KHS1193" s="240">
        <v>210</v>
      </c>
      <c r="KHT1193" s="235" t="e">
        <f>KHT1194+KHT1195</f>
        <v>#REF!</v>
      </c>
      <c r="KHU1193" s="236" t="s">
        <v>29</v>
      </c>
      <c r="KHV1193" s="237" t="s">
        <v>26</v>
      </c>
      <c r="KHW1193" s="238">
        <v>7</v>
      </c>
      <c r="KHX1193" s="238">
        <v>2</v>
      </c>
      <c r="KHY1193" s="239" t="s">
        <v>237</v>
      </c>
      <c r="KHZ1193" s="240">
        <v>0</v>
      </c>
      <c r="KIA1193" s="240">
        <v>210</v>
      </c>
      <c r="KIB1193" s="235" t="e">
        <f>KIB1194+KIB1195</f>
        <v>#REF!</v>
      </c>
      <c r="KIC1193" s="236" t="s">
        <v>29</v>
      </c>
      <c r="KID1193" s="237" t="s">
        <v>26</v>
      </c>
      <c r="KIE1193" s="238">
        <v>7</v>
      </c>
      <c r="KIF1193" s="238">
        <v>2</v>
      </c>
      <c r="KIG1193" s="239" t="s">
        <v>237</v>
      </c>
      <c r="KIH1193" s="240">
        <v>0</v>
      </c>
      <c r="KII1193" s="240">
        <v>210</v>
      </c>
      <c r="KIJ1193" s="235" t="e">
        <f>KIJ1194+KIJ1195</f>
        <v>#REF!</v>
      </c>
      <c r="KIK1193" s="236" t="s">
        <v>29</v>
      </c>
      <c r="KIL1193" s="237" t="s">
        <v>26</v>
      </c>
      <c r="KIM1193" s="238">
        <v>7</v>
      </c>
      <c r="KIN1193" s="238">
        <v>2</v>
      </c>
      <c r="KIO1193" s="239" t="s">
        <v>237</v>
      </c>
      <c r="KIP1193" s="240">
        <v>0</v>
      </c>
      <c r="KIQ1193" s="240">
        <v>210</v>
      </c>
      <c r="KIR1193" s="235" t="e">
        <f>KIR1194+KIR1195</f>
        <v>#REF!</v>
      </c>
      <c r="KIS1193" s="236" t="s">
        <v>29</v>
      </c>
      <c r="KIT1193" s="237" t="s">
        <v>26</v>
      </c>
      <c r="KIU1193" s="238">
        <v>7</v>
      </c>
      <c r="KIV1193" s="238">
        <v>2</v>
      </c>
      <c r="KIW1193" s="239" t="s">
        <v>237</v>
      </c>
      <c r="KIX1193" s="240">
        <v>0</v>
      </c>
      <c r="KIY1193" s="240">
        <v>210</v>
      </c>
      <c r="KIZ1193" s="235" t="e">
        <f>KIZ1194+KIZ1195</f>
        <v>#REF!</v>
      </c>
      <c r="KJA1193" s="236" t="s">
        <v>29</v>
      </c>
      <c r="KJB1193" s="237" t="s">
        <v>26</v>
      </c>
      <c r="KJC1193" s="238">
        <v>7</v>
      </c>
      <c r="KJD1193" s="238">
        <v>2</v>
      </c>
      <c r="KJE1193" s="239" t="s">
        <v>237</v>
      </c>
      <c r="KJF1193" s="240">
        <v>0</v>
      </c>
      <c r="KJG1193" s="240">
        <v>210</v>
      </c>
      <c r="KJH1193" s="235" t="e">
        <f>KJH1194+KJH1195</f>
        <v>#REF!</v>
      </c>
      <c r="KJI1193" s="236" t="s">
        <v>29</v>
      </c>
      <c r="KJJ1193" s="237" t="s">
        <v>26</v>
      </c>
      <c r="KJK1193" s="238">
        <v>7</v>
      </c>
      <c r="KJL1193" s="238">
        <v>2</v>
      </c>
      <c r="KJM1193" s="239" t="s">
        <v>237</v>
      </c>
      <c r="KJN1193" s="240">
        <v>0</v>
      </c>
      <c r="KJO1193" s="240">
        <v>210</v>
      </c>
      <c r="KJP1193" s="235" t="e">
        <f>KJP1194+KJP1195</f>
        <v>#REF!</v>
      </c>
      <c r="KJQ1193" s="236" t="s">
        <v>29</v>
      </c>
      <c r="KJR1193" s="237" t="s">
        <v>26</v>
      </c>
      <c r="KJS1193" s="238">
        <v>7</v>
      </c>
      <c r="KJT1193" s="238">
        <v>2</v>
      </c>
      <c r="KJU1193" s="239" t="s">
        <v>237</v>
      </c>
      <c r="KJV1193" s="240">
        <v>0</v>
      </c>
      <c r="KJW1193" s="240">
        <v>210</v>
      </c>
      <c r="KJX1193" s="235" t="e">
        <f>KJX1194+KJX1195</f>
        <v>#REF!</v>
      </c>
      <c r="KJY1193" s="236" t="s">
        <v>29</v>
      </c>
      <c r="KJZ1193" s="237" t="s">
        <v>26</v>
      </c>
      <c r="KKA1193" s="238">
        <v>7</v>
      </c>
      <c r="KKB1193" s="238">
        <v>2</v>
      </c>
      <c r="KKC1193" s="239" t="s">
        <v>237</v>
      </c>
      <c r="KKD1193" s="240">
        <v>0</v>
      </c>
      <c r="KKE1193" s="240">
        <v>210</v>
      </c>
      <c r="KKF1193" s="235" t="e">
        <f>KKF1194+KKF1195</f>
        <v>#REF!</v>
      </c>
      <c r="KKG1193" s="236" t="s">
        <v>29</v>
      </c>
      <c r="KKH1193" s="237" t="s">
        <v>26</v>
      </c>
      <c r="KKI1193" s="238">
        <v>7</v>
      </c>
      <c r="KKJ1193" s="238">
        <v>2</v>
      </c>
      <c r="KKK1193" s="239" t="s">
        <v>237</v>
      </c>
      <c r="KKL1193" s="240">
        <v>0</v>
      </c>
      <c r="KKM1193" s="240">
        <v>210</v>
      </c>
      <c r="KKN1193" s="235" t="e">
        <f>KKN1194+KKN1195</f>
        <v>#REF!</v>
      </c>
      <c r="KKO1193" s="236" t="s">
        <v>29</v>
      </c>
      <c r="KKP1193" s="237" t="s">
        <v>26</v>
      </c>
      <c r="KKQ1193" s="238">
        <v>7</v>
      </c>
      <c r="KKR1193" s="238">
        <v>2</v>
      </c>
      <c r="KKS1193" s="239" t="s">
        <v>237</v>
      </c>
      <c r="KKT1193" s="240">
        <v>0</v>
      </c>
      <c r="KKU1193" s="240">
        <v>210</v>
      </c>
      <c r="KKV1193" s="235" t="e">
        <f>KKV1194+KKV1195</f>
        <v>#REF!</v>
      </c>
      <c r="KKW1193" s="236" t="s">
        <v>29</v>
      </c>
      <c r="KKX1193" s="237" t="s">
        <v>26</v>
      </c>
      <c r="KKY1193" s="238">
        <v>7</v>
      </c>
      <c r="KKZ1193" s="238">
        <v>2</v>
      </c>
      <c r="KLA1193" s="239" t="s">
        <v>237</v>
      </c>
      <c r="KLB1193" s="240">
        <v>0</v>
      </c>
      <c r="KLC1193" s="240">
        <v>210</v>
      </c>
      <c r="KLD1193" s="235" t="e">
        <f>KLD1194+KLD1195</f>
        <v>#REF!</v>
      </c>
      <c r="KLE1193" s="236" t="s">
        <v>29</v>
      </c>
      <c r="KLF1193" s="237" t="s">
        <v>26</v>
      </c>
      <c r="KLG1193" s="238">
        <v>7</v>
      </c>
      <c r="KLH1193" s="238">
        <v>2</v>
      </c>
      <c r="KLI1193" s="239" t="s">
        <v>237</v>
      </c>
      <c r="KLJ1193" s="240">
        <v>0</v>
      </c>
      <c r="KLK1193" s="240">
        <v>210</v>
      </c>
      <c r="KLL1193" s="235" t="e">
        <f>KLL1194+KLL1195</f>
        <v>#REF!</v>
      </c>
      <c r="KLM1193" s="236" t="s">
        <v>29</v>
      </c>
      <c r="KLN1193" s="237" t="s">
        <v>26</v>
      </c>
      <c r="KLO1193" s="238">
        <v>7</v>
      </c>
      <c r="KLP1193" s="238">
        <v>2</v>
      </c>
      <c r="KLQ1193" s="239" t="s">
        <v>237</v>
      </c>
      <c r="KLR1193" s="240">
        <v>0</v>
      </c>
      <c r="KLS1193" s="240">
        <v>210</v>
      </c>
      <c r="KLT1193" s="235" t="e">
        <f>KLT1194+KLT1195</f>
        <v>#REF!</v>
      </c>
      <c r="KLU1193" s="236" t="s">
        <v>29</v>
      </c>
      <c r="KLV1193" s="237" t="s">
        <v>26</v>
      </c>
      <c r="KLW1193" s="238">
        <v>7</v>
      </c>
      <c r="KLX1193" s="238">
        <v>2</v>
      </c>
      <c r="KLY1193" s="239" t="s">
        <v>237</v>
      </c>
      <c r="KLZ1193" s="240">
        <v>0</v>
      </c>
      <c r="KMA1193" s="240">
        <v>210</v>
      </c>
      <c r="KMB1193" s="235" t="e">
        <f>KMB1194+KMB1195</f>
        <v>#REF!</v>
      </c>
      <c r="KMC1193" s="236" t="s">
        <v>29</v>
      </c>
      <c r="KMD1193" s="237" t="s">
        <v>26</v>
      </c>
      <c r="KME1193" s="238">
        <v>7</v>
      </c>
      <c r="KMF1193" s="238">
        <v>2</v>
      </c>
      <c r="KMG1193" s="239" t="s">
        <v>237</v>
      </c>
      <c r="KMH1193" s="240">
        <v>0</v>
      </c>
      <c r="KMI1193" s="240">
        <v>210</v>
      </c>
      <c r="KMJ1193" s="235" t="e">
        <f>KMJ1194+KMJ1195</f>
        <v>#REF!</v>
      </c>
      <c r="KMK1193" s="236" t="s">
        <v>29</v>
      </c>
      <c r="KML1193" s="237" t="s">
        <v>26</v>
      </c>
      <c r="KMM1193" s="238">
        <v>7</v>
      </c>
      <c r="KMN1193" s="238">
        <v>2</v>
      </c>
      <c r="KMO1193" s="239" t="s">
        <v>237</v>
      </c>
      <c r="KMP1193" s="240">
        <v>0</v>
      </c>
      <c r="KMQ1193" s="240">
        <v>210</v>
      </c>
      <c r="KMR1193" s="235" t="e">
        <f>KMR1194+KMR1195</f>
        <v>#REF!</v>
      </c>
      <c r="KMS1193" s="236" t="s">
        <v>29</v>
      </c>
      <c r="KMT1193" s="237" t="s">
        <v>26</v>
      </c>
      <c r="KMU1193" s="238">
        <v>7</v>
      </c>
      <c r="KMV1193" s="238">
        <v>2</v>
      </c>
      <c r="KMW1193" s="239" t="s">
        <v>237</v>
      </c>
      <c r="KMX1193" s="240">
        <v>0</v>
      </c>
      <c r="KMY1193" s="240">
        <v>210</v>
      </c>
      <c r="KMZ1193" s="235" t="e">
        <f>KMZ1194+KMZ1195</f>
        <v>#REF!</v>
      </c>
      <c r="KNA1193" s="236" t="s">
        <v>29</v>
      </c>
      <c r="KNB1193" s="237" t="s">
        <v>26</v>
      </c>
      <c r="KNC1193" s="238">
        <v>7</v>
      </c>
      <c r="KND1193" s="238">
        <v>2</v>
      </c>
      <c r="KNE1193" s="239" t="s">
        <v>237</v>
      </c>
      <c r="KNF1193" s="240">
        <v>0</v>
      </c>
      <c r="KNG1193" s="240">
        <v>210</v>
      </c>
      <c r="KNH1193" s="235" t="e">
        <f>KNH1194+KNH1195</f>
        <v>#REF!</v>
      </c>
      <c r="KNI1193" s="236" t="s">
        <v>29</v>
      </c>
      <c r="KNJ1193" s="237" t="s">
        <v>26</v>
      </c>
      <c r="KNK1193" s="238">
        <v>7</v>
      </c>
      <c r="KNL1193" s="238">
        <v>2</v>
      </c>
      <c r="KNM1193" s="239" t="s">
        <v>237</v>
      </c>
      <c r="KNN1193" s="240">
        <v>0</v>
      </c>
      <c r="KNO1193" s="240">
        <v>210</v>
      </c>
      <c r="KNP1193" s="235" t="e">
        <f>KNP1194+KNP1195</f>
        <v>#REF!</v>
      </c>
      <c r="KNQ1193" s="236" t="s">
        <v>29</v>
      </c>
      <c r="KNR1193" s="237" t="s">
        <v>26</v>
      </c>
      <c r="KNS1193" s="238">
        <v>7</v>
      </c>
      <c r="KNT1193" s="238">
        <v>2</v>
      </c>
      <c r="KNU1193" s="239" t="s">
        <v>237</v>
      </c>
      <c r="KNV1193" s="240">
        <v>0</v>
      </c>
      <c r="KNW1193" s="240">
        <v>210</v>
      </c>
      <c r="KNX1193" s="235" t="e">
        <f>KNX1194+KNX1195</f>
        <v>#REF!</v>
      </c>
      <c r="KNY1193" s="236" t="s">
        <v>29</v>
      </c>
      <c r="KNZ1193" s="237" t="s">
        <v>26</v>
      </c>
      <c r="KOA1193" s="238">
        <v>7</v>
      </c>
      <c r="KOB1193" s="238">
        <v>2</v>
      </c>
      <c r="KOC1193" s="239" t="s">
        <v>237</v>
      </c>
      <c r="KOD1193" s="240">
        <v>0</v>
      </c>
      <c r="KOE1193" s="240">
        <v>210</v>
      </c>
      <c r="KOF1193" s="235" t="e">
        <f>KOF1194+KOF1195</f>
        <v>#REF!</v>
      </c>
      <c r="KOG1193" s="236" t="s">
        <v>29</v>
      </c>
      <c r="KOH1193" s="237" t="s">
        <v>26</v>
      </c>
      <c r="KOI1193" s="238">
        <v>7</v>
      </c>
      <c r="KOJ1193" s="238">
        <v>2</v>
      </c>
      <c r="KOK1193" s="239" t="s">
        <v>237</v>
      </c>
      <c r="KOL1193" s="240">
        <v>0</v>
      </c>
      <c r="KOM1193" s="240">
        <v>210</v>
      </c>
      <c r="KON1193" s="235" t="e">
        <f>KON1194+KON1195</f>
        <v>#REF!</v>
      </c>
      <c r="KOO1193" s="236" t="s">
        <v>29</v>
      </c>
      <c r="KOP1193" s="237" t="s">
        <v>26</v>
      </c>
      <c r="KOQ1193" s="238">
        <v>7</v>
      </c>
      <c r="KOR1193" s="238">
        <v>2</v>
      </c>
      <c r="KOS1193" s="239" t="s">
        <v>237</v>
      </c>
      <c r="KOT1193" s="240">
        <v>0</v>
      </c>
      <c r="KOU1193" s="240">
        <v>210</v>
      </c>
      <c r="KOV1193" s="235" t="e">
        <f>KOV1194+KOV1195</f>
        <v>#REF!</v>
      </c>
      <c r="KOW1193" s="236" t="s">
        <v>29</v>
      </c>
      <c r="KOX1193" s="237" t="s">
        <v>26</v>
      </c>
      <c r="KOY1193" s="238">
        <v>7</v>
      </c>
      <c r="KOZ1193" s="238">
        <v>2</v>
      </c>
      <c r="KPA1193" s="239" t="s">
        <v>237</v>
      </c>
      <c r="KPB1193" s="240">
        <v>0</v>
      </c>
      <c r="KPC1193" s="240">
        <v>210</v>
      </c>
      <c r="KPD1193" s="235" t="e">
        <f>KPD1194+KPD1195</f>
        <v>#REF!</v>
      </c>
      <c r="KPE1193" s="236" t="s">
        <v>29</v>
      </c>
      <c r="KPF1193" s="237" t="s">
        <v>26</v>
      </c>
      <c r="KPG1193" s="238">
        <v>7</v>
      </c>
      <c r="KPH1193" s="238">
        <v>2</v>
      </c>
      <c r="KPI1193" s="239" t="s">
        <v>237</v>
      </c>
      <c r="KPJ1193" s="240">
        <v>0</v>
      </c>
      <c r="KPK1193" s="240">
        <v>210</v>
      </c>
      <c r="KPL1193" s="235" t="e">
        <f>KPL1194+KPL1195</f>
        <v>#REF!</v>
      </c>
      <c r="KPM1193" s="236" t="s">
        <v>29</v>
      </c>
      <c r="KPN1193" s="237" t="s">
        <v>26</v>
      </c>
      <c r="KPO1193" s="238">
        <v>7</v>
      </c>
      <c r="KPP1193" s="238">
        <v>2</v>
      </c>
      <c r="KPQ1193" s="239" t="s">
        <v>237</v>
      </c>
      <c r="KPR1193" s="240">
        <v>0</v>
      </c>
      <c r="KPS1193" s="240">
        <v>210</v>
      </c>
      <c r="KPT1193" s="235" t="e">
        <f>KPT1194+KPT1195</f>
        <v>#REF!</v>
      </c>
      <c r="KPU1193" s="236" t="s">
        <v>29</v>
      </c>
      <c r="KPV1193" s="237" t="s">
        <v>26</v>
      </c>
      <c r="KPW1193" s="238">
        <v>7</v>
      </c>
      <c r="KPX1193" s="238">
        <v>2</v>
      </c>
      <c r="KPY1193" s="239" t="s">
        <v>237</v>
      </c>
      <c r="KPZ1193" s="240">
        <v>0</v>
      </c>
      <c r="KQA1193" s="240">
        <v>210</v>
      </c>
      <c r="KQB1193" s="235" t="e">
        <f>KQB1194+KQB1195</f>
        <v>#REF!</v>
      </c>
      <c r="KQC1193" s="236" t="s">
        <v>29</v>
      </c>
      <c r="KQD1193" s="237" t="s">
        <v>26</v>
      </c>
      <c r="KQE1193" s="238">
        <v>7</v>
      </c>
      <c r="KQF1193" s="238">
        <v>2</v>
      </c>
      <c r="KQG1193" s="239" t="s">
        <v>237</v>
      </c>
      <c r="KQH1193" s="240">
        <v>0</v>
      </c>
      <c r="KQI1193" s="240">
        <v>210</v>
      </c>
      <c r="KQJ1193" s="235" t="e">
        <f>KQJ1194+KQJ1195</f>
        <v>#REF!</v>
      </c>
      <c r="KQK1193" s="236" t="s">
        <v>29</v>
      </c>
      <c r="KQL1193" s="237" t="s">
        <v>26</v>
      </c>
      <c r="KQM1193" s="238">
        <v>7</v>
      </c>
      <c r="KQN1193" s="238">
        <v>2</v>
      </c>
      <c r="KQO1193" s="239" t="s">
        <v>237</v>
      </c>
      <c r="KQP1193" s="240">
        <v>0</v>
      </c>
      <c r="KQQ1193" s="240">
        <v>210</v>
      </c>
      <c r="KQR1193" s="235" t="e">
        <f>KQR1194+KQR1195</f>
        <v>#REF!</v>
      </c>
      <c r="KQS1193" s="236" t="s">
        <v>29</v>
      </c>
      <c r="KQT1193" s="237" t="s">
        <v>26</v>
      </c>
      <c r="KQU1193" s="238">
        <v>7</v>
      </c>
      <c r="KQV1193" s="238">
        <v>2</v>
      </c>
      <c r="KQW1193" s="239" t="s">
        <v>237</v>
      </c>
      <c r="KQX1193" s="240">
        <v>0</v>
      </c>
      <c r="KQY1193" s="240">
        <v>210</v>
      </c>
      <c r="KQZ1193" s="235" t="e">
        <f>KQZ1194+KQZ1195</f>
        <v>#REF!</v>
      </c>
      <c r="KRA1193" s="236" t="s">
        <v>29</v>
      </c>
      <c r="KRB1193" s="237" t="s">
        <v>26</v>
      </c>
      <c r="KRC1193" s="238">
        <v>7</v>
      </c>
      <c r="KRD1193" s="238">
        <v>2</v>
      </c>
      <c r="KRE1193" s="239" t="s">
        <v>237</v>
      </c>
      <c r="KRF1193" s="240">
        <v>0</v>
      </c>
      <c r="KRG1193" s="240">
        <v>210</v>
      </c>
      <c r="KRH1193" s="235" t="e">
        <f>KRH1194+KRH1195</f>
        <v>#REF!</v>
      </c>
      <c r="KRI1193" s="236" t="s">
        <v>29</v>
      </c>
      <c r="KRJ1193" s="237" t="s">
        <v>26</v>
      </c>
      <c r="KRK1193" s="238">
        <v>7</v>
      </c>
      <c r="KRL1193" s="238">
        <v>2</v>
      </c>
      <c r="KRM1193" s="239" t="s">
        <v>237</v>
      </c>
      <c r="KRN1193" s="240">
        <v>0</v>
      </c>
      <c r="KRO1193" s="240">
        <v>210</v>
      </c>
      <c r="KRP1193" s="235" t="e">
        <f>KRP1194+KRP1195</f>
        <v>#REF!</v>
      </c>
      <c r="KRQ1193" s="236" t="s">
        <v>29</v>
      </c>
      <c r="KRR1193" s="237" t="s">
        <v>26</v>
      </c>
      <c r="KRS1193" s="238">
        <v>7</v>
      </c>
      <c r="KRT1193" s="238">
        <v>2</v>
      </c>
      <c r="KRU1193" s="239" t="s">
        <v>237</v>
      </c>
      <c r="KRV1193" s="240">
        <v>0</v>
      </c>
      <c r="KRW1193" s="240">
        <v>210</v>
      </c>
      <c r="KRX1193" s="235" t="e">
        <f>KRX1194+KRX1195</f>
        <v>#REF!</v>
      </c>
      <c r="KRY1193" s="236" t="s">
        <v>29</v>
      </c>
      <c r="KRZ1193" s="237" t="s">
        <v>26</v>
      </c>
      <c r="KSA1193" s="238">
        <v>7</v>
      </c>
      <c r="KSB1193" s="238">
        <v>2</v>
      </c>
      <c r="KSC1193" s="239" t="s">
        <v>237</v>
      </c>
      <c r="KSD1193" s="240">
        <v>0</v>
      </c>
      <c r="KSE1193" s="240">
        <v>210</v>
      </c>
      <c r="KSF1193" s="235" t="e">
        <f>KSF1194+KSF1195</f>
        <v>#REF!</v>
      </c>
      <c r="KSG1193" s="236" t="s">
        <v>29</v>
      </c>
      <c r="KSH1193" s="237" t="s">
        <v>26</v>
      </c>
      <c r="KSI1193" s="238">
        <v>7</v>
      </c>
      <c r="KSJ1193" s="238">
        <v>2</v>
      </c>
      <c r="KSK1193" s="239" t="s">
        <v>237</v>
      </c>
      <c r="KSL1193" s="240">
        <v>0</v>
      </c>
      <c r="KSM1193" s="240">
        <v>210</v>
      </c>
      <c r="KSN1193" s="235" t="e">
        <f>KSN1194+KSN1195</f>
        <v>#REF!</v>
      </c>
      <c r="KSO1193" s="236" t="s">
        <v>29</v>
      </c>
      <c r="KSP1193" s="237" t="s">
        <v>26</v>
      </c>
      <c r="KSQ1193" s="238">
        <v>7</v>
      </c>
      <c r="KSR1193" s="238">
        <v>2</v>
      </c>
      <c r="KSS1193" s="239" t="s">
        <v>237</v>
      </c>
      <c r="KST1193" s="240">
        <v>0</v>
      </c>
      <c r="KSU1193" s="240">
        <v>210</v>
      </c>
      <c r="KSV1193" s="235" t="e">
        <f>KSV1194+KSV1195</f>
        <v>#REF!</v>
      </c>
      <c r="KSW1193" s="236" t="s">
        <v>29</v>
      </c>
      <c r="KSX1193" s="237" t="s">
        <v>26</v>
      </c>
      <c r="KSY1193" s="238">
        <v>7</v>
      </c>
      <c r="KSZ1193" s="238">
        <v>2</v>
      </c>
      <c r="KTA1193" s="239" t="s">
        <v>237</v>
      </c>
      <c r="KTB1193" s="240">
        <v>0</v>
      </c>
      <c r="KTC1193" s="240">
        <v>210</v>
      </c>
      <c r="KTD1193" s="235" t="e">
        <f>KTD1194+KTD1195</f>
        <v>#REF!</v>
      </c>
      <c r="KTE1193" s="236" t="s">
        <v>29</v>
      </c>
      <c r="KTF1193" s="237" t="s">
        <v>26</v>
      </c>
      <c r="KTG1193" s="238">
        <v>7</v>
      </c>
      <c r="KTH1193" s="238">
        <v>2</v>
      </c>
      <c r="KTI1193" s="239" t="s">
        <v>237</v>
      </c>
      <c r="KTJ1193" s="240">
        <v>0</v>
      </c>
      <c r="KTK1193" s="240">
        <v>210</v>
      </c>
      <c r="KTL1193" s="235" t="e">
        <f>KTL1194+KTL1195</f>
        <v>#REF!</v>
      </c>
      <c r="KTM1193" s="236" t="s">
        <v>29</v>
      </c>
      <c r="KTN1193" s="237" t="s">
        <v>26</v>
      </c>
      <c r="KTO1193" s="238">
        <v>7</v>
      </c>
      <c r="KTP1193" s="238">
        <v>2</v>
      </c>
      <c r="KTQ1193" s="239" t="s">
        <v>237</v>
      </c>
      <c r="KTR1193" s="240">
        <v>0</v>
      </c>
      <c r="KTS1193" s="240">
        <v>210</v>
      </c>
      <c r="KTT1193" s="235" t="e">
        <f>KTT1194+KTT1195</f>
        <v>#REF!</v>
      </c>
      <c r="KTU1193" s="236" t="s">
        <v>29</v>
      </c>
      <c r="KTV1193" s="237" t="s">
        <v>26</v>
      </c>
      <c r="KTW1193" s="238">
        <v>7</v>
      </c>
      <c r="KTX1193" s="238">
        <v>2</v>
      </c>
      <c r="KTY1193" s="239" t="s">
        <v>237</v>
      </c>
      <c r="KTZ1193" s="240">
        <v>0</v>
      </c>
      <c r="KUA1193" s="240">
        <v>210</v>
      </c>
      <c r="KUB1193" s="235" t="e">
        <f>KUB1194+KUB1195</f>
        <v>#REF!</v>
      </c>
      <c r="KUC1193" s="236" t="s">
        <v>29</v>
      </c>
      <c r="KUD1193" s="237" t="s">
        <v>26</v>
      </c>
      <c r="KUE1193" s="238">
        <v>7</v>
      </c>
      <c r="KUF1193" s="238">
        <v>2</v>
      </c>
      <c r="KUG1193" s="239" t="s">
        <v>237</v>
      </c>
      <c r="KUH1193" s="240">
        <v>0</v>
      </c>
      <c r="KUI1193" s="240">
        <v>210</v>
      </c>
      <c r="KUJ1193" s="235" t="e">
        <f>KUJ1194+KUJ1195</f>
        <v>#REF!</v>
      </c>
      <c r="KUK1193" s="236" t="s">
        <v>29</v>
      </c>
      <c r="KUL1193" s="237" t="s">
        <v>26</v>
      </c>
      <c r="KUM1193" s="238">
        <v>7</v>
      </c>
      <c r="KUN1193" s="238">
        <v>2</v>
      </c>
      <c r="KUO1193" s="239" t="s">
        <v>237</v>
      </c>
      <c r="KUP1193" s="240">
        <v>0</v>
      </c>
      <c r="KUQ1193" s="240">
        <v>210</v>
      </c>
      <c r="KUR1193" s="235" t="e">
        <f>KUR1194+KUR1195</f>
        <v>#REF!</v>
      </c>
      <c r="KUS1193" s="236" t="s">
        <v>29</v>
      </c>
      <c r="KUT1193" s="237" t="s">
        <v>26</v>
      </c>
      <c r="KUU1193" s="238">
        <v>7</v>
      </c>
      <c r="KUV1193" s="238">
        <v>2</v>
      </c>
      <c r="KUW1193" s="239" t="s">
        <v>237</v>
      </c>
      <c r="KUX1193" s="240">
        <v>0</v>
      </c>
      <c r="KUY1193" s="240">
        <v>210</v>
      </c>
      <c r="KUZ1193" s="235" t="e">
        <f>KUZ1194+KUZ1195</f>
        <v>#REF!</v>
      </c>
      <c r="KVA1193" s="236" t="s">
        <v>29</v>
      </c>
      <c r="KVB1193" s="237" t="s">
        <v>26</v>
      </c>
      <c r="KVC1193" s="238">
        <v>7</v>
      </c>
      <c r="KVD1193" s="238">
        <v>2</v>
      </c>
      <c r="KVE1193" s="239" t="s">
        <v>237</v>
      </c>
      <c r="KVF1193" s="240">
        <v>0</v>
      </c>
      <c r="KVG1193" s="240">
        <v>210</v>
      </c>
      <c r="KVH1193" s="235" t="e">
        <f>KVH1194+KVH1195</f>
        <v>#REF!</v>
      </c>
      <c r="KVI1193" s="236" t="s">
        <v>29</v>
      </c>
      <c r="KVJ1193" s="237" t="s">
        <v>26</v>
      </c>
      <c r="KVK1193" s="238">
        <v>7</v>
      </c>
      <c r="KVL1193" s="238">
        <v>2</v>
      </c>
      <c r="KVM1193" s="239" t="s">
        <v>237</v>
      </c>
      <c r="KVN1193" s="240">
        <v>0</v>
      </c>
      <c r="KVO1193" s="240">
        <v>210</v>
      </c>
      <c r="KVP1193" s="235" t="e">
        <f>KVP1194+KVP1195</f>
        <v>#REF!</v>
      </c>
      <c r="KVQ1193" s="236" t="s">
        <v>29</v>
      </c>
      <c r="KVR1193" s="237" t="s">
        <v>26</v>
      </c>
      <c r="KVS1193" s="238">
        <v>7</v>
      </c>
      <c r="KVT1193" s="238">
        <v>2</v>
      </c>
      <c r="KVU1193" s="239" t="s">
        <v>237</v>
      </c>
      <c r="KVV1193" s="240">
        <v>0</v>
      </c>
      <c r="KVW1193" s="240">
        <v>210</v>
      </c>
      <c r="KVX1193" s="235" t="e">
        <f>KVX1194+KVX1195</f>
        <v>#REF!</v>
      </c>
      <c r="KVY1193" s="236" t="s">
        <v>29</v>
      </c>
      <c r="KVZ1193" s="237" t="s">
        <v>26</v>
      </c>
      <c r="KWA1193" s="238">
        <v>7</v>
      </c>
      <c r="KWB1193" s="238">
        <v>2</v>
      </c>
      <c r="KWC1193" s="239" t="s">
        <v>237</v>
      </c>
      <c r="KWD1193" s="240">
        <v>0</v>
      </c>
      <c r="KWE1193" s="240">
        <v>210</v>
      </c>
      <c r="KWF1193" s="235" t="e">
        <f>KWF1194+KWF1195</f>
        <v>#REF!</v>
      </c>
      <c r="KWG1193" s="236" t="s">
        <v>29</v>
      </c>
      <c r="KWH1193" s="237" t="s">
        <v>26</v>
      </c>
      <c r="KWI1193" s="238">
        <v>7</v>
      </c>
      <c r="KWJ1193" s="238">
        <v>2</v>
      </c>
      <c r="KWK1193" s="239" t="s">
        <v>237</v>
      </c>
      <c r="KWL1193" s="240">
        <v>0</v>
      </c>
      <c r="KWM1193" s="240">
        <v>210</v>
      </c>
      <c r="KWN1193" s="235" t="e">
        <f>KWN1194+KWN1195</f>
        <v>#REF!</v>
      </c>
      <c r="KWO1193" s="236" t="s">
        <v>29</v>
      </c>
      <c r="KWP1193" s="237" t="s">
        <v>26</v>
      </c>
      <c r="KWQ1193" s="238">
        <v>7</v>
      </c>
      <c r="KWR1193" s="238">
        <v>2</v>
      </c>
      <c r="KWS1193" s="239" t="s">
        <v>237</v>
      </c>
      <c r="KWT1193" s="240">
        <v>0</v>
      </c>
      <c r="KWU1193" s="240">
        <v>210</v>
      </c>
      <c r="KWV1193" s="235" t="e">
        <f>KWV1194+KWV1195</f>
        <v>#REF!</v>
      </c>
      <c r="KWW1193" s="236" t="s">
        <v>29</v>
      </c>
      <c r="KWX1193" s="237" t="s">
        <v>26</v>
      </c>
      <c r="KWY1193" s="238">
        <v>7</v>
      </c>
      <c r="KWZ1193" s="238">
        <v>2</v>
      </c>
      <c r="KXA1193" s="239" t="s">
        <v>237</v>
      </c>
      <c r="KXB1193" s="240">
        <v>0</v>
      </c>
      <c r="KXC1193" s="240">
        <v>210</v>
      </c>
      <c r="KXD1193" s="235" t="e">
        <f>KXD1194+KXD1195</f>
        <v>#REF!</v>
      </c>
      <c r="KXE1193" s="236" t="s">
        <v>29</v>
      </c>
      <c r="KXF1193" s="237" t="s">
        <v>26</v>
      </c>
      <c r="KXG1193" s="238">
        <v>7</v>
      </c>
      <c r="KXH1193" s="238">
        <v>2</v>
      </c>
      <c r="KXI1193" s="239" t="s">
        <v>237</v>
      </c>
      <c r="KXJ1193" s="240">
        <v>0</v>
      </c>
      <c r="KXK1193" s="240">
        <v>210</v>
      </c>
      <c r="KXL1193" s="235" t="e">
        <f>KXL1194+KXL1195</f>
        <v>#REF!</v>
      </c>
      <c r="KXM1193" s="236" t="s">
        <v>29</v>
      </c>
      <c r="KXN1193" s="237" t="s">
        <v>26</v>
      </c>
      <c r="KXO1193" s="238">
        <v>7</v>
      </c>
      <c r="KXP1193" s="238">
        <v>2</v>
      </c>
      <c r="KXQ1193" s="239" t="s">
        <v>237</v>
      </c>
      <c r="KXR1193" s="240">
        <v>0</v>
      </c>
      <c r="KXS1193" s="240">
        <v>210</v>
      </c>
      <c r="KXT1193" s="235" t="e">
        <f>KXT1194+KXT1195</f>
        <v>#REF!</v>
      </c>
      <c r="KXU1193" s="236" t="s">
        <v>29</v>
      </c>
      <c r="KXV1193" s="237" t="s">
        <v>26</v>
      </c>
      <c r="KXW1193" s="238">
        <v>7</v>
      </c>
      <c r="KXX1193" s="238">
        <v>2</v>
      </c>
      <c r="KXY1193" s="239" t="s">
        <v>237</v>
      </c>
      <c r="KXZ1193" s="240">
        <v>0</v>
      </c>
      <c r="KYA1193" s="240">
        <v>210</v>
      </c>
      <c r="KYB1193" s="235" t="e">
        <f>KYB1194+KYB1195</f>
        <v>#REF!</v>
      </c>
      <c r="KYC1193" s="236" t="s">
        <v>29</v>
      </c>
      <c r="KYD1193" s="237" t="s">
        <v>26</v>
      </c>
      <c r="KYE1193" s="238">
        <v>7</v>
      </c>
      <c r="KYF1193" s="238">
        <v>2</v>
      </c>
      <c r="KYG1193" s="239" t="s">
        <v>237</v>
      </c>
      <c r="KYH1193" s="240">
        <v>0</v>
      </c>
      <c r="KYI1193" s="240">
        <v>210</v>
      </c>
      <c r="KYJ1193" s="235" t="e">
        <f>KYJ1194+KYJ1195</f>
        <v>#REF!</v>
      </c>
      <c r="KYK1193" s="236" t="s">
        <v>29</v>
      </c>
      <c r="KYL1193" s="237" t="s">
        <v>26</v>
      </c>
      <c r="KYM1193" s="238">
        <v>7</v>
      </c>
      <c r="KYN1193" s="238">
        <v>2</v>
      </c>
      <c r="KYO1193" s="239" t="s">
        <v>237</v>
      </c>
      <c r="KYP1193" s="240">
        <v>0</v>
      </c>
      <c r="KYQ1193" s="240">
        <v>210</v>
      </c>
      <c r="KYR1193" s="235" t="e">
        <f>KYR1194+KYR1195</f>
        <v>#REF!</v>
      </c>
      <c r="KYS1193" s="236" t="s">
        <v>29</v>
      </c>
      <c r="KYT1193" s="237" t="s">
        <v>26</v>
      </c>
      <c r="KYU1193" s="238">
        <v>7</v>
      </c>
      <c r="KYV1193" s="238">
        <v>2</v>
      </c>
      <c r="KYW1193" s="239" t="s">
        <v>237</v>
      </c>
      <c r="KYX1193" s="240">
        <v>0</v>
      </c>
      <c r="KYY1193" s="240">
        <v>210</v>
      </c>
      <c r="KYZ1193" s="235" t="e">
        <f>KYZ1194+KYZ1195</f>
        <v>#REF!</v>
      </c>
      <c r="KZA1193" s="236" t="s">
        <v>29</v>
      </c>
      <c r="KZB1193" s="237" t="s">
        <v>26</v>
      </c>
      <c r="KZC1193" s="238">
        <v>7</v>
      </c>
      <c r="KZD1193" s="238">
        <v>2</v>
      </c>
      <c r="KZE1193" s="239" t="s">
        <v>237</v>
      </c>
      <c r="KZF1193" s="240">
        <v>0</v>
      </c>
      <c r="KZG1193" s="240">
        <v>210</v>
      </c>
      <c r="KZH1193" s="235" t="e">
        <f>KZH1194+KZH1195</f>
        <v>#REF!</v>
      </c>
      <c r="KZI1193" s="236" t="s">
        <v>29</v>
      </c>
      <c r="KZJ1193" s="237" t="s">
        <v>26</v>
      </c>
      <c r="KZK1193" s="238">
        <v>7</v>
      </c>
      <c r="KZL1193" s="238">
        <v>2</v>
      </c>
      <c r="KZM1193" s="239" t="s">
        <v>237</v>
      </c>
      <c r="KZN1193" s="240">
        <v>0</v>
      </c>
      <c r="KZO1193" s="240">
        <v>210</v>
      </c>
      <c r="KZP1193" s="235" t="e">
        <f>KZP1194+KZP1195</f>
        <v>#REF!</v>
      </c>
      <c r="KZQ1193" s="236" t="s">
        <v>29</v>
      </c>
      <c r="KZR1193" s="237" t="s">
        <v>26</v>
      </c>
      <c r="KZS1193" s="238">
        <v>7</v>
      </c>
      <c r="KZT1193" s="238">
        <v>2</v>
      </c>
      <c r="KZU1193" s="239" t="s">
        <v>237</v>
      </c>
      <c r="KZV1193" s="240">
        <v>0</v>
      </c>
      <c r="KZW1193" s="240">
        <v>210</v>
      </c>
      <c r="KZX1193" s="235" t="e">
        <f>KZX1194+KZX1195</f>
        <v>#REF!</v>
      </c>
      <c r="KZY1193" s="236" t="s">
        <v>29</v>
      </c>
      <c r="KZZ1193" s="237" t="s">
        <v>26</v>
      </c>
      <c r="LAA1193" s="238">
        <v>7</v>
      </c>
      <c r="LAB1193" s="238">
        <v>2</v>
      </c>
      <c r="LAC1193" s="239" t="s">
        <v>237</v>
      </c>
      <c r="LAD1193" s="240">
        <v>0</v>
      </c>
      <c r="LAE1193" s="240">
        <v>210</v>
      </c>
      <c r="LAF1193" s="235" t="e">
        <f>LAF1194+LAF1195</f>
        <v>#REF!</v>
      </c>
      <c r="LAG1193" s="236" t="s">
        <v>29</v>
      </c>
      <c r="LAH1193" s="237" t="s">
        <v>26</v>
      </c>
      <c r="LAI1193" s="238">
        <v>7</v>
      </c>
      <c r="LAJ1193" s="238">
        <v>2</v>
      </c>
      <c r="LAK1193" s="239" t="s">
        <v>237</v>
      </c>
      <c r="LAL1193" s="240">
        <v>0</v>
      </c>
      <c r="LAM1193" s="240">
        <v>210</v>
      </c>
      <c r="LAN1193" s="235" t="e">
        <f>LAN1194+LAN1195</f>
        <v>#REF!</v>
      </c>
      <c r="LAO1193" s="236" t="s">
        <v>29</v>
      </c>
      <c r="LAP1193" s="237" t="s">
        <v>26</v>
      </c>
      <c r="LAQ1193" s="238">
        <v>7</v>
      </c>
      <c r="LAR1193" s="238">
        <v>2</v>
      </c>
      <c r="LAS1193" s="239" t="s">
        <v>237</v>
      </c>
      <c r="LAT1193" s="240">
        <v>0</v>
      </c>
      <c r="LAU1193" s="240">
        <v>210</v>
      </c>
      <c r="LAV1193" s="235" t="e">
        <f>LAV1194+LAV1195</f>
        <v>#REF!</v>
      </c>
      <c r="LAW1193" s="236" t="s">
        <v>29</v>
      </c>
      <c r="LAX1193" s="237" t="s">
        <v>26</v>
      </c>
      <c r="LAY1193" s="238">
        <v>7</v>
      </c>
      <c r="LAZ1193" s="238">
        <v>2</v>
      </c>
      <c r="LBA1193" s="239" t="s">
        <v>237</v>
      </c>
      <c r="LBB1193" s="240">
        <v>0</v>
      </c>
      <c r="LBC1193" s="240">
        <v>210</v>
      </c>
      <c r="LBD1193" s="235" t="e">
        <f>LBD1194+LBD1195</f>
        <v>#REF!</v>
      </c>
      <c r="LBE1193" s="236" t="s">
        <v>29</v>
      </c>
      <c r="LBF1193" s="237" t="s">
        <v>26</v>
      </c>
      <c r="LBG1193" s="238">
        <v>7</v>
      </c>
      <c r="LBH1193" s="238">
        <v>2</v>
      </c>
      <c r="LBI1193" s="239" t="s">
        <v>237</v>
      </c>
      <c r="LBJ1193" s="240">
        <v>0</v>
      </c>
      <c r="LBK1193" s="240">
        <v>210</v>
      </c>
      <c r="LBL1193" s="235" t="e">
        <f>LBL1194+LBL1195</f>
        <v>#REF!</v>
      </c>
      <c r="LBM1193" s="236" t="s">
        <v>29</v>
      </c>
      <c r="LBN1193" s="237" t="s">
        <v>26</v>
      </c>
      <c r="LBO1193" s="238">
        <v>7</v>
      </c>
      <c r="LBP1193" s="238">
        <v>2</v>
      </c>
      <c r="LBQ1193" s="239" t="s">
        <v>237</v>
      </c>
      <c r="LBR1193" s="240">
        <v>0</v>
      </c>
      <c r="LBS1193" s="240">
        <v>210</v>
      </c>
      <c r="LBT1193" s="235" t="e">
        <f>LBT1194+LBT1195</f>
        <v>#REF!</v>
      </c>
      <c r="LBU1193" s="236" t="s">
        <v>29</v>
      </c>
      <c r="LBV1193" s="237" t="s">
        <v>26</v>
      </c>
      <c r="LBW1193" s="238">
        <v>7</v>
      </c>
      <c r="LBX1193" s="238">
        <v>2</v>
      </c>
      <c r="LBY1193" s="239" t="s">
        <v>237</v>
      </c>
      <c r="LBZ1193" s="240">
        <v>0</v>
      </c>
      <c r="LCA1193" s="240">
        <v>210</v>
      </c>
      <c r="LCB1193" s="235" t="e">
        <f>LCB1194+LCB1195</f>
        <v>#REF!</v>
      </c>
      <c r="LCC1193" s="236" t="s">
        <v>29</v>
      </c>
      <c r="LCD1193" s="237" t="s">
        <v>26</v>
      </c>
      <c r="LCE1193" s="238">
        <v>7</v>
      </c>
      <c r="LCF1193" s="238">
        <v>2</v>
      </c>
      <c r="LCG1193" s="239" t="s">
        <v>237</v>
      </c>
      <c r="LCH1193" s="240">
        <v>0</v>
      </c>
      <c r="LCI1193" s="240">
        <v>210</v>
      </c>
      <c r="LCJ1193" s="235" t="e">
        <f>LCJ1194+LCJ1195</f>
        <v>#REF!</v>
      </c>
      <c r="LCK1193" s="236" t="s">
        <v>29</v>
      </c>
      <c r="LCL1193" s="237" t="s">
        <v>26</v>
      </c>
      <c r="LCM1193" s="238">
        <v>7</v>
      </c>
      <c r="LCN1193" s="238">
        <v>2</v>
      </c>
      <c r="LCO1193" s="239" t="s">
        <v>237</v>
      </c>
      <c r="LCP1193" s="240">
        <v>0</v>
      </c>
      <c r="LCQ1193" s="240">
        <v>210</v>
      </c>
      <c r="LCR1193" s="235" t="e">
        <f>LCR1194+LCR1195</f>
        <v>#REF!</v>
      </c>
      <c r="LCS1193" s="236" t="s">
        <v>29</v>
      </c>
      <c r="LCT1193" s="237" t="s">
        <v>26</v>
      </c>
      <c r="LCU1193" s="238">
        <v>7</v>
      </c>
      <c r="LCV1193" s="238">
        <v>2</v>
      </c>
      <c r="LCW1193" s="239" t="s">
        <v>237</v>
      </c>
      <c r="LCX1193" s="240">
        <v>0</v>
      </c>
      <c r="LCY1193" s="240">
        <v>210</v>
      </c>
      <c r="LCZ1193" s="235" t="e">
        <f>LCZ1194+LCZ1195</f>
        <v>#REF!</v>
      </c>
      <c r="LDA1193" s="236" t="s">
        <v>29</v>
      </c>
      <c r="LDB1193" s="237" t="s">
        <v>26</v>
      </c>
      <c r="LDC1193" s="238">
        <v>7</v>
      </c>
      <c r="LDD1193" s="238">
        <v>2</v>
      </c>
      <c r="LDE1193" s="239" t="s">
        <v>237</v>
      </c>
      <c r="LDF1193" s="240">
        <v>0</v>
      </c>
      <c r="LDG1193" s="240">
        <v>210</v>
      </c>
      <c r="LDH1193" s="235" t="e">
        <f>LDH1194+LDH1195</f>
        <v>#REF!</v>
      </c>
      <c r="LDI1193" s="236" t="s">
        <v>29</v>
      </c>
      <c r="LDJ1193" s="237" t="s">
        <v>26</v>
      </c>
      <c r="LDK1193" s="238">
        <v>7</v>
      </c>
      <c r="LDL1193" s="238">
        <v>2</v>
      </c>
      <c r="LDM1193" s="239" t="s">
        <v>237</v>
      </c>
      <c r="LDN1193" s="240">
        <v>0</v>
      </c>
      <c r="LDO1193" s="240">
        <v>210</v>
      </c>
      <c r="LDP1193" s="235" t="e">
        <f>LDP1194+LDP1195</f>
        <v>#REF!</v>
      </c>
      <c r="LDQ1193" s="236" t="s">
        <v>29</v>
      </c>
      <c r="LDR1193" s="237" t="s">
        <v>26</v>
      </c>
      <c r="LDS1193" s="238">
        <v>7</v>
      </c>
      <c r="LDT1193" s="238">
        <v>2</v>
      </c>
      <c r="LDU1193" s="239" t="s">
        <v>237</v>
      </c>
      <c r="LDV1193" s="240">
        <v>0</v>
      </c>
      <c r="LDW1193" s="240">
        <v>210</v>
      </c>
      <c r="LDX1193" s="235" t="e">
        <f>LDX1194+LDX1195</f>
        <v>#REF!</v>
      </c>
      <c r="LDY1193" s="236" t="s">
        <v>29</v>
      </c>
      <c r="LDZ1193" s="237" t="s">
        <v>26</v>
      </c>
      <c r="LEA1193" s="238">
        <v>7</v>
      </c>
      <c r="LEB1193" s="238">
        <v>2</v>
      </c>
      <c r="LEC1193" s="239" t="s">
        <v>237</v>
      </c>
      <c r="LED1193" s="240">
        <v>0</v>
      </c>
      <c r="LEE1193" s="240">
        <v>210</v>
      </c>
      <c r="LEF1193" s="235" t="e">
        <f>LEF1194+LEF1195</f>
        <v>#REF!</v>
      </c>
      <c r="LEG1193" s="236" t="s">
        <v>29</v>
      </c>
      <c r="LEH1193" s="237" t="s">
        <v>26</v>
      </c>
      <c r="LEI1193" s="238">
        <v>7</v>
      </c>
      <c r="LEJ1193" s="238">
        <v>2</v>
      </c>
      <c r="LEK1193" s="239" t="s">
        <v>237</v>
      </c>
      <c r="LEL1193" s="240">
        <v>0</v>
      </c>
      <c r="LEM1193" s="240">
        <v>210</v>
      </c>
      <c r="LEN1193" s="235" t="e">
        <f>LEN1194+LEN1195</f>
        <v>#REF!</v>
      </c>
      <c r="LEO1193" s="236" t="s">
        <v>29</v>
      </c>
      <c r="LEP1193" s="237" t="s">
        <v>26</v>
      </c>
      <c r="LEQ1193" s="238">
        <v>7</v>
      </c>
      <c r="LER1193" s="238">
        <v>2</v>
      </c>
      <c r="LES1193" s="239" t="s">
        <v>237</v>
      </c>
      <c r="LET1193" s="240">
        <v>0</v>
      </c>
      <c r="LEU1193" s="240">
        <v>210</v>
      </c>
      <c r="LEV1193" s="235" t="e">
        <f>LEV1194+LEV1195</f>
        <v>#REF!</v>
      </c>
      <c r="LEW1193" s="236" t="s">
        <v>29</v>
      </c>
      <c r="LEX1193" s="237" t="s">
        <v>26</v>
      </c>
      <c r="LEY1193" s="238">
        <v>7</v>
      </c>
      <c r="LEZ1193" s="238">
        <v>2</v>
      </c>
      <c r="LFA1193" s="239" t="s">
        <v>237</v>
      </c>
      <c r="LFB1193" s="240">
        <v>0</v>
      </c>
      <c r="LFC1193" s="240">
        <v>210</v>
      </c>
      <c r="LFD1193" s="235" t="e">
        <f>LFD1194+LFD1195</f>
        <v>#REF!</v>
      </c>
      <c r="LFE1193" s="236" t="s">
        <v>29</v>
      </c>
      <c r="LFF1193" s="237" t="s">
        <v>26</v>
      </c>
      <c r="LFG1193" s="238">
        <v>7</v>
      </c>
      <c r="LFH1193" s="238">
        <v>2</v>
      </c>
      <c r="LFI1193" s="239" t="s">
        <v>237</v>
      </c>
      <c r="LFJ1193" s="240">
        <v>0</v>
      </c>
      <c r="LFK1193" s="240">
        <v>210</v>
      </c>
      <c r="LFL1193" s="235" t="e">
        <f>LFL1194+LFL1195</f>
        <v>#REF!</v>
      </c>
      <c r="LFM1193" s="236" t="s">
        <v>29</v>
      </c>
      <c r="LFN1193" s="237" t="s">
        <v>26</v>
      </c>
      <c r="LFO1193" s="238">
        <v>7</v>
      </c>
      <c r="LFP1193" s="238">
        <v>2</v>
      </c>
      <c r="LFQ1193" s="239" t="s">
        <v>237</v>
      </c>
      <c r="LFR1193" s="240">
        <v>0</v>
      </c>
      <c r="LFS1193" s="240">
        <v>210</v>
      </c>
      <c r="LFT1193" s="235" t="e">
        <f>LFT1194+LFT1195</f>
        <v>#REF!</v>
      </c>
      <c r="LFU1193" s="236" t="s">
        <v>29</v>
      </c>
      <c r="LFV1193" s="237" t="s">
        <v>26</v>
      </c>
      <c r="LFW1193" s="238">
        <v>7</v>
      </c>
      <c r="LFX1193" s="238">
        <v>2</v>
      </c>
      <c r="LFY1193" s="239" t="s">
        <v>237</v>
      </c>
      <c r="LFZ1193" s="240">
        <v>0</v>
      </c>
      <c r="LGA1193" s="240">
        <v>210</v>
      </c>
      <c r="LGB1193" s="235" t="e">
        <f>LGB1194+LGB1195</f>
        <v>#REF!</v>
      </c>
      <c r="LGC1193" s="236" t="s">
        <v>29</v>
      </c>
      <c r="LGD1193" s="237" t="s">
        <v>26</v>
      </c>
      <c r="LGE1193" s="238">
        <v>7</v>
      </c>
      <c r="LGF1193" s="238">
        <v>2</v>
      </c>
      <c r="LGG1193" s="239" t="s">
        <v>237</v>
      </c>
      <c r="LGH1193" s="240">
        <v>0</v>
      </c>
      <c r="LGI1193" s="240">
        <v>210</v>
      </c>
      <c r="LGJ1193" s="235" t="e">
        <f>LGJ1194+LGJ1195</f>
        <v>#REF!</v>
      </c>
      <c r="LGK1193" s="236" t="s">
        <v>29</v>
      </c>
      <c r="LGL1193" s="237" t="s">
        <v>26</v>
      </c>
      <c r="LGM1193" s="238">
        <v>7</v>
      </c>
      <c r="LGN1193" s="238">
        <v>2</v>
      </c>
      <c r="LGO1193" s="239" t="s">
        <v>237</v>
      </c>
      <c r="LGP1193" s="240">
        <v>0</v>
      </c>
      <c r="LGQ1193" s="240">
        <v>210</v>
      </c>
      <c r="LGR1193" s="235" t="e">
        <f>LGR1194+LGR1195</f>
        <v>#REF!</v>
      </c>
      <c r="LGS1193" s="236" t="s">
        <v>29</v>
      </c>
      <c r="LGT1193" s="237" t="s">
        <v>26</v>
      </c>
      <c r="LGU1193" s="238">
        <v>7</v>
      </c>
      <c r="LGV1193" s="238">
        <v>2</v>
      </c>
      <c r="LGW1193" s="239" t="s">
        <v>237</v>
      </c>
      <c r="LGX1193" s="240">
        <v>0</v>
      </c>
      <c r="LGY1193" s="240">
        <v>210</v>
      </c>
      <c r="LGZ1193" s="235" t="e">
        <f>LGZ1194+LGZ1195</f>
        <v>#REF!</v>
      </c>
      <c r="LHA1193" s="236" t="s">
        <v>29</v>
      </c>
      <c r="LHB1193" s="237" t="s">
        <v>26</v>
      </c>
      <c r="LHC1193" s="238">
        <v>7</v>
      </c>
      <c r="LHD1193" s="238">
        <v>2</v>
      </c>
      <c r="LHE1193" s="239" t="s">
        <v>237</v>
      </c>
      <c r="LHF1193" s="240">
        <v>0</v>
      </c>
      <c r="LHG1193" s="240">
        <v>210</v>
      </c>
      <c r="LHH1193" s="235" t="e">
        <f>LHH1194+LHH1195</f>
        <v>#REF!</v>
      </c>
      <c r="LHI1193" s="236" t="s">
        <v>29</v>
      </c>
      <c r="LHJ1193" s="237" t="s">
        <v>26</v>
      </c>
      <c r="LHK1193" s="238">
        <v>7</v>
      </c>
      <c r="LHL1193" s="238">
        <v>2</v>
      </c>
      <c r="LHM1193" s="239" t="s">
        <v>237</v>
      </c>
      <c r="LHN1193" s="240">
        <v>0</v>
      </c>
      <c r="LHO1193" s="240">
        <v>210</v>
      </c>
      <c r="LHP1193" s="235" t="e">
        <f>LHP1194+LHP1195</f>
        <v>#REF!</v>
      </c>
      <c r="LHQ1193" s="236" t="s">
        <v>29</v>
      </c>
      <c r="LHR1193" s="237" t="s">
        <v>26</v>
      </c>
      <c r="LHS1193" s="238">
        <v>7</v>
      </c>
      <c r="LHT1193" s="238">
        <v>2</v>
      </c>
      <c r="LHU1193" s="239" t="s">
        <v>237</v>
      </c>
      <c r="LHV1193" s="240">
        <v>0</v>
      </c>
      <c r="LHW1193" s="240">
        <v>210</v>
      </c>
      <c r="LHX1193" s="235" t="e">
        <f>LHX1194+LHX1195</f>
        <v>#REF!</v>
      </c>
      <c r="LHY1193" s="236" t="s">
        <v>29</v>
      </c>
      <c r="LHZ1193" s="237" t="s">
        <v>26</v>
      </c>
      <c r="LIA1193" s="238">
        <v>7</v>
      </c>
      <c r="LIB1193" s="238">
        <v>2</v>
      </c>
      <c r="LIC1193" s="239" t="s">
        <v>237</v>
      </c>
      <c r="LID1193" s="240">
        <v>0</v>
      </c>
      <c r="LIE1193" s="240">
        <v>210</v>
      </c>
      <c r="LIF1193" s="235" t="e">
        <f>LIF1194+LIF1195</f>
        <v>#REF!</v>
      </c>
      <c r="LIG1193" s="236" t="s">
        <v>29</v>
      </c>
      <c r="LIH1193" s="237" t="s">
        <v>26</v>
      </c>
      <c r="LII1193" s="238">
        <v>7</v>
      </c>
      <c r="LIJ1193" s="238">
        <v>2</v>
      </c>
      <c r="LIK1193" s="239" t="s">
        <v>237</v>
      </c>
      <c r="LIL1193" s="240">
        <v>0</v>
      </c>
      <c r="LIM1193" s="240">
        <v>210</v>
      </c>
      <c r="LIN1193" s="235" t="e">
        <f>LIN1194+LIN1195</f>
        <v>#REF!</v>
      </c>
      <c r="LIO1193" s="236" t="s">
        <v>29</v>
      </c>
      <c r="LIP1193" s="237" t="s">
        <v>26</v>
      </c>
      <c r="LIQ1193" s="238">
        <v>7</v>
      </c>
      <c r="LIR1193" s="238">
        <v>2</v>
      </c>
      <c r="LIS1193" s="239" t="s">
        <v>237</v>
      </c>
      <c r="LIT1193" s="240">
        <v>0</v>
      </c>
      <c r="LIU1193" s="240">
        <v>210</v>
      </c>
      <c r="LIV1193" s="235" t="e">
        <f>LIV1194+LIV1195</f>
        <v>#REF!</v>
      </c>
      <c r="LIW1193" s="236" t="s">
        <v>29</v>
      </c>
      <c r="LIX1193" s="237" t="s">
        <v>26</v>
      </c>
      <c r="LIY1193" s="238">
        <v>7</v>
      </c>
      <c r="LIZ1193" s="238">
        <v>2</v>
      </c>
      <c r="LJA1193" s="239" t="s">
        <v>237</v>
      </c>
      <c r="LJB1193" s="240">
        <v>0</v>
      </c>
      <c r="LJC1193" s="240">
        <v>210</v>
      </c>
      <c r="LJD1193" s="235" t="e">
        <f>LJD1194+LJD1195</f>
        <v>#REF!</v>
      </c>
      <c r="LJE1193" s="236" t="s">
        <v>29</v>
      </c>
      <c r="LJF1193" s="237" t="s">
        <v>26</v>
      </c>
      <c r="LJG1193" s="238">
        <v>7</v>
      </c>
      <c r="LJH1193" s="238">
        <v>2</v>
      </c>
      <c r="LJI1193" s="239" t="s">
        <v>237</v>
      </c>
      <c r="LJJ1193" s="240">
        <v>0</v>
      </c>
      <c r="LJK1193" s="240">
        <v>210</v>
      </c>
      <c r="LJL1193" s="235" t="e">
        <f>LJL1194+LJL1195</f>
        <v>#REF!</v>
      </c>
      <c r="LJM1193" s="236" t="s">
        <v>29</v>
      </c>
      <c r="LJN1193" s="237" t="s">
        <v>26</v>
      </c>
      <c r="LJO1193" s="238">
        <v>7</v>
      </c>
      <c r="LJP1193" s="238">
        <v>2</v>
      </c>
      <c r="LJQ1193" s="239" t="s">
        <v>237</v>
      </c>
      <c r="LJR1193" s="240">
        <v>0</v>
      </c>
      <c r="LJS1193" s="240">
        <v>210</v>
      </c>
      <c r="LJT1193" s="235" t="e">
        <f>LJT1194+LJT1195</f>
        <v>#REF!</v>
      </c>
      <c r="LJU1193" s="236" t="s">
        <v>29</v>
      </c>
      <c r="LJV1193" s="237" t="s">
        <v>26</v>
      </c>
      <c r="LJW1193" s="238">
        <v>7</v>
      </c>
      <c r="LJX1193" s="238">
        <v>2</v>
      </c>
      <c r="LJY1193" s="239" t="s">
        <v>237</v>
      </c>
      <c r="LJZ1193" s="240">
        <v>0</v>
      </c>
      <c r="LKA1193" s="240">
        <v>210</v>
      </c>
      <c r="LKB1193" s="235" t="e">
        <f>LKB1194+LKB1195</f>
        <v>#REF!</v>
      </c>
      <c r="LKC1193" s="236" t="s">
        <v>29</v>
      </c>
      <c r="LKD1193" s="237" t="s">
        <v>26</v>
      </c>
      <c r="LKE1193" s="238">
        <v>7</v>
      </c>
      <c r="LKF1193" s="238">
        <v>2</v>
      </c>
      <c r="LKG1193" s="239" t="s">
        <v>237</v>
      </c>
      <c r="LKH1193" s="240">
        <v>0</v>
      </c>
      <c r="LKI1193" s="240">
        <v>210</v>
      </c>
      <c r="LKJ1193" s="235" t="e">
        <f>LKJ1194+LKJ1195</f>
        <v>#REF!</v>
      </c>
      <c r="LKK1193" s="236" t="s">
        <v>29</v>
      </c>
      <c r="LKL1193" s="237" t="s">
        <v>26</v>
      </c>
      <c r="LKM1193" s="238">
        <v>7</v>
      </c>
      <c r="LKN1193" s="238">
        <v>2</v>
      </c>
      <c r="LKO1193" s="239" t="s">
        <v>237</v>
      </c>
      <c r="LKP1193" s="240">
        <v>0</v>
      </c>
      <c r="LKQ1193" s="240">
        <v>210</v>
      </c>
      <c r="LKR1193" s="235" t="e">
        <f>LKR1194+LKR1195</f>
        <v>#REF!</v>
      </c>
      <c r="LKS1193" s="236" t="s">
        <v>29</v>
      </c>
      <c r="LKT1193" s="237" t="s">
        <v>26</v>
      </c>
      <c r="LKU1193" s="238">
        <v>7</v>
      </c>
      <c r="LKV1193" s="238">
        <v>2</v>
      </c>
      <c r="LKW1193" s="239" t="s">
        <v>237</v>
      </c>
      <c r="LKX1193" s="240">
        <v>0</v>
      </c>
      <c r="LKY1193" s="240">
        <v>210</v>
      </c>
      <c r="LKZ1193" s="235" t="e">
        <f>LKZ1194+LKZ1195</f>
        <v>#REF!</v>
      </c>
      <c r="LLA1193" s="236" t="s">
        <v>29</v>
      </c>
      <c r="LLB1193" s="237" t="s">
        <v>26</v>
      </c>
      <c r="LLC1193" s="238">
        <v>7</v>
      </c>
      <c r="LLD1193" s="238">
        <v>2</v>
      </c>
      <c r="LLE1193" s="239" t="s">
        <v>237</v>
      </c>
      <c r="LLF1193" s="240">
        <v>0</v>
      </c>
      <c r="LLG1193" s="240">
        <v>210</v>
      </c>
      <c r="LLH1193" s="235" t="e">
        <f>LLH1194+LLH1195</f>
        <v>#REF!</v>
      </c>
      <c r="LLI1193" s="236" t="s">
        <v>29</v>
      </c>
      <c r="LLJ1193" s="237" t="s">
        <v>26</v>
      </c>
      <c r="LLK1193" s="238">
        <v>7</v>
      </c>
      <c r="LLL1193" s="238">
        <v>2</v>
      </c>
      <c r="LLM1193" s="239" t="s">
        <v>237</v>
      </c>
      <c r="LLN1193" s="240">
        <v>0</v>
      </c>
      <c r="LLO1193" s="240">
        <v>210</v>
      </c>
      <c r="LLP1193" s="235" t="e">
        <f>LLP1194+LLP1195</f>
        <v>#REF!</v>
      </c>
      <c r="LLQ1193" s="236" t="s">
        <v>29</v>
      </c>
      <c r="LLR1193" s="237" t="s">
        <v>26</v>
      </c>
      <c r="LLS1193" s="238">
        <v>7</v>
      </c>
      <c r="LLT1193" s="238">
        <v>2</v>
      </c>
      <c r="LLU1193" s="239" t="s">
        <v>237</v>
      </c>
      <c r="LLV1193" s="240">
        <v>0</v>
      </c>
      <c r="LLW1193" s="240">
        <v>210</v>
      </c>
      <c r="LLX1193" s="235" t="e">
        <f>LLX1194+LLX1195</f>
        <v>#REF!</v>
      </c>
      <c r="LLY1193" s="236" t="s">
        <v>29</v>
      </c>
      <c r="LLZ1193" s="237" t="s">
        <v>26</v>
      </c>
      <c r="LMA1193" s="238">
        <v>7</v>
      </c>
      <c r="LMB1193" s="238">
        <v>2</v>
      </c>
      <c r="LMC1193" s="239" t="s">
        <v>237</v>
      </c>
      <c r="LMD1193" s="240">
        <v>0</v>
      </c>
      <c r="LME1193" s="240">
        <v>210</v>
      </c>
      <c r="LMF1193" s="235" t="e">
        <f>LMF1194+LMF1195</f>
        <v>#REF!</v>
      </c>
      <c r="LMG1193" s="236" t="s">
        <v>29</v>
      </c>
      <c r="LMH1193" s="237" t="s">
        <v>26</v>
      </c>
      <c r="LMI1193" s="238">
        <v>7</v>
      </c>
      <c r="LMJ1193" s="238">
        <v>2</v>
      </c>
      <c r="LMK1193" s="239" t="s">
        <v>237</v>
      </c>
      <c r="LML1193" s="240">
        <v>0</v>
      </c>
      <c r="LMM1193" s="240">
        <v>210</v>
      </c>
      <c r="LMN1193" s="235" t="e">
        <f>LMN1194+LMN1195</f>
        <v>#REF!</v>
      </c>
      <c r="LMO1193" s="236" t="s">
        <v>29</v>
      </c>
      <c r="LMP1193" s="237" t="s">
        <v>26</v>
      </c>
      <c r="LMQ1193" s="238">
        <v>7</v>
      </c>
      <c r="LMR1193" s="238">
        <v>2</v>
      </c>
      <c r="LMS1193" s="239" t="s">
        <v>237</v>
      </c>
      <c r="LMT1193" s="240">
        <v>0</v>
      </c>
      <c r="LMU1193" s="240">
        <v>210</v>
      </c>
      <c r="LMV1193" s="235" t="e">
        <f>LMV1194+LMV1195</f>
        <v>#REF!</v>
      </c>
      <c r="LMW1193" s="236" t="s">
        <v>29</v>
      </c>
      <c r="LMX1193" s="237" t="s">
        <v>26</v>
      </c>
      <c r="LMY1193" s="238">
        <v>7</v>
      </c>
      <c r="LMZ1193" s="238">
        <v>2</v>
      </c>
      <c r="LNA1193" s="239" t="s">
        <v>237</v>
      </c>
      <c r="LNB1193" s="240">
        <v>0</v>
      </c>
      <c r="LNC1193" s="240">
        <v>210</v>
      </c>
      <c r="LND1193" s="235" t="e">
        <f>LND1194+LND1195</f>
        <v>#REF!</v>
      </c>
      <c r="LNE1193" s="236" t="s">
        <v>29</v>
      </c>
      <c r="LNF1193" s="237" t="s">
        <v>26</v>
      </c>
      <c r="LNG1193" s="238">
        <v>7</v>
      </c>
      <c r="LNH1193" s="238">
        <v>2</v>
      </c>
      <c r="LNI1193" s="239" t="s">
        <v>237</v>
      </c>
      <c r="LNJ1193" s="240">
        <v>0</v>
      </c>
      <c r="LNK1193" s="240">
        <v>210</v>
      </c>
      <c r="LNL1193" s="235" t="e">
        <f>LNL1194+LNL1195</f>
        <v>#REF!</v>
      </c>
      <c r="LNM1193" s="236" t="s">
        <v>29</v>
      </c>
      <c r="LNN1193" s="237" t="s">
        <v>26</v>
      </c>
      <c r="LNO1193" s="238">
        <v>7</v>
      </c>
      <c r="LNP1193" s="238">
        <v>2</v>
      </c>
      <c r="LNQ1193" s="239" t="s">
        <v>237</v>
      </c>
      <c r="LNR1193" s="240">
        <v>0</v>
      </c>
      <c r="LNS1193" s="240">
        <v>210</v>
      </c>
      <c r="LNT1193" s="235" t="e">
        <f>LNT1194+LNT1195</f>
        <v>#REF!</v>
      </c>
      <c r="LNU1193" s="236" t="s">
        <v>29</v>
      </c>
      <c r="LNV1193" s="237" t="s">
        <v>26</v>
      </c>
      <c r="LNW1193" s="238">
        <v>7</v>
      </c>
      <c r="LNX1193" s="238">
        <v>2</v>
      </c>
      <c r="LNY1193" s="239" t="s">
        <v>237</v>
      </c>
      <c r="LNZ1193" s="240">
        <v>0</v>
      </c>
      <c r="LOA1193" s="240">
        <v>210</v>
      </c>
      <c r="LOB1193" s="235" t="e">
        <f>LOB1194+LOB1195</f>
        <v>#REF!</v>
      </c>
      <c r="LOC1193" s="236" t="s">
        <v>29</v>
      </c>
      <c r="LOD1193" s="237" t="s">
        <v>26</v>
      </c>
      <c r="LOE1193" s="238">
        <v>7</v>
      </c>
      <c r="LOF1193" s="238">
        <v>2</v>
      </c>
      <c r="LOG1193" s="239" t="s">
        <v>237</v>
      </c>
      <c r="LOH1193" s="240">
        <v>0</v>
      </c>
      <c r="LOI1193" s="240">
        <v>210</v>
      </c>
      <c r="LOJ1193" s="235" t="e">
        <f>LOJ1194+LOJ1195</f>
        <v>#REF!</v>
      </c>
      <c r="LOK1193" s="236" t="s">
        <v>29</v>
      </c>
      <c r="LOL1193" s="237" t="s">
        <v>26</v>
      </c>
      <c r="LOM1193" s="238">
        <v>7</v>
      </c>
      <c r="LON1193" s="238">
        <v>2</v>
      </c>
      <c r="LOO1193" s="239" t="s">
        <v>237</v>
      </c>
      <c r="LOP1193" s="240">
        <v>0</v>
      </c>
      <c r="LOQ1193" s="240">
        <v>210</v>
      </c>
      <c r="LOR1193" s="235" t="e">
        <f>LOR1194+LOR1195</f>
        <v>#REF!</v>
      </c>
      <c r="LOS1193" s="236" t="s">
        <v>29</v>
      </c>
      <c r="LOT1193" s="237" t="s">
        <v>26</v>
      </c>
      <c r="LOU1193" s="238">
        <v>7</v>
      </c>
      <c r="LOV1193" s="238">
        <v>2</v>
      </c>
      <c r="LOW1193" s="239" t="s">
        <v>237</v>
      </c>
      <c r="LOX1193" s="240">
        <v>0</v>
      </c>
      <c r="LOY1193" s="240">
        <v>210</v>
      </c>
      <c r="LOZ1193" s="235" t="e">
        <f>LOZ1194+LOZ1195</f>
        <v>#REF!</v>
      </c>
      <c r="LPA1193" s="236" t="s">
        <v>29</v>
      </c>
      <c r="LPB1193" s="237" t="s">
        <v>26</v>
      </c>
      <c r="LPC1193" s="238">
        <v>7</v>
      </c>
      <c r="LPD1193" s="238">
        <v>2</v>
      </c>
      <c r="LPE1193" s="239" t="s">
        <v>237</v>
      </c>
      <c r="LPF1193" s="240">
        <v>0</v>
      </c>
      <c r="LPG1193" s="240">
        <v>210</v>
      </c>
      <c r="LPH1193" s="235" t="e">
        <f>LPH1194+LPH1195</f>
        <v>#REF!</v>
      </c>
      <c r="LPI1193" s="236" t="s">
        <v>29</v>
      </c>
      <c r="LPJ1193" s="237" t="s">
        <v>26</v>
      </c>
      <c r="LPK1193" s="238">
        <v>7</v>
      </c>
      <c r="LPL1193" s="238">
        <v>2</v>
      </c>
      <c r="LPM1193" s="239" t="s">
        <v>237</v>
      </c>
      <c r="LPN1193" s="240">
        <v>0</v>
      </c>
      <c r="LPO1193" s="240">
        <v>210</v>
      </c>
      <c r="LPP1193" s="235" t="e">
        <f>LPP1194+LPP1195</f>
        <v>#REF!</v>
      </c>
      <c r="LPQ1193" s="236" t="s">
        <v>29</v>
      </c>
      <c r="LPR1193" s="237" t="s">
        <v>26</v>
      </c>
      <c r="LPS1193" s="238">
        <v>7</v>
      </c>
      <c r="LPT1193" s="238">
        <v>2</v>
      </c>
      <c r="LPU1193" s="239" t="s">
        <v>237</v>
      </c>
      <c r="LPV1193" s="240">
        <v>0</v>
      </c>
      <c r="LPW1193" s="240">
        <v>210</v>
      </c>
      <c r="LPX1193" s="235" t="e">
        <f>LPX1194+LPX1195</f>
        <v>#REF!</v>
      </c>
      <c r="LPY1193" s="236" t="s">
        <v>29</v>
      </c>
      <c r="LPZ1193" s="237" t="s">
        <v>26</v>
      </c>
      <c r="LQA1193" s="238">
        <v>7</v>
      </c>
      <c r="LQB1193" s="238">
        <v>2</v>
      </c>
      <c r="LQC1193" s="239" t="s">
        <v>237</v>
      </c>
      <c r="LQD1193" s="240">
        <v>0</v>
      </c>
      <c r="LQE1193" s="240">
        <v>210</v>
      </c>
      <c r="LQF1193" s="235" t="e">
        <f>LQF1194+LQF1195</f>
        <v>#REF!</v>
      </c>
      <c r="LQG1193" s="236" t="s">
        <v>29</v>
      </c>
      <c r="LQH1193" s="237" t="s">
        <v>26</v>
      </c>
      <c r="LQI1193" s="238">
        <v>7</v>
      </c>
      <c r="LQJ1193" s="238">
        <v>2</v>
      </c>
      <c r="LQK1193" s="239" t="s">
        <v>237</v>
      </c>
      <c r="LQL1193" s="240">
        <v>0</v>
      </c>
      <c r="LQM1193" s="240">
        <v>210</v>
      </c>
      <c r="LQN1193" s="235" t="e">
        <f>LQN1194+LQN1195</f>
        <v>#REF!</v>
      </c>
      <c r="LQO1193" s="236" t="s">
        <v>29</v>
      </c>
      <c r="LQP1193" s="237" t="s">
        <v>26</v>
      </c>
      <c r="LQQ1193" s="238">
        <v>7</v>
      </c>
      <c r="LQR1193" s="238">
        <v>2</v>
      </c>
      <c r="LQS1193" s="239" t="s">
        <v>237</v>
      </c>
      <c r="LQT1193" s="240">
        <v>0</v>
      </c>
      <c r="LQU1193" s="240">
        <v>210</v>
      </c>
      <c r="LQV1193" s="235" t="e">
        <f>LQV1194+LQV1195</f>
        <v>#REF!</v>
      </c>
      <c r="LQW1193" s="236" t="s">
        <v>29</v>
      </c>
      <c r="LQX1193" s="237" t="s">
        <v>26</v>
      </c>
      <c r="LQY1193" s="238">
        <v>7</v>
      </c>
      <c r="LQZ1193" s="238">
        <v>2</v>
      </c>
      <c r="LRA1193" s="239" t="s">
        <v>237</v>
      </c>
      <c r="LRB1193" s="240">
        <v>0</v>
      </c>
      <c r="LRC1193" s="240">
        <v>210</v>
      </c>
      <c r="LRD1193" s="235" t="e">
        <f>LRD1194+LRD1195</f>
        <v>#REF!</v>
      </c>
      <c r="LRE1193" s="236" t="s">
        <v>29</v>
      </c>
      <c r="LRF1193" s="237" t="s">
        <v>26</v>
      </c>
      <c r="LRG1193" s="238">
        <v>7</v>
      </c>
      <c r="LRH1193" s="238">
        <v>2</v>
      </c>
      <c r="LRI1193" s="239" t="s">
        <v>237</v>
      </c>
      <c r="LRJ1193" s="240">
        <v>0</v>
      </c>
      <c r="LRK1193" s="240">
        <v>210</v>
      </c>
      <c r="LRL1193" s="235" t="e">
        <f>LRL1194+LRL1195</f>
        <v>#REF!</v>
      </c>
      <c r="LRM1193" s="236" t="s">
        <v>29</v>
      </c>
      <c r="LRN1193" s="237" t="s">
        <v>26</v>
      </c>
      <c r="LRO1193" s="238">
        <v>7</v>
      </c>
      <c r="LRP1193" s="238">
        <v>2</v>
      </c>
      <c r="LRQ1193" s="239" t="s">
        <v>237</v>
      </c>
      <c r="LRR1193" s="240">
        <v>0</v>
      </c>
      <c r="LRS1193" s="240">
        <v>210</v>
      </c>
      <c r="LRT1193" s="235" t="e">
        <f>LRT1194+LRT1195</f>
        <v>#REF!</v>
      </c>
      <c r="LRU1193" s="236" t="s">
        <v>29</v>
      </c>
      <c r="LRV1193" s="237" t="s">
        <v>26</v>
      </c>
      <c r="LRW1193" s="238">
        <v>7</v>
      </c>
      <c r="LRX1193" s="238">
        <v>2</v>
      </c>
      <c r="LRY1193" s="239" t="s">
        <v>237</v>
      </c>
      <c r="LRZ1193" s="240">
        <v>0</v>
      </c>
      <c r="LSA1193" s="240">
        <v>210</v>
      </c>
      <c r="LSB1193" s="235" t="e">
        <f>LSB1194+LSB1195</f>
        <v>#REF!</v>
      </c>
      <c r="LSC1193" s="236" t="s">
        <v>29</v>
      </c>
      <c r="LSD1193" s="237" t="s">
        <v>26</v>
      </c>
      <c r="LSE1193" s="238">
        <v>7</v>
      </c>
      <c r="LSF1193" s="238">
        <v>2</v>
      </c>
      <c r="LSG1193" s="239" t="s">
        <v>237</v>
      </c>
      <c r="LSH1193" s="240">
        <v>0</v>
      </c>
      <c r="LSI1193" s="240">
        <v>210</v>
      </c>
      <c r="LSJ1193" s="235" t="e">
        <f>LSJ1194+LSJ1195</f>
        <v>#REF!</v>
      </c>
      <c r="LSK1193" s="236" t="s">
        <v>29</v>
      </c>
      <c r="LSL1193" s="237" t="s">
        <v>26</v>
      </c>
      <c r="LSM1193" s="238">
        <v>7</v>
      </c>
      <c r="LSN1193" s="238">
        <v>2</v>
      </c>
      <c r="LSO1193" s="239" t="s">
        <v>237</v>
      </c>
      <c r="LSP1193" s="240">
        <v>0</v>
      </c>
      <c r="LSQ1193" s="240">
        <v>210</v>
      </c>
      <c r="LSR1193" s="235" t="e">
        <f>LSR1194+LSR1195</f>
        <v>#REF!</v>
      </c>
      <c r="LSS1193" s="236" t="s">
        <v>29</v>
      </c>
      <c r="LST1193" s="237" t="s">
        <v>26</v>
      </c>
      <c r="LSU1193" s="238">
        <v>7</v>
      </c>
      <c r="LSV1193" s="238">
        <v>2</v>
      </c>
      <c r="LSW1193" s="239" t="s">
        <v>237</v>
      </c>
      <c r="LSX1193" s="240">
        <v>0</v>
      </c>
      <c r="LSY1193" s="240">
        <v>210</v>
      </c>
      <c r="LSZ1193" s="235" t="e">
        <f>LSZ1194+LSZ1195</f>
        <v>#REF!</v>
      </c>
      <c r="LTA1193" s="236" t="s">
        <v>29</v>
      </c>
      <c r="LTB1193" s="237" t="s">
        <v>26</v>
      </c>
      <c r="LTC1193" s="238">
        <v>7</v>
      </c>
      <c r="LTD1193" s="238">
        <v>2</v>
      </c>
      <c r="LTE1193" s="239" t="s">
        <v>237</v>
      </c>
      <c r="LTF1193" s="240">
        <v>0</v>
      </c>
      <c r="LTG1193" s="240">
        <v>210</v>
      </c>
      <c r="LTH1193" s="235" t="e">
        <f>LTH1194+LTH1195</f>
        <v>#REF!</v>
      </c>
      <c r="LTI1193" s="236" t="s">
        <v>29</v>
      </c>
      <c r="LTJ1193" s="237" t="s">
        <v>26</v>
      </c>
      <c r="LTK1193" s="238">
        <v>7</v>
      </c>
      <c r="LTL1193" s="238">
        <v>2</v>
      </c>
      <c r="LTM1193" s="239" t="s">
        <v>237</v>
      </c>
      <c r="LTN1193" s="240">
        <v>0</v>
      </c>
      <c r="LTO1193" s="240">
        <v>210</v>
      </c>
      <c r="LTP1193" s="235" t="e">
        <f>LTP1194+LTP1195</f>
        <v>#REF!</v>
      </c>
      <c r="LTQ1193" s="236" t="s">
        <v>29</v>
      </c>
      <c r="LTR1193" s="237" t="s">
        <v>26</v>
      </c>
      <c r="LTS1193" s="238">
        <v>7</v>
      </c>
      <c r="LTT1193" s="238">
        <v>2</v>
      </c>
      <c r="LTU1193" s="239" t="s">
        <v>237</v>
      </c>
      <c r="LTV1193" s="240">
        <v>0</v>
      </c>
      <c r="LTW1193" s="240">
        <v>210</v>
      </c>
      <c r="LTX1193" s="235" t="e">
        <f>LTX1194+LTX1195</f>
        <v>#REF!</v>
      </c>
      <c r="LTY1193" s="236" t="s">
        <v>29</v>
      </c>
      <c r="LTZ1193" s="237" t="s">
        <v>26</v>
      </c>
      <c r="LUA1193" s="238">
        <v>7</v>
      </c>
      <c r="LUB1193" s="238">
        <v>2</v>
      </c>
      <c r="LUC1193" s="239" t="s">
        <v>237</v>
      </c>
      <c r="LUD1193" s="240">
        <v>0</v>
      </c>
      <c r="LUE1193" s="240">
        <v>210</v>
      </c>
      <c r="LUF1193" s="235" t="e">
        <f>LUF1194+LUF1195</f>
        <v>#REF!</v>
      </c>
      <c r="LUG1193" s="236" t="s">
        <v>29</v>
      </c>
      <c r="LUH1193" s="237" t="s">
        <v>26</v>
      </c>
      <c r="LUI1193" s="238">
        <v>7</v>
      </c>
      <c r="LUJ1193" s="238">
        <v>2</v>
      </c>
      <c r="LUK1193" s="239" t="s">
        <v>237</v>
      </c>
      <c r="LUL1193" s="240">
        <v>0</v>
      </c>
      <c r="LUM1193" s="240">
        <v>210</v>
      </c>
      <c r="LUN1193" s="235" t="e">
        <f>LUN1194+LUN1195</f>
        <v>#REF!</v>
      </c>
      <c r="LUO1193" s="236" t="s">
        <v>29</v>
      </c>
      <c r="LUP1193" s="237" t="s">
        <v>26</v>
      </c>
      <c r="LUQ1193" s="238">
        <v>7</v>
      </c>
      <c r="LUR1193" s="238">
        <v>2</v>
      </c>
      <c r="LUS1193" s="239" t="s">
        <v>237</v>
      </c>
      <c r="LUT1193" s="240">
        <v>0</v>
      </c>
      <c r="LUU1193" s="240">
        <v>210</v>
      </c>
      <c r="LUV1193" s="235" t="e">
        <f>LUV1194+LUV1195</f>
        <v>#REF!</v>
      </c>
      <c r="LUW1193" s="236" t="s">
        <v>29</v>
      </c>
      <c r="LUX1193" s="237" t="s">
        <v>26</v>
      </c>
      <c r="LUY1193" s="238">
        <v>7</v>
      </c>
      <c r="LUZ1193" s="238">
        <v>2</v>
      </c>
      <c r="LVA1193" s="239" t="s">
        <v>237</v>
      </c>
      <c r="LVB1193" s="240">
        <v>0</v>
      </c>
      <c r="LVC1193" s="240">
        <v>210</v>
      </c>
      <c r="LVD1193" s="235" t="e">
        <f>LVD1194+LVD1195</f>
        <v>#REF!</v>
      </c>
      <c r="LVE1193" s="236" t="s">
        <v>29</v>
      </c>
      <c r="LVF1193" s="237" t="s">
        <v>26</v>
      </c>
      <c r="LVG1193" s="238">
        <v>7</v>
      </c>
      <c r="LVH1193" s="238">
        <v>2</v>
      </c>
      <c r="LVI1193" s="239" t="s">
        <v>237</v>
      </c>
      <c r="LVJ1193" s="240">
        <v>0</v>
      </c>
      <c r="LVK1193" s="240">
        <v>210</v>
      </c>
      <c r="LVL1193" s="235" t="e">
        <f>LVL1194+LVL1195</f>
        <v>#REF!</v>
      </c>
      <c r="LVM1193" s="236" t="s">
        <v>29</v>
      </c>
      <c r="LVN1193" s="237" t="s">
        <v>26</v>
      </c>
      <c r="LVO1193" s="238">
        <v>7</v>
      </c>
      <c r="LVP1193" s="238">
        <v>2</v>
      </c>
      <c r="LVQ1193" s="239" t="s">
        <v>237</v>
      </c>
      <c r="LVR1193" s="240">
        <v>0</v>
      </c>
      <c r="LVS1193" s="240">
        <v>210</v>
      </c>
      <c r="LVT1193" s="235" t="e">
        <f>LVT1194+LVT1195</f>
        <v>#REF!</v>
      </c>
      <c r="LVU1193" s="236" t="s">
        <v>29</v>
      </c>
      <c r="LVV1193" s="237" t="s">
        <v>26</v>
      </c>
      <c r="LVW1193" s="238">
        <v>7</v>
      </c>
      <c r="LVX1193" s="238">
        <v>2</v>
      </c>
      <c r="LVY1193" s="239" t="s">
        <v>237</v>
      </c>
      <c r="LVZ1193" s="240">
        <v>0</v>
      </c>
      <c r="LWA1193" s="240">
        <v>210</v>
      </c>
      <c r="LWB1193" s="235" t="e">
        <f>LWB1194+LWB1195</f>
        <v>#REF!</v>
      </c>
      <c r="LWC1193" s="236" t="s">
        <v>29</v>
      </c>
      <c r="LWD1193" s="237" t="s">
        <v>26</v>
      </c>
      <c r="LWE1193" s="238">
        <v>7</v>
      </c>
      <c r="LWF1193" s="238">
        <v>2</v>
      </c>
      <c r="LWG1193" s="239" t="s">
        <v>237</v>
      </c>
      <c r="LWH1193" s="240">
        <v>0</v>
      </c>
      <c r="LWI1193" s="240">
        <v>210</v>
      </c>
      <c r="LWJ1193" s="235" t="e">
        <f>LWJ1194+LWJ1195</f>
        <v>#REF!</v>
      </c>
      <c r="LWK1193" s="236" t="s">
        <v>29</v>
      </c>
      <c r="LWL1193" s="237" t="s">
        <v>26</v>
      </c>
      <c r="LWM1193" s="238">
        <v>7</v>
      </c>
      <c r="LWN1193" s="238">
        <v>2</v>
      </c>
      <c r="LWO1193" s="239" t="s">
        <v>237</v>
      </c>
      <c r="LWP1193" s="240">
        <v>0</v>
      </c>
      <c r="LWQ1193" s="240">
        <v>210</v>
      </c>
      <c r="LWR1193" s="235" t="e">
        <f>LWR1194+LWR1195</f>
        <v>#REF!</v>
      </c>
      <c r="LWS1193" s="236" t="s">
        <v>29</v>
      </c>
      <c r="LWT1193" s="237" t="s">
        <v>26</v>
      </c>
      <c r="LWU1193" s="238">
        <v>7</v>
      </c>
      <c r="LWV1193" s="238">
        <v>2</v>
      </c>
      <c r="LWW1193" s="239" t="s">
        <v>237</v>
      </c>
      <c r="LWX1193" s="240">
        <v>0</v>
      </c>
      <c r="LWY1193" s="240">
        <v>210</v>
      </c>
      <c r="LWZ1193" s="235" t="e">
        <f>LWZ1194+LWZ1195</f>
        <v>#REF!</v>
      </c>
      <c r="LXA1193" s="236" t="s">
        <v>29</v>
      </c>
      <c r="LXB1193" s="237" t="s">
        <v>26</v>
      </c>
      <c r="LXC1193" s="238">
        <v>7</v>
      </c>
      <c r="LXD1193" s="238">
        <v>2</v>
      </c>
      <c r="LXE1193" s="239" t="s">
        <v>237</v>
      </c>
      <c r="LXF1193" s="240">
        <v>0</v>
      </c>
      <c r="LXG1193" s="240">
        <v>210</v>
      </c>
      <c r="LXH1193" s="235" t="e">
        <f>LXH1194+LXH1195</f>
        <v>#REF!</v>
      </c>
      <c r="LXI1193" s="236" t="s">
        <v>29</v>
      </c>
      <c r="LXJ1193" s="237" t="s">
        <v>26</v>
      </c>
      <c r="LXK1193" s="238">
        <v>7</v>
      </c>
      <c r="LXL1193" s="238">
        <v>2</v>
      </c>
      <c r="LXM1193" s="239" t="s">
        <v>237</v>
      </c>
      <c r="LXN1193" s="240">
        <v>0</v>
      </c>
      <c r="LXO1193" s="240">
        <v>210</v>
      </c>
      <c r="LXP1193" s="235" t="e">
        <f>LXP1194+LXP1195</f>
        <v>#REF!</v>
      </c>
      <c r="LXQ1193" s="236" t="s">
        <v>29</v>
      </c>
      <c r="LXR1193" s="237" t="s">
        <v>26</v>
      </c>
      <c r="LXS1193" s="238">
        <v>7</v>
      </c>
      <c r="LXT1193" s="238">
        <v>2</v>
      </c>
      <c r="LXU1193" s="239" t="s">
        <v>237</v>
      </c>
      <c r="LXV1193" s="240">
        <v>0</v>
      </c>
      <c r="LXW1193" s="240">
        <v>210</v>
      </c>
      <c r="LXX1193" s="235" t="e">
        <f>LXX1194+LXX1195</f>
        <v>#REF!</v>
      </c>
      <c r="LXY1193" s="236" t="s">
        <v>29</v>
      </c>
      <c r="LXZ1193" s="237" t="s">
        <v>26</v>
      </c>
      <c r="LYA1193" s="238">
        <v>7</v>
      </c>
      <c r="LYB1193" s="238">
        <v>2</v>
      </c>
      <c r="LYC1193" s="239" t="s">
        <v>237</v>
      </c>
      <c r="LYD1193" s="240">
        <v>0</v>
      </c>
      <c r="LYE1193" s="240">
        <v>210</v>
      </c>
      <c r="LYF1193" s="235" t="e">
        <f>LYF1194+LYF1195</f>
        <v>#REF!</v>
      </c>
      <c r="LYG1193" s="236" t="s">
        <v>29</v>
      </c>
      <c r="LYH1193" s="237" t="s">
        <v>26</v>
      </c>
      <c r="LYI1193" s="238">
        <v>7</v>
      </c>
      <c r="LYJ1193" s="238">
        <v>2</v>
      </c>
      <c r="LYK1193" s="239" t="s">
        <v>237</v>
      </c>
      <c r="LYL1193" s="240">
        <v>0</v>
      </c>
      <c r="LYM1193" s="240">
        <v>210</v>
      </c>
      <c r="LYN1193" s="235" t="e">
        <f>LYN1194+LYN1195</f>
        <v>#REF!</v>
      </c>
      <c r="LYO1193" s="236" t="s">
        <v>29</v>
      </c>
      <c r="LYP1193" s="237" t="s">
        <v>26</v>
      </c>
      <c r="LYQ1193" s="238">
        <v>7</v>
      </c>
      <c r="LYR1193" s="238">
        <v>2</v>
      </c>
      <c r="LYS1193" s="239" t="s">
        <v>237</v>
      </c>
      <c r="LYT1193" s="240">
        <v>0</v>
      </c>
      <c r="LYU1193" s="240">
        <v>210</v>
      </c>
      <c r="LYV1193" s="235" t="e">
        <f>LYV1194+LYV1195</f>
        <v>#REF!</v>
      </c>
      <c r="LYW1193" s="236" t="s">
        <v>29</v>
      </c>
      <c r="LYX1193" s="237" t="s">
        <v>26</v>
      </c>
      <c r="LYY1193" s="238">
        <v>7</v>
      </c>
      <c r="LYZ1193" s="238">
        <v>2</v>
      </c>
      <c r="LZA1193" s="239" t="s">
        <v>237</v>
      </c>
      <c r="LZB1193" s="240">
        <v>0</v>
      </c>
      <c r="LZC1193" s="240">
        <v>210</v>
      </c>
      <c r="LZD1193" s="235" t="e">
        <f>LZD1194+LZD1195</f>
        <v>#REF!</v>
      </c>
      <c r="LZE1193" s="236" t="s">
        <v>29</v>
      </c>
      <c r="LZF1193" s="237" t="s">
        <v>26</v>
      </c>
      <c r="LZG1193" s="238">
        <v>7</v>
      </c>
      <c r="LZH1193" s="238">
        <v>2</v>
      </c>
      <c r="LZI1193" s="239" t="s">
        <v>237</v>
      </c>
      <c r="LZJ1193" s="240">
        <v>0</v>
      </c>
      <c r="LZK1193" s="240">
        <v>210</v>
      </c>
      <c r="LZL1193" s="235" t="e">
        <f>LZL1194+LZL1195</f>
        <v>#REF!</v>
      </c>
      <c r="LZM1193" s="236" t="s">
        <v>29</v>
      </c>
      <c r="LZN1193" s="237" t="s">
        <v>26</v>
      </c>
      <c r="LZO1193" s="238">
        <v>7</v>
      </c>
      <c r="LZP1193" s="238">
        <v>2</v>
      </c>
      <c r="LZQ1193" s="239" t="s">
        <v>237</v>
      </c>
      <c r="LZR1193" s="240">
        <v>0</v>
      </c>
      <c r="LZS1193" s="240">
        <v>210</v>
      </c>
      <c r="LZT1193" s="235" t="e">
        <f>LZT1194+LZT1195</f>
        <v>#REF!</v>
      </c>
      <c r="LZU1193" s="236" t="s">
        <v>29</v>
      </c>
      <c r="LZV1193" s="237" t="s">
        <v>26</v>
      </c>
      <c r="LZW1193" s="238">
        <v>7</v>
      </c>
      <c r="LZX1193" s="238">
        <v>2</v>
      </c>
      <c r="LZY1193" s="239" t="s">
        <v>237</v>
      </c>
      <c r="LZZ1193" s="240">
        <v>0</v>
      </c>
      <c r="MAA1193" s="240">
        <v>210</v>
      </c>
      <c r="MAB1193" s="235" t="e">
        <f>MAB1194+MAB1195</f>
        <v>#REF!</v>
      </c>
      <c r="MAC1193" s="236" t="s">
        <v>29</v>
      </c>
      <c r="MAD1193" s="237" t="s">
        <v>26</v>
      </c>
      <c r="MAE1193" s="238">
        <v>7</v>
      </c>
      <c r="MAF1193" s="238">
        <v>2</v>
      </c>
      <c r="MAG1193" s="239" t="s">
        <v>237</v>
      </c>
      <c r="MAH1193" s="240">
        <v>0</v>
      </c>
      <c r="MAI1193" s="240">
        <v>210</v>
      </c>
      <c r="MAJ1193" s="235" t="e">
        <f>MAJ1194+MAJ1195</f>
        <v>#REF!</v>
      </c>
      <c r="MAK1193" s="236" t="s">
        <v>29</v>
      </c>
      <c r="MAL1193" s="237" t="s">
        <v>26</v>
      </c>
      <c r="MAM1193" s="238">
        <v>7</v>
      </c>
      <c r="MAN1193" s="238">
        <v>2</v>
      </c>
      <c r="MAO1193" s="239" t="s">
        <v>237</v>
      </c>
      <c r="MAP1193" s="240">
        <v>0</v>
      </c>
      <c r="MAQ1193" s="240">
        <v>210</v>
      </c>
      <c r="MAR1193" s="235" t="e">
        <f>MAR1194+MAR1195</f>
        <v>#REF!</v>
      </c>
      <c r="MAS1193" s="236" t="s">
        <v>29</v>
      </c>
      <c r="MAT1193" s="237" t="s">
        <v>26</v>
      </c>
      <c r="MAU1193" s="238">
        <v>7</v>
      </c>
      <c r="MAV1193" s="238">
        <v>2</v>
      </c>
      <c r="MAW1193" s="239" t="s">
        <v>237</v>
      </c>
      <c r="MAX1193" s="240">
        <v>0</v>
      </c>
      <c r="MAY1193" s="240">
        <v>210</v>
      </c>
      <c r="MAZ1193" s="235" t="e">
        <f>MAZ1194+MAZ1195</f>
        <v>#REF!</v>
      </c>
      <c r="MBA1193" s="236" t="s">
        <v>29</v>
      </c>
      <c r="MBB1193" s="237" t="s">
        <v>26</v>
      </c>
      <c r="MBC1193" s="238">
        <v>7</v>
      </c>
      <c r="MBD1193" s="238">
        <v>2</v>
      </c>
      <c r="MBE1193" s="239" t="s">
        <v>237</v>
      </c>
      <c r="MBF1193" s="240">
        <v>0</v>
      </c>
      <c r="MBG1193" s="240">
        <v>210</v>
      </c>
      <c r="MBH1193" s="235" t="e">
        <f>MBH1194+MBH1195</f>
        <v>#REF!</v>
      </c>
      <c r="MBI1193" s="236" t="s">
        <v>29</v>
      </c>
      <c r="MBJ1193" s="237" t="s">
        <v>26</v>
      </c>
      <c r="MBK1193" s="238">
        <v>7</v>
      </c>
      <c r="MBL1193" s="238">
        <v>2</v>
      </c>
      <c r="MBM1193" s="239" t="s">
        <v>237</v>
      </c>
      <c r="MBN1193" s="240">
        <v>0</v>
      </c>
      <c r="MBO1193" s="240">
        <v>210</v>
      </c>
      <c r="MBP1193" s="235" t="e">
        <f>MBP1194+MBP1195</f>
        <v>#REF!</v>
      </c>
      <c r="MBQ1193" s="236" t="s">
        <v>29</v>
      </c>
      <c r="MBR1193" s="237" t="s">
        <v>26</v>
      </c>
      <c r="MBS1193" s="238">
        <v>7</v>
      </c>
      <c r="MBT1193" s="238">
        <v>2</v>
      </c>
      <c r="MBU1193" s="239" t="s">
        <v>237</v>
      </c>
      <c r="MBV1193" s="240">
        <v>0</v>
      </c>
      <c r="MBW1193" s="240">
        <v>210</v>
      </c>
      <c r="MBX1193" s="235" t="e">
        <f>MBX1194+MBX1195</f>
        <v>#REF!</v>
      </c>
      <c r="MBY1193" s="236" t="s">
        <v>29</v>
      </c>
      <c r="MBZ1193" s="237" t="s">
        <v>26</v>
      </c>
      <c r="MCA1193" s="238">
        <v>7</v>
      </c>
      <c r="MCB1193" s="238">
        <v>2</v>
      </c>
      <c r="MCC1193" s="239" t="s">
        <v>237</v>
      </c>
      <c r="MCD1193" s="240">
        <v>0</v>
      </c>
      <c r="MCE1193" s="240">
        <v>210</v>
      </c>
      <c r="MCF1193" s="235" t="e">
        <f>MCF1194+MCF1195</f>
        <v>#REF!</v>
      </c>
      <c r="MCG1193" s="236" t="s">
        <v>29</v>
      </c>
      <c r="MCH1193" s="237" t="s">
        <v>26</v>
      </c>
      <c r="MCI1193" s="238">
        <v>7</v>
      </c>
      <c r="MCJ1193" s="238">
        <v>2</v>
      </c>
      <c r="MCK1193" s="239" t="s">
        <v>237</v>
      </c>
      <c r="MCL1193" s="240">
        <v>0</v>
      </c>
      <c r="MCM1193" s="240">
        <v>210</v>
      </c>
      <c r="MCN1193" s="235" t="e">
        <f>MCN1194+MCN1195</f>
        <v>#REF!</v>
      </c>
      <c r="MCO1193" s="236" t="s">
        <v>29</v>
      </c>
      <c r="MCP1193" s="237" t="s">
        <v>26</v>
      </c>
      <c r="MCQ1193" s="238">
        <v>7</v>
      </c>
      <c r="MCR1193" s="238">
        <v>2</v>
      </c>
      <c r="MCS1193" s="239" t="s">
        <v>237</v>
      </c>
      <c r="MCT1193" s="240">
        <v>0</v>
      </c>
      <c r="MCU1193" s="240">
        <v>210</v>
      </c>
      <c r="MCV1193" s="235" t="e">
        <f>MCV1194+MCV1195</f>
        <v>#REF!</v>
      </c>
      <c r="MCW1193" s="236" t="s">
        <v>29</v>
      </c>
      <c r="MCX1193" s="237" t="s">
        <v>26</v>
      </c>
      <c r="MCY1193" s="238">
        <v>7</v>
      </c>
      <c r="MCZ1193" s="238">
        <v>2</v>
      </c>
      <c r="MDA1193" s="239" t="s">
        <v>237</v>
      </c>
      <c r="MDB1193" s="240">
        <v>0</v>
      </c>
      <c r="MDC1193" s="240">
        <v>210</v>
      </c>
      <c r="MDD1193" s="235" t="e">
        <f>MDD1194+MDD1195</f>
        <v>#REF!</v>
      </c>
      <c r="MDE1193" s="236" t="s">
        <v>29</v>
      </c>
      <c r="MDF1193" s="237" t="s">
        <v>26</v>
      </c>
      <c r="MDG1193" s="238">
        <v>7</v>
      </c>
      <c r="MDH1193" s="238">
        <v>2</v>
      </c>
      <c r="MDI1193" s="239" t="s">
        <v>237</v>
      </c>
      <c r="MDJ1193" s="240">
        <v>0</v>
      </c>
      <c r="MDK1193" s="240">
        <v>210</v>
      </c>
      <c r="MDL1193" s="235" t="e">
        <f>MDL1194+MDL1195</f>
        <v>#REF!</v>
      </c>
      <c r="MDM1193" s="236" t="s">
        <v>29</v>
      </c>
      <c r="MDN1193" s="237" t="s">
        <v>26</v>
      </c>
      <c r="MDO1193" s="238">
        <v>7</v>
      </c>
      <c r="MDP1193" s="238">
        <v>2</v>
      </c>
      <c r="MDQ1193" s="239" t="s">
        <v>237</v>
      </c>
      <c r="MDR1193" s="240">
        <v>0</v>
      </c>
      <c r="MDS1193" s="240">
        <v>210</v>
      </c>
      <c r="MDT1193" s="235" t="e">
        <f>MDT1194+MDT1195</f>
        <v>#REF!</v>
      </c>
      <c r="MDU1193" s="236" t="s">
        <v>29</v>
      </c>
      <c r="MDV1193" s="237" t="s">
        <v>26</v>
      </c>
      <c r="MDW1193" s="238">
        <v>7</v>
      </c>
      <c r="MDX1193" s="238">
        <v>2</v>
      </c>
      <c r="MDY1193" s="239" t="s">
        <v>237</v>
      </c>
      <c r="MDZ1193" s="240">
        <v>0</v>
      </c>
      <c r="MEA1193" s="240">
        <v>210</v>
      </c>
      <c r="MEB1193" s="235" t="e">
        <f>MEB1194+MEB1195</f>
        <v>#REF!</v>
      </c>
      <c r="MEC1193" s="236" t="s">
        <v>29</v>
      </c>
      <c r="MED1193" s="237" t="s">
        <v>26</v>
      </c>
      <c r="MEE1193" s="238">
        <v>7</v>
      </c>
      <c r="MEF1193" s="238">
        <v>2</v>
      </c>
      <c r="MEG1193" s="239" t="s">
        <v>237</v>
      </c>
      <c r="MEH1193" s="240">
        <v>0</v>
      </c>
      <c r="MEI1193" s="240">
        <v>210</v>
      </c>
      <c r="MEJ1193" s="235" t="e">
        <f>MEJ1194+MEJ1195</f>
        <v>#REF!</v>
      </c>
      <c r="MEK1193" s="236" t="s">
        <v>29</v>
      </c>
      <c r="MEL1193" s="237" t="s">
        <v>26</v>
      </c>
      <c r="MEM1193" s="238">
        <v>7</v>
      </c>
      <c r="MEN1193" s="238">
        <v>2</v>
      </c>
      <c r="MEO1193" s="239" t="s">
        <v>237</v>
      </c>
      <c r="MEP1193" s="240">
        <v>0</v>
      </c>
      <c r="MEQ1193" s="240">
        <v>210</v>
      </c>
      <c r="MER1193" s="235" t="e">
        <f>MER1194+MER1195</f>
        <v>#REF!</v>
      </c>
      <c r="MES1193" s="236" t="s">
        <v>29</v>
      </c>
      <c r="MET1193" s="237" t="s">
        <v>26</v>
      </c>
      <c r="MEU1193" s="238">
        <v>7</v>
      </c>
      <c r="MEV1193" s="238">
        <v>2</v>
      </c>
      <c r="MEW1193" s="239" t="s">
        <v>237</v>
      </c>
      <c r="MEX1193" s="240">
        <v>0</v>
      </c>
      <c r="MEY1193" s="240">
        <v>210</v>
      </c>
      <c r="MEZ1193" s="235" t="e">
        <f>MEZ1194+MEZ1195</f>
        <v>#REF!</v>
      </c>
      <c r="MFA1193" s="236" t="s">
        <v>29</v>
      </c>
      <c r="MFB1193" s="237" t="s">
        <v>26</v>
      </c>
      <c r="MFC1193" s="238">
        <v>7</v>
      </c>
      <c r="MFD1193" s="238">
        <v>2</v>
      </c>
      <c r="MFE1193" s="239" t="s">
        <v>237</v>
      </c>
      <c r="MFF1193" s="240">
        <v>0</v>
      </c>
      <c r="MFG1193" s="240">
        <v>210</v>
      </c>
      <c r="MFH1193" s="235" t="e">
        <f>MFH1194+MFH1195</f>
        <v>#REF!</v>
      </c>
      <c r="MFI1193" s="236" t="s">
        <v>29</v>
      </c>
      <c r="MFJ1193" s="237" t="s">
        <v>26</v>
      </c>
      <c r="MFK1193" s="238">
        <v>7</v>
      </c>
      <c r="MFL1193" s="238">
        <v>2</v>
      </c>
      <c r="MFM1193" s="239" t="s">
        <v>237</v>
      </c>
      <c r="MFN1193" s="240">
        <v>0</v>
      </c>
      <c r="MFO1193" s="240">
        <v>210</v>
      </c>
      <c r="MFP1193" s="235" t="e">
        <f>MFP1194+MFP1195</f>
        <v>#REF!</v>
      </c>
      <c r="MFQ1193" s="236" t="s">
        <v>29</v>
      </c>
      <c r="MFR1193" s="237" t="s">
        <v>26</v>
      </c>
      <c r="MFS1193" s="238">
        <v>7</v>
      </c>
      <c r="MFT1193" s="238">
        <v>2</v>
      </c>
      <c r="MFU1193" s="239" t="s">
        <v>237</v>
      </c>
      <c r="MFV1193" s="240">
        <v>0</v>
      </c>
      <c r="MFW1193" s="240">
        <v>210</v>
      </c>
      <c r="MFX1193" s="235" t="e">
        <f>MFX1194+MFX1195</f>
        <v>#REF!</v>
      </c>
      <c r="MFY1193" s="236" t="s">
        <v>29</v>
      </c>
      <c r="MFZ1193" s="237" t="s">
        <v>26</v>
      </c>
      <c r="MGA1193" s="238">
        <v>7</v>
      </c>
      <c r="MGB1193" s="238">
        <v>2</v>
      </c>
      <c r="MGC1193" s="239" t="s">
        <v>237</v>
      </c>
      <c r="MGD1193" s="240">
        <v>0</v>
      </c>
      <c r="MGE1193" s="240">
        <v>210</v>
      </c>
      <c r="MGF1193" s="235" t="e">
        <f>MGF1194+MGF1195</f>
        <v>#REF!</v>
      </c>
      <c r="MGG1193" s="236" t="s">
        <v>29</v>
      </c>
      <c r="MGH1193" s="237" t="s">
        <v>26</v>
      </c>
      <c r="MGI1193" s="238">
        <v>7</v>
      </c>
      <c r="MGJ1193" s="238">
        <v>2</v>
      </c>
      <c r="MGK1193" s="239" t="s">
        <v>237</v>
      </c>
      <c r="MGL1193" s="240">
        <v>0</v>
      </c>
      <c r="MGM1193" s="240">
        <v>210</v>
      </c>
      <c r="MGN1193" s="235" t="e">
        <f>MGN1194+MGN1195</f>
        <v>#REF!</v>
      </c>
      <c r="MGO1193" s="236" t="s">
        <v>29</v>
      </c>
      <c r="MGP1193" s="237" t="s">
        <v>26</v>
      </c>
      <c r="MGQ1193" s="238">
        <v>7</v>
      </c>
      <c r="MGR1193" s="238">
        <v>2</v>
      </c>
      <c r="MGS1193" s="239" t="s">
        <v>237</v>
      </c>
      <c r="MGT1193" s="240">
        <v>0</v>
      </c>
      <c r="MGU1193" s="240">
        <v>210</v>
      </c>
      <c r="MGV1193" s="235" t="e">
        <f>MGV1194+MGV1195</f>
        <v>#REF!</v>
      </c>
      <c r="MGW1193" s="236" t="s">
        <v>29</v>
      </c>
      <c r="MGX1193" s="237" t="s">
        <v>26</v>
      </c>
      <c r="MGY1193" s="238">
        <v>7</v>
      </c>
      <c r="MGZ1193" s="238">
        <v>2</v>
      </c>
      <c r="MHA1193" s="239" t="s">
        <v>237</v>
      </c>
      <c r="MHB1193" s="240">
        <v>0</v>
      </c>
      <c r="MHC1193" s="240">
        <v>210</v>
      </c>
      <c r="MHD1193" s="235" t="e">
        <f>MHD1194+MHD1195</f>
        <v>#REF!</v>
      </c>
      <c r="MHE1193" s="236" t="s">
        <v>29</v>
      </c>
      <c r="MHF1193" s="237" t="s">
        <v>26</v>
      </c>
      <c r="MHG1193" s="238">
        <v>7</v>
      </c>
      <c r="MHH1193" s="238">
        <v>2</v>
      </c>
      <c r="MHI1193" s="239" t="s">
        <v>237</v>
      </c>
      <c r="MHJ1193" s="240">
        <v>0</v>
      </c>
      <c r="MHK1193" s="240">
        <v>210</v>
      </c>
      <c r="MHL1193" s="235" t="e">
        <f>MHL1194+MHL1195</f>
        <v>#REF!</v>
      </c>
      <c r="MHM1193" s="236" t="s">
        <v>29</v>
      </c>
      <c r="MHN1193" s="237" t="s">
        <v>26</v>
      </c>
      <c r="MHO1193" s="238">
        <v>7</v>
      </c>
      <c r="MHP1193" s="238">
        <v>2</v>
      </c>
      <c r="MHQ1193" s="239" t="s">
        <v>237</v>
      </c>
      <c r="MHR1193" s="240">
        <v>0</v>
      </c>
      <c r="MHS1193" s="240">
        <v>210</v>
      </c>
      <c r="MHT1193" s="235" t="e">
        <f>MHT1194+MHT1195</f>
        <v>#REF!</v>
      </c>
      <c r="MHU1193" s="236" t="s">
        <v>29</v>
      </c>
      <c r="MHV1193" s="237" t="s">
        <v>26</v>
      </c>
      <c r="MHW1193" s="238">
        <v>7</v>
      </c>
      <c r="MHX1193" s="238">
        <v>2</v>
      </c>
      <c r="MHY1193" s="239" t="s">
        <v>237</v>
      </c>
      <c r="MHZ1193" s="240">
        <v>0</v>
      </c>
      <c r="MIA1193" s="240">
        <v>210</v>
      </c>
      <c r="MIB1193" s="235" t="e">
        <f>MIB1194+MIB1195</f>
        <v>#REF!</v>
      </c>
      <c r="MIC1193" s="236" t="s">
        <v>29</v>
      </c>
      <c r="MID1193" s="237" t="s">
        <v>26</v>
      </c>
      <c r="MIE1193" s="238">
        <v>7</v>
      </c>
      <c r="MIF1193" s="238">
        <v>2</v>
      </c>
      <c r="MIG1193" s="239" t="s">
        <v>237</v>
      </c>
      <c r="MIH1193" s="240">
        <v>0</v>
      </c>
      <c r="MII1193" s="240">
        <v>210</v>
      </c>
      <c r="MIJ1193" s="235" t="e">
        <f>MIJ1194+MIJ1195</f>
        <v>#REF!</v>
      </c>
      <c r="MIK1193" s="236" t="s">
        <v>29</v>
      </c>
      <c r="MIL1193" s="237" t="s">
        <v>26</v>
      </c>
      <c r="MIM1193" s="238">
        <v>7</v>
      </c>
      <c r="MIN1193" s="238">
        <v>2</v>
      </c>
      <c r="MIO1193" s="239" t="s">
        <v>237</v>
      </c>
      <c r="MIP1193" s="240">
        <v>0</v>
      </c>
      <c r="MIQ1193" s="240">
        <v>210</v>
      </c>
      <c r="MIR1193" s="235" t="e">
        <f>MIR1194+MIR1195</f>
        <v>#REF!</v>
      </c>
      <c r="MIS1193" s="236" t="s">
        <v>29</v>
      </c>
      <c r="MIT1193" s="237" t="s">
        <v>26</v>
      </c>
      <c r="MIU1193" s="238">
        <v>7</v>
      </c>
      <c r="MIV1193" s="238">
        <v>2</v>
      </c>
      <c r="MIW1193" s="239" t="s">
        <v>237</v>
      </c>
      <c r="MIX1193" s="240">
        <v>0</v>
      </c>
      <c r="MIY1193" s="240">
        <v>210</v>
      </c>
      <c r="MIZ1193" s="235" t="e">
        <f>MIZ1194+MIZ1195</f>
        <v>#REF!</v>
      </c>
      <c r="MJA1193" s="236" t="s">
        <v>29</v>
      </c>
      <c r="MJB1193" s="237" t="s">
        <v>26</v>
      </c>
      <c r="MJC1193" s="238">
        <v>7</v>
      </c>
      <c r="MJD1193" s="238">
        <v>2</v>
      </c>
      <c r="MJE1193" s="239" t="s">
        <v>237</v>
      </c>
      <c r="MJF1193" s="240">
        <v>0</v>
      </c>
      <c r="MJG1193" s="240">
        <v>210</v>
      </c>
      <c r="MJH1193" s="235" t="e">
        <f>MJH1194+MJH1195</f>
        <v>#REF!</v>
      </c>
      <c r="MJI1193" s="236" t="s">
        <v>29</v>
      </c>
      <c r="MJJ1193" s="237" t="s">
        <v>26</v>
      </c>
      <c r="MJK1193" s="238">
        <v>7</v>
      </c>
      <c r="MJL1193" s="238">
        <v>2</v>
      </c>
      <c r="MJM1193" s="239" t="s">
        <v>237</v>
      </c>
      <c r="MJN1193" s="240">
        <v>0</v>
      </c>
      <c r="MJO1193" s="240">
        <v>210</v>
      </c>
      <c r="MJP1193" s="235" t="e">
        <f>MJP1194+MJP1195</f>
        <v>#REF!</v>
      </c>
      <c r="MJQ1193" s="236" t="s">
        <v>29</v>
      </c>
      <c r="MJR1193" s="237" t="s">
        <v>26</v>
      </c>
      <c r="MJS1193" s="238">
        <v>7</v>
      </c>
      <c r="MJT1193" s="238">
        <v>2</v>
      </c>
      <c r="MJU1193" s="239" t="s">
        <v>237</v>
      </c>
      <c r="MJV1193" s="240">
        <v>0</v>
      </c>
      <c r="MJW1193" s="240">
        <v>210</v>
      </c>
      <c r="MJX1193" s="235" t="e">
        <f>MJX1194+MJX1195</f>
        <v>#REF!</v>
      </c>
      <c r="MJY1193" s="236" t="s">
        <v>29</v>
      </c>
      <c r="MJZ1193" s="237" t="s">
        <v>26</v>
      </c>
      <c r="MKA1193" s="238">
        <v>7</v>
      </c>
      <c r="MKB1193" s="238">
        <v>2</v>
      </c>
      <c r="MKC1193" s="239" t="s">
        <v>237</v>
      </c>
      <c r="MKD1193" s="240">
        <v>0</v>
      </c>
      <c r="MKE1193" s="240">
        <v>210</v>
      </c>
      <c r="MKF1193" s="235" t="e">
        <f>MKF1194+MKF1195</f>
        <v>#REF!</v>
      </c>
      <c r="MKG1193" s="236" t="s">
        <v>29</v>
      </c>
      <c r="MKH1193" s="237" t="s">
        <v>26</v>
      </c>
      <c r="MKI1193" s="238">
        <v>7</v>
      </c>
      <c r="MKJ1193" s="238">
        <v>2</v>
      </c>
      <c r="MKK1193" s="239" t="s">
        <v>237</v>
      </c>
      <c r="MKL1193" s="240">
        <v>0</v>
      </c>
      <c r="MKM1193" s="240">
        <v>210</v>
      </c>
      <c r="MKN1193" s="235" t="e">
        <f>MKN1194+MKN1195</f>
        <v>#REF!</v>
      </c>
      <c r="MKO1193" s="236" t="s">
        <v>29</v>
      </c>
      <c r="MKP1193" s="237" t="s">
        <v>26</v>
      </c>
      <c r="MKQ1193" s="238">
        <v>7</v>
      </c>
      <c r="MKR1193" s="238">
        <v>2</v>
      </c>
      <c r="MKS1193" s="239" t="s">
        <v>237</v>
      </c>
      <c r="MKT1193" s="240">
        <v>0</v>
      </c>
      <c r="MKU1193" s="240">
        <v>210</v>
      </c>
      <c r="MKV1193" s="235" t="e">
        <f>MKV1194+MKV1195</f>
        <v>#REF!</v>
      </c>
      <c r="MKW1193" s="236" t="s">
        <v>29</v>
      </c>
      <c r="MKX1193" s="237" t="s">
        <v>26</v>
      </c>
      <c r="MKY1193" s="238">
        <v>7</v>
      </c>
      <c r="MKZ1193" s="238">
        <v>2</v>
      </c>
      <c r="MLA1193" s="239" t="s">
        <v>237</v>
      </c>
      <c r="MLB1193" s="240">
        <v>0</v>
      </c>
      <c r="MLC1193" s="240">
        <v>210</v>
      </c>
      <c r="MLD1193" s="235" t="e">
        <f>MLD1194+MLD1195</f>
        <v>#REF!</v>
      </c>
      <c r="MLE1193" s="236" t="s">
        <v>29</v>
      </c>
      <c r="MLF1193" s="237" t="s">
        <v>26</v>
      </c>
      <c r="MLG1193" s="238">
        <v>7</v>
      </c>
      <c r="MLH1193" s="238">
        <v>2</v>
      </c>
      <c r="MLI1193" s="239" t="s">
        <v>237</v>
      </c>
      <c r="MLJ1193" s="240">
        <v>0</v>
      </c>
      <c r="MLK1193" s="240">
        <v>210</v>
      </c>
      <c r="MLL1193" s="235" t="e">
        <f>MLL1194+MLL1195</f>
        <v>#REF!</v>
      </c>
      <c r="MLM1193" s="236" t="s">
        <v>29</v>
      </c>
      <c r="MLN1193" s="237" t="s">
        <v>26</v>
      </c>
      <c r="MLO1193" s="238">
        <v>7</v>
      </c>
      <c r="MLP1193" s="238">
        <v>2</v>
      </c>
      <c r="MLQ1193" s="239" t="s">
        <v>237</v>
      </c>
      <c r="MLR1193" s="240">
        <v>0</v>
      </c>
      <c r="MLS1193" s="240">
        <v>210</v>
      </c>
      <c r="MLT1193" s="235" t="e">
        <f>MLT1194+MLT1195</f>
        <v>#REF!</v>
      </c>
      <c r="MLU1193" s="236" t="s">
        <v>29</v>
      </c>
      <c r="MLV1193" s="237" t="s">
        <v>26</v>
      </c>
      <c r="MLW1193" s="238">
        <v>7</v>
      </c>
      <c r="MLX1193" s="238">
        <v>2</v>
      </c>
      <c r="MLY1193" s="239" t="s">
        <v>237</v>
      </c>
      <c r="MLZ1193" s="240">
        <v>0</v>
      </c>
      <c r="MMA1193" s="240">
        <v>210</v>
      </c>
      <c r="MMB1193" s="235" t="e">
        <f>MMB1194+MMB1195</f>
        <v>#REF!</v>
      </c>
      <c r="MMC1193" s="236" t="s">
        <v>29</v>
      </c>
      <c r="MMD1193" s="237" t="s">
        <v>26</v>
      </c>
      <c r="MME1193" s="238">
        <v>7</v>
      </c>
      <c r="MMF1193" s="238">
        <v>2</v>
      </c>
      <c r="MMG1193" s="239" t="s">
        <v>237</v>
      </c>
      <c r="MMH1193" s="240">
        <v>0</v>
      </c>
      <c r="MMI1193" s="240">
        <v>210</v>
      </c>
      <c r="MMJ1193" s="235" t="e">
        <f>MMJ1194+MMJ1195</f>
        <v>#REF!</v>
      </c>
      <c r="MMK1193" s="236" t="s">
        <v>29</v>
      </c>
      <c r="MML1193" s="237" t="s">
        <v>26</v>
      </c>
      <c r="MMM1193" s="238">
        <v>7</v>
      </c>
      <c r="MMN1193" s="238">
        <v>2</v>
      </c>
      <c r="MMO1193" s="239" t="s">
        <v>237</v>
      </c>
      <c r="MMP1193" s="240">
        <v>0</v>
      </c>
      <c r="MMQ1193" s="240">
        <v>210</v>
      </c>
      <c r="MMR1193" s="235" t="e">
        <f>MMR1194+MMR1195</f>
        <v>#REF!</v>
      </c>
      <c r="MMS1193" s="236" t="s">
        <v>29</v>
      </c>
      <c r="MMT1193" s="237" t="s">
        <v>26</v>
      </c>
      <c r="MMU1193" s="238">
        <v>7</v>
      </c>
      <c r="MMV1193" s="238">
        <v>2</v>
      </c>
      <c r="MMW1193" s="239" t="s">
        <v>237</v>
      </c>
      <c r="MMX1193" s="240">
        <v>0</v>
      </c>
      <c r="MMY1193" s="240">
        <v>210</v>
      </c>
      <c r="MMZ1193" s="235" t="e">
        <f>MMZ1194+MMZ1195</f>
        <v>#REF!</v>
      </c>
      <c r="MNA1193" s="236" t="s">
        <v>29</v>
      </c>
      <c r="MNB1193" s="237" t="s">
        <v>26</v>
      </c>
      <c r="MNC1193" s="238">
        <v>7</v>
      </c>
      <c r="MND1193" s="238">
        <v>2</v>
      </c>
      <c r="MNE1193" s="239" t="s">
        <v>237</v>
      </c>
      <c r="MNF1193" s="240">
        <v>0</v>
      </c>
      <c r="MNG1193" s="240">
        <v>210</v>
      </c>
      <c r="MNH1193" s="235" t="e">
        <f>MNH1194+MNH1195</f>
        <v>#REF!</v>
      </c>
      <c r="MNI1193" s="236" t="s">
        <v>29</v>
      </c>
      <c r="MNJ1193" s="237" t="s">
        <v>26</v>
      </c>
      <c r="MNK1193" s="238">
        <v>7</v>
      </c>
      <c r="MNL1193" s="238">
        <v>2</v>
      </c>
      <c r="MNM1193" s="239" t="s">
        <v>237</v>
      </c>
      <c r="MNN1193" s="240">
        <v>0</v>
      </c>
      <c r="MNO1193" s="240">
        <v>210</v>
      </c>
      <c r="MNP1193" s="235" t="e">
        <f>MNP1194+MNP1195</f>
        <v>#REF!</v>
      </c>
      <c r="MNQ1193" s="236" t="s">
        <v>29</v>
      </c>
      <c r="MNR1193" s="237" t="s">
        <v>26</v>
      </c>
      <c r="MNS1193" s="238">
        <v>7</v>
      </c>
      <c r="MNT1193" s="238">
        <v>2</v>
      </c>
      <c r="MNU1193" s="239" t="s">
        <v>237</v>
      </c>
      <c r="MNV1193" s="240">
        <v>0</v>
      </c>
      <c r="MNW1193" s="240">
        <v>210</v>
      </c>
      <c r="MNX1193" s="235" t="e">
        <f>MNX1194+MNX1195</f>
        <v>#REF!</v>
      </c>
      <c r="MNY1193" s="236" t="s">
        <v>29</v>
      </c>
      <c r="MNZ1193" s="237" t="s">
        <v>26</v>
      </c>
      <c r="MOA1193" s="238">
        <v>7</v>
      </c>
      <c r="MOB1193" s="238">
        <v>2</v>
      </c>
      <c r="MOC1193" s="239" t="s">
        <v>237</v>
      </c>
      <c r="MOD1193" s="240">
        <v>0</v>
      </c>
      <c r="MOE1193" s="240">
        <v>210</v>
      </c>
      <c r="MOF1193" s="235" t="e">
        <f>MOF1194+MOF1195</f>
        <v>#REF!</v>
      </c>
      <c r="MOG1193" s="236" t="s">
        <v>29</v>
      </c>
      <c r="MOH1193" s="237" t="s">
        <v>26</v>
      </c>
      <c r="MOI1193" s="238">
        <v>7</v>
      </c>
      <c r="MOJ1193" s="238">
        <v>2</v>
      </c>
      <c r="MOK1193" s="239" t="s">
        <v>237</v>
      </c>
      <c r="MOL1193" s="240">
        <v>0</v>
      </c>
      <c r="MOM1193" s="240">
        <v>210</v>
      </c>
      <c r="MON1193" s="235" t="e">
        <f>MON1194+MON1195</f>
        <v>#REF!</v>
      </c>
      <c r="MOO1193" s="236" t="s">
        <v>29</v>
      </c>
      <c r="MOP1193" s="237" t="s">
        <v>26</v>
      </c>
      <c r="MOQ1193" s="238">
        <v>7</v>
      </c>
      <c r="MOR1193" s="238">
        <v>2</v>
      </c>
      <c r="MOS1193" s="239" t="s">
        <v>237</v>
      </c>
      <c r="MOT1193" s="240">
        <v>0</v>
      </c>
      <c r="MOU1193" s="240">
        <v>210</v>
      </c>
      <c r="MOV1193" s="235" t="e">
        <f>MOV1194+MOV1195</f>
        <v>#REF!</v>
      </c>
      <c r="MOW1193" s="236" t="s">
        <v>29</v>
      </c>
      <c r="MOX1193" s="237" t="s">
        <v>26</v>
      </c>
      <c r="MOY1193" s="238">
        <v>7</v>
      </c>
      <c r="MOZ1193" s="238">
        <v>2</v>
      </c>
      <c r="MPA1193" s="239" t="s">
        <v>237</v>
      </c>
      <c r="MPB1193" s="240">
        <v>0</v>
      </c>
      <c r="MPC1193" s="240">
        <v>210</v>
      </c>
      <c r="MPD1193" s="235" t="e">
        <f>MPD1194+MPD1195</f>
        <v>#REF!</v>
      </c>
      <c r="MPE1193" s="236" t="s">
        <v>29</v>
      </c>
      <c r="MPF1193" s="237" t="s">
        <v>26</v>
      </c>
      <c r="MPG1193" s="238">
        <v>7</v>
      </c>
      <c r="MPH1193" s="238">
        <v>2</v>
      </c>
      <c r="MPI1193" s="239" t="s">
        <v>237</v>
      </c>
      <c r="MPJ1193" s="240">
        <v>0</v>
      </c>
      <c r="MPK1193" s="240">
        <v>210</v>
      </c>
      <c r="MPL1193" s="235" t="e">
        <f>MPL1194+MPL1195</f>
        <v>#REF!</v>
      </c>
      <c r="MPM1193" s="236" t="s">
        <v>29</v>
      </c>
      <c r="MPN1193" s="237" t="s">
        <v>26</v>
      </c>
      <c r="MPO1193" s="238">
        <v>7</v>
      </c>
      <c r="MPP1193" s="238">
        <v>2</v>
      </c>
      <c r="MPQ1193" s="239" t="s">
        <v>237</v>
      </c>
      <c r="MPR1193" s="240">
        <v>0</v>
      </c>
      <c r="MPS1193" s="240">
        <v>210</v>
      </c>
      <c r="MPT1193" s="235" t="e">
        <f>MPT1194+MPT1195</f>
        <v>#REF!</v>
      </c>
      <c r="MPU1193" s="236" t="s">
        <v>29</v>
      </c>
      <c r="MPV1193" s="237" t="s">
        <v>26</v>
      </c>
      <c r="MPW1193" s="238">
        <v>7</v>
      </c>
      <c r="MPX1193" s="238">
        <v>2</v>
      </c>
      <c r="MPY1193" s="239" t="s">
        <v>237</v>
      </c>
      <c r="MPZ1193" s="240">
        <v>0</v>
      </c>
      <c r="MQA1193" s="240">
        <v>210</v>
      </c>
      <c r="MQB1193" s="235" t="e">
        <f>MQB1194+MQB1195</f>
        <v>#REF!</v>
      </c>
      <c r="MQC1193" s="236" t="s">
        <v>29</v>
      </c>
      <c r="MQD1193" s="237" t="s">
        <v>26</v>
      </c>
      <c r="MQE1193" s="238">
        <v>7</v>
      </c>
      <c r="MQF1193" s="238">
        <v>2</v>
      </c>
      <c r="MQG1193" s="239" t="s">
        <v>237</v>
      </c>
      <c r="MQH1193" s="240">
        <v>0</v>
      </c>
      <c r="MQI1193" s="240">
        <v>210</v>
      </c>
      <c r="MQJ1193" s="235" t="e">
        <f>MQJ1194+MQJ1195</f>
        <v>#REF!</v>
      </c>
      <c r="MQK1193" s="236" t="s">
        <v>29</v>
      </c>
      <c r="MQL1193" s="237" t="s">
        <v>26</v>
      </c>
      <c r="MQM1193" s="238">
        <v>7</v>
      </c>
      <c r="MQN1193" s="238">
        <v>2</v>
      </c>
      <c r="MQO1193" s="239" t="s">
        <v>237</v>
      </c>
      <c r="MQP1193" s="240">
        <v>0</v>
      </c>
      <c r="MQQ1193" s="240">
        <v>210</v>
      </c>
      <c r="MQR1193" s="235" t="e">
        <f>MQR1194+MQR1195</f>
        <v>#REF!</v>
      </c>
      <c r="MQS1193" s="236" t="s">
        <v>29</v>
      </c>
      <c r="MQT1193" s="237" t="s">
        <v>26</v>
      </c>
      <c r="MQU1193" s="238">
        <v>7</v>
      </c>
      <c r="MQV1193" s="238">
        <v>2</v>
      </c>
      <c r="MQW1193" s="239" t="s">
        <v>237</v>
      </c>
      <c r="MQX1193" s="240">
        <v>0</v>
      </c>
      <c r="MQY1193" s="240">
        <v>210</v>
      </c>
      <c r="MQZ1193" s="235" t="e">
        <f>MQZ1194+MQZ1195</f>
        <v>#REF!</v>
      </c>
      <c r="MRA1193" s="236" t="s">
        <v>29</v>
      </c>
      <c r="MRB1193" s="237" t="s">
        <v>26</v>
      </c>
      <c r="MRC1193" s="238">
        <v>7</v>
      </c>
      <c r="MRD1193" s="238">
        <v>2</v>
      </c>
      <c r="MRE1193" s="239" t="s">
        <v>237</v>
      </c>
      <c r="MRF1193" s="240">
        <v>0</v>
      </c>
      <c r="MRG1193" s="240">
        <v>210</v>
      </c>
      <c r="MRH1193" s="235" t="e">
        <f>MRH1194+MRH1195</f>
        <v>#REF!</v>
      </c>
      <c r="MRI1193" s="236" t="s">
        <v>29</v>
      </c>
      <c r="MRJ1193" s="237" t="s">
        <v>26</v>
      </c>
      <c r="MRK1193" s="238">
        <v>7</v>
      </c>
      <c r="MRL1193" s="238">
        <v>2</v>
      </c>
      <c r="MRM1193" s="239" t="s">
        <v>237</v>
      </c>
      <c r="MRN1193" s="240">
        <v>0</v>
      </c>
      <c r="MRO1193" s="240">
        <v>210</v>
      </c>
      <c r="MRP1193" s="235" t="e">
        <f>MRP1194+MRP1195</f>
        <v>#REF!</v>
      </c>
      <c r="MRQ1193" s="236" t="s">
        <v>29</v>
      </c>
      <c r="MRR1193" s="237" t="s">
        <v>26</v>
      </c>
      <c r="MRS1193" s="238">
        <v>7</v>
      </c>
      <c r="MRT1193" s="238">
        <v>2</v>
      </c>
      <c r="MRU1193" s="239" t="s">
        <v>237</v>
      </c>
      <c r="MRV1193" s="240">
        <v>0</v>
      </c>
      <c r="MRW1193" s="240">
        <v>210</v>
      </c>
      <c r="MRX1193" s="235" t="e">
        <f>MRX1194+MRX1195</f>
        <v>#REF!</v>
      </c>
      <c r="MRY1193" s="236" t="s">
        <v>29</v>
      </c>
      <c r="MRZ1193" s="237" t="s">
        <v>26</v>
      </c>
      <c r="MSA1193" s="238">
        <v>7</v>
      </c>
      <c r="MSB1193" s="238">
        <v>2</v>
      </c>
      <c r="MSC1193" s="239" t="s">
        <v>237</v>
      </c>
      <c r="MSD1193" s="240">
        <v>0</v>
      </c>
      <c r="MSE1193" s="240">
        <v>210</v>
      </c>
      <c r="MSF1193" s="235" t="e">
        <f>MSF1194+MSF1195</f>
        <v>#REF!</v>
      </c>
      <c r="MSG1193" s="236" t="s">
        <v>29</v>
      </c>
      <c r="MSH1193" s="237" t="s">
        <v>26</v>
      </c>
      <c r="MSI1193" s="238">
        <v>7</v>
      </c>
      <c r="MSJ1193" s="238">
        <v>2</v>
      </c>
      <c r="MSK1193" s="239" t="s">
        <v>237</v>
      </c>
      <c r="MSL1193" s="240">
        <v>0</v>
      </c>
      <c r="MSM1193" s="240">
        <v>210</v>
      </c>
      <c r="MSN1193" s="235" t="e">
        <f>MSN1194+MSN1195</f>
        <v>#REF!</v>
      </c>
      <c r="MSO1193" s="236" t="s">
        <v>29</v>
      </c>
      <c r="MSP1193" s="237" t="s">
        <v>26</v>
      </c>
      <c r="MSQ1193" s="238">
        <v>7</v>
      </c>
      <c r="MSR1193" s="238">
        <v>2</v>
      </c>
      <c r="MSS1193" s="239" t="s">
        <v>237</v>
      </c>
      <c r="MST1193" s="240">
        <v>0</v>
      </c>
      <c r="MSU1193" s="240">
        <v>210</v>
      </c>
      <c r="MSV1193" s="235" t="e">
        <f>MSV1194+MSV1195</f>
        <v>#REF!</v>
      </c>
      <c r="MSW1193" s="236" t="s">
        <v>29</v>
      </c>
      <c r="MSX1193" s="237" t="s">
        <v>26</v>
      </c>
      <c r="MSY1193" s="238">
        <v>7</v>
      </c>
      <c r="MSZ1193" s="238">
        <v>2</v>
      </c>
      <c r="MTA1193" s="239" t="s">
        <v>237</v>
      </c>
      <c r="MTB1193" s="240">
        <v>0</v>
      </c>
      <c r="MTC1193" s="240">
        <v>210</v>
      </c>
      <c r="MTD1193" s="235" t="e">
        <f>MTD1194+MTD1195</f>
        <v>#REF!</v>
      </c>
      <c r="MTE1193" s="236" t="s">
        <v>29</v>
      </c>
      <c r="MTF1193" s="237" t="s">
        <v>26</v>
      </c>
      <c r="MTG1193" s="238">
        <v>7</v>
      </c>
      <c r="MTH1193" s="238">
        <v>2</v>
      </c>
      <c r="MTI1193" s="239" t="s">
        <v>237</v>
      </c>
      <c r="MTJ1193" s="240">
        <v>0</v>
      </c>
      <c r="MTK1193" s="240">
        <v>210</v>
      </c>
      <c r="MTL1193" s="235" t="e">
        <f>MTL1194+MTL1195</f>
        <v>#REF!</v>
      </c>
      <c r="MTM1193" s="236" t="s">
        <v>29</v>
      </c>
      <c r="MTN1193" s="237" t="s">
        <v>26</v>
      </c>
      <c r="MTO1193" s="238">
        <v>7</v>
      </c>
      <c r="MTP1193" s="238">
        <v>2</v>
      </c>
      <c r="MTQ1193" s="239" t="s">
        <v>237</v>
      </c>
      <c r="MTR1193" s="240">
        <v>0</v>
      </c>
      <c r="MTS1193" s="240">
        <v>210</v>
      </c>
      <c r="MTT1193" s="235" t="e">
        <f>MTT1194+MTT1195</f>
        <v>#REF!</v>
      </c>
      <c r="MTU1193" s="236" t="s">
        <v>29</v>
      </c>
      <c r="MTV1193" s="237" t="s">
        <v>26</v>
      </c>
      <c r="MTW1193" s="238">
        <v>7</v>
      </c>
      <c r="MTX1193" s="238">
        <v>2</v>
      </c>
      <c r="MTY1193" s="239" t="s">
        <v>237</v>
      </c>
      <c r="MTZ1193" s="240">
        <v>0</v>
      </c>
      <c r="MUA1193" s="240">
        <v>210</v>
      </c>
      <c r="MUB1193" s="235" t="e">
        <f>MUB1194+MUB1195</f>
        <v>#REF!</v>
      </c>
      <c r="MUC1193" s="236" t="s">
        <v>29</v>
      </c>
      <c r="MUD1193" s="237" t="s">
        <v>26</v>
      </c>
      <c r="MUE1193" s="238">
        <v>7</v>
      </c>
      <c r="MUF1193" s="238">
        <v>2</v>
      </c>
      <c r="MUG1193" s="239" t="s">
        <v>237</v>
      </c>
      <c r="MUH1193" s="240">
        <v>0</v>
      </c>
      <c r="MUI1193" s="240">
        <v>210</v>
      </c>
      <c r="MUJ1193" s="235" t="e">
        <f>MUJ1194+MUJ1195</f>
        <v>#REF!</v>
      </c>
      <c r="MUK1193" s="236" t="s">
        <v>29</v>
      </c>
      <c r="MUL1193" s="237" t="s">
        <v>26</v>
      </c>
      <c r="MUM1193" s="238">
        <v>7</v>
      </c>
      <c r="MUN1193" s="238">
        <v>2</v>
      </c>
      <c r="MUO1193" s="239" t="s">
        <v>237</v>
      </c>
      <c r="MUP1193" s="240">
        <v>0</v>
      </c>
      <c r="MUQ1193" s="240">
        <v>210</v>
      </c>
      <c r="MUR1193" s="235" t="e">
        <f>MUR1194+MUR1195</f>
        <v>#REF!</v>
      </c>
      <c r="MUS1193" s="236" t="s">
        <v>29</v>
      </c>
      <c r="MUT1193" s="237" t="s">
        <v>26</v>
      </c>
      <c r="MUU1193" s="238">
        <v>7</v>
      </c>
      <c r="MUV1193" s="238">
        <v>2</v>
      </c>
      <c r="MUW1193" s="239" t="s">
        <v>237</v>
      </c>
      <c r="MUX1193" s="240">
        <v>0</v>
      </c>
      <c r="MUY1193" s="240">
        <v>210</v>
      </c>
      <c r="MUZ1193" s="235" t="e">
        <f>MUZ1194+MUZ1195</f>
        <v>#REF!</v>
      </c>
      <c r="MVA1193" s="236" t="s">
        <v>29</v>
      </c>
      <c r="MVB1193" s="237" t="s">
        <v>26</v>
      </c>
      <c r="MVC1193" s="238">
        <v>7</v>
      </c>
      <c r="MVD1193" s="238">
        <v>2</v>
      </c>
      <c r="MVE1193" s="239" t="s">
        <v>237</v>
      </c>
      <c r="MVF1193" s="240">
        <v>0</v>
      </c>
      <c r="MVG1193" s="240">
        <v>210</v>
      </c>
      <c r="MVH1193" s="235" t="e">
        <f>MVH1194+MVH1195</f>
        <v>#REF!</v>
      </c>
      <c r="MVI1193" s="236" t="s">
        <v>29</v>
      </c>
      <c r="MVJ1193" s="237" t="s">
        <v>26</v>
      </c>
      <c r="MVK1193" s="238">
        <v>7</v>
      </c>
      <c r="MVL1193" s="238">
        <v>2</v>
      </c>
      <c r="MVM1193" s="239" t="s">
        <v>237</v>
      </c>
      <c r="MVN1193" s="240">
        <v>0</v>
      </c>
      <c r="MVO1193" s="240">
        <v>210</v>
      </c>
      <c r="MVP1193" s="235" t="e">
        <f>MVP1194+MVP1195</f>
        <v>#REF!</v>
      </c>
      <c r="MVQ1193" s="236" t="s">
        <v>29</v>
      </c>
      <c r="MVR1193" s="237" t="s">
        <v>26</v>
      </c>
      <c r="MVS1193" s="238">
        <v>7</v>
      </c>
      <c r="MVT1193" s="238">
        <v>2</v>
      </c>
      <c r="MVU1193" s="239" t="s">
        <v>237</v>
      </c>
      <c r="MVV1193" s="240">
        <v>0</v>
      </c>
      <c r="MVW1193" s="240">
        <v>210</v>
      </c>
      <c r="MVX1193" s="235" t="e">
        <f>MVX1194+MVX1195</f>
        <v>#REF!</v>
      </c>
      <c r="MVY1193" s="236" t="s">
        <v>29</v>
      </c>
      <c r="MVZ1193" s="237" t="s">
        <v>26</v>
      </c>
      <c r="MWA1193" s="238">
        <v>7</v>
      </c>
      <c r="MWB1193" s="238">
        <v>2</v>
      </c>
      <c r="MWC1193" s="239" t="s">
        <v>237</v>
      </c>
      <c r="MWD1193" s="240">
        <v>0</v>
      </c>
      <c r="MWE1193" s="240">
        <v>210</v>
      </c>
      <c r="MWF1193" s="235" t="e">
        <f>MWF1194+MWF1195</f>
        <v>#REF!</v>
      </c>
      <c r="MWG1193" s="236" t="s">
        <v>29</v>
      </c>
      <c r="MWH1193" s="237" t="s">
        <v>26</v>
      </c>
      <c r="MWI1193" s="238">
        <v>7</v>
      </c>
      <c r="MWJ1193" s="238">
        <v>2</v>
      </c>
      <c r="MWK1193" s="239" t="s">
        <v>237</v>
      </c>
      <c r="MWL1193" s="240">
        <v>0</v>
      </c>
      <c r="MWM1193" s="240">
        <v>210</v>
      </c>
      <c r="MWN1193" s="235" t="e">
        <f>MWN1194+MWN1195</f>
        <v>#REF!</v>
      </c>
      <c r="MWO1193" s="236" t="s">
        <v>29</v>
      </c>
      <c r="MWP1193" s="237" t="s">
        <v>26</v>
      </c>
      <c r="MWQ1193" s="238">
        <v>7</v>
      </c>
      <c r="MWR1193" s="238">
        <v>2</v>
      </c>
      <c r="MWS1193" s="239" t="s">
        <v>237</v>
      </c>
      <c r="MWT1193" s="240">
        <v>0</v>
      </c>
      <c r="MWU1193" s="240">
        <v>210</v>
      </c>
      <c r="MWV1193" s="235" t="e">
        <f>MWV1194+MWV1195</f>
        <v>#REF!</v>
      </c>
      <c r="MWW1193" s="236" t="s">
        <v>29</v>
      </c>
      <c r="MWX1193" s="237" t="s">
        <v>26</v>
      </c>
      <c r="MWY1193" s="238">
        <v>7</v>
      </c>
      <c r="MWZ1193" s="238">
        <v>2</v>
      </c>
      <c r="MXA1193" s="239" t="s">
        <v>237</v>
      </c>
      <c r="MXB1193" s="240">
        <v>0</v>
      </c>
      <c r="MXC1193" s="240">
        <v>210</v>
      </c>
      <c r="MXD1193" s="235" t="e">
        <f>MXD1194+MXD1195</f>
        <v>#REF!</v>
      </c>
      <c r="MXE1193" s="236" t="s">
        <v>29</v>
      </c>
      <c r="MXF1193" s="237" t="s">
        <v>26</v>
      </c>
      <c r="MXG1193" s="238">
        <v>7</v>
      </c>
      <c r="MXH1193" s="238">
        <v>2</v>
      </c>
      <c r="MXI1193" s="239" t="s">
        <v>237</v>
      </c>
      <c r="MXJ1193" s="240">
        <v>0</v>
      </c>
      <c r="MXK1193" s="240">
        <v>210</v>
      </c>
      <c r="MXL1193" s="235" t="e">
        <f>MXL1194+MXL1195</f>
        <v>#REF!</v>
      </c>
      <c r="MXM1193" s="236" t="s">
        <v>29</v>
      </c>
      <c r="MXN1193" s="237" t="s">
        <v>26</v>
      </c>
      <c r="MXO1193" s="238">
        <v>7</v>
      </c>
      <c r="MXP1193" s="238">
        <v>2</v>
      </c>
      <c r="MXQ1193" s="239" t="s">
        <v>237</v>
      </c>
      <c r="MXR1193" s="240">
        <v>0</v>
      </c>
      <c r="MXS1193" s="240">
        <v>210</v>
      </c>
      <c r="MXT1193" s="235" t="e">
        <f>MXT1194+MXT1195</f>
        <v>#REF!</v>
      </c>
      <c r="MXU1193" s="236" t="s">
        <v>29</v>
      </c>
      <c r="MXV1193" s="237" t="s">
        <v>26</v>
      </c>
      <c r="MXW1193" s="238">
        <v>7</v>
      </c>
      <c r="MXX1193" s="238">
        <v>2</v>
      </c>
      <c r="MXY1193" s="239" t="s">
        <v>237</v>
      </c>
      <c r="MXZ1193" s="240">
        <v>0</v>
      </c>
      <c r="MYA1193" s="240">
        <v>210</v>
      </c>
      <c r="MYB1193" s="235" t="e">
        <f>MYB1194+MYB1195</f>
        <v>#REF!</v>
      </c>
      <c r="MYC1193" s="236" t="s">
        <v>29</v>
      </c>
      <c r="MYD1193" s="237" t="s">
        <v>26</v>
      </c>
      <c r="MYE1193" s="238">
        <v>7</v>
      </c>
      <c r="MYF1193" s="238">
        <v>2</v>
      </c>
      <c r="MYG1193" s="239" t="s">
        <v>237</v>
      </c>
      <c r="MYH1193" s="240">
        <v>0</v>
      </c>
      <c r="MYI1193" s="240">
        <v>210</v>
      </c>
      <c r="MYJ1193" s="235" t="e">
        <f>MYJ1194+MYJ1195</f>
        <v>#REF!</v>
      </c>
      <c r="MYK1193" s="236" t="s">
        <v>29</v>
      </c>
      <c r="MYL1193" s="237" t="s">
        <v>26</v>
      </c>
      <c r="MYM1193" s="238">
        <v>7</v>
      </c>
      <c r="MYN1193" s="238">
        <v>2</v>
      </c>
      <c r="MYO1193" s="239" t="s">
        <v>237</v>
      </c>
      <c r="MYP1193" s="240">
        <v>0</v>
      </c>
      <c r="MYQ1193" s="240">
        <v>210</v>
      </c>
      <c r="MYR1193" s="235" t="e">
        <f>MYR1194+MYR1195</f>
        <v>#REF!</v>
      </c>
      <c r="MYS1193" s="236" t="s">
        <v>29</v>
      </c>
      <c r="MYT1193" s="237" t="s">
        <v>26</v>
      </c>
      <c r="MYU1193" s="238">
        <v>7</v>
      </c>
      <c r="MYV1193" s="238">
        <v>2</v>
      </c>
      <c r="MYW1193" s="239" t="s">
        <v>237</v>
      </c>
      <c r="MYX1193" s="240">
        <v>0</v>
      </c>
      <c r="MYY1193" s="240">
        <v>210</v>
      </c>
      <c r="MYZ1193" s="235" t="e">
        <f>MYZ1194+MYZ1195</f>
        <v>#REF!</v>
      </c>
      <c r="MZA1193" s="236" t="s">
        <v>29</v>
      </c>
      <c r="MZB1193" s="237" t="s">
        <v>26</v>
      </c>
      <c r="MZC1193" s="238">
        <v>7</v>
      </c>
      <c r="MZD1193" s="238">
        <v>2</v>
      </c>
      <c r="MZE1193" s="239" t="s">
        <v>237</v>
      </c>
      <c r="MZF1193" s="240">
        <v>0</v>
      </c>
      <c r="MZG1193" s="240">
        <v>210</v>
      </c>
      <c r="MZH1193" s="235" t="e">
        <f>MZH1194+MZH1195</f>
        <v>#REF!</v>
      </c>
      <c r="MZI1193" s="236" t="s">
        <v>29</v>
      </c>
      <c r="MZJ1193" s="237" t="s">
        <v>26</v>
      </c>
      <c r="MZK1193" s="238">
        <v>7</v>
      </c>
      <c r="MZL1193" s="238">
        <v>2</v>
      </c>
      <c r="MZM1193" s="239" t="s">
        <v>237</v>
      </c>
      <c r="MZN1193" s="240">
        <v>0</v>
      </c>
      <c r="MZO1193" s="240">
        <v>210</v>
      </c>
      <c r="MZP1193" s="235" t="e">
        <f>MZP1194+MZP1195</f>
        <v>#REF!</v>
      </c>
      <c r="MZQ1193" s="236" t="s">
        <v>29</v>
      </c>
      <c r="MZR1193" s="237" t="s">
        <v>26</v>
      </c>
      <c r="MZS1193" s="238">
        <v>7</v>
      </c>
      <c r="MZT1193" s="238">
        <v>2</v>
      </c>
      <c r="MZU1193" s="239" t="s">
        <v>237</v>
      </c>
      <c r="MZV1193" s="240">
        <v>0</v>
      </c>
      <c r="MZW1193" s="240">
        <v>210</v>
      </c>
      <c r="MZX1193" s="235" t="e">
        <f>MZX1194+MZX1195</f>
        <v>#REF!</v>
      </c>
      <c r="MZY1193" s="236" t="s">
        <v>29</v>
      </c>
      <c r="MZZ1193" s="237" t="s">
        <v>26</v>
      </c>
      <c r="NAA1193" s="238">
        <v>7</v>
      </c>
      <c r="NAB1193" s="238">
        <v>2</v>
      </c>
      <c r="NAC1193" s="239" t="s">
        <v>237</v>
      </c>
      <c r="NAD1193" s="240">
        <v>0</v>
      </c>
      <c r="NAE1193" s="240">
        <v>210</v>
      </c>
      <c r="NAF1193" s="235" t="e">
        <f>NAF1194+NAF1195</f>
        <v>#REF!</v>
      </c>
      <c r="NAG1193" s="236" t="s">
        <v>29</v>
      </c>
      <c r="NAH1193" s="237" t="s">
        <v>26</v>
      </c>
      <c r="NAI1193" s="238">
        <v>7</v>
      </c>
      <c r="NAJ1193" s="238">
        <v>2</v>
      </c>
      <c r="NAK1193" s="239" t="s">
        <v>237</v>
      </c>
      <c r="NAL1193" s="240">
        <v>0</v>
      </c>
      <c r="NAM1193" s="240">
        <v>210</v>
      </c>
      <c r="NAN1193" s="235" t="e">
        <f>NAN1194+NAN1195</f>
        <v>#REF!</v>
      </c>
      <c r="NAO1193" s="236" t="s">
        <v>29</v>
      </c>
      <c r="NAP1193" s="237" t="s">
        <v>26</v>
      </c>
      <c r="NAQ1193" s="238">
        <v>7</v>
      </c>
      <c r="NAR1193" s="238">
        <v>2</v>
      </c>
      <c r="NAS1193" s="239" t="s">
        <v>237</v>
      </c>
      <c r="NAT1193" s="240">
        <v>0</v>
      </c>
      <c r="NAU1193" s="240">
        <v>210</v>
      </c>
      <c r="NAV1193" s="235" t="e">
        <f>NAV1194+NAV1195</f>
        <v>#REF!</v>
      </c>
      <c r="NAW1193" s="236" t="s">
        <v>29</v>
      </c>
      <c r="NAX1193" s="237" t="s">
        <v>26</v>
      </c>
      <c r="NAY1193" s="238">
        <v>7</v>
      </c>
      <c r="NAZ1193" s="238">
        <v>2</v>
      </c>
      <c r="NBA1193" s="239" t="s">
        <v>237</v>
      </c>
      <c r="NBB1193" s="240">
        <v>0</v>
      </c>
      <c r="NBC1193" s="240">
        <v>210</v>
      </c>
      <c r="NBD1193" s="235" t="e">
        <f>NBD1194+NBD1195</f>
        <v>#REF!</v>
      </c>
      <c r="NBE1193" s="236" t="s">
        <v>29</v>
      </c>
      <c r="NBF1193" s="237" t="s">
        <v>26</v>
      </c>
      <c r="NBG1193" s="238">
        <v>7</v>
      </c>
      <c r="NBH1193" s="238">
        <v>2</v>
      </c>
      <c r="NBI1193" s="239" t="s">
        <v>237</v>
      </c>
      <c r="NBJ1193" s="240">
        <v>0</v>
      </c>
      <c r="NBK1193" s="240">
        <v>210</v>
      </c>
      <c r="NBL1193" s="235" t="e">
        <f>NBL1194+NBL1195</f>
        <v>#REF!</v>
      </c>
      <c r="NBM1193" s="236" t="s">
        <v>29</v>
      </c>
      <c r="NBN1193" s="237" t="s">
        <v>26</v>
      </c>
      <c r="NBO1193" s="238">
        <v>7</v>
      </c>
      <c r="NBP1193" s="238">
        <v>2</v>
      </c>
      <c r="NBQ1193" s="239" t="s">
        <v>237</v>
      </c>
      <c r="NBR1193" s="240">
        <v>0</v>
      </c>
      <c r="NBS1193" s="240">
        <v>210</v>
      </c>
      <c r="NBT1193" s="235" t="e">
        <f>NBT1194+NBT1195</f>
        <v>#REF!</v>
      </c>
      <c r="NBU1193" s="236" t="s">
        <v>29</v>
      </c>
      <c r="NBV1193" s="237" t="s">
        <v>26</v>
      </c>
      <c r="NBW1193" s="238">
        <v>7</v>
      </c>
      <c r="NBX1193" s="238">
        <v>2</v>
      </c>
      <c r="NBY1193" s="239" t="s">
        <v>237</v>
      </c>
      <c r="NBZ1193" s="240">
        <v>0</v>
      </c>
      <c r="NCA1193" s="240">
        <v>210</v>
      </c>
      <c r="NCB1193" s="235" t="e">
        <f>NCB1194+NCB1195</f>
        <v>#REF!</v>
      </c>
      <c r="NCC1193" s="236" t="s">
        <v>29</v>
      </c>
      <c r="NCD1193" s="237" t="s">
        <v>26</v>
      </c>
      <c r="NCE1193" s="238">
        <v>7</v>
      </c>
      <c r="NCF1193" s="238">
        <v>2</v>
      </c>
      <c r="NCG1193" s="239" t="s">
        <v>237</v>
      </c>
      <c r="NCH1193" s="240">
        <v>0</v>
      </c>
      <c r="NCI1193" s="240">
        <v>210</v>
      </c>
      <c r="NCJ1193" s="235" t="e">
        <f>NCJ1194+NCJ1195</f>
        <v>#REF!</v>
      </c>
      <c r="NCK1193" s="236" t="s">
        <v>29</v>
      </c>
      <c r="NCL1193" s="237" t="s">
        <v>26</v>
      </c>
      <c r="NCM1193" s="238">
        <v>7</v>
      </c>
      <c r="NCN1193" s="238">
        <v>2</v>
      </c>
      <c r="NCO1193" s="239" t="s">
        <v>237</v>
      </c>
      <c r="NCP1193" s="240">
        <v>0</v>
      </c>
      <c r="NCQ1193" s="240">
        <v>210</v>
      </c>
      <c r="NCR1193" s="235" t="e">
        <f>NCR1194+NCR1195</f>
        <v>#REF!</v>
      </c>
      <c r="NCS1193" s="236" t="s">
        <v>29</v>
      </c>
      <c r="NCT1193" s="237" t="s">
        <v>26</v>
      </c>
      <c r="NCU1193" s="238">
        <v>7</v>
      </c>
      <c r="NCV1193" s="238">
        <v>2</v>
      </c>
      <c r="NCW1193" s="239" t="s">
        <v>237</v>
      </c>
      <c r="NCX1193" s="240">
        <v>0</v>
      </c>
      <c r="NCY1193" s="240">
        <v>210</v>
      </c>
      <c r="NCZ1193" s="235" t="e">
        <f>NCZ1194+NCZ1195</f>
        <v>#REF!</v>
      </c>
      <c r="NDA1193" s="236" t="s">
        <v>29</v>
      </c>
      <c r="NDB1193" s="237" t="s">
        <v>26</v>
      </c>
      <c r="NDC1193" s="238">
        <v>7</v>
      </c>
      <c r="NDD1193" s="238">
        <v>2</v>
      </c>
      <c r="NDE1193" s="239" t="s">
        <v>237</v>
      </c>
      <c r="NDF1193" s="240">
        <v>0</v>
      </c>
      <c r="NDG1193" s="240">
        <v>210</v>
      </c>
      <c r="NDH1193" s="235" t="e">
        <f>NDH1194+NDH1195</f>
        <v>#REF!</v>
      </c>
      <c r="NDI1193" s="236" t="s">
        <v>29</v>
      </c>
      <c r="NDJ1193" s="237" t="s">
        <v>26</v>
      </c>
      <c r="NDK1193" s="238">
        <v>7</v>
      </c>
      <c r="NDL1193" s="238">
        <v>2</v>
      </c>
      <c r="NDM1193" s="239" t="s">
        <v>237</v>
      </c>
      <c r="NDN1193" s="240">
        <v>0</v>
      </c>
      <c r="NDO1193" s="240">
        <v>210</v>
      </c>
      <c r="NDP1193" s="235" t="e">
        <f>NDP1194+NDP1195</f>
        <v>#REF!</v>
      </c>
      <c r="NDQ1193" s="236" t="s">
        <v>29</v>
      </c>
      <c r="NDR1193" s="237" t="s">
        <v>26</v>
      </c>
      <c r="NDS1193" s="238">
        <v>7</v>
      </c>
      <c r="NDT1193" s="238">
        <v>2</v>
      </c>
      <c r="NDU1193" s="239" t="s">
        <v>237</v>
      </c>
      <c r="NDV1193" s="240">
        <v>0</v>
      </c>
      <c r="NDW1193" s="240">
        <v>210</v>
      </c>
      <c r="NDX1193" s="235" t="e">
        <f>NDX1194+NDX1195</f>
        <v>#REF!</v>
      </c>
      <c r="NDY1193" s="236" t="s">
        <v>29</v>
      </c>
      <c r="NDZ1193" s="237" t="s">
        <v>26</v>
      </c>
      <c r="NEA1193" s="238">
        <v>7</v>
      </c>
      <c r="NEB1193" s="238">
        <v>2</v>
      </c>
      <c r="NEC1193" s="239" t="s">
        <v>237</v>
      </c>
      <c r="NED1193" s="240">
        <v>0</v>
      </c>
      <c r="NEE1193" s="240">
        <v>210</v>
      </c>
      <c r="NEF1193" s="235" t="e">
        <f>NEF1194+NEF1195</f>
        <v>#REF!</v>
      </c>
      <c r="NEG1193" s="236" t="s">
        <v>29</v>
      </c>
      <c r="NEH1193" s="237" t="s">
        <v>26</v>
      </c>
      <c r="NEI1193" s="238">
        <v>7</v>
      </c>
      <c r="NEJ1193" s="238">
        <v>2</v>
      </c>
      <c r="NEK1193" s="239" t="s">
        <v>237</v>
      </c>
      <c r="NEL1193" s="240">
        <v>0</v>
      </c>
      <c r="NEM1193" s="240">
        <v>210</v>
      </c>
      <c r="NEN1193" s="235" t="e">
        <f>NEN1194+NEN1195</f>
        <v>#REF!</v>
      </c>
      <c r="NEO1193" s="236" t="s">
        <v>29</v>
      </c>
      <c r="NEP1193" s="237" t="s">
        <v>26</v>
      </c>
      <c r="NEQ1193" s="238">
        <v>7</v>
      </c>
      <c r="NER1193" s="238">
        <v>2</v>
      </c>
      <c r="NES1193" s="239" t="s">
        <v>237</v>
      </c>
      <c r="NET1193" s="240">
        <v>0</v>
      </c>
      <c r="NEU1193" s="240">
        <v>210</v>
      </c>
      <c r="NEV1193" s="235" t="e">
        <f>NEV1194+NEV1195</f>
        <v>#REF!</v>
      </c>
      <c r="NEW1193" s="236" t="s">
        <v>29</v>
      </c>
      <c r="NEX1193" s="237" t="s">
        <v>26</v>
      </c>
      <c r="NEY1193" s="238">
        <v>7</v>
      </c>
      <c r="NEZ1193" s="238">
        <v>2</v>
      </c>
      <c r="NFA1193" s="239" t="s">
        <v>237</v>
      </c>
      <c r="NFB1193" s="240">
        <v>0</v>
      </c>
      <c r="NFC1193" s="240">
        <v>210</v>
      </c>
      <c r="NFD1193" s="235" t="e">
        <f>NFD1194+NFD1195</f>
        <v>#REF!</v>
      </c>
      <c r="NFE1193" s="236" t="s">
        <v>29</v>
      </c>
      <c r="NFF1193" s="237" t="s">
        <v>26</v>
      </c>
      <c r="NFG1193" s="238">
        <v>7</v>
      </c>
      <c r="NFH1193" s="238">
        <v>2</v>
      </c>
      <c r="NFI1193" s="239" t="s">
        <v>237</v>
      </c>
      <c r="NFJ1193" s="240">
        <v>0</v>
      </c>
      <c r="NFK1193" s="240">
        <v>210</v>
      </c>
      <c r="NFL1193" s="235" t="e">
        <f>NFL1194+NFL1195</f>
        <v>#REF!</v>
      </c>
      <c r="NFM1193" s="236" t="s">
        <v>29</v>
      </c>
      <c r="NFN1193" s="237" t="s">
        <v>26</v>
      </c>
      <c r="NFO1193" s="238">
        <v>7</v>
      </c>
      <c r="NFP1193" s="238">
        <v>2</v>
      </c>
      <c r="NFQ1193" s="239" t="s">
        <v>237</v>
      </c>
      <c r="NFR1193" s="240">
        <v>0</v>
      </c>
      <c r="NFS1193" s="240">
        <v>210</v>
      </c>
      <c r="NFT1193" s="235" t="e">
        <f>NFT1194+NFT1195</f>
        <v>#REF!</v>
      </c>
      <c r="NFU1193" s="236" t="s">
        <v>29</v>
      </c>
      <c r="NFV1193" s="237" t="s">
        <v>26</v>
      </c>
      <c r="NFW1193" s="238">
        <v>7</v>
      </c>
      <c r="NFX1193" s="238">
        <v>2</v>
      </c>
      <c r="NFY1193" s="239" t="s">
        <v>237</v>
      </c>
      <c r="NFZ1193" s="240">
        <v>0</v>
      </c>
      <c r="NGA1193" s="240">
        <v>210</v>
      </c>
      <c r="NGB1193" s="235" t="e">
        <f>NGB1194+NGB1195</f>
        <v>#REF!</v>
      </c>
      <c r="NGC1193" s="236" t="s">
        <v>29</v>
      </c>
      <c r="NGD1193" s="237" t="s">
        <v>26</v>
      </c>
      <c r="NGE1193" s="238">
        <v>7</v>
      </c>
      <c r="NGF1193" s="238">
        <v>2</v>
      </c>
      <c r="NGG1193" s="239" t="s">
        <v>237</v>
      </c>
      <c r="NGH1193" s="240">
        <v>0</v>
      </c>
      <c r="NGI1193" s="240">
        <v>210</v>
      </c>
      <c r="NGJ1193" s="235" t="e">
        <f>NGJ1194+NGJ1195</f>
        <v>#REF!</v>
      </c>
      <c r="NGK1193" s="236" t="s">
        <v>29</v>
      </c>
      <c r="NGL1193" s="237" t="s">
        <v>26</v>
      </c>
      <c r="NGM1193" s="238">
        <v>7</v>
      </c>
      <c r="NGN1193" s="238">
        <v>2</v>
      </c>
      <c r="NGO1193" s="239" t="s">
        <v>237</v>
      </c>
      <c r="NGP1193" s="240">
        <v>0</v>
      </c>
      <c r="NGQ1193" s="240">
        <v>210</v>
      </c>
      <c r="NGR1193" s="235" t="e">
        <f>NGR1194+NGR1195</f>
        <v>#REF!</v>
      </c>
      <c r="NGS1193" s="236" t="s">
        <v>29</v>
      </c>
      <c r="NGT1193" s="237" t="s">
        <v>26</v>
      </c>
      <c r="NGU1193" s="238">
        <v>7</v>
      </c>
      <c r="NGV1193" s="238">
        <v>2</v>
      </c>
      <c r="NGW1193" s="239" t="s">
        <v>237</v>
      </c>
      <c r="NGX1193" s="240">
        <v>0</v>
      </c>
      <c r="NGY1193" s="240">
        <v>210</v>
      </c>
      <c r="NGZ1193" s="235" t="e">
        <f>NGZ1194+NGZ1195</f>
        <v>#REF!</v>
      </c>
      <c r="NHA1193" s="236" t="s">
        <v>29</v>
      </c>
      <c r="NHB1193" s="237" t="s">
        <v>26</v>
      </c>
      <c r="NHC1193" s="238">
        <v>7</v>
      </c>
      <c r="NHD1193" s="238">
        <v>2</v>
      </c>
      <c r="NHE1193" s="239" t="s">
        <v>237</v>
      </c>
      <c r="NHF1193" s="240">
        <v>0</v>
      </c>
      <c r="NHG1193" s="240">
        <v>210</v>
      </c>
      <c r="NHH1193" s="235" t="e">
        <f>NHH1194+NHH1195</f>
        <v>#REF!</v>
      </c>
      <c r="NHI1193" s="236" t="s">
        <v>29</v>
      </c>
      <c r="NHJ1193" s="237" t="s">
        <v>26</v>
      </c>
      <c r="NHK1193" s="238">
        <v>7</v>
      </c>
      <c r="NHL1193" s="238">
        <v>2</v>
      </c>
      <c r="NHM1193" s="239" t="s">
        <v>237</v>
      </c>
      <c r="NHN1193" s="240">
        <v>0</v>
      </c>
      <c r="NHO1193" s="240">
        <v>210</v>
      </c>
      <c r="NHP1193" s="235" t="e">
        <f>NHP1194+NHP1195</f>
        <v>#REF!</v>
      </c>
      <c r="NHQ1193" s="236" t="s">
        <v>29</v>
      </c>
      <c r="NHR1193" s="237" t="s">
        <v>26</v>
      </c>
      <c r="NHS1193" s="238">
        <v>7</v>
      </c>
      <c r="NHT1193" s="238">
        <v>2</v>
      </c>
      <c r="NHU1193" s="239" t="s">
        <v>237</v>
      </c>
      <c r="NHV1193" s="240">
        <v>0</v>
      </c>
      <c r="NHW1193" s="240">
        <v>210</v>
      </c>
      <c r="NHX1193" s="235" t="e">
        <f>NHX1194+NHX1195</f>
        <v>#REF!</v>
      </c>
      <c r="NHY1193" s="236" t="s">
        <v>29</v>
      </c>
      <c r="NHZ1193" s="237" t="s">
        <v>26</v>
      </c>
      <c r="NIA1193" s="238">
        <v>7</v>
      </c>
      <c r="NIB1193" s="238">
        <v>2</v>
      </c>
      <c r="NIC1193" s="239" t="s">
        <v>237</v>
      </c>
      <c r="NID1193" s="240">
        <v>0</v>
      </c>
      <c r="NIE1193" s="240">
        <v>210</v>
      </c>
      <c r="NIF1193" s="235" t="e">
        <f>NIF1194+NIF1195</f>
        <v>#REF!</v>
      </c>
      <c r="NIG1193" s="236" t="s">
        <v>29</v>
      </c>
      <c r="NIH1193" s="237" t="s">
        <v>26</v>
      </c>
      <c r="NII1193" s="238">
        <v>7</v>
      </c>
      <c r="NIJ1193" s="238">
        <v>2</v>
      </c>
      <c r="NIK1193" s="239" t="s">
        <v>237</v>
      </c>
      <c r="NIL1193" s="240">
        <v>0</v>
      </c>
      <c r="NIM1193" s="240">
        <v>210</v>
      </c>
      <c r="NIN1193" s="235" t="e">
        <f>NIN1194+NIN1195</f>
        <v>#REF!</v>
      </c>
      <c r="NIO1193" s="236" t="s">
        <v>29</v>
      </c>
      <c r="NIP1193" s="237" t="s">
        <v>26</v>
      </c>
      <c r="NIQ1193" s="238">
        <v>7</v>
      </c>
      <c r="NIR1193" s="238">
        <v>2</v>
      </c>
      <c r="NIS1193" s="239" t="s">
        <v>237</v>
      </c>
      <c r="NIT1193" s="240">
        <v>0</v>
      </c>
      <c r="NIU1193" s="240">
        <v>210</v>
      </c>
      <c r="NIV1193" s="235" t="e">
        <f>NIV1194+NIV1195</f>
        <v>#REF!</v>
      </c>
      <c r="NIW1193" s="236" t="s">
        <v>29</v>
      </c>
      <c r="NIX1193" s="237" t="s">
        <v>26</v>
      </c>
      <c r="NIY1193" s="238">
        <v>7</v>
      </c>
      <c r="NIZ1193" s="238">
        <v>2</v>
      </c>
      <c r="NJA1193" s="239" t="s">
        <v>237</v>
      </c>
      <c r="NJB1193" s="240">
        <v>0</v>
      </c>
      <c r="NJC1193" s="240">
        <v>210</v>
      </c>
      <c r="NJD1193" s="235" t="e">
        <f>NJD1194+NJD1195</f>
        <v>#REF!</v>
      </c>
      <c r="NJE1193" s="236" t="s">
        <v>29</v>
      </c>
      <c r="NJF1193" s="237" t="s">
        <v>26</v>
      </c>
      <c r="NJG1193" s="238">
        <v>7</v>
      </c>
      <c r="NJH1193" s="238">
        <v>2</v>
      </c>
      <c r="NJI1193" s="239" t="s">
        <v>237</v>
      </c>
      <c r="NJJ1193" s="240">
        <v>0</v>
      </c>
      <c r="NJK1193" s="240">
        <v>210</v>
      </c>
      <c r="NJL1193" s="235" t="e">
        <f>NJL1194+NJL1195</f>
        <v>#REF!</v>
      </c>
      <c r="NJM1193" s="236" t="s">
        <v>29</v>
      </c>
      <c r="NJN1193" s="237" t="s">
        <v>26</v>
      </c>
      <c r="NJO1193" s="238">
        <v>7</v>
      </c>
      <c r="NJP1193" s="238">
        <v>2</v>
      </c>
      <c r="NJQ1193" s="239" t="s">
        <v>237</v>
      </c>
      <c r="NJR1193" s="240">
        <v>0</v>
      </c>
      <c r="NJS1193" s="240">
        <v>210</v>
      </c>
      <c r="NJT1193" s="235" t="e">
        <f>NJT1194+NJT1195</f>
        <v>#REF!</v>
      </c>
      <c r="NJU1193" s="236" t="s">
        <v>29</v>
      </c>
      <c r="NJV1193" s="237" t="s">
        <v>26</v>
      </c>
      <c r="NJW1193" s="238">
        <v>7</v>
      </c>
      <c r="NJX1193" s="238">
        <v>2</v>
      </c>
      <c r="NJY1193" s="239" t="s">
        <v>237</v>
      </c>
      <c r="NJZ1193" s="240">
        <v>0</v>
      </c>
      <c r="NKA1193" s="240">
        <v>210</v>
      </c>
      <c r="NKB1193" s="235" t="e">
        <f>NKB1194+NKB1195</f>
        <v>#REF!</v>
      </c>
      <c r="NKC1193" s="236" t="s">
        <v>29</v>
      </c>
      <c r="NKD1193" s="237" t="s">
        <v>26</v>
      </c>
      <c r="NKE1193" s="238">
        <v>7</v>
      </c>
      <c r="NKF1193" s="238">
        <v>2</v>
      </c>
      <c r="NKG1193" s="239" t="s">
        <v>237</v>
      </c>
      <c r="NKH1193" s="240">
        <v>0</v>
      </c>
      <c r="NKI1193" s="240">
        <v>210</v>
      </c>
      <c r="NKJ1193" s="235" t="e">
        <f>NKJ1194+NKJ1195</f>
        <v>#REF!</v>
      </c>
      <c r="NKK1193" s="236" t="s">
        <v>29</v>
      </c>
      <c r="NKL1193" s="237" t="s">
        <v>26</v>
      </c>
      <c r="NKM1193" s="238">
        <v>7</v>
      </c>
      <c r="NKN1193" s="238">
        <v>2</v>
      </c>
      <c r="NKO1193" s="239" t="s">
        <v>237</v>
      </c>
      <c r="NKP1193" s="240">
        <v>0</v>
      </c>
      <c r="NKQ1193" s="240">
        <v>210</v>
      </c>
      <c r="NKR1193" s="235" t="e">
        <f>NKR1194+NKR1195</f>
        <v>#REF!</v>
      </c>
      <c r="NKS1193" s="236" t="s">
        <v>29</v>
      </c>
      <c r="NKT1193" s="237" t="s">
        <v>26</v>
      </c>
      <c r="NKU1193" s="238">
        <v>7</v>
      </c>
      <c r="NKV1193" s="238">
        <v>2</v>
      </c>
      <c r="NKW1193" s="239" t="s">
        <v>237</v>
      </c>
      <c r="NKX1193" s="240">
        <v>0</v>
      </c>
      <c r="NKY1193" s="240">
        <v>210</v>
      </c>
      <c r="NKZ1193" s="235" t="e">
        <f>NKZ1194+NKZ1195</f>
        <v>#REF!</v>
      </c>
      <c r="NLA1193" s="236" t="s">
        <v>29</v>
      </c>
      <c r="NLB1193" s="237" t="s">
        <v>26</v>
      </c>
      <c r="NLC1193" s="238">
        <v>7</v>
      </c>
      <c r="NLD1193" s="238">
        <v>2</v>
      </c>
      <c r="NLE1193" s="239" t="s">
        <v>237</v>
      </c>
      <c r="NLF1193" s="240">
        <v>0</v>
      </c>
      <c r="NLG1193" s="240">
        <v>210</v>
      </c>
      <c r="NLH1193" s="235" t="e">
        <f>NLH1194+NLH1195</f>
        <v>#REF!</v>
      </c>
      <c r="NLI1193" s="236" t="s">
        <v>29</v>
      </c>
      <c r="NLJ1193" s="237" t="s">
        <v>26</v>
      </c>
      <c r="NLK1193" s="238">
        <v>7</v>
      </c>
      <c r="NLL1193" s="238">
        <v>2</v>
      </c>
      <c r="NLM1193" s="239" t="s">
        <v>237</v>
      </c>
      <c r="NLN1193" s="240">
        <v>0</v>
      </c>
      <c r="NLO1193" s="240">
        <v>210</v>
      </c>
      <c r="NLP1193" s="235" t="e">
        <f>NLP1194+NLP1195</f>
        <v>#REF!</v>
      </c>
      <c r="NLQ1193" s="236" t="s">
        <v>29</v>
      </c>
      <c r="NLR1193" s="237" t="s">
        <v>26</v>
      </c>
      <c r="NLS1193" s="238">
        <v>7</v>
      </c>
      <c r="NLT1193" s="238">
        <v>2</v>
      </c>
      <c r="NLU1193" s="239" t="s">
        <v>237</v>
      </c>
      <c r="NLV1193" s="240">
        <v>0</v>
      </c>
      <c r="NLW1193" s="240">
        <v>210</v>
      </c>
      <c r="NLX1193" s="235" t="e">
        <f>NLX1194+NLX1195</f>
        <v>#REF!</v>
      </c>
      <c r="NLY1193" s="236" t="s">
        <v>29</v>
      </c>
      <c r="NLZ1193" s="237" t="s">
        <v>26</v>
      </c>
      <c r="NMA1193" s="238">
        <v>7</v>
      </c>
      <c r="NMB1193" s="238">
        <v>2</v>
      </c>
      <c r="NMC1193" s="239" t="s">
        <v>237</v>
      </c>
      <c r="NMD1193" s="240">
        <v>0</v>
      </c>
      <c r="NME1193" s="240">
        <v>210</v>
      </c>
      <c r="NMF1193" s="235" t="e">
        <f>NMF1194+NMF1195</f>
        <v>#REF!</v>
      </c>
      <c r="NMG1193" s="236" t="s">
        <v>29</v>
      </c>
      <c r="NMH1193" s="237" t="s">
        <v>26</v>
      </c>
      <c r="NMI1193" s="238">
        <v>7</v>
      </c>
      <c r="NMJ1193" s="238">
        <v>2</v>
      </c>
      <c r="NMK1193" s="239" t="s">
        <v>237</v>
      </c>
      <c r="NML1193" s="240">
        <v>0</v>
      </c>
      <c r="NMM1193" s="240">
        <v>210</v>
      </c>
      <c r="NMN1193" s="235" t="e">
        <f>NMN1194+NMN1195</f>
        <v>#REF!</v>
      </c>
      <c r="NMO1193" s="236" t="s">
        <v>29</v>
      </c>
      <c r="NMP1193" s="237" t="s">
        <v>26</v>
      </c>
      <c r="NMQ1193" s="238">
        <v>7</v>
      </c>
      <c r="NMR1193" s="238">
        <v>2</v>
      </c>
      <c r="NMS1193" s="239" t="s">
        <v>237</v>
      </c>
      <c r="NMT1193" s="240">
        <v>0</v>
      </c>
      <c r="NMU1193" s="240">
        <v>210</v>
      </c>
      <c r="NMV1193" s="235" t="e">
        <f>NMV1194+NMV1195</f>
        <v>#REF!</v>
      </c>
      <c r="NMW1193" s="236" t="s">
        <v>29</v>
      </c>
      <c r="NMX1193" s="237" t="s">
        <v>26</v>
      </c>
      <c r="NMY1193" s="238">
        <v>7</v>
      </c>
      <c r="NMZ1193" s="238">
        <v>2</v>
      </c>
      <c r="NNA1193" s="239" t="s">
        <v>237</v>
      </c>
      <c r="NNB1193" s="240">
        <v>0</v>
      </c>
      <c r="NNC1193" s="240">
        <v>210</v>
      </c>
      <c r="NND1193" s="235" t="e">
        <f>NND1194+NND1195</f>
        <v>#REF!</v>
      </c>
      <c r="NNE1193" s="236" t="s">
        <v>29</v>
      </c>
      <c r="NNF1193" s="237" t="s">
        <v>26</v>
      </c>
      <c r="NNG1193" s="238">
        <v>7</v>
      </c>
      <c r="NNH1193" s="238">
        <v>2</v>
      </c>
      <c r="NNI1193" s="239" t="s">
        <v>237</v>
      </c>
      <c r="NNJ1193" s="240">
        <v>0</v>
      </c>
      <c r="NNK1193" s="240">
        <v>210</v>
      </c>
      <c r="NNL1193" s="235" t="e">
        <f>NNL1194+NNL1195</f>
        <v>#REF!</v>
      </c>
      <c r="NNM1193" s="236" t="s">
        <v>29</v>
      </c>
      <c r="NNN1193" s="237" t="s">
        <v>26</v>
      </c>
      <c r="NNO1193" s="238">
        <v>7</v>
      </c>
      <c r="NNP1193" s="238">
        <v>2</v>
      </c>
      <c r="NNQ1193" s="239" t="s">
        <v>237</v>
      </c>
      <c r="NNR1193" s="240">
        <v>0</v>
      </c>
      <c r="NNS1193" s="240">
        <v>210</v>
      </c>
      <c r="NNT1193" s="235" t="e">
        <f>NNT1194+NNT1195</f>
        <v>#REF!</v>
      </c>
      <c r="NNU1193" s="236" t="s">
        <v>29</v>
      </c>
      <c r="NNV1193" s="237" t="s">
        <v>26</v>
      </c>
      <c r="NNW1193" s="238">
        <v>7</v>
      </c>
      <c r="NNX1193" s="238">
        <v>2</v>
      </c>
      <c r="NNY1193" s="239" t="s">
        <v>237</v>
      </c>
      <c r="NNZ1193" s="240">
        <v>0</v>
      </c>
      <c r="NOA1193" s="240">
        <v>210</v>
      </c>
      <c r="NOB1193" s="235" t="e">
        <f>NOB1194+NOB1195</f>
        <v>#REF!</v>
      </c>
      <c r="NOC1193" s="236" t="s">
        <v>29</v>
      </c>
      <c r="NOD1193" s="237" t="s">
        <v>26</v>
      </c>
      <c r="NOE1193" s="238">
        <v>7</v>
      </c>
      <c r="NOF1193" s="238">
        <v>2</v>
      </c>
      <c r="NOG1193" s="239" t="s">
        <v>237</v>
      </c>
      <c r="NOH1193" s="240">
        <v>0</v>
      </c>
      <c r="NOI1193" s="240">
        <v>210</v>
      </c>
      <c r="NOJ1193" s="235" t="e">
        <f>NOJ1194+NOJ1195</f>
        <v>#REF!</v>
      </c>
      <c r="NOK1193" s="236" t="s">
        <v>29</v>
      </c>
      <c r="NOL1193" s="237" t="s">
        <v>26</v>
      </c>
      <c r="NOM1193" s="238">
        <v>7</v>
      </c>
      <c r="NON1193" s="238">
        <v>2</v>
      </c>
      <c r="NOO1193" s="239" t="s">
        <v>237</v>
      </c>
      <c r="NOP1193" s="240">
        <v>0</v>
      </c>
      <c r="NOQ1193" s="240">
        <v>210</v>
      </c>
      <c r="NOR1193" s="235" t="e">
        <f>NOR1194+NOR1195</f>
        <v>#REF!</v>
      </c>
      <c r="NOS1193" s="236" t="s">
        <v>29</v>
      </c>
      <c r="NOT1193" s="237" t="s">
        <v>26</v>
      </c>
      <c r="NOU1193" s="238">
        <v>7</v>
      </c>
      <c r="NOV1193" s="238">
        <v>2</v>
      </c>
      <c r="NOW1193" s="239" t="s">
        <v>237</v>
      </c>
      <c r="NOX1193" s="240">
        <v>0</v>
      </c>
      <c r="NOY1193" s="240">
        <v>210</v>
      </c>
      <c r="NOZ1193" s="235" t="e">
        <f>NOZ1194+NOZ1195</f>
        <v>#REF!</v>
      </c>
      <c r="NPA1193" s="236" t="s">
        <v>29</v>
      </c>
      <c r="NPB1193" s="237" t="s">
        <v>26</v>
      </c>
      <c r="NPC1193" s="238">
        <v>7</v>
      </c>
      <c r="NPD1193" s="238">
        <v>2</v>
      </c>
      <c r="NPE1193" s="239" t="s">
        <v>237</v>
      </c>
      <c r="NPF1193" s="240">
        <v>0</v>
      </c>
      <c r="NPG1193" s="240">
        <v>210</v>
      </c>
      <c r="NPH1193" s="235" t="e">
        <f>NPH1194+NPH1195</f>
        <v>#REF!</v>
      </c>
      <c r="NPI1193" s="236" t="s">
        <v>29</v>
      </c>
      <c r="NPJ1193" s="237" t="s">
        <v>26</v>
      </c>
      <c r="NPK1193" s="238">
        <v>7</v>
      </c>
      <c r="NPL1193" s="238">
        <v>2</v>
      </c>
      <c r="NPM1193" s="239" t="s">
        <v>237</v>
      </c>
      <c r="NPN1193" s="240">
        <v>0</v>
      </c>
      <c r="NPO1193" s="240">
        <v>210</v>
      </c>
      <c r="NPP1193" s="235" t="e">
        <f>NPP1194+NPP1195</f>
        <v>#REF!</v>
      </c>
      <c r="NPQ1193" s="236" t="s">
        <v>29</v>
      </c>
      <c r="NPR1193" s="237" t="s">
        <v>26</v>
      </c>
      <c r="NPS1193" s="238">
        <v>7</v>
      </c>
      <c r="NPT1193" s="238">
        <v>2</v>
      </c>
      <c r="NPU1193" s="239" t="s">
        <v>237</v>
      </c>
      <c r="NPV1193" s="240">
        <v>0</v>
      </c>
      <c r="NPW1193" s="240">
        <v>210</v>
      </c>
      <c r="NPX1193" s="235" t="e">
        <f>NPX1194+NPX1195</f>
        <v>#REF!</v>
      </c>
      <c r="NPY1193" s="236" t="s">
        <v>29</v>
      </c>
      <c r="NPZ1193" s="237" t="s">
        <v>26</v>
      </c>
      <c r="NQA1193" s="238">
        <v>7</v>
      </c>
      <c r="NQB1193" s="238">
        <v>2</v>
      </c>
      <c r="NQC1193" s="239" t="s">
        <v>237</v>
      </c>
      <c r="NQD1193" s="240">
        <v>0</v>
      </c>
      <c r="NQE1193" s="240">
        <v>210</v>
      </c>
      <c r="NQF1193" s="235" t="e">
        <f>NQF1194+NQF1195</f>
        <v>#REF!</v>
      </c>
      <c r="NQG1193" s="236" t="s">
        <v>29</v>
      </c>
      <c r="NQH1193" s="237" t="s">
        <v>26</v>
      </c>
      <c r="NQI1193" s="238">
        <v>7</v>
      </c>
      <c r="NQJ1193" s="238">
        <v>2</v>
      </c>
      <c r="NQK1193" s="239" t="s">
        <v>237</v>
      </c>
      <c r="NQL1193" s="240">
        <v>0</v>
      </c>
      <c r="NQM1193" s="240">
        <v>210</v>
      </c>
      <c r="NQN1193" s="235" t="e">
        <f>NQN1194+NQN1195</f>
        <v>#REF!</v>
      </c>
      <c r="NQO1193" s="236" t="s">
        <v>29</v>
      </c>
      <c r="NQP1193" s="237" t="s">
        <v>26</v>
      </c>
      <c r="NQQ1193" s="238">
        <v>7</v>
      </c>
      <c r="NQR1193" s="238">
        <v>2</v>
      </c>
      <c r="NQS1193" s="239" t="s">
        <v>237</v>
      </c>
      <c r="NQT1193" s="240">
        <v>0</v>
      </c>
      <c r="NQU1193" s="240">
        <v>210</v>
      </c>
      <c r="NQV1193" s="235" t="e">
        <f>NQV1194+NQV1195</f>
        <v>#REF!</v>
      </c>
      <c r="NQW1193" s="236" t="s">
        <v>29</v>
      </c>
      <c r="NQX1193" s="237" t="s">
        <v>26</v>
      </c>
      <c r="NQY1193" s="238">
        <v>7</v>
      </c>
      <c r="NQZ1193" s="238">
        <v>2</v>
      </c>
      <c r="NRA1193" s="239" t="s">
        <v>237</v>
      </c>
      <c r="NRB1193" s="240">
        <v>0</v>
      </c>
      <c r="NRC1193" s="240">
        <v>210</v>
      </c>
      <c r="NRD1193" s="235" t="e">
        <f>NRD1194+NRD1195</f>
        <v>#REF!</v>
      </c>
      <c r="NRE1193" s="236" t="s">
        <v>29</v>
      </c>
      <c r="NRF1193" s="237" t="s">
        <v>26</v>
      </c>
      <c r="NRG1193" s="238">
        <v>7</v>
      </c>
      <c r="NRH1193" s="238">
        <v>2</v>
      </c>
      <c r="NRI1193" s="239" t="s">
        <v>237</v>
      </c>
      <c r="NRJ1193" s="240">
        <v>0</v>
      </c>
      <c r="NRK1193" s="240">
        <v>210</v>
      </c>
      <c r="NRL1193" s="235" t="e">
        <f>NRL1194+NRL1195</f>
        <v>#REF!</v>
      </c>
      <c r="NRM1193" s="236" t="s">
        <v>29</v>
      </c>
      <c r="NRN1193" s="237" t="s">
        <v>26</v>
      </c>
      <c r="NRO1193" s="238">
        <v>7</v>
      </c>
      <c r="NRP1193" s="238">
        <v>2</v>
      </c>
      <c r="NRQ1193" s="239" t="s">
        <v>237</v>
      </c>
      <c r="NRR1193" s="240">
        <v>0</v>
      </c>
      <c r="NRS1193" s="240">
        <v>210</v>
      </c>
      <c r="NRT1193" s="235" t="e">
        <f>NRT1194+NRT1195</f>
        <v>#REF!</v>
      </c>
      <c r="NRU1193" s="236" t="s">
        <v>29</v>
      </c>
      <c r="NRV1193" s="237" t="s">
        <v>26</v>
      </c>
      <c r="NRW1193" s="238">
        <v>7</v>
      </c>
      <c r="NRX1193" s="238">
        <v>2</v>
      </c>
      <c r="NRY1193" s="239" t="s">
        <v>237</v>
      </c>
      <c r="NRZ1193" s="240">
        <v>0</v>
      </c>
      <c r="NSA1193" s="240">
        <v>210</v>
      </c>
      <c r="NSB1193" s="235" t="e">
        <f>NSB1194+NSB1195</f>
        <v>#REF!</v>
      </c>
      <c r="NSC1193" s="236" t="s">
        <v>29</v>
      </c>
      <c r="NSD1193" s="237" t="s">
        <v>26</v>
      </c>
      <c r="NSE1193" s="238">
        <v>7</v>
      </c>
      <c r="NSF1193" s="238">
        <v>2</v>
      </c>
      <c r="NSG1193" s="239" t="s">
        <v>237</v>
      </c>
      <c r="NSH1193" s="240">
        <v>0</v>
      </c>
      <c r="NSI1193" s="240">
        <v>210</v>
      </c>
      <c r="NSJ1193" s="235" t="e">
        <f>NSJ1194+NSJ1195</f>
        <v>#REF!</v>
      </c>
      <c r="NSK1193" s="236" t="s">
        <v>29</v>
      </c>
      <c r="NSL1193" s="237" t="s">
        <v>26</v>
      </c>
      <c r="NSM1193" s="238">
        <v>7</v>
      </c>
      <c r="NSN1193" s="238">
        <v>2</v>
      </c>
      <c r="NSO1193" s="239" t="s">
        <v>237</v>
      </c>
      <c r="NSP1193" s="240">
        <v>0</v>
      </c>
      <c r="NSQ1193" s="240">
        <v>210</v>
      </c>
      <c r="NSR1193" s="235" t="e">
        <f>NSR1194+NSR1195</f>
        <v>#REF!</v>
      </c>
      <c r="NSS1193" s="236" t="s">
        <v>29</v>
      </c>
      <c r="NST1193" s="237" t="s">
        <v>26</v>
      </c>
      <c r="NSU1193" s="238">
        <v>7</v>
      </c>
      <c r="NSV1193" s="238">
        <v>2</v>
      </c>
      <c r="NSW1193" s="239" t="s">
        <v>237</v>
      </c>
      <c r="NSX1193" s="240">
        <v>0</v>
      </c>
      <c r="NSY1193" s="240">
        <v>210</v>
      </c>
      <c r="NSZ1193" s="235" t="e">
        <f>NSZ1194+NSZ1195</f>
        <v>#REF!</v>
      </c>
      <c r="NTA1193" s="236" t="s">
        <v>29</v>
      </c>
      <c r="NTB1193" s="237" t="s">
        <v>26</v>
      </c>
      <c r="NTC1193" s="238">
        <v>7</v>
      </c>
      <c r="NTD1193" s="238">
        <v>2</v>
      </c>
      <c r="NTE1193" s="239" t="s">
        <v>237</v>
      </c>
      <c r="NTF1193" s="240">
        <v>0</v>
      </c>
      <c r="NTG1193" s="240">
        <v>210</v>
      </c>
      <c r="NTH1193" s="235" t="e">
        <f>NTH1194+NTH1195</f>
        <v>#REF!</v>
      </c>
      <c r="NTI1193" s="236" t="s">
        <v>29</v>
      </c>
      <c r="NTJ1193" s="237" t="s">
        <v>26</v>
      </c>
      <c r="NTK1193" s="238">
        <v>7</v>
      </c>
      <c r="NTL1193" s="238">
        <v>2</v>
      </c>
      <c r="NTM1193" s="239" t="s">
        <v>237</v>
      </c>
      <c r="NTN1193" s="240">
        <v>0</v>
      </c>
      <c r="NTO1193" s="240">
        <v>210</v>
      </c>
      <c r="NTP1193" s="235" t="e">
        <f>NTP1194+NTP1195</f>
        <v>#REF!</v>
      </c>
      <c r="NTQ1193" s="236" t="s">
        <v>29</v>
      </c>
      <c r="NTR1193" s="237" t="s">
        <v>26</v>
      </c>
      <c r="NTS1193" s="238">
        <v>7</v>
      </c>
      <c r="NTT1193" s="238">
        <v>2</v>
      </c>
      <c r="NTU1193" s="239" t="s">
        <v>237</v>
      </c>
      <c r="NTV1193" s="240">
        <v>0</v>
      </c>
      <c r="NTW1193" s="240">
        <v>210</v>
      </c>
      <c r="NTX1193" s="235" t="e">
        <f>NTX1194+NTX1195</f>
        <v>#REF!</v>
      </c>
      <c r="NTY1193" s="236" t="s">
        <v>29</v>
      </c>
      <c r="NTZ1193" s="237" t="s">
        <v>26</v>
      </c>
      <c r="NUA1193" s="238">
        <v>7</v>
      </c>
      <c r="NUB1193" s="238">
        <v>2</v>
      </c>
      <c r="NUC1193" s="239" t="s">
        <v>237</v>
      </c>
      <c r="NUD1193" s="240">
        <v>0</v>
      </c>
      <c r="NUE1193" s="240">
        <v>210</v>
      </c>
      <c r="NUF1193" s="235" t="e">
        <f>NUF1194+NUF1195</f>
        <v>#REF!</v>
      </c>
      <c r="NUG1193" s="236" t="s">
        <v>29</v>
      </c>
      <c r="NUH1193" s="237" t="s">
        <v>26</v>
      </c>
      <c r="NUI1193" s="238">
        <v>7</v>
      </c>
      <c r="NUJ1193" s="238">
        <v>2</v>
      </c>
      <c r="NUK1193" s="239" t="s">
        <v>237</v>
      </c>
      <c r="NUL1193" s="240">
        <v>0</v>
      </c>
      <c r="NUM1193" s="240">
        <v>210</v>
      </c>
      <c r="NUN1193" s="235" t="e">
        <f>NUN1194+NUN1195</f>
        <v>#REF!</v>
      </c>
      <c r="NUO1193" s="236" t="s">
        <v>29</v>
      </c>
      <c r="NUP1193" s="237" t="s">
        <v>26</v>
      </c>
      <c r="NUQ1193" s="238">
        <v>7</v>
      </c>
      <c r="NUR1193" s="238">
        <v>2</v>
      </c>
      <c r="NUS1193" s="239" t="s">
        <v>237</v>
      </c>
      <c r="NUT1193" s="240">
        <v>0</v>
      </c>
      <c r="NUU1193" s="240">
        <v>210</v>
      </c>
      <c r="NUV1193" s="235" t="e">
        <f>NUV1194+NUV1195</f>
        <v>#REF!</v>
      </c>
      <c r="NUW1193" s="236" t="s">
        <v>29</v>
      </c>
      <c r="NUX1193" s="237" t="s">
        <v>26</v>
      </c>
      <c r="NUY1193" s="238">
        <v>7</v>
      </c>
      <c r="NUZ1193" s="238">
        <v>2</v>
      </c>
      <c r="NVA1193" s="239" t="s">
        <v>237</v>
      </c>
      <c r="NVB1193" s="240">
        <v>0</v>
      </c>
      <c r="NVC1193" s="240">
        <v>210</v>
      </c>
      <c r="NVD1193" s="235" t="e">
        <f>NVD1194+NVD1195</f>
        <v>#REF!</v>
      </c>
      <c r="NVE1193" s="236" t="s">
        <v>29</v>
      </c>
      <c r="NVF1193" s="237" t="s">
        <v>26</v>
      </c>
      <c r="NVG1193" s="238">
        <v>7</v>
      </c>
      <c r="NVH1193" s="238">
        <v>2</v>
      </c>
      <c r="NVI1193" s="239" t="s">
        <v>237</v>
      </c>
      <c r="NVJ1193" s="240">
        <v>0</v>
      </c>
      <c r="NVK1193" s="240">
        <v>210</v>
      </c>
      <c r="NVL1193" s="235" t="e">
        <f>NVL1194+NVL1195</f>
        <v>#REF!</v>
      </c>
      <c r="NVM1193" s="236" t="s">
        <v>29</v>
      </c>
      <c r="NVN1193" s="237" t="s">
        <v>26</v>
      </c>
      <c r="NVO1193" s="238">
        <v>7</v>
      </c>
      <c r="NVP1193" s="238">
        <v>2</v>
      </c>
      <c r="NVQ1193" s="239" t="s">
        <v>237</v>
      </c>
      <c r="NVR1193" s="240">
        <v>0</v>
      </c>
      <c r="NVS1193" s="240">
        <v>210</v>
      </c>
      <c r="NVT1193" s="235" t="e">
        <f>NVT1194+NVT1195</f>
        <v>#REF!</v>
      </c>
      <c r="NVU1193" s="236" t="s">
        <v>29</v>
      </c>
      <c r="NVV1193" s="237" t="s">
        <v>26</v>
      </c>
      <c r="NVW1193" s="238">
        <v>7</v>
      </c>
      <c r="NVX1193" s="238">
        <v>2</v>
      </c>
      <c r="NVY1193" s="239" t="s">
        <v>237</v>
      </c>
      <c r="NVZ1193" s="240">
        <v>0</v>
      </c>
      <c r="NWA1193" s="240">
        <v>210</v>
      </c>
      <c r="NWB1193" s="235" t="e">
        <f>NWB1194+NWB1195</f>
        <v>#REF!</v>
      </c>
      <c r="NWC1193" s="236" t="s">
        <v>29</v>
      </c>
      <c r="NWD1193" s="237" t="s">
        <v>26</v>
      </c>
      <c r="NWE1193" s="238">
        <v>7</v>
      </c>
      <c r="NWF1193" s="238">
        <v>2</v>
      </c>
      <c r="NWG1193" s="239" t="s">
        <v>237</v>
      </c>
      <c r="NWH1193" s="240">
        <v>0</v>
      </c>
      <c r="NWI1193" s="240">
        <v>210</v>
      </c>
      <c r="NWJ1193" s="235" t="e">
        <f>NWJ1194+NWJ1195</f>
        <v>#REF!</v>
      </c>
      <c r="NWK1193" s="236" t="s">
        <v>29</v>
      </c>
      <c r="NWL1193" s="237" t="s">
        <v>26</v>
      </c>
      <c r="NWM1193" s="238">
        <v>7</v>
      </c>
      <c r="NWN1193" s="238">
        <v>2</v>
      </c>
      <c r="NWO1193" s="239" t="s">
        <v>237</v>
      </c>
      <c r="NWP1193" s="240">
        <v>0</v>
      </c>
      <c r="NWQ1193" s="240">
        <v>210</v>
      </c>
      <c r="NWR1193" s="235" t="e">
        <f>NWR1194+NWR1195</f>
        <v>#REF!</v>
      </c>
      <c r="NWS1193" s="236" t="s">
        <v>29</v>
      </c>
      <c r="NWT1193" s="237" t="s">
        <v>26</v>
      </c>
      <c r="NWU1193" s="238">
        <v>7</v>
      </c>
      <c r="NWV1193" s="238">
        <v>2</v>
      </c>
      <c r="NWW1193" s="239" t="s">
        <v>237</v>
      </c>
      <c r="NWX1193" s="240">
        <v>0</v>
      </c>
      <c r="NWY1193" s="240">
        <v>210</v>
      </c>
      <c r="NWZ1193" s="235" t="e">
        <f>NWZ1194+NWZ1195</f>
        <v>#REF!</v>
      </c>
      <c r="NXA1193" s="236" t="s">
        <v>29</v>
      </c>
      <c r="NXB1193" s="237" t="s">
        <v>26</v>
      </c>
      <c r="NXC1193" s="238">
        <v>7</v>
      </c>
      <c r="NXD1193" s="238">
        <v>2</v>
      </c>
      <c r="NXE1193" s="239" t="s">
        <v>237</v>
      </c>
      <c r="NXF1193" s="240">
        <v>0</v>
      </c>
      <c r="NXG1193" s="240">
        <v>210</v>
      </c>
      <c r="NXH1193" s="235" t="e">
        <f>NXH1194+NXH1195</f>
        <v>#REF!</v>
      </c>
      <c r="NXI1193" s="236" t="s">
        <v>29</v>
      </c>
      <c r="NXJ1193" s="237" t="s">
        <v>26</v>
      </c>
      <c r="NXK1193" s="238">
        <v>7</v>
      </c>
      <c r="NXL1193" s="238">
        <v>2</v>
      </c>
      <c r="NXM1193" s="239" t="s">
        <v>237</v>
      </c>
      <c r="NXN1193" s="240">
        <v>0</v>
      </c>
      <c r="NXO1193" s="240">
        <v>210</v>
      </c>
      <c r="NXP1193" s="235" t="e">
        <f>NXP1194+NXP1195</f>
        <v>#REF!</v>
      </c>
      <c r="NXQ1193" s="236" t="s">
        <v>29</v>
      </c>
      <c r="NXR1193" s="237" t="s">
        <v>26</v>
      </c>
      <c r="NXS1193" s="238">
        <v>7</v>
      </c>
      <c r="NXT1193" s="238">
        <v>2</v>
      </c>
      <c r="NXU1193" s="239" t="s">
        <v>237</v>
      </c>
      <c r="NXV1193" s="240">
        <v>0</v>
      </c>
      <c r="NXW1193" s="240">
        <v>210</v>
      </c>
      <c r="NXX1193" s="235" t="e">
        <f>NXX1194+NXX1195</f>
        <v>#REF!</v>
      </c>
      <c r="NXY1193" s="236" t="s">
        <v>29</v>
      </c>
      <c r="NXZ1193" s="237" t="s">
        <v>26</v>
      </c>
      <c r="NYA1193" s="238">
        <v>7</v>
      </c>
      <c r="NYB1193" s="238">
        <v>2</v>
      </c>
      <c r="NYC1193" s="239" t="s">
        <v>237</v>
      </c>
      <c r="NYD1193" s="240">
        <v>0</v>
      </c>
      <c r="NYE1193" s="240">
        <v>210</v>
      </c>
      <c r="NYF1193" s="235" t="e">
        <f>NYF1194+NYF1195</f>
        <v>#REF!</v>
      </c>
      <c r="NYG1193" s="236" t="s">
        <v>29</v>
      </c>
      <c r="NYH1193" s="237" t="s">
        <v>26</v>
      </c>
      <c r="NYI1193" s="238">
        <v>7</v>
      </c>
      <c r="NYJ1193" s="238">
        <v>2</v>
      </c>
      <c r="NYK1193" s="239" t="s">
        <v>237</v>
      </c>
      <c r="NYL1193" s="240">
        <v>0</v>
      </c>
      <c r="NYM1193" s="240">
        <v>210</v>
      </c>
      <c r="NYN1193" s="235" t="e">
        <f>NYN1194+NYN1195</f>
        <v>#REF!</v>
      </c>
      <c r="NYO1193" s="236" t="s">
        <v>29</v>
      </c>
      <c r="NYP1193" s="237" t="s">
        <v>26</v>
      </c>
      <c r="NYQ1193" s="238">
        <v>7</v>
      </c>
      <c r="NYR1193" s="238">
        <v>2</v>
      </c>
      <c r="NYS1193" s="239" t="s">
        <v>237</v>
      </c>
      <c r="NYT1193" s="240">
        <v>0</v>
      </c>
      <c r="NYU1193" s="240">
        <v>210</v>
      </c>
      <c r="NYV1193" s="235" t="e">
        <f>NYV1194+NYV1195</f>
        <v>#REF!</v>
      </c>
      <c r="NYW1193" s="236" t="s">
        <v>29</v>
      </c>
      <c r="NYX1193" s="237" t="s">
        <v>26</v>
      </c>
      <c r="NYY1193" s="238">
        <v>7</v>
      </c>
      <c r="NYZ1193" s="238">
        <v>2</v>
      </c>
      <c r="NZA1193" s="239" t="s">
        <v>237</v>
      </c>
      <c r="NZB1193" s="240">
        <v>0</v>
      </c>
      <c r="NZC1193" s="240">
        <v>210</v>
      </c>
      <c r="NZD1193" s="235" t="e">
        <f>NZD1194+NZD1195</f>
        <v>#REF!</v>
      </c>
      <c r="NZE1193" s="236" t="s">
        <v>29</v>
      </c>
      <c r="NZF1193" s="237" t="s">
        <v>26</v>
      </c>
      <c r="NZG1193" s="238">
        <v>7</v>
      </c>
      <c r="NZH1193" s="238">
        <v>2</v>
      </c>
      <c r="NZI1193" s="239" t="s">
        <v>237</v>
      </c>
      <c r="NZJ1193" s="240">
        <v>0</v>
      </c>
      <c r="NZK1193" s="240">
        <v>210</v>
      </c>
      <c r="NZL1193" s="235" t="e">
        <f>NZL1194+NZL1195</f>
        <v>#REF!</v>
      </c>
      <c r="NZM1193" s="236" t="s">
        <v>29</v>
      </c>
      <c r="NZN1193" s="237" t="s">
        <v>26</v>
      </c>
      <c r="NZO1193" s="238">
        <v>7</v>
      </c>
      <c r="NZP1193" s="238">
        <v>2</v>
      </c>
      <c r="NZQ1193" s="239" t="s">
        <v>237</v>
      </c>
      <c r="NZR1193" s="240">
        <v>0</v>
      </c>
      <c r="NZS1193" s="240">
        <v>210</v>
      </c>
      <c r="NZT1193" s="235" t="e">
        <f>NZT1194+NZT1195</f>
        <v>#REF!</v>
      </c>
      <c r="NZU1193" s="236" t="s">
        <v>29</v>
      </c>
      <c r="NZV1193" s="237" t="s">
        <v>26</v>
      </c>
      <c r="NZW1193" s="238">
        <v>7</v>
      </c>
      <c r="NZX1193" s="238">
        <v>2</v>
      </c>
      <c r="NZY1193" s="239" t="s">
        <v>237</v>
      </c>
      <c r="NZZ1193" s="240">
        <v>0</v>
      </c>
      <c r="OAA1193" s="240">
        <v>210</v>
      </c>
      <c r="OAB1193" s="235" t="e">
        <f>OAB1194+OAB1195</f>
        <v>#REF!</v>
      </c>
      <c r="OAC1193" s="236" t="s">
        <v>29</v>
      </c>
      <c r="OAD1193" s="237" t="s">
        <v>26</v>
      </c>
      <c r="OAE1193" s="238">
        <v>7</v>
      </c>
      <c r="OAF1193" s="238">
        <v>2</v>
      </c>
      <c r="OAG1193" s="239" t="s">
        <v>237</v>
      </c>
      <c r="OAH1193" s="240">
        <v>0</v>
      </c>
      <c r="OAI1193" s="240">
        <v>210</v>
      </c>
      <c r="OAJ1193" s="235" t="e">
        <f>OAJ1194+OAJ1195</f>
        <v>#REF!</v>
      </c>
      <c r="OAK1193" s="236" t="s">
        <v>29</v>
      </c>
      <c r="OAL1193" s="237" t="s">
        <v>26</v>
      </c>
      <c r="OAM1193" s="238">
        <v>7</v>
      </c>
      <c r="OAN1193" s="238">
        <v>2</v>
      </c>
      <c r="OAO1193" s="239" t="s">
        <v>237</v>
      </c>
      <c r="OAP1193" s="240">
        <v>0</v>
      </c>
      <c r="OAQ1193" s="240">
        <v>210</v>
      </c>
      <c r="OAR1193" s="235" t="e">
        <f>OAR1194+OAR1195</f>
        <v>#REF!</v>
      </c>
      <c r="OAS1193" s="236" t="s">
        <v>29</v>
      </c>
      <c r="OAT1193" s="237" t="s">
        <v>26</v>
      </c>
      <c r="OAU1193" s="238">
        <v>7</v>
      </c>
      <c r="OAV1193" s="238">
        <v>2</v>
      </c>
      <c r="OAW1193" s="239" t="s">
        <v>237</v>
      </c>
      <c r="OAX1193" s="240">
        <v>0</v>
      </c>
      <c r="OAY1193" s="240">
        <v>210</v>
      </c>
      <c r="OAZ1193" s="235" t="e">
        <f>OAZ1194+OAZ1195</f>
        <v>#REF!</v>
      </c>
      <c r="OBA1193" s="236" t="s">
        <v>29</v>
      </c>
      <c r="OBB1193" s="237" t="s">
        <v>26</v>
      </c>
      <c r="OBC1193" s="238">
        <v>7</v>
      </c>
      <c r="OBD1193" s="238">
        <v>2</v>
      </c>
      <c r="OBE1193" s="239" t="s">
        <v>237</v>
      </c>
      <c r="OBF1193" s="240">
        <v>0</v>
      </c>
      <c r="OBG1193" s="240">
        <v>210</v>
      </c>
      <c r="OBH1193" s="235" t="e">
        <f>OBH1194+OBH1195</f>
        <v>#REF!</v>
      </c>
      <c r="OBI1193" s="236" t="s">
        <v>29</v>
      </c>
      <c r="OBJ1193" s="237" t="s">
        <v>26</v>
      </c>
      <c r="OBK1193" s="238">
        <v>7</v>
      </c>
      <c r="OBL1193" s="238">
        <v>2</v>
      </c>
      <c r="OBM1193" s="239" t="s">
        <v>237</v>
      </c>
      <c r="OBN1193" s="240">
        <v>0</v>
      </c>
      <c r="OBO1193" s="240">
        <v>210</v>
      </c>
      <c r="OBP1193" s="235" t="e">
        <f>OBP1194+OBP1195</f>
        <v>#REF!</v>
      </c>
      <c r="OBQ1193" s="236" t="s">
        <v>29</v>
      </c>
      <c r="OBR1193" s="237" t="s">
        <v>26</v>
      </c>
      <c r="OBS1193" s="238">
        <v>7</v>
      </c>
      <c r="OBT1193" s="238">
        <v>2</v>
      </c>
      <c r="OBU1193" s="239" t="s">
        <v>237</v>
      </c>
      <c r="OBV1193" s="240">
        <v>0</v>
      </c>
      <c r="OBW1193" s="240">
        <v>210</v>
      </c>
      <c r="OBX1193" s="235" t="e">
        <f>OBX1194+OBX1195</f>
        <v>#REF!</v>
      </c>
      <c r="OBY1193" s="236" t="s">
        <v>29</v>
      </c>
      <c r="OBZ1193" s="237" t="s">
        <v>26</v>
      </c>
      <c r="OCA1193" s="238">
        <v>7</v>
      </c>
      <c r="OCB1193" s="238">
        <v>2</v>
      </c>
      <c r="OCC1193" s="239" t="s">
        <v>237</v>
      </c>
      <c r="OCD1193" s="240">
        <v>0</v>
      </c>
      <c r="OCE1193" s="240">
        <v>210</v>
      </c>
      <c r="OCF1193" s="235" t="e">
        <f>OCF1194+OCF1195</f>
        <v>#REF!</v>
      </c>
      <c r="OCG1193" s="236" t="s">
        <v>29</v>
      </c>
      <c r="OCH1193" s="237" t="s">
        <v>26</v>
      </c>
      <c r="OCI1193" s="238">
        <v>7</v>
      </c>
      <c r="OCJ1193" s="238">
        <v>2</v>
      </c>
      <c r="OCK1193" s="239" t="s">
        <v>237</v>
      </c>
      <c r="OCL1193" s="240">
        <v>0</v>
      </c>
      <c r="OCM1193" s="240">
        <v>210</v>
      </c>
      <c r="OCN1193" s="235" t="e">
        <f>OCN1194+OCN1195</f>
        <v>#REF!</v>
      </c>
      <c r="OCO1193" s="236" t="s">
        <v>29</v>
      </c>
      <c r="OCP1193" s="237" t="s">
        <v>26</v>
      </c>
      <c r="OCQ1193" s="238">
        <v>7</v>
      </c>
      <c r="OCR1193" s="238">
        <v>2</v>
      </c>
      <c r="OCS1193" s="239" t="s">
        <v>237</v>
      </c>
      <c r="OCT1193" s="240">
        <v>0</v>
      </c>
      <c r="OCU1193" s="240">
        <v>210</v>
      </c>
      <c r="OCV1193" s="235" t="e">
        <f>OCV1194+OCV1195</f>
        <v>#REF!</v>
      </c>
      <c r="OCW1193" s="236" t="s">
        <v>29</v>
      </c>
      <c r="OCX1193" s="237" t="s">
        <v>26</v>
      </c>
      <c r="OCY1193" s="238">
        <v>7</v>
      </c>
      <c r="OCZ1193" s="238">
        <v>2</v>
      </c>
      <c r="ODA1193" s="239" t="s">
        <v>237</v>
      </c>
      <c r="ODB1193" s="240">
        <v>0</v>
      </c>
      <c r="ODC1193" s="240">
        <v>210</v>
      </c>
      <c r="ODD1193" s="235" t="e">
        <f>ODD1194+ODD1195</f>
        <v>#REF!</v>
      </c>
      <c r="ODE1193" s="236" t="s">
        <v>29</v>
      </c>
      <c r="ODF1193" s="237" t="s">
        <v>26</v>
      </c>
      <c r="ODG1193" s="238">
        <v>7</v>
      </c>
      <c r="ODH1193" s="238">
        <v>2</v>
      </c>
      <c r="ODI1193" s="239" t="s">
        <v>237</v>
      </c>
      <c r="ODJ1193" s="240">
        <v>0</v>
      </c>
      <c r="ODK1193" s="240">
        <v>210</v>
      </c>
      <c r="ODL1193" s="235" t="e">
        <f>ODL1194+ODL1195</f>
        <v>#REF!</v>
      </c>
      <c r="ODM1193" s="236" t="s">
        <v>29</v>
      </c>
      <c r="ODN1193" s="237" t="s">
        <v>26</v>
      </c>
      <c r="ODO1193" s="238">
        <v>7</v>
      </c>
      <c r="ODP1193" s="238">
        <v>2</v>
      </c>
      <c r="ODQ1193" s="239" t="s">
        <v>237</v>
      </c>
      <c r="ODR1193" s="240">
        <v>0</v>
      </c>
      <c r="ODS1193" s="240">
        <v>210</v>
      </c>
      <c r="ODT1193" s="235" t="e">
        <f>ODT1194+ODT1195</f>
        <v>#REF!</v>
      </c>
      <c r="ODU1193" s="236" t="s">
        <v>29</v>
      </c>
      <c r="ODV1193" s="237" t="s">
        <v>26</v>
      </c>
      <c r="ODW1193" s="238">
        <v>7</v>
      </c>
      <c r="ODX1193" s="238">
        <v>2</v>
      </c>
      <c r="ODY1193" s="239" t="s">
        <v>237</v>
      </c>
      <c r="ODZ1193" s="240">
        <v>0</v>
      </c>
      <c r="OEA1193" s="240">
        <v>210</v>
      </c>
      <c r="OEB1193" s="235" t="e">
        <f>OEB1194+OEB1195</f>
        <v>#REF!</v>
      </c>
      <c r="OEC1193" s="236" t="s">
        <v>29</v>
      </c>
      <c r="OED1193" s="237" t="s">
        <v>26</v>
      </c>
      <c r="OEE1193" s="238">
        <v>7</v>
      </c>
      <c r="OEF1193" s="238">
        <v>2</v>
      </c>
      <c r="OEG1193" s="239" t="s">
        <v>237</v>
      </c>
      <c r="OEH1193" s="240">
        <v>0</v>
      </c>
      <c r="OEI1193" s="240">
        <v>210</v>
      </c>
      <c r="OEJ1193" s="235" t="e">
        <f>OEJ1194+OEJ1195</f>
        <v>#REF!</v>
      </c>
      <c r="OEK1193" s="236" t="s">
        <v>29</v>
      </c>
      <c r="OEL1193" s="237" t="s">
        <v>26</v>
      </c>
      <c r="OEM1193" s="238">
        <v>7</v>
      </c>
      <c r="OEN1193" s="238">
        <v>2</v>
      </c>
      <c r="OEO1193" s="239" t="s">
        <v>237</v>
      </c>
      <c r="OEP1193" s="240">
        <v>0</v>
      </c>
      <c r="OEQ1193" s="240">
        <v>210</v>
      </c>
      <c r="OER1193" s="235" t="e">
        <f>OER1194+OER1195</f>
        <v>#REF!</v>
      </c>
      <c r="OES1193" s="236" t="s">
        <v>29</v>
      </c>
      <c r="OET1193" s="237" t="s">
        <v>26</v>
      </c>
      <c r="OEU1193" s="238">
        <v>7</v>
      </c>
      <c r="OEV1193" s="238">
        <v>2</v>
      </c>
      <c r="OEW1193" s="239" t="s">
        <v>237</v>
      </c>
      <c r="OEX1193" s="240">
        <v>0</v>
      </c>
      <c r="OEY1193" s="240">
        <v>210</v>
      </c>
      <c r="OEZ1193" s="235" t="e">
        <f>OEZ1194+OEZ1195</f>
        <v>#REF!</v>
      </c>
      <c r="OFA1193" s="236" t="s">
        <v>29</v>
      </c>
      <c r="OFB1193" s="237" t="s">
        <v>26</v>
      </c>
      <c r="OFC1193" s="238">
        <v>7</v>
      </c>
      <c r="OFD1193" s="238">
        <v>2</v>
      </c>
      <c r="OFE1193" s="239" t="s">
        <v>237</v>
      </c>
      <c r="OFF1193" s="240">
        <v>0</v>
      </c>
      <c r="OFG1193" s="240">
        <v>210</v>
      </c>
      <c r="OFH1193" s="235" t="e">
        <f>OFH1194+OFH1195</f>
        <v>#REF!</v>
      </c>
      <c r="OFI1193" s="236" t="s">
        <v>29</v>
      </c>
      <c r="OFJ1193" s="237" t="s">
        <v>26</v>
      </c>
      <c r="OFK1193" s="238">
        <v>7</v>
      </c>
      <c r="OFL1193" s="238">
        <v>2</v>
      </c>
      <c r="OFM1193" s="239" t="s">
        <v>237</v>
      </c>
      <c r="OFN1193" s="240">
        <v>0</v>
      </c>
      <c r="OFO1193" s="240">
        <v>210</v>
      </c>
      <c r="OFP1193" s="235" t="e">
        <f>OFP1194+OFP1195</f>
        <v>#REF!</v>
      </c>
      <c r="OFQ1193" s="236" t="s">
        <v>29</v>
      </c>
      <c r="OFR1193" s="237" t="s">
        <v>26</v>
      </c>
      <c r="OFS1193" s="238">
        <v>7</v>
      </c>
      <c r="OFT1193" s="238">
        <v>2</v>
      </c>
      <c r="OFU1193" s="239" t="s">
        <v>237</v>
      </c>
      <c r="OFV1193" s="240">
        <v>0</v>
      </c>
      <c r="OFW1193" s="240">
        <v>210</v>
      </c>
      <c r="OFX1193" s="235" t="e">
        <f>OFX1194+OFX1195</f>
        <v>#REF!</v>
      </c>
      <c r="OFY1193" s="236" t="s">
        <v>29</v>
      </c>
      <c r="OFZ1193" s="237" t="s">
        <v>26</v>
      </c>
      <c r="OGA1193" s="238">
        <v>7</v>
      </c>
      <c r="OGB1193" s="238">
        <v>2</v>
      </c>
      <c r="OGC1193" s="239" t="s">
        <v>237</v>
      </c>
      <c r="OGD1193" s="240">
        <v>0</v>
      </c>
      <c r="OGE1193" s="240">
        <v>210</v>
      </c>
      <c r="OGF1193" s="235" t="e">
        <f>OGF1194+OGF1195</f>
        <v>#REF!</v>
      </c>
      <c r="OGG1193" s="236" t="s">
        <v>29</v>
      </c>
      <c r="OGH1193" s="237" t="s">
        <v>26</v>
      </c>
      <c r="OGI1193" s="238">
        <v>7</v>
      </c>
      <c r="OGJ1193" s="238">
        <v>2</v>
      </c>
      <c r="OGK1193" s="239" t="s">
        <v>237</v>
      </c>
      <c r="OGL1193" s="240">
        <v>0</v>
      </c>
      <c r="OGM1193" s="240">
        <v>210</v>
      </c>
      <c r="OGN1193" s="235" t="e">
        <f>OGN1194+OGN1195</f>
        <v>#REF!</v>
      </c>
      <c r="OGO1193" s="236" t="s">
        <v>29</v>
      </c>
      <c r="OGP1193" s="237" t="s">
        <v>26</v>
      </c>
      <c r="OGQ1193" s="238">
        <v>7</v>
      </c>
      <c r="OGR1193" s="238">
        <v>2</v>
      </c>
      <c r="OGS1193" s="239" t="s">
        <v>237</v>
      </c>
      <c r="OGT1193" s="240">
        <v>0</v>
      </c>
      <c r="OGU1193" s="240">
        <v>210</v>
      </c>
      <c r="OGV1193" s="235" t="e">
        <f>OGV1194+OGV1195</f>
        <v>#REF!</v>
      </c>
      <c r="OGW1193" s="236" t="s">
        <v>29</v>
      </c>
      <c r="OGX1193" s="237" t="s">
        <v>26</v>
      </c>
      <c r="OGY1193" s="238">
        <v>7</v>
      </c>
      <c r="OGZ1193" s="238">
        <v>2</v>
      </c>
      <c r="OHA1193" s="239" t="s">
        <v>237</v>
      </c>
      <c r="OHB1193" s="240">
        <v>0</v>
      </c>
      <c r="OHC1193" s="240">
        <v>210</v>
      </c>
      <c r="OHD1193" s="235" t="e">
        <f>OHD1194+OHD1195</f>
        <v>#REF!</v>
      </c>
      <c r="OHE1193" s="236" t="s">
        <v>29</v>
      </c>
      <c r="OHF1193" s="237" t="s">
        <v>26</v>
      </c>
      <c r="OHG1193" s="238">
        <v>7</v>
      </c>
      <c r="OHH1193" s="238">
        <v>2</v>
      </c>
      <c r="OHI1193" s="239" t="s">
        <v>237</v>
      </c>
      <c r="OHJ1193" s="240">
        <v>0</v>
      </c>
      <c r="OHK1193" s="240">
        <v>210</v>
      </c>
      <c r="OHL1193" s="235" t="e">
        <f>OHL1194+OHL1195</f>
        <v>#REF!</v>
      </c>
      <c r="OHM1193" s="236" t="s">
        <v>29</v>
      </c>
      <c r="OHN1193" s="237" t="s">
        <v>26</v>
      </c>
      <c r="OHO1193" s="238">
        <v>7</v>
      </c>
      <c r="OHP1193" s="238">
        <v>2</v>
      </c>
      <c r="OHQ1193" s="239" t="s">
        <v>237</v>
      </c>
      <c r="OHR1193" s="240">
        <v>0</v>
      </c>
      <c r="OHS1193" s="240">
        <v>210</v>
      </c>
      <c r="OHT1193" s="235" t="e">
        <f>OHT1194+OHT1195</f>
        <v>#REF!</v>
      </c>
      <c r="OHU1193" s="236" t="s">
        <v>29</v>
      </c>
      <c r="OHV1193" s="237" t="s">
        <v>26</v>
      </c>
      <c r="OHW1193" s="238">
        <v>7</v>
      </c>
      <c r="OHX1193" s="238">
        <v>2</v>
      </c>
      <c r="OHY1193" s="239" t="s">
        <v>237</v>
      </c>
      <c r="OHZ1193" s="240">
        <v>0</v>
      </c>
      <c r="OIA1193" s="240">
        <v>210</v>
      </c>
      <c r="OIB1193" s="235" t="e">
        <f>OIB1194+OIB1195</f>
        <v>#REF!</v>
      </c>
      <c r="OIC1193" s="236" t="s">
        <v>29</v>
      </c>
      <c r="OID1193" s="237" t="s">
        <v>26</v>
      </c>
      <c r="OIE1193" s="238">
        <v>7</v>
      </c>
      <c r="OIF1193" s="238">
        <v>2</v>
      </c>
      <c r="OIG1193" s="239" t="s">
        <v>237</v>
      </c>
      <c r="OIH1193" s="240">
        <v>0</v>
      </c>
      <c r="OII1193" s="240">
        <v>210</v>
      </c>
      <c r="OIJ1193" s="235" t="e">
        <f>OIJ1194+OIJ1195</f>
        <v>#REF!</v>
      </c>
      <c r="OIK1193" s="236" t="s">
        <v>29</v>
      </c>
      <c r="OIL1193" s="237" t="s">
        <v>26</v>
      </c>
      <c r="OIM1193" s="238">
        <v>7</v>
      </c>
      <c r="OIN1193" s="238">
        <v>2</v>
      </c>
      <c r="OIO1193" s="239" t="s">
        <v>237</v>
      </c>
      <c r="OIP1193" s="240">
        <v>0</v>
      </c>
      <c r="OIQ1193" s="240">
        <v>210</v>
      </c>
      <c r="OIR1193" s="235" t="e">
        <f>OIR1194+OIR1195</f>
        <v>#REF!</v>
      </c>
      <c r="OIS1193" s="236" t="s">
        <v>29</v>
      </c>
      <c r="OIT1193" s="237" t="s">
        <v>26</v>
      </c>
      <c r="OIU1193" s="238">
        <v>7</v>
      </c>
      <c r="OIV1193" s="238">
        <v>2</v>
      </c>
      <c r="OIW1193" s="239" t="s">
        <v>237</v>
      </c>
      <c r="OIX1193" s="240">
        <v>0</v>
      </c>
      <c r="OIY1193" s="240">
        <v>210</v>
      </c>
      <c r="OIZ1193" s="235" t="e">
        <f>OIZ1194+OIZ1195</f>
        <v>#REF!</v>
      </c>
      <c r="OJA1193" s="236" t="s">
        <v>29</v>
      </c>
      <c r="OJB1193" s="237" t="s">
        <v>26</v>
      </c>
      <c r="OJC1193" s="238">
        <v>7</v>
      </c>
      <c r="OJD1193" s="238">
        <v>2</v>
      </c>
      <c r="OJE1193" s="239" t="s">
        <v>237</v>
      </c>
      <c r="OJF1193" s="240">
        <v>0</v>
      </c>
      <c r="OJG1193" s="240">
        <v>210</v>
      </c>
      <c r="OJH1193" s="235" t="e">
        <f>OJH1194+OJH1195</f>
        <v>#REF!</v>
      </c>
      <c r="OJI1193" s="236" t="s">
        <v>29</v>
      </c>
      <c r="OJJ1193" s="237" t="s">
        <v>26</v>
      </c>
      <c r="OJK1193" s="238">
        <v>7</v>
      </c>
      <c r="OJL1193" s="238">
        <v>2</v>
      </c>
      <c r="OJM1193" s="239" t="s">
        <v>237</v>
      </c>
      <c r="OJN1193" s="240">
        <v>0</v>
      </c>
      <c r="OJO1193" s="240">
        <v>210</v>
      </c>
      <c r="OJP1193" s="235" t="e">
        <f>OJP1194+OJP1195</f>
        <v>#REF!</v>
      </c>
      <c r="OJQ1193" s="236" t="s">
        <v>29</v>
      </c>
      <c r="OJR1193" s="237" t="s">
        <v>26</v>
      </c>
      <c r="OJS1193" s="238">
        <v>7</v>
      </c>
      <c r="OJT1193" s="238">
        <v>2</v>
      </c>
      <c r="OJU1193" s="239" t="s">
        <v>237</v>
      </c>
      <c r="OJV1193" s="240">
        <v>0</v>
      </c>
      <c r="OJW1193" s="240">
        <v>210</v>
      </c>
      <c r="OJX1193" s="235" t="e">
        <f>OJX1194+OJX1195</f>
        <v>#REF!</v>
      </c>
      <c r="OJY1193" s="236" t="s">
        <v>29</v>
      </c>
      <c r="OJZ1193" s="237" t="s">
        <v>26</v>
      </c>
      <c r="OKA1193" s="238">
        <v>7</v>
      </c>
      <c r="OKB1193" s="238">
        <v>2</v>
      </c>
      <c r="OKC1193" s="239" t="s">
        <v>237</v>
      </c>
      <c r="OKD1193" s="240">
        <v>0</v>
      </c>
      <c r="OKE1193" s="240">
        <v>210</v>
      </c>
      <c r="OKF1193" s="235" t="e">
        <f>OKF1194+OKF1195</f>
        <v>#REF!</v>
      </c>
      <c r="OKG1193" s="236" t="s">
        <v>29</v>
      </c>
      <c r="OKH1193" s="237" t="s">
        <v>26</v>
      </c>
      <c r="OKI1193" s="238">
        <v>7</v>
      </c>
      <c r="OKJ1193" s="238">
        <v>2</v>
      </c>
      <c r="OKK1193" s="239" t="s">
        <v>237</v>
      </c>
      <c r="OKL1193" s="240">
        <v>0</v>
      </c>
      <c r="OKM1193" s="240">
        <v>210</v>
      </c>
      <c r="OKN1193" s="235" t="e">
        <f>OKN1194+OKN1195</f>
        <v>#REF!</v>
      </c>
      <c r="OKO1193" s="236" t="s">
        <v>29</v>
      </c>
      <c r="OKP1193" s="237" t="s">
        <v>26</v>
      </c>
      <c r="OKQ1193" s="238">
        <v>7</v>
      </c>
      <c r="OKR1193" s="238">
        <v>2</v>
      </c>
      <c r="OKS1193" s="239" t="s">
        <v>237</v>
      </c>
      <c r="OKT1193" s="240">
        <v>0</v>
      </c>
      <c r="OKU1193" s="240">
        <v>210</v>
      </c>
      <c r="OKV1193" s="235" t="e">
        <f>OKV1194+OKV1195</f>
        <v>#REF!</v>
      </c>
      <c r="OKW1193" s="236" t="s">
        <v>29</v>
      </c>
      <c r="OKX1193" s="237" t="s">
        <v>26</v>
      </c>
      <c r="OKY1193" s="238">
        <v>7</v>
      </c>
      <c r="OKZ1193" s="238">
        <v>2</v>
      </c>
      <c r="OLA1193" s="239" t="s">
        <v>237</v>
      </c>
      <c r="OLB1193" s="240">
        <v>0</v>
      </c>
      <c r="OLC1193" s="240">
        <v>210</v>
      </c>
      <c r="OLD1193" s="235" t="e">
        <f>OLD1194+OLD1195</f>
        <v>#REF!</v>
      </c>
      <c r="OLE1193" s="236" t="s">
        <v>29</v>
      </c>
      <c r="OLF1193" s="237" t="s">
        <v>26</v>
      </c>
      <c r="OLG1193" s="238">
        <v>7</v>
      </c>
      <c r="OLH1193" s="238">
        <v>2</v>
      </c>
      <c r="OLI1193" s="239" t="s">
        <v>237</v>
      </c>
      <c r="OLJ1193" s="240">
        <v>0</v>
      </c>
      <c r="OLK1193" s="240">
        <v>210</v>
      </c>
      <c r="OLL1193" s="235" t="e">
        <f>OLL1194+OLL1195</f>
        <v>#REF!</v>
      </c>
      <c r="OLM1193" s="236" t="s">
        <v>29</v>
      </c>
      <c r="OLN1193" s="237" t="s">
        <v>26</v>
      </c>
      <c r="OLO1193" s="238">
        <v>7</v>
      </c>
      <c r="OLP1193" s="238">
        <v>2</v>
      </c>
      <c r="OLQ1193" s="239" t="s">
        <v>237</v>
      </c>
      <c r="OLR1193" s="240">
        <v>0</v>
      </c>
      <c r="OLS1193" s="240">
        <v>210</v>
      </c>
      <c r="OLT1193" s="235" t="e">
        <f>OLT1194+OLT1195</f>
        <v>#REF!</v>
      </c>
      <c r="OLU1193" s="236" t="s">
        <v>29</v>
      </c>
      <c r="OLV1193" s="237" t="s">
        <v>26</v>
      </c>
      <c r="OLW1193" s="238">
        <v>7</v>
      </c>
      <c r="OLX1193" s="238">
        <v>2</v>
      </c>
      <c r="OLY1193" s="239" t="s">
        <v>237</v>
      </c>
      <c r="OLZ1193" s="240">
        <v>0</v>
      </c>
      <c r="OMA1193" s="240">
        <v>210</v>
      </c>
      <c r="OMB1193" s="235" t="e">
        <f>OMB1194+OMB1195</f>
        <v>#REF!</v>
      </c>
      <c r="OMC1193" s="236" t="s">
        <v>29</v>
      </c>
      <c r="OMD1193" s="237" t="s">
        <v>26</v>
      </c>
      <c r="OME1193" s="238">
        <v>7</v>
      </c>
      <c r="OMF1193" s="238">
        <v>2</v>
      </c>
      <c r="OMG1193" s="239" t="s">
        <v>237</v>
      </c>
      <c r="OMH1193" s="240">
        <v>0</v>
      </c>
      <c r="OMI1193" s="240">
        <v>210</v>
      </c>
      <c r="OMJ1193" s="235" t="e">
        <f>OMJ1194+OMJ1195</f>
        <v>#REF!</v>
      </c>
      <c r="OMK1193" s="236" t="s">
        <v>29</v>
      </c>
      <c r="OML1193" s="237" t="s">
        <v>26</v>
      </c>
      <c r="OMM1193" s="238">
        <v>7</v>
      </c>
      <c r="OMN1193" s="238">
        <v>2</v>
      </c>
      <c r="OMO1193" s="239" t="s">
        <v>237</v>
      </c>
      <c r="OMP1193" s="240">
        <v>0</v>
      </c>
      <c r="OMQ1193" s="240">
        <v>210</v>
      </c>
      <c r="OMR1193" s="235" t="e">
        <f>OMR1194+OMR1195</f>
        <v>#REF!</v>
      </c>
      <c r="OMS1193" s="236" t="s">
        <v>29</v>
      </c>
      <c r="OMT1193" s="237" t="s">
        <v>26</v>
      </c>
      <c r="OMU1193" s="238">
        <v>7</v>
      </c>
      <c r="OMV1193" s="238">
        <v>2</v>
      </c>
      <c r="OMW1193" s="239" t="s">
        <v>237</v>
      </c>
      <c r="OMX1193" s="240">
        <v>0</v>
      </c>
      <c r="OMY1193" s="240">
        <v>210</v>
      </c>
      <c r="OMZ1193" s="235" t="e">
        <f>OMZ1194+OMZ1195</f>
        <v>#REF!</v>
      </c>
      <c r="ONA1193" s="236" t="s">
        <v>29</v>
      </c>
      <c r="ONB1193" s="237" t="s">
        <v>26</v>
      </c>
      <c r="ONC1193" s="238">
        <v>7</v>
      </c>
      <c r="OND1193" s="238">
        <v>2</v>
      </c>
      <c r="ONE1193" s="239" t="s">
        <v>237</v>
      </c>
      <c r="ONF1193" s="240">
        <v>0</v>
      </c>
      <c r="ONG1193" s="240">
        <v>210</v>
      </c>
      <c r="ONH1193" s="235" t="e">
        <f>ONH1194+ONH1195</f>
        <v>#REF!</v>
      </c>
      <c r="ONI1193" s="236" t="s">
        <v>29</v>
      </c>
      <c r="ONJ1193" s="237" t="s">
        <v>26</v>
      </c>
      <c r="ONK1193" s="238">
        <v>7</v>
      </c>
      <c r="ONL1193" s="238">
        <v>2</v>
      </c>
      <c r="ONM1193" s="239" t="s">
        <v>237</v>
      </c>
      <c r="ONN1193" s="240">
        <v>0</v>
      </c>
      <c r="ONO1193" s="240">
        <v>210</v>
      </c>
      <c r="ONP1193" s="235" t="e">
        <f>ONP1194+ONP1195</f>
        <v>#REF!</v>
      </c>
      <c r="ONQ1193" s="236" t="s">
        <v>29</v>
      </c>
      <c r="ONR1193" s="237" t="s">
        <v>26</v>
      </c>
      <c r="ONS1193" s="238">
        <v>7</v>
      </c>
      <c r="ONT1193" s="238">
        <v>2</v>
      </c>
      <c r="ONU1193" s="239" t="s">
        <v>237</v>
      </c>
      <c r="ONV1193" s="240">
        <v>0</v>
      </c>
      <c r="ONW1193" s="240">
        <v>210</v>
      </c>
      <c r="ONX1193" s="235" t="e">
        <f>ONX1194+ONX1195</f>
        <v>#REF!</v>
      </c>
      <c r="ONY1193" s="236" t="s">
        <v>29</v>
      </c>
      <c r="ONZ1193" s="237" t="s">
        <v>26</v>
      </c>
      <c r="OOA1193" s="238">
        <v>7</v>
      </c>
      <c r="OOB1193" s="238">
        <v>2</v>
      </c>
      <c r="OOC1193" s="239" t="s">
        <v>237</v>
      </c>
      <c r="OOD1193" s="240">
        <v>0</v>
      </c>
      <c r="OOE1193" s="240">
        <v>210</v>
      </c>
      <c r="OOF1193" s="235" t="e">
        <f>OOF1194+OOF1195</f>
        <v>#REF!</v>
      </c>
      <c r="OOG1193" s="236" t="s">
        <v>29</v>
      </c>
      <c r="OOH1193" s="237" t="s">
        <v>26</v>
      </c>
      <c r="OOI1193" s="238">
        <v>7</v>
      </c>
      <c r="OOJ1193" s="238">
        <v>2</v>
      </c>
      <c r="OOK1193" s="239" t="s">
        <v>237</v>
      </c>
      <c r="OOL1193" s="240">
        <v>0</v>
      </c>
      <c r="OOM1193" s="240">
        <v>210</v>
      </c>
      <c r="OON1193" s="235" t="e">
        <f>OON1194+OON1195</f>
        <v>#REF!</v>
      </c>
      <c r="OOO1193" s="236" t="s">
        <v>29</v>
      </c>
      <c r="OOP1193" s="237" t="s">
        <v>26</v>
      </c>
      <c r="OOQ1193" s="238">
        <v>7</v>
      </c>
      <c r="OOR1193" s="238">
        <v>2</v>
      </c>
      <c r="OOS1193" s="239" t="s">
        <v>237</v>
      </c>
      <c r="OOT1193" s="240">
        <v>0</v>
      </c>
      <c r="OOU1193" s="240">
        <v>210</v>
      </c>
      <c r="OOV1193" s="235" t="e">
        <f>OOV1194+OOV1195</f>
        <v>#REF!</v>
      </c>
      <c r="OOW1193" s="236" t="s">
        <v>29</v>
      </c>
      <c r="OOX1193" s="237" t="s">
        <v>26</v>
      </c>
      <c r="OOY1193" s="238">
        <v>7</v>
      </c>
      <c r="OOZ1193" s="238">
        <v>2</v>
      </c>
      <c r="OPA1193" s="239" t="s">
        <v>237</v>
      </c>
      <c r="OPB1193" s="240">
        <v>0</v>
      </c>
      <c r="OPC1193" s="240">
        <v>210</v>
      </c>
      <c r="OPD1193" s="235" t="e">
        <f>OPD1194+OPD1195</f>
        <v>#REF!</v>
      </c>
      <c r="OPE1193" s="236" t="s">
        <v>29</v>
      </c>
      <c r="OPF1193" s="237" t="s">
        <v>26</v>
      </c>
      <c r="OPG1193" s="238">
        <v>7</v>
      </c>
      <c r="OPH1193" s="238">
        <v>2</v>
      </c>
      <c r="OPI1193" s="239" t="s">
        <v>237</v>
      </c>
      <c r="OPJ1193" s="240">
        <v>0</v>
      </c>
      <c r="OPK1193" s="240">
        <v>210</v>
      </c>
      <c r="OPL1193" s="235" t="e">
        <f>OPL1194+OPL1195</f>
        <v>#REF!</v>
      </c>
      <c r="OPM1193" s="236" t="s">
        <v>29</v>
      </c>
      <c r="OPN1193" s="237" t="s">
        <v>26</v>
      </c>
      <c r="OPO1193" s="238">
        <v>7</v>
      </c>
      <c r="OPP1193" s="238">
        <v>2</v>
      </c>
      <c r="OPQ1193" s="239" t="s">
        <v>237</v>
      </c>
      <c r="OPR1193" s="240">
        <v>0</v>
      </c>
      <c r="OPS1193" s="240">
        <v>210</v>
      </c>
      <c r="OPT1193" s="235" t="e">
        <f>OPT1194+OPT1195</f>
        <v>#REF!</v>
      </c>
      <c r="OPU1193" s="236" t="s">
        <v>29</v>
      </c>
      <c r="OPV1193" s="237" t="s">
        <v>26</v>
      </c>
      <c r="OPW1193" s="238">
        <v>7</v>
      </c>
      <c r="OPX1193" s="238">
        <v>2</v>
      </c>
      <c r="OPY1193" s="239" t="s">
        <v>237</v>
      </c>
      <c r="OPZ1193" s="240">
        <v>0</v>
      </c>
      <c r="OQA1193" s="240">
        <v>210</v>
      </c>
      <c r="OQB1193" s="235" t="e">
        <f>OQB1194+OQB1195</f>
        <v>#REF!</v>
      </c>
      <c r="OQC1193" s="236" t="s">
        <v>29</v>
      </c>
      <c r="OQD1193" s="237" t="s">
        <v>26</v>
      </c>
      <c r="OQE1193" s="238">
        <v>7</v>
      </c>
      <c r="OQF1193" s="238">
        <v>2</v>
      </c>
      <c r="OQG1193" s="239" t="s">
        <v>237</v>
      </c>
      <c r="OQH1193" s="240">
        <v>0</v>
      </c>
      <c r="OQI1193" s="240">
        <v>210</v>
      </c>
      <c r="OQJ1193" s="235" t="e">
        <f>OQJ1194+OQJ1195</f>
        <v>#REF!</v>
      </c>
      <c r="OQK1193" s="236" t="s">
        <v>29</v>
      </c>
      <c r="OQL1193" s="237" t="s">
        <v>26</v>
      </c>
      <c r="OQM1193" s="238">
        <v>7</v>
      </c>
      <c r="OQN1193" s="238">
        <v>2</v>
      </c>
      <c r="OQO1193" s="239" t="s">
        <v>237</v>
      </c>
      <c r="OQP1193" s="240">
        <v>0</v>
      </c>
      <c r="OQQ1193" s="240">
        <v>210</v>
      </c>
      <c r="OQR1193" s="235" t="e">
        <f>OQR1194+OQR1195</f>
        <v>#REF!</v>
      </c>
      <c r="OQS1193" s="236" t="s">
        <v>29</v>
      </c>
      <c r="OQT1193" s="237" t="s">
        <v>26</v>
      </c>
      <c r="OQU1193" s="238">
        <v>7</v>
      </c>
      <c r="OQV1193" s="238">
        <v>2</v>
      </c>
      <c r="OQW1193" s="239" t="s">
        <v>237</v>
      </c>
      <c r="OQX1193" s="240">
        <v>0</v>
      </c>
      <c r="OQY1193" s="240">
        <v>210</v>
      </c>
      <c r="OQZ1193" s="235" t="e">
        <f>OQZ1194+OQZ1195</f>
        <v>#REF!</v>
      </c>
      <c r="ORA1193" s="236" t="s">
        <v>29</v>
      </c>
      <c r="ORB1193" s="237" t="s">
        <v>26</v>
      </c>
      <c r="ORC1193" s="238">
        <v>7</v>
      </c>
      <c r="ORD1193" s="238">
        <v>2</v>
      </c>
      <c r="ORE1193" s="239" t="s">
        <v>237</v>
      </c>
      <c r="ORF1193" s="240">
        <v>0</v>
      </c>
      <c r="ORG1193" s="240">
        <v>210</v>
      </c>
      <c r="ORH1193" s="235" t="e">
        <f>ORH1194+ORH1195</f>
        <v>#REF!</v>
      </c>
      <c r="ORI1193" s="236" t="s">
        <v>29</v>
      </c>
      <c r="ORJ1193" s="237" t="s">
        <v>26</v>
      </c>
      <c r="ORK1193" s="238">
        <v>7</v>
      </c>
      <c r="ORL1193" s="238">
        <v>2</v>
      </c>
      <c r="ORM1193" s="239" t="s">
        <v>237</v>
      </c>
      <c r="ORN1193" s="240">
        <v>0</v>
      </c>
      <c r="ORO1193" s="240">
        <v>210</v>
      </c>
      <c r="ORP1193" s="235" t="e">
        <f>ORP1194+ORP1195</f>
        <v>#REF!</v>
      </c>
      <c r="ORQ1193" s="236" t="s">
        <v>29</v>
      </c>
      <c r="ORR1193" s="237" t="s">
        <v>26</v>
      </c>
      <c r="ORS1193" s="238">
        <v>7</v>
      </c>
      <c r="ORT1193" s="238">
        <v>2</v>
      </c>
      <c r="ORU1193" s="239" t="s">
        <v>237</v>
      </c>
      <c r="ORV1193" s="240">
        <v>0</v>
      </c>
      <c r="ORW1193" s="240">
        <v>210</v>
      </c>
      <c r="ORX1193" s="235" t="e">
        <f>ORX1194+ORX1195</f>
        <v>#REF!</v>
      </c>
      <c r="ORY1193" s="236" t="s">
        <v>29</v>
      </c>
      <c r="ORZ1193" s="237" t="s">
        <v>26</v>
      </c>
      <c r="OSA1193" s="238">
        <v>7</v>
      </c>
      <c r="OSB1193" s="238">
        <v>2</v>
      </c>
      <c r="OSC1193" s="239" t="s">
        <v>237</v>
      </c>
      <c r="OSD1193" s="240">
        <v>0</v>
      </c>
      <c r="OSE1193" s="240">
        <v>210</v>
      </c>
      <c r="OSF1193" s="235" t="e">
        <f>OSF1194+OSF1195</f>
        <v>#REF!</v>
      </c>
      <c r="OSG1193" s="236" t="s">
        <v>29</v>
      </c>
      <c r="OSH1193" s="237" t="s">
        <v>26</v>
      </c>
      <c r="OSI1193" s="238">
        <v>7</v>
      </c>
      <c r="OSJ1193" s="238">
        <v>2</v>
      </c>
      <c r="OSK1193" s="239" t="s">
        <v>237</v>
      </c>
      <c r="OSL1193" s="240">
        <v>0</v>
      </c>
      <c r="OSM1193" s="240">
        <v>210</v>
      </c>
      <c r="OSN1193" s="235" t="e">
        <f>OSN1194+OSN1195</f>
        <v>#REF!</v>
      </c>
      <c r="OSO1193" s="236" t="s">
        <v>29</v>
      </c>
      <c r="OSP1193" s="237" t="s">
        <v>26</v>
      </c>
      <c r="OSQ1193" s="238">
        <v>7</v>
      </c>
      <c r="OSR1193" s="238">
        <v>2</v>
      </c>
      <c r="OSS1193" s="239" t="s">
        <v>237</v>
      </c>
      <c r="OST1193" s="240">
        <v>0</v>
      </c>
      <c r="OSU1193" s="240">
        <v>210</v>
      </c>
      <c r="OSV1193" s="235" t="e">
        <f>OSV1194+OSV1195</f>
        <v>#REF!</v>
      </c>
      <c r="OSW1193" s="236" t="s">
        <v>29</v>
      </c>
      <c r="OSX1193" s="237" t="s">
        <v>26</v>
      </c>
      <c r="OSY1193" s="238">
        <v>7</v>
      </c>
      <c r="OSZ1193" s="238">
        <v>2</v>
      </c>
      <c r="OTA1193" s="239" t="s">
        <v>237</v>
      </c>
      <c r="OTB1193" s="240">
        <v>0</v>
      </c>
      <c r="OTC1193" s="240">
        <v>210</v>
      </c>
      <c r="OTD1193" s="235" t="e">
        <f>OTD1194+OTD1195</f>
        <v>#REF!</v>
      </c>
      <c r="OTE1193" s="236" t="s">
        <v>29</v>
      </c>
      <c r="OTF1193" s="237" t="s">
        <v>26</v>
      </c>
      <c r="OTG1193" s="238">
        <v>7</v>
      </c>
      <c r="OTH1193" s="238">
        <v>2</v>
      </c>
      <c r="OTI1193" s="239" t="s">
        <v>237</v>
      </c>
      <c r="OTJ1193" s="240">
        <v>0</v>
      </c>
      <c r="OTK1193" s="240">
        <v>210</v>
      </c>
      <c r="OTL1193" s="235" t="e">
        <f>OTL1194+OTL1195</f>
        <v>#REF!</v>
      </c>
      <c r="OTM1193" s="236" t="s">
        <v>29</v>
      </c>
      <c r="OTN1193" s="237" t="s">
        <v>26</v>
      </c>
      <c r="OTO1193" s="238">
        <v>7</v>
      </c>
      <c r="OTP1193" s="238">
        <v>2</v>
      </c>
      <c r="OTQ1193" s="239" t="s">
        <v>237</v>
      </c>
      <c r="OTR1193" s="240">
        <v>0</v>
      </c>
      <c r="OTS1193" s="240">
        <v>210</v>
      </c>
      <c r="OTT1193" s="235" t="e">
        <f>OTT1194+OTT1195</f>
        <v>#REF!</v>
      </c>
      <c r="OTU1193" s="236" t="s">
        <v>29</v>
      </c>
      <c r="OTV1193" s="237" t="s">
        <v>26</v>
      </c>
      <c r="OTW1193" s="238">
        <v>7</v>
      </c>
      <c r="OTX1193" s="238">
        <v>2</v>
      </c>
      <c r="OTY1193" s="239" t="s">
        <v>237</v>
      </c>
      <c r="OTZ1193" s="240">
        <v>0</v>
      </c>
      <c r="OUA1193" s="240">
        <v>210</v>
      </c>
      <c r="OUB1193" s="235" t="e">
        <f>OUB1194+OUB1195</f>
        <v>#REF!</v>
      </c>
      <c r="OUC1193" s="236" t="s">
        <v>29</v>
      </c>
      <c r="OUD1193" s="237" t="s">
        <v>26</v>
      </c>
      <c r="OUE1193" s="238">
        <v>7</v>
      </c>
      <c r="OUF1193" s="238">
        <v>2</v>
      </c>
      <c r="OUG1193" s="239" t="s">
        <v>237</v>
      </c>
      <c r="OUH1193" s="240">
        <v>0</v>
      </c>
      <c r="OUI1193" s="240">
        <v>210</v>
      </c>
      <c r="OUJ1193" s="235" t="e">
        <f>OUJ1194+OUJ1195</f>
        <v>#REF!</v>
      </c>
      <c r="OUK1193" s="236" t="s">
        <v>29</v>
      </c>
      <c r="OUL1193" s="237" t="s">
        <v>26</v>
      </c>
      <c r="OUM1193" s="238">
        <v>7</v>
      </c>
      <c r="OUN1193" s="238">
        <v>2</v>
      </c>
      <c r="OUO1193" s="239" t="s">
        <v>237</v>
      </c>
      <c r="OUP1193" s="240">
        <v>0</v>
      </c>
      <c r="OUQ1193" s="240">
        <v>210</v>
      </c>
      <c r="OUR1193" s="235" t="e">
        <f>OUR1194+OUR1195</f>
        <v>#REF!</v>
      </c>
      <c r="OUS1193" s="236" t="s">
        <v>29</v>
      </c>
      <c r="OUT1193" s="237" t="s">
        <v>26</v>
      </c>
      <c r="OUU1193" s="238">
        <v>7</v>
      </c>
      <c r="OUV1193" s="238">
        <v>2</v>
      </c>
      <c r="OUW1193" s="239" t="s">
        <v>237</v>
      </c>
      <c r="OUX1193" s="240">
        <v>0</v>
      </c>
      <c r="OUY1193" s="240">
        <v>210</v>
      </c>
      <c r="OUZ1193" s="235" t="e">
        <f>OUZ1194+OUZ1195</f>
        <v>#REF!</v>
      </c>
      <c r="OVA1193" s="236" t="s">
        <v>29</v>
      </c>
      <c r="OVB1193" s="237" t="s">
        <v>26</v>
      </c>
      <c r="OVC1193" s="238">
        <v>7</v>
      </c>
      <c r="OVD1193" s="238">
        <v>2</v>
      </c>
      <c r="OVE1193" s="239" t="s">
        <v>237</v>
      </c>
      <c r="OVF1193" s="240">
        <v>0</v>
      </c>
      <c r="OVG1193" s="240">
        <v>210</v>
      </c>
      <c r="OVH1193" s="235" t="e">
        <f>OVH1194+OVH1195</f>
        <v>#REF!</v>
      </c>
      <c r="OVI1193" s="236" t="s">
        <v>29</v>
      </c>
      <c r="OVJ1193" s="237" t="s">
        <v>26</v>
      </c>
      <c r="OVK1193" s="238">
        <v>7</v>
      </c>
      <c r="OVL1193" s="238">
        <v>2</v>
      </c>
      <c r="OVM1193" s="239" t="s">
        <v>237</v>
      </c>
      <c r="OVN1193" s="240">
        <v>0</v>
      </c>
      <c r="OVO1193" s="240">
        <v>210</v>
      </c>
      <c r="OVP1193" s="235" t="e">
        <f>OVP1194+OVP1195</f>
        <v>#REF!</v>
      </c>
      <c r="OVQ1193" s="236" t="s">
        <v>29</v>
      </c>
      <c r="OVR1193" s="237" t="s">
        <v>26</v>
      </c>
      <c r="OVS1193" s="238">
        <v>7</v>
      </c>
      <c r="OVT1193" s="238">
        <v>2</v>
      </c>
      <c r="OVU1193" s="239" t="s">
        <v>237</v>
      </c>
      <c r="OVV1193" s="240">
        <v>0</v>
      </c>
      <c r="OVW1193" s="240">
        <v>210</v>
      </c>
      <c r="OVX1193" s="235" t="e">
        <f>OVX1194+OVX1195</f>
        <v>#REF!</v>
      </c>
      <c r="OVY1193" s="236" t="s">
        <v>29</v>
      </c>
      <c r="OVZ1193" s="237" t="s">
        <v>26</v>
      </c>
      <c r="OWA1193" s="238">
        <v>7</v>
      </c>
      <c r="OWB1193" s="238">
        <v>2</v>
      </c>
      <c r="OWC1193" s="239" t="s">
        <v>237</v>
      </c>
      <c r="OWD1193" s="240">
        <v>0</v>
      </c>
      <c r="OWE1193" s="240">
        <v>210</v>
      </c>
      <c r="OWF1193" s="235" t="e">
        <f>OWF1194+OWF1195</f>
        <v>#REF!</v>
      </c>
      <c r="OWG1193" s="236" t="s">
        <v>29</v>
      </c>
      <c r="OWH1193" s="237" t="s">
        <v>26</v>
      </c>
      <c r="OWI1193" s="238">
        <v>7</v>
      </c>
      <c r="OWJ1193" s="238">
        <v>2</v>
      </c>
      <c r="OWK1193" s="239" t="s">
        <v>237</v>
      </c>
      <c r="OWL1193" s="240">
        <v>0</v>
      </c>
      <c r="OWM1193" s="240">
        <v>210</v>
      </c>
      <c r="OWN1193" s="235" t="e">
        <f>OWN1194+OWN1195</f>
        <v>#REF!</v>
      </c>
      <c r="OWO1193" s="236" t="s">
        <v>29</v>
      </c>
      <c r="OWP1193" s="237" t="s">
        <v>26</v>
      </c>
      <c r="OWQ1193" s="238">
        <v>7</v>
      </c>
      <c r="OWR1193" s="238">
        <v>2</v>
      </c>
      <c r="OWS1193" s="239" t="s">
        <v>237</v>
      </c>
      <c r="OWT1193" s="240">
        <v>0</v>
      </c>
      <c r="OWU1193" s="240">
        <v>210</v>
      </c>
      <c r="OWV1193" s="235" t="e">
        <f>OWV1194+OWV1195</f>
        <v>#REF!</v>
      </c>
      <c r="OWW1193" s="236" t="s">
        <v>29</v>
      </c>
      <c r="OWX1193" s="237" t="s">
        <v>26</v>
      </c>
      <c r="OWY1193" s="238">
        <v>7</v>
      </c>
      <c r="OWZ1193" s="238">
        <v>2</v>
      </c>
      <c r="OXA1193" s="239" t="s">
        <v>237</v>
      </c>
      <c r="OXB1193" s="240">
        <v>0</v>
      </c>
      <c r="OXC1193" s="240">
        <v>210</v>
      </c>
      <c r="OXD1193" s="235" t="e">
        <f>OXD1194+OXD1195</f>
        <v>#REF!</v>
      </c>
      <c r="OXE1193" s="236" t="s">
        <v>29</v>
      </c>
      <c r="OXF1193" s="237" t="s">
        <v>26</v>
      </c>
      <c r="OXG1193" s="238">
        <v>7</v>
      </c>
      <c r="OXH1193" s="238">
        <v>2</v>
      </c>
      <c r="OXI1193" s="239" t="s">
        <v>237</v>
      </c>
      <c r="OXJ1193" s="240">
        <v>0</v>
      </c>
      <c r="OXK1193" s="240">
        <v>210</v>
      </c>
      <c r="OXL1193" s="235" t="e">
        <f>OXL1194+OXL1195</f>
        <v>#REF!</v>
      </c>
      <c r="OXM1193" s="236" t="s">
        <v>29</v>
      </c>
      <c r="OXN1193" s="237" t="s">
        <v>26</v>
      </c>
      <c r="OXO1193" s="238">
        <v>7</v>
      </c>
      <c r="OXP1193" s="238">
        <v>2</v>
      </c>
      <c r="OXQ1193" s="239" t="s">
        <v>237</v>
      </c>
      <c r="OXR1193" s="240">
        <v>0</v>
      </c>
      <c r="OXS1193" s="240">
        <v>210</v>
      </c>
      <c r="OXT1193" s="235" t="e">
        <f>OXT1194+OXT1195</f>
        <v>#REF!</v>
      </c>
      <c r="OXU1193" s="236" t="s">
        <v>29</v>
      </c>
      <c r="OXV1193" s="237" t="s">
        <v>26</v>
      </c>
      <c r="OXW1193" s="238">
        <v>7</v>
      </c>
      <c r="OXX1193" s="238">
        <v>2</v>
      </c>
      <c r="OXY1193" s="239" t="s">
        <v>237</v>
      </c>
      <c r="OXZ1193" s="240">
        <v>0</v>
      </c>
      <c r="OYA1193" s="240">
        <v>210</v>
      </c>
      <c r="OYB1193" s="235" t="e">
        <f>OYB1194+OYB1195</f>
        <v>#REF!</v>
      </c>
      <c r="OYC1193" s="236" t="s">
        <v>29</v>
      </c>
      <c r="OYD1193" s="237" t="s">
        <v>26</v>
      </c>
      <c r="OYE1193" s="238">
        <v>7</v>
      </c>
      <c r="OYF1193" s="238">
        <v>2</v>
      </c>
      <c r="OYG1193" s="239" t="s">
        <v>237</v>
      </c>
      <c r="OYH1193" s="240">
        <v>0</v>
      </c>
      <c r="OYI1193" s="240">
        <v>210</v>
      </c>
      <c r="OYJ1193" s="235" t="e">
        <f>OYJ1194+OYJ1195</f>
        <v>#REF!</v>
      </c>
      <c r="OYK1193" s="236" t="s">
        <v>29</v>
      </c>
      <c r="OYL1193" s="237" t="s">
        <v>26</v>
      </c>
      <c r="OYM1193" s="238">
        <v>7</v>
      </c>
      <c r="OYN1193" s="238">
        <v>2</v>
      </c>
      <c r="OYO1193" s="239" t="s">
        <v>237</v>
      </c>
      <c r="OYP1193" s="240">
        <v>0</v>
      </c>
      <c r="OYQ1193" s="240">
        <v>210</v>
      </c>
      <c r="OYR1193" s="235" t="e">
        <f>OYR1194+OYR1195</f>
        <v>#REF!</v>
      </c>
      <c r="OYS1193" s="236" t="s">
        <v>29</v>
      </c>
      <c r="OYT1193" s="237" t="s">
        <v>26</v>
      </c>
      <c r="OYU1193" s="238">
        <v>7</v>
      </c>
      <c r="OYV1193" s="238">
        <v>2</v>
      </c>
      <c r="OYW1193" s="239" t="s">
        <v>237</v>
      </c>
      <c r="OYX1193" s="240">
        <v>0</v>
      </c>
      <c r="OYY1193" s="240">
        <v>210</v>
      </c>
      <c r="OYZ1193" s="235" t="e">
        <f>OYZ1194+OYZ1195</f>
        <v>#REF!</v>
      </c>
      <c r="OZA1193" s="236" t="s">
        <v>29</v>
      </c>
      <c r="OZB1193" s="237" t="s">
        <v>26</v>
      </c>
      <c r="OZC1193" s="238">
        <v>7</v>
      </c>
      <c r="OZD1193" s="238">
        <v>2</v>
      </c>
      <c r="OZE1193" s="239" t="s">
        <v>237</v>
      </c>
      <c r="OZF1193" s="240">
        <v>0</v>
      </c>
      <c r="OZG1193" s="240">
        <v>210</v>
      </c>
      <c r="OZH1193" s="235" t="e">
        <f>OZH1194+OZH1195</f>
        <v>#REF!</v>
      </c>
      <c r="OZI1193" s="236" t="s">
        <v>29</v>
      </c>
      <c r="OZJ1193" s="237" t="s">
        <v>26</v>
      </c>
      <c r="OZK1193" s="238">
        <v>7</v>
      </c>
      <c r="OZL1193" s="238">
        <v>2</v>
      </c>
      <c r="OZM1193" s="239" t="s">
        <v>237</v>
      </c>
      <c r="OZN1193" s="240">
        <v>0</v>
      </c>
      <c r="OZO1193" s="240">
        <v>210</v>
      </c>
      <c r="OZP1193" s="235" t="e">
        <f>OZP1194+OZP1195</f>
        <v>#REF!</v>
      </c>
      <c r="OZQ1193" s="236" t="s">
        <v>29</v>
      </c>
      <c r="OZR1193" s="237" t="s">
        <v>26</v>
      </c>
      <c r="OZS1193" s="238">
        <v>7</v>
      </c>
      <c r="OZT1193" s="238">
        <v>2</v>
      </c>
      <c r="OZU1193" s="239" t="s">
        <v>237</v>
      </c>
      <c r="OZV1193" s="240">
        <v>0</v>
      </c>
      <c r="OZW1193" s="240">
        <v>210</v>
      </c>
      <c r="OZX1193" s="235" t="e">
        <f>OZX1194+OZX1195</f>
        <v>#REF!</v>
      </c>
      <c r="OZY1193" s="236" t="s">
        <v>29</v>
      </c>
      <c r="OZZ1193" s="237" t="s">
        <v>26</v>
      </c>
      <c r="PAA1193" s="238">
        <v>7</v>
      </c>
      <c r="PAB1193" s="238">
        <v>2</v>
      </c>
      <c r="PAC1193" s="239" t="s">
        <v>237</v>
      </c>
      <c r="PAD1193" s="240">
        <v>0</v>
      </c>
      <c r="PAE1193" s="240">
        <v>210</v>
      </c>
      <c r="PAF1193" s="235" t="e">
        <f>PAF1194+PAF1195</f>
        <v>#REF!</v>
      </c>
      <c r="PAG1193" s="236" t="s">
        <v>29</v>
      </c>
      <c r="PAH1193" s="237" t="s">
        <v>26</v>
      </c>
      <c r="PAI1193" s="238">
        <v>7</v>
      </c>
      <c r="PAJ1193" s="238">
        <v>2</v>
      </c>
      <c r="PAK1193" s="239" t="s">
        <v>237</v>
      </c>
      <c r="PAL1193" s="240">
        <v>0</v>
      </c>
      <c r="PAM1193" s="240">
        <v>210</v>
      </c>
      <c r="PAN1193" s="235" t="e">
        <f>PAN1194+PAN1195</f>
        <v>#REF!</v>
      </c>
      <c r="PAO1193" s="236" t="s">
        <v>29</v>
      </c>
      <c r="PAP1193" s="237" t="s">
        <v>26</v>
      </c>
      <c r="PAQ1193" s="238">
        <v>7</v>
      </c>
      <c r="PAR1193" s="238">
        <v>2</v>
      </c>
      <c r="PAS1193" s="239" t="s">
        <v>237</v>
      </c>
      <c r="PAT1193" s="240">
        <v>0</v>
      </c>
      <c r="PAU1193" s="240">
        <v>210</v>
      </c>
      <c r="PAV1193" s="235" t="e">
        <f>PAV1194+PAV1195</f>
        <v>#REF!</v>
      </c>
      <c r="PAW1193" s="236" t="s">
        <v>29</v>
      </c>
      <c r="PAX1193" s="237" t="s">
        <v>26</v>
      </c>
      <c r="PAY1193" s="238">
        <v>7</v>
      </c>
      <c r="PAZ1193" s="238">
        <v>2</v>
      </c>
      <c r="PBA1193" s="239" t="s">
        <v>237</v>
      </c>
      <c r="PBB1193" s="240">
        <v>0</v>
      </c>
      <c r="PBC1193" s="240">
        <v>210</v>
      </c>
      <c r="PBD1193" s="235" t="e">
        <f>PBD1194+PBD1195</f>
        <v>#REF!</v>
      </c>
      <c r="PBE1193" s="236" t="s">
        <v>29</v>
      </c>
      <c r="PBF1193" s="237" t="s">
        <v>26</v>
      </c>
      <c r="PBG1193" s="238">
        <v>7</v>
      </c>
      <c r="PBH1193" s="238">
        <v>2</v>
      </c>
      <c r="PBI1193" s="239" t="s">
        <v>237</v>
      </c>
      <c r="PBJ1193" s="240">
        <v>0</v>
      </c>
      <c r="PBK1193" s="240">
        <v>210</v>
      </c>
      <c r="PBL1193" s="235" t="e">
        <f>PBL1194+PBL1195</f>
        <v>#REF!</v>
      </c>
      <c r="PBM1193" s="236" t="s">
        <v>29</v>
      </c>
      <c r="PBN1193" s="237" t="s">
        <v>26</v>
      </c>
      <c r="PBO1193" s="238">
        <v>7</v>
      </c>
      <c r="PBP1193" s="238">
        <v>2</v>
      </c>
      <c r="PBQ1193" s="239" t="s">
        <v>237</v>
      </c>
      <c r="PBR1193" s="240">
        <v>0</v>
      </c>
      <c r="PBS1193" s="240">
        <v>210</v>
      </c>
      <c r="PBT1193" s="235" t="e">
        <f>PBT1194+PBT1195</f>
        <v>#REF!</v>
      </c>
      <c r="PBU1193" s="236" t="s">
        <v>29</v>
      </c>
      <c r="PBV1193" s="237" t="s">
        <v>26</v>
      </c>
      <c r="PBW1193" s="238">
        <v>7</v>
      </c>
      <c r="PBX1193" s="238">
        <v>2</v>
      </c>
      <c r="PBY1193" s="239" t="s">
        <v>237</v>
      </c>
      <c r="PBZ1193" s="240">
        <v>0</v>
      </c>
      <c r="PCA1193" s="240">
        <v>210</v>
      </c>
      <c r="PCB1193" s="235" t="e">
        <f>PCB1194+PCB1195</f>
        <v>#REF!</v>
      </c>
      <c r="PCC1193" s="236" t="s">
        <v>29</v>
      </c>
      <c r="PCD1193" s="237" t="s">
        <v>26</v>
      </c>
      <c r="PCE1193" s="238">
        <v>7</v>
      </c>
      <c r="PCF1193" s="238">
        <v>2</v>
      </c>
      <c r="PCG1193" s="239" t="s">
        <v>237</v>
      </c>
      <c r="PCH1193" s="240">
        <v>0</v>
      </c>
      <c r="PCI1193" s="240">
        <v>210</v>
      </c>
      <c r="PCJ1193" s="235" t="e">
        <f>PCJ1194+PCJ1195</f>
        <v>#REF!</v>
      </c>
      <c r="PCK1193" s="236" t="s">
        <v>29</v>
      </c>
      <c r="PCL1193" s="237" t="s">
        <v>26</v>
      </c>
      <c r="PCM1193" s="238">
        <v>7</v>
      </c>
      <c r="PCN1193" s="238">
        <v>2</v>
      </c>
      <c r="PCO1193" s="239" t="s">
        <v>237</v>
      </c>
      <c r="PCP1193" s="240">
        <v>0</v>
      </c>
      <c r="PCQ1193" s="240">
        <v>210</v>
      </c>
      <c r="PCR1193" s="235" t="e">
        <f>PCR1194+PCR1195</f>
        <v>#REF!</v>
      </c>
      <c r="PCS1193" s="236" t="s">
        <v>29</v>
      </c>
      <c r="PCT1193" s="237" t="s">
        <v>26</v>
      </c>
      <c r="PCU1193" s="238">
        <v>7</v>
      </c>
      <c r="PCV1193" s="238">
        <v>2</v>
      </c>
      <c r="PCW1193" s="239" t="s">
        <v>237</v>
      </c>
      <c r="PCX1193" s="240">
        <v>0</v>
      </c>
      <c r="PCY1193" s="240">
        <v>210</v>
      </c>
      <c r="PCZ1193" s="235" t="e">
        <f>PCZ1194+PCZ1195</f>
        <v>#REF!</v>
      </c>
      <c r="PDA1193" s="236" t="s">
        <v>29</v>
      </c>
      <c r="PDB1193" s="237" t="s">
        <v>26</v>
      </c>
      <c r="PDC1193" s="238">
        <v>7</v>
      </c>
      <c r="PDD1193" s="238">
        <v>2</v>
      </c>
      <c r="PDE1193" s="239" t="s">
        <v>237</v>
      </c>
      <c r="PDF1193" s="240">
        <v>0</v>
      </c>
      <c r="PDG1193" s="240">
        <v>210</v>
      </c>
      <c r="PDH1193" s="235" t="e">
        <f>PDH1194+PDH1195</f>
        <v>#REF!</v>
      </c>
      <c r="PDI1193" s="236" t="s">
        <v>29</v>
      </c>
      <c r="PDJ1193" s="237" t="s">
        <v>26</v>
      </c>
      <c r="PDK1193" s="238">
        <v>7</v>
      </c>
      <c r="PDL1193" s="238">
        <v>2</v>
      </c>
      <c r="PDM1193" s="239" t="s">
        <v>237</v>
      </c>
      <c r="PDN1193" s="240">
        <v>0</v>
      </c>
      <c r="PDO1193" s="240">
        <v>210</v>
      </c>
      <c r="PDP1193" s="235" t="e">
        <f>PDP1194+PDP1195</f>
        <v>#REF!</v>
      </c>
      <c r="PDQ1193" s="236" t="s">
        <v>29</v>
      </c>
      <c r="PDR1193" s="237" t="s">
        <v>26</v>
      </c>
      <c r="PDS1193" s="238">
        <v>7</v>
      </c>
      <c r="PDT1193" s="238">
        <v>2</v>
      </c>
      <c r="PDU1193" s="239" t="s">
        <v>237</v>
      </c>
      <c r="PDV1193" s="240">
        <v>0</v>
      </c>
      <c r="PDW1193" s="240">
        <v>210</v>
      </c>
      <c r="PDX1193" s="235" t="e">
        <f>PDX1194+PDX1195</f>
        <v>#REF!</v>
      </c>
      <c r="PDY1193" s="236" t="s">
        <v>29</v>
      </c>
      <c r="PDZ1193" s="237" t="s">
        <v>26</v>
      </c>
      <c r="PEA1193" s="238">
        <v>7</v>
      </c>
      <c r="PEB1193" s="238">
        <v>2</v>
      </c>
      <c r="PEC1193" s="239" t="s">
        <v>237</v>
      </c>
      <c r="PED1193" s="240">
        <v>0</v>
      </c>
      <c r="PEE1193" s="240">
        <v>210</v>
      </c>
      <c r="PEF1193" s="235" t="e">
        <f>PEF1194+PEF1195</f>
        <v>#REF!</v>
      </c>
      <c r="PEG1193" s="236" t="s">
        <v>29</v>
      </c>
      <c r="PEH1193" s="237" t="s">
        <v>26</v>
      </c>
      <c r="PEI1193" s="238">
        <v>7</v>
      </c>
      <c r="PEJ1193" s="238">
        <v>2</v>
      </c>
      <c r="PEK1193" s="239" t="s">
        <v>237</v>
      </c>
      <c r="PEL1193" s="240">
        <v>0</v>
      </c>
      <c r="PEM1193" s="240">
        <v>210</v>
      </c>
      <c r="PEN1193" s="235" t="e">
        <f>PEN1194+PEN1195</f>
        <v>#REF!</v>
      </c>
      <c r="PEO1193" s="236" t="s">
        <v>29</v>
      </c>
      <c r="PEP1193" s="237" t="s">
        <v>26</v>
      </c>
      <c r="PEQ1193" s="238">
        <v>7</v>
      </c>
      <c r="PER1193" s="238">
        <v>2</v>
      </c>
      <c r="PES1193" s="239" t="s">
        <v>237</v>
      </c>
      <c r="PET1193" s="240">
        <v>0</v>
      </c>
      <c r="PEU1193" s="240">
        <v>210</v>
      </c>
      <c r="PEV1193" s="235" t="e">
        <f>PEV1194+PEV1195</f>
        <v>#REF!</v>
      </c>
      <c r="PEW1193" s="236" t="s">
        <v>29</v>
      </c>
      <c r="PEX1193" s="237" t="s">
        <v>26</v>
      </c>
      <c r="PEY1193" s="238">
        <v>7</v>
      </c>
      <c r="PEZ1193" s="238">
        <v>2</v>
      </c>
      <c r="PFA1193" s="239" t="s">
        <v>237</v>
      </c>
      <c r="PFB1193" s="240">
        <v>0</v>
      </c>
      <c r="PFC1193" s="240">
        <v>210</v>
      </c>
      <c r="PFD1193" s="235" t="e">
        <f>PFD1194+PFD1195</f>
        <v>#REF!</v>
      </c>
      <c r="PFE1193" s="236" t="s">
        <v>29</v>
      </c>
      <c r="PFF1193" s="237" t="s">
        <v>26</v>
      </c>
      <c r="PFG1193" s="238">
        <v>7</v>
      </c>
      <c r="PFH1193" s="238">
        <v>2</v>
      </c>
      <c r="PFI1193" s="239" t="s">
        <v>237</v>
      </c>
      <c r="PFJ1193" s="240">
        <v>0</v>
      </c>
      <c r="PFK1193" s="240">
        <v>210</v>
      </c>
      <c r="PFL1193" s="235" t="e">
        <f>PFL1194+PFL1195</f>
        <v>#REF!</v>
      </c>
      <c r="PFM1193" s="236" t="s">
        <v>29</v>
      </c>
      <c r="PFN1193" s="237" t="s">
        <v>26</v>
      </c>
      <c r="PFO1193" s="238">
        <v>7</v>
      </c>
      <c r="PFP1193" s="238">
        <v>2</v>
      </c>
      <c r="PFQ1193" s="239" t="s">
        <v>237</v>
      </c>
      <c r="PFR1193" s="240">
        <v>0</v>
      </c>
      <c r="PFS1193" s="240">
        <v>210</v>
      </c>
      <c r="PFT1193" s="235" t="e">
        <f>PFT1194+PFT1195</f>
        <v>#REF!</v>
      </c>
      <c r="PFU1193" s="236" t="s">
        <v>29</v>
      </c>
      <c r="PFV1193" s="237" t="s">
        <v>26</v>
      </c>
      <c r="PFW1193" s="238">
        <v>7</v>
      </c>
      <c r="PFX1193" s="238">
        <v>2</v>
      </c>
      <c r="PFY1193" s="239" t="s">
        <v>237</v>
      </c>
      <c r="PFZ1193" s="240">
        <v>0</v>
      </c>
      <c r="PGA1193" s="240">
        <v>210</v>
      </c>
      <c r="PGB1193" s="235" t="e">
        <f>PGB1194+PGB1195</f>
        <v>#REF!</v>
      </c>
      <c r="PGC1193" s="236" t="s">
        <v>29</v>
      </c>
      <c r="PGD1193" s="237" t="s">
        <v>26</v>
      </c>
      <c r="PGE1193" s="238">
        <v>7</v>
      </c>
      <c r="PGF1193" s="238">
        <v>2</v>
      </c>
      <c r="PGG1193" s="239" t="s">
        <v>237</v>
      </c>
      <c r="PGH1193" s="240">
        <v>0</v>
      </c>
      <c r="PGI1193" s="240">
        <v>210</v>
      </c>
      <c r="PGJ1193" s="235" t="e">
        <f>PGJ1194+PGJ1195</f>
        <v>#REF!</v>
      </c>
      <c r="PGK1193" s="236" t="s">
        <v>29</v>
      </c>
      <c r="PGL1193" s="237" t="s">
        <v>26</v>
      </c>
      <c r="PGM1193" s="238">
        <v>7</v>
      </c>
      <c r="PGN1193" s="238">
        <v>2</v>
      </c>
      <c r="PGO1193" s="239" t="s">
        <v>237</v>
      </c>
      <c r="PGP1193" s="240">
        <v>0</v>
      </c>
      <c r="PGQ1193" s="240">
        <v>210</v>
      </c>
      <c r="PGR1193" s="235" t="e">
        <f>PGR1194+PGR1195</f>
        <v>#REF!</v>
      </c>
      <c r="PGS1193" s="236" t="s">
        <v>29</v>
      </c>
      <c r="PGT1193" s="237" t="s">
        <v>26</v>
      </c>
      <c r="PGU1193" s="238">
        <v>7</v>
      </c>
      <c r="PGV1193" s="238">
        <v>2</v>
      </c>
      <c r="PGW1193" s="239" t="s">
        <v>237</v>
      </c>
      <c r="PGX1193" s="240">
        <v>0</v>
      </c>
      <c r="PGY1193" s="240">
        <v>210</v>
      </c>
      <c r="PGZ1193" s="235" t="e">
        <f>PGZ1194+PGZ1195</f>
        <v>#REF!</v>
      </c>
      <c r="PHA1193" s="236" t="s">
        <v>29</v>
      </c>
      <c r="PHB1193" s="237" t="s">
        <v>26</v>
      </c>
      <c r="PHC1193" s="238">
        <v>7</v>
      </c>
      <c r="PHD1193" s="238">
        <v>2</v>
      </c>
      <c r="PHE1193" s="239" t="s">
        <v>237</v>
      </c>
      <c r="PHF1193" s="240">
        <v>0</v>
      </c>
      <c r="PHG1193" s="240">
        <v>210</v>
      </c>
      <c r="PHH1193" s="235" t="e">
        <f>PHH1194+PHH1195</f>
        <v>#REF!</v>
      </c>
      <c r="PHI1193" s="236" t="s">
        <v>29</v>
      </c>
      <c r="PHJ1193" s="237" t="s">
        <v>26</v>
      </c>
      <c r="PHK1193" s="238">
        <v>7</v>
      </c>
      <c r="PHL1193" s="238">
        <v>2</v>
      </c>
      <c r="PHM1193" s="239" t="s">
        <v>237</v>
      </c>
      <c r="PHN1193" s="240">
        <v>0</v>
      </c>
      <c r="PHO1193" s="240">
        <v>210</v>
      </c>
      <c r="PHP1193" s="235" t="e">
        <f>PHP1194+PHP1195</f>
        <v>#REF!</v>
      </c>
      <c r="PHQ1193" s="236" t="s">
        <v>29</v>
      </c>
      <c r="PHR1193" s="237" t="s">
        <v>26</v>
      </c>
      <c r="PHS1193" s="238">
        <v>7</v>
      </c>
      <c r="PHT1193" s="238">
        <v>2</v>
      </c>
      <c r="PHU1193" s="239" t="s">
        <v>237</v>
      </c>
      <c r="PHV1193" s="240">
        <v>0</v>
      </c>
      <c r="PHW1193" s="240">
        <v>210</v>
      </c>
      <c r="PHX1193" s="235" t="e">
        <f>PHX1194+PHX1195</f>
        <v>#REF!</v>
      </c>
      <c r="PHY1193" s="236" t="s">
        <v>29</v>
      </c>
      <c r="PHZ1193" s="237" t="s">
        <v>26</v>
      </c>
      <c r="PIA1193" s="238">
        <v>7</v>
      </c>
      <c r="PIB1193" s="238">
        <v>2</v>
      </c>
      <c r="PIC1193" s="239" t="s">
        <v>237</v>
      </c>
      <c r="PID1193" s="240">
        <v>0</v>
      </c>
      <c r="PIE1193" s="240">
        <v>210</v>
      </c>
      <c r="PIF1193" s="235" t="e">
        <f>PIF1194+PIF1195</f>
        <v>#REF!</v>
      </c>
      <c r="PIG1193" s="236" t="s">
        <v>29</v>
      </c>
      <c r="PIH1193" s="237" t="s">
        <v>26</v>
      </c>
      <c r="PII1193" s="238">
        <v>7</v>
      </c>
      <c r="PIJ1193" s="238">
        <v>2</v>
      </c>
      <c r="PIK1193" s="239" t="s">
        <v>237</v>
      </c>
      <c r="PIL1193" s="240">
        <v>0</v>
      </c>
      <c r="PIM1193" s="240">
        <v>210</v>
      </c>
      <c r="PIN1193" s="235" t="e">
        <f>PIN1194+PIN1195</f>
        <v>#REF!</v>
      </c>
      <c r="PIO1193" s="236" t="s">
        <v>29</v>
      </c>
      <c r="PIP1193" s="237" t="s">
        <v>26</v>
      </c>
      <c r="PIQ1193" s="238">
        <v>7</v>
      </c>
      <c r="PIR1193" s="238">
        <v>2</v>
      </c>
      <c r="PIS1193" s="239" t="s">
        <v>237</v>
      </c>
      <c r="PIT1193" s="240">
        <v>0</v>
      </c>
      <c r="PIU1193" s="240">
        <v>210</v>
      </c>
      <c r="PIV1193" s="235" t="e">
        <f>PIV1194+PIV1195</f>
        <v>#REF!</v>
      </c>
      <c r="PIW1193" s="236" t="s">
        <v>29</v>
      </c>
      <c r="PIX1193" s="237" t="s">
        <v>26</v>
      </c>
      <c r="PIY1193" s="238">
        <v>7</v>
      </c>
      <c r="PIZ1193" s="238">
        <v>2</v>
      </c>
      <c r="PJA1193" s="239" t="s">
        <v>237</v>
      </c>
      <c r="PJB1193" s="240">
        <v>0</v>
      </c>
      <c r="PJC1193" s="240">
        <v>210</v>
      </c>
      <c r="PJD1193" s="235" t="e">
        <f>PJD1194+PJD1195</f>
        <v>#REF!</v>
      </c>
      <c r="PJE1193" s="236" t="s">
        <v>29</v>
      </c>
      <c r="PJF1193" s="237" t="s">
        <v>26</v>
      </c>
      <c r="PJG1193" s="238">
        <v>7</v>
      </c>
      <c r="PJH1193" s="238">
        <v>2</v>
      </c>
      <c r="PJI1193" s="239" t="s">
        <v>237</v>
      </c>
      <c r="PJJ1193" s="240">
        <v>0</v>
      </c>
      <c r="PJK1193" s="240">
        <v>210</v>
      </c>
      <c r="PJL1193" s="235" t="e">
        <f>PJL1194+PJL1195</f>
        <v>#REF!</v>
      </c>
      <c r="PJM1193" s="236" t="s">
        <v>29</v>
      </c>
      <c r="PJN1193" s="237" t="s">
        <v>26</v>
      </c>
      <c r="PJO1193" s="238">
        <v>7</v>
      </c>
      <c r="PJP1193" s="238">
        <v>2</v>
      </c>
      <c r="PJQ1193" s="239" t="s">
        <v>237</v>
      </c>
      <c r="PJR1193" s="240">
        <v>0</v>
      </c>
      <c r="PJS1193" s="240">
        <v>210</v>
      </c>
      <c r="PJT1193" s="235" t="e">
        <f>PJT1194+PJT1195</f>
        <v>#REF!</v>
      </c>
      <c r="PJU1193" s="236" t="s">
        <v>29</v>
      </c>
      <c r="PJV1193" s="237" t="s">
        <v>26</v>
      </c>
      <c r="PJW1193" s="238">
        <v>7</v>
      </c>
      <c r="PJX1193" s="238">
        <v>2</v>
      </c>
      <c r="PJY1193" s="239" t="s">
        <v>237</v>
      </c>
      <c r="PJZ1193" s="240">
        <v>0</v>
      </c>
      <c r="PKA1193" s="240">
        <v>210</v>
      </c>
      <c r="PKB1193" s="235" t="e">
        <f>PKB1194+PKB1195</f>
        <v>#REF!</v>
      </c>
      <c r="PKC1193" s="236" t="s">
        <v>29</v>
      </c>
      <c r="PKD1193" s="237" t="s">
        <v>26</v>
      </c>
      <c r="PKE1193" s="238">
        <v>7</v>
      </c>
      <c r="PKF1193" s="238">
        <v>2</v>
      </c>
      <c r="PKG1193" s="239" t="s">
        <v>237</v>
      </c>
      <c r="PKH1193" s="240">
        <v>0</v>
      </c>
      <c r="PKI1193" s="240">
        <v>210</v>
      </c>
      <c r="PKJ1193" s="235" t="e">
        <f>PKJ1194+PKJ1195</f>
        <v>#REF!</v>
      </c>
      <c r="PKK1193" s="236" t="s">
        <v>29</v>
      </c>
      <c r="PKL1193" s="237" t="s">
        <v>26</v>
      </c>
      <c r="PKM1193" s="238">
        <v>7</v>
      </c>
      <c r="PKN1193" s="238">
        <v>2</v>
      </c>
      <c r="PKO1193" s="239" t="s">
        <v>237</v>
      </c>
      <c r="PKP1193" s="240">
        <v>0</v>
      </c>
      <c r="PKQ1193" s="240">
        <v>210</v>
      </c>
      <c r="PKR1193" s="235" t="e">
        <f>PKR1194+PKR1195</f>
        <v>#REF!</v>
      </c>
      <c r="PKS1193" s="236" t="s">
        <v>29</v>
      </c>
      <c r="PKT1193" s="237" t="s">
        <v>26</v>
      </c>
      <c r="PKU1193" s="238">
        <v>7</v>
      </c>
      <c r="PKV1193" s="238">
        <v>2</v>
      </c>
      <c r="PKW1193" s="239" t="s">
        <v>237</v>
      </c>
      <c r="PKX1193" s="240">
        <v>0</v>
      </c>
      <c r="PKY1193" s="240">
        <v>210</v>
      </c>
      <c r="PKZ1193" s="235" t="e">
        <f>PKZ1194+PKZ1195</f>
        <v>#REF!</v>
      </c>
      <c r="PLA1193" s="236" t="s">
        <v>29</v>
      </c>
      <c r="PLB1193" s="237" t="s">
        <v>26</v>
      </c>
      <c r="PLC1193" s="238">
        <v>7</v>
      </c>
      <c r="PLD1193" s="238">
        <v>2</v>
      </c>
      <c r="PLE1193" s="239" t="s">
        <v>237</v>
      </c>
      <c r="PLF1193" s="240">
        <v>0</v>
      </c>
      <c r="PLG1193" s="240">
        <v>210</v>
      </c>
      <c r="PLH1193" s="235" t="e">
        <f>PLH1194+PLH1195</f>
        <v>#REF!</v>
      </c>
      <c r="PLI1193" s="236" t="s">
        <v>29</v>
      </c>
      <c r="PLJ1193" s="237" t="s">
        <v>26</v>
      </c>
      <c r="PLK1193" s="238">
        <v>7</v>
      </c>
      <c r="PLL1193" s="238">
        <v>2</v>
      </c>
      <c r="PLM1193" s="239" t="s">
        <v>237</v>
      </c>
      <c r="PLN1193" s="240">
        <v>0</v>
      </c>
      <c r="PLO1193" s="240">
        <v>210</v>
      </c>
      <c r="PLP1193" s="235" t="e">
        <f>PLP1194+PLP1195</f>
        <v>#REF!</v>
      </c>
      <c r="PLQ1193" s="236" t="s">
        <v>29</v>
      </c>
      <c r="PLR1193" s="237" t="s">
        <v>26</v>
      </c>
      <c r="PLS1193" s="238">
        <v>7</v>
      </c>
      <c r="PLT1193" s="238">
        <v>2</v>
      </c>
      <c r="PLU1193" s="239" t="s">
        <v>237</v>
      </c>
      <c r="PLV1193" s="240">
        <v>0</v>
      </c>
      <c r="PLW1193" s="240">
        <v>210</v>
      </c>
      <c r="PLX1193" s="235" t="e">
        <f>PLX1194+PLX1195</f>
        <v>#REF!</v>
      </c>
      <c r="PLY1193" s="236" t="s">
        <v>29</v>
      </c>
      <c r="PLZ1193" s="237" t="s">
        <v>26</v>
      </c>
      <c r="PMA1193" s="238">
        <v>7</v>
      </c>
      <c r="PMB1193" s="238">
        <v>2</v>
      </c>
      <c r="PMC1193" s="239" t="s">
        <v>237</v>
      </c>
      <c r="PMD1193" s="240">
        <v>0</v>
      </c>
      <c r="PME1193" s="240">
        <v>210</v>
      </c>
      <c r="PMF1193" s="235" t="e">
        <f>PMF1194+PMF1195</f>
        <v>#REF!</v>
      </c>
      <c r="PMG1193" s="236" t="s">
        <v>29</v>
      </c>
      <c r="PMH1193" s="237" t="s">
        <v>26</v>
      </c>
      <c r="PMI1193" s="238">
        <v>7</v>
      </c>
      <c r="PMJ1193" s="238">
        <v>2</v>
      </c>
      <c r="PMK1193" s="239" t="s">
        <v>237</v>
      </c>
      <c r="PML1193" s="240">
        <v>0</v>
      </c>
      <c r="PMM1193" s="240">
        <v>210</v>
      </c>
      <c r="PMN1193" s="235" t="e">
        <f>PMN1194+PMN1195</f>
        <v>#REF!</v>
      </c>
      <c r="PMO1193" s="236" t="s">
        <v>29</v>
      </c>
      <c r="PMP1193" s="237" t="s">
        <v>26</v>
      </c>
      <c r="PMQ1193" s="238">
        <v>7</v>
      </c>
      <c r="PMR1193" s="238">
        <v>2</v>
      </c>
      <c r="PMS1193" s="239" t="s">
        <v>237</v>
      </c>
      <c r="PMT1193" s="240">
        <v>0</v>
      </c>
      <c r="PMU1193" s="240">
        <v>210</v>
      </c>
      <c r="PMV1193" s="235" t="e">
        <f>PMV1194+PMV1195</f>
        <v>#REF!</v>
      </c>
      <c r="PMW1193" s="236" t="s">
        <v>29</v>
      </c>
      <c r="PMX1193" s="237" t="s">
        <v>26</v>
      </c>
      <c r="PMY1193" s="238">
        <v>7</v>
      </c>
      <c r="PMZ1193" s="238">
        <v>2</v>
      </c>
      <c r="PNA1193" s="239" t="s">
        <v>237</v>
      </c>
      <c r="PNB1193" s="240">
        <v>0</v>
      </c>
      <c r="PNC1193" s="240">
        <v>210</v>
      </c>
      <c r="PND1193" s="235" t="e">
        <f>PND1194+PND1195</f>
        <v>#REF!</v>
      </c>
      <c r="PNE1193" s="236" t="s">
        <v>29</v>
      </c>
      <c r="PNF1193" s="237" t="s">
        <v>26</v>
      </c>
      <c r="PNG1193" s="238">
        <v>7</v>
      </c>
      <c r="PNH1193" s="238">
        <v>2</v>
      </c>
      <c r="PNI1193" s="239" t="s">
        <v>237</v>
      </c>
      <c r="PNJ1193" s="240">
        <v>0</v>
      </c>
      <c r="PNK1193" s="240">
        <v>210</v>
      </c>
      <c r="PNL1193" s="235" t="e">
        <f>PNL1194+PNL1195</f>
        <v>#REF!</v>
      </c>
      <c r="PNM1193" s="236" t="s">
        <v>29</v>
      </c>
      <c r="PNN1193" s="237" t="s">
        <v>26</v>
      </c>
      <c r="PNO1193" s="238">
        <v>7</v>
      </c>
      <c r="PNP1193" s="238">
        <v>2</v>
      </c>
      <c r="PNQ1193" s="239" t="s">
        <v>237</v>
      </c>
      <c r="PNR1193" s="240">
        <v>0</v>
      </c>
      <c r="PNS1193" s="240">
        <v>210</v>
      </c>
      <c r="PNT1193" s="235" t="e">
        <f>PNT1194+PNT1195</f>
        <v>#REF!</v>
      </c>
      <c r="PNU1193" s="236" t="s">
        <v>29</v>
      </c>
      <c r="PNV1193" s="237" t="s">
        <v>26</v>
      </c>
      <c r="PNW1193" s="238">
        <v>7</v>
      </c>
      <c r="PNX1193" s="238">
        <v>2</v>
      </c>
      <c r="PNY1193" s="239" t="s">
        <v>237</v>
      </c>
      <c r="PNZ1193" s="240">
        <v>0</v>
      </c>
      <c r="POA1193" s="240">
        <v>210</v>
      </c>
      <c r="POB1193" s="235" t="e">
        <f>POB1194+POB1195</f>
        <v>#REF!</v>
      </c>
      <c r="POC1193" s="236" t="s">
        <v>29</v>
      </c>
      <c r="POD1193" s="237" t="s">
        <v>26</v>
      </c>
      <c r="POE1193" s="238">
        <v>7</v>
      </c>
      <c r="POF1193" s="238">
        <v>2</v>
      </c>
      <c r="POG1193" s="239" t="s">
        <v>237</v>
      </c>
      <c r="POH1193" s="240">
        <v>0</v>
      </c>
      <c r="POI1193" s="240">
        <v>210</v>
      </c>
      <c r="POJ1193" s="235" t="e">
        <f>POJ1194+POJ1195</f>
        <v>#REF!</v>
      </c>
      <c r="POK1193" s="236" t="s">
        <v>29</v>
      </c>
      <c r="POL1193" s="237" t="s">
        <v>26</v>
      </c>
      <c r="POM1193" s="238">
        <v>7</v>
      </c>
      <c r="PON1193" s="238">
        <v>2</v>
      </c>
      <c r="POO1193" s="239" t="s">
        <v>237</v>
      </c>
      <c r="POP1193" s="240">
        <v>0</v>
      </c>
      <c r="POQ1193" s="240">
        <v>210</v>
      </c>
      <c r="POR1193" s="235" t="e">
        <f>POR1194+POR1195</f>
        <v>#REF!</v>
      </c>
      <c r="POS1193" s="236" t="s">
        <v>29</v>
      </c>
      <c r="POT1193" s="237" t="s">
        <v>26</v>
      </c>
      <c r="POU1193" s="238">
        <v>7</v>
      </c>
      <c r="POV1193" s="238">
        <v>2</v>
      </c>
      <c r="POW1193" s="239" t="s">
        <v>237</v>
      </c>
      <c r="POX1193" s="240">
        <v>0</v>
      </c>
      <c r="POY1193" s="240">
        <v>210</v>
      </c>
      <c r="POZ1193" s="235" t="e">
        <f>POZ1194+POZ1195</f>
        <v>#REF!</v>
      </c>
      <c r="PPA1193" s="236" t="s">
        <v>29</v>
      </c>
      <c r="PPB1193" s="237" t="s">
        <v>26</v>
      </c>
      <c r="PPC1193" s="238">
        <v>7</v>
      </c>
      <c r="PPD1193" s="238">
        <v>2</v>
      </c>
      <c r="PPE1193" s="239" t="s">
        <v>237</v>
      </c>
      <c r="PPF1193" s="240">
        <v>0</v>
      </c>
      <c r="PPG1193" s="240">
        <v>210</v>
      </c>
      <c r="PPH1193" s="235" t="e">
        <f>PPH1194+PPH1195</f>
        <v>#REF!</v>
      </c>
      <c r="PPI1193" s="236" t="s">
        <v>29</v>
      </c>
      <c r="PPJ1193" s="237" t="s">
        <v>26</v>
      </c>
      <c r="PPK1193" s="238">
        <v>7</v>
      </c>
      <c r="PPL1193" s="238">
        <v>2</v>
      </c>
      <c r="PPM1193" s="239" t="s">
        <v>237</v>
      </c>
      <c r="PPN1193" s="240">
        <v>0</v>
      </c>
      <c r="PPO1193" s="240">
        <v>210</v>
      </c>
      <c r="PPP1193" s="235" t="e">
        <f>PPP1194+PPP1195</f>
        <v>#REF!</v>
      </c>
      <c r="PPQ1193" s="236" t="s">
        <v>29</v>
      </c>
      <c r="PPR1193" s="237" t="s">
        <v>26</v>
      </c>
      <c r="PPS1193" s="238">
        <v>7</v>
      </c>
      <c r="PPT1193" s="238">
        <v>2</v>
      </c>
      <c r="PPU1193" s="239" t="s">
        <v>237</v>
      </c>
      <c r="PPV1193" s="240">
        <v>0</v>
      </c>
      <c r="PPW1193" s="240">
        <v>210</v>
      </c>
      <c r="PPX1193" s="235" t="e">
        <f>PPX1194+PPX1195</f>
        <v>#REF!</v>
      </c>
      <c r="PPY1193" s="236" t="s">
        <v>29</v>
      </c>
      <c r="PPZ1193" s="237" t="s">
        <v>26</v>
      </c>
      <c r="PQA1193" s="238">
        <v>7</v>
      </c>
      <c r="PQB1193" s="238">
        <v>2</v>
      </c>
      <c r="PQC1193" s="239" t="s">
        <v>237</v>
      </c>
      <c r="PQD1193" s="240">
        <v>0</v>
      </c>
      <c r="PQE1193" s="240">
        <v>210</v>
      </c>
      <c r="PQF1193" s="235" t="e">
        <f>PQF1194+PQF1195</f>
        <v>#REF!</v>
      </c>
      <c r="PQG1193" s="236" t="s">
        <v>29</v>
      </c>
      <c r="PQH1193" s="237" t="s">
        <v>26</v>
      </c>
      <c r="PQI1193" s="238">
        <v>7</v>
      </c>
      <c r="PQJ1193" s="238">
        <v>2</v>
      </c>
      <c r="PQK1193" s="239" t="s">
        <v>237</v>
      </c>
      <c r="PQL1193" s="240">
        <v>0</v>
      </c>
      <c r="PQM1193" s="240">
        <v>210</v>
      </c>
      <c r="PQN1193" s="235" t="e">
        <f>PQN1194+PQN1195</f>
        <v>#REF!</v>
      </c>
      <c r="PQO1193" s="236" t="s">
        <v>29</v>
      </c>
      <c r="PQP1193" s="237" t="s">
        <v>26</v>
      </c>
      <c r="PQQ1193" s="238">
        <v>7</v>
      </c>
      <c r="PQR1193" s="238">
        <v>2</v>
      </c>
      <c r="PQS1193" s="239" t="s">
        <v>237</v>
      </c>
      <c r="PQT1193" s="240">
        <v>0</v>
      </c>
      <c r="PQU1193" s="240">
        <v>210</v>
      </c>
      <c r="PQV1193" s="235" t="e">
        <f>PQV1194+PQV1195</f>
        <v>#REF!</v>
      </c>
      <c r="PQW1193" s="236" t="s">
        <v>29</v>
      </c>
      <c r="PQX1193" s="237" t="s">
        <v>26</v>
      </c>
      <c r="PQY1193" s="238">
        <v>7</v>
      </c>
      <c r="PQZ1193" s="238">
        <v>2</v>
      </c>
      <c r="PRA1193" s="239" t="s">
        <v>237</v>
      </c>
      <c r="PRB1193" s="240">
        <v>0</v>
      </c>
      <c r="PRC1193" s="240">
        <v>210</v>
      </c>
      <c r="PRD1193" s="235" t="e">
        <f>PRD1194+PRD1195</f>
        <v>#REF!</v>
      </c>
      <c r="PRE1193" s="236" t="s">
        <v>29</v>
      </c>
      <c r="PRF1193" s="237" t="s">
        <v>26</v>
      </c>
      <c r="PRG1193" s="238">
        <v>7</v>
      </c>
      <c r="PRH1193" s="238">
        <v>2</v>
      </c>
      <c r="PRI1193" s="239" t="s">
        <v>237</v>
      </c>
      <c r="PRJ1193" s="240">
        <v>0</v>
      </c>
      <c r="PRK1193" s="240">
        <v>210</v>
      </c>
      <c r="PRL1193" s="235" t="e">
        <f>PRL1194+PRL1195</f>
        <v>#REF!</v>
      </c>
      <c r="PRM1193" s="236" t="s">
        <v>29</v>
      </c>
      <c r="PRN1193" s="237" t="s">
        <v>26</v>
      </c>
      <c r="PRO1193" s="238">
        <v>7</v>
      </c>
      <c r="PRP1193" s="238">
        <v>2</v>
      </c>
      <c r="PRQ1193" s="239" t="s">
        <v>237</v>
      </c>
      <c r="PRR1193" s="240">
        <v>0</v>
      </c>
      <c r="PRS1193" s="240">
        <v>210</v>
      </c>
      <c r="PRT1193" s="235" t="e">
        <f>PRT1194+PRT1195</f>
        <v>#REF!</v>
      </c>
      <c r="PRU1193" s="236" t="s">
        <v>29</v>
      </c>
      <c r="PRV1193" s="237" t="s">
        <v>26</v>
      </c>
      <c r="PRW1193" s="238">
        <v>7</v>
      </c>
      <c r="PRX1193" s="238">
        <v>2</v>
      </c>
      <c r="PRY1193" s="239" t="s">
        <v>237</v>
      </c>
      <c r="PRZ1193" s="240">
        <v>0</v>
      </c>
      <c r="PSA1193" s="240">
        <v>210</v>
      </c>
      <c r="PSB1193" s="235" t="e">
        <f>PSB1194+PSB1195</f>
        <v>#REF!</v>
      </c>
      <c r="PSC1193" s="236" t="s">
        <v>29</v>
      </c>
      <c r="PSD1193" s="237" t="s">
        <v>26</v>
      </c>
      <c r="PSE1193" s="238">
        <v>7</v>
      </c>
      <c r="PSF1193" s="238">
        <v>2</v>
      </c>
      <c r="PSG1193" s="239" t="s">
        <v>237</v>
      </c>
      <c r="PSH1193" s="240">
        <v>0</v>
      </c>
      <c r="PSI1193" s="240">
        <v>210</v>
      </c>
      <c r="PSJ1193" s="235" t="e">
        <f>PSJ1194+PSJ1195</f>
        <v>#REF!</v>
      </c>
      <c r="PSK1193" s="236" t="s">
        <v>29</v>
      </c>
      <c r="PSL1193" s="237" t="s">
        <v>26</v>
      </c>
      <c r="PSM1193" s="238">
        <v>7</v>
      </c>
      <c r="PSN1193" s="238">
        <v>2</v>
      </c>
      <c r="PSO1193" s="239" t="s">
        <v>237</v>
      </c>
      <c r="PSP1193" s="240">
        <v>0</v>
      </c>
      <c r="PSQ1193" s="240">
        <v>210</v>
      </c>
      <c r="PSR1193" s="235" t="e">
        <f>PSR1194+PSR1195</f>
        <v>#REF!</v>
      </c>
      <c r="PSS1193" s="236" t="s">
        <v>29</v>
      </c>
      <c r="PST1193" s="237" t="s">
        <v>26</v>
      </c>
      <c r="PSU1193" s="238">
        <v>7</v>
      </c>
      <c r="PSV1193" s="238">
        <v>2</v>
      </c>
      <c r="PSW1193" s="239" t="s">
        <v>237</v>
      </c>
      <c r="PSX1193" s="240">
        <v>0</v>
      </c>
      <c r="PSY1193" s="240">
        <v>210</v>
      </c>
      <c r="PSZ1193" s="235" t="e">
        <f>PSZ1194+PSZ1195</f>
        <v>#REF!</v>
      </c>
      <c r="PTA1193" s="236" t="s">
        <v>29</v>
      </c>
      <c r="PTB1193" s="237" t="s">
        <v>26</v>
      </c>
      <c r="PTC1193" s="238">
        <v>7</v>
      </c>
      <c r="PTD1193" s="238">
        <v>2</v>
      </c>
      <c r="PTE1193" s="239" t="s">
        <v>237</v>
      </c>
      <c r="PTF1193" s="240">
        <v>0</v>
      </c>
      <c r="PTG1193" s="240">
        <v>210</v>
      </c>
      <c r="PTH1193" s="235" t="e">
        <f>PTH1194+PTH1195</f>
        <v>#REF!</v>
      </c>
      <c r="PTI1193" s="236" t="s">
        <v>29</v>
      </c>
      <c r="PTJ1193" s="237" t="s">
        <v>26</v>
      </c>
      <c r="PTK1193" s="238">
        <v>7</v>
      </c>
      <c r="PTL1193" s="238">
        <v>2</v>
      </c>
      <c r="PTM1193" s="239" t="s">
        <v>237</v>
      </c>
      <c r="PTN1193" s="240">
        <v>0</v>
      </c>
      <c r="PTO1193" s="240">
        <v>210</v>
      </c>
      <c r="PTP1193" s="235" t="e">
        <f>PTP1194+PTP1195</f>
        <v>#REF!</v>
      </c>
      <c r="PTQ1193" s="236" t="s">
        <v>29</v>
      </c>
      <c r="PTR1193" s="237" t="s">
        <v>26</v>
      </c>
      <c r="PTS1193" s="238">
        <v>7</v>
      </c>
      <c r="PTT1193" s="238">
        <v>2</v>
      </c>
      <c r="PTU1193" s="239" t="s">
        <v>237</v>
      </c>
      <c r="PTV1193" s="240">
        <v>0</v>
      </c>
      <c r="PTW1193" s="240">
        <v>210</v>
      </c>
      <c r="PTX1193" s="235" t="e">
        <f>PTX1194+PTX1195</f>
        <v>#REF!</v>
      </c>
      <c r="PTY1193" s="236" t="s">
        <v>29</v>
      </c>
      <c r="PTZ1193" s="237" t="s">
        <v>26</v>
      </c>
      <c r="PUA1193" s="238">
        <v>7</v>
      </c>
      <c r="PUB1193" s="238">
        <v>2</v>
      </c>
      <c r="PUC1193" s="239" t="s">
        <v>237</v>
      </c>
      <c r="PUD1193" s="240">
        <v>0</v>
      </c>
      <c r="PUE1193" s="240">
        <v>210</v>
      </c>
      <c r="PUF1193" s="235" t="e">
        <f>PUF1194+PUF1195</f>
        <v>#REF!</v>
      </c>
      <c r="PUG1193" s="236" t="s">
        <v>29</v>
      </c>
      <c r="PUH1193" s="237" t="s">
        <v>26</v>
      </c>
      <c r="PUI1193" s="238">
        <v>7</v>
      </c>
      <c r="PUJ1193" s="238">
        <v>2</v>
      </c>
      <c r="PUK1193" s="239" t="s">
        <v>237</v>
      </c>
      <c r="PUL1193" s="240">
        <v>0</v>
      </c>
      <c r="PUM1193" s="240">
        <v>210</v>
      </c>
      <c r="PUN1193" s="235" t="e">
        <f>PUN1194+PUN1195</f>
        <v>#REF!</v>
      </c>
      <c r="PUO1193" s="236" t="s">
        <v>29</v>
      </c>
      <c r="PUP1193" s="237" t="s">
        <v>26</v>
      </c>
      <c r="PUQ1193" s="238">
        <v>7</v>
      </c>
      <c r="PUR1193" s="238">
        <v>2</v>
      </c>
      <c r="PUS1193" s="239" t="s">
        <v>237</v>
      </c>
      <c r="PUT1193" s="240">
        <v>0</v>
      </c>
      <c r="PUU1193" s="240">
        <v>210</v>
      </c>
      <c r="PUV1193" s="235" t="e">
        <f>PUV1194+PUV1195</f>
        <v>#REF!</v>
      </c>
      <c r="PUW1193" s="236" t="s">
        <v>29</v>
      </c>
      <c r="PUX1193" s="237" t="s">
        <v>26</v>
      </c>
      <c r="PUY1193" s="238">
        <v>7</v>
      </c>
      <c r="PUZ1193" s="238">
        <v>2</v>
      </c>
      <c r="PVA1193" s="239" t="s">
        <v>237</v>
      </c>
      <c r="PVB1193" s="240">
        <v>0</v>
      </c>
      <c r="PVC1193" s="240">
        <v>210</v>
      </c>
      <c r="PVD1193" s="235" t="e">
        <f>PVD1194+PVD1195</f>
        <v>#REF!</v>
      </c>
      <c r="PVE1193" s="236" t="s">
        <v>29</v>
      </c>
      <c r="PVF1193" s="237" t="s">
        <v>26</v>
      </c>
      <c r="PVG1193" s="238">
        <v>7</v>
      </c>
      <c r="PVH1193" s="238">
        <v>2</v>
      </c>
      <c r="PVI1193" s="239" t="s">
        <v>237</v>
      </c>
      <c r="PVJ1193" s="240">
        <v>0</v>
      </c>
      <c r="PVK1193" s="240">
        <v>210</v>
      </c>
      <c r="PVL1193" s="235" t="e">
        <f>PVL1194+PVL1195</f>
        <v>#REF!</v>
      </c>
      <c r="PVM1193" s="236" t="s">
        <v>29</v>
      </c>
      <c r="PVN1193" s="237" t="s">
        <v>26</v>
      </c>
      <c r="PVO1193" s="238">
        <v>7</v>
      </c>
      <c r="PVP1193" s="238">
        <v>2</v>
      </c>
      <c r="PVQ1193" s="239" t="s">
        <v>237</v>
      </c>
      <c r="PVR1193" s="240">
        <v>0</v>
      </c>
      <c r="PVS1193" s="240">
        <v>210</v>
      </c>
      <c r="PVT1193" s="235" t="e">
        <f>PVT1194+PVT1195</f>
        <v>#REF!</v>
      </c>
      <c r="PVU1193" s="236" t="s">
        <v>29</v>
      </c>
      <c r="PVV1193" s="237" t="s">
        <v>26</v>
      </c>
      <c r="PVW1193" s="238">
        <v>7</v>
      </c>
      <c r="PVX1193" s="238">
        <v>2</v>
      </c>
      <c r="PVY1193" s="239" t="s">
        <v>237</v>
      </c>
      <c r="PVZ1193" s="240">
        <v>0</v>
      </c>
      <c r="PWA1193" s="240">
        <v>210</v>
      </c>
      <c r="PWB1193" s="235" t="e">
        <f>PWB1194+PWB1195</f>
        <v>#REF!</v>
      </c>
      <c r="PWC1193" s="236" t="s">
        <v>29</v>
      </c>
      <c r="PWD1193" s="237" t="s">
        <v>26</v>
      </c>
      <c r="PWE1193" s="238">
        <v>7</v>
      </c>
      <c r="PWF1193" s="238">
        <v>2</v>
      </c>
      <c r="PWG1193" s="239" t="s">
        <v>237</v>
      </c>
      <c r="PWH1193" s="240">
        <v>0</v>
      </c>
      <c r="PWI1193" s="240">
        <v>210</v>
      </c>
      <c r="PWJ1193" s="235" t="e">
        <f>PWJ1194+PWJ1195</f>
        <v>#REF!</v>
      </c>
      <c r="PWK1193" s="236" t="s">
        <v>29</v>
      </c>
      <c r="PWL1193" s="237" t="s">
        <v>26</v>
      </c>
      <c r="PWM1193" s="238">
        <v>7</v>
      </c>
      <c r="PWN1193" s="238">
        <v>2</v>
      </c>
      <c r="PWO1193" s="239" t="s">
        <v>237</v>
      </c>
      <c r="PWP1193" s="240">
        <v>0</v>
      </c>
      <c r="PWQ1193" s="240">
        <v>210</v>
      </c>
      <c r="PWR1193" s="235" t="e">
        <f>PWR1194+PWR1195</f>
        <v>#REF!</v>
      </c>
      <c r="PWS1193" s="236" t="s">
        <v>29</v>
      </c>
      <c r="PWT1193" s="237" t="s">
        <v>26</v>
      </c>
      <c r="PWU1193" s="238">
        <v>7</v>
      </c>
      <c r="PWV1193" s="238">
        <v>2</v>
      </c>
      <c r="PWW1193" s="239" t="s">
        <v>237</v>
      </c>
      <c r="PWX1193" s="240">
        <v>0</v>
      </c>
      <c r="PWY1193" s="240">
        <v>210</v>
      </c>
      <c r="PWZ1193" s="235" t="e">
        <f>PWZ1194+PWZ1195</f>
        <v>#REF!</v>
      </c>
      <c r="PXA1193" s="236" t="s">
        <v>29</v>
      </c>
      <c r="PXB1193" s="237" t="s">
        <v>26</v>
      </c>
      <c r="PXC1193" s="238">
        <v>7</v>
      </c>
      <c r="PXD1193" s="238">
        <v>2</v>
      </c>
      <c r="PXE1193" s="239" t="s">
        <v>237</v>
      </c>
      <c r="PXF1193" s="240">
        <v>0</v>
      </c>
      <c r="PXG1193" s="240">
        <v>210</v>
      </c>
      <c r="PXH1193" s="235" t="e">
        <f>PXH1194+PXH1195</f>
        <v>#REF!</v>
      </c>
      <c r="PXI1193" s="236" t="s">
        <v>29</v>
      </c>
      <c r="PXJ1193" s="237" t="s">
        <v>26</v>
      </c>
      <c r="PXK1193" s="238">
        <v>7</v>
      </c>
      <c r="PXL1193" s="238">
        <v>2</v>
      </c>
      <c r="PXM1193" s="239" t="s">
        <v>237</v>
      </c>
      <c r="PXN1193" s="240">
        <v>0</v>
      </c>
      <c r="PXO1193" s="240">
        <v>210</v>
      </c>
      <c r="PXP1193" s="235" t="e">
        <f>PXP1194+PXP1195</f>
        <v>#REF!</v>
      </c>
      <c r="PXQ1193" s="236" t="s">
        <v>29</v>
      </c>
      <c r="PXR1193" s="237" t="s">
        <v>26</v>
      </c>
      <c r="PXS1193" s="238">
        <v>7</v>
      </c>
      <c r="PXT1193" s="238">
        <v>2</v>
      </c>
      <c r="PXU1193" s="239" t="s">
        <v>237</v>
      </c>
      <c r="PXV1193" s="240">
        <v>0</v>
      </c>
      <c r="PXW1193" s="240">
        <v>210</v>
      </c>
      <c r="PXX1193" s="235" t="e">
        <f>PXX1194+PXX1195</f>
        <v>#REF!</v>
      </c>
      <c r="PXY1193" s="236" t="s">
        <v>29</v>
      </c>
      <c r="PXZ1193" s="237" t="s">
        <v>26</v>
      </c>
      <c r="PYA1193" s="238">
        <v>7</v>
      </c>
      <c r="PYB1193" s="238">
        <v>2</v>
      </c>
      <c r="PYC1193" s="239" t="s">
        <v>237</v>
      </c>
      <c r="PYD1193" s="240">
        <v>0</v>
      </c>
      <c r="PYE1193" s="240">
        <v>210</v>
      </c>
      <c r="PYF1193" s="235" t="e">
        <f>PYF1194+PYF1195</f>
        <v>#REF!</v>
      </c>
      <c r="PYG1193" s="236" t="s">
        <v>29</v>
      </c>
      <c r="PYH1193" s="237" t="s">
        <v>26</v>
      </c>
      <c r="PYI1193" s="238">
        <v>7</v>
      </c>
      <c r="PYJ1193" s="238">
        <v>2</v>
      </c>
      <c r="PYK1193" s="239" t="s">
        <v>237</v>
      </c>
      <c r="PYL1193" s="240">
        <v>0</v>
      </c>
      <c r="PYM1193" s="240">
        <v>210</v>
      </c>
      <c r="PYN1193" s="235" t="e">
        <f>PYN1194+PYN1195</f>
        <v>#REF!</v>
      </c>
      <c r="PYO1193" s="236" t="s">
        <v>29</v>
      </c>
      <c r="PYP1193" s="237" t="s">
        <v>26</v>
      </c>
      <c r="PYQ1193" s="238">
        <v>7</v>
      </c>
      <c r="PYR1193" s="238">
        <v>2</v>
      </c>
      <c r="PYS1193" s="239" t="s">
        <v>237</v>
      </c>
      <c r="PYT1193" s="240">
        <v>0</v>
      </c>
      <c r="PYU1193" s="240">
        <v>210</v>
      </c>
      <c r="PYV1193" s="235" t="e">
        <f>PYV1194+PYV1195</f>
        <v>#REF!</v>
      </c>
      <c r="PYW1193" s="236" t="s">
        <v>29</v>
      </c>
      <c r="PYX1193" s="237" t="s">
        <v>26</v>
      </c>
      <c r="PYY1193" s="238">
        <v>7</v>
      </c>
      <c r="PYZ1193" s="238">
        <v>2</v>
      </c>
      <c r="PZA1193" s="239" t="s">
        <v>237</v>
      </c>
      <c r="PZB1193" s="240">
        <v>0</v>
      </c>
      <c r="PZC1193" s="240">
        <v>210</v>
      </c>
      <c r="PZD1193" s="235" t="e">
        <f>PZD1194+PZD1195</f>
        <v>#REF!</v>
      </c>
      <c r="PZE1193" s="236" t="s">
        <v>29</v>
      </c>
      <c r="PZF1193" s="237" t="s">
        <v>26</v>
      </c>
      <c r="PZG1193" s="238">
        <v>7</v>
      </c>
      <c r="PZH1193" s="238">
        <v>2</v>
      </c>
      <c r="PZI1193" s="239" t="s">
        <v>237</v>
      </c>
      <c r="PZJ1193" s="240">
        <v>0</v>
      </c>
      <c r="PZK1193" s="240">
        <v>210</v>
      </c>
      <c r="PZL1193" s="235" t="e">
        <f>PZL1194+PZL1195</f>
        <v>#REF!</v>
      </c>
      <c r="PZM1193" s="236" t="s">
        <v>29</v>
      </c>
      <c r="PZN1193" s="237" t="s">
        <v>26</v>
      </c>
      <c r="PZO1193" s="238">
        <v>7</v>
      </c>
      <c r="PZP1193" s="238">
        <v>2</v>
      </c>
      <c r="PZQ1193" s="239" t="s">
        <v>237</v>
      </c>
      <c r="PZR1193" s="240">
        <v>0</v>
      </c>
      <c r="PZS1193" s="240">
        <v>210</v>
      </c>
      <c r="PZT1193" s="235" t="e">
        <f>PZT1194+PZT1195</f>
        <v>#REF!</v>
      </c>
      <c r="PZU1193" s="236" t="s">
        <v>29</v>
      </c>
      <c r="PZV1193" s="237" t="s">
        <v>26</v>
      </c>
      <c r="PZW1193" s="238">
        <v>7</v>
      </c>
      <c r="PZX1193" s="238">
        <v>2</v>
      </c>
      <c r="PZY1193" s="239" t="s">
        <v>237</v>
      </c>
      <c r="PZZ1193" s="240">
        <v>0</v>
      </c>
      <c r="QAA1193" s="240">
        <v>210</v>
      </c>
      <c r="QAB1193" s="235" t="e">
        <f>QAB1194+QAB1195</f>
        <v>#REF!</v>
      </c>
      <c r="QAC1193" s="236" t="s">
        <v>29</v>
      </c>
      <c r="QAD1193" s="237" t="s">
        <v>26</v>
      </c>
      <c r="QAE1193" s="238">
        <v>7</v>
      </c>
      <c r="QAF1193" s="238">
        <v>2</v>
      </c>
      <c r="QAG1193" s="239" t="s">
        <v>237</v>
      </c>
      <c r="QAH1193" s="240">
        <v>0</v>
      </c>
      <c r="QAI1193" s="240">
        <v>210</v>
      </c>
      <c r="QAJ1193" s="235" t="e">
        <f>QAJ1194+QAJ1195</f>
        <v>#REF!</v>
      </c>
      <c r="QAK1193" s="236" t="s">
        <v>29</v>
      </c>
      <c r="QAL1193" s="237" t="s">
        <v>26</v>
      </c>
      <c r="QAM1193" s="238">
        <v>7</v>
      </c>
      <c r="QAN1193" s="238">
        <v>2</v>
      </c>
      <c r="QAO1193" s="239" t="s">
        <v>237</v>
      </c>
      <c r="QAP1193" s="240">
        <v>0</v>
      </c>
      <c r="QAQ1193" s="240">
        <v>210</v>
      </c>
      <c r="QAR1193" s="235" t="e">
        <f>QAR1194+QAR1195</f>
        <v>#REF!</v>
      </c>
      <c r="QAS1193" s="236" t="s">
        <v>29</v>
      </c>
      <c r="QAT1193" s="237" t="s">
        <v>26</v>
      </c>
      <c r="QAU1193" s="238">
        <v>7</v>
      </c>
      <c r="QAV1193" s="238">
        <v>2</v>
      </c>
      <c r="QAW1193" s="239" t="s">
        <v>237</v>
      </c>
      <c r="QAX1193" s="240">
        <v>0</v>
      </c>
      <c r="QAY1193" s="240">
        <v>210</v>
      </c>
      <c r="QAZ1193" s="235" t="e">
        <f>QAZ1194+QAZ1195</f>
        <v>#REF!</v>
      </c>
      <c r="QBA1193" s="236" t="s">
        <v>29</v>
      </c>
      <c r="QBB1193" s="237" t="s">
        <v>26</v>
      </c>
      <c r="QBC1193" s="238">
        <v>7</v>
      </c>
      <c r="QBD1193" s="238">
        <v>2</v>
      </c>
      <c r="QBE1193" s="239" t="s">
        <v>237</v>
      </c>
      <c r="QBF1193" s="240">
        <v>0</v>
      </c>
      <c r="QBG1193" s="240">
        <v>210</v>
      </c>
      <c r="QBH1193" s="235" t="e">
        <f>QBH1194+QBH1195</f>
        <v>#REF!</v>
      </c>
      <c r="QBI1193" s="236" t="s">
        <v>29</v>
      </c>
      <c r="QBJ1193" s="237" t="s">
        <v>26</v>
      </c>
      <c r="QBK1193" s="238">
        <v>7</v>
      </c>
      <c r="QBL1193" s="238">
        <v>2</v>
      </c>
      <c r="QBM1193" s="239" t="s">
        <v>237</v>
      </c>
      <c r="QBN1193" s="240">
        <v>0</v>
      </c>
      <c r="QBO1193" s="240">
        <v>210</v>
      </c>
      <c r="QBP1193" s="235" t="e">
        <f>QBP1194+QBP1195</f>
        <v>#REF!</v>
      </c>
      <c r="QBQ1193" s="236" t="s">
        <v>29</v>
      </c>
      <c r="QBR1193" s="237" t="s">
        <v>26</v>
      </c>
      <c r="QBS1193" s="238">
        <v>7</v>
      </c>
      <c r="QBT1193" s="238">
        <v>2</v>
      </c>
      <c r="QBU1193" s="239" t="s">
        <v>237</v>
      </c>
      <c r="QBV1193" s="240">
        <v>0</v>
      </c>
      <c r="QBW1193" s="240">
        <v>210</v>
      </c>
      <c r="QBX1193" s="235" t="e">
        <f>QBX1194+QBX1195</f>
        <v>#REF!</v>
      </c>
      <c r="QBY1193" s="236" t="s">
        <v>29</v>
      </c>
      <c r="QBZ1193" s="237" t="s">
        <v>26</v>
      </c>
      <c r="QCA1193" s="238">
        <v>7</v>
      </c>
      <c r="QCB1193" s="238">
        <v>2</v>
      </c>
      <c r="QCC1193" s="239" t="s">
        <v>237</v>
      </c>
      <c r="QCD1193" s="240">
        <v>0</v>
      </c>
      <c r="QCE1193" s="240">
        <v>210</v>
      </c>
      <c r="QCF1193" s="235" t="e">
        <f>QCF1194+QCF1195</f>
        <v>#REF!</v>
      </c>
      <c r="QCG1193" s="236" t="s">
        <v>29</v>
      </c>
      <c r="QCH1193" s="237" t="s">
        <v>26</v>
      </c>
      <c r="QCI1193" s="238">
        <v>7</v>
      </c>
      <c r="QCJ1193" s="238">
        <v>2</v>
      </c>
      <c r="QCK1193" s="239" t="s">
        <v>237</v>
      </c>
      <c r="QCL1193" s="240">
        <v>0</v>
      </c>
      <c r="QCM1193" s="240">
        <v>210</v>
      </c>
      <c r="QCN1193" s="235" t="e">
        <f>QCN1194+QCN1195</f>
        <v>#REF!</v>
      </c>
      <c r="QCO1193" s="236" t="s">
        <v>29</v>
      </c>
      <c r="QCP1193" s="237" t="s">
        <v>26</v>
      </c>
      <c r="QCQ1193" s="238">
        <v>7</v>
      </c>
      <c r="QCR1193" s="238">
        <v>2</v>
      </c>
      <c r="QCS1193" s="239" t="s">
        <v>237</v>
      </c>
      <c r="QCT1193" s="240">
        <v>0</v>
      </c>
      <c r="QCU1193" s="240">
        <v>210</v>
      </c>
      <c r="QCV1193" s="235" t="e">
        <f>QCV1194+QCV1195</f>
        <v>#REF!</v>
      </c>
      <c r="QCW1193" s="236" t="s">
        <v>29</v>
      </c>
      <c r="QCX1193" s="237" t="s">
        <v>26</v>
      </c>
      <c r="QCY1193" s="238">
        <v>7</v>
      </c>
      <c r="QCZ1193" s="238">
        <v>2</v>
      </c>
      <c r="QDA1193" s="239" t="s">
        <v>237</v>
      </c>
      <c r="QDB1193" s="240">
        <v>0</v>
      </c>
      <c r="QDC1193" s="240">
        <v>210</v>
      </c>
      <c r="QDD1193" s="235" t="e">
        <f>QDD1194+QDD1195</f>
        <v>#REF!</v>
      </c>
      <c r="QDE1193" s="236" t="s">
        <v>29</v>
      </c>
      <c r="QDF1193" s="237" t="s">
        <v>26</v>
      </c>
      <c r="QDG1193" s="238">
        <v>7</v>
      </c>
      <c r="QDH1193" s="238">
        <v>2</v>
      </c>
      <c r="QDI1193" s="239" t="s">
        <v>237</v>
      </c>
      <c r="QDJ1193" s="240">
        <v>0</v>
      </c>
      <c r="QDK1193" s="240">
        <v>210</v>
      </c>
      <c r="QDL1193" s="235" t="e">
        <f>QDL1194+QDL1195</f>
        <v>#REF!</v>
      </c>
      <c r="QDM1193" s="236" t="s">
        <v>29</v>
      </c>
      <c r="QDN1193" s="237" t="s">
        <v>26</v>
      </c>
      <c r="QDO1193" s="238">
        <v>7</v>
      </c>
      <c r="QDP1193" s="238">
        <v>2</v>
      </c>
      <c r="QDQ1193" s="239" t="s">
        <v>237</v>
      </c>
      <c r="QDR1193" s="240">
        <v>0</v>
      </c>
      <c r="QDS1193" s="240">
        <v>210</v>
      </c>
      <c r="QDT1193" s="235" t="e">
        <f>QDT1194+QDT1195</f>
        <v>#REF!</v>
      </c>
      <c r="QDU1193" s="236" t="s">
        <v>29</v>
      </c>
      <c r="QDV1193" s="237" t="s">
        <v>26</v>
      </c>
      <c r="QDW1193" s="238">
        <v>7</v>
      </c>
      <c r="QDX1193" s="238">
        <v>2</v>
      </c>
      <c r="QDY1193" s="239" t="s">
        <v>237</v>
      </c>
      <c r="QDZ1193" s="240">
        <v>0</v>
      </c>
      <c r="QEA1193" s="240">
        <v>210</v>
      </c>
      <c r="QEB1193" s="235" t="e">
        <f>QEB1194+QEB1195</f>
        <v>#REF!</v>
      </c>
      <c r="QEC1193" s="236" t="s">
        <v>29</v>
      </c>
      <c r="QED1193" s="237" t="s">
        <v>26</v>
      </c>
      <c r="QEE1193" s="238">
        <v>7</v>
      </c>
      <c r="QEF1193" s="238">
        <v>2</v>
      </c>
      <c r="QEG1193" s="239" t="s">
        <v>237</v>
      </c>
      <c r="QEH1193" s="240">
        <v>0</v>
      </c>
      <c r="QEI1193" s="240">
        <v>210</v>
      </c>
      <c r="QEJ1193" s="235" t="e">
        <f>QEJ1194+QEJ1195</f>
        <v>#REF!</v>
      </c>
      <c r="QEK1193" s="236" t="s">
        <v>29</v>
      </c>
      <c r="QEL1193" s="237" t="s">
        <v>26</v>
      </c>
      <c r="QEM1193" s="238">
        <v>7</v>
      </c>
      <c r="QEN1193" s="238">
        <v>2</v>
      </c>
      <c r="QEO1193" s="239" t="s">
        <v>237</v>
      </c>
      <c r="QEP1193" s="240">
        <v>0</v>
      </c>
      <c r="QEQ1193" s="240">
        <v>210</v>
      </c>
      <c r="QER1193" s="235" t="e">
        <f>QER1194+QER1195</f>
        <v>#REF!</v>
      </c>
      <c r="QES1193" s="236" t="s">
        <v>29</v>
      </c>
      <c r="QET1193" s="237" t="s">
        <v>26</v>
      </c>
      <c r="QEU1193" s="238">
        <v>7</v>
      </c>
      <c r="QEV1193" s="238">
        <v>2</v>
      </c>
      <c r="QEW1193" s="239" t="s">
        <v>237</v>
      </c>
      <c r="QEX1193" s="240">
        <v>0</v>
      </c>
      <c r="QEY1193" s="240">
        <v>210</v>
      </c>
      <c r="QEZ1193" s="235" t="e">
        <f>QEZ1194+QEZ1195</f>
        <v>#REF!</v>
      </c>
      <c r="QFA1193" s="236" t="s">
        <v>29</v>
      </c>
      <c r="QFB1193" s="237" t="s">
        <v>26</v>
      </c>
      <c r="QFC1193" s="238">
        <v>7</v>
      </c>
      <c r="QFD1193" s="238">
        <v>2</v>
      </c>
      <c r="QFE1193" s="239" t="s">
        <v>237</v>
      </c>
      <c r="QFF1193" s="240">
        <v>0</v>
      </c>
      <c r="QFG1193" s="240">
        <v>210</v>
      </c>
      <c r="QFH1193" s="235" t="e">
        <f>QFH1194+QFH1195</f>
        <v>#REF!</v>
      </c>
      <c r="QFI1193" s="236" t="s">
        <v>29</v>
      </c>
      <c r="QFJ1193" s="237" t="s">
        <v>26</v>
      </c>
      <c r="QFK1193" s="238">
        <v>7</v>
      </c>
      <c r="QFL1193" s="238">
        <v>2</v>
      </c>
      <c r="QFM1193" s="239" t="s">
        <v>237</v>
      </c>
      <c r="QFN1193" s="240">
        <v>0</v>
      </c>
      <c r="QFO1193" s="240">
        <v>210</v>
      </c>
      <c r="QFP1193" s="235" t="e">
        <f>QFP1194+QFP1195</f>
        <v>#REF!</v>
      </c>
      <c r="QFQ1193" s="236" t="s">
        <v>29</v>
      </c>
      <c r="QFR1193" s="237" t="s">
        <v>26</v>
      </c>
      <c r="QFS1193" s="238">
        <v>7</v>
      </c>
      <c r="QFT1193" s="238">
        <v>2</v>
      </c>
      <c r="QFU1193" s="239" t="s">
        <v>237</v>
      </c>
      <c r="QFV1193" s="240">
        <v>0</v>
      </c>
      <c r="QFW1193" s="240">
        <v>210</v>
      </c>
      <c r="QFX1193" s="235" t="e">
        <f>QFX1194+QFX1195</f>
        <v>#REF!</v>
      </c>
      <c r="QFY1193" s="236" t="s">
        <v>29</v>
      </c>
      <c r="QFZ1193" s="237" t="s">
        <v>26</v>
      </c>
      <c r="QGA1193" s="238">
        <v>7</v>
      </c>
      <c r="QGB1193" s="238">
        <v>2</v>
      </c>
      <c r="QGC1193" s="239" t="s">
        <v>237</v>
      </c>
      <c r="QGD1193" s="240">
        <v>0</v>
      </c>
      <c r="QGE1193" s="240">
        <v>210</v>
      </c>
      <c r="QGF1193" s="235" t="e">
        <f>QGF1194+QGF1195</f>
        <v>#REF!</v>
      </c>
      <c r="QGG1193" s="236" t="s">
        <v>29</v>
      </c>
      <c r="QGH1193" s="237" t="s">
        <v>26</v>
      </c>
      <c r="QGI1193" s="238">
        <v>7</v>
      </c>
      <c r="QGJ1193" s="238">
        <v>2</v>
      </c>
      <c r="QGK1193" s="239" t="s">
        <v>237</v>
      </c>
      <c r="QGL1193" s="240">
        <v>0</v>
      </c>
      <c r="QGM1193" s="240">
        <v>210</v>
      </c>
      <c r="QGN1193" s="235" t="e">
        <f>QGN1194+QGN1195</f>
        <v>#REF!</v>
      </c>
      <c r="QGO1193" s="236" t="s">
        <v>29</v>
      </c>
      <c r="QGP1193" s="237" t="s">
        <v>26</v>
      </c>
      <c r="QGQ1193" s="238">
        <v>7</v>
      </c>
      <c r="QGR1193" s="238">
        <v>2</v>
      </c>
      <c r="QGS1193" s="239" t="s">
        <v>237</v>
      </c>
      <c r="QGT1193" s="240">
        <v>0</v>
      </c>
      <c r="QGU1193" s="240">
        <v>210</v>
      </c>
      <c r="QGV1193" s="235" t="e">
        <f>QGV1194+QGV1195</f>
        <v>#REF!</v>
      </c>
      <c r="QGW1193" s="236" t="s">
        <v>29</v>
      </c>
      <c r="QGX1193" s="237" t="s">
        <v>26</v>
      </c>
      <c r="QGY1193" s="238">
        <v>7</v>
      </c>
      <c r="QGZ1193" s="238">
        <v>2</v>
      </c>
      <c r="QHA1193" s="239" t="s">
        <v>237</v>
      </c>
      <c r="QHB1193" s="240">
        <v>0</v>
      </c>
      <c r="QHC1193" s="240">
        <v>210</v>
      </c>
      <c r="QHD1193" s="235" t="e">
        <f>QHD1194+QHD1195</f>
        <v>#REF!</v>
      </c>
      <c r="QHE1193" s="236" t="s">
        <v>29</v>
      </c>
      <c r="QHF1193" s="237" t="s">
        <v>26</v>
      </c>
      <c r="QHG1193" s="238">
        <v>7</v>
      </c>
      <c r="QHH1193" s="238">
        <v>2</v>
      </c>
      <c r="QHI1193" s="239" t="s">
        <v>237</v>
      </c>
      <c r="QHJ1193" s="240">
        <v>0</v>
      </c>
      <c r="QHK1193" s="240">
        <v>210</v>
      </c>
      <c r="QHL1193" s="235" t="e">
        <f>QHL1194+QHL1195</f>
        <v>#REF!</v>
      </c>
      <c r="QHM1193" s="236" t="s">
        <v>29</v>
      </c>
      <c r="QHN1193" s="237" t="s">
        <v>26</v>
      </c>
      <c r="QHO1193" s="238">
        <v>7</v>
      </c>
      <c r="QHP1193" s="238">
        <v>2</v>
      </c>
      <c r="QHQ1193" s="239" t="s">
        <v>237</v>
      </c>
      <c r="QHR1193" s="240">
        <v>0</v>
      </c>
      <c r="QHS1193" s="240">
        <v>210</v>
      </c>
      <c r="QHT1193" s="235" t="e">
        <f>QHT1194+QHT1195</f>
        <v>#REF!</v>
      </c>
      <c r="QHU1193" s="236" t="s">
        <v>29</v>
      </c>
      <c r="QHV1193" s="237" t="s">
        <v>26</v>
      </c>
      <c r="QHW1193" s="238">
        <v>7</v>
      </c>
      <c r="QHX1193" s="238">
        <v>2</v>
      </c>
      <c r="QHY1193" s="239" t="s">
        <v>237</v>
      </c>
      <c r="QHZ1193" s="240">
        <v>0</v>
      </c>
      <c r="QIA1193" s="240">
        <v>210</v>
      </c>
      <c r="QIB1193" s="235" t="e">
        <f>QIB1194+QIB1195</f>
        <v>#REF!</v>
      </c>
      <c r="QIC1193" s="236" t="s">
        <v>29</v>
      </c>
      <c r="QID1193" s="237" t="s">
        <v>26</v>
      </c>
      <c r="QIE1193" s="238">
        <v>7</v>
      </c>
      <c r="QIF1193" s="238">
        <v>2</v>
      </c>
      <c r="QIG1193" s="239" t="s">
        <v>237</v>
      </c>
      <c r="QIH1193" s="240">
        <v>0</v>
      </c>
      <c r="QII1193" s="240">
        <v>210</v>
      </c>
      <c r="QIJ1193" s="235" t="e">
        <f>QIJ1194+QIJ1195</f>
        <v>#REF!</v>
      </c>
      <c r="QIK1193" s="236" t="s">
        <v>29</v>
      </c>
      <c r="QIL1193" s="237" t="s">
        <v>26</v>
      </c>
      <c r="QIM1193" s="238">
        <v>7</v>
      </c>
      <c r="QIN1193" s="238">
        <v>2</v>
      </c>
      <c r="QIO1193" s="239" t="s">
        <v>237</v>
      </c>
      <c r="QIP1193" s="240">
        <v>0</v>
      </c>
      <c r="QIQ1193" s="240">
        <v>210</v>
      </c>
      <c r="QIR1193" s="235" t="e">
        <f>QIR1194+QIR1195</f>
        <v>#REF!</v>
      </c>
      <c r="QIS1193" s="236" t="s">
        <v>29</v>
      </c>
      <c r="QIT1193" s="237" t="s">
        <v>26</v>
      </c>
      <c r="QIU1193" s="238">
        <v>7</v>
      </c>
      <c r="QIV1193" s="238">
        <v>2</v>
      </c>
      <c r="QIW1193" s="239" t="s">
        <v>237</v>
      </c>
      <c r="QIX1193" s="240">
        <v>0</v>
      </c>
      <c r="QIY1193" s="240">
        <v>210</v>
      </c>
      <c r="QIZ1193" s="235" t="e">
        <f>QIZ1194+QIZ1195</f>
        <v>#REF!</v>
      </c>
      <c r="QJA1193" s="236" t="s">
        <v>29</v>
      </c>
      <c r="QJB1193" s="237" t="s">
        <v>26</v>
      </c>
      <c r="QJC1193" s="238">
        <v>7</v>
      </c>
      <c r="QJD1193" s="238">
        <v>2</v>
      </c>
      <c r="QJE1193" s="239" t="s">
        <v>237</v>
      </c>
      <c r="QJF1193" s="240">
        <v>0</v>
      </c>
      <c r="QJG1193" s="240">
        <v>210</v>
      </c>
      <c r="QJH1193" s="235" t="e">
        <f>QJH1194+QJH1195</f>
        <v>#REF!</v>
      </c>
      <c r="QJI1193" s="236" t="s">
        <v>29</v>
      </c>
      <c r="QJJ1193" s="237" t="s">
        <v>26</v>
      </c>
      <c r="QJK1193" s="238">
        <v>7</v>
      </c>
      <c r="QJL1193" s="238">
        <v>2</v>
      </c>
      <c r="QJM1193" s="239" t="s">
        <v>237</v>
      </c>
      <c r="QJN1193" s="240">
        <v>0</v>
      </c>
      <c r="QJO1193" s="240">
        <v>210</v>
      </c>
      <c r="QJP1193" s="235" t="e">
        <f>QJP1194+QJP1195</f>
        <v>#REF!</v>
      </c>
      <c r="QJQ1193" s="236" t="s">
        <v>29</v>
      </c>
      <c r="QJR1193" s="237" t="s">
        <v>26</v>
      </c>
      <c r="QJS1193" s="238">
        <v>7</v>
      </c>
      <c r="QJT1193" s="238">
        <v>2</v>
      </c>
      <c r="QJU1193" s="239" t="s">
        <v>237</v>
      </c>
      <c r="QJV1193" s="240">
        <v>0</v>
      </c>
      <c r="QJW1193" s="240">
        <v>210</v>
      </c>
      <c r="QJX1193" s="235" t="e">
        <f>QJX1194+QJX1195</f>
        <v>#REF!</v>
      </c>
      <c r="QJY1193" s="236" t="s">
        <v>29</v>
      </c>
      <c r="QJZ1193" s="237" t="s">
        <v>26</v>
      </c>
      <c r="QKA1193" s="238">
        <v>7</v>
      </c>
      <c r="QKB1193" s="238">
        <v>2</v>
      </c>
      <c r="QKC1193" s="239" t="s">
        <v>237</v>
      </c>
      <c r="QKD1193" s="240">
        <v>0</v>
      </c>
      <c r="QKE1193" s="240">
        <v>210</v>
      </c>
      <c r="QKF1193" s="235" t="e">
        <f>QKF1194+QKF1195</f>
        <v>#REF!</v>
      </c>
      <c r="QKG1193" s="236" t="s">
        <v>29</v>
      </c>
      <c r="QKH1193" s="237" t="s">
        <v>26</v>
      </c>
      <c r="QKI1193" s="238">
        <v>7</v>
      </c>
      <c r="QKJ1193" s="238">
        <v>2</v>
      </c>
      <c r="QKK1193" s="239" t="s">
        <v>237</v>
      </c>
      <c r="QKL1193" s="240">
        <v>0</v>
      </c>
      <c r="QKM1193" s="240">
        <v>210</v>
      </c>
      <c r="QKN1193" s="235" t="e">
        <f>QKN1194+QKN1195</f>
        <v>#REF!</v>
      </c>
      <c r="QKO1193" s="236" t="s">
        <v>29</v>
      </c>
      <c r="QKP1193" s="237" t="s">
        <v>26</v>
      </c>
      <c r="QKQ1193" s="238">
        <v>7</v>
      </c>
      <c r="QKR1193" s="238">
        <v>2</v>
      </c>
      <c r="QKS1193" s="239" t="s">
        <v>237</v>
      </c>
      <c r="QKT1193" s="240">
        <v>0</v>
      </c>
      <c r="QKU1193" s="240">
        <v>210</v>
      </c>
      <c r="QKV1193" s="235" t="e">
        <f>QKV1194+QKV1195</f>
        <v>#REF!</v>
      </c>
      <c r="QKW1193" s="236" t="s">
        <v>29</v>
      </c>
      <c r="QKX1193" s="237" t="s">
        <v>26</v>
      </c>
      <c r="QKY1193" s="238">
        <v>7</v>
      </c>
      <c r="QKZ1193" s="238">
        <v>2</v>
      </c>
      <c r="QLA1193" s="239" t="s">
        <v>237</v>
      </c>
      <c r="QLB1193" s="240">
        <v>0</v>
      </c>
      <c r="QLC1193" s="240">
        <v>210</v>
      </c>
      <c r="QLD1193" s="235" t="e">
        <f>QLD1194+QLD1195</f>
        <v>#REF!</v>
      </c>
      <c r="QLE1193" s="236" t="s">
        <v>29</v>
      </c>
      <c r="QLF1193" s="237" t="s">
        <v>26</v>
      </c>
      <c r="QLG1193" s="238">
        <v>7</v>
      </c>
      <c r="QLH1193" s="238">
        <v>2</v>
      </c>
      <c r="QLI1193" s="239" t="s">
        <v>237</v>
      </c>
      <c r="QLJ1193" s="240">
        <v>0</v>
      </c>
      <c r="QLK1193" s="240">
        <v>210</v>
      </c>
      <c r="QLL1193" s="235" t="e">
        <f>QLL1194+QLL1195</f>
        <v>#REF!</v>
      </c>
      <c r="QLM1193" s="236" t="s">
        <v>29</v>
      </c>
      <c r="QLN1193" s="237" t="s">
        <v>26</v>
      </c>
      <c r="QLO1193" s="238">
        <v>7</v>
      </c>
      <c r="QLP1193" s="238">
        <v>2</v>
      </c>
      <c r="QLQ1193" s="239" t="s">
        <v>237</v>
      </c>
      <c r="QLR1193" s="240">
        <v>0</v>
      </c>
      <c r="QLS1193" s="240">
        <v>210</v>
      </c>
      <c r="QLT1193" s="235" t="e">
        <f>QLT1194+QLT1195</f>
        <v>#REF!</v>
      </c>
      <c r="QLU1193" s="236" t="s">
        <v>29</v>
      </c>
      <c r="QLV1193" s="237" t="s">
        <v>26</v>
      </c>
      <c r="QLW1193" s="238">
        <v>7</v>
      </c>
      <c r="QLX1193" s="238">
        <v>2</v>
      </c>
      <c r="QLY1193" s="239" t="s">
        <v>237</v>
      </c>
      <c r="QLZ1193" s="240">
        <v>0</v>
      </c>
      <c r="QMA1193" s="240">
        <v>210</v>
      </c>
      <c r="QMB1193" s="235" t="e">
        <f>QMB1194+QMB1195</f>
        <v>#REF!</v>
      </c>
      <c r="QMC1193" s="236" t="s">
        <v>29</v>
      </c>
      <c r="QMD1193" s="237" t="s">
        <v>26</v>
      </c>
      <c r="QME1193" s="238">
        <v>7</v>
      </c>
      <c r="QMF1193" s="238">
        <v>2</v>
      </c>
      <c r="QMG1193" s="239" t="s">
        <v>237</v>
      </c>
      <c r="QMH1193" s="240">
        <v>0</v>
      </c>
      <c r="QMI1193" s="240">
        <v>210</v>
      </c>
      <c r="QMJ1193" s="235" t="e">
        <f>QMJ1194+QMJ1195</f>
        <v>#REF!</v>
      </c>
      <c r="QMK1193" s="236" t="s">
        <v>29</v>
      </c>
      <c r="QML1193" s="237" t="s">
        <v>26</v>
      </c>
      <c r="QMM1193" s="238">
        <v>7</v>
      </c>
      <c r="QMN1193" s="238">
        <v>2</v>
      </c>
      <c r="QMO1193" s="239" t="s">
        <v>237</v>
      </c>
      <c r="QMP1193" s="240">
        <v>0</v>
      </c>
      <c r="QMQ1193" s="240">
        <v>210</v>
      </c>
      <c r="QMR1193" s="235" t="e">
        <f>QMR1194+QMR1195</f>
        <v>#REF!</v>
      </c>
      <c r="QMS1193" s="236" t="s">
        <v>29</v>
      </c>
      <c r="QMT1193" s="237" t="s">
        <v>26</v>
      </c>
      <c r="QMU1193" s="238">
        <v>7</v>
      </c>
      <c r="QMV1193" s="238">
        <v>2</v>
      </c>
      <c r="QMW1193" s="239" t="s">
        <v>237</v>
      </c>
      <c r="QMX1193" s="240">
        <v>0</v>
      </c>
      <c r="QMY1193" s="240">
        <v>210</v>
      </c>
      <c r="QMZ1193" s="235" t="e">
        <f>QMZ1194+QMZ1195</f>
        <v>#REF!</v>
      </c>
      <c r="QNA1193" s="236" t="s">
        <v>29</v>
      </c>
      <c r="QNB1193" s="237" t="s">
        <v>26</v>
      </c>
      <c r="QNC1193" s="238">
        <v>7</v>
      </c>
      <c r="QND1193" s="238">
        <v>2</v>
      </c>
      <c r="QNE1193" s="239" t="s">
        <v>237</v>
      </c>
      <c r="QNF1193" s="240">
        <v>0</v>
      </c>
      <c r="QNG1193" s="240">
        <v>210</v>
      </c>
      <c r="QNH1193" s="235" t="e">
        <f>QNH1194+QNH1195</f>
        <v>#REF!</v>
      </c>
      <c r="QNI1193" s="236" t="s">
        <v>29</v>
      </c>
      <c r="QNJ1193" s="237" t="s">
        <v>26</v>
      </c>
      <c r="QNK1193" s="238">
        <v>7</v>
      </c>
      <c r="QNL1193" s="238">
        <v>2</v>
      </c>
      <c r="QNM1193" s="239" t="s">
        <v>237</v>
      </c>
      <c r="QNN1193" s="240">
        <v>0</v>
      </c>
      <c r="QNO1193" s="240">
        <v>210</v>
      </c>
      <c r="QNP1193" s="235" t="e">
        <f>QNP1194+QNP1195</f>
        <v>#REF!</v>
      </c>
      <c r="QNQ1193" s="236" t="s">
        <v>29</v>
      </c>
      <c r="QNR1193" s="237" t="s">
        <v>26</v>
      </c>
      <c r="QNS1193" s="238">
        <v>7</v>
      </c>
      <c r="QNT1193" s="238">
        <v>2</v>
      </c>
      <c r="QNU1193" s="239" t="s">
        <v>237</v>
      </c>
      <c r="QNV1193" s="240">
        <v>0</v>
      </c>
      <c r="QNW1193" s="240">
        <v>210</v>
      </c>
      <c r="QNX1193" s="235" t="e">
        <f>QNX1194+QNX1195</f>
        <v>#REF!</v>
      </c>
      <c r="QNY1193" s="236" t="s">
        <v>29</v>
      </c>
      <c r="QNZ1193" s="237" t="s">
        <v>26</v>
      </c>
      <c r="QOA1193" s="238">
        <v>7</v>
      </c>
      <c r="QOB1193" s="238">
        <v>2</v>
      </c>
      <c r="QOC1193" s="239" t="s">
        <v>237</v>
      </c>
      <c r="QOD1193" s="240">
        <v>0</v>
      </c>
      <c r="QOE1193" s="240">
        <v>210</v>
      </c>
      <c r="QOF1193" s="235" t="e">
        <f>QOF1194+QOF1195</f>
        <v>#REF!</v>
      </c>
      <c r="QOG1193" s="236" t="s">
        <v>29</v>
      </c>
      <c r="QOH1193" s="237" t="s">
        <v>26</v>
      </c>
      <c r="QOI1193" s="238">
        <v>7</v>
      </c>
      <c r="QOJ1193" s="238">
        <v>2</v>
      </c>
      <c r="QOK1193" s="239" t="s">
        <v>237</v>
      </c>
      <c r="QOL1193" s="240">
        <v>0</v>
      </c>
      <c r="QOM1193" s="240">
        <v>210</v>
      </c>
      <c r="QON1193" s="235" t="e">
        <f>QON1194+QON1195</f>
        <v>#REF!</v>
      </c>
      <c r="QOO1193" s="236" t="s">
        <v>29</v>
      </c>
      <c r="QOP1193" s="237" t="s">
        <v>26</v>
      </c>
      <c r="QOQ1193" s="238">
        <v>7</v>
      </c>
      <c r="QOR1193" s="238">
        <v>2</v>
      </c>
      <c r="QOS1193" s="239" t="s">
        <v>237</v>
      </c>
      <c r="QOT1193" s="240">
        <v>0</v>
      </c>
      <c r="QOU1193" s="240">
        <v>210</v>
      </c>
      <c r="QOV1193" s="235" t="e">
        <f>QOV1194+QOV1195</f>
        <v>#REF!</v>
      </c>
      <c r="QOW1193" s="236" t="s">
        <v>29</v>
      </c>
      <c r="QOX1193" s="237" t="s">
        <v>26</v>
      </c>
      <c r="QOY1193" s="238">
        <v>7</v>
      </c>
      <c r="QOZ1193" s="238">
        <v>2</v>
      </c>
      <c r="QPA1193" s="239" t="s">
        <v>237</v>
      </c>
      <c r="QPB1193" s="240">
        <v>0</v>
      </c>
      <c r="QPC1193" s="240">
        <v>210</v>
      </c>
      <c r="QPD1193" s="235" t="e">
        <f>QPD1194+QPD1195</f>
        <v>#REF!</v>
      </c>
      <c r="QPE1193" s="236" t="s">
        <v>29</v>
      </c>
      <c r="QPF1193" s="237" t="s">
        <v>26</v>
      </c>
      <c r="QPG1193" s="238">
        <v>7</v>
      </c>
      <c r="QPH1193" s="238">
        <v>2</v>
      </c>
      <c r="QPI1193" s="239" t="s">
        <v>237</v>
      </c>
      <c r="QPJ1193" s="240">
        <v>0</v>
      </c>
      <c r="QPK1193" s="240">
        <v>210</v>
      </c>
      <c r="QPL1193" s="235" t="e">
        <f>QPL1194+QPL1195</f>
        <v>#REF!</v>
      </c>
      <c r="QPM1193" s="236" t="s">
        <v>29</v>
      </c>
      <c r="QPN1193" s="237" t="s">
        <v>26</v>
      </c>
      <c r="QPO1193" s="238">
        <v>7</v>
      </c>
      <c r="QPP1193" s="238">
        <v>2</v>
      </c>
      <c r="QPQ1193" s="239" t="s">
        <v>237</v>
      </c>
      <c r="QPR1193" s="240">
        <v>0</v>
      </c>
      <c r="QPS1193" s="240">
        <v>210</v>
      </c>
      <c r="QPT1193" s="235" t="e">
        <f>QPT1194+QPT1195</f>
        <v>#REF!</v>
      </c>
      <c r="QPU1193" s="236" t="s">
        <v>29</v>
      </c>
      <c r="QPV1193" s="237" t="s">
        <v>26</v>
      </c>
      <c r="QPW1193" s="238">
        <v>7</v>
      </c>
      <c r="QPX1193" s="238">
        <v>2</v>
      </c>
      <c r="QPY1193" s="239" t="s">
        <v>237</v>
      </c>
      <c r="QPZ1193" s="240">
        <v>0</v>
      </c>
      <c r="QQA1193" s="240">
        <v>210</v>
      </c>
      <c r="QQB1193" s="235" t="e">
        <f>QQB1194+QQB1195</f>
        <v>#REF!</v>
      </c>
      <c r="QQC1193" s="236" t="s">
        <v>29</v>
      </c>
      <c r="QQD1193" s="237" t="s">
        <v>26</v>
      </c>
      <c r="QQE1193" s="238">
        <v>7</v>
      </c>
      <c r="QQF1193" s="238">
        <v>2</v>
      </c>
      <c r="QQG1193" s="239" t="s">
        <v>237</v>
      </c>
      <c r="QQH1193" s="240">
        <v>0</v>
      </c>
      <c r="QQI1193" s="240">
        <v>210</v>
      </c>
      <c r="QQJ1193" s="235" t="e">
        <f>QQJ1194+QQJ1195</f>
        <v>#REF!</v>
      </c>
      <c r="QQK1193" s="236" t="s">
        <v>29</v>
      </c>
      <c r="QQL1193" s="237" t="s">
        <v>26</v>
      </c>
      <c r="QQM1193" s="238">
        <v>7</v>
      </c>
      <c r="QQN1193" s="238">
        <v>2</v>
      </c>
      <c r="QQO1193" s="239" t="s">
        <v>237</v>
      </c>
      <c r="QQP1193" s="240">
        <v>0</v>
      </c>
      <c r="QQQ1193" s="240">
        <v>210</v>
      </c>
      <c r="QQR1193" s="235" t="e">
        <f>QQR1194+QQR1195</f>
        <v>#REF!</v>
      </c>
      <c r="QQS1193" s="236" t="s">
        <v>29</v>
      </c>
      <c r="QQT1193" s="237" t="s">
        <v>26</v>
      </c>
      <c r="QQU1193" s="238">
        <v>7</v>
      </c>
      <c r="QQV1193" s="238">
        <v>2</v>
      </c>
      <c r="QQW1193" s="239" t="s">
        <v>237</v>
      </c>
      <c r="QQX1193" s="240">
        <v>0</v>
      </c>
      <c r="QQY1193" s="240">
        <v>210</v>
      </c>
      <c r="QQZ1193" s="235" t="e">
        <f>QQZ1194+QQZ1195</f>
        <v>#REF!</v>
      </c>
      <c r="QRA1193" s="236" t="s">
        <v>29</v>
      </c>
      <c r="QRB1193" s="237" t="s">
        <v>26</v>
      </c>
      <c r="QRC1193" s="238">
        <v>7</v>
      </c>
      <c r="QRD1193" s="238">
        <v>2</v>
      </c>
      <c r="QRE1193" s="239" t="s">
        <v>237</v>
      </c>
      <c r="QRF1193" s="240">
        <v>0</v>
      </c>
      <c r="QRG1193" s="240">
        <v>210</v>
      </c>
      <c r="QRH1193" s="235" t="e">
        <f>QRH1194+QRH1195</f>
        <v>#REF!</v>
      </c>
      <c r="QRI1193" s="236" t="s">
        <v>29</v>
      </c>
      <c r="QRJ1193" s="237" t="s">
        <v>26</v>
      </c>
      <c r="QRK1193" s="238">
        <v>7</v>
      </c>
      <c r="QRL1193" s="238">
        <v>2</v>
      </c>
      <c r="QRM1193" s="239" t="s">
        <v>237</v>
      </c>
      <c r="QRN1193" s="240">
        <v>0</v>
      </c>
      <c r="QRO1193" s="240">
        <v>210</v>
      </c>
      <c r="QRP1193" s="235" t="e">
        <f>QRP1194+QRP1195</f>
        <v>#REF!</v>
      </c>
      <c r="QRQ1193" s="236" t="s">
        <v>29</v>
      </c>
      <c r="QRR1193" s="237" t="s">
        <v>26</v>
      </c>
      <c r="QRS1193" s="238">
        <v>7</v>
      </c>
      <c r="QRT1193" s="238">
        <v>2</v>
      </c>
      <c r="QRU1193" s="239" t="s">
        <v>237</v>
      </c>
      <c r="QRV1193" s="240">
        <v>0</v>
      </c>
      <c r="QRW1193" s="240">
        <v>210</v>
      </c>
      <c r="QRX1193" s="235" t="e">
        <f>QRX1194+QRX1195</f>
        <v>#REF!</v>
      </c>
      <c r="QRY1193" s="236" t="s">
        <v>29</v>
      </c>
      <c r="QRZ1193" s="237" t="s">
        <v>26</v>
      </c>
      <c r="QSA1193" s="238">
        <v>7</v>
      </c>
      <c r="QSB1193" s="238">
        <v>2</v>
      </c>
      <c r="QSC1193" s="239" t="s">
        <v>237</v>
      </c>
      <c r="QSD1193" s="240">
        <v>0</v>
      </c>
      <c r="QSE1193" s="240">
        <v>210</v>
      </c>
      <c r="QSF1193" s="235" t="e">
        <f>QSF1194+QSF1195</f>
        <v>#REF!</v>
      </c>
      <c r="QSG1193" s="236" t="s">
        <v>29</v>
      </c>
      <c r="QSH1193" s="237" t="s">
        <v>26</v>
      </c>
      <c r="QSI1193" s="238">
        <v>7</v>
      </c>
      <c r="QSJ1193" s="238">
        <v>2</v>
      </c>
      <c r="QSK1193" s="239" t="s">
        <v>237</v>
      </c>
      <c r="QSL1193" s="240">
        <v>0</v>
      </c>
      <c r="QSM1193" s="240">
        <v>210</v>
      </c>
      <c r="QSN1193" s="235" t="e">
        <f>QSN1194+QSN1195</f>
        <v>#REF!</v>
      </c>
      <c r="QSO1193" s="236" t="s">
        <v>29</v>
      </c>
      <c r="QSP1193" s="237" t="s">
        <v>26</v>
      </c>
      <c r="QSQ1193" s="238">
        <v>7</v>
      </c>
      <c r="QSR1193" s="238">
        <v>2</v>
      </c>
      <c r="QSS1193" s="239" t="s">
        <v>237</v>
      </c>
      <c r="QST1193" s="240">
        <v>0</v>
      </c>
      <c r="QSU1193" s="240">
        <v>210</v>
      </c>
      <c r="QSV1193" s="235" t="e">
        <f>QSV1194+QSV1195</f>
        <v>#REF!</v>
      </c>
      <c r="QSW1193" s="236" t="s">
        <v>29</v>
      </c>
      <c r="QSX1193" s="237" t="s">
        <v>26</v>
      </c>
      <c r="QSY1193" s="238">
        <v>7</v>
      </c>
      <c r="QSZ1193" s="238">
        <v>2</v>
      </c>
      <c r="QTA1193" s="239" t="s">
        <v>237</v>
      </c>
      <c r="QTB1193" s="240">
        <v>0</v>
      </c>
      <c r="QTC1193" s="240">
        <v>210</v>
      </c>
      <c r="QTD1193" s="235" t="e">
        <f>QTD1194+QTD1195</f>
        <v>#REF!</v>
      </c>
      <c r="QTE1193" s="236" t="s">
        <v>29</v>
      </c>
      <c r="QTF1193" s="237" t="s">
        <v>26</v>
      </c>
      <c r="QTG1193" s="238">
        <v>7</v>
      </c>
      <c r="QTH1193" s="238">
        <v>2</v>
      </c>
      <c r="QTI1193" s="239" t="s">
        <v>237</v>
      </c>
      <c r="QTJ1193" s="240">
        <v>0</v>
      </c>
      <c r="QTK1193" s="240">
        <v>210</v>
      </c>
      <c r="QTL1193" s="235" t="e">
        <f>QTL1194+QTL1195</f>
        <v>#REF!</v>
      </c>
      <c r="QTM1193" s="236" t="s">
        <v>29</v>
      </c>
      <c r="QTN1193" s="237" t="s">
        <v>26</v>
      </c>
      <c r="QTO1193" s="238">
        <v>7</v>
      </c>
      <c r="QTP1193" s="238">
        <v>2</v>
      </c>
      <c r="QTQ1193" s="239" t="s">
        <v>237</v>
      </c>
      <c r="QTR1193" s="240">
        <v>0</v>
      </c>
      <c r="QTS1193" s="240">
        <v>210</v>
      </c>
      <c r="QTT1193" s="235" t="e">
        <f>QTT1194+QTT1195</f>
        <v>#REF!</v>
      </c>
      <c r="QTU1193" s="236" t="s">
        <v>29</v>
      </c>
      <c r="QTV1193" s="237" t="s">
        <v>26</v>
      </c>
      <c r="QTW1193" s="238">
        <v>7</v>
      </c>
      <c r="QTX1193" s="238">
        <v>2</v>
      </c>
      <c r="QTY1193" s="239" t="s">
        <v>237</v>
      </c>
      <c r="QTZ1193" s="240">
        <v>0</v>
      </c>
      <c r="QUA1193" s="240">
        <v>210</v>
      </c>
      <c r="QUB1193" s="235" t="e">
        <f>QUB1194+QUB1195</f>
        <v>#REF!</v>
      </c>
      <c r="QUC1193" s="236" t="s">
        <v>29</v>
      </c>
      <c r="QUD1193" s="237" t="s">
        <v>26</v>
      </c>
      <c r="QUE1193" s="238">
        <v>7</v>
      </c>
      <c r="QUF1193" s="238">
        <v>2</v>
      </c>
      <c r="QUG1193" s="239" t="s">
        <v>237</v>
      </c>
      <c r="QUH1193" s="240">
        <v>0</v>
      </c>
      <c r="QUI1193" s="240">
        <v>210</v>
      </c>
      <c r="QUJ1193" s="235" t="e">
        <f>QUJ1194+QUJ1195</f>
        <v>#REF!</v>
      </c>
      <c r="QUK1193" s="236" t="s">
        <v>29</v>
      </c>
      <c r="QUL1193" s="237" t="s">
        <v>26</v>
      </c>
      <c r="QUM1193" s="238">
        <v>7</v>
      </c>
      <c r="QUN1193" s="238">
        <v>2</v>
      </c>
      <c r="QUO1193" s="239" t="s">
        <v>237</v>
      </c>
      <c r="QUP1193" s="240">
        <v>0</v>
      </c>
      <c r="QUQ1193" s="240">
        <v>210</v>
      </c>
      <c r="QUR1193" s="235" t="e">
        <f>QUR1194+QUR1195</f>
        <v>#REF!</v>
      </c>
      <c r="QUS1193" s="236" t="s">
        <v>29</v>
      </c>
      <c r="QUT1193" s="237" t="s">
        <v>26</v>
      </c>
      <c r="QUU1193" s="238">
        <v>7</v>
      </c>
      <c r="QUV1193" s="238">
        <v>2</v>
      </c>
      <c r="QUW1193" s="239" t="s">
        <v>237</v>
      </c>
      <c r="QUX1193" s="240">
        <v>0</v>
      </c>
      <c r="QUY1193" s="240">
        <v>210</v>
      </c>
      <c r="QUZ1193" s="235" t="e">
        <f>QUZ1194+QUZ1195</f>
        <v>#REF!</v>
      </c>
      <c r="QVA1193" s="236" t="s">
        <v>29</v>
      </c>
      <c r="QVB1193" s="237" t="s">
        <v>26</v>
      </c>
      <c r="QVC1193" s="238">
        <v>7</v>
      </c>
      <c r="QVD1193" s="238">
        <v>2</v>
      </c>
      <c r="QVE1193" s="239" t="s">
        <v>237</v>
      </c>
      <c r="QVF1193" s="240">
        <v>0</v>
      </c>
      <c r="QVG1193" s="240">
        <v>210</v>
      </c>
      <c r="QVH1193" s="235" t="e">
        <f>QVH1194+QVH1195</f>
        <v>#REF!</v>
      </c>
      <c r="QVI1193" s="236" t="s">
        <v>29</v>
      </c>
      <c r="QVJ1193" s="237" t="s">
        <v>26</v>
      </c>
      <c r="QVK1193" s="238">
        <v>7</v>
      </c>
      <c r="QVL1193" s="238">
        <v>2</v>
      </c>
      <c r="QVM1193" s="239" t="s">
        <v>237</v>
      </c>
      <c r="QVN1193" s="240">
        <v>0</v>
      </c>
      <c r="QVO1193" s="240">
        <v>210</v>
      </c>
      <c r="QVP1193" s="235" t="e">
        <f>QVP1194+QVP1195</f>
        <v>#REF!</v>
      </c>
      <c r="QVQ1193" s="236" t="s">
        <v>29</v>
      </c>
      <c r="QVR1193" s="237" t="s">
        <v>26</v>
      </c>
      <c r="QVS1193" s="238">
        <v>7</v>
      </c>
      <c r="QVT1193" s="238">
        <v>2</v>
      </c>
      <c r="QVU1193" s="239" t="s">
        <v>237</v>
      </c>
      <c r="QVV1193" s="240">
        <v>0</v>
      </c>
      <c r="QVW1193" s="240">
        <v>210</v>
      </c>
      <c r="QVX1193" s="235" t="e">
        <f>QVX1194+QVX1195</f>
        <v>#REF!</v>
      </c>
      <c r="QVY1193" s="236" t="s">
        <v>29</v>
      </c>
      <c r="QVZ1193" s="237" t="s">
        <v>26</v>
      </c>
      <c r="QWA1193" s="238">
        <v>7</v>
      </c>
      <c r="QWB1193" s="238">
        <v>2</v>
      </c>
      <c r="QWC1193" s="239" t="s">
        <v>237</v>
      </c>
      <c r="QWD1193" s="240">
        <v>0</v>
      </c>
      <c r="QWE1193" s="240">
        <v>210</v>
      </c>
      <c r="QWF1193" s="235" t="e">
        <f>QWF1194+QWF1195</f>
        <v>#REF!</v>
      </c>
      <c r="QWG1193" s="236" t="s">
        <v>29</v>
      </c>
      <c r="QWH1193" s="237" t="s">
        <v>26</v>
      </c>
      <c r="QWI1193" s="238">
        <v>7</v>
      </c>
      <c r="QWJ1193" s="238">
        <v>2</v>
      </c>
      <c r="QWK1193" s="239" t="s">
        <v>237</v>
      </c>
      <c r="QWL1193" s="240">
        <v>0</v>
      </c>
      <c r="QWM1193" s="240">
        <v>210</v>
      </c>
      <c r="QWN1193" s="235" t="e">
        <f>QWN1194+QWN1195</f>
        <v>#REF!</v>
      </c>
      <c r="QWO1193" s="236" t="s">
        <v>29</v>
      </c>
      <c r="QWP1193" s="237" t="s">
        <v>26</v>
      </c>
      <c r="QWQ1193" s="238">
        <v>7</v>
      </c>
      <c r="QWR1193" s="238">
        <v>2</v>
      </c>
      <c r="QWS1193" s="239" t="s">
        <v>237</v>
      </c>
      <c r="QWT1193" s="240">
        <v>0</v>
      </c>
      <c r="QWU1193" s="240">
        <v>210</v>
      </c>
      <c r="QWV1193" s="235" t="e">
        <f>QWV1194+QWV1195</f>
        <v>#REF!</v>
      </c>
      <c r="QWW1193" s="236" t="s">
        <v>29</v>
      </c>
      <c r="QWX1193" s="237" t="s">
        <v>26</v>
      </c>
      <c r="QWY1193" s="238">
        <v>7</v>
      </c>
      <c r="QWZ1193" s="238">
        <v>2</v>
      </c>
      <c r="QXA1193" s="239" t="s">
        <v>237</v>
      </c>
      <c r="QXB1193" s="240">
        <v>0</v>
      </c>
      <c r="QXC1193" s="240">
        <v>210</v>
      </c>
      <c r="QXD1193" s="235" t="e">
        <f>QXD1194+QXD1195</f>
        <v>#REF!</v>
      </c>
      <c r="QXE1193" s="236" t="s">
        <v>29</v>
      </c>
      <c r="QXF1193" s="237" t="s">
        <v>26</v>
      </c>
      <c r="QXG1193" s="238">
        <v>7</v>
      </c>
      <c r="QXH1193" s="238">
        <v>2</v>
      </c>
      <c r="QXI1193" s="239" t="s">
        <v>237</v>
      </c>
      <c r="QXJ1193" s="240">
        <v>0</v>
      </c>
      <c r="QXK1193" s="240">
        <v>210</v>
      </c>
      <c r="QXL1193" s="235" t="e">
        <f>QXL1194+QXL1195</f>
        <v>#REF!</v>
      </c>
      <c r="QXM1193" s="236" t="s">
        <v>29</v>
      </c>
      <c r="QXN1193" s="237" t="s">
        <v>26</v>
      </c>
      <c r="QXO1193" s="238">
        <v>7</v>
      </c>
      <c r="QXP1193" s="238">
        <v>2</v>
      </c>
      <c r="QXQ1193" s="239" t="s">
        <v>237</v>
      </c>
      <c r="QXR1193" s="240">
        <v>0</v>
      </c>
      <c r="QXS1193" s="240">
        <v>210</v>
      </c>
      <c r="QXT1193" s="235" t="e">
        <f>QXT1194+QXT1195</f>
        <v>#REF!</v>
      </c>
      <c r="QXU1193" s="236" t="s">
        <v>29</v>
      </c>
      <c r="QXV1193" s="237" t="s">
        <v>26</v>
      </c>
      <c r="QXW1193" s="238">
        <v>7</v>
      </c>
      <c r="QXX1193" s="238">
        <v>2</v>
      </c>
      <c r="QXY1193" s="239" t="s">
        <v>237</v>
      </c>
      <c r="QXZ1193" s="240">
        <v>0</v>
      </c>
      <c r="QYA1193" s="240">
        <v>210</v>
      </c>
      <c r="QYB1193" s="235" t="e">
        <f>QYB1194+QYB1195</f>
        <v>#REF!</v>
      </c>
      <c r="QYC1193" s="236" t="s">
        <v>29</v>
      </c>
      <c r="QYD1193" s="237" t="s">
        <v>26</v>
      </c>
      <c r="QYE1193" s="238">
        <v>7</v>
      </c>
      <c r="QYF1193" s="238">
        <v>2</v>
      </c>
      <c r="QYG1193" s="239" t="s">
        <v>237</v>
      </c>
      <c r="QYH1193" s="240">
        <v>0</v>
      </c>
      <c r="QYI1193" s="240">
        <v>210</v>
      </c>
      <c r="QYJ1193" s="235" t="e">
        <f>QYJ1194+QYJ1195</f>
        <v>#REF!</v>
      </c>
      <c r="QYK1193" s="236" t="s">
        <v>29</v>
      </c>
      <c r="QYL1193" s="237" t="s">
        <v>26</v>
      </c>
      <c r="QYM1193" s="238">
        <v>7</v>
      </c>
      <c r="QYN1193" s="238">
        <v>2</v>
      </c>
      <c r="QYO1193" s="239" t="s">
        <v>237</v>
      </c>
      <c r="QYP1193" s="240">
        <v>0</v>
      </c>
      <c r="QYQ1193" s="240">
        <v>210</v>
      </c>
      <c r="QYR1193" s="235" t="e">
        <f>QYR1194+QYR1195</f>
        <v>#REF!</v>
      </c>
      <c r="QYS1193" s="236" t="s">
        <v>29</v>
      </c>
      <c r="QYT1193" s="237" t="s">
        <v>26</v>
      </c>
      <c r="QYU1193" s="238">
        <v>7</v>
      </c>
      <c r="QYV1193" s="238">
        <v>2</v>
      </c>
      <c r="QYW1193" s="239" t="s">
        <v>237</v>
      </c>
      <c r="QYX1193" s="240">
        <v>0</v>
      </c>
      <c r="QYY1193" s="240">
        <v>210</v>
      </c>
      <c r="QYZ1193" s="235" t="e">
        <f>QYZ1194+QYZ1195</f>
        <v>#REF!</v>
      </c>
      <c r="QZA1193" s="236" t="s">
        <v>29</v>
      </c>
      <c r="QZB1193" s="237" t="s">
        <v>26</v>
      </c>
      <c r="QZC1193" s="238">
        <v>7</v>
      </c>
      <c r="QZD1193" s="238">
        <v>2</v>
      </c>
      <c r="QZE1193" s="239" t="s">
        <v>237</v>
      </c>
      <c r="QZF1193" s="240">
        <v>0</v>
      </c>
      <c r="QZG1193" s="240">
        <v>210</v>
      </c>
      <c r="QZH1193" s="235" t="e">
        <f>QZH1194+QZH1195</f>
        <v>#REF!</v>
      </c>
      <c r="QZI1193" s="236" t="s">
        <v>29</v>
      </c>
      <c r="QZJ1193" s="237" t="s">
        <v>26</v>
      </c>
      <c r="QZK1193" s="238">
        <v>7</v>
      </c>
      <c r="QZL1193" s="238">
        <v>2</v>
      </c>
      <c r="QZM1193" s="239" t="s">
        <v>237</v>
      </c>
      <c r="QZN1193" s="240">
        <v>0</v>
      </c>
      <c r="QZO1193" s="240">
        <v>210</v>
      </c>
      <c r="QZP1193" s="235" t="e">
        <f>QZP1194+QZP1195</f>
        <v>#REF!</v>
      </c>
      <c r="QZQ1193" s="236" t="s">
        <v>29</v>
      </c>
      <c r="QZR1193" s="237" t="s">
        <v>26</v>
      </c>
      <c r="QZS1193" s="238">
        <v>7</v>
      </c>
      <c r="QZT1193" s="238">
        <v>2</v>
      </c>
      <c r="QZU1193" s="239" t="s">
        <v>237</v>
      </c>
      <c r="QZV1193" s="240">
        <v>0</v>
      </c>
      <c r="QZW1193" s="240">
        <v>210</v>
      </c>
      <c r="QZX1193" s="235" t="e">
        <f>QZX1194+QZX1195</f>
        <v>#REF!</v>
      </c>
      <c r="QZY1193" s="236" t="s">
        <v>29</v>
      </c>
      <c r="QZZ1193" s="237" t="s">
        <v>26</v>
      </c>
      <c r="RAA1193" s="238">
        <v>7</v>
      </c>
      <c r="RAB1193" s="238">
        <v>2</v>
      </c>
      <c r="RAC1193" s="239" t="s">
        <v>237</v>
      </c>
      <c r="RAD1193" s="240">
        <v>0</v>
      </c>
      <c r="RAE1193" s="240">
        <v>210</v>
      </c>
      <c r="RAF1193" s="235" t="e">
        <f>RAF1194+RAF1195</f>
        <v>#REF!</v>
      </c>
      <c r="RAG1193" s="236" t="s">
        <v>29</v>
      </c>
      <c r="RAH1193" s="237" t="s">
        <v>26</v>
      </c>
      <c r="RAI1193" s="238">
        <v>7</v>
      </c>
      <c r="RAJ1193" s="238">
        <v>2</v>
      </c>
      <c r="RAK1193" s="239" t="s">
        <v>237</v>
      </c>
      <c r="RAL1193" s="240">
        <v>0</v>
      </c>
      <c r="RAM1193" s="240">
        <v>210</v>
      </c>
      <c r="RAN1193" s="235" t="e">
        <f>RAN1194+RAN1195</f>
        <v>#REF!</v>
      </c>
      <c r="RAO1193" s="236" t="s">
        <v>29</v>
      </c>
      <c r="RAP1193" s="237" t="s">
        <v>26</v>
      </c>
      <c r="RAQ1193" s="238">
        <v>7</v>
      </c>
      <c r="RAR1193" s="238">
        <v>2</v>
      </c>
      <c r="RAS1193" s="239" t="s">
        <v>237</v>
      </c>
      <c r="RAT1193" s="240">
        <v>0</v>
      </c>
      <c r="RAU1193" s="240">
        <v>210</v>
      </c>
      <c r="RAV1193" s="235" t="e">
        <f>RAV1194+RAV1195</f>
        <v>#REF!</v>
      </c>
      <c r="RAW1193" s="236" t="s">
        <v>29</v>
      </c>
      <c r="RAX1193" s="237" t="s">
        <v>26</v>
      </c>
      <c r="RAY1193" s="238">
        <v>7</v>
      </c>
      <c r="RAZ1193" s="238">
        <v>2</v>
      </c>
      <c r="RBA1193" s="239" t="s">
        <v>237</v>
      </c>
      <c r="RBB1193" s="240">
        <v>0</v>
      </c>
      <c r="RBC1193" s="240">
        <v>210</v>
      </c>
      <c r="RBD1193" s="235" t="e">
        <f>RBD1194+RBD1195</f>
        <v>#REF!</v>
      </c>
      <c r="RBE1193" s="236" t="s">
        <v>29</v>
      </c>
      <c r="RBF1193" s="237" t="s">
        <v>26</v>
      </c>
      <c r="RBG1193" s="238">
        <v>7</v>
      </c>
      <c r="RBH1193" s="238">
        <v>2</v>
      </c>
      <c r="RBI1193" s="239" t="s">
        <v>237</v>
      </c>
      <c r="RBJ1193" s="240">
        <v>0</v>
      </c>
      <c r="RBK1193" s="240">
        <v>210</v>
      </c>
      <c r="RBL1193" s="235" t="e">
        <f>RBL1194+RBL1195</f>
        <v>#REF!</v>
      </c>
      <c r="RBM1193" s="236" t="s">
        <v>29</v>
      </c>
      <c r="RBN1193" s="237" t="s">
        <v>26</v>
      </c>
      <c r="RBO1193" s="238">
        <v>7</v>
      </c>
      <c r="RBP1193" s="238">
        <v>2</v>
      </c>
      <c r="RBQ1193" s="239" t="s">
        <v>237</v>
      </c>
      <c r="RBR1193" s="240">
        <v>0</v>
      </c>
      <c r="RBS1193" s="240">
        <v>210</v>
      </c>
      <c r="RBT1193" s="235" t="e">
        <f>RBT1194+RBT1195</f>
        <v>#REF!</v>
      </c>
      <c r="RBU1193" s="236" t="s">
        <v>29</v>
      </c>
      <c r="RBV1193" s="237" t="s">
        <v>26</v>
      </c>
      <c r="RBW1193" s="238">
        <v>7</v>
      </c>
      <c r="RBX1193" s="238">
        <v>2</v>
      </c>
      <c r="RBY1193" s="239" t="s">
        <v>237</v>
      </c>
      <c r="RBZ1193" s="240">
        <v>0</v>
      </c>
      <c r="RCA1193" s="240">
        <v>210</v>
      </c>
      <c r="RCB1193" s="235" t="e">
        <f>RCB1194+RCB1195</f>
        <v>#REF!</v>
      </c>
      <c r="RCC1193" s="236" t="s">
        <v>29</v>
      </c>
      <c r="RCD1193" s="237" t="s">
        <v>26</v>
      </c>
      <c r="RCE1193" s="238">
        <v>7</v>
      </c>
      <c r="RCF1193" s="238">
        <v>2</v>
      </c>
      <c r="RCG1193" s="239" t="s">
        <v>237</v>
      </c>
      <c r="RCH1193" s="240">
        <v>0</v>
      </c>
      <c r="RCI1193" s="240">
        <v>210</v>
      </c>
      <c r="RCJ1193" s="235" t="e">
        <f>RCJ1194+RCJ1195</f>
        <v>#REF!</v>
      </c>
      <c r="RCK1193" s="236" t="s">
        <v>29</v>
      </c>
      <c r="RCL1193" s="237" t="s">
        <v>26</v>
      </c>
      <c r="RCM1193" s="238">
        <v>7</v>
      </c>
      <c r="RCN1193" s="238">
        <v>2</v>
      </c>
      <c r="RCO1193" s="239" t="s">
        <v>237</v>
      </c>
      <c r="RCP1193" s="240">
        <v>0</v>
      </c>
      <c r="RCQ1193" s="240">
        <v>210</v>
      </c>
      <c r="RCR1193" s="235" t="e">
        <f>RCR1194+RCR1195</f>
        <v>#REF!</v>
      </c>
      <c r="RCS1193" s="236" t="s">
        <v>29</v>
      </c>
      <c r="RCT1193" s="237" t="s">
        <v>26</v>
      </c>
      <c r="RCU1193" s="238">
        <v>7</v>
      </c>
      <c r="RCV1193" s="238">
        <v>2</v>
      </c>
      <c r="RCW1193" s="239" t="s">
        <v>237</v>
      </c>
      <c r="RCX1193" s="240">
        <v>0</v>
      </c>
      <c r="RCY1193" s="240">
        <v>210</v>
      </c>
      <c r="RCZ1193" s="235" t="e">
        <f>RCZ1194+RCZ1195</f>
        <v>#REF!</v>
      </c>
      <c r="RDA1193" s="236" t="s">
        <v>29</v>
      </c>
      <c r="RDB1193" s="237" t="s">
        <v>26</v>
      </c>
      <c r="RDC1193" s="238">
        <v>7</v>
      </c>
      <c r="RDD1193" s="238">
        <v>2</v>
      </c>
      <c r="RDE1193" s="239" t="s">
        <v>237</v>
      </c>
      <c r="RDF1193" s="240">
        <v>0</v>
      </c>
      <c r="RDG1193" s="240">
        <v>210</v>
      </c>
      <c r="RDH1193" s="235" t="e">
        <f>RDH1194+RDH1195</f>
        <v>#REF!</v>
      </c>
      <c r="RDI1193" s="236" t="s">
        <v>29</v>
      </c>
      <c r="RDJ1193" s="237" t="s">
        <v>26</v>
      </c>
      <c r="RDK1193" s="238">
        <v>7</v>
      </c>
      <c r="RDL1193" s="238">
        <v>2</v>
      </c>
      <c r="RDM1193" s="239" t="s">
        <v>237</v>
      </c>
      <c r="RDN1193" s="240">
        <v>0</v>
      </c>
      <c r="RDO1193" s="240">
        <v>210</v>
      </c>
      <c r="RDP1193" s="235" t="e">
        <f>RDP1194+RDP1195</f>
        <v>#REF!</v>
      </c>
      <c r="RDQ1193" s="236" t="s">
        <v>29</v>
      </c>
      <c r="RDR1193" s="237" t="s">
        <v>26</v>
      </c>
      <c r="RDS1193" s="238">
        <v>7</v>
      </c>
      <c r="RDT1193" s="238">
        <v>2</v>
      </c>
      <c r="RDU1193" s="239" t="s">
        <v>237</v>
      </c>
      <c r="RDV1193" s="240">
        <v>0</v>
      </c>
      <c r="RDW1193" s="240">
        <v>210</v>
      </c>
      <c r="RDX1193" s="235" t="e">
        <f>RDX1194+RDX1195</f>
        <v>#REF!</v>
      </c>
      <c r="RDY1193" s="236" t="s">
        <v>29</v>
      </c>
      <c r="RDZ1193" s="237" t="s">
        <v>26</v>
      </c>
      <c r="REA1193" s="238">
        <v>7</v>
      </c>
      <c r="REB1193" s="238">
        <v>2</v>
      </c>
      <c r="REC1193" s="239" t="s">
        <v>237</v>
      </c>
      <c r="RED1193" s="240">
        <v>0</v>
      </c>
      <c r="REE1193" s="240">
        <v>210</v>
      </c>
      <c r="REF1193" s="235" t="e">
        <f>REF1194+REF1195</f>
        <v>#REF!</v>
      </c>
      <c r="REG1193" s="236" t="s">
        <v>29</v>
      </c>
      <c r="REH1193" s="237" t="s">
        <v>26</v>
      </c>
      <c r="REI1193" s="238">
        <v>7</v>
      </c>
      <c r="REJ1193" s="238">
        <v>2</v>
      </c>
      <c r="REK1193" s="239" t="s">
        <v>237</v>
      </c>
      <c r="REL1193" s="240">
        <v>0</v>
      </c>
      <c r="REM1193" s="240">
        <v>210</v>
      </c>
      <c r="REN1193" s="235" t="e">
        <f>REN1194+REN1195</f>
        <v>#REF!</v>
      </c>
      <c r="REO1193" s="236" t="s">
        <v>29</v>
      </c>
      <c r="REP1193" s="237" t="s">
        <v>26</v>
      </c>
      <c r="REQ1193" s="238">
        <v>7</v>
      </c>
      <c r="RER1193" s="238">
        <v>2</v>
      </c>
      <c r="RES1193" s="239" t="s">
        <v>237</v>
      </c>
      <c r="RET1193" s="240">
        <v>0</v>
      </c>
      <c r="REU1193" s="240">
        <v>210</v>
      </c>
      <c r="REV1193" s="235" t="e">
        <f>REV1194+REV1195</f>
        <v>#REF!</v>
      </c>
      <c r="REW1193" s="236" t="s">
        <v>29</v>
      </c>
      <c r="REX1193" s="237" t="s">
        <v>26</v>
      </c>
      <c r="REY1193" s="238">
        <v>7</v>
      </c>
      <c r="REZ1193" s="238">
        <v>2</v>
      </c>
      <c r="RFA1193" s="239" t="s">
        <v>237</v>
      </c>
      <c r="RFB1193" s="240">
        <v>0</v>
      </c>
      <c r="RFC1193" s="240">
        <v>210</v>
      </c>
      <c r="RFD1193" s="235" t="e">
        <f>RFD1194+RFD1195</f>
        <v>#REF!</v>
      </c>
      <c r="RFE1193" s="236" t="s">
        <v>29</v>
      </c>
      <c r="RFF1193" s="237" t="s">
        <v>26</v>
      </c>
      <c r="RFG1193" s="238">
        <v>7</v>
      </c>
      <c r="RFH1193" s="238">
        <v>2</v>
      </c>
      <c r="RFI1193" s="239" t="s">
        <v>237</v>
      </c>
      <c r="RFJ1193" s="240">
        <v>0</v>
      </c>
      <c r="RFK1193" s="240">
        <v>210</v>
      </c>
      <c r="RFL1193" s="235" t="e">
        <f>RFL1194+RFL1195</f>
        <v>#REF!</v>
      </c>
      <c r="RFM1193" s="236" t="s">
        <v>29</v>
      </c>
      <c r="RFN1193" s="237" t="s">
        <v>26</v>
      </c>
      <c r="RFO1193" s="238">
        <v>7</v>
      </c>
      <c r="RFP1193" s="238">
        <v>2</v>
      </c>
      <c r="RFQ1193" s="239" t="s">
        <v>237</v>
      </c>
      <c r="RFR1193" s="240">
        <v>0</v>
      </c>
      <c r="RFS1193" s="240">
        <v>210</v>
      </c>
      <c r="RFT1193" s="235" t="e">
        <f>RFT1194+RFT1195</f>
        <v>#REF!</v>
      </c>
      <c r="RFU1193" s="236" t="s">
        <v>29</v>
      </c>
      <c r="RFV1193" s="237" t="s">
        <v>26</v>
      </c>
      <c r="RFW1193" s="238">
        <v>7</v>
      </c>
      <c r="RFX1193" s="238">
        <v>2</v>
      </c>
      <c r="RFY1193" s="239" t="s">
        <v>237</v>
      </c>
      <c r="RFZ1193" s="240">
        <v>0</v>
      </c>
      <c r="RGA1193" s="240">
        <v>210</v>
      </c>
      <c r="RGB1193" s="235" t="e">
        <f>RGB1194+RGB1195</f>
        <v>#REF!</v>
      </c>
      <c r="RGC1193" s="236" t="s">
        <v>29</v>
      </c>
      <c r="RGD1193" s="237" t="s">
        <v>26</v>
      </c>
      <c r="RGE1193" s="238">
        <v>7</v>
      </c>
      <c r="RGF1193" s="238">
        <v>2</v>
      </c>
      <c r="RGG1193" s="239" t="s">
        <v>237</v>
      </c>
      <c r="RGH1193" s="240">
        <v>0</v>
      </c>
      <c r="RGI1193" s="240">
        <v>210</v>
      </c>
      <c r="RGJ1193" s="235" t="e">
        <f>RGJ1194+RGJ1195</f>
        <v>#REF!</v>
      </c>
      <c r="RGK1193" s="236" t="s">
        <v>29</v>
      </c>
      <c r="RGL1193" s="237" t="s">
        <v>26</v>
      </c>
      <c r="RGM1193" s="238">
        <v>7</v>
      </c>
      <c r="RGN1193" s="238">
        <v>2</v>
      </c>
      <c r="RGO1193" s="239" t="s">
        <v>237</v>
      </c>
      <c r="RGP1193" s="240">
        <v>0</v>
      </c>
      <c r="RGQ1193" s="240">
        <v>210</v>
      </c>
      <c r="RGR1193" s="235" t="e">
        <f>RGR1194+RGR1195</f>
        <v>#REF!</v>
      </c>
      <c r="RGS1193" s="236" t="s">
        <v>29</v>
      </c>
      <c r="RGT1193" s="237" t="s">
        <v>26</v>
      </c>
      <c r="RGU1193" s="238">
        <v>7</v>
      </c>
      <c r="RGV1193" s="238">
        <v>2</v>
      </c>
      <c r="RGW1193" s="239" t="s">
        <v>237</v>
      </c>
      <c r="RGX1193" s="240">
        <v>0</v>
      </c>
      <c r="RGY1193" s="240">
        <v>210</v>
      </c>
      <c r="RGZ1193" s="235" t="e">
        <f>RGZ1194+RGZ1195</f>
        <v>#REF!</v>
      </c>
      <c r="RHA1193" s="236" t="s">
        <v>29</v>
      </c>
      <c r="RHB1193" s="237" t="s">
        <v>26</v>
      </c>
      <c r="RHC1193" s="238">
        <v>7</v>
      </c>
      <c r="RHD1193" s="238">
        <v>2</v>
      </c>
      <c r="RHE1193" s="239" t="s">
        <v>237</v>
      </c>
      <c r="RHF1193" s="240">
        <v>0</v>
      </c>
      <c r="RHG1193" s="240">
        <v>210</v>
      </c>
      <c r="RHH1193" s="235" t="e">
        <f>RHH1194+RHH1195</f>
        <v>#REF!</v>
      </c>
      <c r="RHI1193" s="236" t="s">
        <v>29</v>
      </c>
      <c r="RHJ1193" s="237" t="s">
        <v>26</v>
      </c>
      <c r="RHK1193" s="238">
        <v>7</v>
      </c>
      <c r="RHL1193" s="238">
        <v>2</v>
      </c>
      <c r="RHM1193" s="239" t="s">
        <v>237</v>
      </c>
      <c r="RHN1193" s="240">
        <v>0</v>
      </c>
      <c r="RHO1193" s="240">
        <v>210</v>
      </c>
      <c r="RHP1193" s="235" t="e">
        <f>RHP1194+RHP1195</f>
        <v>#REF!</v>
      </c>
      <c r="RHQ1193" s="236" t="s">
        <v>29</v>
      </c>
      <c r="RHR1193" s="237" t="s">
        <v>26</v>
      </c>
      <c r="RHS1193" s="238">
        <v>7</v>
      </c>
      <c r="RHT1193" s="238">
        <v>2</v>
      </c>
      <c r="RHU1193" s="239" t="s">
        <v>237</v>
      </c>
      <c r="RHV1193" s="240">
        <v>0</v>
      </c>
      <c r="RHW1193" s="240">
        <v>210</v>
      </c>
      <c r="RHX1193" s="235" t="e">
        <f>RHX1194+RHX1195</f>
        <v>#REF!</v>
      </c>
      <c r="RHY1193" s="236" t="s">
        <v>29</v>
      </c>
      <c r="RHZ1193" s="237" t="s">
        <v>26</v>
      </c>
      <c r="RIA1193" s="238">
        <v>7</v>
      </c>
      <c r="RIB1193" s="238">
        <v>2</v>
      </c>
      <c r="RIC1193" s="239" t="s">
        <v>237</v>
      </c>
      <c r="RID1193" s="240">
        <v>0</v>
      </c>
      <c r="RIE1193" s="240">
        <v>210</v>
      </c>
      <c r="RIF1193" s="235" t="e">
        <f>RIF1194+RIF1195</f>
        <v>#REF!</v>
      </c>
      <c r="RIG1193" s="236" t="s">
        <v>29</v>
      </c>
      <c r="RIH1193" s="237" t="s">
        <v>26</v>
      </c>
      <c r="RII1193" s="238">
        <v>7</v>
      </c>
      <c r="RIJ1193" s="238">
        <v>2</v>
      </c>
      <c r="RIK1193" s="239" t="s">
        <v>237</v>
      </c>
      <c r="RIL1193" s="240">
        <v>0</v>
      </c>
      <c r="RIM1193" s="240">
        <v>210</v>
      </c>
      <c r="RIN1193" s="235" t="e">
        <f>RIN1194+RIN1195</f>
        <v>#REF!</v>
      </c>
      <c r="RIO1193" s="236" t="s">
        <v>29</v>
      </c>
      <c r="RIP1193" s="237" t="s">
        <v>26</v>
      </c>
      <c r="RIQ1193" s="238">
        <v>7</v>
      </c>
      <c r="RIR1193" s="238">
        <v>2</v>
      </c>
      <c r="RIS1193" s="239" t="s">
        <v>237</v>
      </c>
      <c r="RIT1193" s="240">
        <v>0</v>
      </c>
      <c r="RIU1193" s="240">
        <v>210</v>
      </c>
      <c r="RIV1193" s="235" t="e">
        <f>RIV1194+RIV1195</f>
        <v>#REF!</v>
      </c>
      <c r="RIW1193" s="236" t="s">
        <v>29</v>
      </c>
      <c r="RIX1193" s="237" t="s">
        <v>26</v>
      </c>
      <c r="RIY1193" s="238">
        <v>7</v>
      </c>
      <c r="RIZ1193" s="238">
        <v>2</v>
      </c>
      <c r="RJA1193" s="239" t="s">
        <v>237</v>
      </c>
      <c r="RJB1193" s="240">
        <v>0</v>
      </c>
      <c r="RJC1193" s="240">
        <v>210</v>
      </c>
      <c r="RJD1193" s="235" t="e">
        <f>RJD1194+RJD1195</f>
        <v>#REF!</v>
      </c>
      <c r="RJE1193" s="236" t="s">
        <v>29</v>
      </c>
      <c r="RJF1193" s="237" t="s">
        <v>26</v>
      </c>
      <c r="RJG1193" s="238">
        <v>7</v>
      </c>
      <c r="RJH1193" s="238">
        <v>2</v>
      </c>
      <c r="RJI1193" s="239" t="s">
        <v>237</v>
      </c>
      <c r="RJJ1193" s="240">
        <v>0</v>
      </c>
      <c r="RJK1193" s="240">
        <v>210</v>
      </c>
      <c r="RJL1193" s="235" t="e">
        <f>RJL1194+RJL1195</f>
        <v>#REF!</v>
      </c>
      <c r="RJM1193" s="236" t="s">
        <v>29</v>
      </c>
      <c r="RJN1193" s="237" t="s">
        <v>26</v>
      </c>
      <c r="RJO1193" s="238">
        <v>7</v>
      </c>
      <c r="RJP1193" s="238">
        <v>2</v>
      </c>
      <c r="RJQ1193" s="239" t="s">
        <v>237</v>
      </c>
      <c r="RJR1193" s="240">
        <v>0</v>
      </c>
      <c r="RJS1193" s="240">
        <v>210</v>
      </c>
      <c r="RJT1193" s="235" t="e">
        <f>RJT1194+RJT1195</f>
        <v>#REF!</v>
      </c>
      <c r="RJU1193" s="236" t="s">
        <v>29</v>
      </c>
      <c r="RJV1193" s="237" t="s">
        <v>26</v>
      </c>
      <c r="RJW1193" s="238">
        <v>7</v>
      </c>
      <c r="RJX1193" s="238">
        <v>2</v>
      </c>
      <c r="RJY1193" s="239" t="s">
        <v>237</v>
      </c>
      <c r="RJZ1193" s="240">
        <v>0</v>
      </c>
      <c r="RKA1193" s="240">
        <v>210</v>
      </c>
      <c r="RKB1193" s="235" t="e">
        <f>RKB1194+RKB1195</f>
        <v>#REF!</v>
      </c>
      <c r="RKC1193" s="236" t="s">
        <v>29</v>
      </c>
      <c r="RKD1193" s="237" t="s">
        <v>26</v>
      </c>
      <c r="RKE1193" s="238">
        <v>7</v>
      </c>
      <c r="RKF1193" s="238">
        <v>2</v>
      </c>
      <c r="RKG1193" s="239" t="s">
        <v>237</v>
      </c>
      <c r="RKH1193" s="240">
        <v>0</v>
      </c>
      <c r="RKI1193" s="240">
        <v>210</v>
      </c>
      <c r="RKJ1193" s="235" t="e">
        <f>RKJ1194+RKJ1195</f>
        <v>#REF!</v>
      </c>
      <c r="RKK1193" s="236" t="s">
        <v>29</v>
      </c>
      <c r="RKL1193" s="237" t="s">
        <v>26</v>
      </c>
      <c r="RKM1193" s="238">
        <v>7</v>
      </c>
      <c r="RKN1193" s="238">
        <v>2</v>
      </c>
      <c r="RKO1193" s="239" t="s">
        <v>237</v>
      </c>
      <c r="RKP1193" s="240">
        <v>0</v>
      </c>
      <c r="RKQ1193" s="240">
        <v>210</v>
      </c>
      <c r="RKR1193" s="235" t="e">
        <f>RKR1194+RKR1195</f>
        <v>#REF!</v>
      </c>
      <c r="RKS1193" s="236" t="s">
        <v>29</v>
      </c>
      <c r="RKT1193" s="237" t="s">
        <v>26</v>
      </c>
      <c r="RKU1193" s="238">
        <v>7</v>
      </c>
      <c r="RKV1193" s="238">
        <v>2</v>
      </c>
      <c r="RKW1193" s="239" t="s">
        <v>237</v>
      </c>
      <c r="RKX1193" s="240">
        <v>0</v>
      </c>
      <c r="RKY1193" s="240">
        <v>210</v>
      </c>
      <c r="RKZ1193" s="235" t="e">
        <f>RKZ1194+RKZ1195</f>
        <v>#REF!</v>
      </c>
      <c r="RLA1193" s="236" t="s">
        <v>29</v>
      </c>
      <c r="RLB1193" s="237" t="s">
        <v>26</v>
      </c>
      <c r="RLC1193" s="238">
        <v>7</v>
      </c>
      <c r="RLD1193" s="238">
        <v>2</v>
      </c>
      <c r="RLE1193" s="239" t="s">
        <v>237</v>
      </c>
      <c r="RLF1193" s="240">
        <v>0</v>
      </c>
      <c r="RLG1193" s="240">
        <v>210</v>
      </c>
      <c r="RLH1193" s="235" t="e">
        <f>RLH1194+RLH1195</f>
        <v>#REF!</v>
      </c>
      <c r="RLI1193" s="236" t="s">
        <v>29</v>
      </c>
      <c r="RLJ1193" s="237" t="s">
        <v>26</v>
      </c>
      <c r="RLK1193" s="238">
        <v>7</v>
      </c>
      <c r="RLL1193" s="238">
        <v>2</v>
      </c>
      <c r="RLM1193" s="239" t="s">
        <v>237</v>
      </c>
      <c r="RLN1193" s="240">
        <v>0</v>
      </c>
      <c r="RLO1193" s="240">
        <v>210</v>
      </c>
      <c r="RLP1193" s="235" t="e">
        <f>RLP1194+RLP1195</f>
        <v>#REF!</v>
      </c>
      <c r="RLQ1193" s="236" t="s">
        <v>29</v>
      </c>
      <c r="RLR1193" s="237" t="s">
        <v>26</v>
      </c>
      <c r="RLS1193" s="238">
        <v>7</v>
      </c>
      <c r="RLT1193" s="238">
        <v>2</v>
      </c>
      <c r="RLU1193" s="239" t="s">
        <v>237</v>
      </c>
      <c r="RLV1193" s="240">
        <v>0</v>
      </c>
      <c r="RLW1193" s="240">
        <v>210</v>
      </c>
      <c r="RLX1193" s="235" t="e">
        <f>RLX1194+RLX1195</f>
        <v>#REF!</v>
      </c>
      <c r="RLY1193" s="236" t="s">
        <v>29</v>
      </c>
      <c r="RLZ1193" s="237" t="s">
        <v>26</v>
      </c>
      <c r="RMA1193" s="238">
        <v>7</v>
      </c>
      <c r="RMB1193" s="238">
        <v>2</v>
      </c>
      <c r="RMC1193" s="239" t="s">
        <v>237</v>
      </c>
      <c r="RMD1193" s="240">
        <v>0</v>
      </c>
      <c r="RME1193" s="240">
        <v>210</v>
      </c>
      <c r="RMF1193" s="235" t="e">
        <f>RMF1194+RMF1195</f>
        <v>#REF!</v>
      </c>
      <c r="RMG1193" s="236" t="s">
        <v>29</v>
      </c>
      <c r="RMH1193" s="237" t="s">
        <v>26</v>
      </c>
      <c r="RMI1193" s="238">
        <v>7</v>
      </c>
      <c r="RMJ1193" s="238">
        <v>2</v>
      </c>
      <c r="RMK1193" s="239" t="s">
        <v>237</v>
      </c>
      <c r="RML1193" s="240">
        <v>0</v>
      </c>
      <c r="RMM1193" s="240">
        <v>210</v>
      </c>
      <c r="RMN1193" s="235" t="e">
        <f>RMN1194+RMN1195</f>
        <v>#REF!</v>
      </c>
      <c r="RMO1193" s="236" t="s">
        <v>29</v>
      </c>
      <c r="RMP1193" s="237" t="s">
        <v>26</v>
      </c>
      <c r="RMQ1193" s="238">
        <v>7</v>
      </c>
      <c r="RMR1193" s="238">
        <v>2</v>
      </c>
      <c r="RMS1193" s="239" t="s">
        <v>237</v>
      </c>
      <c r="RMT1193" s="240">
        <v>0</v>
      </c>
      <c r="RMU1193" s="240">
        <v>210</v>
      </c>
      <c r="RMV1193" s="235" t="e">
        <f>RMV1194+RMV1195</f>
        <v>#REF!</v>
      </c>
      <c r="RMW1193" s="236" t="s">
        <v>29</v>
      </c>
      <c r="RMX1193" s="237" t="s">
        <v>26</v>
      </c>
      <c r="RMY1193" s="238">
        <v>7</v>
      </c>
      <c r="RMZ1193" s="238">
        <v>2</v>
      </c>
      <c r="RNA1193" s="239" t="s">
        <v>237</v>
      </c>
      <c r="RNB1193" s="240">
        <v>0</v>
      </c>
      <c r="RNC1193" s="240">
        <v>210</v>
      </c>
      <c r="RND1193" s="235" t="e">
        <f>RND1194+RND1195</f>
        <v>#REF!</v>
      </c>
      <c r="RNE1193" s="236" t="s">
        <v>29</v>
      </c>
      <c r="RNF1193" s="237" t="s">
        <v>26</v>
      </c>
      <c r="RNG1193" s="238">
        <v>7</v>
      </c>
      <c r="RNH1193" s="238">
        <v>2</v>
      </c>
      <c r="RNI1193" s="239" t="s">
        <v>237</v>
      </c>
      <c r="RNJ1193" s="240">
        <v>0</v>
      </c>
      <c r="RNK1193" s="240">
        <v>210</v>
      </c>
      <c r="RNL1193" s="235" t="e">
        <f>RNL1194+RNL1195</f>
        <v>#REF!</v>
      </c>
      <c r="RNM1193" s="236" t="s">
        <v>29</v>
      </c>
      <c r="RNN1193" s="237" t="s">
        <v>26</v>
      </c>
      <c r="RNO1193" s="238">
        <v>7</v>
      </c>
      <c r="RNP1193" s="238">
        <v>2</v>
      </c>
      <c r="RNQ1193" s="239" t="s">
        <v>237</v>
      </c>
      <c r="RNR1193" s="240">
        <v>0</v>
      </c>
      <c r="RNS1193" s="240">
        <v>210</v>
      </c>
      <c r="RNT1193" s="235" t="e">
        <f>RNT1194+RNT1195</f>
        <v>#REF!</v>
      </c>
      <c r="RNU1193" s="236" t="s">
        <v>29</v>
      </c>
      <c r="RNV1193" s="237" t="s">
        <v>26</v>
      </c>
      <c r="RNW1193" s="238">
        <v>7</v>
      </c>
      <c r="RNX1193" s="238">
        <v>2</v>
      </c>
      <c r="RNY1193" s="239" t="s">
        <v>237</v>
      </c>
      <c r="RNZ1193" s="240">
        <v>0</v>
      </c>
      <c r="ROA1193" s="240">
        <v>210</v>
      </c>
      <c r="ROB1193" s="235" t="e">
        <f>ROB1194+ROB1195</f>
        <v>#REF!</v>
      </c>
      <c r="ROC1193" s="236" t="s">
        <v>29</v>
      </c>
      <c r="ROD1193" s="237" t="s">
        <v>26</v>
      </c>
      <c r="ROE1193" s="238">
        <v>7</v>
      </c>
      <c r="ROF1193" s="238">
        <v>2</v>
      </c>
      <c r="ROG1193" s="239" t="s">
        <v>237</v>
      </c>
      <c r="ROH1193" s="240">
        <v>0</v>
      </c>
      <c r="ROI1193" s="240">
        <v>210</v>
      </c>
      <c r="ROJ1193" s="235" t="e">
        <f>ROJ1194+ROJ1195</f>
        <v>#REF!</v>
      </c>
      <c r="ROK1193" s="236" t="s">
        <v>29</v>
      </c>
      <c r="ROL1193" s="237" t="s">
        <v>26</v>
      </c>
      <c r="ROM1193" s="238">
        <v>7</v>
      </c>
      <c r="RON1193" s="238">
        <v>2</v>
      </c>
      <c r="ROO1193" s="239" t="s">
        <v>237</v>
      </c>
      <c r="ROP1193" s="240">
        <v>0</v>
      </c>
      <c r="ROQ1193" s="240">
        <v>210</v>
      </c>
      <c r="ROR1193" s="235" t="e">
        <f>ROR1194+ROR1195</f>
        <v>#REF!</v>
      </c>
      <c r="ROS1193" s="236" t="s">
        <v>29</v>
      </c>
      <c r="ROT1193" s="237" t="s">
        <v>26</v>
      </c>
      <c r="ROU1193" s="238">
        <v>7</v>
      </c>
      <c r="ROV1193" s="238">
        <v>2</v>
      </c>
      <c r="ROW1193" s="239" t="s">
        <v>237</v>
      </c>
      <c r="ROX1193" s="240">
        <v>0</v>
      </c>
      <c r="ROY1193" s="240">
        <v>210</v>
      </c>
      <c r="ROZ1193" s="235" t="e">
        <f>ROZ1194+ROZ1195</f>
        <v>#REF!</v>
      </c>
      <c r="RPA1193" s="236" t="s">
        <v>29</v>
      </c>
      <c r="RPB1193" s="237" t="s">
        <v>26</v>
      </c>
      <c r="RPC1193" s="238">
        <v>7</v>
      </c>
      <c r="RPD1193" s="238">
        <v>2</v>
      </c>
      <c r="RPE1193" s="239" t="s">
        <v>237</v>
      </c>
      <c r="RPF1193" s="240">
        <v>0</v>
      </c>
      <c r="RPG1193" s="240">
        <v>210</v>
      </c>
      <c r="RPH1193" s="235" t="e">
        <f>RPH1194+RPH1195</f>
        <v>#REF!</v>
      </c>
      <c r="RPI1193" s="236" t="s">
        <v>29</v>
      </c>
      <c r="RPJ1193" s="237" t="s">
        <v>26</v>
      </c>
      <c r="RPK1193" s="238">
        <v>7</v>
      </c>
      <c r="RPL1193" s="238">
        <v>2</v>
      </c>
      <c r="RPM1193" s="239" t="s">
        <v>237</v>
      </c>
      <c r="RPN1193" s="240">
        <v>0</v>
      </c>
      <c r="RPO1193" s="240">
        <v>210</v>
      </c>
      <c r="RPP1193" s="235" t="e">
        <f>RPP1194+RPP1195</f>
        <v>#REF!</v>
      </c>
      <c r="RPQ1193" s="236" t="s">
        <v>29</v>
      </c>
      <c r="RPR1193" s="237" t="s">
        <v>26</v>
      </c>
      <c r="RPS1193" s="238">
        <v>7</v>
      </c>
      <c r="RPT1193" s="238">
        <v>2</v>
      </c>
      <c r="RPU1193" s="239" t="s">
        <v>237</v>
      </c>
      <c r="RPV1193" s="240">
        <v>0</v>
      </c>
      <c r="RPW1193" s="240">
        <v>210</v>
      </c>
      <c r="RPX1193" s="235" t="e">
        <f>RPX1194+RPX1195</f>
        <v>#REF!</v>
      </c>
      <c r="RPY1193" s="236" t="s">
        <v>29</v>
      </c>
      <c r="RPZ1193" s="237" t="s">
        <v>26</v>
      </c>
      <c r="RQA1193" s="238">
        <v>7</v>
      </c>
      <c r="RQB1193" s="238">
        <v>2</v>
      </c>
      <c r="RQC1193" s="239" t="s">
        <v>237</v>
      </c>
      <c r="RQD1193" s="240">
        <v>0</v>
      </c>
      <c r="RQE1193" s="240">
        <v>210</v>
      </c>
      <c r="RQF1193" s="235" t="e">
        <f>RQF1194+RQF1195</f>
        <v>#REF!</v>
      </c>
      <c r="RQG1193" s="236" t="s">
        <v>29</v>
      </c>
      <c r="RQH1193" s="237" t="s">
        <v>26</v>
      </c>
      <c r="RQI1193" s="238">
        <v>7</v>
      </c>
      <c r="RQJ1193" s="238">
        <v>2</v>
      </c>
      <c r="RQK1193" s="239" t="s">
        <v>237</v>
      </c>
      <c r="RQL1193" s="240">
        <v>0</v>
      </c>
      <c r="RQM1193" s="240">
        <v>210</v>
      </c>
      <c r="RQN1193" s="235" t="e">
        <f>RQN1194+RQN1195</f>
        <v>#REF!</v>
      </c>
      <c r="RQO1193" s="236" t="s">
        <v>29</v>
      </c>
      <c r="RQP1193" s="237" t="s">
        <v>26</v>
      </c>
      <c r="RQQ1193" s="238">
        <v>7</v>
      </c>
      <c r="RQR1193" s="238">
        <v>2</v>
      </c>
      <c r="RQS1193" s="239" t="s">
        <v>237</v>
      </c>
      <c r="RQT1193" s="240">
        <v>0</v>
      </c>
      <c r="RQU1193" s="240">
        <v>210</v>
      </c>
      <c r="RQV1193" s="235" t="e">
        <f>RQV1194+RQV1195</f>
        <v>#REF!</v>
      </c>
      <c r="RQW1193" s="236" t="s">
        <v>29</v>
      </c>
      <c r="RQX1193" s="237" t="s">
        <v>26</v>
      </c>
      <c r="RQY1193" s="238">
        <v>7</v>
      </c>
      <c r="RQZ1193" s="238">
        <v>2</v>
      </c>
      <c r="RRA1193" s="239" t="s">
        <v>237</v>
      </c>
      <c r="RRB1193" s="240">
        <v>0</v>
      </c>
      <c r="RRC1193" s="240">
        <v>210</v>
      </c>
      <c r="RRD1193" s="235" t="e">
        <f>RRD1194+RRD1195</f>
        <v>#REF!</v>
      </c>
      <c r="RRE1193" s="236" t="s">
        <v>29</v>
      </c>
      <c r="RRF1193" s="237" t="s">
        <v>26</v>
      </c>
      <c r="RRG1193" s="238">
        <v>7</v>
      </c>
      <c r="RRH1193" s="238">
        <v>2</v>
      </c>
      <c r="RRI1193" s="239" t="s">
        <v>237</v>
      </c>
      <c r="RRJ1193" s="240">
        <v>0</v>
      </c>
      <c r="RRK1193" s="240">
        <v>210</v>
      </c>
      <c r="RRL1193" s="235" t="e">
        <f>RRL1194+RRL1195</f>
        <v>#REF!</v>
      </c>
      <c r="RRM1193" s="236" t="s">
        <v>29</v>
      </c>
      <c r="RRN1193" s="237" t="s">
        <v>26</v>
      </c>
      <c r="RRO1193" s="238">
        <v>7</v>
      </c>
      <c r="RRP1193" s="238">
        <v>2</v>
      </c>
      <c r="RRQ1193" s="239" t="s">
        <v>237</v>
      </c>
      <c r="RRR1193" s="240">
        <v>0</v>
      </c>
      <c r="RRS1193" s="240">
        <v>210</v>
      </c>
      <c r="RRT1193" s="235" t="e">
        <f>RRT1194+RRT1195</f>
        <v>#REF!</v>
      </c>
      <c r="RRU1193" s="236" t="s">
        <v>29</v>
      </c>
      <c r="RRV1193" s="237" t="s">
        <v>26</v>
      </c>
      <c r="RRW1193" s="238">
        <v>7</v>
      </c>
      <c r="RRX1193" s="238">
        <v>2</v>
      </c>
      <c r="RRY1193" s="239" t="s">
        <v>237</v>
      </c>
      <c r="RRZ1193" s="240">
        <v>0</v>
      </c>
      <c r="RSA1193" s="240">
        <v>210</v>
      </c>
      <c r="RSB1193" s="235" t="e">
        <f>RSB1194+RSB1195</f>
        <v>#REF!</v>
      </c>
      <c r="RSC1193" s="236" t="s">
        <v>29</v>
      </c>
      <c r="RSD1193" s="237" t="s">
        <v>26</v>
      </c>
      <c r="RSE1193" s="238">
        <v>7</v>
      </c>
      <c r="RSF1193" s="238">
        <v>2</v>
      </c>
      <c r="RSG1193" s="239" t="s">
        <v>237</v>
      </c>
      <c r="RSH1193" s="240">
        <v>0</v>
      </c>
      <c r="RSI1193" s="240">
        <v>210</v>
      </c>
      <c r="RSJ1193" s="235" t="e">
        <f>RSJ1194+RSJ1195</f>
        <v>#REF!</v>
      </c>
      <c r="RSK1193" s="236" t="s">
        <v>29</v>
      </c>
      <c r="RSL1193" s="237" t="s">
        <v>26</v>
      </c>
      <c r="RSM1193" s="238">
        <v>7</v>
      </c>
      <c r="RSN1193" s="238">
        <v>2</v>
      </c>
      <c r="RSO1193" s="239" t="s">
        <v>237</v>
      </c>
      <c r="RSP1193" s="240">
        <v>0</v>
      </c>
      <c r="RSQ1193" s="240">
        <v>210</v>
      </c>
      <c r="RSR1193" s="235" t="e">
        <f>RSR1194+RSR1195</f>
        <v>#REF!</v>
      </c>
      <c r="RSS1193" s="236" t="s">
        <v>29</v>
      </c>
      <c r="RST1193" s="237" t="s">
        <v>26</v>
      </c>
      <c r="RSU1193" s="238">
        <v>7</v>
      </c>
      <c r="RSV1193" s="238">
        <v>2</v>
      </c>
      <c r="RSW1193" s="239" t="s">
        <v>237</v>
      </c>
      <c r="RSX1193" s="240">
        <v>0</v>
      </c>
      <c r="RSY1193" s="240">
        <v>210</v>
      </c>
      <c r="RSZ1193" s="235" t="e">
        <f>RSZ1194+RSZ1195</f>
        <v>#REF!</v>
      </c>
      <c r="RTA1193" s="236" t="s">
        <v>29</v>
      </c>
      <c r="RTB1193" s="237" t="s">
        <v>26</v>
      </c>
      <c r="RTC1193" s="238">
        <v>7</v>
      </c>
      <c r="RTD1193" s="238">
        <v>2</v>
      </c>
      <c r="RTE1193" s="239" t="s">
        <v>237</v>
      </c>
      <c r="RTF1193" s="240">
        <v>0</v>
      </c>
      <c r="RTG1193" s="240">
        <v>210</v>
      </c>
      <c r="RTH1193" s="235" t="e">
        <f>RTH1194+RTH1195</f>
        <v>#REF!</v>
      </c>
      <c r="RTI1193" s="236" t="s">
        <v>29</v>
      </c>
      <c r="RTJ1193" s="237" t="s">
        <v>26</v>
      </c>
      <c r="RTK1193" s="238">
        <v>7</v>
      </c>
      <c r="RTL1193" s="238">
        <v>2</v>
      </c>
      <c r="RTM1193" s="239" t="s">
        <v>237</v>
      </c>
      <c r="RTN1193" s="240">
        <v>0</v>
      </c>
      <c r="RTO1193" s="240">
        <v>210</v>
      </c>
      <c r="RTP1193" s="235" t="e">
        <f>RTP1194+RTP1195</f>
        <v>#REF!</v>
      </c>
      <c r="RTQ1193" s="236" t="s">
        <v>29</v>
      </c>
      <c r="RTR1193" s="237" t="s">
        <v>26</v>
      </c>
      <c r="RTS1193" s="238">
        <v>7</v>
      </c>
      <c r="RTT1193" s="238">
        <v>2</v>
      </c>
      <c r="RTU1193" s="239" t="s">
        <v>237</v>
      </c>
      <c r="RTV1193" s="240">
        <v>0</v>
      </c>
      <c r="RTW1193" s="240">
        <v>210</v>
      </c>
      <c r="RTX1193" s="235" t="e">
        <f>RTX1194+RTX1195</f>
        <v>#REF!</v>
      </c>
      <c r="RTY1193" s="236" t="s">
        <v>29</v>
      </c>
      <c r="RTZ1193" s="237" t="s">
        <v>26</v>
      </c>
      <c r="RUA1193" s="238">
        <v>7</v>
      </c>
      <c r="RUB1193" s="238">
        <v>2</v>
      </c>
      <c r="RUC1193" s="239" t="s">
        <v>237</v>
      </c>
      <c r="RUD1193" s="240">
        <v>0</v>
      </c>
      <c r="RUE1193" s="240">
        <v>210</v>
      </c>
      <c r="RUF1193" s="235" t="e">
        <f>RUF1194+RUF1195</f>
        <v>#REF!</v>
      </c>
      <c r="RUG1193" s="236" t="s">
        <v>29</v>
      </c>
      <c r="RUH1193" s="237" t="s">
        <v>26</v>
      </c>
      <c r="RUI1193" s="238">
        <v>7</v>
      </c>
      <c r="RUJ1193" s="238">
        <v>2</v>
      </c>
      <c r="RUK1193" s="239" t="s">
        <v>237</v>
      </c>
      <c r="RUL1193" s="240">
        <v>0</v>
      </c>
      <c r="RUM1193" s="240">
        <v>210</v>
      </c>
      <c r="RUN1193" s="235" t="e">
        <f>RUN1194+RUN1195</f>
        <v>#REF!</v>
      </c>
      <c r="RUO1193" s="236" t="s">
        <v>29</v>
      </c>
      <c r="RUP1193" s="237" t="s">
        <v>26</v>
      </c>
      <c r="RUQ1193" s="238">
        <v>7</v>
      </c>
      <c r="RUR1193" s="238">
        <v>2</v>
      </c>
      <c r="RUS1193" s="239" t="s">
        <v>237</v>
      </c>
      <c r="RUT1193" s="240">
        <v>0</v>
      </c>
      <c r="RUU1193" s="240">
        <v>210</v>
      </c>
      <c r="RUV1193" s="235" t="e">
        <f>RUV1194+RUV1195</f>
        <v>#REF!</v>
      </c>
      <c r="RUW1193" s="236" t="s">
        <v>29</v>
      </c>
      <c r="RUX1193" s="237" t="s">
        <v>26</v>
      </c>
      <c r="RUY1193" s="238">
        <v>7</v>
      </c>
      <c r="RUZ1193" s="238">
        <v>2</v>
      </c>
      <c r="RVA1193" s="239" t="s">
        <v>237</v>
      </c>
      <c r="RVB1193" s="240">
        <v>0</v>
      </c>
      <c r="RVC1193" s="240">
        <v>210</v>
      </c>
      <c r="RVD1193" s="235" t="e">
        <f>RVD1194+RVD1195</f>
        <v>#REF!</v>
      </c>
      <c r="RVE1193" s="236" t="s">
        <v>29</v>
      </c>
      <c r="RVF1193" s="237" t="s">
        <v>26</v>
      </c>
      <c r="RVG1193" s="238">
        <v>7</v>
      </c>
      <c r="RVH1193" s="238">
        <v>2</v>
      </c>
      <c r="RVI1193" s="239" t="s">
        <v>237</v>
      </c>
      <c r="RVJ1193" s="240">
        <v>0</v>
      </c>
      <c r="RVK1193" s="240">
        <v>210</v>
      </c>
      <c r="RVL1193" s="235" t="e">
        <f>RVL1194+RVL1195</f>
        <v>#REF!</v>
      </c>
      <c r="RVM1193" s="236" t="s">
        <v>29</v>
      </c>
      <c r="RVN1193" s="237" t="s">
        <v>26</v>
      </c>
      <c r="RVO1193" s="238">
        <v>7</v>
      </c>
      <c r="RVP1193" s="238">
        <v>2</v>
      </c>
      <c r="RVQ1193" s="239" t="s">
        <v>237</v>
      </c>
      <c r="RVR1193" s="240">
        <v>0</v>
      </c>
      <c r="RVS1193" s="240">
        <v>210</v>
      </c>
      <c r="RVT1193" s="235" t="e">
        <f>RVT1194+RVT1195</f>
        <v>#REF!</v>
      </c>
      <c r="RVU1193" s="236" t="s">
        <v>29</v>
      </c>
      <c r="RVV1193" s="237" t="s">
        <v>26</v>
      </c>
      <c r="RVW1193" s="238">
        <v>7</v>
      </c>
      <c r="RVX1193" s="238">
        <v>2</v>
      </c>
      <c r="RVY1193" s="239" t="s">
        <v>237</v>
      </c>
      <c r="RVZ1193" s="240">
        <v>0</v>
      </c>
      <c r="RWA1193" s="240">
        <v>210</v>
      </c>
      <c r="RWB1193" s="235" t="e">
        <f>RWB1194+RWB1195</f>
        <v>#REF!</v>
      </c>
      <c r="RWC1193" s="236" t="s">
        <v>29</v>
      </c>
      <c r="RWD1193" s="237" t="s">
        <v>26</v>
      </c>
      <c r="RWE1193" s="238">
        <v>7</v>
      </c>
      <c r="RWF1193" s="238">
        <v>2</v>
      </c>
      <c r="RWG1193" s="239" t="s">
        <v>237</v>
      </c>
      <c r="RWH1193" s="240">
        <v>0</v>
      </c>
      <c r="RWI1193" s="240">
        <v>210</v>
      </c>
      <c r="RWJ1193" s="235" t="e">
        <f>RWJ1194+RWJ1195</f>
        <v>#REF!</v>
      </c>
      <c r="RWK1193" s="236" t="s">
        <v>29</v>
      </c>
      <c r="RWL1193" s="237" t="s">
        <v>26</v>
      </c>
      <c r="RWM1193" s="238">
        <v>7</v>
      </c>
      <c r="RWN1193" s="238">
        <v>2</v>
      </c>
      <c r="RWO1193" s="239" t="s">
        <v>237</v>
      </c>
      <c r="RWP1193" s="240">
        <v>0</v>
      </c>
      <c r="RWQ1193" s="240">
        <v>210</v>
      </c>
      <c r="RWR1193" s="235" t="e">
        <f>RWR1194+RWR1195</f>
        <v>#REF!</v>
      </c>
      <c r="RWS1193" s="236" t="s">
        <v>29</v>
      </c>
      <c r="RWT1193" s="237" t="s">
        <v>26</v>
      </c>
      <c r="RWU1193" s="238">
        <v>7</v>
      </c>
      <c r="RWV1193" s="238">
        <v>2</v>
      </c>
      <c r="RWW1193" s="239" t="s">
        <v>237</v>
      </c>
      <c r="RWX1193" s="240">
        <v>0</v>
      </c>
      <c r="RWY1193" s="240">
        <v>210</v>
      </c>
      <c r="RWZ1193" s="235" t="e">
        <f>RWZ1194+RWZ1195</f>
        <v>#REF!</v>
      </c>
      <c r="RXA1193" s="236" t="s">
        <v>29</v>
      </c>
      <c r="RXB1193" s="237" t="s">
        <v>26</v>
      </c>
      <c r="RXC1193" s="238">
        <v>7</v>
      </c>
      <c r="RXD1193" s="238">
        <v>2</v>
      </c>
      <c r="RXE1193" s="239" t="s">
        <v>237</v>
      </c>
      <c r="RXF1193" s="240">
        <v>0</v>
      </c>
      <c r="RXG1193" s="240">
        <v>210</v>
      </c>
      <c r="RXH1193" s="235" t="e">
        <f>RXH1194+RXH1195</f>
        <v>#REF!</v>
      </c>
      <c r="RXI1193" s="236" t="s">
        <v>29</v>
      </c>
      <c r="RXJ1193" s="237" t="s">
        <v>26</v>
      </c>
      <c r="RXK1193" s="238">
        <v>7</v>
      </c>
      <c r="RXL1193" s="238">
        <v>2</v>
      </c>
      <c r="RXM1193" s="239" t="s">
        <v>237</v>
      </c>
      <c r="RXN1193" s="240">
        <v>0</v>
      </c>
      <c r="RXO1193" s="240">
        <v>210</v>
      </c>
      <c r="RXP1193" s="235" t="e">
        <f>RXP1194+RXP1195</f>
        <v>#REF!</v>
      </c>
      <c r="RXQ1193" s="236" t="s">
        <v>29</v>
      </c>
      <c r="RXR1193" s="237" t="s">
        <v>26</v>
      </c>
      <c r="RXS1193" s="238">
        <v>7</v>
      </c>
      <c r="RXT1193" s="238">
        <v>2</v>
      </c>
      <c r="RXU1193" s="239" t="s">
        <v>237</v>
      </c>
      <c r="RXV1193" s="240">
        <v>0</v>
      </c>
      <c r="RXW1193" s="240">
        <v>210</v>
      </c>
      <c r="RXX1193" s="235" t="e">
        <f>RXX1194+RXX1195</f>
        <v>#REF!</v>
      </c>
      <c r="RXY1193" s="236" t="s">
        <v>29</v>
      </c>
      <c r="RXZ1193" s="237" t="s">
        <v>26</v>
      </c>
      <c r="RYA1193" s="238">
        <v>7</v>
      </c>
      <c r="RYB1193" s="238">
        <v>2</v>
      </c>
      <c r="RYC1193" s="239" t="s">
        <v>237</v>
      </c>
      <c r="RYD1193" s="240">
        <v>0</v>
      </c>
      <c r="RYE1193" s="240">
        <v>210</v>
      </c>
      <c r="RYF1193" s="235" t="e">
        <f>RYF1194+RYF1195</f>
        <v>#REF!</v>
      </c>
      <c r="RYG1193" s="236" t="s">
        <v>29</v>
      </c>
      <c r="RYH1193" s="237" t="s">
        <v>26</v>
      </c>
      <c r="RYI1193" s="238">
        <v>7</v>
      </c>
      <c r="RYJ1193" s="238">
        <v>2</v>
      </c>
      <c r="RYK1193" s="239" t="s">
        <v>237</v>
      </c>
      <c r="RYL1193" s="240">
        <v>0</v>
      </c>
      <c r="RYM1193" s="240">
        <v>210</v>
      </c>
      <c r="RYN1193" s="235" t="e">
        <f>RYN1194+RYN1195</f>
        <v>#REF!</v>
      </c>
      <c r="RYO1193" s="236" t="s">
        <v>29</v>
      </c>
      <c r="RYP1193" s="237" t="s">
        <v>26</v>
      </c>
      <c r="RYQ1193" s="238">
        <v>7</v>
      </c>
      <c r="RYR1193" s="238">
        <v>2</v>
      </c>
      <c r="RYS1193" s="239" t="s">
        <v>237</v>
      </c>
      <c r="RYT1193" s="240">
        <v>0</v>
      </c>
      <c r="RYU1193" s="240">
        <v>210</v>
      </c>
      <c r="RYV1193" s="235" t="e">
        <f>RYV1194+RYV1195</f>
        <v>#REF!</v>
      </c>
      <c r="RYW1193" s="236" t="s">
        <v>29</v>
      </c>
      <c r="RYX1193" s="237" t="s">
        <v>26</v>
      </c>
      <c r="RYY1193" s="238">
        <v>7</v>
      </c>
      <c r="RYZ1193" s="238">
        <v>2</v>
      </c>
      <c r="RZA1193" s="239" t="s">
        <v>237</v>
      </c>
      <c r="RZB1193" s="240">
        <v>0</v>
      </c>
      <c r="RZC1193" s="240">
        <v>210</v>
      </c>
      <c r="RZD1193" s="235" t="e">
        <f>RZD1194+RZD1195</f>
        <v>#REF!</v>
      </c>
      <c r="RZE1193" s="236" t="s">
        <v>29</v>
      </c>
      <c r="RZF1193" s="237" t="s">
        <v>26</v>
      </c>
      <c r="RZG1193" s="238">
        <v>7</v>
      </c>
      <c r="RZH1193" s="238">
        <v>2</v>
      </c>
      <c r="RZI1193" s="239" t="s">
        <v>237</v>
      </c>
      <c r="RZJ1193" s="240">
        <v>0</v>
      </c>
      <c r="RZK1193" s="240">
        <v>210</v>
      </c>
      <c r="RZL1193" s="235" t="e">
        <f>RZL1194+RZL1195</f>
        <v>#REF!</v>
      </c>
      <c r="RZM1193" s="236" t="s">
        <v>29</v>
      </c>
      <c r="RZN1193" s="237" t="s">
        <v>26</v>
      </c>
      <c r="RZO1193" s="238">
        <v>7</v>
      </c>
      <c r="RZP1193" s="238">
        <v>2</v>
      </c>
      <c r="RZQ1193" s="239" t="s">
        <v>237</v>
      </c>
      <c r="RZR1193" s="240">
        <v>0</v>
      </c>
      <c r="RZS1193" s="240">
        <v>210</v>
      </c>
      <c r="RZT1193" s="235" t="e">
        <f>RZT1194+RZT1195</f>
        <v>#REF!</v>
      </c>
      <c r="RZU1193" s="236" t="s">
        <v>29</v>
      </c>
      <c r="RZV1193" s="237" t="s">
        <v>26</v>
      </c>
      <c r="RZW1193" s="238">
        <v>7</v>
      </c>
      <c r="RZX1193" s="238">
        <v>2</v>
      </c>
      <c r="RZY1193" s="239" t="s">
        <v>237</v>
      </c>
      <c r="RZZ1193" s="240">
        <v>0</v>
      </c>
      <c r="SAA1193" s="240">
        <v>210</v>
      </c>
      <c r="SAB1193" s="235" t="e">
        <f>SAB1194+SAB1195</f>
        <v>#REF!</v>
      </c>
      <c r="SAC1193" s="236" t="s">
        <v>29</v>
      </c>
      <c r="SAD1193" s="237" t="s">
        <v>26</v>
      </c>
      <c r="SAE1193" s="238">
        <v>7</v>
      </c>
      <c r="SAF1193" s="238">
        <v>2</v>
      </c>
      <c r="SAG1193" s="239" t="s">
        <v>237</v>
      </c>
      <c r="SAH1193" s="240">
        <v>0</v>
      </c>
      <c r="SAI1193" s="240">
        <v>210</v>
      </c>
      <c r="SAJ1193" s="235" t="e">
        <f>SAJ1194+SAJ1195</f>
        <v>#REF!</v>
      </c>
      <c r="SAK1193" s="236" t="s">
        <v>29</v>
      </c>
      <c r="SAL1193" s="237" t="s">
        <v>26</v>
      </c>
      <c r="SAM1193" s="238">
        <v>7</v>
      </c>
      <c r="SAN1193" s="238">
        <v>2</v>
      </c>
      <c r="SAO1193" s="239" t="s">
        <v>237</v>
      </c>
      <c r="SAP1193" s="240">
        <v>0</v>
      </c>
      <c r="SAQ1193" s="240">
        <v>210</v>
      </c>
      <c r="SAR1193" s="235" t="e">
        <f>SAR1194+SAR1195</f>
        <v>#REF!</v>
      </c>
      <c r="SAS1193" s="236" t="s">
        <v>29</v>
      </c>
      <c r="SAT1193" s="237" t="s">
        <v>26</v>
      </c>
      <c r="SAU1193" s="238">
        <v>7</v>
      </c>
      <c r="SAV1193" s="238">
        <v>2</v>
      </c>
      <c r="SAW1193" s="239" t="s">
        <v>237</v>
      </c>
      <c r="SAX1193" s="240">
        <v>0</v>
      </c>
      <c r="SAY1193" s="240">
        <v>210</v>
      </c>
      <c r="SAZ1193" s="235" t="e">
        <f>SAZ1194+SAZ1195</f>
        <v>#REF!</v>
      </c>
      <c r="SBA1193" s="236" t="s">
        <v>29</v>
      </c>
      <c r="SBB1193" s="237" t="s">
        <v>26</v>
      </c>
      <c r="SBC1193" s="238">
        <v>7</v>
      </c>
      <c r="SBD1193" s="238">
        <v>2</v>
      </c>
      <c r="SBE1193" s="239" t="s">
        <v>237</v>
      </c>
      <c r="SBF1193" s="240">
        <v>0</v>
      </c>
      <c r="SBG1193" s="240">
        <v>210</v>
      </c>
      <c r="SBH1193" s="235" t="e">
        <f>SBH1194+SBH1195</f>
        <v>#REF!</v>
      </c>
      <c r="SBI1193" s="236" t="s">
        <v>29</v>
      </c>
      <c r="SBJ1193" s="237" t="s">
        <v>26</v>
      </c>
      <c r="SBK1193" s="238">
        <v>7</v>
      </c>
      <c r="SBL1193" s="238">
        <v>2</v>
      </c>
      <c r="SBM1193" s="239" t="s">
        <v>237</v>
      </c>
      <c r="SBN1193" s="240">
        <v>0</v>
      </c>
      <c r="SBO1193" s="240">
        <v>210</v>
      </c>
      <c r="SBP1193" s="235" t="e">
        <f>SBP1194+SBP1195</f>
        <v>#REF!</v>
      </c>
      <c r="SBQ1193" s="236" t="s">
        <v>29</v>
      </c>
      <c r="SBR1193" s="237" t="s">
        <v>26</v>
      </c>
      <c r="SBS1193" s="238">
        <v>7</v>
      </c>
      <c r="SBT1193" s="238">
        <v>2</v>
      </c>
      <c r="SBU1193" s="239" t="s">
        <v>237</v>
      </c>
      <c r="SBV1193" s="240">
        <v>0</v>
      </c>
      <c r="SBW1193" s="240">
        <v>210</v>
      </c>
      <c r="SBX1193" s="235" t="e">
        <f>SBX1194+SBX1195</f>
        <v>#REF!</v>
      </c>
      <c r="SBY1193" s="236" t="s">
        <v>29</v>
      </c>
      <c r="SBZ1193" s="237" t="s">
        <v>26</v>
      </c>
      <c r="SCA1193" s="238">
        <v>7</v>
      </c>
      <c r="SCB1193" s="238">
        <v>2</v>
      </c>
      <c r="SCC1193" s="239" t="s">
        <v>237</v>
      </c>
      <c r="SCD1193" s="240">
        <v>0</v>
      </c>
      <c r="SCE1193" s="240">
        <v>210</v>
      </c>
      <c r="SCF1193" s="235" t="e">
        <f>SCF1194+SCF1195</f>
        <v>#REF!</v>
      </c>
      <c r="SCG1193" s="236" t="s">
        <v>29</v>
      </c>
      <c r="SCH1193" s="237" t="s">
        <v>26</v>
      </c>
      <c r="SCI1193" s="238">
        <v>7</v>
      </c>
      <c r="SCJ1193" s="238">
        <v>2</v>
      </c>
      <c r="SCK1193" s="239" t="s">
        <v>237</v>
      </c>
      <c r="SCL1193" s="240">
        <v>0</v>
      </c>
      <c r="SCM1193" s="240">
        <v>210</v>
      </c>
      <c r="SCN1193" s="235" t="e">
        <f>SCN1194+SCN1195</f>
        <v>#REF!</v>
      </c>
      <c r="SCO1193" s="236" t="s">
        <v>29</v>
      </c>
      <c r="SCP1193" s="237" t="s">
        <v>26</v>
      </c>
      <c r="SCQ1193" s="238">
        <v>7</v>
      </c>
      <c r="SCR1193" s="238">
        <v>2</v>
      </c>
      <c r="SCS1193" s="239" t="s">
        <v>237</v>
      </c>
      <c r="SCT1193" s="240">
        <v>0</v>
      </c>
      <c r="SCU1193" s="240">
        <v>210</v>
      </c>
      <c r="SCV1193" s="235" t="e">
        <f>SCV1194+SCV1195</f>
        <v>#REF!</v>
      </c>
      <c r="SCW1193" s="236" t="s">
        <v>29</v>
      </c>
      <c r="SCX1193" s="237" t="s">
        <v>26</v>
      </c>
      <c r="SCY1193" s="238">
        <v>7</v>
      </c>
      <c r="SCZ1193" s="238">
        <v>2</v>
      </c>
      <c r="SDA1193" s="239" t="s">
        <v>237</v>
      </c>
      <c r="SDB1193" s="240">
        <v>0</v>
      </c>
      <c r="SDC1193" s="240">
        <v>210</v>
      </c>
      <c r="SDD1193" s="235" t="e">
        <f>SDD1194+SDD1195</f>
        <v>#REF!</v>
      </c>
      <c r="SDE1193" s="236" t="s">
        <v>29</v>
      </c>
      <c r="SDF1193" s="237" t="s">
        <v>26</v>
      </c>
      <c r="SDG1193" s="238">
        <v>7</v>
      </c>
      <c r="SDH1193" s="238">
        <v>2</v>
      </c>
      <c r="SDI1193" s="239" t="s">
        <v>237</v>
      </c>
      <c r="SDJ1193" s="240">
        <v>0</v>
      </c>
      <c r="SDK1193" s="240">
        <v>210</v>
      </c>
      <c r="SDL1193" s="235" t="e">
        <f>SDL1194+SDL1195</f>
        <v>#REF!</v>
      </c>
      <c r="SDM1193" s="236" t="s">
        <v>29</v>
      </c>
      <c r="SDN1193" s="237" t="s">
        <v>26</v>
      </c>
      <c r="SDO1193" s="238">
        <v>7</v>
      </c>
      <c r="SDP1193" s="238">
        <v>2</v>
      </c>
      <c r="SDQ1193" s="239" t="s">
        <v>237</v>
      </c>
      <c r="SDR1193" s="240">
        <v>0</v>
      </c>
      <c r="SDS1193" s="240">
        <v>210</v>
      </c>
      <c r="SDT1193" s="235" t="e">
        <f>SDT1194+SDT1195</f>
        <v>#REF!</v>
      </c>
      <c r="SDU1193" s="236" t="s">
        <v>29</v>
      </c>
      <c r="SDV1193" s="237" t="s">
        <v>26</v>
      </c>
      <c r="SDW1193" s="238">
        <v>7</v>
      </c>
      <c r="SDX1193" s="238">
        <v>2</v>
      </c>
      <c r="SDY1193" s="239" t="s">
        <v>237</v>
      </c>
      <c r="SDZ1193" s="240">
        <v>0</v>
      </c>
      <c r="SEA1193" s="240">
        <v>210</v>
      </c>
      <c r="SEB1193" s="235" t="e">
        <f>SEB1194+SEB1195</f>
        <v>#REF!</v>
      </c>
      <c r="SEC1193" s="236" t="s">
        <v>29</v>
      </c>
      <c r="SED1193" s="237" t="s">
        <v>26</v>
      </c>
      <c r="SEE1193" s="238">
        <v>7</v>
      </c>
      <c r="SEF1193" s="238">
        <v>2</v>
      </c>
      <c r="SEG1193" s="239" t="s">
        <v>237</v>
      </c>
      <c r="SEH1193" s="240">
        <v>0</v>
      </c>
      <c r="SEI1193" s="240">
        <v>210</v>
      </c>
      <c r="SEJ1193" s="235" t="e">
        <f>SEJ1194+SEJ1195</f>
        <v>#REF!</v>
      </c>
      <c r="SEK1193" s="236" t="s">
        <v>29</v>
      </c>
      <c r="SEL1193" s="237" t="s">
        <v>26</v>
      </c>
      <c r="SEM1193" s="238">
        <v>7</v>
      </c>
      <c r="SEN1193" s="238">
        <v>2</v>
      </c>
      <c r="SEO1193" s="239" t="s">
        <v>237</v>
      </c>
      <c r="SEP1193" s="240">
        <v>0</v>
      </c>
      <c r="SEQ1193" s="240">
        <v>210</v>
      </c>
      <c r="SER1193" s="235" t="e">
        <f>SER1194+SER1195</f>
        <v>#REF!</v>
      </c>
      <c r="SES1193" s="236" t="s">
        <v>29</v>
      </c>
      <c r="SET1193" s="237" t="s">
        <v>26</v>
      </c>
      <c r="SEU1193" s="238">
        <v>7</v>
      </c>
      <c r="SEV1193" s="238">
        <v>2</v>
      </c>
      <c r="SEW1193" s="239" t="s">
        <v>237</v>
      </c>
      <c r="SEX1193" s="240">
        <v>0</v>
      </c>
      <c r="SEY1193" s="240">
        <v>210</v>
      </c>
      <c r="SEZ1193" s="235" t="e">
        <f>SEZ1194+SEZ1195</f>
        <v>#REF!</v>
      </c>
      <c r="SFA1193" s="236" t="s">
        <v>29</v>
      </c>
      <c r="SFB1193" s="237" t="s">
        <v>26</v>
      </c>
      <c r="SFC1193" s="238">
        <v>7</v>
      </c>
      <c r="SFD1193" s="238">
        <v>2</v>
      </c>
      <c r="SFE1193" s="239" t="s">
        <v>237</v>
      </c>
      <c r="SFF1193" s="240">
        <v>0</v>
      </c>
      <c r="SFG1193" s="240">
        <v>210</v>
      </c>
      <c r="SFH1193" s="235" t="e">
        <f>SFH1194+SFH1195</f>
        <v>#REF!</v>
      </c>
      <c r="SFI1193" s="236" t="s">
        <v>29</v>
      </c>
      <c r="SFJ1193" s="237" t="s">
        <v>26</v>
      </c>
      <c r="SFK1193" s="238">
        <v>7</v>
      </c>
      <c r="SFL1193" s="238">
        <v>2</v>
      </c>
      <c r="SFM1193" s="239" t="s">
        <v>237</v>
      </c>
      <c r="SFN1193" s="240">
        <v>0</v>
      </c>
      <c r="SFO1193" s="240">
        <v>210</v>
      </c>
      <c r="SFP1193" s="235" t="e">
        <f>SFP1194+SFP1195</f>
        <v>#REF!</v>
      </c>
      <c r="SFQ1193" s="236" t="s">
        <v>29</v>
      </c>
      <c r="SFR1193" s="237" t="s">
        <v>26</v>
      </c>
      <c r="SFS1193" s="238">
        <v>7</v>
      </c>
      <c r="SFT1193" s="238">
        <v>2</v>
      </c>
      <c r="SFU1193" s="239" t="s">
        <v>237</v>
      </c>
      <c r="SFV1193" s="240">
        <v>0</v>
      </c>
      <c r="SFW1193" s="240">
        <v>210</v>
      </c>
      <c r="SFX1193" s="235" t="e">
        <f>SFX1194+SFX1195</f>
        <v>#REF!</v>
      </c>
      <c r="SFY1193" s="236" t="s">
        <v>29</v>
      </c>
      <c r="SFZ1193" s="237" t="s">
        <v>26</v>
      </c>
      <c r="SGA1193" s="238">
        <v>7</v>
      </c>
      <c r="SGB1193" s="238">
        <v>2</v>
      </c>
      <c r="SGC1193" s="239" t="s">
        <v>237</v>
      </c>
      <c r="SGD1193" s="240">
        <v>0</v>
      </c>
      <c r="SGE1193" s="240">
        <v>210</v>
      </c>
      <c r="SGF1193" s="235" t="e">
        <f>SGF1194+SGF1195</f>
        <v>#REF!</v>
      </c>
      <c r="SGG1193" s="236" t="s">
        <v>29</v>
      </c>
      <c r="SGH1193" s="237" t="s">
        <v>26</v>
      </c>
      <c r="SGI1193" s="238">
        <v>7</v>
      </c>
      <c r="SGJ1193" s="238">
        <v>2</v>
      </c>
      <c r="SGK1193" s="239" t="s">
        <v>237</v>
      </c>
      <c r="SGL1193" s="240">
        <v>0</v>
      </c>
      <c r="SGM1193" s="240">
        <v>210</v>
      </c>
      <c r="SGN1193" s="235" t="e">
        <f>SGN1194+SGN1195</f>
        <v>#REF!</v>
      </c>
      <c r="SGO1193" s="236" t="s">
        <v>29</v>
      </c>
      <c r="SGP1193" s="237" t="s">
        <v>26</v>
      </c>
      <c r="SGQ1193" s="238">
        <v>7</v>
      </c>
      <c r="SGR1193" s="238">
        <v>2</v>
      </c>
      <c r="SGS1193" s="239" t="s">
        <v>237</v>
      </c>
      <c r="SGT1193" s="240">
        <v>0</v>
      </c>
      <c r="SGU1193" s="240">
        <v>210</v>
      </c>
      <c r="SGV1193" s="235" t="e">
        <f>SGV1194+SGV1195</f>
        <v>#REF!</v>
      </c>
      <c r="SGW1193" s="236" t="s">
        <v>29</v>
      </c>
      <c r="SGX1193" s="237" t="s">
        <v>26</v>
      </c>
      <c r="SGY1193" s="238">
        <v>7</v>
      </c>
      <c r="SGZ1193" s="238">
        <v>2</v>
      </c>
      <c r="SHA1193" s="239" t="s">
        <v>237</v>
      </c>
      <c r="SHB1193" s="240">
        <v>0</v>
      </c>
      <c r="SHC1193" s="240">
        <v>210</v>
      </c>
      <c r="SHD1193" s="235" t="e">
        <f>SHD1194+SHD1195</f>
        <v>#REF!</v>
      </c>
      <c r="SHE1193" s="236" t="s">
        <v>29</v>
      </c>
      <c r="SHF1193" s="237" t="s">
        <v>26</v>
      </c>
      <c r="SHG1193" s="238">
        <v>7</v>
      </c>
      <c r="SHH1193" s="238">
        <v>2</v>
      </c>
      <c r="SHI1193" s="239" t="s">
        <v>237</v>
      </c>
      <c r="SHJ1193" s="240">
        <v>0</v>
      </c>
      <c r="SHK1193" s="240">
        <v>210</v>
      </c>
      <c r="SHL1193" s="235" t="e">
        <f>SHL1194+SHL1195</f>
        <v>#REF!</v>
      </c>
      <c r="SHM1193" s="236" t="s">
        <v>29</v>
      </c>
      <c r="SHN1193" s="237" t="s">
        <v>26</v>
      </c>
      <c r="SHO1193" s="238">
        <v>7</v>
      </c>
      <c r="SHP1193" s="238">
        <v>2</v>
      </c>
      <c r="SHQ1193" s="239" t="s">
        <v>237</v>
      </c>
      <c r="SHR1193" s="240">
        <v>0</v>
      </c>
      <c r="SHS1193" s="240">
        <v>210</v>
      </c>
      <c r="SHT1193" s="235" t="e">
        <f>SHT1194+SHT1195</f>
        <v>#REF!</v>
      </c>
      <c r="SHU1193" s="236" t="s">
        <v>29</v>
      </c>
      <c r="SHV1193" s="237" t="s">
        <v>26</v>
      </c>
      <c r="SHW1193" s="238">
        <v>7</v>
      </c>
      <c r="SHX1193" s="238">
        <v>2</v>
      </c>
      <c r="SHY1193" s="239" t="s">
        <v>237</v>
      </c>
      <c r="SHZ1193" s="240">
        <v>0</v>
      </c>
      <c r="SIA1193" s="240">
        <v>210</v>
      </c>
      <c r="SIB1193" s="235" t="e">
        <f>SIB1194+SIB1195</f>
        <v>#REF!</v>
      </c>
      <c r="SIC1193" s="236" t="s">
        <v>29</v>
      </c>
      <c r="SID1193" s="237" t="s">
        <v>26</v>
      </c>
      <c r="SIE1193" s="238">
        <v>7</v>
      </c>
      <c r="SIF1193" s="238">
        <v>2</v>
      </c>
      <c r="SIG1193" s="239" t="s">
        <v>237</v>
      </c>
      <c r="SIH1193" s="240">
        <v>0</v>
      </c>
      <c r="SII1193" s="240">
        <v>210</v>
      </c>
      <c r="SIJ1193" s="235" t="e">
        <f>SIJ1194+SIJ1195</f>
        <v>#REF!</v>
      </c>
      <c r="SIK1193" s="236" t="s">
        <v>29</v>
      </c>
      <c r="SIL1193" s="237" t="s">
        <v>26</v>
      </c>
      <c r="SIM1193" s="238">
        <v>7</v>
      </c>
      <c r="SIN1193" s="238">
        <v>2</v>
      </c>
      <c r="SIO1193" s="239" t="s">
        <v>237</v>
      </c>
      <c r="SIP1193" s="240">
        <v>0</v>
      </c>
      <c r="SIQ1193" s="240">
        <v>210</v>
      </c>
      <c r="SIR1193" s="235" t="e">
        <f>SIR1194+SIR1195</f>
        <v>#REF!</v>
      </c>
      <c r="SIS1193" s="236" t="s">
        <v>29</v>
      </c>
      <c r="SIT1193" s="237" t="s">
        <v>26</v>
      </c>
      <c r="SIU1193" s="238">
        <v>7</v>
      </c>
      <c r="SIV1193" s="238">
        <v>2</v>
      </c>
      <c r="SIW1193" s="239" t="s">
        <v>237</v>
      </c>
      <c r="SIX1193" s="240">
        <v>0</v>
      </c>
      <c r="SIY1193" s="240">
        <v>210</v>
      </c>
      <c r="SIZ1193" s="235" t="e">
        <f>SIZ1194+SIZ1195</f>
        <v>#REF!</v>
      </c>
      <c r="SJA1193" s="236" t="s">
        <v>29</v>
      </c>
      <c r="SJB1193" s="237" t="s">
        <v>26</v>
      </c>
      <c r="SJC1193" s="238">
        <v>7</v>
      </c>
      <c r="SJD1193" s="238">
        <v>2</v>
      </c>
      <c r="SJE1193" s="239" t="s">
        <v>237</v>
      </c>
      <c r="SJF1193" s="240">
        <v>0</v>
      </c>
      <c r="SJG1193" s="240">
        <v>210</v>
      </c>
      <c r="SJH1193" s="235" t="e">
        <f>SJH1194+SJH1195</f>
        <v>#REF!</v>
      </c>
      <c r="SJI1193" s="236" t="s">
        <v>29</v>
      </c>
      <c r="SJJ1193" s="237" t="s">
        <v>26</v>
      </c>
      <c r="SJK1193" s="238">
        <v>7</v>
      </c>
      <c r="SJL1193" s="238">
        <v>2</v>
      </c>
      <c r="SJM1193" s="239" t="s">
        <v>237</v>
      </c>
      <c r="SJN1193" s="240">
        <v>0</v>
      </c>
      <c r="SJO1193" s="240">
        <v>210</v>
      </c>
      <c r="SJP1193" s="235" t="e">
        <f>SJP1194+SJP1195</f>
        <v>#REF!</v>
      </c>
      <c r="SJQ1193" s="236" t="s">
        <v>29</v>
      </c>
      <c r="SJR1193" s="237" t="s">
        <v>26</v>
      </c>
      <c r="SJS1193" s="238">
        <v>7</v>
      </c>
      <c r="SJT1193" s="238">
        <v>2</v>
      </c>
      <c r="SJU1193" s="239" t="s">
        <v>237</v>
      </c>
      <c r="SJV1193" s="240">
        <v>0</v>
      </c>
      <c r="SJW1193" s="240">
        <v>210</v>
      </c>
      <c r="SJX1193" s="235" t="e">
        <f>SJX1194+SJX1195</f>
        <v>#REF!</v>
      </c>
      <c r="SJY1193" s="236" t="s">
        <v>29</v>
      </c>
      <c r="SJZ1193" s="237" t="s">
        <v>26</v>
      </c>
      <c r="SKA1193" s="238">
        <v>7</v>
      </c>
      <c r="SKB1193" s="238">
        <v>2</v>
      </c>
      <c r="SKC1193" s="239" t="s">
        <v>237</v>
      </c>
      <c r="SKD1193" s="240">
        <v>0</v>
      </c>
      <c r="SKE1193" s="240">
        <v>210</v>
      </c>
      <c r="SKF1193" s="235" t="e">
        <f>SKF1194+SKF1195</f>
        <v>#REF!</v>
      </c>
      <c r="SKG1193" s="236" t="s">
        <v>29</v>
      </c>
      <c r="SKH1193" s="237" t="s">
        <v>26</v>
      </c>
      <c r="SKI1193" s="238">
        <v>7</v>
      </c>
      <c r="SKJ1193" s="238">
        <v>2</v>
      </c>
      <c r="SKK1193" s="239" t="s">
        <v>237</v>
      </c>
      <c r="SKL1193" s="240">
        <v>0</v>
      </c>
      <c r="SKM1193" s="240">
        <v>210</v>
      </c>
      <c r="SKN1193" s="235" t="e">
        <f>SKN1194+SKN1195</f>
        <v>#REF!</v>
      </c>
      <c r="SKO1193" s="236" t="s">
        <v>29</v>
      </c>
      <c r="SKP1193" s="237" t="s">
        <v>26</v>
      </c>
      <c r="SKQ1193" s="238">
        <v>7</v>
      </c>
      <c r="SKR1193" s="238">
        <v>2</v>
      </c>
      <c r="SKS1193" s="239" t="s">
        <v>237</v>
      </c>
      <c r="SKT1193" s="240">
        <v>0</v>
      </c>
      <c r="SKU1193" s="240">
        <v>210</v>
      </c>
      <c r="SKV1193" s="235" t="e">
        <f>SKV1194+SKV1195</f>
        <v>#REF!</v>
      </c>
      <c r="SKW1193" s="236" t="s">
        <v>29</v>
      </c>
      <c r="SKX1193" s="237" t="s">
        <v>26</v>
      </c>
      <c r="SKY1193" s="238">
        <v>7</v>
      </c>
      <c r="SKZ1193" s="238">
        <v>2</v>
      </c>
      <c r="SLA1193" s="239" t="s">
        <v>237</v>
      </c>
      <c r="SLB1193" s="240">
        <v>0</v>
      </c>
      <c r="SLC1193" s="240">
        <v>210</v>
      </c>
      <c r="SLD1193" s="235" t="e">
        <f>SLD1194+SLD1195</f>
        <v>#REF!</v>
      </c>
      <c r="SLE1193" s="236" t="s">
        <v>29</v>
      </c>
      <c r="SLF1193" s="237" t="s">
        <v>26</v>
      </c>
      <c r="SLG1193" s="238">
        <v>7</v>
      </c>
      <c r="SLH1193" s="238">
        <v>2</v>
      </c>
      <c r="SLI1193" s="239" t="s">
        <v>237</v>
      </c>
      <c r="SLJ1193" s="240">
        <v>0</v>
      </c>
      <c r="SLK1193" s="240">
        <v>210</v>
      </c>
      <c r="SLL1193" s="235" t="e">
        <f>SLL1194+SLL1195</f>
        <v>#REF!</v>
      </c>
      <c r="SLM1193" s="236" t="s">
        <v>29</v>
      </c>
      <c r="SLN1193" s="237" t="s">
        <v>26</v>
      </c>
      <c r="SLO1193" s="238">
        <v>7</v>
      </c>
      <c r="SLP1193" s="238">
        <v>2</v>
      </c>
      <c r="SLQ1193" s="239" t="s">
        <v>237</v>
      </c>
      <c r="SLR1193" s="240">
        <v>0</v>
      </c>
      <c r="SLS1193" s="240">
        <v>210</v>
      </c>
      <c r="SLT1193" s="235" t="e">
        <f>SLT1194+SLT1195</f>
        <v>#REF!</v>
      </c>
      <c r="SLU1193" s="236" t="s">
        <v>29</v>
      </c>
      <c r="SLV1193" s="237" t="s">
        <v>26</v>
      </c>
      <c r="SLW1193" s="238">
        <v>7</v>
      </c>
      <c r="SLX1193" s="238">
        <v>2</v>
      </c>
      <c r="SLY1193" s="239" t="s">
        <v>237</v>
      </c>
      <c r="SLZ1193" s="240">
        <v>0</v>
      </c>
      <c r="SMA1193" s="240">
        <v>210</v>
      </c>
      <c r="SMB1193" s="235" t="e">
        <f>SMB1194+SMB1195</f>
        <v>#REF!</v>
      </c>
      <c r="SMC1193" s="236" t="s">
        <v>29</v>
      </c>
      <c r="SMD1193" s="237" t="s">
        <v>26</v>
      </c>
      <c r="SME1193" s="238">
        <v>7</v>
      </c>
      <c r="SMF1193" s="238">
        <v>2</v>
      </c>
      <c r="SMG1193" s="239" t="s">
        <v>237</v>
      </c>
      <c r="SMH1193" s="240">
        <v>0</v>
      </c>
      <c r="SMI1193" s="240">
        <v>210</v>
      </c>
      <c r="SMJ1193" s="235" t="e">
        <f>SMJ1194+SMJ1195</f>
        <v>#REF!</v>
      </c>
      <c r="SMK1193" s="236" t="s">
        <v>29</v>
      </c>
      <c r="SML1193" s="237" t="s">
        <v>26</v>
      </c>
      <c r="SMM1193" s="238">
        <v>7</v>
      </c>
      <c r="SMN1193" s="238">
        <v>2</v>
      </c>
      <c r="SMO1193" s="239" t="s">
        <v>237</v>
      </c>
      <c r="SMP1193" s="240">
        <v>0</v>
      </c>
      <c r="SMQ1193" s="240">
        <v>210</v>
      </c>
      <c r="SMR1193" s="235" t="e">
        <f>SMR1194+SMR1195</f>
        <v>#REF!</v>
      </c>
      <c r="SMS1193" s="236" t="s">
        <v>29</v>
      </c>
      <c r="SMT1193" s="237" t="s">
        <v>26</v>
      </c>
      <c r="SMU1193" s="238">
        <v>7</v>
      </c>
      <c r="SMV1193" s="238">
        <v>2</v>
      </c>
      <c r="SMW1193" s="239" t="s">
        <v>237</v>
      </c>
      <c r="SMX1193" s="240">
        <v>0</v>
      </c>
      <c r="SMY1193" s="240">
        <v>210</v>
      </c>
      <c r="SMZ1193" s="235" t="e">
        <f>SMZ1194+SMZ1195</f>
        <v>#REF!</v>
      </c>
      <c r="SNA1193" s="236" t="s">
        <v>29</v>
      </c>
      <c r="SNB1193" s="237" t="s">
        <v>26</v>
      </c>
      <c r="SNC1193" s="238">
        <v>7</v>
      </c>
      <c r="SND1193" s="238">
        <v>2</v>
      </c>
      <c r="SNE1193" s="239" t="s">
        <v>237</v>
      </c>
      <c r="SNF1193" s="240">
        <v>0</v>
      </c>
      <c r="SNG1193" s="240">
        <v>210</v>
      </c>
      <c r="SNH1193" s="235" t="e">
        <f>SNH1194+SNH1195</f>
        <v>#REF!</v>
      </c>
      <c r="SNI1193" s="236" t="s">
        <v>29</v>
      </c>
      <c r="SNJ1193" s="237" t="s">
        <v>26</v>
      </c>
      <c r="SNK1193" s="238">
        <v>7</v>
      </c>
      <c r="SNL1193" s="238">
        <v>2</v>
      </c>
      <c r="SNM1193" s="239" t="s">
        <v>237</v>
      </c>
      <c r="SNN1193" s="240">
        <v>0</v>
      </c>
      <c r="SNO1193" s="240">
        <v>210</v>
      </c>
      <c r="SNP1193" s="235" t="e">
        <f>SNP1194+SNP1195</f>
        <v>#REF!</v>
      </c>
      <c r="SNQ1193" s="236" t="s">
        <v>29</v>
      </c>
      <c r="SNR1193" s="237" t="s">
        <v>26</v>
      </c>
      <c r="SNS1193" s="238">
        <v>7</v>
      </c>
      <c r="SNT1193" s="238">
        <v>2</v>
      </c>
      <c r="SNU1193" s="239" t="s">
        <v>237</v>
      </c>
      <c r="SNV1193" s="240">
        <v>0</v>
      </c>
      <c r="SNW1193" s="240">
        <v>210</v>
      </c>
      <c r="SNX1193" s="235" t="e">
        <f>SNX1194+SNX1195</f>
        <v>#REF!</v>
      </c>
      <c r="SNY1193" s="236" t="s">
        <v>29</v>
      </c>
      <c r="SNZ1193" s="237" t="s">
        <v>26</v>
      </c>
      <c r="SOA1193" s="238">
        <v>7</v>
      </c>
      <c r="SOB1193" s="238">
        <v>2</v>
      </c>
      <c r="SOC1193" s="239" t="s">
        <v>237</v>
      </c>
      <c r="SOD1193" s="240">
        <v>0</v>
      </c>
      <c r="SOE1193" s="240">
        <v>210</v>
      </c>
      <c r="SOF1193" s="235" t="e">
        <f>SOF1194+SOF1195</f>
        <v>#REF!</v>
      </c>
      <c r="SOG1193" s="236" t="s">
        <v>29</v>
      </c>
      <c r="SOH1193" s="237" t="s">
        <v>26</v>
      </c>
      <c r="SOI1193" s="238">
        <v>7</v>
      </c>
      <c r="SOJ1193" s="238">
        <v>2</v>
      </c>
      <c r="SOK1193" s="239" t="s">
        <v>237</v>
      </c>
      <c r="SOL1193" s="240">
        <v>0</v>
      </c>
      <c r="SOM1193" s="240">
        <v>210</v>
      </c>
      <c r="SON1193" s="235" t="e">
        <f>SON1194+SON1195</f>
        <v>#REF!</v>
      </c>
      <c r="SOO1193" s="236" t="s">
        <v>29</v>
      </c>
      <c r="SOP1193" s="237" t="s">
        <v>26</v>
      </c>
      <c r="SOQ1193" s="238">
        <v>7</v>
      </c>
      <c r="SOR1193" s="238">
        <v>2</v>
      </c>
      <c r="SOS1193" s="239" t="s">
        <v>237</v>
      </c>
      <c r="SOT1193" s="240">
        <v>0</v>
      </c>
      <c r="SOU1193" s="240">
        <v>210</v>
      </c>
      <c r="SOV1193" s="235" t="e">
        <f>SOV1194+SOV1195</f>
        <v>#REF!</v>
      </c>
      <c r="SOW1193" s="236" t="s">
        <v>29</v>
      </c>
      <c r="SOX1193" s="237" t="s">
        <v>26</v>
      </c>
      <c r="SOY1193" s="238">
        <v>7</v>
      </c>
      <c r="SOZ1193" s="238">
        <v>2</v>
      </c>
      <c r="SPA1193" s="239" t="s">
        <v>237</v>
      </c>
      <c r="SPB1193" s="240">
        <v>0</v>
      </c>
      <c r="SPC1193" s="240">
        <v>210</v>
      </c>
      <c r="SPD1193" s="235" t="e">
        <f>SPD1194+SPD1195</f>
        <v>#REF!</v>
      </c>
      <c r="SPE1193" s="236" t="s">
        <v>29</v>
      </c>
      <c r="SPF1193" s="237" t="s">
        <v>26</v>
      </c>
      <c r="SPG1193" s="238">
        <v>7</v>
      </c>
      <c r="SPH1193" s="238">
        <v>2</v>
      </c>
      <c r="SPI1193" s="239" t="s">
        <v>237</v>
      </c>
      <c r="SPJ1193" s="240">
        <v>0</v>
      </c>
      <c r="SPK1193" s="240">
        <v>210</v>
      </c>
      <c r="SPL1193" s="235" t="e">
        <f>SPL1194+SPL1195</f>
        <v>#REF!</v>
      </c>
      <c r="SPM1193" s="236" t="s">
        <v>29</v>
      </c>
      <c r="SPN1193" s="237" t="s">
        <v>26</v>
      </c>
      <c r="SPO1193" s="238">
        <v>7</v>
      </c>
      <c r="SPP1193" s="238">
        <v>2</v>
      </c>
      <c r="SPQ1193" s="239" t="s">
        <v>237</v>
      </c>
      <c r="SPR1193" s="240">
        <v>0</v>
      </c>
      <c r="SPS1193" s="240">
        <v>210</v>
      </c>
      <c r="SPT1193" s="235" t="e">
        <f>SPT1194+SPT1195</f>
        <v>#REF!</v>
      </c>
      <c r="SPU1193" s="236" t="s">
        <v>29</v>
      </c>
      <c r="SPV1193" s="237" t="s">
        <v>26</v>
      </c>
      <c r="SPW1193" s="238">
        <v>7</v>
      </c>
      <c r="SPX1193" s="238">
        <v>2</v>
      </c>
      <c r="SPY1193" s="239" t="s">
        <v>237</v>
      </c>
      <c r="SPZ1193" s="240">
        <v>0</v>
      </c>
      <c r="SQA1193" s="240">
        <v>210</v>
      </c>
      <c r="SQB1193" s="235" t="e">
        <f>SQB1194+SQB1195</f>
        <v>#REF!</v>
      </c>
      <c r="SQC1193" s="236" t="s">
        <v>29</v>
      </c>
      <c r="SQD1193" s="237" t="s">
        <v>26</v>
      </c>
      <c r="SQE1193" s="238">
        <v>7</v>
      </c>
      <c r="SQF1193" s="238">
        <v>2</v>
      </c>
      <c r="SQG1193" s="239" t="s">
        <v>237</v>
      </c>
      <c r="SQH1193" s="240">
        <v>0</v>
      </c>
      <c r="SQI1193" s="240">
        <v>210</v>
      </c>
      <c r="SQJ1193" s="235" t="e">
        <f>SQJ1194+SQJ1195</f>
        <v>#REF!</v>
      </c>
      <c r="SQK1193" s="236" t="s">
        <v>29</v>
      </c>
      <c r="SQL1193" s="237" t="s">
        <v>26</v>
      </c>
      <c r="SQM1193" s="238">
        <v>7</v>
      </c>
      <c r="SQN1193" s="238">
        <v>2</v>
      </c>
      <c r="SQO1193" s="239" t="s">
        <v>237</v>
      </c>
      <c r="SQP1193" s="240">
        <v>0</v>
      </c>
      <c r="SQQ1193" s="240">
        <v>210</v>
      </c>
      <c r="SQR1193" s="235" t="e">
        <f>SQR1194+SQR1195</f>
        <v>#REF!</v>
      </c>
      <c r="SQS1193" s="236" t="s">
        <v>29</v>
      </c>
      <c r="SQT1193" s="237" t="s">
        <v>26</v>
      </c>
      <c r="SQU1193" s="238">
        <v>7</v>
      </c>
      <c r="SQV1193" s="238">
        <v>2</v>
      </c>
      <c r="SQW1193" s="239" t="s">
        <v>237</v>
      </c>
      <c r="SQX1193" s="240">
        <v>0</v>
      </c>
      <c r="SQY1193" s="240">
        <v>210</v>
      </c>
      <c r="SQZ1193" s="235" t="e">
        <f>SQZ1194+SQZ1195</f>
        <v>#REF!</v>
      </c>
      <c r="SRA1193" s="236" t="s">
        <v>29</v>
      </c>
      <c r="SRB1193" s="237" t="s">
        <v>26</v>
      </c>
      <c r="SRC1193" s="238">
        <v>7</v>
      </c>
      <c r="SRD1193" s="238">
        <v>2</v>
      </c>
      <c r="SRE1193" s="239" t="s">
        <v>237</v>
      </c>
      <c r="SRF1193" s="240">
        <v>0</v>
      </c>
      <c r="SRG1193" s="240">
        <v>210</v>
      </c>
      <c r="SRH1193" s="235" t="e">
        <f>SRH1194+SRH1195</f>
        <v>#REF!</v>
      </c>
      <c r="SRI1193" s="236" t="s">
        <v>29</v>
      </c>
      <c r="SRJ1193" s="237" t="s">
        <v>26</v>
      </c>
      <c r="SRK1193" s="238">
        <v>7</v>
      </c>
      <c r="SRL1193" s="238">
        <v>2</v>
      </c>
      <c r="SRM1193" s="239" t="s">
        <v>237</v>
      </c>
      <c r="SRN1193" s="240">
        <v>0</v>
      </c>
      <c r="SRO1193" s="240">
        <v>210</v>
      </c>
      <c r="SRP1193" s="235" t="e">
        <f>SRP1194+SRP1195</f>
        <v>#REF!</v>
      </c>
      <c r="SRQ1193" s="236" t="s">
        <v>29</v>
      </c>
      <c r="SRR1193" s="237" t="s">
        <v>26</v>
      </c>
      <c r="SRS1193" s="238">
        <v>7</v>
      </c>
      <c r="SRT1193" s="238">
        <v>2</v>
      </c>
      <c r="SRU1193" s="239" t="s">
        <v>237</v>
      </c>
      <c r="SRV1193" s="240">
        <v>0</v>
      </c>
      <c r="SRW1193" s="240">
        <v>210</v>
      </c>
      <c r="SRX1193" s="235" t="e">
        <f>SRX1194+SRX1195</f>
        <v>#REF!</v>
      </c>
      <c r="SRY1193" s="236" t="s">
        <v>29</v>
      </c>
      <c r="SRZ1193" s="237" t="s">
        <v>26</v>
      </c>
      <c r="SSA1193" s="238">
        <v>7</v>
      </c>
      <c r="SSB1193" s="238">
        <v>2</v>
      </c>
      <c r="SSC1193" s="239" t="s">
        <v>237</v>
      </c>
      <c r="SSD1193" s="240">
        <v>0</v>
      </c>
      <c r="SSE1193" s="240">
        <v>210</v>
      </c>
      <c r="SSF1193" s="235" t="e">
        <f>SSF1194+SSF1195</f>
        <v>#REF!</v>
      </c>
      <c r="SSG1193" s="236" t="s">
        <v>29</v>
      </c>
      <c r="SSH1193" s="237" t="s">
        <v>26</v>
      </c>
      <c r="SSI1193" s="238">
        <v>7</v>
      </c>
      <c r="SSJ1193" s="238">
        <v>2</v>
      </c>
      <c r="SSK1193" s="239" t="s">
        <v>237</v>
      </c>
      <c r="SSL1193" s="240">
        <v>0</v>
      </c>
      <c r="SSM1193" s="240">
        <v>210</v>
      </c>
      <c r="SSN1193" s="235" t="e">
        <f>SSN1194+SSN1195</f>
        <v>#REF!</v>
      </c>
      <c r="SSO1193" s="236" t="s">
        <v>29</v>
      </c>
      <c r="SSP1193" s="237" t="s">
        <v>26</v>
      </c>
      <c r="SSQ1193" s="238">
        <v>7</v>
      </c>
      <c r="SSR1193" s="238">
        <v>2</v>
      </c>
      <c r="SSS1193" s="239" t="s">
        <v>237</v>
      </c>
      <c r="SST1193" s="240">
        <v>0</v>
      </c>
      <c r="SSU1193" s="240">
        <v>210</v>
      </c>
      <c r="SSV1193" s="235" t="e">
        <f>SSV1194+SSV1195</f>
        <v>#REF!</v>
      </c>
      <c r="SSW1193" s="236" t="s">
        <v>29</v>
      </c>
      <c r="SSX1193" s="237" t="s">
        <v>26</v>
      </c>
      <c r="SSY1193" s="238">
        <v>7</v>
      </c>
      <c r="SSZ1193" s="238">
        <v>2</v>
      </c>
      <c r="STA1193" s="239" t="s">
        <v>237</v>
      </c>
      <c r="STB1193" s="240">
        <v>0</v>
      </c>
      <c r="STC1193" s="240">
        <v>210</v>
      </c>
      <c r="STD1193" s="235" t="e">
        <f>STD1194+STD1195</f>
        <v>#REF!</v>
      </c>
      <c r="STE1193" s="236" t="s">
        <v>29</v>
      </c>
      <c r="STF1193" s="237" t="s">
        <v>26</v>
      </c>
      <c r="STG1193" s="238">
        <v>7</v>
      </c>
      <c r="STH1193" s="238">
        <v>2</v>
      </c>
      <c r="STI1193" s="239" t="s">
        <v>237</v>
      </c>
      <c r="STJ1193" s="240">
        <v>0</v>
      </c>
      <c r="STK1193" s="240">
        <v>210</v>
      </c>
      <c r="STL1193" s="235" t="e">
        <f>STL1194+STL1195</f>
        <v>#REF!</v>
      </c>
      <c r="STM1193" s="236" t="s">
        <v>29</v>
      </c>
      <c r="STN1193" s="237" t="s">
        <v>26</v>
      </c>
      <c r="STO1193" s="238">
        <v>7</v>
      </c>
      <c r="STP1193" s="238">
        <v>2</v>
      </c>
      <c r="STQ1193" s="239" t="s">
        <v>237</v>
      </c>
      <c r="STR1193" s="240">
        <v>0</v>
      </c>
      <c r="STS1193" s="240">
        <v>210</v>
      </c>
      <c r="STT1193" s="235" t="e">
        <f>STT1194+STT1195</f>
        <v>#REF!</v>
      </c>
      <c r="STU1193" s="236" t="s">
        <v>29</v>
      </c>
      <c r="STV1193" s="237" t="s">
        <v>26</v>
      </c>
      <c r="STW1193" s="238">
        <v>7</v>
      </c>
      <c r="STX1193" s="238">
        <v>2</v>
      </c>
      <c r="STY1193" s="239" t="s">
        <v>237</v>
      </c>
      <c r="STZ1193" s="240">
        <v>0</v>
      </c>
      <c r="SUA1193" s="240">
        <v>210</v>
      </c>
      <c r="SUB1193" s="235" t="e">
        <f>SUB1194+SUB1195</f>
        <v>#REF!</v>
      </c>
      <c r="SUC1193" s="236" t="s">
        <v>29</v>
      </c>
      <c r="SUD1193" s="237" t="s">
        <v>26</v>
      </c>
      <c r="SUE1193" s="238">
        <v>7</v>
      </c>
      <c r="SUF1193" s="238">
        <v>2</v>
      </c>
      <c r="SUG1193" s="239" t="s">
        <v>237</v>
      </c>
      <c r="SUH1193" s="240">
        <v>0</v>
      </c>
      <c r="SUI1193" s="240">
        <v>210</v>
      </c>
      <c r="SUJ1193" s="235" t="e">
        <f>SUJ1194+SUJ1195</f>
        <v>#REF!</v>
      </c>
      <c r="SUK1193" s="236" t="s">
        <v>29</v>
      </c>
      <c r="SUL1193" s="237" t="s">
        <v>26</v>
      </c>
      <c r="SUM1193" s="238">
        <v>7</v>
      </c>
      <c r="SUN1193" s="238">
        <v>2</v>
      </c>
      <c r="SUO1193" s="239" t="s">
        <v>237</v>
      </c>
      <c r="SUP1193" s="240">
        <v>0</v>
      </c>
      <c r="SUQ1193" s="240">
        <v>210</v>
      </c>
      <c r="SUR1193" s="235" t="e">
        <f>SUR1194+SUR1195</f>
        <v>#REF!</v>
      </c>
      <c r="SUS1193" s="236" t="s">
        <v>29</v>
      </c>
      <c r="SUT1193" s="237" t="s">
        <v>26</v>
      </c>
      <c r="SUU1193" s="238">
        <v>7</v>
      </c>
      <c r="SUV1193" s="238">
        <v>2</v>
      </c>
      <c r="SUW1193" s="239" t="s">
        <v>237</v>
      </c>
      <c r="SUX1193" s="240">
        <v>0</v>
      </c>
      <c r="SUY1193" s="240">
        <v>210</v>
      </c>
      <c r="SUZ1193" s="235" t="e">
        <f>SUZ1194+SUZ1195</f>
        <v>#REF!</v>
      </c>
      <c r="SVA1193" s="236" t="s">
        <v>29</v>
      </c>
      <c r="SVB1193" s="237" t="s">
        <v>26</v>
      </c>
      <c r="SVC1193" s="238">
        <v>7</v>
      </c>
      <c r="SVD1193" s="238">
        <v>2</v>
      </c>
      <c r="SVE1193" s="239" t="s">
        <v>237</v>
      </c>
      <c r="SVF1193" s="240">
        <v>0</v>
      </c>
      <c r="SVG1193" s="240">
        <v>210</v>
      </c>
      <c r="SVH1193" s="235" t="e">
        <f>SVH1194+SVH1195</f>
        <v>#REF!</v>
      </c>
      <c r="SVI1193" s="236" t="s">
        <v>29</v>
      </c>
      <c r="SVJ1193" s="237" t="s">
        <v>26</v>
      </c>
      <c r="SVK1193" s="238">
        <v>7</v>
      </c>
      <c r="SVL1193" s="238">
        <v>2</v>
      </c>
      <c r="SVM1193" s="239" t="s">
        <v>237</v>
      </c>
      <c r="SVN1193" s="240">
        <v>0</v>
      </c>
      <c r="SVO1193" s="240">
        <v>210</v>
      </c>
      <c r="SVP1193" s="235" t="e">
        <f>SVP1194+SVP1195</f>
        <v>#REF!</v>
      </c>
      <c r="SVQ1193" s="236" t="s">
        <v>29</v>
      </c>
      <c r="SVR1193" s="237" t="s">
        <v>26</v>
      </c>
      <c r="SVS1193" s="238">
        <v>7</v>
      </c>
      <c r="SVT1193" s="238">
        <v>2</v>
      </c>
      <c r="SVU1193" s="239" t="s">
        <v>237</v>
      </c>
      <c r="SVV1193" s="240">
        <v>0</v>
      </c>
      <c r="SVW1193" s="240">
        <v>210</v>
      </c>
      <c r="SVX1193" s="235" t="e">
        <f>SVX1194+SVX1195</f>
        <v>#REF!</v>
      </c>
      <c r="SVY1193" s="236" t="s">
        <v>29</v>
      </c>
      <c r="SVZ1193" s="237" t="s">
        <v>26</v>
      </c>
      <c r="SWA1193" s="238">
        <v>7</v>
      </c>
      <c r="SWB1193" s="238">
        <v>2</v>
      </c>
      <c r="SWC1193" s="239" t="s">
        <v>237</v>
      </c>
      <c r="SWD1193" s="240">
        <v>0</v>
      </c>
      <c r="SWE1193" s="240">
        <v>210</v>
      </c>
      <c r="SWF1193" s="235" t="e">
        <f>SWF1194+SWF1195</f>
        <v>#REF!</v>
      </c>
      <c r="SWG1193" s="236" t="s">
        <v>29</v>
      </c>
      <c r="SWH1193" s="237" t="s">
        <v>26</v>
      </c>
      <c r="SWI1193" s="238">
        <v>7</v>
      </c>
      <c r="SWJ1193" s="238">
        <v>2</v>
      </c>
      <c r="SWK1193" s="239" t="s">
        <v>237</v>
      </c>
      <c r="SWL1193" s="240">
        <v>0</v>
      </c>
      <c r="SWM1193" s="240">
        <v>210</v>
      </c>
      <c r="SWN1193" s="235" t="e">
        <f>SWN1194+SWN1195</f>
        <v>#REF!</v>
      </c>
      <c r="SWO1193" s="236" t="s">
        <v>29</v>
      </c>
      <c r="SWP1193" s="237" t="s">
        <v>26</v>
      </c>
      <c r="SWQ1193" s="238">
        <v>7</v>
      </c>
      <c r="SWR1193" s="238">
        <v>2</v>
      </c>
      <c r="SWS1193" s="239" t="s">
        <v>237</v>
      </c>
      <c r="SWT1193" s="240">
        <v>0</v>
      </c>
      <c r="SWU1193" s="240">
        <v>210</v>
      </c>
      <c r="SWV1193" s="235" t="e">
        <f>SWV1194+SWV1195</f>
        <v>#REF!</v>
      </c>
      <c r="SWW1193" s="236" t="s">
        <v>29</v>
      </c>
      <c r="SWX1193" s="237" t="s">
        <v>26</v>
      </c>
      <c r="SWY1193" s="238">
        <v>7</v>
      </c>
      <c r="SWZ1193" s="238">
        <v>2</v>
      </c>
      <c r="SXA1193" s="239" t="s">
        <v>237</v>
      </c>
      <c r="SXB1193" s="240">
        <v>0</v>
      </c>
      <c r="SXC1193" s="240">
        <v>210</v>
      </c>
      <c r="SXD1193" s="235" t="e">
        <f>SXD1194+SXD1195</f>
        <v>#REF!</v>
      </c>
      <c r="SXE1193" s="236" t="s">
        <v>29</v>
      </c>
      <c r="SXF1193" s="237" t="s">
        <v>26</v>
      </c>
      <c r="SXG1193" s="238">
        <v>7</v>
      </c>
      <c r="SXH1193" s="238">
        <v>2</v>
      </c>
      <c r="SXI1193" s="239" t="s">
        <v>237</v>
      </c>
      <c r="SXJ1193" s="240">
        <v>0</v>
      </c>
      <c r="SXK1193" s="240">
        <v>210</v>
      </c>
      <c r="SXL1193" s="235" t="e">
        <f>SXL1194+SXL1195</f>
        <v>#REF!</v>
      </c>
      <c r="SXM1193" s="236" t="s">
        <v>29</v>
      </c>
      <c r="SXN1193" s="237" t="s">
        <v>26</v>
      </c>
      <c r="SXO1193" s="238">
        <v>7</v>
      </c>
      <c r="SXP1193" s="238">
        <v>2</v>
      </c>
      <c r="SXQ1193" s="239" t="s">
        <v>237</v>
      </c>
      <c r="SXR1193" s="240">
        <v>0</v>
      </c>
      <c r="SXS1193" s="240">
        <v>210</v>
      </c>
      <c r="SXT1193" s="235" t="e">
        <f>SXT1194+SXT1195</f>
        <v>#REF!</v>
      </c>
      <c r="SXU1193" s="236" t="s">
        <v>29</v>
      </c>
      <c r="SXV1193" s="237" t="s">
        <v>26</v>
      </c>
      <c r="SXW1193" s="238">
        <v>7</v>
      </c>
      <c r="SXX1193" s="238">
        <v>2</v>
      </c>
      <c r="SXY1193" s="239" t="s">
        <v>237</v>
      </c>
      <c r="SXZ1193" s="240">
        <v>0</v>
      </c>
      <c r="SYA1193" s="240">
        <v>210</v>
      </c>
      <c r="SYB1193" s="235" t="e">
        <f>SYB1194+SYB1195</f>
        <v>#REF!</v>
      </c>
      <c r="SYC1193" s="236" t="s">
        <v>29</v>
      </c>
      <c r="SYD1193" s="237" t="s">
        <v>26</v>
      </c>
      <c r="SYE1193" s="238">
        <v>7</v>
      </c>
      <c r="SYF1193" s="238">
        <v>2</v>
      </c>
      <c r="SYG1193" s="239" t="s">
        <v>237</v>
      </c>
      <c r="SYH1193" s="240">
        <v>0</v>
      </c>
      <c r="SYI1193" s="240">
        <v>210</v>
      </c>
      <c r="SYJ1193" s="235" t="e">
        <f>SYJ1194+SYJ1195</f>
        <v>#REF!</v>
      </c>
      <c r="SYK1193" s="236" t="s">
        <v>29</v>
      </c>
      <c r="SYL1193" s="237" t="s">
        <v>26</v>
      </c>
      <c r="SYM1193" s="238">
        <v>7</v>
      </c>
      <c r="SYN1193" s="238">
        <v>2</v>
      </c>
      <c r="SYO1193" s="239" t="s">
        <v>237</v>
      </c>
      <c r="SYP1193" s="240">
        <v>0</v>
      </c>
      <c r="SYQ1193" s="240">
        <v>210</v>
      </c>
      <c r="SYR1193" s="235" t="e">
        <f>SYR1194+SYR1195</f>
        <v>#REF!</v>
      </c>
      <c r="SYS1193" s="236" t="s">
        <v>29</v>
      </c>
      <c r="SYT1193" s="237" t="s">
        <v>26</v>
      </c>
      <c r="SYU1193" s="238">
        <v>7</v>
      </c>
      <c r="SYV1193" s="238">
        <v>2</v>
      </c>
      <c r="SYW1193" s="239" t="s">
        <v>237</v>
      </c>
      <c r="SYX1193" s="240">
        <v>0</v>
      </c>
      <c r="SYY1193" s="240">
        <v>210</v>
      </c>
      <c r="SYZ1193" s="235" t="e">
        <f>SYZ1194+SYZ1195</f>
        <v>#REF!</v>
      </c>
      <c r="SZA1193" s="236" t="s">
        <v>29</v>
      </c>
      <c r="SZB1193" s="237" t="s">
        <v>26</v>
      </c>
      <c r="SZC1193" s="238">
        <v>7</v>
      </c>
      <c r="SZD1193" s="238">
        <v>2</v>
      </c>
      <c r="SZE1193" s="239" t="s">
        <v>237</v>
      </c>
      <c r="SZF1193" s="240">
        <v>0</v>
      </c>
      <c r="SZG1193" s="240">
        <v>210</v>
      </c>
      <c r="SZH1193" s="235" t="e">
        <f>SZH1194+SZH1195</f>
        <v>#REF!</v>
      </c>
      <c r="SZI1193" s="236" t="s">
        <v>29</v>
      </c>
      <c r="SZJ1193" s="237" t="s">
        <v>26</v>
      </c>
      <c r="SZK1193" s="238">
        <v>7</v>
      </c>
      <c r="SZL1193" s="238">
        <v>2</v>
      </c>
      <c r="SZM1193" s="239" t="s">
        <v>237</v>
      </c>
      <c r="SZN1193" s="240">
        <v>0</v>
      </c>
      <c r="SZO1193" s="240">
        <v>210</v>
      </c>
      <c r="SZP1193" s="235" t="e">
        <f>SZP1194+SZP1195</f>
        <v>#REF!</v>
      </c>
      <c r="SZQ1193" s="236" t="s">
        <v>29</v>
      </c>
      <c r="SZR1193" s="237" t="s">
        <v>26</v>
      </c>
      <c r="SZS1193" s="238">
        <v>7</v>
      </c>
      <c r="SZT1193" s="238">
        <v>2</v>
      </c>
      <c r="SZU1193" s="239" t="s">
        <v>237</v>
      </c>
      <c r="SZV1193" s="240">
        <v>0</v>
      </c>
      <c r="SZW1193" s="240">
        <v>210</v>
      </c>
      <c r="SZX1193" s="235" t="e">
        <f>SZX1194+SZX1195</f>
        <v>#REF!</v>
      </c>
      <c r="SZY1193" s="236" t="s">
        <v>29</v>
      </c>
      <c r="SZZ1193" s="237" t="s">
        <v>26</v>
      </c>
      <c r="TAA1193" s="238">
        <v>7</v>
      </c>
      <c r="TAB1193" s="238">
        <v>2</v>
      </c>
      <c r="TAC1193" s="239" t="s">
        <v>237</v>
      </c>
      <c r="TAD1193" s="240">
        <v>0</v>
      </c>
      <c r="TAE1193" s="240">
        <v>210</v>
      </c>
      <c r="TAF1193" s="235" t="e">
        <f>TAF1194+TAF1195</f>
        <v>#REF!</v>
      </c>
      <c r="TAG1193" s="236" t="s">
        <v>29</v>
      </c>
      <c r="TAH1193" s="237" t="s">
        <v>26</v>
      </c>
      <c r="TAI1193" s="238">
        <v>7</v>
      </c>
      <c r="TAJ1193" s="238">
        <v>2</v>
      </c>
      <c r="TAK1193" s="239" t="s">
        <v>237</v>
      </c>
      <c r="TAL1193" s="240">
        <v>0</v>
      </c>
      <c r="TAM1193" s="240">
        <v>210</v>
      </c>
      <c r="TAN1193" s="235" t="e">
        <f>TAN1194+TAN1195</f>
        <v>#REF!</v>
      </c>
      <c r="TAO1193" s="236" t="s">
        <v>29</v>
      </c>
      <c r="TAP1193" s="237" t="s">
        <v>26</v>
      </c>
      <c r="TAQ1193" s="238">
        <v>7</v>
      </c>
      <c r="TAR1193" s="238">
        <v>2</v>
      </c>
      <c r="TAS1193" s="239" t="s">
        <v>237</v>
      </c>
      <c r="TAT1193" s="240">
        <v>0</v>
      </c>
      <c r="TAU1193" s="240">
        <v>210</v>
      </c>
      <c r="TAV1193" s="235" t="e">
        <f>TAV1194+TAV1195</f>
        <v>#REF!</v>
      </c>
      <c r="TAW1193" s="236" t="s">
        <v>29</v>
      </c>
      <c r="TAX1193" s="237" t="s">
        <v>26</v>
      </c>
      <c r="TAY1193" s="238">
        <v>7</v>
      </c>
      <c r="TAZ1193" s="238">
        <v>2</v>
      </c>
      <c r="TBA1193" s="239" t="s">
        <v>237</v>
      </c>
      <c r="TBB1193" s="240">
        <v>0</v>
      </c>
      <c r="TBC1193" s="240">
        <v>210</v>
      </c>
      <c r="TBD1193" s="235" t="e">
        <f>TBD1194+TBD1195</f>
        <v>#REF!</v>
      </c>
      <c r="TBE1193" s="236" t="s">
        <v>29</v>
      </c>
      <c r="TBF1193" s="237" t="s">
        <v>26</v>
      </c>
      <c r="TBG1193" s="238">
        <v>7</v>
      </c>
      <c r="TBH1193" s="238">
        <v>2</v>
      </c>
      <c r="TBI1193" s="239" t="s">
        <v>237</v>
      </c>
      <c r="TBJ1193" s="240">
        <v>0</v>
      </c>
      <c r="TBK1193" s="240">
        <v>210</v>
      </c>
      <c r="TBL1193" s="235" t="e">
        <f>TBL1194+TBL1195</f>
        <v>#REF!</v>
      </c>
      <c r="TBM1193" s="236" t="s">
        <v>29</v>
      </c>
      <c r="TBN1193" s="237" t="s">
        <v>26</v>
      </c>
      <c r="TBO1193" s="238">
        <v>7</v>
      </c>
      <c r="TBP1193" s="238">
        <v>2</v>
      </c>
      <c r="TBQ1193" s="239" t="s">
        <v>237</v>
      </c>
      <c r="TBR1193" s="240">
        <v>0</v>
      </c>
      <c r="TBS1193" s="240">
        <v>210</v>
      </c>
      <c r="TBT1193" s="235" t="e">
        <f>TBT1194+TBT1195</f>
        <v>#REF!</v>
      </c>
      <c r="TBU1193" s="236" t="s">
        <v>29</v>
      </c>
      <c r="TBV1193" s="237" t="s">
        <v>26</v>
      </c>
      <c r="TBW1193" s="238">
        <v>7</v>
      </c>
      <c r="TBX1193" s="238">
        <v>2</v>
      </c>
      <c r="TBY1193" s="239" t="s">
        <v>237</v>
      </c>
      <c r="TBZ1193" s="240">
        <v>0</v>
      </c>
      <c r="TCA1193" s="240">
        <v>210</v>
      </c>
      <c r="TCB1193" s="235" t="e">
        <f>TCB1194+TCB1195</f>
        <v>#REF!</v>
      </c>
      <c r="TCC1193" s="236" t="s">
        <v>29</v>
      </c>
      <c r="TCD1193" s="237" t="s">
        <v>26</v>
      </c>
      <c r="TCE1193" s="238">
        <v>7</v>
      </c>
      <c r="TCF1193" s="238">
        <v>2</v>
      </c>
      <c r="TCG1193" s="239" t="s">
        <v>237</v>
      </c>
      <c r="TCH1193" s="240">
        <v>0</v>
      </c>
      <c r="TCI1193" s="240">
        <v>210</v>
      </c>
      <c r="TCJ1193" s="235" t="e">
        <f>TCJ1194+TCJ1195</f>
        <v>#REF!</v>
      </c>
      <c r="TCK1193" s="236" t="s">
        <v>29</v>
      </c>
      <c r="TCL1193" s="237" t="s">
        <v>26</v>
      </c>
      <c r="TCM1193" s="238">
        <v>7</v>
      </c>
      <c r="TCN1193" s="238">
        <v>2</v>
      </c>
      <c r="TCO1193" s="239" t="s">
        <v>237</v>
      </c>
      <c r="TCP1193" s="240">
        <v>0</v>
      </c>
      <c r="TCQ1193" s="240">
        <v>210</v>
      </c>
      <c r="TCR1193" s="235" t="e">
        <f>TCR1194+TCR1195</f>
        <v>#REF!</v>
      </c>
      <c r="TCS1193" s="236" t="s">
        <v>29</v>
      </c>
      <c r="TCT1193" s="237" t="s">
        <v>26</v>
      </c>
      <c r="TCU1193" s="238">
        <v>7</v>
      </c>
      <c r="TCV1193" s="238">
        <v>2</v>
      </c>
      <c r="TCW1193" s="239" t="s">
        <v>237</v>
      </c>
      <c r="TCX1193" s="240">
        <v>0</v>
      </c>
      <c r="TCY1193" s="240">
        <v>210</v>
      </c>
      <c r="TCZ1193" s="235" t="e">
        <f>TCZ1194+TCZ1195</f>
        <v>#REF!</v>
      </c>
      <c r="TDA1193" s="236" t="s">
        <v>29</v>
      </c>
      <c r="TDB1193" s="237" t="s">
        <v>26</v>
      </c>
      <c r="TDC1193" s="238">
        <v>7</v>
      </c>
      <c r="TDD1193" s="238">
        <v>2</v>
      </c>
      <c r="TDE1193" s="239" t="s">
        <v>237</v>
      </c>
      <c r="TDF1193" s="240">
        <v>0</v>
      </c>
      <c r="TDG1193" s="240">
        <v>210</v>
      </c>
      <c r="TDH1193" s="235" t="e">
        <f>TDH1194+TDH1195</f>
        <v>#REF!</v>
      </c>
      <c r="TDI1193" s="236" t="s">
        <v>29</v>
      </c>
      <c r="TDJ1193" s="237" t="s">
        <v>26</v>
      </c>
      <c r="TDK1193" s="238">
        <v>7</v>
      </c>
      <c r="TDL1193" s="238">
        <v>2</v>
      </c>
      <c r="TDM1193" s="239" t="s">
        <v>237</v>
      </c>
      <c r="TDN1193" s="240">
        <v>0</v>
      </c>
      <c r="TDO1193" s="240">
        <v>210</v>
      </c>
      <c r="TDP1193" s="235" t="e">
        <f>TDP1194+TDP1195</f>
        <v>#REF!</v>
      </c>
      <c r="TDQ1193" s="236" t="s">
        <v>29</v>
      </c>
      <c r="TDR1193" s="237" t="s">
        <v>26</v>
      </c>
      <c r="TDS1193" s="238">
        <v>7</v>
      </c>
      <c r="TDT1193" s="238">
        <v>2</v>
      </c>
      <c r="TDU1193" s="239" t="s">
        <v>237</v>
      </c>
      <c r="TDV1193" s="240">
        <v>0</v>
      </c>
      <c r="TDW1193" s="240">
        <v>210</v>
      </c>
      <c r="TDX1193" s="235" t="e">
        <f>TDX1194+TDX1195</f>
        <v>#REF!</v>
      </c>
      <c r="TDY1193" s="236" t="s">
        <v>29</v>
      </c>
      <c r="TDZ1193" s="237" t="s">
        <v>26</v>
      </c>
      <c r="TEA1193" s="238">
        <v>7</v>
      </c>
      <c r="TEB1193" s="238">
        <v>2</v>
      </c>
      <c r="TEC1193" s="239" t="s">
        <v>237</v>
      </c>
      <c r="TED1193" s="240">
        <v>0</v>
      </c>
      <c r="TEE1193" s="240">
        <v>210</v>
      </c>
      <c r="TEF1193" s="235" t="e">
        <f>TEF1194+TEF1195</f>
        <v>#REF!</v>
      </c>
      <c r="TEG1193" s="236" t="s">
        <v>29</v>
      </c>
      <c r="TEH1193" s="237" t="s">
        <v>26</v>
      </c>
      <c r="TEI1193" s="238">
        <v>7</v>
      </c>
      <c r="TEJ1193" s="238">
        <v>2</v>
      </c>
      <c r="TEK1193" s="239" t="s">
        <v>237</v>
      </c>
      <c r="TEL1193" s="240">
        <v>0</v>
      </c>
      <c r="TEM1193" s="240">
        <v>210</v>
      </c>
      <c r="TEN1193" s="235" t="e">
        <f>TEN1194+TEN1195</f>
        <v>#REF!</v>
      </c>
      <c r="TEO1193" s="236" t="s">
        <v>29</v>
      </c>
      <c r="TEP1193" s="237" t="s">
        <v>26</v>
      </c>
      <c r="TEQ1193" s="238">
        <v>7</v>
      </c>
      <c r="TER1193" s="238">
        <v>2</v>
      </c>
      <c r="TES1193" s="239" t="s">
        <v>237</v>
      </c>
      <c r="TET1193" s="240">
        <v>0</v>
      </c>
      <c r="TEU1193" s="240">
        <v>210</v>
      </c>
      <c r="TEV1193" s="235" t="e">
        <f>TEV1194+TEV1195</f>
        <v>#REF!</v>
      </c>
      <c r="TEW1193" s="236" t="s">
        <v>29</v>
      </c>
      <c r="TEX1193" s="237" t="s">
        <v>26</v>
      </c>
      <c r="TEY1193" s="238">
        <v>7</v>
      </c>
      <c r="TEZ1193" s="238">
        <v>2</v>
      </c>
      <c r="TFA1193" s="239" t="s">
        <v>237</v>
      </c>
      <c r="TFB1193" s="240">
        <v>0</v>
      </c>
      <c r="TFC1193" s="240">
        <v>210</v>
      </c>
      <c r="TFD1193" s="235" t="e">
        <f>TFD1194+TFD1195</f>
        <v>#REF!</v>
      </c>
      <c r="TFE1193" s="236" t="s">
        <v>29</v>
      </c>
      <c r="TFF1193" s="237" t="s">
        <v>26</v>
      </c>
      <c r="TFG1193" s="238">
        <v>7</v>
      </c>
      <c r="TFH1193" s="238">
        <v>2</v>
      </c>
      <c r="TFI1193" s="239" t="s">
        <v>237</v>
      </c>
      <c r="TFJ1193" s="240">
        <v>0</v>
      </c>
      <c r="TFK1193" s="240">
        <v>210</v>
      </c>
      <c r="TFL1193" s="235" t="e">
        <f>TFL1194+TFL1195</f>
        <v>#REF!</v>
      </c>
      <c r="TFM1193" s="236" t="s">
        <v>29</v>
      </c>
      <c r="TFN1193" s="237" t="s">
        <v>26</v>
      </c>
      <c r="TFO1193" s="238">
        <v>7</v>
      </c>
      <c r="TFP1193" s="238">
        <v>2</v>
      </c>
      <c r="TFQ1193" s="239" t="s">
        <v>237</v>
      </c>
      <c r="TFR1193" s="240">
        <v>0</v>
      </c>
      <c r="TFS1193" s="240">
        <v>210</v>
      </c>
      <c r="TFT1193" s="235" t="e">
        <f>TFT1194+TFT1195</f>
        <v>#REF!</v>
      </c>
      <c r="TFU1193" s="236" t="s">
        <v>29</v>
      </c>
      <c r="TFV1193" s="237" t="s">
        <v>26</v>
      </c>
      <c r="TFW1193" s="238">
        <v>7</v>
      </c>
      <c r="TFX1193" s="238">
        <v>2</v>
      </c>
      <c r="TFY1193" s="239" t="s">
        <v>237</v>
      </c>
      <c r="TFZ1193" s="240">
        <v>0</v>
      </c>
      <c r="TGA1193" s="240">
        <v>210</v>
      </c>
      <c r="TGB1193" s="235" t="e">
        <f>TGB1194+TGB1195</f>
        <v>#REF!</v>
      </c>
      <c r="TGC1193" s="236" t="s">
        <v>29</v>
      </c>
      <c r="TGD1193" s="237" t="s">
        <v>26</v>
      </c>
      <c r="TGE1193" s="238">
        <v>7</v>
      </c>
      <c r="TGF1193" s="238">
        <v>2</v>
      </c>
      <c r="TGG1193" s="239" t="s">
        <v>237</v>
      </c>
      <c r="TGH1193" s="240">
        <v>0</v>
      </c>
      <c r="TGI1193" s="240">
        <v>210</v>
      </c>
      <c r="TGJ1193" s="235" t="e">
        <f>TGJ1194+TGJ1195</f>
        <v>#REF!</v>
      </c>
      <c r="TGK1193" s="236" t="s">
        <v>29</v>
      </c>
      <c r="TGL1193" s="237" t="s">
        <v>26</v>
      </c>
      <c r="TGM1193" s="238">
        <v>7</v>
      </c>
      <c r="TGN1193" s="238">
        <v>2</v>
      </c>
      <c r="TGO1193" s="239" t="s">
        <v>237</v>
      </c>
      <c r="TGP1193" s="240">
        <v>0</v>
      </c>
      <c r="TGQ1193" s="240">
        <v>210</v>
      </c>
      <c r="TGR1193" s="235" t="e">
        <f>TGR1194+TGR1195</f>
        <v>#REF!</v>
      </c>
      <c r="TGS1193" s="236" t="s">
        <v>29</v>
      </c>
      <c r="TGT1193" s="237" t="s">
        <v>26</v>
      </c>
      <c r="TGU1193" s="238">
        <v>7</v>
      </c>
      <c r="TGV1193" s="238">
        <v>2</v>
      </c>
      <c r="TGW1193" s="239" t="s">
        <v>237</v>
      </c>
      <c r="TGX1193" s="240">
        <v>0</v>
      </c>
      <c r="TGY1193" s="240">
        <v>210</v>
      </c>
      <c r="TGZ1193" s="235" t="e">
        <f>TGZ1194+TGZ1195</f>
        <v>#REF!</v>
      </c>
      <c r="THA1193" s="236" t="s">
        <v>29</v>
      </c>
      <c r="THB1193" s="237" t="s">
        <v>26</v>
      </c>
      <c r="THC1193" s="238">
        <v>7</v>
      </c>
      <c r="THD1193" s="238">
        <v>2</v>
      </c>
      <c r="THE1193" s="239" t="s">
        <v>237</v>
      </c>
      <c r="THF1193" s="240">
        <v>0</v>
      </c>
      <c r="THG1193" s="240">
        <v>210</v>
      </c>
      <c r="THH1193" s="235" t="e">
        <f>THH1194+THH1195</f>
        <v>#REF!</v>
      </c>
      <c r="THI1193" s="236" t="s">
        <v>29</v>
      </c>
      <c r="THJ1193" s="237" t="s">
        <v>26</v>
      </c>
      <c r="THK1193" s="238">
        <v>7</v>
      </c>
      <c r="THL1193" s="238">
        <v>2</v>
      </c>
      <c r="THM1193" s="239" t="s">
        <v>237</v>
      </c>
      <c r="THN1193" s="240">
        <v>0</v>
      </c>
      <c r="THO1193" s="240">
        <v>210</v>
      </c>
      <c r="THP1193" s="235" t="e">
        <f>THP1194+THP1195</f>
        <v>#REF!</v>
      </c>
      <c r="THQ1193" s="236" t="s">
        <v>29</v>
      </c>
      <c r="THR1193" s="237" t="s">
        <v>26</v>
      </c>
      <c r="THS1193" s="238">
        <v>7</v>
      </c>
      <c r="THT1193" s="238">
        <v>2</v>
      </c>
      <c r="THU1193" s="239" t="s">
        <v>237</v>
      </c>
      <c r="THV1193" s="240">
        <v>0</v>
      </c>
      <c r="THW1193" s="240">
        <v>210</v>
      </c>
      <c r="THX1193" s="235" t="e">
        <f>THX1194+THX1195</f>
        <v>#REF!</v>
      </c>
      <c r="THY1193" s="236" t="s">
        <v>29</v>
      </c>
      <c r="THZ1193" s="237" t="s">
        <v>26</v>
      </c>
      <c r="TIA1193" s="238">
        <v>7</v>
      </c>
      <c r="TIB1193" s="238">
        <v>2</v>
      </c>
      <c r="TIC1193" s="239" t="s">
        <v>237</v>
      </c>
      <c r="TID1193" s="240">
        <v>0</v>
      </c>
      <c r="TIE1193" s="240">
        <v>210</v>
      </c>
      <c r="TIF1193" s="235" t="e">
        <f>TIF1194+TIF1195</f>
        <v>#REF!</v>
      </c>
      <c r="TIG1193" s="236" t="s">
        <v>29</v>
      </c>
      <c r="TIH1193" s="237" t="s">
        <v>26</v>
      </c>
      <c r="TII1193" s="238">
        <v>7</v>
      </c>
      <c r="TIJ1193" s="238">
        <v>2</v>
      </c>
      <c r="TIK1193" s="239" t="s">
        <v>237</v>
      </c>
      <c r="TIL1193" s="240">
        <v>0</v>
      </c>
      <c r="TIM1193" s="240">
        <v>210</v>
      </c>
      <c r="TIN1193" s="235" t="e">
        <f>TIN1194+TIN1195</f>
        <v>#REF!</v>
      </c>
      <c r="TIO1193" s="236" t="s">
        <v>29</v>
      </c>
      <c r="TIP1193" s="237" t="s">
        <v>26</v>
      </c>
      <c r="TIQ1193" s="238">
        <v>7</v>
      </c>
      <c r="TIR1193" s="238">
        <v>2</v>
      </c>
      <c r="TIS1193" s="239" t="s">
        <v>237</v>
      </c>
      <c r="TIT1193" s="240">
        <v>0</v>
      </c>
      <c r="TIU1193" s="240">
        <v>210</v>
      </c>
      <c r="TIV1193" s="235" t="e">
        <f>TIV1194+TIV1195</f>
        <v>#REF!</v>
      </c>
      <c r="TIW1193" s="236" t="s">
        <v>29</v>
      </c>
      <c r="TIX1193" s="237" t="s">
        <v>26</v>
      </c>
      <c r="TIY1193" s="238">
        <v>7</v>
      </c>
      <c r="TIZ1193" s="238">
        <v>2</v>
      </c>
      <c r="TJA1193" s="239" t="s">
        <v>237</v>
      </c>
      <c r="TJB1193" s="240">
        <v>0</v>
      </c>
      <c r="TJC1193" s="240">
        <v>210</v>
      </c>
      <c r="TJD1193" s="235" t="e">
        <f>TJD1194+TJD1195</f>
        <v>#REF!</v>
      </c>
      <c r="TJE1193" s="236" t="s">
        <v>29</v>
      </c>
      <c r="TJF1193" s="237" t="s">
        <v>26</v>
      </c>
      <c r="TJG1193" s="238">
        <v>7</v>
      </c>
      <c r="TJH1193" s="238">
        <v>2</v>
      </c>
      <c r="TJI1193" s="239" t="s">
        <v>237</v>
      </c>
      <c r="TJJ1193" s="240">
        <v>0</v>
      </c>
      <c r="TJK1193" s="240">
        <v>210</v>
      </c>
      <c r="TJL1193" s="235" t="e">
        <f>TJL1194+TJL1195</f>
        <v>#REF!</v>
      </c>
      <c r="TJM1193" s="236" t="s">
        <v>29</v>
      </c>
      <c r="TJN1193" s="237" t="s">
        <v>26</v>
      </c>
      <c r="TJO1193" s="238">
        <v>7</v>
      </c>
      <c r="TJP1193" s="238">
        <v>2</v>
      </c>
      <c r="TJQ1193" s="239" t="s">
        <v>237</v>
      </c>
      <c r="TJR1193" s="240">
        <v>0</v>
      </c>
      <c r="TJS1193" s="240">
        <v>210</v>
      </c>
      <c r="TJT1193" s="235" t="e">
        <f>TJT1194+TJT1195</f>
        <v>#REF!</v>
      </c>
      <c r="TJU1193" s="236" t="s">
        <v>29</v>
      </c>
      <c r="TJV1193" s="237" t="s">
        <v>26</v>
      </c>
      <c r="TJW1193" s="238">
        <v>7</v>
      </c>
      <c r="TJX1193" s="238">
        <v>2</v>
      </c>
      <c r="TJY1193" s="239" t="s">
        <v>237</v>
      </c>
      <c r="TJZ1193" s="240">
        <v>0</v>
      </c>
      <c r="TKA1193" s="240">
        <v>210</v>
      </c>
      <c r="TKB1193" s="235" t="e">
        <f>TKB1194+TKB1195</f>
        <v>#REF!</v>
      </c>
      <c r="TKC1193" s="236" t="s">
        <v>29</v>
      </c>
      <c r="TKD1193" s="237" t="s">
        <v>26</v>
      </c>
      <c r="TKE1193" s="238">
        <v>7</v>
      </c>
      <c r="TKF1193" s="238">
        <v>2</v>
      </c>
      <c r="TKG1193" s="239" t="s">
        <v>237</v>
      </c>
      <c r="TKH1193" s="240">
        <v>0</v>
      </c>
      <c r="TKI1193" s="240">
        <v>210</v>
      </c>
      <c r="TKJ1193" s="235" t="e">
        <f>TKJ1194+TKJ1195</f>
        <v>#REF!</v>
      </c>
      <c r="TKK1193" s="236" t="s">
        <v>29</v>
      </c>
      <c r="TKL1193" s="237" t="s">
        <v>26</v>
      </c>
      <c r="TKM1193" s="238">
        <v>7</v>
      </c>
      <c r="TKN1193" s="238">
        <v>2</v>
      </c>
      <c r="TKO1193" s="239" t="s">
        <v>237</v>
      </c>
      <c r="TKP1193" s="240">
        <v>0</v>
      </c>
      <c r="TKQ1193" s="240">
        <v>210</v>
      </c>
      <c r="TKR1193" s="235" t="e">
        <f>TKR1194+TKR1195</f>
        <v>#REF!</v>
      </c>
      <c r="TKS1193" s="236" t="s">
        <v>29</v>
      </c>
      <c r="TKT1193" s="237" t="s">
        <v>26</v>
      </c>
      <c r="TKU1193" s="238">
        <v>7</v>
      </c>
      <c r="TKV1193" s="238">
        <v>2</v>
      </c>
      <c r="TKW1193" s="239" t="s">
        <v>237</v>
      </c>
      <c r="TKX1193" s="240">
        <v>0</v>
      </c>
      <c r="TKY1193" s="240">
        <v>210</v>
      </c>
      <c r="TKZ1193" s="235" t="e">
        <f>TKZ1194+TKZ1195</f>
        <v>#REF!</v>
      </c>
      <c r="TLA1193" s="236" t="s">
        <v>29</v>
      </c>
      <c r="TLB1193" s="237" t="s">
        <v>26</v>
      </c>
      <c r="TLC1193" s="238">
        <v>7</v>
      </c>
      <c r="TLD1193" s="238">
        <v>2</v>
      </c>
      <c r="TLE1193" s="239" t="s">
        <v>237</v>
      </c>
      <c r="TLF1193" s="240">
        <v>0</v>
      </c>
      <c r="TLG1193" s="240">
        <v>210</v>
      </c>
      <c r="TLH1193" s="235" t="e">
        <f>TLH1194+TLH1195</f>
        <v>#REF!</v>
      </c>
      <c r="TLI1193" s="236" t="s">
        <v>29</v>
      </c>
      <c r="TLJ1193" s="237" t="s">
        <v>26</v>
      </c>
      <c r="TLK1193" s="238">
        <v>7</v>
      </c>
      <c r="TLL1193" s="238">
        <v>2</v>
      </c>
      <c r="TLM1193" s="239" t="s">
        <v>237</v>
      </c>
      <c r="TLN1193" s="240">
        <v>0</v>
      </c>
      <c r="TLO1193" s="240">
        <v>210</v>
      </c>
      <c r="TLP1193" s="235" t="e">
        <f>TLP1194+TLP1195</f>
        <v>#REF!</v>
      </c>
      <c r="TLQ1193" s="236" t="s">
        <v>29</v>
      </c>
      <c r="TLR1193" s="237" t="s">
        <v>26</v>
      </c>
      <c r="TLS1193" s="238">
        <v>7</v>
      </c>
      <c r="TLT1193" s="238">
        <v>2</v>
      </c>
      <c r="TLU1193" s="239" t="s">
        <v>237</v>
      </c>
      <c r="TLV1193" s="240">
        <v>0</v>
      </c>
      <c r="TLW1193" s="240">
        <v>210</v>
      </c>
      <c r="TLX1193" s="235" t="e">
        <f>TLX1194+TLX1195</f>
        <v>#REF!</v>
      </c>
      <c r="TLY1193" s="236" t="s">
        <v>29</v>
      </c>
      <c r="TLZ1193" s="237" t="s">
        <v>26</v>
      </c>
      <c r="TMA1193" s="238">
        <v>7</v>
      </c>
      <c r="TMB1193" s="238">
        <v>2</v>
      </c>
      <c r="TMC1193" s="239" t="s">
        <v>237</v>
      </c>
      <c r="TMD1193" s="240">
        <v>0</v>
      </c>
      <c r="TME1193" s="240">
        <v>210</v>
      </c>
      <c r="TMF1193" s="235" t="e">
        <f>TMF1194+TMF1195</f>
        <v>#REF!</v>
      </c>
      <c r="TMG1193" s="236" t="s">
        <v>29</v>
      </c>
      <c r="TMH1193" s="237" t="s">
        <v>26</v>
      </c>
      <c r="TMI1193" s="238">
        <v>7</v>
      </c>
      <c r="TMJ1193" s="238">
        <v>2</v>
      </c>
      <c r="TMK1193" s="239" t="s">
        <v>237</v>
      </c>
      <c r="TML1193" s="240">
        <v>0</v>
      </c>
      <c r="TMM1193" s="240">
        <v>210</v>
      </c>
      <c r="TMN1193" s="235" t="e">
        <f>TMN1194+TMN1195</f>
        <v>#REF!</v>
      </c>
      <c r="TMO1193" s="236" t="s">
        <v>29</v>
      </c>
      <c r="TMP1193" s="237" t="s">
        <v>26</v>
      </c>
      <c r="TMQ1193" s="238">
        <v>7</v>
      </c>
      <c r="TMR1193" s="238">
        <v>2</v>
      </c>
      <c r="TMS1193" s="239" t="s">
        <v>237</v>
      </c>
      <c r="TMT1193" s="240">
        <v>0</v>
      </c>
      <c r="TMU1193" s="240">
        <v>210</v>
      </c>
      <c r="TMV1193" s="235" t="e">
        <f>TMV1194+TMV1195</f>
        <v>#REF!</v>
      </c>
      <c r="TMW1193" s="236" t="s">
        <v>29</v>
      </c>
      <c r="TMX1193" s="237" t="s">
        <v>26</v>
      </c>
      <c r="TMY1193" s="238">
        <v>7</v>
      </c>
      <c r="TMZ1193" s="238">
        <v>2</v>
      </c>
      <c r="TNA1193" s="239" t="s">
        <v>237</v>
      </c>
      <c r="TNB1193" s="240">
        <v>0</v>
      </c>
      <c r="TNC1193" s="240">
        <v>210</v>
      </c>
      <c r="TND1193" s="235" t="e">
        <f>TND1194+TND1195</f>
        <v>#REF!</v>
      </c>
      <c r="TNE1193" s="236" t="s">
        <v>29</v>
      </c>
      <c r="TNF1193" s="237" t="s">
        <v>26</v>
      </c>
      <c r="TNG1193" s="238">
        <v>7</v>
      </c>
      <c r="TNH1193" s="238">
        <v>2</v>
      </c>
      <c r="TNI1193" s="239" t="s">
        <v>237</v>
      </c>
      <c r="TNJ1193" s="240">
        <v>0</v>
      </c>
      <c r="TNK1193" s="240">
        <v>210</v>
      </c>
      <c r="TNL1193" s="235" t="e">
        <f>TNL1194+TNL1195</f>
        <v>#REF!</v>
      </c>
      <c r="TNM1193" s="236" t="s">
        <v>29</v>
      </c>
      <c r="TNN1193" s="237" t="s">
        <v>26</v>
      </c>
      <c r="TNO1193" s="238">
        <v>7</v>
      </c>
      <c r="TNP1193" s="238">
        <v>2</v>
      </c>
      <c r="TNQ1193" s="239" t="s">
        <v>237</v>
      </c>
      <c r="TNR1193" s="240">
        <v>0</v>
      </c>
      <c r="TNS1193" s="240">
        <v>210</v>
      </c>
      <c r="TNT1193" s="235" t="e">
        <f>TNT1194+TNT1195</f>
        <v>#REF!</v>
      </c>
      <c r="TNU1193" s="236" t="s">
        <v>29</v>
      </c>
      <c r="TNV1193" s="237" t="s">
        <v>26</v>
      </c>
      <c r="TNW1193" s="238">
        <v>7</v>
      </c>
      <c r="TNX1193" s="238">
        <v>2</v>
      </c>
      <c r="TNY1193" s="239" t="s">
        <v>237</v>
      </c>
      <c r="TNZ1193" s="240">
        <v>0</v>
      </c>
      <c r="TOA1193" s="240">
        <v>210</v>
      </c>
      <c r="TOB1193" s="235" t="e">
        <f>TOB1194+TOB1195</f>
        <v>#REF!</v>
      </c>
      <c r="TOC1193" s="236" t="s">
        <v>29</v>
      </c>
      <c r="TOD1193" s="237" t="s">
        <v>26</v>
      </c>
      <c r="TOE1193" s="238">
        <v>7</v>
      </c>
      <c r="TOF1193" s="238">
        <v>2</v>
      </c>
      <c r="TOG1193" s="239" t="s">
        <v>237</v>
      </c>
      <c r="TOH1193" s="240">
        <v>0</v>
      </c>
      <c r="TOI1193" s="240">
        <v>210</v>
      </c>
      <c r="TOJ1193" s="235" t="e">
        <f>TOJ1194+TOJ1195</f>
        <v>#REF!</v>
      </c>
      <c r="TOK1193" s="236" t="s">
        <v>29</v>
      </c>
      <c r="TOL1193" s="237" t="s">
        <v>26</v>
      </c>
      <c r="TOM1193" s="238">
        <v>7</v>
      </c>
      <c r="TON1193" s="238">
        <v>2</v>
      </c>
      <c r="TOO1193" s="239" t="s">
        <v>237</v>
      </c>
      <c r="TOP1193" s="240">
        <v>0</v>
      </c>
      <c r="TOQ1193" s="240">
        <v>210</v>
      </c>
      <c r="TOR1193" s="235" t="e">
        <f>TOR1194+TOR1195</f>
        <v>#REF!</v>
      </c>
      <c r="TOS1193" s="236" t="s">
        <v>29</v>
      </c>
      <c r="TOT1193" s="237" t="s">
        <v>26</v>
      </c>
      <c r="TOU1193" s="238">
        <v>7</v>
      </c>
      <c r="TOV1193" s="238">
        <v>2</v>
      </c>
      <c r="TOW1193" s="239" t="s">
        <v>237</v>
      </c>
      <c r="TOX1193" s="240">
        <v>0</v>
      </c>
      <c r="TOY1193" s="240">
        <v>210</v>
      </c>
      <c r="TOZ1193" s="235" t="e">
        <f>TOZ1194+TOZ1195</f>
        <v>#REF!</v>
      </c>
      <c r="TPA1193" s="236" t="s">
        <v>29</v>
      </c>
      <c r="TPB1193" s="237" t="s">
        <v>26</v>
      </c>
      <c r="TPC1193" s="238">
        <v>7</v>
      </c>
      <c r="TPD1193" s="238">
        <v>2</v>
      </c>
      <c r="TPE1193" s="239" t="s">
        <v>237</v>
      </c>
      <c r="TPF1193" s="240">
        <v>0</v>
      </c>
      <c r="TPG1193" s="240">
        <v>210</v>
      </c>
      <c r="TPH1193" s="235" t="e">
        <f>TPH1194+TPH1195</f>
        <v>#REF!</v>
      </c>
      <c r="TPI1193" s="236" t="s">
        <v>29</v>
      </c>
      <c r="TPJ1193" s="237" t="s">
        <v>26</v>
      </c>
      <c r="TPK1193" s="238">
        <v>7</v>
      </c>
      <c r="TPL1193" s="238">
        <v>2</v>
      </c>
      <c r="TPM1193" s="239" t="s">
        <v>237</v>
      </c>
      <c r="TPN1193" s="240">
        <v>0</v>
      </c>
      <c r="TPO1193" s="240">
        <v>210</v>
      </c>
      <c r="TPP1193" s="235" t="e">
        <f>TPP1194+TPP1195</f>
        <v>#REF!</v>
      </c>
      <c r="TPQ1193" s="236" t="s">
        <v>29</v>
      </c>
      <c r="TPR1193" s="237" t="s">
        <v>26</v>
      </c>
      <c r="TPS1193" s="238">
        <v>7</v>
      </c>
      <c r="TPT1193" s="238">
        <v>2</v>
      </c>
      <c r="TPU1193" s="239" t="s">
        <v>237</v>
      </c>
      <c r="TPV1193" s="240">
        <v>0</v>
      </c>
      <c r="TPW1193" s="240">
        <v>210</v>
      </c>
      <c r="TPX1193" s="235" t="e">
        <f>TPX1194+TPX1195</f>
        <v>#REF!</v>
      </c>
      <c r="TPY1193" s="236" t="s">
        <v>29</v>
      </c>
      <c r="TPZ1193" s="237" t="s">
        <v>26</v>
      </c>
      <c r="TQA1193" s="238">
        <v>7</v>
      </c>
      <c r="TQB1193" s="238">
        <v>2</v>
      </c>
      <c r="TQC1193" s="239" t="s">
        <v>237</v>
      </c>
      <c r="TQD1193" s="240">
        <v>0</v>
      </c>
      <c r="TQE1193" s="240">
        <v>210</v>
      </c>
      <c r="TQF1193" s="235" t="e">
        <f>TQF1194+TQF1195</f>
        <v>#REF!</v>
      </c>
      <c r="TQG1193" s="236" t="s">
        <v>29</v>
      </c>
      <c r="TQH1193" s="237" t="s">
        <v>26</v>
      </c>
      <c r="TQI1193" s="238">
        <v>7</v>
      </c>
      <c r="TQJ1193" s="238">
        <v>2</v>
      </c>
      <c r="TQK1193" s="239" t="s">
        <v>237</v>
      </c>
      <c r="TQL1193" s="240">
        <v>0</v>
      </c>
      <c r="TQM1193" s="240">
        <v>210</v>
      </c>
      <c r="TQN1193" s="235" t="e">
        <f>TQN1194+TQN1195</f>
        <v>#REF!</v>
      </c>
      <c r="TQO1193" s="236" t="s">
        <v>29</v>
      </c>
      <c r="TQP1193" s="237" t="s">
        <v>26</v>
      </c>
      <c r="TQQ1193" s="238">
        <v>7</v>
      </c>
      <c r="TQR1193" s="238">
        <v>2</v>
      </c>
      <c r="TQS1193" s="239" t="s">
        <v>237</v>
      </c>
      <c r="TQT1193" s="240">
        <v>0</v>
      </c>
      <c r="TQU1193" s="240">
        <v>210</v>
      </c>
      <c r="TQV1193" s="235" t="e">
        <f>TQV1194+TQV1195</f>
        <v>#REF!</v>
      </c>
      <c r="TQW1193" s="236" t="s">
        <v>29</v>
      </c>
      <c r="TQX1193" s="237" t="s">
        <v>26</v>
      </c>
      <c r="TQY1193" s="238">
        <v>7</v>
      </c>
      <c r="TQZ1193" s="238">
        <v>2</v>
      </c>
      <c r="TRA1193" s="239" t="s">
        <v>237</v>
      </c>
      <c r="TRB1193" s="240">
        <v>0</v>
      </c>
      <c r="TRC1193" s="240">
        <v>210</v>
      </c>
      <c r="TRD1193" s="235" t="e">
        <f>TRD1194+TRD1195</f>
        <v>#REF!</v>
      </c>
      <c r="TRE1193" s="236" t="s">
        <v>29</v>
      </c>
      <c r="TRF1193" s="237" t="s">
        <v>26</v>
      </c>
      <c r="TRG1193" s="238">
        <v>7</v>
      </c>
      <c r="TRH1193" s="238">
        <v>2</v>
      </c>
      <c r="TRI1193" s="239" t="s">
        <v>237</v>
      </c>
      <c r="TRJ1193" s="240">
        <v>0</v>
      </c>
      <c r="TRK1193" s="240">
        <v>210</v>
      </c>
      <c r="TRL1193" s="235" t="e">
        <f>TRL1194+TRL1195</f>
        <v>#REF!</v>
      </c>
      <c r="TRM1193" s="236" t="s">
        <v>29</v>
      </c>
      <c r="TRN1193" s="237" t="s">
        <v>26</v>
      </c>
      <c r="TRO1193" s="238">
        <v>7</v>
      </c>
      <c r="TRP1193" s="238">
        <v>2</v>
      </c>
      <c r="TRQ1193" s="239" t="s">
        <v>237</v>
      </c>
      <c r="TRR1193" s="240">
        <v>0</v>
      </c>
      <c r="TRS1193" s="240">
        <v>210</v>
      </c>
      <c r="TRT1193" s="235" t="e">
        <f>TRT1194+TRT1195</f>
        <v>#REF!</v>
      </c>
      <c r="TRU1193" s="236" t="s">
        <v>29</v>
      </c>
      <c r="TRV1193" s="237" t="s">
        <v>26</v>
      </c>
      <c r="TRW1193" s="238">
        <v>7</v>
      </c>
      <c r="TRX1193" s="238">
        <v>2</v>
      </c>
      <c r="TRY1193" s="239" t="s">
        <v>237</v>
      </c>
      <c r="TRZ1193" s="240">
        <v>0</v>
      </c>
      <c r="TSA1193" s="240">
        <v>210</v>
      </c>
      <c r="TSB1193" s="235" t="e">
        <f>TSB1194+TSB1195</f>
        <v>#REF!</v>
      </c>
      <c r="TSC1193" s="236" t="s">
        <v>29</v>
      </c>
      <c r="TSD1193" s="237" t="s">
        <v>26</v>
      </c>
      <c r="TSE1193" s="238">
        <v>7</v>
      </c>
      <c r="TSF1193" s="238">
        <v>2</v>
      </c>
      <c r="TSG1193" s="239" t="s">
        <v>237</v>
      </c>
      <c r="TSH1193" s="240">
        <v>0</v>
      </c>
      <c r="TSI1193" s="240">
        <v>210</v>
      </c>
      <c r="TSJ1193" s="235" t="e">
        <f>TSJ1194+TSJ1195</f>
        <v>#REF!</v>
      </c>
      <c r="TSK1193" s="236" t="s">
        <v>29</v>
      </c>
      <c r="TSL1193" s="237" t="s">
        <v>26</v>
      </c>
      <c r="TSM1193" s="238">
        <v>7</v>
      </c>
      <c r="TSN1193" s="238">
        <v>2</v>
      </c>
      <c r="TSO1193" s="239" t="s">
        <v>237</v>
      </c>
      <c r="TSP1193" s="240">
        <v>0</v>
      </c>
      <c r="TSQ1193" s="240">
        <v>210</v>
      </c>
      <c r="TSR1193" s="235" t="e">
        <f>TSR1194+TSR1195</f>
        <v>#REF!</v>
      </c>
      <c r="TSS1193" s="236" t="s">
        <v>29</v>
      </c>
      <c r="TST1193" s="237" t="s">
        <v>26</v>
      </c>
      <c r="TSU1193" s="238">
        <v>7</v>
      </c>
      <c r="TSV1193" s="238">
        <v>2</v>
      </c>
      <c r="TSW1193" s="239" t="s">
        <v>237</v>
      </c>
      <c r="TSX1193" s="240">
        <v>0</v>
      </c>
      <c r="TSY1193" s="240">
        <v>210</v>
      </c>
      <c r="TSZ1193" s="235" t="e">
        <f>TSZ1194+TSZ1195</f>
        <v>#REF!</v>
      </c>
      <c r="TTA1193" s="236" t="s">
        <v>29</v>
      </c>
      <c r="TTB1193" s="237" t="s">
        <v>26</v>
      </c>
      <c r="TTC1193" s="238">
        <v>7</v>
      </c>
      <c r="TTD1193" s="238">
        <v>2</v>
      </c>
      <c r="TTE1193" s="239" t="s">
        <v>237</v>
      </c>
      <c r="TTF1193" s="240">
        <v>0</v>
      </c>
      <c r="TTG1193" s="240">
        <v>210</v>
      </c>
      <c r="TTH1193" s="235" t="e">
        <f>TTH1194+TTH1195</f>
        <v>#REF!</v>
      </c>
      <c r="TTI1193" s="236" t="s">
        <v>29</v>
      </c>
      <c r="TTJ1193" s="237" t="s">
        <v>26</v>
      </c>
      <c r="TTK1193" s="238">
        <v>7</v>
      </c>
      <c r="TTL1193" s="238">
        <v>2</v>
      </c>
      <c r="TTM1193" s="239" t="s">
        <v>237</v>
      </c>
      <c r="TTN1193" s="240">
        <v>0</v>
      </c>
      <c r="TTO1193" s="240">
        <v>210</v>
      </c>
      <c r="TTP1193" s="235" t="e">
        <f>TTP1194+TTP1195</f>
        <v>#REF!</v>
      </c>
      <c r="TTQ1193" s="236" t="s">
        <v>29</v>
      </c>
      <c r="TTR1193" s="237" t="s">
        <v>26</v>
      </c>
      <c r="TTS1193" s="238">
        <v>7</v>
      </c>
      <c r="TTT1193" s="238">
        <v>2</v>
      </c>
      <c r="TTU1193" s="239" t="s">
        <v>237</v>
      </c>
      <c r="TTV1193" s="240">
        <v>0</v>
      </c>
      <c r="TTW1193" s="240">
        <v>210</v>
      </c>
      <c r="TTX1193" s="235" t="e">
        <f>TTX1194+TTX1195</f>
        <v>#REF!</v>
      </c>
      <c r="TTY1193" s="236" t="s">
        <v>29</v>
      </c>
      <c r="TTZ1193" s="237" t="s">
        <v>26</v>
      </c>
      <c r="TUA1193" s="238">
        <v>7</v>
      </c>
      <c r="TUB1193" s="238">
        <v>2</v>
      </c>
      <c r="TUC1193" s="239" t="s">
        <v>237</v>
      </c>
      <c r="TUD1193" s="240">
        <v>0</v>
      </c>
      <c r="TUE1193" s="240">
        <v>210</v>
      </c>
      <c r="TUF1193" s="235" t="e">
        <f>TUF1194+TUF1195</f>
        <v>#REF!</v>
      </c>
      <c r="TUG1193" s="236" t="s">
        <v>29</v>
      </c>
      <c r="TUH1193" s="237" t="s">
        <v>26</v>
      </c>
      <c r="TUI1193" s="238">
        <v>7</v>
      </c>
      <c r="TUJ1193" s="238">
        <v>2</v>
      </c>
      <c r="TUK1193" s="239" t="s">
        <v>237</v>
      </c>
      <c r="TUL1193" s="240">
        <v>0</v>
      </c>
      <c r="TUM1193" s="240">
        <v>210</v>
      </c>
      <c r="TUN1193" s="235" t="e">
        <f>TUN1194+TUN1195</f>
        <v>#REF!</v>
      </c>
      <c r="TUO1193" s="236" t="s">
        <v>29</v>
      </c>
      <c r="TUP1193" s="237" t="s">
        <v>26</v>
      </c>
      <c r="TUQ1193" s="238">
        <v>7</v>
      </c>
      <c r="TUR1193" s="238">
        <v>2</v>
      </c>
      <c r="TUS1193" s="239" t="s">
        <v>237</v>
      </c>
      <c r="TUT1193" s="240">
        <v>0</v>
      </c>
      <c r="TUU1193" s="240">
        <v>210</v>
      </c>
      <c r="TUV1193" s="235" t="e">
        <f>TUV1194+TUV1195</f>
        <v>#REF!</v>
      </c>
      <c r="TUW1193" s="236" t="s">
        <v>29</v>
      </c>
      <c r="TUX1193" s="237" t="s">
        <v>26</v>
      </c>
      <c r="TUY1193" s="238">
        <v>7</v>
      </c>
      <c r="TUZ1193" s="238">
        <v>2</v>
      </c>
      <c r="TVA1193" s="239" t="s">
        <v>237</v>
      </c>
      <c r="TVB1193" s="240">
        <v>0</v>
      </c>
      <c r="TVC1193" s="240">
        <v>210</v>
      </c>
      <c r="TVD1193" s="235" t="e">
        <f>TVD1194+TVD1195</f>
        <v>#REF!</v>
      </c>
      <c r="TVE1193" s="236" t="s">
        <v>29</v>
      </c>
      <c r="TVF1193" s="237" t="s">
        <v>26</v>
      </c>
      <c r="TVG1193" s="238">
        <v>7</v>
      </c>
      <c r="TVH1193" s="238">
        <v>2</v>
      </c>
      <c r="TVI1193" s="239" t="s">
        <v>237</v>
      </c>
      <c r="TVJ1193" s="240">
        <v>0</v>
      </c>
      <c r="TVK1193" s="240">
        <v>210</v>
      </c>
      <c r="TVL1193" s="235" t="e">
        <f>TVL1194+TVL1195</f>
        <v>#REF!</v>
      </c>
      <c r="TVM1193" s="236" t="s">
        <v>29</v>
      </c>
      <c r="TVN1193" s="237" t="s">
        <v>26</v>
      </c>
      <c r="TVO1193" s="238">
        <v>7</v>
      </c>
      <c r="TVP1193" s="238">
        <v>2</v>
      </c>
      <c r="TVQ1193" s="239" t="s">
        <v>237</v>
      </c>
      <c r="TVR1193" s="240">
        <v>0</v>
      </c>
      <c r="TVS1193" s="240">
        <v>210</v>
      </c>
      <c r="TVT1193" s="235" t="e">
        <f>TVT1194+TVT1195</f>
        <v>#REF!</v>
      </c>
      <c r="TVU1193" s="236" t="s">
        <v>29</v>
      </c>
      <c r="TVV1193" s="237" t="s">
        <v>26</v>
      </c>
      <c r="TVW1193" s="238">
        <v>7</v>
      </c>
      <c r="TVX1193" s="238">
        <v>2</v>
      </c>
      <c r="TVY1193" s="239" t="s">
        <v>237</v>
      </c>
      <c r="TVZ1193" s="240">
        <v>0</v>
      </c>
      <c r="TWA1193" s="240">
        <v>210</v>
      </c>
      <c r="TWB1193" s="235" t="e">
        <f>TWB1194+TWB1195</f>
        <v>#REF!</v>
      </c>
      <c r="TWC1193" s="236" t="s">
        <v>29</v>
      </c>
      <c r="TWD1193" s="237" t="s">
        <v>26</v>
      </c>
      <c r="TWE1193" s="238">
        <v>7</v>
      </c>
      <c r="TWF1193" s="238">
        <v>2</v>
      </c>
      <c r="TWG1193" s="239" t="s">
        <v>237</v>
      </c>
      <c r="TWH1193" s="240">
        <v>0</v>
      </c>
      <c r="TWI1193" s="240">
        <v>210</v>
      </c>
      <c r="TWJ1193" s="235" t="e">
        <f>TWJ1194+TWJ1195</f>
        <v>#REF!</v>
      </c>
      <c r="TWK1193" s="236" t="s">
        <v>29</v>
      </c>
      <c r="TWL1193" s="237" t="s">
        <v>26</v>
      </c>
      <c r="TWM1193" s="238">
        <v>7</v>
      </c>
      <c r="TWN1193" s="238">
        <v>2</v>
      </c>
      <c r="TWO1193" s="239" t="s">
        <v>237</v>
      </c>
      <c r="TWP1193" s="240">
        <v>0</v>
      </c>
      <c r="TWQ1193" s="240">
        <v>210</v>
      </c>
      <c r="TWR1193" s="235" t="e">
        <f>TWR1194+TWR1195</f>
        <v>#REF!</v>
      </c>
      <c r="TWS1193" s="236" t="s">
        <v>29</v>
      </c>
      <c r="TWT1193" s="237" t="s">
        <v>26</v>
      </c>
      <c r="TWU1193" s="238">
        <v>7</v>
      </c>
      <c r="TWV1193" s="238">
        <v>2</v>
      </c>
      <c r="TWW1193" s="239" t="s">
        <v>237</v>
      </c>
      <c r="TWX1193" s="240">
        <v>0</v>
      </c>
      <c r="TWY1193" s="240">
        <v>210</v>
      </c>
      <c r="TWZ1193" s="235" t="e">
        <f>TWZ1194+TWZ1195</f>
        <v>#REF!</v>
      </c>
      <c r="TXA1193" s="236" t="s">
        <v>29</v>
      </c>
      <c r="TXB1193" s="237" t="s">
        <v>26</v>
      </c>
      <c r="TXC1193" s="238">
        <v>7</v>
      </c>
      <c r="TXD1193" s="238">
        <v>2</v>
      </c>
      <c r="TXE1193" s="239" t="s">
        <v>237</v>
      </c>
      <c r="TXF1193" s="240">
        <v>0</v>
      </c>
      <c r="TXG1193" s="240">
        <v>210</v>
      </c>
      <c r="TXH1193" s="235" t="e">
        <f>TXH1194+TXH1195</f>
        <v>#REF!</v>
      </c>
      <c r="TXI1193" s="236" t="s">
        <v>29</v>
      </c>
      <c r="TXJ1193" s="237" t="s">
        <v>26</v>
      </c>
      <c r="TXK1193" s="238">
        <v>7</v>
      </c>
      <c r="TXL1193" s="238">
        <v>2</v>
      </c>
      <c r="TXM1193" s="239" t="s">
        <v>237</v>
      </c>
      <c r="TXN1193" s="240">
        <v>0</v>
      </c>
      <c r="TXO1193" s="240">
        <v>210</v>
      </c>
      <c r="TXP1193" s="235" t="e">
        <f>TXP1194+TXP1195</f>
        <v>#REF!</v>
      </c>
      <c r="TXQ1193" s="236" t="s">
        <v>29</v>
      </c>
      <c r="TXR1193" s="237" t="s">
        <v>26</v>
      </c>
      <c r="TXS1193" s="238">
        <v>7</v>
      </c>
      <c r="TXT1193" s="238">
        <v>2</v>
      </c>
      <c r="TXU1193" s="239" t="s">
        <v>237</v>
      </c>
      <c r="TXV1193" s="240">
        <v>0</v>
      </c>
      <c r="TXW1193" s="240">
        <v>210</v>
      </c>
      <c r="TXX1193" s="235" t="e">
        <f>TXX1194+TXX1195</f>
        <v>#REF!</v>
      </c>
      <c r="TXY1193" s="236" t="s">
        <v>29</v>
      </c>
      <c r="TXZ1193" s="237" t="s">
        <v>26</v>
      </c>
      <c r="TYA1193" s="238">
        <v>7</v>
      </c>
      <c r="TYB1193" s="238">
        <v>2</v>
      </c>
      <c r="TYC1193" s="239" t="s">
        <v>237</v>
      </c>
      <c r="TYD1193" s="240">
        <v>0</v>
      </c>
      <c r="TYE1193" s="240">
        <v>210</v>
      </c>
      <c r="TYF1193" s="235" t="e">
        <f>TYF1194+TYF1195</f>
        <v>#REF!</v>
      </c>
      <c r="TYG1193" s="236" t="s">
        <v>29</v>
      </c>
      <c r="TYH1193" s="237" t="s">
        <v>26</v>
      </c>
      <c r="TYI1193" s="238">
        <v>7</v>
      </c>
      <c r="TYJ1193" s="238">
        <v>2</v>
      </c>
      <c r="TYK1193" s="239" t="s">
        <v>237</v>
      </c>
      <c r="TYL1193" s="240">
        <v>0</v>
      </c>
      <c r="TYM1193" s="240">
        <v>210</v>
      </c>
      <c r="TYN1193" s="235" t="e">
        <f>TYN1194+TYN1195</f>
        <v>#REF!</v>
      </c>
      <c r="TYO1193" s="236" t="s">
        <v>29</v>
      </c>
      <c r="TYP1193" s="237" t="s">
        <v>26</v>
      </c>
      <c r="TYQ1193" s="238">
        <v>7</v>
      </c>
      <c r="TYR1193" s="238">
        <v>2</v>
      </c>
      <c r="TYS1193" s="239" t="s">
        <v>237</v>
      </c>
      <c r="TYT1193" s="240">
        <v>0</v>
      </c>
      <c r="TYU1193" s="240">
        <v>210</v>
      </c>
      <c r="TYV1193" s="235" t="e">
        <f>TYV1194+TYV1195</f>
        <v>#REF!</v>
      </c>
      <c r="TYW1193" s="236" t="s">
        <v>29</v>
      </c>
      <c r="TYX1193" s="237" t="s">
        <v>26</v>
      </c>
      <c r="TYY1193" s="238">
        <v>7</v>
      </c>
      <c r="TYZ1193" s="238">
        <v>2</v>
      </c>
      <c r="TZA1193" s="239" t="s">
        <v>237</v>
      </c>
      <c r="TZB1193" s="240">
        <v>0</v>
      </c>
      <c r="TZC1193" s="240">
        <v>210</v>
      </c>
      <c r="TZD1193" s="235" t="e">
        <f>TZD1194+TZD1195</f>
        <v>#REF!</v>
      </c>
      <c r="TZE1193" s="236" t="s">
        <v>29</v>
      </c>
      <c r="TZF1193" s="237" t="s">
        <v>26</v>
      </c>
      <c r="TZG1193" s="238">
        <v>7</v>
      </c>
      <c r="TZH1193" s="238">
        <v>2</v>
      </c>
      <c r="TZI1193" s="239" t="s">
        <v>237</v>
      </c>
      <c r="TZJ1193" s="240">
        <v>0</v>
      </c>
      <c r="TZK1193" s="240">
        <v>210</v>
      </c>
      <c r="TZL1193" s="235" t="e">
        <f>TZL1194+TZL1195</f>
        <v>#REF!</v>
      </c>
      <c r="TZM1193" s="236" t="s">
        <v>29</v>
      </c>
      <c r="TZN1193" s="237" t="s">
        <v>26</v>
      </c>
      <c r="TZO1193" s="238">
        <v>7</v>
      </c>
      <c r="TZP1193" s="238">
        <v>2</v>
      </c>
      <c r="TZQ1193" s="239" t="s">
        <v>237</v>
      </c>
      <c r="TZR1193" s="240">
        <v>0</v>
      </c>
      <c r="TZS1193" s="240">
        <v>210</v>
      </c>
      <c r="TZT1193" s="235" t="e">
        <f>TZT1194+TZT1195</f>
        <v>#REF!</v>
      </c>
      <c r="TZU1193" s="236" t="s">
        <v>29</v>
      </c>
      <c r="TZV1193" s="237" t="s">
        <v>26</v>
      </c>
      <c r="TZW1193" s="238">
        <v>7</v>
      </c>
      <c r="TZX1193" s="238">
        <v>2</v>
      </c>
      <c r="TZY1193" s="239" t="s">
        <v>237</v>
      </c>
      <c r="TZZ1193" s="240">
        <v>0</v>
      </c>
      <c r="UAA1193" s="240">
        <v>210</v>
      </c>
      <c r="UAB1193" s="235" t="e">
        <f>UAB1194+UAB1195</f>
        <v>#REF!</v>
      </c>
      <c r="UAC1193" s="236" t="s">
        <v>29</v>
      </c>
      <c r="UAD1193" s="237" t="s">
        <v>26</v>
      </c>
      <c r="UAE1193" s="238">
        <v>7</v>
      </c>
      <c r="UAF1193" s="238">
        <v>2</v>
      </c>
      <c r="UAG1193" s="239" t="s">
        <v>237</v>
      </c>
      <c r="UAH1193" s="240">
        <v>0</v>
      </c>
      <c r="UAI1193" s="240">
        <v>210</v>
      </c>
      <c r="UAJ1193" s="235" t="e">
        <f>UAJ1194+UAJ1195</f>
        <v>#REF!</v>
      </c>
      <c r="UAK1193" s="236" t="s">
        <v>29</v>
      </c>
      <c r="UAL1193" s="237" t="s">
        <v>26</v>
      </c>
      <c r="UAM1193" s="238">
        <v>7</v>
      </c>
      <c r="UAN1193" s="238">
        <v>2</v>
      </c>
      <c r="UAO1193" s="239" t="s">
        <v>237</v>
      </c>
      <c r="UAP1193" s="240">
        <v>0</v>
      </c>
      <c r="UAQ1193" s="240">
        <v>210</v>
      </c>
      <c r="UAR1193" s="235" t="e">
        <f>UAR1194+UAR1195</f>
        <v>#REF!</v>
      </c>
      <c r="UAS1193" s="236" t="s">
        <v>29</v>
      </c>
      <c r="UAT1193" s="237" t="s">
        <v>26</v>
      </c>
      <c r="UAU1193" s="238">
        <v>7</v>
      </c>
      <c r="UAV1193" s="238">
        <v>2</v>
      </c>
      <c r="UAW1193" s="239" t="s">
        <v>237</v>
      </c>
      <c r="UAX1193" s="240">
        <v>0</v>
      </c>
      <c r="UAY1193" s="240">
        <v>210</v>
      </c>
      <c r="UAZ1193" s="235" t="e">
        <f>UAZ1194+UAZ1195</f>
        <v>#REF!</v>
      </c>
      <c r="UBA1193" s="236" t="s">
        <v>29</v>
      </c>
      <c r="UBB1193" s="237" t="s">
        <v>26</v>
      </c>
      <c r="UBC1193" s="238">
        <v>7</v>
      </c>
      <c r="UBD1193" s="238">
        <v>2</v>
      </c>
      <c r="UBE1193" s="239" t="s">
        <v>237</v>
      </c>
      <c r="UBF1193" s="240">
        <v>0</v>
      </c>
      <c r="UBG1193" s="240">
        <v>210</v>
      </c>
      <c r="UBH1193" s="235" t="e">
        <f>UBH1194+UBH1195</f>
        <v>#REF!</v>
      </c>
      <c r="UBI1193" s="236" t="s">
        <v>29</v>
      </c>
      <c r="UBJ1193" s="237" t="s">
        <v>26</v>
      </c>
      <c r="UBK1193" s="238">
        <v>7</v>
      </c>
      <c r="UBL1193" s="238">
        <v>2</v>
      </c>
      <c r="UBM1193" s="239" t="s">
        <v>237</v>
      </c>
      <c r="UBN1193" s="240">
        <v>0</v>
      </c>
      <c r="UBO1193" s="240">
        <v>210</v>
      </c>
      <c r="UBP1193" s="235" t="e">
        <f>UBP1194+UBP1195</f>
        <v>#REF!</v>
      </c>
      <c r="UBQ1193" s="236" t="s">
        <v>29</v>
      </c>
      <c r="UBR1193" s="237" t="s">
        <v>26</v>
      </c>
      <c r="UBS1193" s="238">
        <v>7</v>
      </c>
      <c r="UBT1193" s="238">
        <v>2</v>
      </c>
      <c r="UBU1193" s="239" t="s">
        <v>237</v>
      </c>
      <c r="UBV1193" s="240">
        <v>0</v>
      </c>
      <c r="UBW1193" s="240">
        <v>210</v>
      </c>
      <c r="UBX1193" s="235" t="e">
        <f>UBX1194+UBX1195</f>
        <v>#REF!</v>
      </c>
      <c r="UBY1193" s="236" t="s">
        <v>29</v>
      </c>
      <c r="UBZ1193" s="237" t="s">
        <v>26</v>
      </c>
      <c r="UCA1193" s="238">
        <v>7</v>
      </c>
      <c r="UCB1193" s="238">
        <v>2</v>
      </c>
      <c r="UCC1193" s="239" t="s">
        <v>237</v>
      </c>
      <c r="UCD1193" s="240">
        <v>0</v>
      </c>
      <c r="UCE1193" s="240">
        <v>210</v>
      </c>
      <c r="UCF1193" s="235" t="e">
        <f>UCF1194+UCF1195</f>
        <v>#REF!</v>
      </c>
      <c r="UCG1193" s="236" t="s">
        <v>29</v>
      </c>
      <c r="UCH1193" s="237" t="s">
        <v>26</v>
      </c>
      <c r="UCI1193" s="238">
        <v>7</v>
      </c>
      <c r="UCJ1193" s="238">
        <v>2</v>
      </c>
      <c r="UCK1193" s="239" t="s">
        <v>237</v>
      </c>
      <c r="UCL1193" s="240">
        <v>0</v>
      </c>
      <c r="UCM1193" s="240">
        <v>210</v>
      </c>
      <c r="UCN1193" s="235" t="e">
        <f>UCN1194+UCN1195</f>
        <v>#REF!</v>
      </c>
      <c r="UCO1193" s="236" t="s">
        <v>29</v>
      </c>
      <c r="UCP1193" s="237" t="s">
        <v>26</v>
      </c>
      <c r="UCQ1193" s="238">
        <v>7</v>
      </c>
      <c r="UCR1193" s="238">
        <v>2</v>
      </c>
      <c r="UCS1193" s="239" t="s">
        <v>237</v>
      </c>
      <c r="UCT1193" s="240">
        <v>0</v>
      </c>
      <c r="UCU1193" s="240">
        <v>210</v>
      </c>
      <c r="UCV1193" s="235" t="e">
        <f>UCV1194+UCV1195</f>
        <v>#REF!</v>
      </c>
      <c r="UCW1193" s="236" t="s">
        <v>29</v>
      </c>
      <c r="UCX1193" s="237" t="s">
        <v>26</v>
      </c>
      <c r="UCY1193" s="238">
        <v>7</v>
      </c>
      <c r="UCZ1193" s="238">
        <v>2</v>
      </c>
      <c r="UDA1193" s="239" t="s">
        <v>237</v>
      </c>
      <c r="UDB1193" s="240">
        <v>0</v>
      </c>
      <c r="UDC1193" s="240">
        <v>210</v>
      </c>
      <c r="UDD1193" s="235" t="e">
        <f>UDD1194+UDD1195</f>
        <v>#REF!</v>
      </c>
      <c r="UDE1193" s="236" t="s">
        <v>29</v>
      </c>
      <c r="UDF1193" s="237" t="s">
        <v>26</v>
      </c>
      <c r="UDG1193" s="238">
        <v>7</v>
      </c>
      <c r="UDH1193" s="238">
        <v>2</v>
      </c>
      <c r="UDI1193" s="239" t="s">
        <v>237</v>
      </c>
      <c r="UDJ1193" s="240">
        <v>0</v>
      </c>
      <c r="UDK1193" s="240">
        <v>210</v>
      </c>
      <c r="UDL1193" s="235" t="e">
        <f>UDL1194+UDL1195</f>
        <v>#REF!</v>
      </c>
      <c r="UDM1193" s="236" t="s">
        <v>29</v>
      </c>
      <c r="UDN1193" s="237" t="s">
        <v>26</v>
      </c>
      <c r="UDO1193" s="238">
        <v>7</v>
      </c>
      <c r="UDP1193" s="238">
        <v>2</v>
      </c>
      <c r="UDQ1193" s="239" t="s">
        <v>237</v>
      </c>
      <c r="UDR1193" s="240">
        <v>0</v>
      </c>
      <c r="UDS1193" s="240">
        <v>210</v>
      </c>
      <c r="UDT1193" s="235" t="e">
        <f>UDT1194+UDT1195</f>
        <v>#REF!</v>
      </c>
      <c r="UDU1193" s="236" t="s">
        <v>29</v>
      </c>
      <c r="UDV1193" s="237" t="s">
        <v>26</v>
      </c>
      <c r="UDW1193" s="238">
        <v>7</v>
      </c>
      <c r="UDX1193" s="238">
        <v>2</v>
      </c>
      <c r="UDY1193" s="239" t="s">
        <v>237</v>
      </c>
      <c r="UDZ1193" s="240">
        <v>0</v>
      </c>
      <c r="UEA1193" s="240">
        <v>210</v>
      </c>
      <c r="UEB1193" s="235" t="e">
        <f>UEB1194+UEB1195</f>
        <v>#REF!</v>
      </c>
      <c r="UEC1193" s="236" t="s">
        <v>29</v>
      </c>
      <c r="UED1193" s="237" t="s">
        <v>26</v>
      </c>
      <c r="UEE1193" s="238">
        <v>7</v>
      </c>
      <c r="UEF1193" s="238">
        <v>2</v>
      </c>
      <c r="UEG1193" s="239" t="s">
        <v>237</v>
      </c>
      <c r="UEH1193" s="240">
        <v>0</v>
      </c>
      <c r="UEI1193" s="240">
        <v>210</v>
      </c>
      <c r="UEJ1193" s="235" t="e">
        <f>UEJ1194+UEJ1195</f>
        <v>#REF!</v>
      </c>
      <c r="UEK1193" s="236" t="s">
        <v>29</v>
      </c>
      <c r="UEL1193" s="237" t="s">
        <v>26</v>
      </c>
      <c r="UEM1193" s="238">
        <v>7</v>
      </c>
      <c r="UEN1193" s="238">
        <v>2</v>
      </c>
      <c r="UEO1193" s="239" t="s">
        <v>237</v>
      </c>
      <c r="UEP1193" s="240">
        <v>0</v>
      </c>
      <c r="UEQ1193" s="240">
        <v>210</v>
      </c>
      <c r="UER1193" s="235" t="e">
        <f>UER1194+UER1195</f>
        <v>#REF!</v>
      </c>
      <c r="UES1193" s="236" t="s">
        <v>29</v>
      </c>
      <c r="UET1193" s="237" t="s">
        <v>26</v>
      </c>
      <c r="UEU1193" s="238">
        <v>7</v>
      </c>
      <c r="UEV1193" s="238">
        <v>2</v>
      </c>
      <c r="UEW1193" s="239" t="s">
        <v>237</v>
      </c>
      <c r="UEX1193" s="240">
        <v>0</v>
      </c>
      <c r="UEY1193" s="240">
        <v>210</v>
      </c>
      <c r="UEZ1193" s="235" t="e">
        <f>UEZ1194+UEZ1195</f>
        <v>#REF!</v>
      </c>
      <c r="UFA1193" s="236" t="s">
        <v>29</v>
      </c>
      <c r="UFB1193" s="237" t="s">
        <v>26</v>
      </c>
      <c r="UFC1193" s="238">
        <v>7</v>
      </c>
      <c r="UFD1193" s="238">
        <v>2</v>
      </c>
      <c r="UFE1193" s="239" t="s">
        <v>237</v>
      </c>
      <c r="UFF1193" s="240">
        <v>0</v>
      </c>
      <c r="UFG1193" s="240">
        <v>210</v>
      </c>
      <c r="UFH1193" s="235" t="e">
        <f>UFH1194+UFH1195</f>
        <v>#REF!</v>
      </c>
      <c r="UFI1193" s="236" t="s">
        <v>29</v>
      </c>
      <c r="UFJ1193" s="237" t="s">
        <v>26</v>
      </c>
      <c r="UFK1193" s="238">
        <v>7</v>
      </c>
      <c r="UFL1193" s="238">
        <v>2</v>
      </c>
      <c r="UFM1193" s="239" t="s">
        <v>237</v>
      </c>
      <c r="UFN1193" s="240">
        <v>0</v>
      </c>
      <c r="UFO1193" s="240">
        <v>210</v>
      </c>
      <c r="UFP1193" s="235" t="e">
        <f>UFP1194+UFP1195</f>
        <v>#REF!</v>
      </c>
      <c r="UFQ1193" s="236" t="s">
        <v>29</v>
      </c>
      <c r="UFR1193" s="237" t="s">
        <v>26</v>
      </c>
      <c r="UFS1193" s="238">
        <v>7</v>
      </c>
      <c r="UFT1193" s="238">
        <v>2</v>
      </c>
      <c r="UFU1193" s="239" t="s">
        <v>237</v>
      </c>
      <c r="UFV1193" s="240">
        <v>0</v>
      </c>
      <c r="UFW1193" s="240">
        <v>210</v>
      </c>
      <c r="UFX1193" s="235" t="e">
        <f>UFX1194+UFX1195</f>
        <v>#REF!</v>
      </c>
      <c r="UFY1193" s="236" t="s">
        <v>29</v>
      </c>
      <c r="UFZ1193" s="237" t="s">
        <v>26</v>
      </c>
      <c r="UGA1193" s="238">
        <v>7</v>
      </c>
      <c r="UGB1193" s="238">
        <v>2</v>
      </c>
      <c r="UGC1193" s="239" t="s">
        <v>237</v>
      </c>
      <c r="UGD1193" s="240">
        <v>0</v>
      </c>
      <c r="UGE1193" s="240">
        <v>210</v>
      </c>
      <c r="UGF1193" s="235" t="e">
        <f>UGF1194+UGF1195</f>
        <v>#REF!</v>
      </c>
      <c r="UGG1193" s="236" t="s">
        <v>29</v>
      </c>
      <c r="UGH1193" s="237" t="s">
        <v>26</v>
      </c>
      <c r="UGI1193" s="238">
        <v>7</v>
      </c>
      <c r="UGJ1193" s="238">
        <v>2</v>
      </c>
      <c r="UGK1193" s="239" t="s">
        <v>237</v>
      </c>
      <c r="UGL1193" s="240">
        <v>0</v>
      </c>
      <c r="UGM1193" s="240">
        <v>210</v>
      </c>
      <c r="UGN1193" s="235" t="e">
        <f>UGN1194+UGN1195</f>
        <v>#REF!</v>
      </c>
      <c r="UGO1193" s="236" t="s">
        <v>29</v>
      </c>
      <c r="UGP1193" s="237" t="s">
        <v>26</v>
      </c>
      <c r="UGQ1193" s="238">
        <v>7</v>
      </c>
      <c r="UGR1193" s="238">
        <v>2</v>
      </c>
      <c r="UGS1193" s="239" t="s">
        <v>237</v>
      </c>
      <c r="UGT1193" s="240">
        <v>0</v>
      </c>
      <c r="UGU1193" s="240">
        <v>210</v>
      </c>
      <c r="UGV1193" s="235" t="e">
        <f>UGV1194+UGV1195</f>
        <v>#REF!</v>
      </c>
      <c r="UGW1193" s="236" t="s">
        <v>29</v>
      </c>
      <c r="UGX1193" s="237" t="s">
        <v>26</v>
      </c>
      <c r="UGY1193" s="238">
        <v>7</v>
      </c>
      <c r="UGZ1193" s="238">
        <v>2</v>
      </c>
      <c r="UHA1193" s="239" t="s">
        <v>237</v>
      </c>
      <c r="UHB1193" s="240">
        <v>0</v>
      </c>
      <c r="UHC1193" s="240">
        <v>210</v>
      </c>
      <c r="UHD1193" s="235" t="e">
        <f>UHD1194+UHD1195</f>
        <v>#REF!</v>
      </c>
      <c r="UHE1193" s="236" t="s">
        <v>29</v>
      </c>
      <c r="UHF1193" s="237" t="s">
        <v>26</v>
      </c>
      <c r="UHG1193" s="238">
        <v>7</v>
      </c>
      <c r="UHH1193" s="238">
        <v>2</v>
      </c>
      <c r="UHI1193" s="239" t="s">
        <v>237</v>
      </c>
      <c r="UHJ1193" s="240">
        <v>0</v>
      </c>
      <c r="UHK1193" s="240">
        <v>210</v>
      </c>
      <c r="UHL1193" s="235" t="e">
        <f>UHL1194+UHL1195</f>
        <v>#REF!</v>
      </c>
      <c r="UHM1193" s="236" t="s">
        <v>29</v>
      </c>
      <c r="UHN1193" s="237" t="s">
        <v>26</v>
      </c>
      <c r="UHO1193" s="238">
        <v>7</v>
      </c>
      <c r="UHP1193" s="238">
        <v>2</v>
      </c>
      <c r="UHQ1193" s="239" t="s">
        <v>237</v>
      </c>
      <c r="UHR1193" s="240">
        <v>0</v>
      </c>
      <c r="UHS1193" s="240">
        <v>210</v>
      </c>
      <c r="UHT1193" s="235" t="e">
        <f>UHT1194+UHT1195</f>
        <v>#REF!</v>
      </c>
      <c r="UHU1193" s="236" t="s">
        <v>29</v>
      </c>
      <c r="UHV1193" s="237" t="s">
        <v>26</v>
      </c>
      <c r="UHW1193" s="238">
        <v>7</v>
      </c>
      <c r="UHX1193" s="238">
        <v>2</v>
      </c>
      <c r="UHY1193" s="239" t="s">
        <v>237</v>
      </c>
      <c r="UHZ1193" s="240">
        <v>0</v>
      </c>
      <c r="UIA1193" s="240">
        <v>210</v>
      </c>
      <c r="UIB1193" s="235" t="e">
        <f>UIB1194+UIB1195</f>
        <v>#REF!</v>
      </c>
      <c r="UIC1193" s="236" t="s">
        <v>29</v>
      </c>
      <c r="UID1193" s="237" t="s">
        <v>26</v>
      </c>
      <c r="UIE1193" s="238">
        <v>7</v>
      </c>
      <c r="UIF1193" s="238">
        <v>2</v>
      </c>
      <c r="UIG1193" s="239" t="s">
        <v>237</v>
      </c>
      <c r="UIH1193" s="240">
        <v>0</v>
      </c>
      <c r="UII1193" s="240">
        <v>210</v>
      </c>
      <c r="UIJ1193" s="235" t="e">
        <f>UIJ1194+UIJ1195</f>
        <v>#REF!</v>
      </c>
      <c r="UIK1193" s="236" t="s">
        <v>29</v>
      </c>
      <c r="UIL1193" s="237" t="s">
        <v>26</v>
      </c>
      <c r="UIM1193" s="238">
        <v>7</v>
      </c>
      <c r="UIN1193" s="238">
        <v>2</v>
      </c>
      <c r="UIO1193" s="239" t="s">
        <v>237</v>
      </c>
      <c r="UIP1193" s="240">
        <v>0</v>
      </c>
      <c r="UIQ1193" s="240">
        <v>210</v>
      </c>
      <c r="UIR1193" s="235" t="e">
        <f>UIR1194+UIR1195</f>
        <v>#REF!</v>
      </c>
      <c r="UIS1193" s="236" t="s">
        <v>29</v>
      </c>
      <c r="UIT1193" s="237" t="s">
        <v>26</v>
      </c>
      <c r="UIU1193" s="238">
        <v>7</v>
      </c>
      <c r="UIV1193" s="238">
        <v>2</v>
      </c>
      <c r="UIW1193" s="239" t="s">
        <v>237</v>
      </c>
      <c r="UIX1193" s="240">
        <v>0</v>
      </c>
      <c r="UIY1193" s="240">
        <v>210</v>
      </c>
      <c r="UIZ1193" s="235" t="e">
        <f>UIZ1194+UIZ1195</f>
        <v>#REF!</v>
      </c>
      <c r="UJA1193" s="236" t="s">
        <v>29</v>
      </c>
      <c r="UJB1193" s="237" t="s">
        <v>26</v>
      </c>
      <c r="UJC1193" s="238">
        <v>7</v>
      </c>
      <c r="UJD1193" s="238">
        <v>2</v>
      </c>
      <c r="UJE1193" s="239" t="s">
        <v>237</v>
      </c>
      <c r="UJF1193" s="240">
        <v>0</v>
      </c>
      <c r="UJG1193" s="240">
        <v>210</v>
      </c>
      <c r="UJH1193" s="235" t="e">
        <f>UJH1194+UJH1195</f>
        <v>#REF!</v>
      </c>
      <c r="UJI1193" s="236" t="s">
        <v>29</v>
      </c>
      <c r="UJJ1193" s="237" t="s">
        <v>26</v>
      </c>
      <c r="UJK1193" s="238">
        <v>7</v>
      </c>
      <c r="UJL1193" s="238">
        <v>2</v>
      </c>
      <c r="UJM1193" s="239" t="s">
        <v>237</v>
      </c>
      <c r="UJN1193" s="240">
        <v>0</v>
      </c>
      <c r="UJO1193" s="240">
        <v>210</v>
      </c>
      <c r="UJP1193" s="235" t="e">
        <f>UJP1194+UJP1195</f>
        <v>#REF!</v>
      </c>
      <c r="UJQ1193" s="236" t="s">
        <v>29</v>
      </c>
      <c r="UJR1193" s="237" t="s">
        <v>26</v>
      </c>
      <c r="UJS1193" s="238">
        <v>7</v>
      </c>
      <c r="UJT1193" s="238">
        <v>2</v>
      </c>
      <c r="UJU1193" s="239" t="s">
        <v>237</v>
      </c>
      <c r="UJV1193" s="240">
        <v>0</v>
      </c>
      <c r="UJW1193" s="240">
        <v>210</v>
      </c>
      <c r="UJX1193" s="235" t="e">
        <f>UJX1194+UJX1195</f>
        <v>#REF!</v>
      </c>
      <c r="UJY1193" s="236" t="s">
        <v>29</v>
      </c>
      <c r="UJZ1193" s="237" t="s">
        <v>26</v>
      </c>
      <c r="UKA1193" s="238">
        <v>7</v>
      </c>
      <c r="UKB1193" s="238">
        <v>2</v>
      </c>
      <c r="UKC1193" s="239" t="s">
        <v>237</v>
      </c>
      <c r="UKD1193" s="240">
        <v>0</v>
      </c>
      <c r="UKE1193" s="240">
        <v>210</v>
      </c>
      <c r="UKF1193" s="235" t="e">
        <f>UKF1194+UKF1195</f>
        <v>#REF!</v>
      </c>
      <c r="UKG1193" s="236" t="s">
        <v>29</v>
      </c>
      <c r="UKH1193" s="237" t="s">
        <v>26</v>
      </c>
      <c r="UKI1193" s="238">
        <v>7</v>
      </c>
      <c r="UKJ1193" s="238">
        <v>2</v>
      </c>
      <c r="UKK1193" s="239" t="s">
        <v>237</v>
      </c>
      <c r="UKL1193" s="240">
        <v>0</v>
      </c>
      <c r="UKM1193" s="240">
        <v>210</v>
      </c>
      <c r="UKN1193" s="235" t="e">
        <f>UKN1194+UKN1195</f>
        <v>#REF!</v>
      </c>
      <c r="UKO1193" s="236" t="s">
        <v>29</v>
      </c>
      <c r="UKP1193" s="237" t="s">
        <v>26</v>
      </c>
      <c r="UKQ1193" s="238">
        <v>7</v>
      </c>
      <c r="UKR1193" s="238">
        <v>2</v>
      </c>
      <c r="UKS1193" s="239" t="s">
        <v>237</v>
      </c>
      <c r="UKT1193" s="240">
        <v>0</v>
      </c>
      <c r="UKU1193" s="240">
        <v>210</v>
      </c>
      <c r="UKV1193" s="235" t="e">
        <f>UKV1194+UKV1195</f>
        <v>#REF!</v>
      </c>
      <c r="UKW1193" s="236" t="s">
        <v>29</v>
      </c>
      <c r="UKX1193" s="237" t="s">
        <v>26</v>
      </c>
      <c r="UKY1193" s="238">
        <v>7</v>
      </c>
      <c r="UKZ1193" s="238">
        <v>2</v>
      </c>
      <c r="ULA1193" s="239" t="s">
        <v>237</v>
      </c>
      <c r="ULB1193" s="240">
        <v>0</v>
      </c>
      <c r="ULC1193" s="240">
        <v>210</v>
      </c>
      <c r="ULD1193" s="235" t="e">
        <f>ULD1194+ULD1195</f>
        <v>#REF!</v>
      </c>
      <c r="ULE1193" s="236" t="s">
        <v>29</v>
      </c>
      <c r="ULF1193" s="237" t="s">
        <v>26</v>
      </c>
      <c r="ULG1193" s="238">
        <v>7</v>
      </c>
      <c r="ULH1193" s="238">
        <v>2</v>
      </c>
      <c r="ULI1193" s="239" t="s">
        <v>237</v>
      </c>
      <c r="ULJ1193" s="240">
        <v>0</v>
      </c>
      <c r="ULK1193" s="240">
        <v>210</v>
      </c>
      <c r="ULL1193" s="235" t="e">
        <f>ULL1194+ULL1195</f>
        <v>#REF!</v>
      </c>
      <c r="ULM1193" s="236" t="s">
        <v>29</v>
      </c>
      <c r="ULN1193" s="237" t="s">
        <v>26</v>
      </c>
      <c r="ULO1193" s="238">
        <v>7</v>
      </c>
      <c r="ULP1193" s="238">
        <v>2</v>
      </c>
      <c r="ULQ1193" s="239" t="s">
        <v>237</v>
      </c>
      <c r="ULR1193" s="240">
        <v>0</v>
      </c>
      <c r="ULS1193" s="240">
        <v>210</v>
      </c>
      <c r="ULT1193" s="235" t="e">
        <f>ULT1194+ULT1195</f>
        <v>#REF!</v>
      </c>
      <c r="ULU1193" s="236" t="s">
        <v>29</v>
      </c>
      <c r="ULV1193" s="237" t="s">
        <v>26</v>
      </c>
      <c r="ULW1193" s="238">
        <v>7</v>
      </c>
      <c r="ULX1193" s="238">
        <v>2</v>
      </c>
      <c r="ULY1193" s="239" t="s">
        <v>237</v>
      </c>
      <c r="ULZ1193" s="240">
        <v>0</v>
      </c>
      <c r="UMA1193" s="240">
        <v>210</v>
      </c>
      <c r="UMB1193" s="235" t="e">
        <f>UMB1194+UMB1195</f>
        <v>#REF!</v>
      </c>
      <c r="UMC1193" s="236" t="s">
        <v>29</v>
      </c>
      <c r="UMD1193" s="237" t="s">
        <v>26</v>
      </c>
      <c r="UME1193" s="238">
        <v>7</v>
      </c>
      <c r="UMF1193" s="238">
        <v>2</v>
      </c>
      <c r="UMG1193" s="239" t="s">
        <v>237</v>
      </c>
      <c r="UMH1193" s="240">
        <v>0</v>
      </c>
      <c r="UMI1193" s="240">
        <v>210</v>
      </c>
      <c r="UMJ1193" s="235" t="e">
        <f>UMJ1194+UMJ1195</f>
        <v>#REF!</v>
      </c>
      <c r="UMK1193" s="236" t="s">
        <v>29</v>
      </c>
      <c r="UML1193" s="237" t="s">
        <v>26</v>
      </c>
      <c r="UMM1193" s="238">
        <v>7</v>
      </c>
      <c r="UMN1193" s="238">
        <v>2</v>
      </c>
      <c r="UMO1193" s="239" t="s">
        <v>237</v>
      </c>
      <c r="UMP1193" s="240">
        <v>0</v>
      </c>
      <c r="UMQ1193" s="240">
        <v>210</v>
      </c>
      <c r="UMR1193" s="235" t="e">
        <f>UMR1194+UMR1195</f>
        <v>#REF!</v>
      </c>
      <c r="UMS1193" s="236" t="s">
        <v>29</v>
      </c>
      <c r="UMT1193" s="237" t="s">
        <v>26</v>
      </c>
      <c r="UMU1193" s="238">
        <v>7</v>
      </c>
      <c r="UMV1193" s="238">
        <v>2</v>
      </c>
      <c r="UMW1193" s="239" t="s">
        <v>237</v>
      </c>
      <c r="UMX1193" s="240">
        <v>0</v>
      </c>
      <c r="UMY1193" s="240">
        <v>210</v>
      </c>
      <c r="UMZ1193" s="235" t="e">
        <f>UMZ1194+UMZ1195</f>
        <v>#REF!</v>
      </c>
      <c r="UNA1193" s="236" t="s">
        <v>29</v>
      </c>
      <c r="UNB1193" s="237" t="s">
        <v>26</v>
      </c>
      <c r="UNC1193" s="238">
        <v>7</v>
      </c>
      <c r="UND1193" s="238">
        <v>2</v>
      </c>
      <c r="UNE1193" s="239" t="s">
        <v>237</v>
      </c>
      <c r="UNF1193" s="240">
        <v>0</v>
      </c>
      <c r="UNG1193" s="240">
        <v>210</v>
      </c>
      <c r="UNH1193" s="235" t="e">
        <f>UNH1194+UNH1195</f>
        <v>#REF!</v>
      </c>
      <c r="UNI1193" s="236" t="s">
        <v>29</v>
      </c>
      <c r="UNJ1193" s="237" t="s">
        <v>26</v>
      </c>
      <c r="UNK1193" s="238">
        <v>7</v>
      </c>
      <c r="UNL1193" s="238">
        <v>2</v>
      </c>
      <c r="UNM1193" s="239" t="s">
        <v>237</v>
      </c>
      <c r="UNN1193" s="240">
        <v>0</v>
      </c>
      <c r="UNO1193" s="240">
        <v>210</v>
      </c>
      <c r="UNP1193" s="235" t="e">
        <f>UNP1194+UNP1195</f>
        <v>#REF!</v>
      </c>
      <c r="UNQ1193" s="236" t="s">
        <v>29</v>
      </c>
      <c r="UNR1193" s="237" t="s">
        <v>26</v>
      </c>
      <c r="UNS1193" s="238">
        <v>7</v>
      </c>
      <c r="UNT1193" s="238">
        <v>2</v>
      </c>
      <c r="UNU1193" s="239" t="s">
        <v>237</v>
      </c>
      <c r="UNV1193" s="240">
        <v>0</v>
      </c>
      <c r="UNW1193" s="240">
        <v>210</v>
      </c>
      <c r="UNX1193" s="235" t="e">
        <f>UNX1194+UNX1195</f>
        <v>#REF!</v>
      </c>
      <c r="UNY1193" s="236" t="s">
        <v>29</v>
      </c>
      <c r="UNZ1193" s="237" t="s">
        <v>26</v>
      </c>
      <c r="UOA1193" s="238">
        <v>7</v>
      </c>
      <c r="UOB1193" s="238">
        <v>2</v>
      </c>
      <c r="UOC1193" s="239" t="s">
        <v>237</v>
      </c>
      <c r="UOD1193" s="240">
        <v>0</v>
      </c>
      <c r="UOE1193" s="240">
        <v>210</v>
      </c>
      <c r="UOF1193" s="235" t="e">
        <f>UOF1194+UOF1195</f>
        <v>#REF!</v>
      </c>
      <c r="UOG1193" s="236" t="s">
        <v>29</v>
      </c>
      <c r="UOH1193" s="237" t="s">
        <v>26</v>
      </c>
      <c r="UOI1193" s="238">
        <v>7</v>
      </c>
      <c r="UOJ1193" s="238">
        <v>2</v>
      </c>
      <c r="UOK1193" s="239" t="s">
        <v>237</v>
      </c>
      <c r="UOL1193" s="240">
        <v>0</v>
      </c>
      <c r="UOM1193" s="240">
        <v>210</v>
      </c>
      <c r="UON1193" s="235" t="e">
        <f>UON1194+UON1195</f>
        <v>#REF!</v>
      </c>
      <c r="UOO1193" s="236" t="s">
        <v>29</v>
      </c>
      <c r="UOP1193" s="237" t="s">
        <v>26</v>
      </c>
      <c r="UOQ1193" s="238">
        <v>7</v>
      </c>
      <c r="UOR1193" s="238">
        <v>2</v>
      </c>
      <c r="UOS1193" s="239" t="s">
        <v>237</v>
      </c>
      <c r="UOT1193" s="240">
        <v>0</v>
      </c>
      <c r="UOU1193" s="240">
        <v>210</v>
      </c>
      <c r="UOV1193" s="235" t="e">
        <f>UOV1194+UOV1195</f>
        <v>#REF!</v>
      </c>
      <c r="UOW1193" s="236" t="s">
        <v>29</v>
      </c>
      <c r="UOX1193" s="237" t="s">
        <v>26</v>
      </c>
      <c r="UOY1193" s="238">
        <v>7</v>
      </c>
      <c r="UOZ1193" s="238">
        <v>2</v>
      </c>
      <c r="UPA1193" s="239" t="s">
        <v>237</v>
      </c>
      <c r="UPB1193" s="240">
        <v>0</v>
      </c>
      <c r="UPC1193" s="240">
        <v>210</v>
      </c>
      <c r="UPD1193" s="235" t="e">
        <f>UPD1194+UPD1195</f>
        <v>#REF!</v>
      </c>
      <c r="UPE1193" s="236" t="s">
        <v>29</v>
      </c>
      <c r="UPF1193" s="237" t="s">
        <v>26</v>
      </c>
      <c r="UPG1193" s="238">
        <v>7</v>
      </c>
      <c r="UPH1193" s="238">
        <v>2</v>
      </c>
      <c r="UPI1193" s="239" t="s">
        <v>237</v>
      </c>
      <c r="UPJ1193" s="240">
        <v>0</v>
      </c>
      <c r="UPK1193" s="240">
        <v>210</v>
      </c>
      <c r="UPL1193" s="235" t="e">
        <f>UPL1194+UPL1195</f>
        <v>#REF!</v>
      </c>
      <c r="UPM1193" s="236" t="s">
        <v>29</v>
      </c>
      <c r="UPN1193" s="237" t="s">
        <v>26</v>
      </c>
      <c r="UPO1193" s="238">
        <v>7</v>
      </c>
      <c r="UPP1193" s="238">
        <v>2</v>
      </c>
      <c r="UPQ1193" s="239" t="s">
        <v>237</v>
      </c>
      <c r="UPR1193" s="240">
        <v>0</v>
      </c>
      <c r="UPS1193" s="240">
        <v>210</v>
      </c>
      <c r="UPT1193" s="235" t="e">
        <f>UPT1194+UPT1195</f>
        <v>#REF!</v>
      </c>
      <c r="UPU1193" s="236" t="s">
        <v>29</v>
      </c>
      <c r="UPV1193" s="237" t="s">
        <v>26</v>
      </c>
      <c r="UPW1193" s="238">
        <v>7</v>
      </c>
      <c r="UPX1193" s="238">
        <v>2</v>
      </c>
      <c r="UPY1193" s="239" t="s">
        <v>237</v>
      </c>
      <c r="UPZ1193" s="240">
        <v>0</v>
      </c>
      <c r="UQA1193" s="240">
        <v>210</v>
      </c>
      <c r="UQB1193" s="235" t="e">
        <f>UQB1194+UQB1195</f>
        <v>#REF!</v>
      </c>
      <c r="UQC1193" s="236" t="s">
        <v>29</v>
      </c>
      <c r="UQD1193" s="237" t="s">
        <v>26</v>
      </c>
      <c r="UQE1193" s="238">
        <v>7</v>
      </c>
      <c r="UQF1193" s="238">
        <v>2</v>
      </c>
      <c r="UQG1193" s="239" t="s">
        <v>237</v>
      </c>
      <c r="UQH1193" s="240">
        <v>0</v>
      </c>
      <c r="UQI1193" s="240">
        <v>210</v>
      </c>
      <c r="UQJ1193" s="235" t="e">
        <f>UQJ1194+UQJ1195</f>
        <v>#REF!</v>
      </c>
      <c r="UQK1193" s="236" t="s">
        <v>29</v>
      </c>
      <c r="UQL1193" s="237" t="s">
        <v>26</v>
      </c>
      <c r="UQM1193" s="238">
        <v>7</v>
      </c>
      <c r="UQN1193" s="238">
        <v>2</v>
      </c>
      <c r="UQO1193" s="239" t="s">
        <v>237</v>
      </c>
      <c r="UQP1193" s="240">
        <v>0</v>
      </c>
      <c r="UQQ1193" s="240">
        <v>210</v>
      </c>
      <c r="UQR1193" s="235" t="e">
        <f>UQR1194+UQR1195</f>
        <v>#REF!</v>
      </c>
      <c r="UQS1193" s="236" t="s">
        <v>29</v>
      </c>
      <c r="UQT1193" s="237" t="s">
        <v>26</v>
      </c>
      <c r="UQU1193" s="238">
        <v>7</v>
      </c>
      <c r="UQV1193" s="238">
        <v>2</v>
      </c>
      <c r="UQW1193" s="239" t="s">
        <v>237</v>
      </c>
      <c r="UQX1193" s="240">
        <v>0</v>
      </c>
      <c r="UQY1193" s="240">
        <v>210</v>
      </c>
      <c r="UQZ1193" s="235" t="e">
        <f>UQZ1194+UQZ1195</f>
        <v>#REF!</v>
      </c>
      <c r="URA1193" s="236" t="s">
        <v>29</v>
      </c>
      <c r="URB1193" s="237" t="s">
        <v>26</v>
      </c>
      <c r="URC1193" s="238">
        <v>7</v>
      </c>
      <c r="URD1193" s="238">
        <v>2</v>
      </c>
      <c r="URE1193" s="239" t="s">
        <v>237</v>
      </c>
      <c r="URF1193" s="240">
        <v>0</v>
      </c>
      <c r="URG1193" s="240">
        <v>210</v>
      </c>
      <c r="URH1193" s="235" t="e">
        <f>URH1194+URH1195</f>
        <v>#REF!</v>
      </c>
      <c r="URI1193" s="236" t="s">
        <v>29</v>
      </c>
      <c r="URJ1193" s="237" t="s">
        <v>26</v>
      </c>
      <c r="URK1193" s="238">
        <v>7</v>
      </c>
      <c r="URL1193" s="238">
        <v>2</v>
      </c>
      <c r="URM1193" s="239" t="s">
        <v>237</v>
      </c>
      <c r="URN1193" s="240">
        <v>0</v>
      </c>
      <c r="URO1193" s="240">
        <v>210</v>
      </c>
      <c r="URP1193" s="235" t="e">
        <f>URP1194+URP1195</f>
        <v>#REF!</v>
      </c>
      <c r="URQ1193" s="236" t="s">
        <v>29</v>
      </c>
      <c r="URR1193" s="237" t="s">
        <v>26</v>
      </c>
      <c r="URS1193" s="238">
        <v>7</v>
      </c>
      <c r="URT1193" s="238">
        <v>2</v>
      </c>
      <c r="URU1193" s="239" t="s">
        <v>237</v>
      </c>
      <c r="URV1193" s="240">
        <v>0</v>
      </c>
      <c r="URW1193" s="240">
        <v>210</v>
      </c>
      <c r="URX1193" s="235" t="e">
        <f>URX1194+URX1195</f>
        <v>#REF!</v>
      </c>
      <c r="URY1193" s="236" t="s">
        <v>29</v>
      </c>
      <c r="URZ1193" s="237" t="s">
        <v>26</v>
      </c>
      <c r="USA1193" s="238">
        <v>7</v>
      </c>
      <c r="USB1193" s="238">
        <v>2</v>
      </c>
      <c r="USC1193" s="239" t="s">
        <v>237</v>
      </c>
      <c r="USD1193" s="240">
        <v>0</v>
      </c>
      <c r="USE1193" s="240">
        <v>210</v>
      </c>
      <c r="USF1193" s="235" t="e">
        <f>USF1194+USF1195</f>
        <v>#REF!</v>
      </c>
      <c r="USG1193" s="236" t="s">
        <v>29</v>
      </c>
      <c r="USH1193" s="237" t="s">
        <v>26</v>
      </c>
      <c r="USI1193" s="238">
        <v>7</v>
      </c>
      <c r="USJ1193" s="238">
        <v>2</v>
      </c>
      <c r="USK1193" s="239" t="s">
        <v>237</v>
      </c>
      <c r="USL1193" s="240">
        <v>0</v>
      </c>
      <c r="USM1193" s="240">
        <v>210</v>
      </c>
      <c r="USN1193" s="235" t="e">
        <f>USN1194+USN1195</f>
        <v>#REF!</v>
      </c>
      <c r="USO1193" s="236" t="s">
        <v>29</v>
      </c>
      <c r="USP1193" s="237" t="s">
        <v>26</v>
      </c>
      <c r="USQ1193" s="238">
        <v>7</v>
      </c>
      <c r="USR1193" s="238">
        <v>2</v>
      </c>
      <c r="USS1193" s="239" t="s">
        <v>237</v>
      </c>
      <c r="UST1193" s="240">
        <v>0</v>
      </c>
      <c r="USU1193" s="240">
        <v>210</v>
      </c>
      <c r="USV1193" s="235" t="e">
        <f>USV1194+USV1195</f>
        <v>#REF!</v>
      </c>
      <c r="USW1193" s="236" t="s">
        <v>29</v>
      </c>
      <c r="USX1193" s="237" t="s">
        <v>26</v>
      </c>
      <c r="USY1193" s="238">
        <v>7</v>
      </c>
      <c r="USZ1193" s="238">
        <v>2</v>
      </c>
      <c r="UTA1193" s="239" t="s">
        <v>237</v>
      </c>
      <c r="UTB1193" s="240">
        <v>0</v>
      </c>
      <c r="UTC1193" s="240">
        <v>210</v>
      </c>
      <c r="UTD1193" s="235" t="e">
        <f>UTD1194+UTD1195</f>
        <v>#REF!</v>
      </c>
      <c r="UTE1193" s="236" t="s">
        <v>29</v>
      </c>
      <c r="UTF1193" s="237" t="s">
        <v>26</v>
      </c>
      <c r="UTG1193" s="238">
        <v>7</v>
      </c>
      <c r="UTH1193" s="238">
        <v>2</v>
      </c>
      <c r="UTI1193" s="239" t="s">
        <v>237</v>
      </c>
      <c r="UTJ1193" s="240">
        <v>0</v>
      </c>
      <c r="UTK1193" s="240">
        <v>210</v>
      </c>
      <c r="UTL1193" s="235" t="e">
        <f>UTL1194+UTL1195</f>
        <v>#REF!</v>
      </c>
      <c r="UTM1193" s="236" t="s">
        <v>29</v>
      </c>
      <c r="UTN1193" s="237" t="s">
        <v>26</v>
      </c>
      <c r="UTO1193" s="238">
        <v>7</v>
      </c>
      <c r="UTP1193" s="238">
        <v>2</v>
      </c>
      <c r="UTQ1193" s="239" t="s">
        <v>237</v>
      </c>
      <c r="UTR1193" s="240">
        <v>0</v>
      </c>
      <c r="UTS1193" s="240">
        <v>210</v>
      </c>
      <c r="UTT1193" s="235" t="e">
        <f>UTT1194+UTT1195</f>
        <v>#REF!</v>
      </c>
      <c r="UTU1193" s="236" t="s">
        <v>29</v>
      </c>
      <c r="UTV1193" s="237" t="s">
        <v>26</v>
      </c>
      <c r="UTW1193" s="238">
        <v>7</v>
      </c>
      <c r="UTX1193" s="238">
        <v>2</v>
      </c>
      <c r="UTY1193" s="239" t="s">
        <v>237</v>
      </c>
      <c r="UTZ1193" s="240">
        <v>0</v>
      </c>
      <c r="UUA1193" s="240">
        <v>210</v>
      </c>
      <c r="UUB1193" s="235" t="e">
        <f>UUB1194+UUB1195</f>
        <v>#REF!</v>
      </c>
      <c r="UUC1193" s="236" t="s">
        <v>29</v>
      </c>
      <c r="UUD1193" s="237" t="s">
        <v>26</v>
      </c>
      <c r="UUE1193" s="238">
        <v>7</v>
      </c>
      <c r="UUF1193" s="238">
        <v>2</v>
      </c>
      <c r="UUG1193" s="239" t="s">
        <v>237</v>
      </c>
      <c r="UUH1193" s="240">
        <v>0</v>
      </c>
      <c r="UUI1193" s="240">
        <v>210</v>
      </c>
      <c r="UUJ1193" s="235" t="e">
        <f>UUJ1194+UUJ1195</f>
        <v>#REF!</v>
      </c>
      <c r="UUK1193" s="236" t="s">
        <v>29</v>
      </c>
      <c r="UUL1193" s="237" t="s">
        <v>26</v>
      </c>
      <c r="UUM1193" s="238">
        <v>7</v>
      </c>
      <c r="UUN1193" s="238">
        <v>2</v>
      </c>
      <c r="UUO1193" s="239" t="s">
        <v>237</v>
      </c>
      <c r="UUP1193" s="240">
        <v>0</v>
      </c>
      <c r="UUQ1193" s="240">
        <v>210</v>
      </c>
      <c r="UUR1193" s="235" t="e">
        <f>UUR1194+UUR1195</f>
        <v>#REF!</v>
      </c>
      <c r="UUS1193" s="236" t="s">
        <v>29</v>
      </c>
      <c r="UUT1193" s="237" t="s">
        <v>26</v>
      </c>
      <c r="UUU1193" s="238">
        <v>7</v>
      </c>
      <c r="UUV1193" s="238">
        <v>2</v>
      </c>
      <c r="UUW1193" s="239" t="s">
        <v>237</v>
      </c>
      <c r="UUX1193" s="240">
        <v>0</v>
      </c>
      <c r="UUY1193" s="240">
        <v>210</v>
      </c>
      <c r="UUZ1193" s="235" t="e">
        <f>UUZ1194+UUZ1195</f>
        <v>#REF!</v>
      </c>
      <c r="UVA1193" s="236" t="s">
        <v>29</v>
      </c>
      <c r="UVB1193" s="237" t="s">
        <v>26</v>
      </c>
      <c r="UVC1193" s="238">
        <v>7</v>
      </c>
      <c r="UVD1193" s="238">
        <v>2</v>
      </c>
      <c r="UVE1193" s="239" t="s">
        <v>237</v>
      </c>
      <c r="UVF1193" s="240">
        <v>0</v>
      </c>
      <c r="UVG1193" s="240">
        <v>210</v>
      </c>
      <c r="UVH1193" s="235" t="e">
        <f>UVH1194+UVH1195</f>
        <v>#REF!</v>
      </c>
      <c r="UVI1193" s="236" t="s">
        <v>29</v>
      </c>
      <c r="UVJ1193" s="237" t="s">
        <v>26</v>
      </c>
      <c r="UVK1193" s="238">
        <v>7</v>
      </c>
      <c r="UVL1193" s="238">
        <v>2</v>
      </c>
      <c r="UVM1193" s="239" t="s">
        <v>237</v>
      </c>
      <c r="UVN1193" s="240">
        <v>0</v>
      </c>
      <c r="UVO1193" s="240">
        <v>210</v>
      </c>
      <c r="UVP1193" s="235" t="e">
        <f>UVP1194+UVP1195</f>
        <v>#REF!</v>
      </c>
      <c r="UVQ1193" s="236" t="s">
        <v>29</v>
      </c>
      <c r="UVR1193" s="237" t="s">
        <v>26</v>
      </c>
      <c r="UVS1193" s="238">
        <v>7</v>
      </c>
      <c r="UVT1193" s="238">
        <v>2</v>
      </c>
      <c r="UVU1193" s="239" t="s">
        <v>237</v>
      </c>
      <c r="UVV1193" s="240">
        <v>0</v>
      </c>
      <c r="UVW1193" s="240">
        <v>210</v>
      </c>
      <c r="UVX1193" s="235" t="e">
        <f>UVX1194+UVX1195</f>
        <v>#REF!</v>
      </c>
      <c r="UVY1193" s="236" t="s">
        <v>29</v>
      </c>
      <c r="UVZ1193" s="237" t="s">
        <v>26</v>
      </c>
      <c r="UWA1193" s="238">
        <v>7</v>
      </c>
      <c r="UWB1193" s="238">
        <v>2</v>
      </c>
      <c r="UWC1193" s="239" t="s">
        <v>237</v>
      </c>
      <c r="UWD1193" s="240">
        <v>0</v>
      </c>
      <c r="UWE1193" s="240">
        <v>210</v>
      </c>
      <c r="UWF1193" s="235" t="e">
        <f>UWF1194+UWF1195</f>
        <v>#REF!</v>
      </c>
      <c r="UWG1193" s="236" t="s">
        <v>29</v>
      </c>
      <c r="UWH1193" s="237" t="s">
        <v>26</v>
      </c>
      <c r="UWI1193" s="238">
        <v>7</v>
      </c>
      <c r="UWJ1193" s="238">
        <v>2</v>
      </c>
      <c r="UWK1193" s="239" t="s">
        <v>237</v>
      </c>
      <c r="UWL1193" s="240">
        <v>0</v>
      </c>
      <c r="UWM1193" s="240">
        <v>210</v>
      </c>
      <c r="UWN1193" s="235" t="e">
        <f>UWN1194+UWN1195</f>
        <v>#REF!</v>
      </c>
      <c r="UWO1193" s="236" t="s">
        <v>29</v>
      </c>
      <c r="UWP1193" s="237" t="s">
        <v>26</v>
      </c>
      <c r="UWQ1193" s="238">
        <v>7</v>
      </c>
      <c r="UWR1193" s="238">
        <v>2</v>
      </c>
      <c r="UWS1193" s="239" t="s">
        <v>237</v>
      </c>
      <c r="UWT1193" s="240">
        <v>0</v>
      </c>
      <c r="UWU1193" s="240">
        <v>210</v>
      </c>
      <c r="UWV1193" s="235" t="e">
        <f>UWV1194+UWV1195</f>
        <v>#REF!</v>
      </c>
      <c r="UWW1193" s="236" t="s">
        <v>29</v>
      </c>
      <c r="UWX1193" s="237" t="s">
        <v>26</v>
      </c>
      <c r="UWY1193" s="238">
        <v>7</v>
      </c>
      <c r="UWZ1193" s="238">
        <v>2</v>
      </c>
      <c r="UXA1193" s="239" t="s">
        <v>237</v>
      </c>
      <c r="UXB1193" s="240">
        <v>0</v>
      </c>
      <c r="UXC1193" s="240">
        <v>210</v>
      </c>
      <c r="UXD1193" s="235" t="e">
        <f>UXD1194+UXD1195</f>
        <v>#REF!</v>
      </c>
      <c r="UXE1193" s="236" t="s">
        <v>29</v>
      </c>
      <c r="UXF1193" s="237" t="s">
        <v>26</v>
      </c>
      <c r="UXG1193" s="238">
        <v>7</v>
      </c>
      <c r="UXH1193" s="238">
        <v>2</v>
      </c>
      <c r="UXI1193" s="239" t="s">
        <v>237</v>
      </c>
      <c r="UXJ1193" s="240">
        <v>0</v>
      </c>
      <c r="UXK1193" s="240">
        <v>210</v>
      </c>
      <c r="UXL1193" s="235" t="e">
        <f>UXL1194+UXL1195</f>
        <v>#REF!</v>
      </c>
      <c r="UXM1193" s="236" t="s">
        <v>29</v>
      </c>
      <c r="UXN1193" s="237" t="s">
        <v>26</v>
      </c>
      <c r="UXO1193" s="238">
        <v>7</v>
      </c>
      <c r="UXP1193" s="238">
        <v>2</v>
      </c>
      <c r="UXQ1193" s="239" t="s">
        <v>237</v>
      </c>
      <c r="UXR1193" s="240">
        <v>0</v>
      </c>
      <c r="UXS1193" s="240">
        <v>210</v>
      </c>
      <c r="UXT1193" s="235" t="e">
        <f>UXT1194+UXT1195</f>
        <v>#REF!</v>
      </c>
      <c r="UXU1193" s="236" t="s">
        <v>29</v>
      </c>
      <c r="UXV1193" s="237" t="s">
        <v>26</v>
      </c>
      <c r="UXW1193" s="238">
        <v>7</v>
      </c>
      <c r="UXX1193" s="238">
        <v>2</v>
      </c>
      <c r="UXY1193" s="239" t="s">
        <v>237</v>
      </c>
      <c r="UXZ1193" s="240">
        <v>0</v>
      </c>
      <c r="UYA1193" s="240">
        <v>210</v>
      </c>
      <c r="UYB1193" s="235" t="e">
        <f>UYB1194+UYB1195</f>
        <v>#REF!</v>
      </c>
      <c r="UYC1193" s="236" t="s">
        <v>29</v>
      </c>
      <c r="UYD1193" s="237" t="s">
        <v>26</v>
      </c>
      <c r="UYE1193" s="238">
        <v>7</v>
      </c>
      <c r="UYF1193" s="238">
        <v>2</v>
      </c>
      <c r="UYG1193" s="239" t="s">
        <v>237</v>
      </c>
      <c r="UYH1193" s="240">
        <v>0</v>
      </c>
      <c r="UYI1193" s="240">
        <v>210</v>
      </c>
      <c r="UYJ1193" s="235" t="e">
        <f>UYJ1194+UYJ1195</f>
        <v>#REF!</v>
      </c>
      <c r="UYK1193" s="236" t="s">
        <v>29</v>
      </c>
      <c r="UYL1193" s="237" t="s">
        <v>26</v>
      </c>
      <c r="UYM1193" s="238">
        <v>7</v>
      </c>
      <c r="UYN1193" s="238">
        <v>2</v>
      </c>
      <c r="UYO1193" s="239" t="s">
        <v>237</v>
      </c>
      <c r="UYP1193" s="240">
        <v>0</v>
      </c>
      <c r="UYQ1193" s="240">
        <v>210</v>
      </c>
      <c r="UYR1193" s="235" t="e">
        <f>UYR1194+UYR1195</f>
        <v>#REF!</v>
      </c>
      <c r="UYS1193" s="236" t="s">
        <v>29</v>
      </c>
      <c r="UYT1193" s="237" t="s">
        <v>26</v>
      </c>
      <c r="UYU1193" s="238">
        <v>7</v>
      </c>
      <c r="UYV1193" s="238">
        <v>2</v>
      </c>
      <c r="UYW1193" s="239" t="s">
        <v>237</v>
      </c>
      <c r="UYX1193" s="240">
        <v>0</v>
      </c>
      <c r="UYY1193" s="240">
        <v>210</v>
      </c>
      <c r="UYZ1193" s="235" t="e">
        <f>UYZ1194+UYZ1195</f>
        <v>#REF!</v>
      </c>
      <c r="UZA1193" s="236" t="s">
        <v>29</v>
      </c>
      <c r="UZB1193" s="237" t="s">
        <v>26</v>
      </c>
      <c r="UZC1193" s="238">
        <v>7</v>
      </c>
      <c r="UZD1193" s="238">
        <v>2</v>
      </c>
      <c r="UZE1193" s="239" t="s">
        <v>237</v>
      </c>
      <c r="UZF1193" s="240">
        <v>0</v>
      </c>
      <c r="UZG1193" s="240">
        <v>210</v>
      </c>
      <c r="UZH1193" s="235" t="e">
        <f>UZH1194+UZH1195</f>
        <v>#REF!</v>
      </c>
      <c r="UZI1193" s="236" t="s">
        <v>29</v>
      </c>
      <c r="UZJ1193" s="237" t="s">
        <v>26</v>
      </c>
      <c r="UZK1193" s="238">
        <v>7</v>
      </c>
      <c r="UZL1193" s="238">
        <v>2</v>
      </c>
      <c r="UZM1193" s="239" t="s">
        <v>237</v>
      </c>
      <c r="UZN1193" s="240">
        <v>0</v>
      </c>
      <c r="UZO1193" s="240">
        <v>210</v>
      </c>
      <c r="UZP1193" s="235" t="e">
        <f>UZP1194+UZP1195</f>
        <v>#REF!</v>
      </c>
      <c r="UZQ1193" s="236" t="s">
        <v>29</v>
      </c>
      <c r="UZR1193" s="237" t="s">
        <v>26</v>
      </c>
      <c r="UZS1193" s="238">
        <v>7</v>
      </c>
      <c r="UZT1193" s="238">
        <v>2</v>
      </c>
      <c r="UZU1193" s="239" t="s">
        <v>237</v>
      </c>
      <c r="UZV1193" s="240">
        <v>0</v>
      </c>
      <c r="UZW1193" s="240">
        <v>210</v>
      </c>
      <c r="UZX1193" s="235" t="e">
        <f>UZX1194+UZX1195</f>
        <v>#REF!</v>
      </c>
      <c r="UZY1193" s="236" t="s">
        <v>29</v>
      </c>
      <c r="UZZ1193" s="237" t="s">
        <v>26</v>
      </c>
      <c r="VAA1193" s="238">
        <v>7</v>
      </c>
      <c r="VAB1193" s="238">
        <v>2</v>
      </c>
      <c r="VAC1193" s="239" t="s">
        <v>237</v>
      </c>
      <c r="VAD1193" s="240">
        <v>0</v>
      </c>
      <c r="VAE1193" s="240">
        <v>210</v>
      </c>
      <c r="VAF1193" s="235" t="e">
        <f>VAF1194+VAF1195</f>
        <v>#REF!</v>
      </c>
      <c r="VAG1193" s="236" t="s">
        <v>29</v>
      </c>
      <c r="VAH1193" s="237" t="s">
        <v>26</v>
      </c>
      <c r="VAI1193" s="238">
        <v>7</v>
      </c>
      <c r="VAJ1193" s="238">
        <v>2</v>
      </c>
      <c r="VAK1193" s="239" t="s">
        <v>237</v>
      </c>
      <c r="VAL1193" s="240">
        <v>0</v>
      </c>
      <c r="VAM1193" s="240">
        <v>210</v>
      </c>
      <c r="VAN1193" s="235" t="e">
        <f>VAN1194+VAN1195</f>
        <v>#REF!</v>
      </c>
      <c r="VAO1193" s="236" t="s">
        <v>29</v>
      </c>
      <c r="VAP1193" s="237" t="s">
        <v>26</v>
      </c>
      <c r="VAQ1193" s="238">
        <v>7</v>
      </c>
      <c r="VAR1193" s="238">
        <v>2</v>
      </c>
      <c r="VAS1193" s="239" t="s">
        <v>237</v>
      </c>
      <c r="VAT1193" s="240">
        <v>0</v>
      </c>
      <c r="VAU1193" s="240">
        <v>210</v>
      </c>
      <c r="VAV1193" s="235" t="e">
        <f>VAV1194+VAV1195</f>
        <v>#REF!</v>
      </c>
      <c r="VAW1193" s="236" t="s">
        <v>29</v>
      </c>
      <c r="VAX1193" s="237" t="s">
        <v>26</v>
      </c>
      <c r="VAY1193" s="238">
        <v>7</v>
      </c>
      <c r="VAZ1193" s="238">
        <v>2</v>
      </c>
      <c r="VBA1193" s="239" t="s">
        <v>237</v>
      </c>
      <c r="VBB1193" s="240">
        <v>0</v>
      </c>
      <c r="VBC1193" s="240">
        <v>210</v>
      </c>
      <c r="VBD1193" s="235" t="e">
        <f>VBD1194+VBD1195</f>
        <v>#REF!</v>
      </c>
      <c r="VBE1193" s="236" t="s">
        <v>29</v>
      </c>
      <c r="VBF1193" s="237" t="s">
        <v>26</v>
      </c>
      <c r="VBG1193" s="238">
        <v>7</v>
      </c>
      <c r="VBH1193" s="238">
        <v>2</v>
      </c>
      <c r="VBI1193" s="239" t="s">
        <v>237</v>
      </c>
      <c r="VBJ1193" s="240">
        <v>0</v>
      </c>
      <c r="VBK1193" s="240">
        <v>210</v>
      </c>
      <c r="VBL1193" s="235" t="e">
        <f>VBL1194+VBL1195</f>
        <v>#REF!</v>
      </c>
      <c r="VBM1193" s="236" t="s">
        <v>29</v>
      </c>
      <c r="VBN1193" s="237" t="s">
        <v>26</v>
      </c>
      <c r="VBO1193" s="238">
        <v>7</v>
      </c>
      <c r="VBP1193" s="238">
        <v>2</v>
      </c>
      <c r="VBQ1193" s="239" t="s">
        <v>237</v>
      </c>
      <c r="VBR1193" s="240">
        <v>0</v>
      </c>
      <c r="VBS1193" s="240">
        <v>210</v>
      </c>
      <c r="VBT1193" s="235" t="e">
        <f>VBT1194+VBT1195</f>
        <v>#REF!</v>
      </c>
      <c r="VBU1193" s="236" t="s">
        <v>29</v>
      </c>
      <c r="VBV1193" s="237" t="s">
        <v>26</v>
      </c>
      <c r="VBW1193" s="238">
        <v>7</v>
      </c>
      <c r="VBX1193" s="238">
        <v>2</v>
      </c>
      <c r="VBY1193" s="239" t="s">
        <v>237</v>
      </c>
      <c r="VBZ1193" s="240">
        <v>0</v>
      </c>
      <c r="VCA1193" s="240">
        <v>210</v>
      </c>
      <c r="VCB1193" s="235" t="e">
        <f>VCB1194+VCB1195</f>
        <v>#REF!</v>
      </c>
      <c r="VCC1193" s="236" t="s">
        <v>29</v>
      </c>
      <c r="VCD1193" s="237" t="s">
        <v>26</v>
      </c>
      <c r="VCE1193" s="238">
        <v>7</v>
      </c>
      <c r="VCF1193" s="238">
        <v>2</v>
      </c>
      <c r="VCG1193" s="239" t="s">
        <v>237</v>
      </c>
      <c r="VCH1193" s="240">
        <v>0</v>
      </c>
      <c r="VCI1193" s="240">
        <v>210</v>
      </c>
      <c r="VCJ1193" s="235" t="e">
        <f>VCJ1194+VCJ1195</f>
        <v>#REF!</v>
      </c>
      <c r="VCK1193" s="236" t="s">
        <v>29</v>
      </c>
      <c r="VCL1193" s="237" t="s">
        <v>26</v>
      </c>
      <c r="VCM1193" s="238">
        <v>7</v>
      </c>
      <c r="VCN1193" s="238">
        <v>2</v>
      </c>
      <c r="VCO1193" s="239" t="s">
        <v>237</v>
      </c>
      <c r="VCP1193" s="240">
        <v>0</v>
      </c>
      <c r="VCQ1193" s="240">
        <v>210</v>
      </c>
      <c r="VCR1193" s="235" t="e">
        <f>VCR1194+VCR1195</f>
        <v>#REF!</v>
      </c>
      <c r="VCS1193" s="236" t="s">
        <v>29</v>
      </c>
      <c r="VCT1193" s="237" t="s">
        <v>26</v>
      </c>
      <c r="VCU1193" s="238">
        <v>7</v>
      </c>
      <c r="VCV1193" s="238">
        <v>2</v>
      </c>
      <c r="VCW1193" s="239" t="s">
        <v>237</v>
      </c>
      <c r="VCX1193" s="240">
        <v>0</v>
      </c>
      <c r="VCY1193" s="240">
        <v>210</v>
      </c>
      <c r="VCZ1193" s="235" t="e">
        <f>VCZ1194+VCZ1195</f>
        <v>#REF!</v>
      </c>
      <c r="VDA1193" s="236" t="s">
        <v>29</v>
      </c>
      <c r="VDB1193" s="237" t="s">
        <v>26</v>
      </c>
      <c r="VDC1193" s="238">
        <v>7</v>
      </c>
      <c r="VDD1193" s="238">
        <v>2</v>
      </c>
      <c r="VDE1193" s="239" t="s">
        <v>237</v>
      </c>
      <c r="VDF1193" s="240">
        <v>0</v>
      </c>
      <c r="VDG1193" s="240">
        <v>210</v>
      </c>
      <c r="VDH1193" s="235" t="e">
        <f>VDH1194+VDH1195</f>
        <v>#REF!</v>
      </c>
      <c r="VDI1193" s="236" t="s">
        <v>29</v>
      </c>
      <c r="VDJ1193" s="237" t="s">
        <v>26</v>
      </c>
      <c r="VDK1193" s="238">
        <v>7</v>
      </c>
      <c r="VDL1193" s="238">
        <v>2</v>
      </c>
      <c r="VDM1193" s="239" t="s">
        <v>237</v>
      </c>
      <c r="VDN1193" s="240">
        <v>0</v>
      </c>
      <c r="VDO1193" s="240">
        <v>210</v>
      </c>
      <c r="VDP1193" s="235" t="e">
        <f>VDP1194+VDP1195</f>
        <v>#REF!</v>
      </c>
      <c r="VDQ1193" s="236" t="s">
        <v>29</v>
      </c>
      <c r="VDR1193" s="237" t="s">
        <v>26</v>
      </c>
      <c r="VDS1193" s="238">
        <v>7</v>
      </c>
      <c r="VDT1193" s="238">
        <v>2</v>
      </c>
      <c r="VDU1193" s="239" t="s">
        <v>237</v>
      </c>
      <c r="VDV1193" s="240">
        <v>0</v>
      </c>
      <c r="VDW1193" s="240">
        <v>210</v>
      </c>
      <c r="VDX1193" s="235" t="e">
        <f>VDX1194+VDX1195</f>
        <v>#REF!</v>
      </c>
      <c r="VDY1193" s="236" t="s">
        <v>29</v>
      </c>
      <c r="VDZ1193" s="237" t="s">
        <v>26</v>
      </c>
      <c r="VEA1193" s="238">
        <v>7</v>
      </c>
      <c r="VEB1193" s="238">
        <v>2</v>
      </c>
      <c r="VEC1193" s="239" t="s">
        <v>237</v>
      </c>
      <c r="VED1193" s="240">
        <v>0</v>
      </c>
      <c r="VEE1193" s="240">
        <v>210</v>
      </c>
      <c r="VEF1193" s="235" t="e">
        <f>VEF1194+VEF1195</f>
        <v>#REF!</v>
      </c>
      <c r="VEG1193" s="236" t="s">
        <v>29</v>
      </c>
      <c r="VEH1193" s="237" t="s">
        <v>26</v>
      </c>
      <c r="VEI1193" s="238">
        <v>7</v>
      </c>
      <c r="VEJ1193" s="238">
        <v>2</v>
      </c>
      <c r="VEK1193" s="239" t="s">
        <v>237</v>
      </c>
      <c r="VEL1193" s="240">
        <v>0</v>
      </c>
      <c r="VEM1193" s="240">
        <v>210</v>
      </c>
      <c r="VEN1193" s="235" t="e">
        <f>VEN1194+VEN1195</f>
        <v>#REF!</v>
      </c>
      <c r="VEO1193" s="236" t="s">
        <v>29</v>
      </c>
      <c r="VEP1193" s="237" t="s">
        <v>26</v>
      </c>
      <c r="VEQ1193" s="238">
        <v>7</v>
      </c>
      <c r="VER1193" s="238">
        <v>2</v>
      </c>
      <c r="VES1193" s="239" t="s">
        <v>237</v>
      </c>
      <c r="VET1193" s="240">
        <v>0</v>
      </c>
      <c r="VEU1193" s="240">
        <v>210</v>
      </c>
      <c r="VEV1193" s="235" t="e">
        <f>VEV1194+VEV1195</f>
        <v>#REF!</v>
      </c>
      <c r="VEW1193" s="236" t="s">
        <v>29</v>
      </c>
      <c r="VEX1193" s="237" t="s">
        <v>26</v>
      </c>
      <c r="VEY1193" s="238">
        <v>7</v>
      </c>
      <c r="VEZ1193" s="238">
        <v>2</v>
      </c>
      <c r="VFA1193" s="239" t="s">
        <v>237</v>
      </c>
      <c r="VFB1193" s="240">
        <v>0</v>
      </c>
      <c r="VFC1193" s="240">
        <v>210</v>
      </c>
      <c r="VFD1193" s="235" t="e">
        <f>VFD1194+VFD1195</f>
        <v>#REF!</v>
      </c>
      <c r="VFE1193" s="236" t="s">
        <v>29</v>
      </c>
      <c r="VFF1193" s="237" t="s">
        <v>26</v>
      </c>
      <c r="VFG1193" s="238">
        <v>7</v>
      </c>
      <c r="VFH1193" s="238">
        <v>2</v>
      </c>
      <c r="VFI1193" s="239" t="s">
        <v>237</v>
      </c>
      <c r="VFJ1193" s="240">
        <v>0</v>
      </c>
      <c r="VFK1193" s="240">
        <v>210</v>
      </c>
      <c r="VFL1193" s="235" t="e">
        <f>VFL1194+VFL1195</f>
        <v>#REF!</v>
      </c>
      <c r="VFM1193" s="236" t="s">
        <v>29</v>
      </c>
      <c r="VFN1193" s="237" t="s">
        <v>26</v>
      </c>
      <c r="VFO1193" s="238">
        <v>7</v>
      </c>
      <c r="VFP1193" s="238">
        <v>2</v>
      </c>
      <c r="VFQ1193" s="239" t="s">
        <v>237</v>
      </c>
      <c r="VFR1193" s="240">
        <v>0</v>
      </c>
      <c r="VFS1193" s="240">
        <v>210</v>
      </c>
      <c r="VFT1193" s="235" t="e">
        <f>VFT1194+VFT1195</f>
        <v>#REF!</v>
      </c>
      <c r="VFU1193" s="236" t="s">
        <v>29</v>
      </c>
      <c r="VFV1193" s="237" t="s">
        <v>26</v>
      </c>
      <c r="VFW1193" s="238">
        <v>7</v>
      </c>
      <c r="VFX1193" s="238">
        <v>2</v>
      </c>
      <c r="VFY1193" s="239" t="s">
        <v>237</v>
      </c>
      <c r="VFZ1193" s="240">
        <v>0</v>
      </c>
      <c r="VGA1193" s="240">
        <v>210</v>
      </c>
      <c r="VGB1193" s="235" t="e">
        <f>VGB1194+VGB1195</f>
        <v>#REF!</v>
      </c>
      <c r="VGC1193" s="236" t="s">
        <v>29</v>
      </c>
      <c r="VGD1193" s="237" t="s">
        <v>26</v>
      </c>
      <c r="VGE1193" s="238">
        <v>7</v>
      </c>
      <c r="VGF1193" s="238">
        <v>2</v>
      </c>
      <c r="VGG1193" s="239" t="s">
        <v>237</v>
      </c>
      <c r="VGH1193" s="240">
        <v>0</v>
      </c>
      <c r="VGI1193" s="240">
        <v>210</v>
      </c>
      <c r="VGJ1193" s="235" t="e">
        <f>VGJ1194+VGJ1195</f>
        <v>#REF!</v>
      </c>
      <c r="VGK1193" s="236" t="s">
        <v>29</v>
      </c>
      <c r="VGL1193" s="237" t="s">
        <v>26</v>
      </c>
      <c r="VGM1193" s="238">
        <v>7</v>
      </c>
      <c r="VGN1193" s="238">
        <v>2</v>
      </c>
      <c r="VGO1193" s="239" t="s">
        <v>237</v>
      </c>
      <c r="VGP1193" s="240">
        <v>0</v>
      </c>
      <c r="VGQ1193" s="240">
        <v>210</v>
      </c>
      <c r="VGR1193" s="235" t="e">
        <f>VGR1194+VGR1195</f>
        <v>#REF!</v>
      </c>
      <c r="VGS1193" s="236" t="s">
        <v>29</v>
      </c>
      <c r="VGT1193" s="237" t="s">
        <v>26</v>
      </c>
      <c r="VGU1193" s="238">
        <v>7</v>
      </c>
      <c r="VGV1193" s="238">
        <v>2</v>
      </c>
      <c r="VGW1193" s="239" t="s">
        <v>237</v>
      </c>
      <c r="VGX1193" s="240">
        <v>0</v>
      </c>
      <c r="VGY1193" s="240">
        <v>210</v>
      </c>
      <c r="VGZ1193" s="235" t="e">
        <f>VGZ1194+VGZ1195</f>
        <v>#REF!</v>
      </c>
      <c r="VHA1193" s="236" t="s">
        <v>29</v>
      </c>
      <c r="VHB1193" s="237" t="s">
        <v>26</v>
      </c>
      <c r="VHC1193" s="238">
        <v>7</v>
      </c>
      <c r="VHD1193" s="238">
        <v>2</v>
      </c>
      <c r="VHE1193" s="239" t="s">
        <v>237</v>
      </c>
      <c r="VHF1193" s="240">
        <v>0</v>
      </c>
      <c r="VHG1193" s="240">
        <v>210</v>
      </c>
      <c r="VHH1193" s="235" t="e">
        <f>VHH1194+VHH1195</f>
        <v>#REF!</v>
      </c>
      <c r="VHI1193" s="236" t="s">
        <v>29</v>
      </c>
      <c r="VHJ1193" s="237" t="s">
        <v>26</v>
      </c>
      <c r="VHK1193" s="238">
        <v>7</v>
      </c>
      <c r="VHL1193" s="238">
        <v>2</v>
      </c>
      <c r="VHM1193" s="239" t="s">
        <v>237</v>
      </c>
      <c r="VHN1193" s="240">
        <v>0</v>
      </c>
      <c r="VHO1193" s="240">
        <v>210</v>
      </c>
      <c r="VHP1193" s="235" t="e">
        <f>VHP1194+VHP1195</f>
        <v>#REF!</v>
      </c>
      <c r="VHQ1193" s="236" t="s">
        <v>29</v>
      </c>
      <c r="VHR1193" s="237" t="s">
        <v>26</v>
      </c>
      <c r="VHS1193" s="238">
        <v>7</v>
      </c>
      <c r="VHT1193" s="238">
        <v>2</v>
      </c>
      <c r="VHU1193" s="239" t="s">
        <v>237</v>
      </c>
      <c r="VHV1193" s="240">
        <v>0</v>
      </c>
      <c r="VHW1193" s="240">
        <v>210</v>
      </c>
      <c r="VHX1193" s="235" t="e">
        <f>VHX1194+VHX1195</f>
        <v>#REF!</v>
      </c>
      <c r="VHY1193" s="236" t="s">
        <v>29</v>
      </c>
      <c r="VHZ1193" s="237" t="s">
        <v>26</v>
      </c>
      <c r="VIA1193" s="238">
        <v>7</v>
      </c>
      <c r="VIB1193" s="238">
        <v>2</v>
      </c>
      <c r="VIC1193" s="239" t="s">
        <v>237</v>
      </c>
      <c r="VID1193" s="240">
        <v>0</v>
      </c>
      <c r="VIE1193" s="240">
        <v>210</v>
      </c>
      <c r="VIF1193" s="235" t="e">
        <f>VIF1194+VIF1195</f>
        <v>#REF!</v>
      </c>
      <c r="VIG1193" s="236" t="s">
        <v>29</v>
      </c>
      <c r="VIH1193" s="237" t="s">
        <v>26</v>
      </c>
      <c r="VII1193" s="238">
        <v>7</v>
      </c>
      <c r="VIJ1193" s="238">
        <v>2</v>
      </c>
      <c r="VIK1193" s="239" t="s">
        <v>237</v>
      </c>
      <c r="VIL1193" s="240">
        <v>0</v>
      </c>
      <c r="VIM1193" s="240">
        <v>210</v>
      </c>
      <c r="VIN1193" s="235" t="e">
        <f>VIN1194+VIN1195</f>
        <v>#REF!</v>
      </c>
      <c r="VIO1193" s="236" t="s">
        <v>29</v>
      </c>
      <c r="VIP1193" s="237" t="s">
        <v>26</v>
      </c>
      <c r="VIQ1193" s="238">
        <v>7</v>
      </c>
      <c r="VIR1193" s="238">
        <v>2</v>
      </c>
      <c r="VIS1193" s="239" t="s">
        <v>237</v>
      </c>
      <c r="VIT1193" s="240">
        <v>0</v>
      </c>
      <c r="VIU1193" s="240">
        <v>210</v>
      </c>
      <c r="VIV1193" s="235" t="e">
        <f>VIV1194+VIV1195</f>
        <v>#REF!</v>
      </c>
      <c r="VIW1193" s="236" t="s">
        <v>29</v>
      </c>
      <c r="VIX1193" s="237" t="s">
        <v>26</v>
      </c>
      <c r="VIY1193" s="238">
        <v>7</v>
      </c>
      <c r="VIZ1193" s="238">
        <v>2</v>
      </c>
      <c r="VJA1193" s="239" t="s">
        <v>237</v>
      </c>
      <c r="VJB1193" s="240">
        <v>0</v>
      </c>
      <c r="VJC1193" s="240">
        <v>210</v>
      </c>
      <c r="VJD1193" s="235" t="e">
        <f>VJD1194+VJD1195</f>
        <v>#REF!</v>
      </c>
      <c r="VJE1193" s="236" t="s">
        <v>29</v>
      </c>
      <c r="VJF1193" s="237" t="s">
        <v>26</v>
      </c>
      <c r="VJG1193" s="238">
        <v>7</v>
      </c>
      <c r="VJH1193" s="238">
        <v>2</v>
      </c>
      <c r="VJI1193" s="239" t="s">
        <v>237</v>
      </c>
      <c r="VJJ1193" s="240">
        <v>0</v>
      </c>
      <c r="VJK1193" s="240">
        <v>210</v>
      </c>
      <c r="VJL1193" s="235" t="e">
        <f>VJL1194+VJL1195</f>
        <v>#REF!</v>
      </c>
      <c r="VJM1193" s="236" t="s">
        <v>29</v>
      </c>
      <c r="VJN1193" s="237" t="s">
        <v>26</v>
      </c>
      <c r="VJO1193" s="238">
        <v>7</v>
      </c>
      <c r="VJP1193" s="238">
        <v>2</v>
      </c>
      <c r="VJQ1193" s="239" t="s">
        <v>237</v>
      </c>
      <c r="VJR1193" s="240">
        <v>0</v>
      </c>
      <c r="VJS1193" s="240">
        <v>210</v>
      </c>
      <c r="VJT1193" s="235" t="e">
        <f>VJT1194+VJT1195</f>
        <v>#REF!</v>
      </c>
      <c r="VJU1193" s="236" t="s">
        <v>29</v>
      </c>
      <c r="VJV1193" s="237" t="s">
        <v>26</v>
      </c>
      <c r="VJW1193" s="238">
        <v>7</v>
      </c>
      <c r="VJX1193" s="238">
        <v>2</v>
      </c>
      <c r="VJY1193" s="239" t="s">
        <v>237</v>
      </c>
      <c r="VJZ1193" s="240">
        <v>0</v>
      </c>
      <c r="VKA1193" s="240">
        <v>210</v>
      </c>
      <c r="VKB1193" s="235" t="e">
        <f>VKB1194+VKB1195</f>
        <v>#REF!</v>
      </c>
      <c r="VKC1193" s="236" t="s">
        <v>29</v>
      </c>
      <c r="VKD1193" s="237" t="s">
        <v>26</v>
      </c>
      <c r="VKE1193" s="238">
        <v>7</v>
      </c>
      <c r="VKF1193" s="238">
        <v>2</v>
      </c>
      <c r="VKG1193" s="239" t="s">
        <v>237</v>
      </c>
      <c r="VKH1193" s="240">
        <v>0</v>
      </c>
      <c r="VKI1193" s="240">
        <v>210</v>
      </c>
      <c r="VKJ1193" s="235" t="e">
        <f>VKJ1194+VKJ1195</f>
        <v>#REF!</v>
      </c>
      <c r="VKK1193" s="236" t="s">
        <v>29</v>
      </c>
      <c r="VKL1193" s="237" t="s">
        <v>26</v>
      </c>
      <c r="VKM1193" s="238">
        <v>7</v>
      </c>
      <c r="VKN1193" s="238">
        <v>2</v>
      </c>
      <c r="VKO1193" s="239" t="s">
        <v>237</v>
      </c>
      <c r="VKP1193" s="240">
        <v>0</v>
      </c>
      <c r="VKQ1193" s="240">
        <v>210</v>
      </c>
      <c r="VKR1193" s="235" t="e">
        <f>VKR1194+VKR1195</f>
        <v>#REF!</v>
      </c>
      <c r="VKS1193" s="236" t="s">
        <v>29</v>
      </c>
      <c r="VKT1193" s="237" t="s">
        <v>26</v>
      </c>
      <c r="VKU1193" s="238">
        <v>7</v>
      </c>
      <c r="VKV1193" s="238">
        <v>2</v>
      </c>
      <c r="VKW1193" s="239" t="s">
        <v>237</v>
      </c>
      <c r="VKX1193" s="240">
        <v>0</v>
      </c>
      <c r="VKY1193" s="240">
        <v>210</v>
      </c>
      <c r="VKZ1193" s="235" t="e">
        <f>VKZ1194+VKZ1195</f>
        <v>#REF!</v>
      </c>
      <c r="VLA1193" s="236" t="s">
        <v>29</v>
      </c>
      <c r="VLB1193" s="237" t="s">
        <v>26</v>
      </c>
      <c r="VLC1193" s="238">
        <v>7</v>
      </c>
      <c r="VLD1193" s="238">
        <v>2</v>
      </c>
      <c r="VLE1193" s="239" t="s">
        <v>237</v>
      </c>
      <c r="VLF1193" s="240">
        <v>0</v>
      </c>
      <c r="VLG1193" s="240">
        <v>210</v>
      </c>
      <c r="VLH1193" s="235" t="e">
        <f>VLH1194+VLH1195</f>
        <v>#REF!</v>
      </c>
      <c r="VLI1193" s="236" t="s">
        <v>29</v>
      </c>
      <c r="VLJ1193" s="237" t="s">
        <v>26</v>
      </c>
      <c r="VLK1193" s="238">
        <v>7</v>
      </c>
      <c r="VLL1193" s="238">
        <v>2</v>
      </c>
      <c r="VLM1193" s="239" t="s">
        <v>237</v>
      </c>
      <c r="VLN1193" s="240">
        <v>0</v>
      </c>
      <c r="VLO1193" s="240">
        <v>210</v>
      </c>
      <c r="VLP1193" s="235" t="e">
        <f>VLP1194+VLP1195</f>
        <v>#REF!</v>
      </c>
      <c r="VLQ1193" s="236" t="s">
        <v>29</v>
      </c>
      <c r="VLR1193" s="237" t="s">
        <v>26</v>
      </c>
      <c r="VLS1193" s="238">
        <v>7</v>
      </c>
      <c r="VLT1193" s="238">
        <v>2</v>
      </c>
      <c r="VLU1193" s="239" t="s">
        <v>237</v>
      </c>
      <c r="VLV1193" s="240">
        <v>0</v>
      </c>
      <c r="VLW1193" s="240">
        <v>210</v>
      </c>
      <c r="VLX1193" s="235" t="e">
        <f>VLX1194+VLX1195</f>
        <v>#REF!</v>
      </c>
      <c r="VLY1193" s="236" t="s">
        <v>29</v>
      </c>
      <c r="VLZ1193" s="237" t="s">
        <v>26</v>
      </c>
      <c r="VMA1193" s="238">
        <v>7</v>
      </c>
      <c r="VMB1193" s="238">
        <v>2</v>
      </c>
      <c r="VMC1193" s="239" t="s">
        <v>237</v>
      </c>
      <c r="VMD1193" s="240">
        <v>0</v>
      </c>
      <c r="VME1193" s="240">
        <v>210</v>
      </c>
      <c r="VMF1193" s="235" t="e">
        <f>VMF1194+VMF1195</f>
        <v>#REF!</v>
      </c>
      <c r="VMG1193" s="236" t="s">
        <v>29</v>
      </c>
      <c r="VMH1193" s="237" t="s">
        <v>26</v>
      </c>
      <c r="VMI1193" s="238">
        <v>7</v>
      </c>
      <c r="VMJ1193" s="238">
        <v>2</v>
      </c>
      <c r="VMK1193" s="239" t="s">
        <v>237</v>
      </c>
      <c r="VML1193" s="240">
        <v>0</v>
      </c>
      <c r="VMM1193" s="240">
        <v>210</v>
      </c>
      <c r="VMN1193" s="235" t="e">
        <f>VMN1194+VMN1195</f>
        <v>#REF!</v>
      </c>
      <c r="VMO1193" s="236" t="s">
        <v>29</v>
      </c>
      <c r="VMP1193" s="237" t="s">
        <v>26</v>
      </c>
      <c r="VMQ1193" s="238">
        <v>7</v>
      </c>
      <c r="VMR1193" s="238">
        <v>2</v>
      </c>
      <c r="VMS1193" s="239" t="s">
        <v>237</v>
      </c>
      <c r="VMT1193" s="240">
        <v>0</v>
      </c>
      <c r="VMU1193" s="240">
        <v>210</v>
      </c>
      <c r="VMV1193" s="235" t="e">
        <f>VMV1194+VMV1195</f>
        <v>#REF!</v>
      </c>
      <c r="VMW1193" s="236" t="s">
        <v>29</v>
      </c>
      <c r="VMX1193" s="237" t="s">
        <v>26</v>
      </c>
      <c r="VMY1193" s="238">
        <v>7</v>
      </c>
      <c r="VMZ1193" s="238">
        <v>2</v>
      </c>
      <c r="VNA1193" s="239" t="s">
        <v>237</v>
      </c>
      <c r="VNB1193" s="240">
        <v>0</v>
      </c>
      <c r="VNC1193" s="240">
        <v>210</v>
      </c>
      <c r="VND1193" s="235" t="e">
        <f>VND1194+VND1195</f>
        <v>#REF!</v>
      </c>
      <c r="VNE1193" s="236" t="s">
        <v>29</v>
      </c>
      <c r="VNF1193" s="237" t="s">
        <v>26</v>
      </c>
      <c r="VNG1193" s="238">
        <v>7</v>
      </c>
      <c r="VNH1193" s="238">
        <v>2</v>
      </c>
      <c r="VNI1193" s="239" t="s">
        <v>237</v>
      </c>
      <c r="VNJ1193" s="240">
        <v>0</v>
      </c>
      <c r="VNK1193" s="240">
        <v>210</v>
      </c>
      <c r="VNL1193" s="235" t="e">
        <f>VNL1194+VNL1195</f>
        <v>#REF!</v>
      </c>
      <c r="VNM1193" s="236" t="s">
        <v>29</v>
      </c>
      <c r="VNN1193" s="237" t="s">
        <v>26</v>
      </c>
      <c r="VNO1193" s="238">
        <v>7</v>
      </c>
      <c r="VNP1193" s="238">
        <v>2</v>
      </c>
      <c r="VNQ1193" s="239" t="s">
        <v>237</v>
      </c>
      <c r="VNR1193" s="240">
        <v>0</v>
      </c>
      <c r="VNS1193" s="240">
        <v>210</v>
      </c>
      <c r="VNT1193" s="235" t="e">
        <f>VNT1194+VNT1195</f>
        <v>#REF!</v>
      </c>
      <c r="VNU1193" s="236" t="s">
        <v>29</v>
      </c>
      <c r="VNV1193" s="237" t="s">
        <v>26</v>
      </c>
      <c r="VNW1193" s="238">
        <v>7</v>
      </c>
      <c r="VNX1193" s="238">
        <v>2</v>
      </c>
      <c r="VNY1193" s="239" t="s">
        <v>237</v>
      </c>
      <c r="VNZ1193" s="240">
        <v>0</v>
      </c>
      <c r="VOA1193" s="240">
        <v>210</v>
      </c>
      <c r="VOB1193" s="235" t="e">
        <f>VOB1194+VOB1195</f>
        <v>#REF!</v>
      </c>
      <c r="VOC1193" s="236" t="s">
        <v>29</v>
      </c>
      <c r="VOD1193" s="237" t="s">
        <v>26</v>
      </c>
      <c r="VOE1193" s="238">
        <v>7</v>
      </c>
      <c r="VOF1193" s="238">
        <v>2</v>
      </c>
      <c r="VOG1193" s="239" t="s">
        <v>237</v>
      </c>
      <c r="VOH1193" s="240">
        <v>0</v>
      </c>
      <c r="VOI1193" s="240">
        <v>210</v>
      </c>
      <c r="VOJ1193" s="235" t="e">
        <f>VOJ1194+VOJ1195</f>
        <v>#REF!</v>
      </c>
      <c r="VOK1193" s="236" t="s">
        <v>29</v>
      </c>
      <c r="VOL1193" s="237" t="s">
        <v>26</v>
      </c>
      <c r="VOM1193" s="238">
        <v>7</v>
      </c>
      <c r="VON1193" s="238">
        <v>2</v>
      </c>
      <c r="VOO1193" s="239" t="s">
        <v>237</v>
      </c>
      <c r="VOP1193" s="240">
        <v>0</v>
      </c>
      <c r="VOQ1193" s="240">
        <v>210</v>
      </c>
      <c r="VOR1193" s="235" t="e">
        <f>VOR1194+VOR1195</f>
        <v>#REF!</v>
      </c>
      <c r="VOS1193" s="236" t="s">
        <v>29</v>
      </c>
      <c r="VOT1193" s="237" t="s">
        <v>26</v>
      </c>
      <c r="VOU1193" s="238">
        <v>7</v>
      </c>
      <c r="VOV1193" s="238">
        <v>2</v>
      </c>
      <c r="VOW1193" s="239" t="s">
        <v>237</v>
      </c>
      <c r="VOX1193" s="240">
        <v>0</v>
      </c>
      <c r="VOY1193" s="240">
        <v>210</v>
      </c>
      <c r="VOZ1193" s="235" t="e">
        <f>VOZ1194+VOZ1195</f>
        <v>#REF!</v>
      </c>
      <c r="VPA1193" s="236" t="s">
        <v>29</v>
      </c>
      <c r="VPB1193" s="237" t="s">
        <v>26</v>
      </c>
      <c r="VPC1193" s="238">
        <v>7</v>
      </c>
      <c r="VPD1193" s="238">
        <v>2</v>
      </c>
      <c r="VPE1193" s="239" t="s">
        <v>237</v>
      </c>
      <c r="VPF1193" s="240">
        <v>0</v>
      </c>
      <c r="VPG1193" s="240">
        <v>210</v>
      </c>
      <c r="VPH1193" s="235" t="e">
        <f>VPH1194+VPH1195</f>
        <v>#REF!</v>
      </c>
      <c r="VPI1193" s="236" t="s">
        <v>29</v>
      </c>
      <c r="VPJ1193" s="237" t="s">
        <v>26</v>
      </c>
      <c r="VPK1193" s="238">
        <v>7</v>
      </c>
      <c r="VPL1193" s="238">
        <v>2</v>
      </c>
      <c r="VPM1193" s="239" t="s">
        <v>237</v>
      </c>
      <c r="VPN1193" s="240">
        <v>0</v>
      </c>
      <c r="VPO1193" s="240">
        <v>210</v>
      </c>
      <c r="VPP1193" s="235" t="e">
        <f>VPP1194+VPP1195</f>
        <v>#REF!</v>
      </c>
      <c r="VPQ1193" s="236" t="s">
        <v>29</v>
      </c>
      <c r="VPR1193" s="237" t="s">
        <v>26</v>
      </c>
      <c r="VPS1193" s="238">
        <v>7</v>
      </c>
      <c r="VPT1193" s="238">
        <v>2</v>
      </c>
      <c r="VPU1193" s="239" t="s">
        <v>237</v>
      </c>
      <c r="VPV1193" s="240">
        <v>0</v>
      </c>
      <c r="VPW1193" s="240">
        <v>210</v>
      </c>
      <c r="VPX1193" s="235" t="e">
        <f>VPX1194+VPX1195</f>
        <v>#REF!</v>
      </c>
      <c r="VPY1193" s="236" t="s">
        <v>29</v>
      </c>
      <c r="VPZ1193" s="237" t="s">
        <v>26</v>
      </c>
      <c r="VQA1193" s="238">
        <v>7</v>
      </c>
      <c r="VQB1193" s="238">
        <v>2</v>
      </c>
      <c r="VQC1193" s="239" t="s">
        <v>237</v>
      </c>
      <c r="VQD1193" s="240">
        <v>0</v>
      </c>
      <c r="VQE1193" s="240">
        <v>210</v>
      </c>
      <c r="VQF1193" s="235" t="e">
        <f>VQF1194+VQF1195</f>
        <v>#REF!</v>
      </c>
      <c r="VQG1193" s="236" t="s">
        <v>29</v>
      </c>
      <c r="VQH1193" s="237" t="s">
        <v>26</v>
      </c>
      <c r="VQI1193" s="238">
        <v>7</v>
      </c>
      <c r="VQJ1193" s="238">
        <v>2</v>
      </c>
      <c r="VQK1193" s="239" t="s">
        <v>237</v>
      </c>
      <c r="VQL1193" s="240">
        <v>0</v>
      </c>
      <c r="VQM1193" s="240">
        <v>210</v>
      </c>
      <c r="VQN1193" s="235" t="e">
        <f>VQN1194+VQN1195</f>
        <v>#REF!</v>
      </c>
      <c r="VQO1193" s="236" t="s">
        <v>29</v>
      </c>
      <c r="VQP1193" s="237" t="s">
        <v>26</v>
      </c>
      <c r="VQQ1193" s="238">
        <v>7</v>
      </c>
      <c r="VQR1193" s="238">
        <v>2</v>
      </c>
      <c r="VQS1193" s="239" t="s">
        <v>237</v>
      </c>
      <c r="VQT1193" s="240">
        <v>0</v>
      </c>
      <c r="VQU1193" s="240">
        <v>210</v>
      </c>
      <c r="VQV1193" s="235" t="e">
        <f>VQV1194+VQV1195</f>
        <v>#REF!</v>
      </c>
      <c r="VQW1193" s="236" t="s">
        <v>29</v>
      </c>
      <c r="VQX1193" s="237" t="s">
        <v>26</v>
      </c>
      <c r="VQY1193" s="238">
        <v>7</v>
      </c>
      <c r="VQZ1193" s="238">
        <v>2</v>
      </c>
      <c r="VRA1193" s="239" t="s">
        <v>237</v>
      </c>
      <c r="VRB1193" s="240">
        <v>0</v>
      </c>
      <c r="VRC1193" s="240">
        <v>210</v>
      </c>
      <c r="VRD1193" s="235" t="e">
        <f>VRD1194+VRD1195</f>
        <v>#REF!</v>
      </c>
      <c r="VRE1193" s="236" t="s">
        <v>29</v>
      </c>
      <c r="VRF1193" s="237" t="s">
        <v>26</v>
      </c>
      <c r="VRG1193" s="238">
        <v>7</v>
      </c>
      <c r="VRH1193" s="238">
        <v>2</v>
      </c>
      <c r="VRI1193" s="239" t="s">
        <v>237</v>
      </c>
      <c r="VRJ1193" s="240">
        <v>0</v>
      </c>
      <c r="VRK1193" s="240">
        <v>210</v>
      </c>
      <c r="VRL1193" s="235" t="e">
        <f>VRL1194+VRL1195</f>
        <v>#REF!</v>
      </c>
      <c r="VRM1193" s="236" t="s">
        <v>29</v>
      </c>
      <c r="VRN1193" s="237" t="s">
        <v>26</v>
      </c>
      <c r="VRO1193" s="238">
        <v>7</v>
      </c>
      <c r="VRP1193" s="238">
        <v>2</v>
      </c>
      <c r="VRQ1193" s="239" t="s">
        <v>237</v>
      </c>
      <c r="VRR1193" s="240">
        <v>0</v>
      </c>
      <c r="VRS1193" s="240">
        <v>210</v>
      </c>
      <c r="VRT1193" s="235" t="e">
        <f>VRT1194+VRT1195</f>
        <v>#REF!</v>
      </c>
      <c r="VRU1193" s="236" t="s">
        <v>29</v>
      </c>
      <c r="VRV1193" s="237" t="s">
        <v>26</v>
      </c>
      <c r="VRW1193" s="238">
        <v>7</v>
      </c>
      <c r="VRX1193" s="238">
        <v>2</v>
      </c>
      <c r="VRY1193" s="239" t="s">
        <v>237</v>
      </c>
      <c r="VRZ1193" s="240">
        <v>0</v>
      </c>
      <c r="VSA1193" s="240">
        <v>210</v>
      </c>
      <c r="VSB1193" s="235" t="e">
        <f>VSB1194+VSB1195</f>
        <v>#REF!</v>
      </c>
      <c r="VSC1193" s="236" t="s">
        <v>29</v>
      </c>
      <c r="VSD1193" s="237" t="s">
        <v>26</v>
      </c>
      <c r="VSE1193" s="238">
        <v>7</v>
      </c>
      <c r="VSF1193" s="238">
        <v>2</v>
      </c>
      <c r="VSG1193" s="239" t="s">
        <v>237</v>
      </c>
      <c r="VSH1193" s="240">
        <v>0</v>
      </c>
      <c r="VSI1193" s="240">
        <v>210</v>
      </c>
      <c r="VSJ1193" s="235" t="e">
        <f>VSJ1194+VSJ1195</f>
        <v>#REF!</v>
      </c>
      <c r="VSK1193" s="236" t="s">
        <v>29</v>
      </c>
      <c r="VSL1193" s="237" t="s">
        <v>26</v>
      </c>
      <c r="VSM1193" s="238">
        <v>7</v>
      </c>
      <c r="VSN1193" s="238">
        <v>2</v>
      </c>
      <c r="VSO1193" s="239" t="s">
        <v>237</v>
      </c>
      <c r="VSP1193" s="240">
        <v>0</v>
      </c>
      <c r="VSQ1193" s="240">
        <v>210</v>
      </c>
      <c r="VSR1193" s="235" t="e">
        <f>VSR1194+VSR1195</f>
        <v>#REF!</v>
      </c>
      <c r="VSS1193" s="236" t="s">
        <v>29</v>
      </c>
      <c r="VST1193" s="237" t="s">
        <v>26</v>
      </c>
      <c r="VSU1193" s="238">
        <v>7</v>
      </c>
      <c r="VSV1193" s="238">
        <v>2</v>
      </c>
      <c r="VSW1193" s="239" t="s">
        <v>237</v>
      </c>
      <c r="VSX1193" s="240">
        <v>0</v>
      </c>
      <c r="VSY1193" s="240">
        <v>210</v>
      </c>
      <c r="VSZ1193" s="235" t="e">
        <f>VSZ1194+VSZ1195</f>
        <v>#REF!</v>
      </c>
      <c r="VTA1193" s="236" t="s">
        <v>29</v>
      </c>
      <c r="VTB1193" s="237" t="s">
        <v>26</v>
      </c>
      <c r="VTC1193" s="238">
        <v>7</v>
      </c>
      <c r="VTD1193" s="238">
        <v>2</v>
      </c>
      <c r="VTE1193" s="239" t="s">
        <v>237</v>
      </c>
      <c r="VTF1193" s="240">
        <v>0</v>
      </c>
      <c r="VTG1193" s="240">
        <v>210</v>
      </c>
      <c r="VTH1193" s="235" t="e">
        <f>VTH1194+VTH1195</f>
        <v>#REF!</v>
      </c>
      <c r="VTI1193" s="236" t="s">
        <v>29</v>
      </c>
      <c r="VTJ1193" s="237" t="s">
        <v>26</v>
      </c>
      <c r="VTK1193" s="238">
        <v>7</v>
      </c>
      <c r="VTL1193" s="238">
        <v>2</v>
      </c>
      <c r="VTM1193" s="239" t="s">
        <v>237</v>
      </c>
      <c r="VTN1193" s="240">
        <v>0</v>
      </c>
      <c r="VTO1193" s="240">
        <v>210</v>
      </c>
      <c r="VTP1193" s="235" t="e">
        <f>VTP1194+VTP1195</f>
        <v>#REF!</v>
      </c>
      <c r="VTQ1193" s="236" t="s">
        <v>29</v>
      </c>
      <c r="VTR1193" s="237" t="s">
        <v>26</v>
      </c>
      <c r="VTS1193" s="238">
        <v>7</v>
      </c>
      <c r="VTT1193" s="238">
        <v>2</v>
      </c>
      <c r="VTU1193" s="239" t="s">
        <v>237</v>
      </c>
      <c r="VTV1193" s="240">
        <v>0</v>
      </c>
      <c r="VTW1193" s="240">
        <v>210</v>
      </c>
      <c r="VTX1193" s="235" t="e">
        <f>VTX1194+VTX1195</f>
        <v>#REF!</v>
      </c>
      <c r="VTY1193" s="236" t="s">
        <v>29</v>
      </c>
      <c r="VTZ1193" s="237" t="s">
        <v>26</v>
      </c>
      <c r="VUA1193" s="238">
        <v>7</v>
      </c>
      <c r="VUB1193" s="238">
        <v>2</v>
      </c>
      <c r="VUC1193" s="239" t="s">
        <v>237</v>
      </c>
      <c r="VUD1193" s="240">
        <v>0</v>
      </c>
      <c r="VUE1193" s="240">
        <v>210</v>
      </c>
      <c r="VUF1193" s="235" t="e">
        <f>VUF1194+VUF1195</f>
        <v>#REF!</v>
      </c>
      <c r="VUG1193" s="236" t="s">
        <v>29</v>
      </c>
      <c r="VUH1193" s="237" t="s">
        <v>26</v>
      </c>
      <c r="VUI1193" s="238">
        <v>7</v>
      </c>
      <c r="VUJ1193" s="238">
        <v>2</v>
      </c>
      <c r="VUK1193" s="239" t="s">
        <v>237</v>
      </c>
      <c r="VUL1193" s="240">
        <v>0</v>
      </c>
      <c r="VUM1193" s="240">
        <v>210</v>
      </c>
      <c r="VUN1193" s="235" t="e">
        <f>VUN1194+VUN1195</f>
        <v>#REF!</v>
      </c>
      <c r="VUO1193" s="236" t="s">
        <v>29</v>
      </c>
      <c r="VUP1193" s="237" t="s">
        <v>26</v>
      </c>
      <c r="VUQ1193" s="238">
        <v>7</v>
      </c>
      <c r="VUR1193" s="238">
        <v>2</v>
      </c>
      <c r="VUS1193" s="239" t="s">
        <v>237</v>
      </c>
      <c r="VUT1193" s="240">
        <v>0</v>
      </c>
      <c r="VUU1193" s="240">
        <v>210</v>
      </c>
      <c r="VUV1193" s="235" t="e">
        <f>VUV1194+VUV1195</f>
        <v>#REF!</v>
      </c>
      <c r="VUW1193" s="236" t="s">
        <v>29</v>
      </c>
      <c r="VUX1193" s="237" t="s">
        <v>26</v>
      </c>
      <c r="VUY1193" s="238">
        <v>7</v>
      </c>
      <c r="VUZ1193" s="238">
        <v>2</v>
      </c>
      <c r="VVA1193" s="239" t="s">
        <v>237</v>
      </c>
      <c r="VVB1193" s="240">
        <v>0</v>
      </c>
      <c r="VVC1193" s="240">
        <v>210</v>
      </c>
      <c r="VVD1193" s="235" t="e">
        <f>VVD1194+VVD1195</f>
        <v>#REF!</v>
      </c>
      <c r="VVE1193" s="236" t="s">
        <v>29</v>
      </c>
      <c r="VVF1193" s="237" t="s">
        <v>26</v>
      </c>
      <c r="VVG1193" s="238">
        <v>7</v>
      </c>
      <c r="VVH1193" s="238">
        <v>2</v>
      </c>
      <c r="VVI1193" s="239" t="s">
        <v>237</v>
      </c>
      <c r="VVJ1193" s="240">
        <v>0</v>
      </c>
      <c r="VVK1193" s="240">
        <v>210</v>
      </c>
      <c r="VVL1193" s="235" t="e">
        <f>VVL1194+VVL1195</f>
        <v>#REF!</v>
      </c>
      <c r="VVM1193" s="236" t="s">
        <v>29</v>
      </c>
      <c r="VVN1193" s="237" t="s">
        <v>26</v>
      </c>
      <c r="VVO1193" s="238">
        <v>7</v>
      </c>
      <c r="VVP1193" s="238">
        <v>2</v>
      </c>
      <c r="VVQ1193" s="239" t="s">
        <v>237</v>
      </c>
      <c r="VVR1193" s="240">
        <v>0</v>
      </c>
      <c r="VVS1193" s="240">
        <v>210</v>
      </c>
      <c r="VVT1193" s="235" t="e">
        <f>VVT1194+VVT1195</f>
        <v>#REF!</v>
      </c>
      <c r="VVU1193" s="236" t="s">
        <v>29</v>
      </c>
      <c r="VVV1193" s="237" t="s">
        <v>26</v>
      </c>
      <c r="VVW1193" s="238">
        <v>7</v>
      </c>
      <c r="VVX1193" s="238">
        <v>2</v>
      </c>
      <c r="VVY1193" s="239" t="s">
        <v>237</v>
      </c>
      <c r="VVZ1193" s="240">
        <v>0</v>
      </c>
      <c r="VWA1193" s="240">
        <v>210</v>
      </c>
      <c r="VWB1193" s="235" t="e">
        <f>VWB1194+VWB1195</f>
        <v>#REF!</v>
      </c>
      <c r="VWC1193" s="236" t="s">
        <v>29</v>
      </c>
      <c r="VWD1193" s="237" t="s">
        <v>26</v>
      </c>
      <c r="VWE1193" s="238">
        <v>7</v>
      </c>
      <c r="VWF1193" s="238">
        <v>2</v>
      </c>
      <c r="VWG1193" s="239" t="s">
        <v>237</v>
      </c>
      <c r="VWH1193" s="240">
        <v>0</v>
      </c>
      <c r="VWI1193" s="240">
        <v>210</v>
      </c>
      <c r="VWJ1193" s="235" t="e">
        <f>VWJ1194+VWJ1195</f>
        <v>#REF!</v>
      </c>
      <c r="VWK1193" s="236" t="s">
        <v>29</v>
      </c>
      <c r="VWL1193" s="237" t="s">
        <v>26</v>
      </c>
      <c r="VWM1193" s="238">
        <v>7</v>
      </c>
      <c r="VWN1193" s="238">
        <v>2</v>
      </c>
      <c r="VWO1193" s="239" t="s">
        <v>237</v>
      </c>
      <c r="VWP1193" s="240">
        <v>0</v>
      </c>
      <c r="VWQ1193" s="240">
        <v>210</v>
      </c>
      <c r="VWR1193" s="235" t="e">
        <f>VWR1194+VWR1195</f>
        <v>#REF!</v>
      </c>
      <c r="VWS1193" s="236" t="s">
        <v>29</v>
      </c>
      <c r="VWT1193" s="237" t="s">
        <v>26</v>
      </c>
      <c r="VWU1193" s="238">
        <v>7</v>
      </c>
      <c r="VWV1193" s="238">
        <v>2</v>
      </c>
      <c r="VWW1193" s="239" t="s">
        <v>237</v>
      </c>
      <c r="VWX1193" s="240">
        <v>0</v>
      </c>
      <c r="VWY1193" s="240">
        <v>210</v>
      </c>
      <c r="VWZ1193" s="235" t="e">
        <f>VWZ1194+VWZ1195</f>
        <v>#REF!</v>
      </c>
      <c r="VXA1193" s="236" t="s">
        <v>29</v>
      </c>
      <c r="VXB1193" s="237" t="s">
        <v>26</v>
      </c>
      <c r="VXC1193" s="238">
        <v>7</v>
      </c>
      <c r="VXD1193" s="238">
        <v>2</v>
      </c>
      <c r="VXE1193" s="239" t="s">
        <v>237</v>
      </c>
      <c r="VXF1193" s="240">
        <v>0</v>
      </c>
      <c r="VXG1193" s="240">
        <v>210</v>
      </c>
      <c r="VXH1193" s="235" t="e">
        <f>VXH1194+VXH1195</f>
        <v>#REF!</v>
      </c>
      <c r="VXI1193" s="236" t="s">
        <v>29</v>
      </c>
      <c r="VXJ1193" s="237" t="s">
        <v>26</v>
      </c>
      <c r="VXK1193" s="238">
        <v>7</v>
      </c>
      <c r="VXL1193" s="238">
        <v>2</v>
      </c>
      <c r="VXM1193" s="239" t="s">
        <v>237</v>
      </c>
      <c r="VXN1193" s="240">
        <v>0</v>
      </c>
      <c r="VXO1193" s="240">
        <v>210</v>
      </c>
      <c r="VXP1193" s="235" t="e">
        <f>VXP1194+VXP1195</f>
        <v>#REF!</v>
      </c>
      <c r="VXQ1193" s="236" t="s">
        <v>29</v>
      </c>
      <c r="VXR1193" s="237" t="s">
        <v>26</v>
      </c>
      <c r="VXS1193" s="238">
        <v>7</v>
      </c>
      <c r="VXT1193" s="238">
        <v>2</v>
      </c>
      <c r="VXU1193" s="239" t="s">
        <v>237</v>
      </c>
      <c r="VXV1193" s="240">
        <v>0</v>
      </c>
      <c r="VXW1193" s="240">
        <v>210</v>
      </c>
      <c r="VXX1193" s="235" t="e">
        <f>VXX1194+VXX1195</f>
        <v>#REF!</v>
      </c>
      <c r="VXY1193" s="236" t="s">
        <v>29</v>
      </c>
      <c r="VXZ1193" s="237" t="s">
        <v>26</v>
      </c>
      <c r="VYA1193" s="238">
        <v>7</v>
      </c>
      <c r="VYB1193" s="238">
        <v>2</v>
      </c>
      <c r="VYC1193" s="239" t="s">
        <v>237</v>
      </c>
      <c r="VYD1193" s="240">
        <v>0</v>
      </c>
      <c r="VYE1193" s="240">
        <v>210</v>
      </c>
      <c r="VYF1193" s="235" t="e">
        <f>VYF1194+VYF1195</f>
        <v>#REF!</v>
      </c>
      <c r="VYG1193" s="236" t="s">
        <v>29</v>
      </c>
      <c r="VYH1193" s="237" t="s">
        <v>26</v>
      </c>
      <c r="VYI1193" s="238">
        <v>7</v>
      </c>
      <c r="VYJ1193" s="238">
        <v>2</v>
      </c>
      <c r="VYK1193" s="239" t="s">
        <v>237</v>
      </c>
      <c r="VYL1193" s="240">
        <v>0</v>
      </c>
      <c r="VYM1193" s="240">
        <v>210</v>
      </c>
      <c r="VYN1193" s="235" t="e">
        <f>VYN1194+VYN1195</f>
        <v>#REF!</v>
      </c>
      <c r="VYO1193" s="236" t="s">
        <v>29</v>
      </c>
      <c r="VYP1193" s="237" t="s">
        <v>26</v>
      </c>
      <c r="VYQ1193" s="238">
        <v>7</v>
      </c>
      <c r="VYR1193" s="238">
        <v>2</v>
      </c>
      <c r="VYS1193" s="239" t="s">
        <v>237</v>
      </c>
      <c r="VYT1193" s="240">
        <v>0</v>
      </c>
      <c r="VYU1193" s="240">
        <v>210</v>
      </c>
      <c r="VYV1193" s="235" t="e">
        <f>VYV1194+VYV1195</f>
        <v>#REF!</v>
      </c>
      <c r="VYW1193" s="236" t="s">
        <v>29</v>
      </c>
      <c r="VYX1193" s="237" t="s">
        <v>26</v>
      </c>
      <c r="VYY1193" s="238">
        <v>7</v>
      </c>
      <c r="VYZ1193" s="238">
        <v>2</v>
      </c>
      <c r="VZA1193" s="239" t="s">
        <v>237</v>
      </c>
      <c r="VZB1193" s="240">
        <v>0</v>
      </c>
      <c r="VZC1193" s="240">
        <v>210</v>
      </c>
      <c r="VZD1193" s="235" t="e">
        <f>VZD1194+VZD1195</f>
        <v>#REF!</v>
      </c>
      <c r="VZE1193" s="236" t="s">
        <v>29</v>
      </c>
      <c r="VZF1193" s="237" t="s">
        <v>26</v>
      </c>
      <c r="VZG1193" s="238">
        <v>7</v>
      </c>
      <c r="VZH1193" s="238">
        <v>2</v>
      </c>
      <c r="VZI1193" s="239" t="s">
        <v>237</v>
      </c>
      <c r="VZJ1193" s="240">
        <v>0</v>
      </c>
      <c r="VZK1193" s="240">
        <v>210</v>
      </c>
      <c r="VZL1193" s="235" t="e">
        <f>VZL1194+VZL1195</f>
        <v>#REF!</v>
      </c>
      <c r="VZM1193" s="236" t="s">
        <v>29</v>
      </c>
      <c r="VZN1193" s="237" t="s">
        <v>26</v>
      </c>
      <c r="VZO1193" s="238">
        <v>7</v>
      </c>
      <c r="VZP1193" s="238">
        <v>2</v>
      </c>
      <c r="VZQ1193" s="239" t="s">
        <v>237</v>
      </c>
      <c r="VZR1193" s="240">
        <v>0</v>
      </c>
      <c r="VZS1193" s="240">
        <v>210</v>
      </c>
      <c r="VZT1193" s="235" t="e">
        <f>VZT1194+VZT1195</f>
        <v>#REF!</v>
      </c>
      <c r="VZU1193" s="236" t="s">
        <v>29</v>
      </c>
      <c r="VZV1193" s="237" t="s">
        <v>26</v>
      </c>
      <c r="VZW1193" s="238">
        <v>7</v>
      </c>
      <c r="VZX1193" s="238">
        <v>2</v>
      </c>
      <c r="VZY1193" s="239" t="s">
        <v>237</v>
      </c>
      <c r="VZZ1193" s="240">
        <v>0</v>
      </c>
      <c r="WAA1193" s="240">
        <v>210</v>
      </c>
      <c r="WAB1193" s="235" t="e">
        <f>WAB1194+WAB1195</f>
        <v>#REF!</v>
      </c>
      <c r="WAC1193" s="236" t="s">
        <v>29</v>
      </c>
      <c r="WAD1193" s="237" t="s">
        <v>26</v>
      </c>
      <c r="WAE1193" s="238">
        <v>7</v>
      </c>
      <c r="WAF1193" s="238">
        <v>2</v>
      </c>
      <c r="WAG1193" s="239" t="s">
        <v>237</v>
      </c>
      <c r="WAH1193" s="240">
        <v>0</v>
      </c>
      <c r="WAI1193" s="240">
        <v>210</v>
      </c>
      <c r="WAJ1193" s="235" t="e">
        <f>WAJ1194+WAJ1195</f>
        <v>#REF!</v>
      </c>
      <c r="WAK1193" s="236" t="s">
        <v>29</v>
      </c>
      <c r="WAL1193" s="237" t="s">
        <v>26</v>
      </c>
      <c r="WAM1193" s="238">
        <v>7</v>
      </c>
      <c r="WAN1193" s="238">
        <v>2</v>
      </c>
      <c r="WAO1193" s="239" t="s">
        <v>237</v>
      </c>
      <c r="WAP1193" s="240">
        <v>0</v>
      </c>
      <c r="WAQ1193" s="240">
        <v>210</v>
      </c>
      <c r="WAR1193" s="235" t="e">
        <f>WAR1194+WAR1195</f>
        <v>#REF!</v>
      </c>
      <c r="WAS1193" s="236" t="s">
        <v>29</v>
      </c>
      <c r="WAT1193" s="237" t="s">
        <v>26</v>
      </c>
      <c r="WAU1193" s="238">
        <v>7</v>
      </c>
      <c r="WAV1193" s="238">
        <v>2</v>
      </c>
      <c r="WAW1193" s="239" t="s">
        <v>237</v>
      </c>
      <c r="WAX1193" s="240">
        <v>0</v>
      </c>
      <c r="WAY1193" s="240">
        <v>210</v>
      </c>
      <c r="WAZ1193" s="235" t="e">
        <f>WAZ1194+WAZ1195</f>
        <v>#REF!</v>
      </c>
      <c r="WBA1193" s="236" t="s">
        <v>29</v>
      </c>
      <c r="WBB1193" s="237" t="s">
        <v>26</v>
      </c>
      <c r="WBC1193" s="238">
        <v>7</v>
      </c>
      <c r="WBD1193" s="238">
        <v>2</v>
      </c>
      <c r="WBE1193" s="239" t="s">
        <v>237</v>
      </c>
      <c r="WBF1193" s="240">
        <v>0</v>
      </c>
      <c r="WBG1193" s="240">
        <v>210</v>
      </c>
      <c r="WBH1193" s="235" t="e">
        <f>WBH1194+WBH1195</f>
        <v>#REF!</v>
      </c>
      <c r="WBI1193" s="236" t="s">
        <v>29</v>
      </c>
      <c r="WBJ1193" s="237" t="s">
        <v>26</v>
      </c>
      <c r="WBK1193" s="238">
        <v>7</v>
      </c>
      <c r="WBL1193" s="238">
        <v>2</v>
      </c>
      <c r="WBM1193" s="239" t="s">
        <v>237</v>
      </c>
      <c r="WBN1193" s="240">
        <v>0</v>
      </c>
      <c r="WBO1193" s="240">
        <v>210</v>
      </c>
      <c r="WBP1193" s="235" t="e">
        <f>WBP1194+WBP1195</f>
        <v>#REF!</v>
      </c>
      <c r="WBQ1193" s="236" t="s">
        <v>29</v>
      </c>
      <c r="WBR1193" s="237" t="s">
        <v>26</v>
      </c>
      <c r="WBS1193" s="238">
        <v>7</v>
      </c>
      <c r="WBT1193" s="238">
        <v>2</v>
      </c>
      <c r="WBU1193" s="239" t="s">
        <v>237</v>
      </c>
      <c r="WBV1193" s="240">
        <v>0</v>
      </c>
      <c r="WBW1193" s="240">
        <v>210</v>
      </c>
      <c r="WBX1193" s="235" t="e">
        <f>WBX1194+WBX1195</f>
        <v>#REF!</v>
      </c>
      <c r="WBY1193" s="236" t="s">
        <v>29</v>
      </c>
      <c r="WBZ1193" s="237" t="s">
        <v>26</v>
      </c>
      <c r="WCA1193" s="238">
        <v>7</v>
      </c>
      <c r="WCB1193" s="238">
        <v>2</v>
      </c>
      <c r="WCC1193" s="239" t="s">
        <v>237</v>
      </c>
      <c r="WCD1193" s="240">
        <v>0</v>
      </c>
      <c r="WCE1193" s="240">
        <v>210</v>
      </c>
      <c r="WCF1193" s="235" t="e">
        <f>WCF1194+WCF1195</f>
        <v>#REF!</v>
      </c>
      <c r="WCG1193" s="236" t="s">
        <v>29</v>
      </c>
      <c r="WCH1193" s="237" t="s">
        <v>26</v>
      </c>
      <c r="WCI1193" s="238">
        <v>7</v>
      </c>
      <c r="WCJ1193" s="238">
        <v>2</v>
      </c>
      <c r="WCK1193" s="239" t="s">
        <v>237</v>
      </c>
      <c r="WCL1193" s="240">
        <v>0</v>
      </c>
      <c r="WCM1193" s="240">
        <v>210</v>
      </c>
      <c r="WCN1193" s="235" t="e">
        <f>WCN1194+WCN1195</f>
        <v>#REF!</v>
      </c>
      <c r="WCO1193" s="236" t="s">
        <v>29</v>
      </c>
      <c r="WCP1193" s="237" t="s">
        <v>26</v>
      </c>
      <c r="WCQ1193" s="238">
        <v>7</v>
      </c>
      <c r="WCR1193" s="238">
        <v>2</v>
      </c>
      <c r="WCS1193" s="239" t="s">
        <v>237</v>
      </c>
      <c r="WCT1193" s="240">
        <v>0</v>
      </c>
      <c r="WCU1193" s="240">
        <v>210</v>
      </c>
      <c r="WCV1193" s="235" t="e">
        <f>WCV1194+WCV1195</f>
        <v>#REF!</v>
      </c>
      <c r="WCW1193" s="236" t="s">
        <v>29</v>
      </c>
      <c r="WCX1193" s="237" t="s">
        <v>26</v>
      </c>
      <c r="WCY1193" s="238">
        <v>7</v>
      </c>
      <c r="WCZ1193" s="238">
        <v>2</v>
      </c>
      <c r="WDA1193" s="239" t="s">
        <v>237</v>
      </c>
      <c r="WDB1193" s="240">
        <v>0</v>
      </c>
      <c r="WDC1193" s="240">
        <v>210</v>
      </c>
      <c r="WDD1193" s="235" t="e">
        <f>WDD1194+WDD1195</f>
        <v>#REF!</v>
      </c>
      <c r="WDE1193" s="236" t="s">
        <v>29</v>
      </c>
      <c r="WDF1193" s="237" t="s">
        <v>26</v>
      </c>
      <c r="WDG1193" s="238">
        <v>7</v>
      </c>
      <c r="WDH1193" s="238">
        <v>2</v>
      </c>
      <c r="WDI1193" s="239" t="s">
        <v>237</v>
      </c>
      <c r="WDJ1193" s="240">
        <v>0</v>
      </c>
      <c r="WDK1193" s="240">
        <v>210</v>
      </c>
      <c r="WDL1193" s="235" t="e">
        <f>WDL1194+WDL1195</f>
        <v>#REF!</v>
      </c>
      <c r="WDM1193" s="236" t="s">
        <v>29</v>
      </c>
      <c r="WDN1193" s="237" t="s">
        <v>26</v>
      </c>
      <c r="WDO1193" s="238">
        <v>7</v>
      </c>
      <c r="WDP1193" s="238">
        <v>2</v>
      </c>
      <c r="WDQ1193" s="239" t="s">
        <v>237</v>
      </c>
      <c r="WDR1193" s="240">
        <v>0</v>
      </c>
      <c r="WDS1193" s="240">
        <v>210</v>
      </c>
      <c r="WDT1193" s="235" t="e">
        <f>WDT1194+WDT1195</f>
        <v>#REF!</v>
      </c>
      <c r="WDU1193" s="236" t="s">
        <v>29</v>
      </c>
      <c r="WDV1193" s="237" t="s">
        <v>26</v>
      </c>
      <c r="WDW1193" s="238">
        <v>7</v>
      </c>
      <c r="WDX1193" s="238">
        <v>2</v>
      </c>
      <c r="WDY1193" s="239" t="s">
        <v>237</v>
      </c>
      <c r="WDZ1193" s="240">
        <v>0</v>
      </c>
      <c r="WEA1193" s="240">
        <v>210</v>
      </c>
      <c r="WEB1193" s="235" t="e">
        <f>WEB1194+WEB1195</f>
        <v>#REF!</v>
      </c>
      <c r="WEC1193" s="236" t="s">
        <v>29</v>
      </c>
      <c r="WED1193" s="237" t="s">
        <v>26</v>
      </c>
      <c r="WEE1193" s="238">
        <v>7</v>
      </c>
      <c r="WEF1193" s="238">
        <v>2</v>
      </c>
      <c r="WEG1193" s="239" t="s">
        <v>237</v>
      </c>
      <c r="WEH1193" s="240">
        <v>0</v>
      </c>
      <c r="WEI1193" s="240">
        <v>210</v>
      </c>
      <c r="WEJ1193" s="235" t="e">
        <f>WEJ1194+WEJ1195</f>
        <v>#REF!</v>
      </c>
      <c r="WEK1193" s="236" t="s">
        <v>29</v>
      </c>
      <c r="WEL1193" s="237" t="s">
        <v>26</v>
      </c>
      <c r="WEM1193" s="238">
        <v>7</v>
      </c>
      <c r="WEN1193" s="238">
        <v>2</v>
      </c>
      <c r="WEO1193" s="239" t="s">
        <v>237</v>
      </c>
      <c r="WEP1193" s="240">
        <v>0</v>
      </c>
      <c r="WEQ1193" s="240">
        <v>210</v>
      </c>
      <c r="WER1193" s="235" t="e">
        <f>WER1194+WER1195</f>
        <v>#REF!</v>
      </c>
      <c r="WES1193" s="236" t="s">
        <v>29</v>
      </c>
      <c r="WET1193" s="237" t="s">
        <v>26</v>
      </c>
      <c r="WEU1193" s="238">
        <v>7</v>
      </c>
      <c r="WEV1193" s="238">
        <v>2</v>
      </c>
      <c r="WEW1193" s="239" t="s">
        <v>237</v>
      </c>
      <c r="WEX1193" s="240">
        <v>0</v>
      </c>
      <c r="WEY1193" s="240">
        <v>210</v>
      </c>
      <c r="WEZ1193" s="235" t="e">
        <f>WEZ1194+WEZ1195</f>
        <v>#REF!</v>
      </c>
      <c r="WFA1193" s="236" t="s">
        <v>29</v>
      </c>
      <c r="WFB1193" s="237" t="s">
        <v>26</v>
      </c>
      <c r="WFC1193" s="238">
        <v>7</v>
      </c>
      <c r="WFD1193" s="238">
        <v>2</v>
      </c>
      <c r="WFE1193" s="239" t="s">
        <v>237</v>
      </c>
      <c r="WFF1193" s="240">
        <v>0</v>
      </c>
      <c r="WFG1193" s="240">
        <v>210</v>
      </c>
      <c r="WFH1193" s="235" t="e">
        <f>WFH1194+WFH1195</f>
        <v>#REF!</v>
      </c>
      <c r="WFI1193" s="236" t="s">
        <v>29</v>
      </c>
      <c r="WFJ1193" s="237" t="s">
        <v>26</v>
      </c>
      <c r="WFK1193" s="238">
        <v>7</v>
      </c>
      <c r="WFL1193" s="238">
        <v>2</v>
      </c>
      <c r="WFM1193" s="239" t="s">
        <v>237</v>
      </c>
      <c r="WFN1193" s="240">
        <v>0</v>
      </c>
      <c r="WFO1193" s="240">
        <v>210</v>
      </c>
      <c r="WFP1193" s="235" t="e">
        <f>WFP1194+WFP1195</f>
        <v>#REF!</v>
      </c>
      <c r="WFQ1193" s="236" t="s">
        <v>29</v>
      </c>
      <c r="WFR1193" s="237" t="s">
        <v>26</v>
      </c>
      <c r="WFS1193" s="238">
        <v>7</v>
      </c>
      <c r="WFT1193" s="238">
        <v>2</v>
      </c>
      <c r="WFU1193" s="239" t="s">
        <v>237</v>
      </c>
      <c r="WFV1193" s="240">
        <v>0</v>
      </c>
      <c r="WFW1193" s="240">
        <v>210</v>
      </c>
      <c r="WFX1193" s="235" t="e">
        <f>WFX1194+WFX1195</f>
        <v>#REF!</v>
      </c>
      <c r="WFY1193" s="236" t="s">
        <v>29</v>
      </c>
      <c r="WFZ1193" s="237" t="s">
        <v>26</v>
      </c>
      <c r="WGA1193" s="238">
        <v>7</v>
      </c>
      <c r="WGB1193" s="238">
        <v>2</v>
      </c>
      <c r="WGC1193" s="239" t="s">
        <v>237</v>
      </c>
      <c r="WGD1193" s="240">
        <v>0</v>
      </c>
      <c r="WGE1193" s="240">
        <v>210</v>
      </c>
      <c r="WGF1193" s="235" t="e">
        <f>WGF1194+WGF1195</f>
        <v>#REF!</v>
      </c>
      <c r="WGG1193" s="236" t="s">
        <v>29</v>
      </c>
      <c r="WGH1193" s="237" t="s">
        <v>26</v>
      </c>
      <c r="WGI1193" s="238">
        <v>7</v>
      </c>
      <c r="WGJ1193" s="238">
        <v>2</v>
      </c>
      <c r="WGK1193" s="239" t="s">
        <v>237</v>
      </c>
      <c r="WGL1193" s="240">
        <v>0</v>
      </c>
      <c r="WGM1193" s="240">
        <v>210</v>
      </c>
      <c r="WGN1193" s="235" t="e">
        <f>WGN1194+WGN1195</f>
        <v>#REF!</v>
      </c>
      <c r="WGO1193" s="236" t="s">
        <v>29</v>
      </c>
      <c r="WGP1193" s="237" t="s">
        <v>26</v>
      </c>
      <c r="WGQ1193" s="238">
        <v>7</v>
      </c>
      <c r="WGR1193" s="238">
        <v>2</v>
      </c>
      <c r="WGS1193" s="239" t="s">
        <v>237</v>
      </c>
      <c r="WGT1193" s="240">
        <v>0</v>
      </c>
      <c r="WGU1193" s="240">
        <v>210</v>
      </c>
      <c r="WGV1193" s="235" t="e">
        <f>WGV1194+WGV1195</f>
        <v>#REF!</v>
      </c>
      <c r="WGW1193" s="236" t="s">
        <v>29</v>
      </c>
      <c r="WGX1193" s="237" t="s">
        <v>26</v>
      </c>
      <c r="WGY1193" s="238">
        <v>7</v>
      </c>
      <c r="WGZ1193" s="238">
        <v>2</v>
      </c>
      <c r="WHA1193" s="239" t="s">
        <v>237</v>
      </c>
      <c r="WHB1193" s="240">
        <v>0</v>
      </c>
      <c r="WHC1193" s="240">
        <v>210</v>
      </c>
      <c r="WHD1193" s="235" t="e">
        <f>WHD1194+WHD1195</f>
        <v>#REF!</v>
      </c>
      <c r="WHE1193" s="236" t="s">
        <v>29</v>
      </c>
      <c r="WHF1193" s="237" t="s">
        <v>26</v>
      </c>
      <c r="WHG1193" s="238">
        <v>7</v>
      </c>
      <c r="WHH1193" s="238">
        <v>2</v>
      </c>
      <c r="WHI1193" s="239" t="s">
        <v>237</v>
      </c>
      <c r="WHJ1193" s="240">
        <v>0</v>
      </c>
      <c r="WHK1193" s="240">
        <v>210</v>
      </c>
      <c r="WHL1193" s="235" t="e">
        <f>WHL1194+WHL1195</f>
        <v>#REF!</v>
      </c>
      <c r="WHM1193" s="236" t="s">
        <v>29</v>
      </c>
      <c r="WHN1193" s="237" t="s">
        <v>26</v>
      </c>
      <c r="WHO1193" s="238">
        <v>7</v>
      </c>
      <c r="WHP1193" s="238">
        <v>2</v>
      </c>
      <c r="WHQ1193" s="239" t="s">
        <v>237</v>
      </c>
      <c r="WHR1193" s="240">
        <v>0</v>
      </c>
      <c r="WHS1193" s="240">
        <v>210</v>
      </c>
      <c r="WHT1193" s="235" t="e">
        <f>WHT1194+WHT1195</f>
        <v>#REF!</v>
      </c>
      <c r="WHU1193" s="236" t="s">
        <v>29</v>
      </c>
      <c r="WHV1193" s="237" t="s">
        <v>26</v>
      </c>
      <c r="WHW1193" s="238">
        <v>7</v>
      </c>
      <c r="WHX1193" s="238">
        <v>2</v>
      </c>
      <c r="WHY1193" s="239" t="s">
        <v>237</v>
      </c>
      <c r="WHZ1193" s="240">
        <v>0</v>
      </c>
      <c r="WIA1193" s="240">
        <v>210</v>
      </c>
      <c r="WIB1193" s="235" t="e">
        <f>WIB1194+WIB1195</f>
        <v>#REF!</v>
      </c>
      <c r="WIC1193" s="236" t="s">
        <v>29</v>
      </c>
      <c r="WID1193" s="237" t="s">
        <v>26</v>
      </c>
      <c r="WIE1193" s="238">
        <v>7</v>
      </c>
      <c r="WIF1193" s="238">
        <v>2</v>
      </c>
      <c r="WIG1193" s="239" t="s">
        <v>237</v>
      </c>
      <c r="WIH1193" s="240">
        <v>0</v>
      </c>
      <c r="WII1193" s="240">
        <v>210</v>
      </c>
      <c r="WIJ1193" s="235" t="e">
        <f>WIJ1194+WIJ1195</f>
        <v>#REF!</v>
      </c>
      <c r="WIK1193" s="236" t="s">
        <v>29</v>
      </c>
      <c r="WIL1193" s="237" t="s">
        <v>26</v>
      </c>
      <c r="WIM1193" s="238">
        <v>7</v>
      </c>
      <c r="WIN1193" s="238">
        <v>2</v>
      </c>
      <c r="WIO1193" s="239" t="s">
        <v>237</v>
      </c>
      <c r="WIP1193" s="240">
        <v>0</v>
      </c>
      <c r="WIQ1193" s="240">
        <v>210</v>
      </c>
      <c r="WIR1193" s="235" t="e">
        <f>WIR1194+WIR1195</f>
        <v>#REF!</v>
      </c>
      <c r="WIS1193" s="236" t="s">
        <v>29</v>
      </c>
      <c r="WIT1193" s="237" t="s">
        <v>26</v>
      </c>
      <c r="WIU1193" s="238">
        <v>7</v>
      </c>
      <c r="WIV1193" s="238">
        <v>2</v>
      </c>
      <c r="WIW1193" s="239" t="s">
        <v>237</v>
      </c>
      <c r="WIX1193" s="240">
        <v>0</v>
      </c>
      <c r="WIY1193" s="240">
        <v>210</v>
      </c>
      <c r="WIZ1193" s="235" t="e">
        <f>WIZ1194+WIZ1195</f>
        <v>#REF!</v>
      </c>
      <c r="WJA1193" s="236" t="s">
        <v>29</v>
      </c>
      <c r="WJB1193" s="237" t="s">
        <v>26</v>
      </c>
      <c r="WJC1193" s="238">
        <v>7</v>
      </c>
      <c r="WJD1193" s="238">
        <v>2</v>
      </c>
      <c r="WJE1193" s="239" t="s">
        <v>237</v>
      </c>
      <c r="WJF1193" s="240">
        <v>0</v>
      </c>
      <c r="WJG1193" s="240">
        <v>210</v>
      </c>
      <c r="WJH1193" s="235" t="e">
        <f>WJH1194+WJH1195</f>
        <v>#REF!</v>
      </c>
      <c r="WJI1193" s="236" t="s">
        <v>29</v>
      </c>
      <c r="WJJ1193" s="237" t="s">
        <v>26</v>
      </c>
      <c r="WJK1193" s="238">
        <v>7</v>
      </c>
      <c r="WJL1193" s="238">
        <v>2</v>
      </c>
      <c r="WJM1193" s="239" t="s">
        <v>237</v>
      </c>
      <c r="WJN1193" s="240">
        <v>0</v>
      </c>
      <c r="WJO1193" s="240">
        <v>210</v>
      </c>
      <c r="WJP1193" s="235" t="e">
        <f>WJP1194+WJP1195</f>
        <v>#REF!</v>
      </c>
      <c r="WJQ1193" s="236" t="s">
        <v>29</v>
      </c>
      <c r="WJR1193" s="237" t="s">
        <v>26</v>
      </c>
      <c r="WJS1193" s="238">
        <v>7</v>
      </c>
      <c r="WJT1193" s="238">
        <v>2</v>
      </c>
      <c r="WJU1193" s="239" t="s">
        <v>237</v>
      </c>
      <c r="WJV1193" s="240">
        <v>0</v>
      </c>
      <c r="WJW1193" s="240">
        <v>210</v>
      </c>
      <c r="WJX1193" s="235" t="e">
        <f>WJX1194+WJX1195</f>
        <v>#REF!</v>
      </c>
      <c r="WJY1193" s="236" t="s">
        <v>29</v>
      </c>
      <c r="WJZ1193" s="237" t="s">
        <v>26</v>
      </c>
      <c r="WKA1193" s="238">
        <v>7</v>
      </c>
      <c r="WKB1193" s="238">
        <v>2</v>
      </c>
      <c r="WKC1193" s="239" t="s">
        <v>237</v>
      </c>
      <c r="WKD1193" s="240">
        <v>0</v>
      </c>
      <c r="WKE1193" s="240">
        <v>210</v>
      </c>
      <c r="WKF1193" s="235" t="e">
        <f>WKF1194+WKF1195</f>
        <v>#REF!</v>
      </c>
      <c r="WKG1193" s="236" t="s">
        <v>29</v>
      </c>
      <c r="WKH1193" s="237" t="s">
        <v>26</v>
      </c>
      <c r="WKI1193" s="238">
        <v>7</v>
      </c>
      <c r="WKJ1193" s="238">
        <v>2</v>
      </c>
      <c r="WKK1193" s="239" t="s">
        <v>237</v>
      </c>
      <c r="WKL1193" s="240">
        <v>0</v>
      </c>
      <c r="WKM1193" s="240">
        <v>210</v>
      </c>
      <c r="WKN1193" s="235" t="e">
        <f>WKN1194+WKN1195</f>
        <v>#REF!</v>
      </c>
      <c r="WKO1193" s="236" t="s">
        <v>29</v>
      </c>
      <c r="WKP1193" s="237" t="s">
        <v>26</v>
      </c>
      <c r="WKQ1193" s="238">
        <v>7</v>
      </c>
      <c r="WKR1193" s="238">
        <v>2</v>
      </c>
      <c r="WKS1193" s="239" t="s">
        <v>237</v>
      </c>
      <c r="WKT1193" s="240">
        <v>0</v>
      </c>
      <c r="WKU1193" s="240">
        <v>210</v>
      </c>
      <c r="WKV1193" s="235" t="e">
        <f>WKV1194+WKV1195</f>
        <v>#REF!</v>
      </c>
      <c r="WKW1193" s="236" t="s">
        <v>29</v>
      </c>
      <c r="WKX1193" s="237" t="s">
        <v>26</v>
      </c>
      <c r="WKY1193" s="238">
        <v>7</v>
      </c>
      <c r="WKZ1193" s="238">
        <v>2</v>
      </c>
      <c r="WLA1193" s="239" t="s">
        <v>237</v>
      </c>
      <c r="WLB1193" s="240">
        <v>0</v>
      </c>
      <c r="WLC1193" s="240">
        <v>210</v>
      </c>
      <c r="WLD1193" s="235" t="e">
        <f>WLD1194+WLD1195</f>
        <v>#REF!</v>
      </c>
      <c r="WLE1193" s="236" t="s">
        <v>29</v>
      </c>
      <c r="WLF1193" s="237" t="s">
        <v>26</v>
      </c>
      <c r="WLG1193" s="238">
        <v>7</v>
      </c>
      <c r="WLH1193" s="238">
        <v>2</v>
      </c>
      <c r="WLI1193" s="239" t="s">
        <v>237</v>
      </c>
      <c r="WLJ1193" s="240">
        <v>0</v>
      </c>
      <c r="WLK1193" s="240">
        <v>210</v>
      </c>
      <c r="WLL1193" s="235" t="e">
        <f>WLL1194+WLL1195</f>
        <v>#REF!</v>
      </c>
      <c r="WLM1193" s="236" t="s">
        <v>29</v>
      </c>
      <c r="WLN1193" s="237" t="s">
        <v>26</v>
      </c>
      <c r="WLO1193" s="238">
        <v>7</v>
      </c>
      <c r="WLP1193" s="238">
        <v>2</v>
      </c>
      <c r="WLQ1193" s="239" t="s">
        <v>237</v>
      </c>
      <c r="WLR1193" s="240">
        <v>0</v>
      </c>
      <c r="WLS1193" s="240">
        <v>210</v>
      </c>
      <c r="WLT1193" s="235" t="e">
        <f>WLT1194+WLT1195</f>
        <v>#REF!</v>
      </c>
      <c r="WLU1193" s="236" t="s">
        <v>29</v>
      </c>
      <c r="WLV1193" s="237" t="s">
        <v>26</v>
      </c>
      <c r="WLW1193" s="238">
        <v>7</v>
      </c>
      <c r="WLX1193" s="238">
        <v>2</v>
      </c>
      <c r="WLY1193" s="239" t="s">
        <v>237</v>
      </c>
      <c r="WLZ1193" s="240">
        <v>0</v>
      </c>
      <c r="WMA1193" s="240">
        <v>210</v>
      </c>
      <c r="WMB1193" s="235" t="e">
        <f>WMB1194+WMB1195</f>
        <v>#REF!</v>
      </c>
      <c r="WMC1193" s="236" t="s">
        <v>29</v>
      </c>
      <c r="WMD1193" s="237" t="s">
        <v>26</v>
      </c>
      <c r="WME1193" s="238">
        <v>7</v>
      </c>
      <c r="WMF1193" s="238">
        <v>2</v>
      </c>
      <c r="WMG1193" s="239" t="s">
        <v>237</v>
      </c>
      <c r="WMH1193" s="240">
        <v>0</v>
      </c>
      <c r="WMI1193" s="240">
        <v>210</v>
      </c>
      <c r="WMJ1193" s="235" t="e">
        <f>WMJ1194+WMJ1195</f>
        <v>#REF!</v>
      </c>
      <c r="WMK1193" s="236" t="s">
        <v>29</v>
      </c>
      <c r="WML1193" s="237" t="s">
        <v>26</v>
      </c>
      <c r="WMM1193" s="238">
        <v>7</v>
      </c>
      <c r="WMN1193" s="238">
        <v>2</v>
      </c>
      <c r="WMO1193" s="239" t="s">
        <v>237</v>
      </c>
      <c r="WMP1193" s="240">
        <v>0</v>
      </c>
      <c r="WMQ1193" s="240">
        <v>210</v>
      </c>
      <c r="WMR1193" s="235" t="e">
        <f>WMR1194+WMR1195</f>
        <v>#REF!</v>
      </c>
      <c r="WMS1193" s="236" t="s">
        <v>29</v>
      </c>
      <c r="WMT1193" s="237" t="s">
        <v>26</v>
      </c>
      <c r="WMU1193" s="238">
        <v>7</v>
      </c>
      <c r="WMV1193" s="238">
        <v>2</v>
      </c>
      <c r="WMW1193" s="239" t="s">
        <v>237</v>
      </c>
      <c r="WMX1193" s="240">
        <v>0</v>
      </c>
      <c r="WMY1193" s="240">
        <v>210</v>
      </c>
      <c r="WMZ1193" s="235" t="e">
        <f>WMZ1194+WMZ1195</f>
        <v>#REF!</v>
      </c>
      <c r="WNA1193" s="236" t="s">
        <v>29</v>
      </c>
      <c r="WNB1193" s="237" t="s">
        <v>26</v>
      </c>
      <c r="WNC1193" s="238">
        <v>7</v>
      </c>
      <c r="WND1193" s="238">
        <v>2</v>
      </c>
      <c r="WNE1193" s="239" t="s">
        <v>237</v>
      </c>
      <c r="WNF1193" s="240">
        <v>0</v>
      </c>
      <c r="WNG1193" s="240">
        <v>210</v>
      </c>
      <c r="WNH1193" s="235" t="e">
        <f>WNH1194+WNH1195</f>
        <v>#REF!</v>
      </c>
      <c r="WNI1193" s="236" t="s">
        <v>29</v>
      </c>
      <c r="WNJ1193" s="237" t="s">
        <v>26</v>
      </c>
      <c r="WNK1193" s="238">
        <v>7</v>
      </c>
      <c r="WNL1193" s="238">
        <v>2</v>
      </c>
      <c r="WNM1193" s="239" t="s">
        <v>237</v>
      </c>
      <c r="WNN1193" s="240">
        <v>0</v>
      </c>
      <c r="WNO1193" s="240">
        <v>210</v>
      </c>
      <c r="WNP1193" s="235" t="e">
        <f>WNP1194+WNP1195</f>
        <v>#REF!</v>
      </c>
      <c r="WNQ1193" s="236" t="s">
        <v>29</v>
      </c>
      <c r="WNR1193" s="237" t="s">
        <v>26</v>
      </c>
      <c r="WNS1193" s="238">
        <v>7</v>
      </c>
      <c r="WNT1193" s="238">
        <v>2</v>
      </c>
      <c r="WNU1193" s="239" t="s">
        <v>237</v>
      </c>
      <c r="WNV1193" s="240">
        <v>0</v>
      </c>
      <c r="WNW1193" s="240">
        <v>210</v>
      </c>
      <c r="WNX1193" s="235" t="e">
        <f>WNX1194+WNX1195</f>
        <v>#REF!</v>
      </c>
      <c r="WNY1193" s="236" t="s">
        <v>29</v>
      </c>
      <c r="WNZ1193" s="237" t="s">
        <v>26</v>
      </c>
      <c r="WOA1193" s="238">
        <v>7</v>
      </c>
      <c r="WOB1193" s="238">
        <v>2</v>
      </c>
      <c r="WOC1193" s="239" t="s">
        <v>237</v>
      </c>
      <c r="WOD1193" s="240">
        <v>0</v>
      </c>
      <c r="WOE1193" s="240">
        <v>210</v>
      </c>
      <c r="WOF1193" s="235" t="e">
        <f>WOF1194+WOF1195</f>
        <v>#REF!</v>
      </c>
      <c r="WOG1193" s="236" t="s">
        <v>29</v>
      </c>
      <c r="WOH1193" s="237" t="s">
        <v>26</v>
      </c>
      <c r="WOI1193" s="238">
        <v>7</v>
      </c>
      <c r="WOJ1193" s="238">
        <v>2</v>
      </c>
      <c r="WOK1193" s="239" t="s">
        <v>237</v>
      </c>
      <c r="WOL1193" s="240">
        <v>0</v>
      </c>
      <c r="WOM1193" s="240">
        <v>210</v>
      </c>
      <c r="WON1193" s="235" t="e">
        <f>WON1194+WON1195</f>
        <v>#REF!</v>
      </c>
      <c r="WOO1193" s="236" t="s">
        <v>29</v>
      </c>
      <c r="WOP1193" s="237" t="s">
        <v>26</v>
      </c>
      <c r="WOQ1193" s="238">
        <v>7</v>
      </c>
      <c r="WOR1193" s="238">
        <v>2</v>
      </c>
      <c r="WOS1193" s="239" t="s">
        <v>237</v>
      </c>
      <c r="WOT1193" s="240">
        <v>0</v>
      </c>
      <c r="WOU1193" s="240">
        <v>210</v>
      </c>
      <c r="WOV1193" s="235" t="e">
        <f>WOV1194+WOV1195</f>
        <v>#REF!</v>
      </c>
      <c r="WOW1193" s="236" t="s">
        <v>29</v>
      </c>
      <c r="WOX1193" s="237" t="s">
        <v>26</v>
      </c>
      <c r="WOY1193" s="238">
        <v>7</v>
      </c>
      <c r="WOZ1193" s="238">
        <v>2</v>
      </c>
      <c r="WPA1193" s="239" t="s">
        <v>237</v>
      </c>
      <c r="WPB1193" s="240">
        <v>0</v>
      </c>
      <c r="WPC1193" s="240">
        <v>210</v>
      </c>
      <c r="WPD1193" s="235" t="e">
        <f>WPD1194+WPD1195</f>
        <v>#REF!</v>
      </c>
      <c r="WPE1193" s="236" t="s">
        <v>29</v>
      </c>
      <c r="WPF1193" s="237" t="s">
        <v>26</v>
      </c>
      <c r="WPG1193" s="238">
        <v>7</v>
      </c>
      <c r="WPH1193" s="238">
        <v>2</v>
      </c>
      <c r="WPI1193" s="239" t="s">
        <v>237</v>
      </c>
      <c r="WPJ1193" s="240">
        <v>0</v>
      </c>
      <c r="WPK1193" s="240">
        <v>210</v>
      </c>
      <c r="WPL1193" s="235" t="e">
        <f>WPL1194+WPL1195</f>
        <v>#REF!</v>
      </c>
      <c r="WPM1193" s="236" t="s">
        <v>29</v>
      </c>
      <c r="WPN1193" s="237" t="s">
        <v>26</v>
      </c>
      <c r="WPO1193" s="238">
        <v>7</v>
      </c>
      <c r="WPP1193" s="238">
        <v>2</v>
      </c>
      <c r="WPQ1193" s="239" t="s">
        <v>237</v>
      </c>
      <c r="WPR1193" s="240">
        <v>0</v>
      </c>
      <c r="WPS1193" s="240">
        <v>210</v>
      </c>
      <c r="WPT1193" s="235" t="e">
        <f>WPT1194+WPT1195</f>
        <v>#REF!</v>
      </c>
      <c r="WPU1193" s="236" t="s">
        <v>29</v>
      </c>
      <c r="WPV1193" s="237" t="s">
        <v>26</v>
      </c>
      <c r="WPW1193" s="238">
        <v>7</v>
      </c>
      <c r="WPX1193" s="238">
        <v>2</v>
      </c>
      <c r="WPY1193" s="239" t="s">
        <v>237</v>
      </c>
      <c r="WPZ1193" s="240">
        <v>0</v>
      </c>
      <c r="WQA1193" s="240">
        <v>210</v>
      </c>
      <c r="WQB1193" s="235" t="e">
        <f>WQB1194+WQB1195</f>
        <v>#REF!</v>
      </c>
      <c r="WQC1193" s="236" t="s">
        <v>29</v>
      </c>
      <c r="WQD1193" s="237" t="s">
        <v>26</v>
      </c>
      <c r="WQE1193" s="238">
        <v>7</v>
      </c>
      <c r="WQF1193" s="238">
        <v>2</v>
      </c>
      <c r="WQG1193" s="239" t="s">
        <v>237</v>
      </c>
      <c r="WQH1193" s="240">
        <v>0</v>
      </c>
      <c r="WQI1193" s="240">
        <v>210</v>
      </c>
      <c r="WQJ1193" s="235" t="e">
        <f>WQJ1194+WQJ1195</f>
        <v>#REF!</v>
      </c>
      <c r="WQK1193" s="236" t="s">
        <v>29</v>
      </c>
      <c r="WQL1193" s="237" t="s">
        <v>26</v>
      </c>
      <c r="WQM1193" s="238">
        <v>7</v>
      </c>
      <c r="WQN1193" s="238">
        <v>2</v>
      </c>
      <c r="WQO1193" s="239" t="s">
        <v>237</v>
      </c>
      <c r="WQP1193" s="240">
        <v>0</v>
      </c>
      <c r="WQQ1193" s="240">
        <v>210</v>
      </c>
      <c r="WQR1193" s="235" t="e">
        <f>WQR1194+WQR1195</f>
        <v>#REF!</v>
      </c>
      <c r="WQS1193" s="236" t="s">
        <v>29</v>
      </c>
      <c r="WQT1193" s="237" t="s">
        <v>26</v>
      </c>
      <c r="WQU1193" s="238">
        <v>7</v>
      </c>
      <c r="WQV1193" s="238">
        <v>2</v>
      </c>
      <c r="WQW1193" s="239" t="s">
        <v>237</v>
      </c>
      <c r="WQX1193" s="240">
        <v>0</v>
      </c>
      <c r="WQY1193" s="240">
        <v>210</v>
      </c>
      <c r="WQZ1193" s="235" t="e">
        <f>WQZ1194+WQZ1195</f>
        <v>#REF!</v>
      </c>
      <c r="WRA1193" s="236" t="s">
        <v>29</v>
      </c>
      <c r="WRB1193" s="237" t="s">
        <v>26</v>
      </c>
      <c r="WRC1193" s="238">
        <v>7</v>
      </c>
      <c r="WRD1193" s="238">
        <v>2</v>
      </c>
      <c r="WRE1193" s="239" t="s">
        <v>237</v>
      </c>
      <c r="WRF1193" s="240">
        <v>0</v>
      </c>
      <c r="WRG1193" s="240">
        <v>210</v>
      </c>
      <c r="WRH1193" s="235" t="e">
        <f>WRH1194+WRH1195</f>
        <v>#REF!</v>
      </c>
      <c r="WRI1193" s="236" t="s">
        <v>29</v>
      </c>
      <c r="WRJ1193" s="237" t="s">
        <v>26</v>
      </c>
      <c r="WRK1193" s="238">
        <v>7</v>
      </c>
      <c r="WRL1193" s="238">
        <v>2</v>
      </c>
      <c r="WRM1193" s="239" t="s">
        <v>237</v>
      </c>
      <c r="WRN1193" s="240">
        <v>0</v>
      </c>
      <c r="WRO1193" s="240">
        <v>210</v>
      </c>
      <c r="WRP1193" s="235" t="e">
        <f>WRP1194+WRP1195</f>
        <v>#REF!</v>
      </c>
      <c r="WRQ1193" s="236" t="s">
        <v>29</v>
      </c>
      <c r="WRR1193" s="237" t="s">
        <v>26</v>
      </c>
      <c r="WRS1193" s="238">
        <v>7</v>
      </c>
      <c r="WRT1193" s="238">
        <v>2</v>
      </c>
      <c r="WRU1193" s="239" t="s">
        <v>237</v>
      </c>
      <c r="WRV1193" s="240">
        <v>0</v>
      </c>
      <c r="WRW1193" s="240">
        <v>210</v>
      </c>
      <c r="WRX1193" s="235" t="e">
        <f>WRX1194+WRX1195</f>
        <v>#REF!</v>
      </c>
      <c r="WRY1193" s="236" t="s">
        <v>29</v>
      </c>
      <c r="WRZ1193" s="237" t="s">
        <v>26</v>
      </c>
      <c r="WSA1193" s="238">
        <v>7</v>
      </c>
      <c r="WSB1193" s="238">
        <v>2</v>
      </c>
      <c r="WSC1193" s="239" t="s">
        <v>237</v>
      </c>
      <c r="WSD1193" s="240">
        <v>0</v>
      </c>
      <c r="WSE1193" s="240">
        <v>210</v>
      </c>
      <c r="WSF1193" s="235" t="e">
        <f>WSF1194+WSF1195</f>
        <v>#REF!</v>
      </c>
      <c r="WSG1193" s="236" t="s">
        <v>29</v>
      </c>
      <c r="WSH1193" s="237" t="s">
        <v>26</v>
      </c>
      <c r="WSI1193" s="238">
        <v>7</v>
      </c>
      <c r="WSJ1193" s="238">
        <v>2</v>
      </c>
      <c r="WSK1193" s="239" t="s">
        <v>237</v>
      </c>
      <c r="WSL1193" s="240">
        <v>0</v>
      </c>
      <c r="WSM1193" s="240">
        <v>210</v>
      </c>
      <c r="WSN1193" s="235" t="e">
        <f>WSN1194+WSN1195</f>
        <v>#REF!</v>
      </c>
      <c r="WSO1193" s="236" t="s">
        <v>29</v>
      </c>
      <c r="WSP1193" s="237" t="s">
        <v>26</v>
      </c>
      <c r="WSQ1193" s="238">
        <v>7</v>
      </c>
      <c r="WSR1193" s="238">
        <v>2</v>
      </c>
      <c r="WSS1193" s="239" t="s">
        <v>237</v>
      </c>
      <c r="WST1193" s="240">
        <v>0</v>
      </c>
      <c r="WSU1193" s="240">
        <v>210</v>
      </c>
      <c r="WSV1193" s="235" t="e">
        <f>WSV1194+WSV1195</f>
        <v>#REF!</v>
      </c>
      <c r="WSW1193" s="236" t="s">
        <v>29</v>
      </c>
      <c r="WSX1193" s="237" t="s">
        <v>26</v>
      </c>
      <c r="WSY1193" s="238">
        <v>7</v>
      </c>
      <c r="WSZ1193" s="238">
        <v>2</v>
      </c>
      <c r="WTA1193" s="239" t="s">
        <v>237</v>
      </c>
      <c r="WTB1193" s="240">
        <v>0</v>
      </c>
      <c r="WTC1193" s="240">
        <v>210</v>
      </c>
      <c r="WTD1193" s="235" t="e">
        <f>WTD1194+WTD1195</f>
        <v>#REF!</v>
      </c>
      <c r="WTE1193" s="236" t="s">
        <v>29</v>
      </c>
      <c r="WTF1193" s="237" t="s">
        <v>26</v>
      </c>
      <c r="WTG1193" s="238">
        <v>7</v>
      </c>
      <c r="WTH1193" s="238">
        <v>2</v>
      </c>
      <c r="WTI1193" s="239" t="s">
        <v>237</v>
      </c>
      <c r="WTJ1193" s="240">
        <v>0</v>
      </c>
      <c r="WTK1193" s="240">
        <v>210</v>
      </c>
      <c r="WTL1193" s="235" t="e">
        <f>WTL1194+WTL1195</f>
        <v>#REF!</v>
      </c>
      <c r="WTM1193" s="236" t="s">
        <v>29</v>
      </c>
      <c r="WTN1193" s="237" t="s">
        <v>26</v>
      </c>
      <c r="WTO1193" s="238">
        <v>7</v>
      </c>
      <c r="WTP1193" s="238">
        <v>2</v>
      </c>
      <c r="WTQ1193" s="239" t="s">
        <v>237</v>
      </c>
      <c r="WTR1193" s="240">
        <v>0</v>
      </c>
      <c r="WTS1193" s="240">
        <v>210</v>
      </c>
      <c r="WTT1193" s="235" t="e">
        <f>WTT1194+WTT1195</f>
        <v>#REF!</v>
      </c>
      <c r="WTU1193" s="236" t="s">
        <v>29</v>
      </c>
      <c r="WTV1193" s="237" t="s">
        <v>26</v>
      </c>
      <c r="WTW1193" s="238">
        <v>7</v>
      </c>
      <c r="WTX1193" s="238">
        <v>2</v>
      </c>
      <c r="WTY1193" s="239" t="s">
        <v>237</v>
      </c>
      <c r="WTZ1193" s="240">
        <v>0</v>
      </c>
      <c r="WUA1193" s="240">
        <v>210</v>
      </c>
      <c r="WUB1193" s="235" t="e">
        <f>WUB1194+WUB1195</f>
        <v>#REF!</v>
      </c>
      <c r="WUC1193" s="236" t="s">
        <v>29</v>
      </c>
      <c r="WUD1193" s="237" t="s">
        <v>26</v>
      </c>
      <c r="WUE1193" s="238">
        <v>7</v>
      </c>
      <c r="WUF1193" s="238">
        <v>2</v>
      </c>
      <c r="WUG1193" s="239" t="s">
        <v>237</v>
      </c>
      <c r="WUH1193" s="240">
        <v>0</v>
      </c>
      <c r="WUI1193" s="240">
        <v>210</v>
      </c>
      <c r="WUJ1193" s="235" t="e">
        <f>WUJ1194+WUJ1195</f>
        <v>#REF!</v>
      </c>
      <c r="WUK1193" s="236" t="s">
        <v>29</v>
      </c>
      <c r="WUL1193" s="237" t="s">
        <v>26</v>
      </c>
      <c r="WUM1193" s="238">
        <v>7</v>
      </c>
      <c r="WUN1193" s="238">
        <v>2</v>
      </c>
      <c r="WUO1193" s="239" t="s">
        <v>237</v>
      </c>
      <c r="WUP1193" s="240">
        <v>0</v>
      </c>
      <c r="WUQ1193" s="240">
        <v>210</v>
      </c>
      <c r="WUR1193" s="235" t="e">
        <f>WUR1194+WUR1195</f>
        <v>#REF!</v>
      </c>
      <c r="WUS1193" s="236" t="s">
        <v>29</v>
      </c>
      <c r="WUT1193" s="237" t="s">
        <v>26</v>
      </c>
      <c r="WUU1193" s="238">
        <v>7</v>
      </c>
      <c r="WUV1193" s="238">
        <v>2</v>
      </c>
      <c r="WUW1193" s="239" t="s">
        <v>237</v>
      </c>
      <c r="WUX1193" s="240">
        <v>0</v>
      </c>
      <c r="WUY1193" s="240">
        <v>210</v>
      </c>
      <c r="WUZ1193" s="235" t="e">
        <f>WUZ1194+WUZ1195</f>
        <v>#REF!</v>
      </c>
      <c r="WVA1193" s="236" t="s">
        <v>29</v>
      </c>
      <c r="WVB1193" s="237" t="s">
        <v>26</v>
      </c>
      <c r="WVC1193" s="238">
        <v>7</v>
      </c>
      <c r="WVD1193" s="238">
        <v>2</v>
      </c>
      <c r="WVE1193" s="239" t="s">
        <v>237</v>
      </c>
      <c r="WVF1193" s="240">
        <v>0</v>
      </c>
      <c r="WVG1193" s="240">
        <v>210</v>
      </c>
      <c r="WVH1193" s="235" t="e">
        <f>WVH1194+WVH1195</f>
        <v>#REF!</v>
      </c>
      <c r="WVI1193" s="236" t="s">
        <v>29</v>
      </c>
      <c r="WVJ1193" s="237" t="s">
        <v>26</v>
      </c>
      <c r="WVK1193" s="238">
        <v>7</v>
      </c>
      <c r="WVL1193" s="238">
        <v>2</v>
      </c>
      <c r="WVM1193" s="239" t="s">
        <v>237</v>
      </c>
      <c r="WVN1193" s="240">
        <v>0</v>
      </c>
      <c r="WVO1193" s="240">
        <v>210</v>
      </c>
      <c r="WVP1193" s="235" t="e">
        <f>WVP1194+WVP1195</f>
        <v>#REF!</v>
      </c>
      <c r="WVQ1193" s="236" t="s">
        <v>29</v>
      </c>
      <c r="WVR1193" s="237" t="s">
        <v>26</v>
      </c>
      <c r="WVS1193" s="238">
        <v>7</v>
      </c>
      <c r="WVT1193" s="238">
        <v>2</v>
      </c>
      <c r="WVU1193" s="239" t="s">
        <v>237</v>
      </c>
      <c r="WVV1193" s="240">
        <v>0</v>
      </c>
      <c r="WVW1193" s="240">
        <v>210</v>
      </c>
      <c r="WVX1193" s="235" t="e">
        <f>WVX1194+WVX1195</f>
        <v>#REF!</v>
      </c>
      <c r="WVY1193" s="236" t="s">
        <v>29</v>
      </c>
      <c r="WVZ1193" s="237" t="s">
        <v>26</v>
      </c>
      <c r="WWA1193" s="238">
        <v>7</v>
      </c>
      <c r="WWB1193" s="238">
        <v>2</v>
      </c>
      <c r="WWC1193" s="239" t="s">
        <v>237</v>
      </c>
      <c r="WWD1193" s="240">
        <v>0</v>
      </c>
      <c r="WWE1193" s="240">
        <v>210</v>
      </c>
      <c r="WWF1193" s="235" t="e">
        <f>WWF1194+WWF1195</f>
        <v>#REF!</v>
      </c>
      <c r="WWG1193" s="236" t="s">
        <v>29</v>
      </c>
      <c r="WWH1193" s="237" t="s">
        <v>26</v>
      </c>
      <c r="WWI1193" s="238">
        <v>7</v>
      </c>
      <c r="WWJ1193" s="238">
        <v>2</v>
      </c>
      <c r="WWK1193" s="239" t="s">
        <v>237</v>
      </c>
      <c r="WWL1193" s="240">
        <v>0</v>
      </c>
      <c r="WWM1193" s="240">
        <v>210</v>
      </c>
      <c r="WWN1193" s="235" t="e">
        <f>WWN1194+WWN1195</f>
        <v>#REF!</v>
      </c>
      <c r="WWO1193" s="236" t="s">
        <v>29</v>
      </c>
      <c r="WWP1193" s="237" t="s">
        <v>26</v>
      </c>
      <c r="WWQ1193" s="238">
        <v>7</v>
      </c>
      <c r="WWR1193" s="238">
        <v>2</v>
      </c>
      <c r="WWS1193" s="239" t="s">
        <v>237</v>
      </c>
      <c r="WWT1193" s="240">
        <v>0</v>
      </c>
      <c r="WWU1193" s="240">
        <v>210</v>
      </c>
      <c r="WWV1193" s="235" t="e">
        <f>WWV1194+WWV1195</f>
        <v>#REF!</v>
      </c>
      <c r="WWW1193" s="236" t="s">
        <v>29</v>
      </c>
      <c r="WWX1193" s="237" t="s">
        <v>26</v>
      </c>
      <c r="WWY1193" s="238">
        <v>7</v>
      </c>
      <c r="WWZ1193" s="238">
        <v>2</v>
      </c>
      <c r="WXA1193" s="239" t="s">
        <v>237</v>
      </c>
      <c r="WXB1193" s="240">
        <v>0</v>
      </c>
      <c r="WXC1193" s="240">
        <v>210</v>
      </c>
      <c r="WXD1193" s="235" t="e">
        <f>WXD1194+WXD1195</f>
        <v>#REF!</v>
      </c>
      <c r="WXE1193" s="236" t="s">
        <v>29</v>
      </c>
      <c r="WXF1193" s="237" t="s">
        <v>26</v>
      </c>
      <c r="WXG1193" s="238">
        <v>7</v>
      </c>
      <c r="WXH1193" s="238">
        <v>2</v>
      </c>
      <c r="WXI1193" s="239" t="s">
        <v>237</v>
      </c>
      <c r="WXJ1193" s="240">
        <v>0</v>
      </c>
      <c r="WXK1193" s="240">
        <v>210</v>
      </c>
      <c r="WXL1193" s="235" t="e">
        <f>WXL1194+WXL1195</f>
        <v>#REF!</v>
      </c>
      <c r="WXM1193" s="236" t="s">
        <v>29</v>
      </c>
      <c r="WXN1193" s="237" t="s">
        <v>26</v>
      </c>
      <c r="WXO1193" s="238">
        <v>7</v>
      </c>
      <c r="WXP1193" s="238">
        <v>2</v>
      </c>
      <c r="WXQ1193" s="239" t="s">
        <v>237</v>
      </c>
      <c r="WXR1193" s="240">
        <v>0</v>
      </c>
      <c r="WXS1193" s="240">
        <v>210</v>
      </c>
      <c r="WXT1193" s="235" t="e">
        <f>WXT1194+WXT1195</f>
        <v>#REF!</v>
      </c>
      <c r="WXU1193" s="236" t="s">
        <v>29</v>
      </c>
      <c r="WXV1193" s="237" t="s">
        <v>26</v>
      </c>
      <c r="WXW1193" s="238">
        <v>7</v>
      </c>
      <c r="WXX1193" s="238">
        <v>2</v>
      </c>
      <c r="WXY1193" s="239" t="s">
        <v>237</v>
      </c>
      <c r="WXZ1193" s="240">
        <v>0</v>
      </c>
      <c r="WYA1193" s="240">
        <v>210</v>
      </c>
      <c r="WYB1193" s="235" t="e">
        <f>WYB1194+WYB1195</f>
        <v>#REF!</v>
      </c>
      <c r="WYC1193" s="236" t="s">
        <v>29</v>
      </c>
      <c r="WYD1193" s="237" t="s">
        <v>26</v>
      </c>
      <c r="WYE1193" s="238">
        <v>7</v>
      </c>
      <c r="WYF1193" s="238">
        <v>2</v>
      </c>
      <c r="WYG1193" s="239" t="s">
        <v>237</v>
      </c>
      <c r="WYH1193" s="240">
        <v>0</v>
      </c>
      <c r="WYI1193" s="240">
        <v>210</v>
      </c>
      <c r="WYJ1193" s="235" t="e">
        <f>WYJ1194+WYJ1195</f>
        <v>#REF!</v>
      </c>
      <c r="WYK1193" s="236" t="s">
        <v>29</v>
      </c>
      <c r="WYL1193" s="237" t="s">
        <v>26</v>
      </c>
      <c r="WYM1193" s="238">
        <v>7</v>
      </c>
      <c r="WYN1193" s="238">
        <v>2</v>
      </c>
      <c r="WYO1193" s="239" t="s">
        <v>237</v>
      </c>
      <c r="WYP1193" s="240">
        <v>0</v>
      </c>
      <c r="WYQ1193" s="240">
        <v>210</v>
      </c>
      <c r="WYR1193" s="235" t="e">
        <f>WYR1194+WYR1195</f>
        <v>#REF!</v>
      </c>
      <c r="WYS1193" s="236" t="s">
        <v>29</v>
      </c>
      <c r="WYT1193" s="237" t="s">
        <v>26</v>
      </c>
      <c r="WYU1193" s="238">
        <v>7</v>
      </c>
      <c r="WYV1193" s="238">
        <v>2</v>
      </c>
      <c r="WYW1193" s="239" t="s">
        <v>237</v>
      </c>
      <c r="WYX1193" s="240">
        <v>0</v>
      </c>
      <c r="WYY1193" s="240">
        <v>210</v>
      </c>
      <c r="WYZ1193" s="235" t="e">
        <f>WYZ1194+WYZ1195</f>
        <v>#REF!</v>
      </c>
      <c r="WZA1193" s="236" t="s">
        <v>29</v>
      </c>
      <c r="WZB1193" s="237" t="s">
        <v>26</v>
      </c>
      <c r="WZC1193" s="238">
        <v>7</v>
      </c>
      <c r="WZD1193" s="238">
        <v>2</v>
      </c>
      <c r="WZE1193" s="239" t="s">
        <v>237</v>
      </c>
      <c r="WZF1193" s="240">
        <v>0</v>
      </c>
      <c r="WZG1193" s="240">
        <v>210</v>
      </c>
      <c r="WZH1193" s="235" t="e">
        <f>WZH1194+WZH1195</f>
        <v>#REF!</v>
      </c>
      <c r="WZI1193" s="236" t="s">
        <v>29</v>
      </c>
      <c r="WZJ1193" s="237" t="s">
        <v>26</v>
      </c>
      <c r="WZK1193" s="238">
        <v>7</v>
      </c>
      <c r="WZL1193" s="238">
        <v>2</v>
      </c>
      <c r="WZM1193" s="239" t="s">
        <v>237</v>
      </c>
      <c r="WZN1193" s="240">
        <v>0</v>
      </c>
      <c r="WZO1193" s="240">
        <v>210</v>
      </c>
      <c r="WZP1193" s="235" t="e">
        <f>WZP1194+WZP1195</f>
        <v>#REF!</v>
      </c>
      <c r="WZQ1193" s="236" t="s">
        <v>29</v>
      </c>
      <c r="WZR1193" s="237" t="s">
        <v>26</v>
      </c>
      <c r="WZS1193" s="238">
        <v>7</v>
      </c>
      <c r="WZT1193" s="238">
        <v>2</v>
      </c>
      <c r="WZU1193" s="239" t="s">
        <v>237</v>
      </c>
      <c r="WZV1193" s="240">
        <v>0</v>
      </c>
      <c r="WZW1193" s="240">
        <v>210</v>
      </c>
      <c r="WZX1193" s="235" t="e">
        <f>WZX1194+WZX1195</f>
        <v>#REF!</v>
      </c>
      <c r="WZY1193" s="236" t="s">
        <v>29</v>
      </c>
      <c r="WZZ1193" s="237" t="s">
        <v>26</v>
      </c>
      <c r="XAA1193" s="238">
        <v>7</v>
      </c>
      <c r="XAB1193" s="238">
        <v>2</v>
      </c>
      <c r="XAC1193" s="239" t="s">
        <v>237</v>
      </c>
      <c r="XAD1193" s="240">
        <v>0</v>
      </c>
      <c r="XAE1193" s="240">
        <v>210</v>
      </c>
      <c r="XAF1193" s="235" t="e">
        <f>XAF1194+XAF1195</f>
        <v>#REF!</v>
      </c>
      <c r="XAG1193" s="236" t="s">
        <v>29</v>
      </c>
      <c r="XAH1193" s="237" t="s">
        <v>26</v>
      </c>
      <c r="XAI1193" s="238">
        <v>7</v>
      </c>
      <c r="XAJ1193" s="238">
        <v>2</v>
      </c>
      <c r="XAK1193" s="239" t="s">
        <v>237</v>
      </c>
      <c r="XAL1193" s="240">
        <v>0</v>
      </c>
      <c r="XAM1193" s="240">
        <v>210</v>
      </c>
      <c r="XAN1193" s="235" t="e">
        <f>XAN1194+XAN1195</f>
        <v>#REF!</v>
      </c>
      <c r="XAO1193" s="236" t="s">
        <v>29</v>
      </c>
      <c r="XAP1193" s="237" t="s">
        <v>26</v>
      </c>
      <c r="XAQ1193" s="238">
        <v>7</v>
      </c>
      <c r="XAR1193" s="238">
        <v>2</v>
      </c>
      <c r="XAS1193" s="239" t="s">
        <v>237</v>
      </c>
      <c r="XAT1193" s="240">
        <v>0</v>
      </c>
      <c r="XAU1193" s="240">
        <v>210</v>
      </c>
      <c r="XAV1193" s="235" t="e">
        <f>XAV1194+XAV1195</f>
        <v>#REF!</v>
      </c>
      <c r="XAW1193" s="236" t="s">
        <v>29</v>
      </c>
      <c r="XAX1193" s="237" t="s">
        <v>26</v>
      </c>
      <c r="XAY1193" s="238">
        <v>7</v>
      </c>
      <c r="XAZ1193" s="238">
        <v>2</v>
      </c>
      <c r="XBA1193" s="239" t="s">
        <v>237</v>
      </c>
      <c r="XBB1193" s="240">
        <v>0</v>
      </c>
      <c r="XBC1193" s="240">
        <v>210</v>
      </c>
      <c r="XBD1193" s="235" t="e">
        <f>XBD1194+XBD1195</f>
        <v>#REF!</v>
      </c>
      <c r="XBE1193" s="236" t="s">
        <v>29</v>
      </c>
      <c r="XBF1193" s="237" t="s">
        <v>26</v>
      </c>
      <c r="XBG1193" s="238">
        <v>7</v>
      </c>
      <c r="XBH1193" s="238">
        <v>2</v>
      </c>
      <c r="XBI1193" s="239" t="s">
        <v>237</v>
      </c>
      <c r="XBJ1193" s="240">
        <v>0</v>
      </c>
      <c r="XBK1193" s="240">
        <v>210</v>
      </c>
      <c r="XBL1193" s="235" t="e">
        <f>XBL1194+XBL1195</f>
        <v>#REF!</v>
      </c>
      <c r="XBM1193" s="236" t="s">
        <v>29</v>
      </c>
      <c r="XBN1193" s="237" t="s">
        <v>26</v>
      </c>
      <c r="XBO1193" s="238">
        <v>7</v>
      </c>
      <c r="XBP1193" s="238">
        <v>2</v>
      </c>
      <c r="XBQ1193" s="239" t="s">
        <v>237</v>
      </c>
      <c r="XBR1193" s="240">
        <v>0</v>
      </c>
      <c r="XBS1193" s="240">
        <v>210</v>
      </c>
      <c r="XBT1193" s="235" t="e">
        <f>XBT1194+XBT1195</f>
        <v>#REF!</v>
      </c>
      <c r="XBU1193" s="236" t="s">
        <v>29</v>
      </c>
      <c r="XBV1193" s="237" t="s">
        <v>26</v>
      </c>
      <c r="XBW1193" s="238">
        <v>7</v>
      </c>
      <c r="XBX1193" s="238">
        <v>2</v>
      </c>
      <c r="XBY1193" s="239" t="s">
        <v>237</v>
      </c>
      <c r="XBZ1193" s="240">
        <v>0</v>
      </c>
      <c r="XCA1193" s="240">
        <v>210</v>
      </c>
      <c r="XCB1193" s="235" t="e">
        <f>XCB1194+XCB1195</f>
        <v>#REF!</v>
      </c>
      <c r="XCC1193" s="236" t="s">
        <v>29</v>
      </c>
      <c r="XCD1193" s="237" t="s">
        <v>26</v>
      </c>
      <c r="XCE1193" s="238">
        <v>7</v>
      </c>
      <c r="XCF1193" s="238">
        <v>2</v>
      </c>
      <c r="XCG1193" s="239" t="s">
        <v>237</v>
      </c>
      <c r="XCH1193" s="240">
        <v>0</v>
      </c>
      <c r="XCI1193" s="240">
        <v>210</v>
      </c>
      <c r="XCJ1193" s="235" t="e">
        <f>XCJ1194+XCJ1195</f>
        <v>#REF!</v>
      </c>
      <c r="XCK1193" s="236" t="s">
        <v>29</v>
      </c>
      <c r="XCL1193" s="237" t="s">
        <v>26</v>
      </c>
      <c r="XCM1193" s="238">
        <v>7</v>
      </c>
      <c r="XCN1193" s="238">
        <v>2</v>
      </c>
      <c r="XCO1193" s="239" t="s">
        <v>237</v>
      </c>
      <c r="XCP1193" s="240">
        <v>0</v>
      </c>
      <c r="XCQ1193" s="240">
        <v>210</v>
      </c>
      <c r="XCR1193" s="235" t="e">
        <f>XCR1194+XCR1195</f>
        <v>#REF!</v>
      </c>
      <c r="XCS1193" s="236" t="s">
        <v>29</v>
      </c>
      <c r="XCT1193" s="237" t="s">
        <v>26</v>
      </c>
      <c r="XCU1193" s="238">
        <v>7</v>
      </c>
      <c r="XCV1193" s="238">
        <v>2</v>
      </c>
      <c r="XCW1193" s="239" t="s">
        <v>237</v>
      </c>
      <c r="XCX1193" s="240">
        <v>0</v>
      </c>
      <c r="XCY1193" s="240">
        <v>210</v>
      </c>
      <c r="XCZ1193" s="235" t="e">
        <f>XCZ1194+XCZ1195</f>
        <v>#REF!</v>
      </c>
      <c r="XDA1193" s="236" t="s">
        <v>29</v>
      </c>
      <c r="XDB1193" s="237" t="s">
        <v>26</v>
      </c>
      <c r="XDC1193" s="238">
        <v>7</v>
      </c>
      <c r="XDD1193" s="238">
        <v>2</v>
      </c>
      <c r="XDE1193" s="239" t="s">
        <v>237</v>
      </c>
      <c r="XDF1193" s="240">
        <v>0</v>
      </c>
      <c r="XDG1193" s="240">
        <v>210</v>
      </c>
      <c r="XDH1193" s="235" t="e">
        <f>XDH1194+XDH1195</f>
        <v>#REF!</v>
      </c>
      <c r="XDI1193" s="236" t="s">
        <v>29</v>
      </c>
      <c r="XDJ1193" s="237" t="s">
        <v>26</v>
      </c>
      <c r="XDK1193" s="238">
        <v>7</v>
      </c>
      <c r="XDL1193" s="238">
        <v>2</v>
      </c>
      <c r="XDM1193" s="239" t="s">
        <v>237</v>
      </c>
      <c r="XDN1193" s="240">
        <v>0</v>
      </c>
      <c r="XDO1193" s="240">
        <v>210</v>
      </c>
      <c r="XDP1193" s="235" t="e">
        <f>XDP1194+XDP1195</f>
        <v>#REF!</v>
      </c>
      <c r="XDQ1193" s="236" t="s">
        <v>29</v>
      </c>
      <c r="XDR1193" s="237" t="s">
        <v>26</v>
      </c>
      <c r="XDS1193" s="238">
        <v>7</v>
      </c>
      <c r="XDT1193" s="238">
        <v>2</v>
      </c>
      <c r="XDU1193" s="239" t="s">
        <v>237</v>
      </c>
      <c r="XDV1193" s="240">
        <v>0</v>
      </c>
      <c r="XDW1193" s="240">
        <v>210</v>
      </c>
      <c r="XDX1193" s="235" t="e">
        <f>XDX1194+XDX1195</f>
        <v>#REF!</v>
      </c>
    </row>
    <row r="1194" spans="1:16352" ht="15.75" customHeight="1" thickBot="1" x14ac:dyDescent="0.3">
      <c r="A1194" s="530" t="s">
        <v>342</v>
      </c>
      <c r="B1194" s="538" t="s">
        <v>26</v>
      </c>
      <c r="C1194" s="539">
        <v>7</v>
      </c>
      <c r="D1194" s="539">
        <v>2</v>
      </c>
      <c r="E1194" s="265" t="s">
        <v>341</v>
      </c>
      <c r="F1194" s="540">
        <v>244</v>
      </c>
      <c r="G1194" s="541">
        <v>346</v>
      </c>
      <c r="H1194" s="1174">
        <f>H1216+H1238+H1260+H1282+H1294+H1306+H1318+H1330+H1342+H1364+H1376+H1388+H1399+H1410+H1421</f>
        <v>529.65000000000009</v>
      </c>
      <c r="I1194" s="1174">
        <f>I1216+I1238+I1260+I1282+I1294+I1306+I1318+I1330+I1342+I1364+I1376+I1388+I1399+I1410+I1421</f>
        <v>529.65000000000009</v>
      </c>
      <c r="J1194" s="1175">
        <f>J1216+J1238+J1260+J1282+J1294+J1306+J1318+J1330+J1342+J1364+J1376+J1388+J1399+J1410+J1421</f>
        <v>0</v>
      </c>
      <c r="K1194" s="243"/>
      <c r="L1194" s="243"/>
      <c r="M1194" s="244"/>
      <c r="N1194" s="245"/>
      <c r="O1194" s="246"/>
      <c r="P1194" s="247"/>
      <c r="Q1194" s="241"/>
      <c r="R1194" s="242"/>
      <c r="S1194" s="243"/>
      <c r="T1194" s="243"/>
      <c r="U1194" s="244"/>
      <c r="V1194" s="245"/>
      <c r="W1194" s="246"/>
      <c r="X1194" s="247"/>
      <c r="Y1194" s="241"/>
      <c r="Z1194" s="242"/>
      <c r="AA1194" s="243"/>
      <c r="AB1194" s="243"/>
      <c r="AC1194" s="244"/>
      <c r="AD1194" s="245"/>
      <c r="AE1194" s="246"/>
      <c r="AF1194" s="247"/>
      <c r="AG1194" s="241"/>
      <c r="AH1194" s="242"/>
      <c r="AI1194" s="243"/>
      <c r="AJ1194" s="243"/>
      <c r="AK1194" s="244"/>
      <c r="AL1194" s="245"/>
      <c r="AM1194" s="246"/>
      <c r="AN1194" s="247"/>
      <c r="AO1194" s="241"/>
      <c r="AP1194" s="242"/>
      <c r="AQ1194" s="243"/>
      <c r="AR1194" s="243"/>
      <c r="AS1194" s="244"/>
      <c r="AT1194" s="245"/>
      <c r="AU1194" s="246"/>
      <c r="AV1194" s="247"/>
      <c r="AW1194" s="241"/>
      <c r="AX1194" s="242"/>
      <c r="AY1194" s="243"/>
      <c r="AZ1194" s="243"/>
      <c r="BA1194" s="244"/>
      <c r="BB1194" s="245"/>
      <c r="BC1194" s="246"/>
      <c r="BD1194" s="247"/>
      <c r="BE1194" s="241"/>
      <c r="BF1194" s="242"/>
      <c r="BG1194" s="243"/>
      <c r="BH1194" s="243"/>
      <c r="BI1194" s="244"/>
      <c r="BJ1194" s="245"/>
      <c r="BK1194" s="246"/>
      <c r="BL1194" s="247"/>
      <c r="BM1194" s="241"/>
      <c r="BN1194" s="242"/>
      <c r="BO1194" s="243"/>
      <c r="BP1194" s="243"/>
      <c r="BQ1194" s="244"/>
      <c r="BR1194" s="245"/>
      <c r="BS1194" s="246"/>
      <c r="BT1194" s="247"/>
      <c r="BU1194" s="241"/>
      <c r="BV1194" s="242"/>
      <c r="BW1194" s="243"/>
      <c r="BX1194" s="243"/>
      <c r="BY1194" s="244"/>
      <c r="BZ1194" s="245"/>
      <c r="CA1194" s="246"/>
      <c r="CB1194" s="247"/>
      <c r="CC1194" s="241"/>
      <c r="CD1194" s="242"/>
      <c r="CE1194" s="243"/>
      <c r="CF1194" s="243"/>
      <c r="CG1194" s="244"/>
      <c r="CH1194" s="245"/>
      <c r="CI1194" s="246"/>
      <c r="CJ1194" s="247"/>
      <c r="CK1194" s="241"/>
      <c r="CL1194" s="242"/>
      <c r="CM1194" s="243"/>
      <c r="CN1194" s="243"/>
      <c r="CO1194" s="244"/>
      <c r="CP1194" s="245"/>
      <c r="CQ1194" s="246"/>
      <c r="CR1194" s="247"/>
      <c r="CS1194" s="241"/>
      <c r="CT1194" s="242"/>
      <c r="CU1194" s="243"/>
      <c r="CV1194" s="243"/>
      <c r="CW1194" s="244"/>
      <c r="CX1194" s="245"/>
      <c r="CY1194" s="246"/>
      <c r="CZ1194" s="247"/>
      <c r="DA1194" s="241"/>
      <c r="DB1194" s="242"/>
      <c r="DC1194" s="243"/>
      <c r="DD1194" s="243"/>
      <c r="DE1194" s="244"/>
      <c r="DF1194" s="245"/>
      <c r="DG1194" s="246"/>
      <c r="DH1194" s="247"/>
      <c r="DI1194" s="241"/>
      <c r="DJ1194" s="242"/>
      <c r="DK1194" s="243"/>
      <c r="DL1194" s="243"/>
      <c r="DM1194" s="244"/>
      <c r="DN1194" s="245"/>
      <c r="DO1194" s="246"/>
      <c r="DP1194" s="247"/>
      <c r="DQ1194" s="241"/>
      <c r="DR1194" s="242"/>
      <c r="DS1194" s="243"/>
      <c r="DT1194" s="243"/>
      <c r="DU1194" s="244"/>
      <c r="DV1194" s="245"/>
      <c r="DW1194" s="246"/>
      <c r="DX1194" s="247"/>
      <c r="DY1194" s="241"/>
      <c r="DZ1194" s="242"/>
      <c r="EA1194" s="243"/>
      <c r="EB1194" s="243"/>
      <c r="EC1194" s="244"/>
      <c r="ED1194" s="245"/>
      <c r="EE1194" s="246"/>
      <c r="EF1194" s="247"/>
      <c r="EG1194" s="241"/>
      <c r="EH1194" s="242"/>
      <c r="EI1194" s="243"/>
      <c r="EJ1194" s="243"/>
      <c r="EK1194" s="244"/>
      <c r="EL1194" s="245"/>
      <c r="EM1194" s="246"/>
      <c r="EN1194" s="247"/>
      <c r="EO1194" s="241"/>
      <c r="EP1194" s="242"/>
      <c r="EQ1194" s="243"/>
      <c r="ER1194" s="243"/>
      <c r="ES1194" s="244"/>
      <c r="ET1194" s="245"/>
      <c r="EU1194" s="246"/>
      <c r="EV1194" s="247"/>
      <c r="EW1194" s="241"/>
      <c r="EX1194" s="242"/>
      <c r="EY1194" s="243"/>
      <c r="EZ1194" s="243"/>
      <c r="FA1194" s="244"/>
      <c r="FB1194" s="245"/>
      <c r="FC1194" s="246"/>
      <c r="FD1194" s="247"/>
      <c r="FE1194" s="241"/>
      <c r="FF1194" s="242"/>
      <c r="FG1194" s="243"/>
      <c r="FH1194" s="243"/>
      <c r="FI1194" s="244"/>
      <c r="FJ1194" s="245"/>
      <c r="FK1194" s="246"/>
      <c r="FL1194" s="247"/>
      <c r="FM1194" s="241"/>
      <c r="FN1194" s="242"/>
      <c r="FO1194" s="243"/>
      <c r="FP1194" s="243"/>
      <c r="FQ1194" s="244"/>
      <c r="FR1194" s="245"/>
      <c r="FS1194" s="246"/>
      <c r="FT1194" s="247"/>
      <c r="FU1194" s="241"/>
      <c r="FV1194" s="242"/>
      <c r="FW1194" s="243"/>
      <c r="FX1194" s="243"/>
      <c r="FY1194" s="244"/>
      <c r="FZ1194" s="245"/>
      <c r="GA1194" s="246"/>
      <c r="GB1194" s="247"/>
      <c r="GC1194" s="241"/>
      <c r="GD1194" s="242"/>
      <c r="GE1194" s="243"/>
      <c r="GF1194" s="243"/>
      <c r="GG1194" s="244"/>
      <c r="GH1194" s="245"/>
      <c r="GI1194" s="246"/>
      <c r="GJ1194" s="247"/>
      <c r="GK1194" s="241"/>
      <c r="GL1194" s="242"/>
      <c r="GM1194" s="243"/>
      <c r="GN1194" s="243"/>
      <c r="GO1194" s="244"/>
      <c r="GP1194" s="245"/>
      <c r="GQ1194" s="246"/>
      <c r="GR1194" s="247"/>
      <c r="GS1194" s="241"/>
      <c r="GT1194" s="242"/>
      <c r="GU1194" s="243"/>
      <c r="GV1194" s="243"/>
      <c r="GW1194" s="244"/>
      <c r="GX1194" s="245"/>
      <c r="GY1194" s="246"/>
      <c r="GZ1194" s="247"/>
      <c r="HA1194" s="241"/>
      <c r="HB1194" s="242"/>
      <c r="HC1194" s="243"/>
      <c r="HD1194" s="243"/>
      <c r="HE1194" s="244"/>
      <c r="HF1194" s="245"/>
      <c r="HG1194" s="246"/>
      <c r="HH1194" s="247"/>
      <c r="HI1194" s="241"/>
      <c r="HJ1194" s="242"/>
      <c r="HK1194" s="243"/>
      <c r="HL1194" s="243"/>
      <c r="HM1194" s="244"/>
      <c r="HN1194" s="245"/>
      <c r="HO1194" s="246"/>
      <c r="HP1194" s="247"/>
      <c r="HQ1194" s="241"/>
      <c r="HR1194" s="242"/>
      <c r="HS1194" s="243"/>
      <c r="HT1194" s="243"/>
      <c r="HU1194" s="244"/>
      <c r="HV1194" s="245"/>
      <c r="HW1194" s="246"/>
      <c r="HX1194" s="247"/>
      <c r="HY1194" s="241"/>
      <c r="HZ1194" s="242"/>
      <c r="IA1194" s="243"/>
      <c r="IB1194" s="243"/>
      <c r="IC1194" s="244"/>
      <c r="ID1194" s="245"/>
      <c r="IE1194" s="246"/>
      <c r="IF1194" s="247"/>
      <c r="IG1194" s="241"/>
      <c r="IH1194" s="242"/>
      <c r="II1194" s="243"/>
      <c r="IJ1194" s="243"/>
      <c r="IK1194" s="244"/>
      <c r="IL1194" s="245"/>
      <c r="IM1194" s="246"/>
      <c r="IN1194" s="247"/>
      <c r="IO1194" s="241"/>
      <c r="IP1194" s="242"/>
      <c r="IQ1194" s="243"/>
      <c r="IR1194" s="243"/>
      <c r="IS1194" s="244"/>
      <c r="IT1194" s="245"/>
      <c r="IU1194" s="246"/>
      <c r="IV1194" s="247"/>
      <c r="IW1194" s="241"/>
      <c r="IX1194" s="242"/>
      <c r="IY1194" s="243"/>
      <c r="IZ1194" s="243"/>
      <c r="JA1194" s="244"/>
      <c r="JB1194" s="245"/>
      <c r="JC1194" s="246"/>
      <c r="JD1194" s="247"/>
      <c r="JE1194" s="241"/>
      <c r="JF1194" s="242"/>
      <c r="JG1194" s="243"/>
      <c r="JH1194" s="243"/>
      <c r="JI1194" s="244"/>
      <c r="JJ1194" s="245"/>
      <c r="JK1194" s="246"/>
      <c r="JL1194" s="247"/>
      <c r="JM1194" s="241"/>
      <c r="JN1194" s="242"/>
      <c r="JO1194" s="243"/>
      <c r="JP1194" s="243"/>
      <c r="JQ1194" s="244"/>
      <c r="JR1194" s="245"/>
      <c r="JS1194" s="246"/>
      <c r="JT1194" s="247"/>
      <c r="JU1194" s="241"/>
      <c r="JV1194" s="242"/>
      <c r="JW1194" s="243"/>
      <c r="JX1194" s="243"/>
      <c r="JY1194" s="244"/>
      <c r="JZ1194" s="245"/>
      <c r="KA1194" s="246"/>
      <c r="KB1194" s="247"/>
      <c r="KC1194" s="241"/>
      <c r="KD1194" s="242"/>
      <c r="KE1194" s="243"/>
      <c r="KF1194" s="243"/>
      <c r="KG1194" s="244"/>
      <c r="KH1194" s="245"/>
      <c r="KI1194" s="246"/>
      <c r="KJ1194" s="247"/>
      <c r="KK1194" s="241"/>
      <c r="KL1194" s="242"/>
      <c r="KM1194" s="243"/>
      <c r="KN1194" s="243"/>
      <c r="KO1194" s="244"/>
      <c r="KP1194" s="245"/>
      <c r="KQ1194" s="246"/>
      <c r="KR1194" s="247"/>
      <c r="KS1194" s="241"/>
      <c r="KT1194" s="242"/>
      <c r="KU1194" s="243"/>
      <c r="KV1194" s="243"/>
      <c r="KW1194" s="244"/>
      <c r="KX1194" s="245"/>
      <c r="KY1194" s="246"/>
      <c r="KZ1194" s="247"/>
      <c r="LA1194" s="241"/>
      <c r="LB1194" s="242"/>
      <c r="LC1194" s="243"/>
      <c r="LD1194" s="243"/>
      <c r="LE1194" s="244"/>
      <c r="LF1194" s="245"/>
      <c r="LG1194" s="246"/>
      <c r="LH1194" s="247"/>
      <c r="LI1194" s="241"/>
      <c r="LJ1194" s="242"/>
      <c r="LK1194" s="243"/>
      <c r="LL1194" s="243"/>
      <c r="LM1194" s="244"/>
      <c r="LN1194" s="245"/>
      <c r="LO1194" s="246"/>
      <c r="LP1194" s="247"/>
      <c r="LQ1194" s="241"/>
      <c r="LR1194" s="242"/>
      <c r="LS1194" s="243"/>
      <c r="LT1194" s="243"/>
      <c r="LU1194" s="244"/>
      <c r="LV1194" s="245"/>
      <c r="LW1194" s="246"/>
      <c r="LX1194" s="247"/>
      <c r="LY1194" s="241"/>
      <c r="LZ1194" s="242"/>
      <c r="MA1194" s="243"/>
      <c r="MB1194" s="243"/>
      <c r="MC1194" s="244"/>
      <c r="MD1194" s="245"/>
      <c r="ME1194" s="246"/>
      <c r="MF1194" s="247"/>
      <c r="MG1194" s="241"/>
      <c r="MH1194" s="242"/>
      <c r="MI1194" s="243"/>
      <c r="MJ1194" s="243"/>
      <c r="MK1194" s="244"/>
      <c r="ML1194" s="245"/>
      <c r="MM1194" s="246"/>
      <c r="MN1194" s="247"/>
      <c r="MO1194" s="241"/>
      <c r="MP1194" s="242"/>
      <c r="MQ1194" s="243"/>
      <c r="MR1194" s="243"/>
      <c r="MS1194" s="244"/>
      <c r="MT1194" s="245"/>
      <c r="MU1194" s="246"/>
      <c r="MV1194" s="247"/>
      <c r="MW1194" s="241"/>
      <c r="MX1194" s="242"/>
      <c r="MY1194" s="243"/>
      <c r="MZ1194" s="243"/>
      <c r="NA1194" s="244"/>
      <c r="NB1194" s="245"/>
      <c r="NC1194" s="246"/>
      <c r="ND1194" s="247"/>
      <c r="NE1194" s="241"/>
      <c r="NF1194" s="242"/>
      <c r="NG1194" s="243"/>
      <c r="NH1194" s="243"/>
      <c r="NI1194" s="244"/>
      <c r="NJ1194" s="245"/>
      <c r="NK1194" s="246"/>
      <c r="NL1194" s="247"/>
      <c r="NM1194" s="241"/>
      <c r="NN1194" s="242"/>
      <c r="NO1194" s="243"/>
      <c r="NP1194" s="243"/>
      <c r="NQ1194" s="244"/>
      <c r="NR1194" s="245"/>
      <c r="NS1194" s="246"/>
      <c r="NT1194" s="247"/>
      <c r="NU1194" s="241"/>
      <c r="NV1194" s="242"/>
      <c r="NW1194" s="243"/>
      <c r="NX1194" s="243"/>
      <c r="NY1194" s="244"/>
      <c r="NZ1194" s="245"/>
      <c r="OA1194" s="246"/>
      <c r="OB1194" s="247"/>
      <c r="OC1194" s="241"/>
      <c r="OD1194" s="242"/>
      <c r="OE1194" s="243"/>
      <c r="OF1194" s="243"/>
      <c r="OG1194" s="244"/>
      <c r="OH1194" s="245"/>
      <c r="OI1194" s="246"/>
      <c r="OJ1194" s="247"/>
      <c r="OK1194" s="241"/>
      <c r="OL1194" s="242"/>
      <c r="OM1194" s="243"/>
      <c r="ON1194" s="243"/>
      <c r="OO1194" s="244"/>
      <c r="OP1194" s="245"/>
      <c r="OQ1194" s="246"/>
      <c r="OR1194" s="247"/>
      <c r="OS1194" s="241"/>
      <c r="OT1194" s="242"/>
      <c r="OU1194" s="243"/>
      <c r="OV1194" s="243"/>
      <c r="OW1194" s="244"/>
      <c r="OX1194" s="245"/>
      <c r="OY1194" s="246"/>
      <c r="OZ1194" s="247"/>
      <c r="PA1194" s="241"/>
      <c r="PB1194" s="242"/>
      <c r="PC1194" s="243"/>
      <c r="PD1194" s="243"/>
      <c r="PE1194" s="244"/>
      <c r="PF1194" s="245"/>
      <c r="PG1194" s="246"/>
      <c r="PH1194" s="247"/>
      <c r="PI1194" s="241"/>
      <c r="PJ1194" s="242"/>
      <c r="PK1194" s="243"/>
      <c r="PL1194" s="243"/>
      <c r="PM1194" s="244"/>
      <c r="PN1194" s="245"/>
      <c r="PO1194" s="246"/>
      <c r="PP1194" s="247"/>
      <c r="PQ1194" s="241"/>
      <c r="PR1194" s="242"/>
      <c r="PS1194" s="243"/>
      <c r="PT1194" s="243"/>
      <c r="PU1194" s="244"/>
      <c r="PV1194" s="245"/>
      <c r="PW1194" s="246"/>
      <c r="PX1194" s="247"/>
      <c r="PY1194" s="241"/>
      <c r="PZ1194" s="242"/>
      <c r="QA1194" s="243"/>
      <c r="QB1194" s="243"/>
      <c r="QC1194" s="244"/>
      <c r="QD1194" s="245"/>
      <c r="QE1194" s="246"/>
      <c r="QF1194" s="247"/>
      <c r="QG1194" s="241"/>
      <c r="QH1194" s="242"/>
      <c r="QI1194" s="243"/>
      <c r="QJ1194" s="243"/>
      <c r="QK1194" s="244"/>
      <c r="QL1194" s="245"/>
      <c r="QM1194" s="246"/>
      <c r="QN1194" s="247"/>
      <c r="QO1194" s="241"/>
      <c r="QP1194" s="242"/>
      <c r="QQ1194" s="243"/>
      <c r="QR1194" s="243"/>
      <c r="QS1194" s="244"/>
      <c r="QT1194" s="245"/>
      <c r="QU1194" s="246"/>
      <c r="QV1194" s="247"/>
      <c r="QW1194" s="241"/>
      <c r="QX1194" s="242"/>
      <c r="QY1194" s="243"/>
      <c r="QZ1194" s="243"/>
      <c r="RA1194" s="244"/>
      <c r="RB1194" s="245"/>
      <c r="RC1194" s="246"/>
      <c r="RD1194" s="247"/>
      <c r="RE1194" s="241"/>
      <c r="RF1194" s="242"/>
      <c r="RG1194" s="243"/>
      <c r="RH1194" s="243"/>
      <c r="RI1194" s="244"/>
      <c r="RJ1194" s="245"/>
      <c r="RK1194" s="246"/>
      <c r="RL1194" s="247"/>
      <c r="RM1194" s="241"/>
      <c r="RN1194" s="242"/>
      <c r="RO1194" s="243"/>
      <c r="RP1194" s="243"/>
      <c r="RQ1194" s="244"/>
      <c r="RR1194" s="245"/>
      <c r="RS1194" s="246"/>
      <c r="RT1194" s="247"/>
      <c r="RU1194" s="241"/>
      <c r="RV1194" s="242"/>
      <c r="RW1194" s="243"/>
      <c r="RX1194" s="243"/>
      <c r="RY1194" s="244"/>
      <c r="RZ1194" s="245"/>
      <c r="SA1194" s="246"/>
      <c r="SB1194" s="247"/>
      <c r="SC1194" s="241"/>
      <c r="SD1194" s="242"/>
      <c r="SE1194" s="243"/>
      <c r="SF1194" s="243"/>
      <c r="SG1194" s="244"/>
      <c r="SH1194" s="245"/>
      <c r="SI1194" s="246"/>
      <c r="SJ1194" s="247"/>
      <c r="SK1194" s="241"/>
      <c r="SL1194" s="242"/>
      <c r="SM1194" s="243"/>
      <c r="SN1194" s="243"/>
      <c r="SO1194" s="244"/>
      <c r="SP1194" s="245"/>
      <c r="SQ1194" s="246"/>
      <c r="SR1194" s="247"/>
      <c r="SS1194" s="241"/>
      <c r="ST1194" s="242"/>
      <c r="SU1194" s="243"/>
      <c r="SV1194" s="243"/>
      <c r="SW1194" s="244"/>
      <c r="SX1194" s="245"/>
      <c r="SY1194" s="246"/>
      <c r="SZ1194" s="247"/>
      <c r="TA1194" s="241"/>
      <c r="TB1194" s="242"/>
      <c r="TC1194" s="243"/>
      <c r="TD1194" s="243"/>
      <c r="TE1194" s="244"/>
      <c r="TF1194" s="245"/>
      <c r="TG1194" s="246"/>
      <c r="TH1194" s="247"/>
      <c r="TI1194" s="241"/>
      <c r="TJ1194" s="242"/>
      <c r="TK1194" s="243"/>
      <c r="TL1194" s="243"/>
      <c r="TM1194" s="244"/>
      <c r="TN1194" s="245"/>
      <c r="TO1194" s="246"/>
      <c r="TP1194" s="247"/>
      <c r="TQ1194" s="241"/>
      <c r="TR1194" s="242"/>
      <c r="TS1194" s="243"/>
      <c r="TT1194" s="243"/>
      <c r="TU1194" s="244"/>
      <c r="TV1194" s="245"/>
      <c r="TW1194" s="246"/>
      <c r="TX1194" s="247"/>
      <c r="TY1194" s="241"/>
      <c r="TZ1194" s="242"/>
      <c r="UA1194" s="243"/>
      <c r="UB1194" s="243"/>
      <c r="UC1194" s="244"/>
      <c r="UD1194" s="245"/>
      <c r="UE1194" s="246"/>
      <c r="UF1194" s="247"/>
      <c r="UG1194" s="241"/>
      <c r="UH1194" s="242"/>
      <c r="UI1194" s="243"/>
      <c r="UJ1194" s="243"/>
      <c r="UK1194" s="244"/>
      <c r="UL1194" s="245"/>
      <c r="UM1194" s="246"/>
      <c r="UN1194" s="247"/>
      <c r="UO1194" s="241"/>
      <c r="UP1194" s="242"/>
      <c r="UQ1194" s="243"/>
      <c r="UR1194" s="243"/>
      <c r="US1194" s="244"/>
      <c r="UT1194" s="245"/>
      <c r="UU1194" s="246"/>
      <c r="UV1194" s="247"/>
      <c r="UW1194" s="241"/>
      <c r="UX1194" s="242"/>
      <c r="UY1194" s="243"/>
      <c r="UZ1194" s="243"/>
      <c r="VA1194" s="244"/>
      <c r="VB1194" s="245"/>
      <c r="VC1194" s="246"/>
      <c r="VD1194" s="247"/>
      <c r="VE1194" s="241"/>
      <c r="VF1194" s="242"/>
      <c r="VG1194" s="243"/>
      <c r="VH1194" s="243"/>
      <c r="VI1194" s="244"/>
      <c r="VJ1194" s="245"/>
      <c r="VK1194" s="246"/>
      <c r="VL1194" s="247"/>
      <c r="VM1194" s="241"/>
      <c r="VN1194" s="242"/>
      <c r="VO1194" s="243"/>
      <c r="VP1194" s="243"/>
      <c r="VQ1194" s="244"/>
      <c r="VR1194" s="245"/>
      <c r="VS1194" s="246"/>
      <c r="VT1194" s="247"/>
      <c r="VU1194" s="241"/>
      <c r="VV1194" s="242"/>
      <c r="VW1194" s="243"/>
      <c r="VX1194" s="243"/>
      <c r="VY1194" s="244"/>
      <c r="VZ1194" s="245"/>
      <c r="WA1194" s="246"/>
      <c r="WB1194" s="247"/>
      <c r="WC1194" s="241"/>
      <c r="WD1194" s="242"/>
      <c r="WE1194" s="243"/>
      <c r="WF1194" s="243"/>
      <c r="WG1194" s="244"/>
      <c r="WH1194" s="245"/>
      <c r="WI1194" s="246"/>
      <c r="WJ1194" s="247"/>
      <c r="WK1194" s="241"/>
      <c r="WL1194" s="242"/>
      <c r="WM1194" s="243"/>
      <c r="WN1194" s="243"/>
      <c r="WO1194" s="244"/>
      <c r="WP1194" s="245"/>
      <c r="WQ1194" s="246"/>
      <c r="WR1194" s="247"/>
      <c r="WS1194" s="241"/>
      <c r="WT1194" s="242"/>
      <c r="WU1194" s="243"/>
      <c r="WV1194" s="243"/>
      <c r="WW1194" s="244"/>
      <c r="WX1194" s="245"/>
      <c r="WY1194" s="246"/>
      <c r="WZ1194" s="247"/>
      <c r="XA1194" s="241"/>
      <c r="XB1194" s="242"/>
      <c r="XC1194" s="243"/>
      <c r="XD1194" s="243"/>
      <c r="XE1194" s="244"/>
      <c r="XF1194" s="245"/>
      <c r="XG1194" s="246"/>
      <c r="XH1194" s="247"/>
      <c r="XI1194" s="241"/>
      <c r="XJ1194" s="242"/>
      <c r="XK1194" s="243"/>
      <c r="XL1194" s="243"/>
      <c r="XM1194" s="244"/>
      <c r="XN1194" s="245"/>
      <c r="XO1194" s="246"/>
      <c r="XP1194" s="247"/>
      <c r="XQ1194" s="241"/>
      <c r="XR1194" s="242"/>
      <c r="XS1194" s="243"/>
      <c r="XT1194" s="243"/>
      <c r="XU1194" s="244"/>
      <c r="XV1194" s="245"/>
      <c r="XW1194" s="246"/>
      <c r="XX1194" s="247"/>
      <c r="XY1194" s="241"/>
      <c r="XZ1194" s="242"/>
      <c r="YA1194" s="243"/>
      <c r="YB1194" s="243"/>
      <c r="YC1194" s="244"/>
      <c r="YD1194" s="245"/>
      <c r="YE1194" s="246"/>
      <c r="YF1194" s="247"/>
      <c r="YG1194" s="241"/>
      <c r="YH1194" s="242"/>
      <c r="YI1194" s="243"/>
      <c r="YJ1194" s="243"/>
      <c r="YK1194" s="244"/>
      <c r="YL1194" s="245"/>
      <c r="YM1194" s="246"/>
      <c r="YN1194" s="247"/>
      <c r="YO1194" s="241"/>
      <c r="YP1194" s="242"/>
      <c r="YQ1194" s="243"/>
      <c r="YR1194" s="243"/>
      <c r="YS1194" s="244"/>
      <c r="YT1194" s="245"/>
      <c r="YU1194" s="246"/>
      <c r="YV1194" s="247"/>
      <c r="YW1194" s="241"/>
      <c r="YX1194" s="242"/>
      <c r="YY1194" s="243"/>
      <c r="YZ1194" s="243"/>
      <c r="ZA1194" s="244"/>
      <c r="ZB1194" s="245"/>
      <c r="ZC1194" s="246"/>
      <c r="ZD1194" s="247"/>
      <c r="ZE1194" s="241"/>
      <c r="ZF1194" s="242"/>
      <c r="ZG1194" s="243"/>
      <c r="ZH1194" s="243"/>
      <c r="ZI1194" s="244"/>
      <c r="ZJ1194" s="245"/>
      <c r="ZK1194" s="246"/>
      <c r="ZL1194" s="247"/>
      <c r="ZM1194" s="241"/>
      <c r="ZN1194" s="242"/>
      <c r="ZO1194" s="243"/>
      <c r="ZP1194" s="243"/>
      <c r="ZQ1194" s="244"/>
      <c r="ZR1194" s="245"/>
      <c r="ZS1194" s="246"/>
      <c r="ZT1194" s="247"/>
      <c r="ZU1194" s="241"/>
      <c r="ZV1194" s="242"/>
      <c r="ZW1194" s="243"/>
      <c r="ZX1194" s="243"/>
      <c r="ZY1194" s="244"/>
      <c r="ZZ1194" s="245"/>
      <c r="AAA1194" s="246"/>
      <c r="AAB1194" s="247"/>
      <c r="AAC1194" s="241"/>
      <c r="AAD1194" s="242"/>
      <c r="AAE1194" s="243"/>
      <c r="AAF1194" s="243"/>
      <c r="AAG1194" s="244"/>
      <c r="AAH1194" s="245"/>
      <c r="AAI1194" s="246"/>
      <c r="AAJ1194" s="247"/>
      <c r="AAK1194" s="241"/>
      <c r="AAL1194" s="242"/>
      <c r="AAM1194" s="243"/>
      <c r="AAN1194" s="243"/>
      <c r="AAO1194" s="244"/>
      <c r="AAP1194" s="245"/>
      <c r="AAQ1194" s="246"/>
      <c r="AAR1194" s="247"/>
      <c r="AAS1194" s="241"/>
      <c r="AAT1194" s="242"/>
      <c r="AAU1194" s="243"/>
      <c r="AAV1194" s="243"/>
      <c r="AAW1194" s="244"/>
      <c r="AAX1194" s="245"/>
      <c r="AAY1194" s="246"/>
      <c r="AAZ1194" s="247"/>
      <c r="ABA1194" s="241"/>
      <c r="ABB1194" s="242"/>
      <c r="ABC1194" s="243"/>
      <c r="ABD1194" s="243"/>
      <c r="ABE1194" s="244"/>
      <c r="ABF1194" s="245"/>
      <c r="ABG1194" s="246"/>
      <c r="ABH1194" s="247"/>
      <c r="ABI1194" s="241"/>
      <c r="ABJ1194" s="242"/>
      <c r="ABK1194" s="243"/>
      <c r="ABL1194" s="243"/>
      <c r="ABM1194" s="244"/>
      <c r="ABN1194" s="245"/>
      <c r="ABO1194" s="246"/>
      <c r="ABP1194" s="247"/>
      <c r="ABQ1194" s="241"/>
      <c r="ABR1194" s="242"/>
      <c r="ABS1194" s="243"/>
      <c r="ABT1194" s="243"/>
      <c r="ABU1194" s="244"/>
      <c r="ABV1194" s="245"/>
      <c r="ABW1194" s="246"/>
      <c r="ABX1194" s="247"/>
      <c r="ABY1194" s="241"/>
      <c r="ABZ1194" s="242"/>
      <c r="ACA1194" s="243"/>
      <c r="ACB1194" s="243"/>
      <c r="ACC1194" s="244"/>
      <c r="ACD1194" s="245"/>
      <c r="ACE1194" s="246"/>
      <c r="ACF1194" s="247"/>
      <c r="ACG1194" s="241"/>
      <c r="ACH1194" s="242"/>
      <c r="ACI1194" s="243"/>
      <c r="ACJ1194" s="243"/>
      <c r="ACK1194" s="244"/>
      <c r="ACL1194" s="245"/>
      <c r="ACM1194" s="246"/>
      <c r="ACN1194" s="247"/>
      <c r="ACO1194" s="241"/>
      <c r="ACP1194" s="242"/>
      <c r="ACQ1194" s="243"/>
      <c r="ACR1194" s="243"/>
      <c r="ACS1194" s="244"/>
      <c r="ACT1194" s="245"/>
      <c r="ACU1194" s="246"/>
      <c r="ACV1194" s="247"/>
      <c r="ACW1194" s="241"/>
      <c r="ACX1194" s="242"/>
      <c r="ACY1194" s="243"/>
      <c r="ACZ1194" s="243"/>
      <c r="ADA1194" s="244"/>
      <c r="ADB1194" s="245"/>
      <c r="ADC1194" s="246"/>
      <c r="ADD1194" s="247"/>
      <c r="ADE1194" s="241"/>
      <c r="ADF1194" s="242"/>
      <c r="ADG1194" s="243"/>
      <c r="ADH1194" s="243"/>
      <c r="ADI1194" s="244"/>
      <c r="ADJ1194" s="245"/>
      <c r="ADK1194" s="246"/>
      <c r="ADL1194" s="247"/>
      <c r="ADM1194" s="241"/>
      <c r="ADN1194" s="242"/>
      <c r="ADO1194" s="243"/>
      <c r="ADP1194" s="243"/>
      <c r="ADQ1194" s="244"/>
      <c r="ADR1194" s="245"/>
      <c r="ADS1194" s="246"/>
      <c r="ADT1194" s="247"/>
      <c r="ADU1194" s="241"/>
      <c r="ADV1194" s="242"/>
      <c r="ADW1194" s="243"/>
      <c r="ADX1194" s="243"/>
      <c r="ADY1194" s="244"/>
      <c r="ADZ1194" s="245"/>
      <c r="AEA1194" s="246"/>
      <c r="AEB1194" s="247"/>
      <c r="AEC1194" s="241"/>
      <c r="AED1194" s="242"/>
      <c r="AEE1194" s="243"/>
      <c r="AEF1194" s="243"/>
      <c r="AEG1194" s="244"/>
      <c r="AEH1194" s="245"/>
      <c r="AEI1194" s="246"/>
      <c r="AEJ1194" s="247"/>
      <c r="AEK1194" s="241"/>
      <c r="AEL1194" s="242"/>
      <c r="AEM1194" s="243"/>
      <c r="AEN1194" s="243"/>
      <c r="AEO1194" s="244"/>
      <c r="AEP1194" s="245"/>
      <c r="AEQ1194" s="246"/>
      <c r="AER1194" s="247"/>
      <c r="AES1194" s="241"/>
      <c r="AET1194" s="242"/>
      <c r="AEU1194" s="243"/>
      <c r="AEV1194" s="243"/>
      <c r="AEW1194" s="244"/>
      <c r="AEX1194" s="245"/>
      <c r="AEY1194" s="246"/>
      <c r="AEZ1194" s="247"/>
      <c r="AFA1194" s="241"/>
      <c r="AFB1194" s="242"/>
      <c r="AFC1194" s="243"/>
      <c r="AFD1194" s="243"/>
      <c r="AFE1194" s="244"/>
      <c r="AFF1194" s="245"/>
      <c r="AFG1194" s="246"/>
      <c r="AFH1194" s="247"/>
      <c r="AFI1194" s="241"/>
      <c r="AFJ1194" s="242"/>
      <c r="AFK1194" s="243"/>
      <c r="AFL1194" s="243"/>
      <c r="AFM1194" s="244"/>
      <c r="AFN1194" s="245"/>
      <c r="AFO1194" s="246"/>
      <c r="AFP1194" s="247"/>
      <c r="AFQ1194" s="241"/>
      <c r="AFR1194" s="242"/>
      <c r="AFS1194" s="243"/>
      <c r="AFT1194" s="243"/>
      <c r="AFU1194" s="244"/>
      <c r="AFV1194" s="245"/>
      <c r="AFW1194" s="246"/>
      <c r="AFX1194" s="247"/>
      <c r="AFY1194" s="241"/>
      <c r="AFZ1194" s="242"/>
      <c r="AGA1194" s="243"/>
      <c r="AGB1194" s="243"/>
      <c r="AGC1194" s="244"/>
      <c r="AGD1194" s="245"/>
      <c r="AGE1194" s="246"/>
      <c r="AGF1194" s="247"/>
      <c r="AGG1194" s="241"/>
      <c r="AGH1194" s="242"/>
      <c r="AGI1194" s="243"/>
      <c r="AGJ1194" s="243"/>
      <c r="AGK1194" s="244"/>
      <c r="AGL1194" s="245"/>
      <c r="AGM1194" s="246"/>
      <c r="AGN1194" s="247"/>
      <c r="AGO1194" s="241"/>
      <c r="AGP1194" s="242"/>
      <c r="AGQ1194" s="243"/>
      <c r="AGR1194" s="243"/>
      <c r="AGS1194" s="244"/>
      <c r="AGT1194" s="245"/>
      <c r="AGU1194" s="246"/>
      <c r="AGV1194" s="247"/>
      <c r="AGW1194" s="241"/>
      <c r="AGX1194" s="242"/>
      <c r="AGY1194" s="243"/>
      <c r="AGZ1194" s="243"/>
      <c r="AHA1194" s="244"/>
      <c r="AHB1194" s="245"/>
      <c r="AHC1194" s="246"/>
      <c r="AHD1194" s="247"/>
      <c r="AHE1194" s="241"/>
      <c r="AHF1194" s="242"/>
      <c r="AHG1194" s="243"/>
      <c r="AHH1194" s="243"/>
      <c r="AHI1194" s="244"/>
      <c r="AHJ1194" s="245"/>
      <c r="AHK1194" s="246"/>
      <c r="AHL1194" s="247"/>
      <c r="AHM1194" s="241"/>
      <c r="AHN1194" s="242"/>
      <c r="AHO1194" s="243"/>
      <c r="AHP1194" s="243"/>
      <c r="AHQ1194" s="244"/>
      <c r="AHR1194" s="245"/>
      <c r="AHS1194" s="246"/>
      <c r="AHT1194" s="247"/>
      <c r="AHU1194" s="241"/>
      <c r="AHV1194" s="242"/>
      <c r="AHW1194" s="243"/>
      <c r="AHX1194" s="243"/>
      <c r="AHY1194" s="244"/>
      <c r="AHZ1194" s="245"/>
      <c r="AIA1194" s="246"/>
      <c r="AIB1194" s="247"/>
      <c r="AIC1194" s="241"/>
      <c r="AID1194" s="242"/>
      <c r="AIE1194" s="243"/>
      <c r="AIF1194" s="243"/>
      <c r="AIG1194" s="244"/>
      <c r="AIH1194" s="245"/>
      <c r="AII1194" s="246"/>
      <c r="AIJ1194" s="247"/>
      <c r="AIK1194" s="241"/>
      <c r="AIL1194" s="242"/>
      <c r="AIM1194" s="243"/>
      <c r="AIN1194" s="243"/>
      <c r="AIO1194" s="244"/>
      <c r="AIP1194" s="245"/>
      <c r="AIQ1194" s="246"/>
      <c r="AIR1194" s="247"/>
      <c r="AIS1194" s="241"/>
      <c r="AIT1194" s="242"/>
      <c r="AIU1194" s="243"/>
      <c r="AIV1194" s="243"/>
      <c r="AIW1194" s="244"/>
      <c r="AIX1194" s="245"/>
      <c r="AIY1194" s="246"/>
      <c r="AIZ1194" s="247"/>
      <c r="AJA1194" s="241"/>
      <c r="AJB1194" s="242"/>
      <c r="AJC1194" s="243"/>
      <c r="AJD1194" s="243"/>
      <c r="AJE1194" s="244"/>
      <c r="AJF1194" s="245"/>
      <c r="AJG1194" s="246"/>
      <c r="AJH1194" s="247"/>
      <c r="AJI1194" s="241"/>
      <c r="AJJ1194" s="242"/>
      <c r="AJK1194" s="243"/>
      <c r="AJL1194" s="243"/>
      <c r="AJM1194" s="244"/>
      <c r="AJN1194" s="245"/>
      <c r="AJO1194" s="246"/>
      <c r="AJP1194" s="247"/>
      <c r="AJQ1194" s="241"/>
      <c r="AJR1194" s="242"/>
      <c r="AJS1194" s="243"/>
      <c r="AJT1194" s="243"/>
      <c r="AJU1194" s="244"/>
      <c r="AJV1194" s="245"/>
      <c r="AJW1194" s="246"/>
      <c r="AJX1194" s="247"/>
      <c r="AJY1194" s="241"/>
      <c r="AJZ1194" s="242"/>
      <c r="AKA1194" s="243"/>
      <c r="AKB1194" s="243"/>
      <c r="AKC1194" s="244"/>
      <c r="AKD1194" s="245"/>
      <c r="AKE1194" s="246"/>
      <c r="AKF1194" s="247"/>
      <c r="AKG1194" s="241"/>
      <c r="AKH1194" s="242"/>
      <c r="AKI1194" s="243"/>
      <c r="AKJ1194" s="243"/>
      <c r="AKK1194" s="244"/>
      <c r="AKL1194" s="245"/>
      <c r="AKM1194" s="246"/>
      <c r="AKN1194" s="247"/>
      <c r="AKO1194" s="241"/>
      <c r="AKP1194" s="242"/>
      <c r="AKQ1194" s="243"/>
      <c r="AKR1194" s="243"/>
      <c r="AKS1194" s="244"/>
      <c r="AKT1194" s="245"/>
      <c r="AKU1194" s="246"/>
      <c r="AKV1194" s="247"/>
      <c r="AKW1194" s="241"/>
      <c r="AKX1194" s="242"/>
      <c r="AKY1194" s="243"/>
      <c r="AKZ1194" s="243"/>
      <c r="ALA1194" s="244"/>
      <c r="ALB1194" s="245"/>
      <c r="ALC1194" s="246"/>
      <c r="ALD1194" s="247"/>
      <c r="ALE1194" s="241"/>
      <c r="ALF1194" s="242"/>
      <c r="ALG1194" s="243"/>
      <c r="ALH1194" s="243"/>
      <c r="ALI1194" s="244"/>
      <c r="ALJ1194" s="245"/>
      <c r="ALK1194" s="246"/>
      <c r="ALL1194" s="247"/>
      <c r="ALM1194" s="241"/>
      <c r="ALN1194" s="242"/>
      <c r="ALO1194" s="243"/>
      <c r="ALP1194" s="243"/>
      <c r="ALQ1194" s="244"/>
      <c r="ALR1194" s="245"/>
      <c r="ALS1194" s="246"/>
      <c r="ALT1194" s="247"/>
      <c r="ALU1194" s="241"/>
      <c r="ALV1194" s="242"/>
      <c r="ALW1194" s="243"/>
      <c r="ALX1194" s="243"/>
      <c r="ALY1194" s="244"/>
      <c r="ALZ1194" s="245"/>
      <c r="AMA1194" s="246"/>
      <c r="AMB1194" s="247"/>
      <c r="AMC1194" s="241"/>
      <c r="AMD1194" s="242"/>
      <c r="AME1194" s="243"/>
      <c r="AMF1194" s="243"/>
      <c r="AMG1194" s="244"/>
      <c r="AMH1194" s="245"/>
      <c r="AMI1194" s="246"/>
      <c r="AMJ1194" s="247"/>
      <c r="AMK1194" s="241"/>
      <c r="AML1194" s="242"/>
      <c r="AMM1194" s="243"/>
      <c r="AMN1194" s="243"/>
      <c r="AMO1194" s="244"/>
      <c r="AMP1194" s="245"/>
      <c r="AMQ1194" s="246"/>
      <c r="AMR1194" s="247"/>
      <c r="AMS1194" s="241"/>
      <c r="AMT1194" s="242"/>
      <c r="AMU1194" s="243"/>
      <c r="AMV1194" s="243"/>
      <c r="AMW1194" s="244"/>
      <c r="AMX1194" s="245"/>
      <c r="AMY1194" s="246"/>
      <c r="AMZ1194" s="247"/>
      <c r="ANA1194" s="241"/>
      <c r="ANB1194" s="242"/>
      <c r="ANC1194" s="243"/>
      <c r="AND1194" s="243"/>
      <c r="ANE1194" s="244"/>
      <c r="ANF1194" s="245"/>
      <c r="ANG1194" s="246"/>
      <c r="ANH1194" s="247"/>
      <c r="ANI1194" s="241"/>
      <c r="ANJ1194" s="242"/>
      <c r="ANK1194" s="243"/>
      <c r="ANL1194" s="243"/>
      <c r="ANM1194" s="244"/>
      <c r="ANN1194" s="245"/>
      <c r="ANO1194" s="246"/>
      <c r="ANP1194" s="247"/>
      <c r="ANQ1194" s="241"/>
      <c r="ANR1194" s="242"/>
      <c r="ANS1194" s="243"/>
      <c r="ANT1194" s="243"/>
      <c r="ANU1194" s="244"/>
      <c r="ANV1194" s="245"/>
      <c r="ANW1194" s="246"/>
      <c r="ANX1194" s="247"/>
      <c r="ANY1194" s="241"/>
      <c r="ANZ1194" s="242"/>
      <c r="AOA1194" s="243"/>
      <c r="AOB1194" s="243"/>
      <c r="AOC1194" s="244"/>
      <c r="AOD1194" s="245"/>
      <c r="AOE1194" s="246"/>
      <c r="AOF1194" s="247"/>
      <c r="AOG1194" s="241"/>
      <c r="AOH1194" s="242"/>
      <c r="AOI1194" s="243"/>
      <c r="AOJ1194" s="243"/>
      <c r="AOK1194" s="244"/>
      <c r="AOL1194" s="245"/>
      <c r="AOM1194" s="246"/>
      <c r="AON1194" s="247"/>
      <c r="AOO1194" s="241"/>
      <c r="AOP1194" s="242"/>
      <c r="AOQ1194" s="243"/>
      <c r="AOR1194" s="243"/>
      <c r="AOS1194" s="244"/>
      <c r="AOT1194" s="245"/>
      <c r="AOU1194" s="246"/>
      <c r="AOV1194" s="247"/>
      <c r="AOW1194" s="241"/>
      <c r="AOX1194" s="242"/>
      <c r="AOY1194" s="243"/>
      <c r="AOZ1194" s="243"/>
      <c r="APA1194" s="244"/>
      <c r="APB1194" s="245"/>
      <c r="APC1194" s="246"/>
      <c r="APD1194" s="247"/>
      <c r="APE1194" s="241"/>
      <c r="APF1194" s="242"/>
      <c r="APG1194" s="243"/>
      <c r="APH1194" s="243"/>
      <c r="API1194" s="244"/>
      <c r="APJ1194" s="245"/>
      <c r="APK1194" s="246"/>
      <c r="APL1194" s="247"/>
      <c r="APM1194" s="241"/>
      <c r="APN1194" s="242"/>
      <c r="APO1194" s="243"/>
      <c r="APP1194" s="243"/>
      <c r="APQ1194" s="244"/>
      <c r="APR1194" s="245"/>
      <c r="APS1194" s="246"/>
      <c r="APT1194" s="247"/>
      <c r="APU1194" s="241"/>
      <c r="APV1194" s="242"/>
      <c r="APW1194" s="243"/>
      <c r="APX1194" s="243"/>
      <c r="APY1194" s="244"/>
      <c r="APZ1194" s="245"/>
      <c r="AQA1194" s="246"/>
      <c r="AQB1194" s="247"/>
      <c r="AQC1194" s="241"/>
      <c r="AQD1194" s="242"/>
      <c r="AQE1194" s="243"/>
      <c r="AQF1194" s="243"/>
      <c r="AQG1194" s="244"/>
      <c r="AQH1194" s="245"/>
      <c r="AQI1194" s="246"/>
      <c r="AQJ1194" s="247"/>
      <c r="AQK1194" s="241"/>
      <c r="AQL1194" s="242"/>
      <c r="AQM1194" s="243"/>
      <c r="AQN1194" s="243"/>
      <c r="AQO1194" s="244"/>
      <c r="AQP1194" s="245"/>
      <c r="AQQ1194" s="246"/>
      <c r="AQR1194" s="247"/>
      <c r="AQS1194" s="241"/>
      <c r="AQT1194" s="242"/>
      <c r="AQU1194" s="243"/>
      <c r="AQV1194" s="243"/>
      <c r="AQW1194" s="244"/>
      <c r="AQX1194" s="245"/>
      <c r="AQY1194" s="246"/>
      <c r="AQZ1194" s="247"/>
      <c r="ARA1194" s="241"/>
      <c r="ARB1194" s="242"/>
      <c r="ARC1194" s="243"/>
      <c r="ARD1194" s="243"/>
      <c r="ARE1194" s="244"/>
      <c r="ARF1194" s="245"/>
      <c r="ARG1194" s="246"/>
      <c r="ARH1194" s="247"/>
      <c r="ARI1194" s="241"/>
      <c r="ARJ1194" s="242"/>
      <c r="ARK1194" s="243"/>
      <c r="ARL1194" s="243"/>
      <c r="ARM1194" s="244"/>
      <c r="ARN1194" s="245"/>
      <c r="ARO1194" s="246"/>
      <c r="ARP1194" s="247"/>
      <c r="ARQ1194" s="241"/>
      <c r="ARR1194" s="242"/>
      <c r="ARS1194" s="243"/>
      <c r="ART1194" s="243"/>
      <c r="ARU1194" s="244"/>
      <c r="ARV1194" s="245"/>
      <c r="ARW1194" s="246"/>
      <c r="ARX1194" s="247"/>
      <c r="ARY1194" s="241"/>
      <c r="ARZ1194" s="242"/>
      <c r="ASA1194" s="243"/>
      <c r="ASB1194" s="243"/>
      <c r="ASC1194" s="244"/>
      <c r="ASD1194" s="245"/>
      <c r="ASE1194" s="246"/>
      <c r="ASF1194" s="247"/>
      <c r="ASG1194" s="241"/>
      <c r="ASH1194" s="242"/>
      <c r="ASI1194" s="243"/>
      <c r="ASJ1194" s="243"/>
      <c r="ASK1194" s="244"/>
      <c r="ASL1194" s="245"/>
      <c r="ASM1194" s="246"/>
      <c r="ASN1194" s="247"/>
      <c r="ASO1194" s="241"/>
      <c r="ASP1194" s="242"/>
      <c r="ASQ1194" s="243"/>
      <c r="ASR1194" s="243"/>
      <c r="ASS1194" s="244"/>
      <c r="AST1194" s="245"/>
      <c r="ASU1194" s="246"/>
      <c r="ASV1194" s="247"/>
      <c r="ASW1194" s="241"/>
      <c r="ASX1194" s="242"/>
      <c r="ASY1194" s="243"/>
      <c r="ASZ1194" s="243"/>
      <c r="ATA1194" s="244"/>
      <c r="ATB1194" s="245"/>
      <c r="ATC1194" s="246"/>
      <c r="ATD1194" s="247"/>
      <c r="ATE1194" s="241"/>
      <c r="ATF1194" s="242"/>
      <c r="ATG1194" s="243"/>
      <c r="ATH1194" s="243"/>
      <c r="ATI1194" s="244"/>
      <c r="ATJ1194" s="245"/>
      <c r="ATK1194" s="246"/>
      <c r="ATL1194" s="247"/>
      <c r="ATM1194" s="241"/>
      <c r="ATN1194" s="242"/>
      <c r="ATO1194" s="243"/>
      <c r="ATP1194" s="243"/>
      <c r="ATQ1194" s="244"/>
      <c r="ATR1194" s="245"/>
      <c r="ATS1194" s="246"/>
      <c r="ATT1194" s="247"/>
      <c r="ATU1194" s="241"/>
      <c r="ATV1194" s="242"/>
      <c r="ATW1194" s="243"/>
      <c r="ATX1194" s="243"/>
      <c r="ATY1194" s="244"/>
      <c r="ATZ1194" s="245"/>
      <c r="AUA1194" s="246"/>
      <c r="AUB1194" s="247"/>
      <c r="AUC1194" s="241"/>
      <c r="AUD1194" s="242"/>
      <c r="AUE1194" s="243"/>
      <c r="AUF1194" s="243"/>
      <c r="AUG1194" s="244"/>
      <c r="AUH1194" s="245"/>
      <c r="AUI1194" s="246"/>
      <c r="AUJ1194" s="247"/>
      <c r="AUK1194" s="241"/>
      <c r="AUL1194" s="242"/>
      <c r="AUM1194" s="243"/>
      <c r="AUN1194" s="243"/>
      <c r="AUO1194" s="244"/>
      <c r="AUP1194" s="245"/>
      <c r="AUQ1194" s="246"/>
      <c r="AUR1194" s="247"/>
      <c r="AUS1194" s="241"/>
      <c r="AUT1194" s="242"/>
      <c r="AUU1194" s="243"/>
      <c r="AUV1194" s="243"/>
      <c r="AUW1194" s="244"/>
      <c r="AUX1194" s="245"/>
      <c r="AUY1194" s="246"/>
      <c r="AUZ1194" s="247"/>
      <c r="AVA1194" s="241"/>
      <c r="AVB1194" s="242"/>
      <c r="AVC1194" s="243"/>
      <c r="AVD1194" s="243"/>
      <c r="AVE1194" s="244"/>
      <c r="AVF1194" s="245"/>
      <c r="AVG1194" s="246"/>
      <c r="AVH1194" s="247"/>
      <c r="AVI1194" s="241"/>
      <c r="AVJ1194" s="242"/>
      <c r="AVK1194" s="243"/>
      <c r="AVL1194" s="243"/>
      <c r="AVM1194" s="244"/>
      <c r="AVN1194" s="245"/>
      <c r="AVO1194" s="246"/>
      <c r="AVP1194" s="247"/>
      <c r="AVQ1194" s="241"/>
      <c r="AVR1194" s="242"/>
      <c r="AVS1194" s="243"/>
      <c r="AVT1194" s="243"/>
      <c r="AVU1194" s="244"/>
      <c r="AVV1194" s="245"/>
      <c r="AVW1194" s="246"/>
      <c r="AVX1194" s="247"/>
      <c r="AVY1194" s="241"/>
      <c r="AVZ1194" s="242"/>
      <c r="AWA1194" s="243"/>
      <c r="AWB1194" s="243"/>
      <c r="AWC1194" s="244"/>
      <c r="AWD1194" s="245"/>
      <c r="AWE1194" s="246"/>
      <c r="AWF1194" s="247"/>
      <c r="AWG1194" s="241"/>
      <c r="AWH1194" s="242"/>
      <c r="AWI1194" s="243"/>
      <c r="AWJ1194" s="243"/>
      <c r="AWK1194" s="244"/>
      <c r="AWL1194" s="245"/>
      <c r="AWM1194" s="246"/>
      <c r="AWN1194" s="247"/>
      <c r="AWO1194" s="241"/>
      <c r="AWP1194" s="242"/>
      <c r="AWQ1194" s="243"/>
      <c r="AWR1194" s="243"/>
      <c r="AWS1194" s="244"/>
      <c r="AWT1194" s="245"/>
      <c r="AWU1194" s="246"/>
      <c r="AWV1194" s="247"/>
      <c r="AWW1194" s="241"/>
      <c r="AWX1194" s="242"/>
      <c r="AWY1194" s="243"/>
      <c r="AWZ1194" s="243"/>
      <c r="AXA1194" s="244"/>
      <c r="AXB1194" s="245"/>
      <c r="AXC1194" s="246"/>
      <c r="AXD1194" s="247"/>
      <c r="AXE1194" s="241"/>
      <c r="AXF1194" s="242"/>
      <c r="AXG1194" s="243"/>
      <c r="AXH1194" s="243"/>
      <c r="AXI1194" s="244"/>
      <c r="AXJ1194" s="245"/>
      <c r="AXK1194" s="246"/>
      <c r="AXL1194" s="247"/>
      <c r="AXM1194" s="241"/>
      <c r="AXN1194" s="242"/>
      <c r="AXO1194" s="243"/>
      <c r="AXP1194" s="243"/>
      <c r="AXQ1194" s="244"/>
      <c r="AXR1194" s="245"/>
      <c r="AXS1194" s="246"/>
      <c r="AXT1194" s="247"/>
      <c r="AXU1194" s="241"/>
      <c r="AXV1194" s="242"/>
      <c r="AXW1194" s="243"/>
      <c r="AXX1194" s="243"/>
      <c r="AXY1194" s="244"/>
      <c r="AXZ1194" s="245"/>
      <c r="AYA1194" s="246"/>
      <c r="AYB1194" s="247"/>
      <c r="AYC1194" s="241"/>
      <c r="AYD1194" s="242"/>
      <c r="AYE1194" s="243"/>
      <c r="AYF1194" s="243"/>
      <c r="AYG1194" s="244"/>
      <c r="AYH1194" s="245"/>
      <c r="AYI1194" s="246"/>
      <c r="AYJ1194" s="247"/>
      <c r="AYK1194" s="241"/>
      <c r="AYL1194" s="242"/>
      <c r="AYM1194" s="243"/>
      <c r="AYN1194" s="243"/>
      <c r="AYO1194" s="244"/>
      <c r="AYP1194" s="245"/>
      <c r="AYQ1194" s="246"/>
      <c r="AYR1194" s="247"/>
      <c r="AYS1194" s="241"/>
      <c r="AYT1194" s="242"/>
      <c r="AYU1194" s="243"/>
      <c r="AYV1194" s="243"/>
      <c r="AYW1194" s="244"/>
      <c r="AYX1194" s="245"/>
      <c r="AYY1194" s="246"/>
      <c r="AYZ1194" s="247"/>
      <c r="AZA1194" s="241"/>
      <c r="AZB1194" s="242"/>
      <c r="AZC1194" s="243"/>
      <c r="AZD1194" s="243"/>
      <c r="AZE1194" s="244"/>
      <c r="AZF1194" s="245"/>
      <c r="AZG1194" s="246"/>
      <c r="AZH1194" s="247"/>
      <c r="AZI1194" s="241"/>
      <c r="AZJ1194" s="242"/>
      <c r="AZK1194" s="243"/>
      <c r="AZL1194" s="243"/>
      <c r="AZM1194" s="244"/>
      <c r="AZN1194" s="245"/>
      <c r="AZO1194" s="246"/>
      <c r="AZP1194" s="247"/>
      <c r="AZQ1194" s="241"/>
      <c r="AZR1194" s="242"/>
      <c r="AZS1194" s="243"/>
      <c r="AZT1194" s="243"/>
      <c r="AZU1194" s="244"/>
      <c r="AZV1194" s="245"/>
      <c r="AZW1194" s="246"/>
      <c r="AZX1194" s="247"/>
      <c r="AZY1194" s="241"/>
      <c r="AZZ1194" s="242"/>
      <c r="BAA1194" s="243"/>
      <c r="BAB1194" s="243"/>
      <c r="BAC1194" s="244"/>
      <c r="BAD1194" s="245"/>
      <c r="BAE1194" s="246"/>
      <c r="BAF1194" s="247"/>
      <c r="BAG1194" s="241"/>
      <c r="BAH1194" s="242"/>
      <c r="BAI1194" s="243"/>
      <c r="BAJ1194" s="243"/>
      <c r="BAK1194" s="244"/>
      <c r="BAL1194" s="245"/>
      <c r="BAM1194" s="246"/>
      <c r="BAN1194" s="247"/>
      <c r="BAO1194" s="241"/>
      <c r="BAP1194" s="242"/>
      <c r="BAQ1194" s="243"/>
      <c r="BAR1194" s="243"/>
      <c r="BAS1194" s="244"/>
      <c r="BAT1194" s="245"/>
      <c r="BAU1194" s="246"/>
      <c r="BAV1194" s="247"/>
      <c r="BAW1194" s="241"/>
      <c r="BAX1194" s="242"/>
      <c r="BAY1194" s="243"/>
      <c r="BAZ1194" s="243"/>
      <c r="BBA1194" s="244"/>
      <c r="BBB1194" s="245"/>
      <c r="BBC1194" s="246"/>
      <c r="BBD1194" s="247"/>
      <c r="BBE1194" s="241"/>
      <c r="BBF1194" s="242"/>
      <c r="BBG1194" s="243"/>
      <c r="BBH1194" s="243"/>
      <c r="BBI1194" s="244"/>
      <c r="BBJ1194" s="245"/>
      <c r="BBK1194" s="246"/>
      <c r="BBL1194" s="247"/>
      <c r="BBM1194" s="241"/>
      <c r="BBN1194" s="242"/>
      <c r="BBO1194" s="243"/>
      <c r="BBP1194" s="243"/>
      <c r="BBQ1194" s="244"/>
      <c r="BBR1194" s="245"/>
      <c r="BBS1194" s="246"/>
      <c r="BBT1194" s="247"/>
      <c r="BBU1194" s="241"/>
      <c r="BBV1194" s="242"/>
      <c r="BBW1194" s="243"/>
      <c r="BBX1194" s="243"/>
      <c r="BBY1194" s="244"/>
      <c r="BBZ1194" s="245"/>
      <c r="BCA1194" s="246"/>
      <c r="BCB1194" s="247"/>
      <c r="BCC1194" s="241"/>
      <c r="BCD1194" s="242"/>
      <c r="BCE1194" s="243"/>
      <c r="BCF1194" s="243"/>
      <c r="BCG1194" s="244"/>
      <c r="BCH1194" s="245"/>
      <c r="BCI1194" s="246"/>
      <c r="BCJ1194" s="247"/>
      <c r="BCK1194" s="241"/>
      <c r="BCL1194" s="242"/>
      <c r="BCM1194" s="243"/>
      <c r="BCN1194" s="243"/>
      <c r="BCO1194" s="244"/>
      <c r="BCP1194" s="245"/>
      <c r="BCQ1194" s="246"/>
      <c r="BCR1194" s="247"/>
      <c r="BCS1194" s="241"/>
      <c r="BCT1194" s="242"/>
      <c r="BCU1194" s="243"/>
      <c r="BCV1194" s="243"/>
      <c r="BCW1194" s="244"/>
      <c r="BCX1194" s="245"/>
      <c r="BCY1194" s="246"/>
      <c r="BCZ1194" s="247"/>
      <c r="BDA1194" s="241"/>
      <c r="BDB1194" s="242"/>
      <c r="BDC1194" s="243"/>
      <c r="BDD1194" s="243"/>
      <c r="BDE1194" s="244"/>
      <c r="BDF1194" s="245"/>
      <c r="BDG1194" s="246"/>
      <c r="BDH1194" s="247"/>
      <c r="BDI1194" s="241"/>
      <c r="BDJ1194" s="242"/>
      <c r="BDK1194" s="243"/>
      <c r="BDL1194" s="243"/>
      <c r="BDM1194" s="244"/>
      <c r="BDN1194" s="245"/>
      <c r="BDO1194" s="246"/>
      <c r="BDP1194" s="247"/>
      <c r="BDQ1194" s="241"/>
      <c r="BDR1194" s="242"/>
      <c r="BDS1194" s="243"/>
      <c r="BDT1194" s="243"/>
      <c r="BDU1194" s="244"/>
      <c r="BDV1194" s="245"/>
      <c r="BDW1194" s="246"/>
      <c r="BDX1194" s="247"/>
      <c r="BDY1194" s="241"/>
      <c r="BDZ1194" s="242"/>
      <c r="BEA1194" s="243"/>
      <c r="BEB1194" s="243"/>
      <c r="BEC1194" s="244"/>
      <c r="BED1194" s="245"/>
      <c r="BEE1194" s="246"/>
      <c r="BEF1194" s="247"/>
      <c r="BEG1194" s="241"/>
      <c r="BEH1194" s="242"/>
      <c r="BEI1194" s="243"/>
      <c r="BEJ1194" s="243"/>
      <c r="BEK1194" s="244"/>
      <c r="BEL1194" s="245"/>
      <c r="BEM1194" s="246"/>
      <c r="BEN1194" s="247"/>
      <c r="BEO1194" s="241"/>
      <c r="BEP1194" s="242"/>
      <c r="BEQ1194" s="243"/>
      <c r="BER1194" s="243"/>
      <c r="BES1194" s="244"/>
      <c r="BET1194" s="245"/>
      <c r="BEU1194" s="246"/>
      <c r="BEV1194" s="247"/>
      <c r="BEW1194" s="241"/>
      <c r="BEX1194" s="242"/>
      <c r="BEY1194" s="243"/>
      <c r="BEZ1194" s="243"/>
      <c r="BFA1194" s="244"/>
      <c r="BFB1194" s="245"/>
      <c r="BFC1194" s="246"/>
      <c r="BFD1194" s="247"/>
      <c r="BFE1194" s="241"/>
      <c r="BFF1194" s="242"/>
      <c r="BFG1194" s="243"/>
      <c r="BFH1194" s="243"/>
      <c r="BFI1194" s="244"/>
      <c r="BFJ1194" s="245"/>
      <c r="BFK1194" s="246"/>
      <c r="BFL1194" s="247"/>
      <c r="BFM1194" s="241"/>
      <c r="BFN1194" s="242"/>
      <c r="BFO1194" s="243"/>
      <c r="BFP1194" s="243"/>
      <c r="BFQ1194" s="244"/>
      <c r="BFR1194" s="245"/>
      <c r="BFS1194" s="246"/>
      <c r="BFT1194" s="247"/>
      <c r="BFU1194" s="241"/>
      <c r="BFV1194" s="242"/>
      <c r="BFW1194" s="243"/>
      <c r="BFX1194" s="243"/>
      <c r="BFY1194" s="244"/>
      <c r="BFZ1194" s="245"/>
      <c r="BGA1194" s="246"/>
      <c r="BGB1194" s="247"/>
      <c r="BGC1194" s="241"/>
      <c r="BGD1194" s="242"/>
      <c r="BGE1194" s="243"/>
      <c r="BGF1194" s="243"/>
      <c r="BGG1194" s="244"/>
      <c r="BGH1194" s="245"/>
      <c r="BGI1194" s="246"/>
      <c r="BGJ1194" s="247"/>
      <c r="BGK1194" s="241"/>
      <c r="BGL1194" s="242"/>
      <c r="BGM1194" s="243"/>
      <c r="BGN1194" s="243"/>
      <c r="BGO1194" s="244"/>
      <c r="BGP1194" s="245"/>
      <c r="BGQ1194" s="246"/>
      <c r="BGR1194" s="247"/>
      <c r="BGS1194" s="241"/>
      <c r="BGT1194" s="242"/>
      <c r="BGU1194" s="243"/>
      <c r="BGV1194" s="243"/>
      <c r="BGW1194" s="244"/>
      <c r="BGX1194" s="245"/>
      <c r="BGY1194" s="246"/>
      <c r="BGZ1194" s="247"/>
      <c r="BHA1194" s="241"/>
      <c r="BHB1194" s="242"/>
      <c r="BHC1194" s="243"/>
      <c r="BHD1194" s="243"/>
      <c r="BHE1194" s="244"/>
      <c r="BHF1194" s="245"/>
      <c r="BHG1194" s="246"/>
      <c r="BHH1194" s="247"/>
      <c r="BHI1194" s="241"/>
      <c r="BHJ1194" s="242"/>
      <c r="BHK1194" s="243"/>
      <c r="BHL1194" s="243"/>
      <c r="BHM1194" s="244"/>
      <c r="BHN1194" s="245"/>
      <c r="BHO1194" s="246"/>
      <c r="BHP1194" s="247"/>
      <c r="BHQ1194" s="241"/>
      <c r="BHR1194" s="242"/>
      <c r="BHS1194" s="243"/>
      <c r="BHT1194" s="243"/>
      <c r="BHU1194" s="244"/>
      <c r="BHV1194" s="245"/>
      <c r="BHW1194" s="246"/>
      <c r="BHX1194" s="247"/>
      <c r="BHY1194" s="241"/>
      <c r="BHZ1194" s="242"/>
      <c r="BIA1194" s="243"/>
      <c r="BIB1194" s="243"/>
      <c r="BIC1194" s="244"/>
      <c r="BID1194" s="245"/>
      <c r="BIE1194" s="246"/>
      <c r="BIF1194" s="247"/>
      <c r="BIG1194" s="241"/>
      <c r="BIH1194" s="242"/>
      <c r="BII1194" s="243"/>
      <c r="BIJ1194" s="243"/>
      <c r="BIK1194" s="244"/>
      <c r="BIL1194" s="245"/>
      <c r="BIM1194" s="246"/>
      <c r="BIN1194" s="247"/>
      <c r="BIO1194" s="241"/>
      <c r="BIP1194" s="242"/>
      <c r="BIQ1194" s="243"/>
      <c r="BIR1194" s="243"/>
      <c r="BIS1194" s="244"/>
      <c r="BIT1194" s="245"/>
      <c r="BIU1194" s="246"/>
      <c r="BIV1194" s="247"/>
      <c r="BIW1194" s="241"/>
      <c r="BIX1194" s="242"/>
      <c r="BIY1194" s="243"/>
      <c r="BIZ1194" s="243"/>
      <c r="BJA1194" s="244"/>
      <c r="BJB1194" s="245"/>
      <c r="BJC1194" s="246"/>
      <c r="BJD1194" s="247"/>
      <c r="BJE1194" s="241"/>
      <c r="BJF1194" s="242"/>
      <c r="BJG1194" s="243"/>
      <c r="BJH1194" s="243"/>
      <c r="BJI1194" s="244"/>
      <c r="BJJ1194" s="245"/>
      <c r="BJK1194" s="246"/>
      <c r="BJL1194" s="247"/>
      <c r="BJM1194" s="241"/>
      <c r="BJN1194" s="242"/>
      <c r="BJO1194" s="243"/>
      <c r="BJP1194" s="243"/>
      <c r="BJQ1194" s="244"/>
      <c r="BJR1194" s="245"/>
      <c r="BJS1194" s="246"/>
      <c r="BJT1194" s="247"/>
      <c r="BJU1194" s="241"/>
      <c r="BJV1194" s="242"/>
      <c r="BJW1194" s="243"/>
      <c r="BJX1194" s="243"/>
      <c r="BJY1194" s="244"/>
      <c r="BJZ1194" s="245"/>
      <c r="BKA1194" s="246"/>
      <c r="BKB1194" s="247"/>
      <c r="BKC1194" s="241"/>
      <c r="BKD1194" s="242"/>
      <c r="BKE1194" s="243"/>
      <c r="BKF1194" s="243"/>
      <c r="BKG1194" s="244"/>
      <c r="BKH1194" s="245"/>
      <c r="BKI1194" s="246"/>
      <c r="BKJ1194" s="247"/>
      <c r="BKK1194" s="241"/>
      <c r="BKL1194" s="242"/>
      <c r="BKM1194" s="243"/>
      <c r="BKN1194" s="243"/>
      <c r="BKO1194" s="244"/>
      <c r="BKP1194" s="245"/>
      <c r="BKQ1194" s="246"/>
      <c r="BKR1194" s="247"/>
      <c r="BKS1194" s="241"/>
      <c r="BKT1194" s="242"/>
      <c r="BKU1194" s="243"/>
      <c r="BKV1194" s="243"/>
      <c r="BKW1194" s="244"/>
      <c r="BKX1194" s="245"/>
      <c r="BKY1194" s="246"/>
      <c r="BKZ1194" s="247"/>
      <c r="BLA1194" s="241"/>
      <c r="BLB1194" s="242"/>
      <c r="BLC1194" s="243"/>
      <c r="BLD1194" s="243"/>
      <c r="BLE1194" s="244"/>
      <c r="BLF1194" s="245"/>
      <c r="BLG1194" s="246"/>
      <c r="BLH1194" s="247"/>
      <c r="BLI1194" s="241"/>
      <c r="BLJ1194" s="242"/>
      <c r="BLK1194" s="243"/>
      <c r="BLL1194" s="243"/>
      <c r="BLM1194" s="244"/>
      <c r="BLN1194" s="245"/>
      <c r="BLO1194" s="246"/>
      <c r="BLP1194" s="247"/>
      <c r="BLQ1194" s="241"/>
      <c r="BLR1194" s="242"/>
      <c r="BLS1194" s="243"/>
      <c r="BLT1194" s="243"/>
      <c r="BLU1194" s="244"/>
      <c r="BLV1194" s="245"/>
      <c r="BLW1194" s="246"/>
      <c r="BLX1194" s="247"/>
      <c r="BLY1194" s="241"/>
      <c r="BLZ1194" s="242"/>
      <c r="BMA1194" s="243"/>
      <c r="BMB1194" s="243"/>
      <c r="BMC1194" s="244"/>
      <c r="BMD1194" s="245"/>
      <c r="BME1194" s="246"/>
      <c r="BMF1194" s="247"/>
      <c r="BMG1194" s="241"/>
      <c r="BMH1194" s="242"/>
      <c r="BMI1194" s="243"/>
      <c r="BMJ1194" s="243"/>
      <c r="BMK1194" s="244"/>
      <c r="BML1194" s="245"/>
      <c r="BMM1194" s="246"/>
      <c r="BMN1194" s="247"/>
      <c r="BMO1194" s="241"/>
      <c r="BMP1194" s="242"/>
      <c r="BMQ1194" s="243"/>
      <c r="BMR1194" s="243"/>
      <c r="BMS1194" s="244"/>
      <c r="BMT1194" s="245"/>
      <c r="BMU1194" s="246"/>
      <c r="BMV1194" s="247"/>
      <c r="BMW1194" s="241"/>
      <c r="BMX1194" s="242"/>
      <c r="BMY1194" s="243"/>
      <c r="BMZ1194" s="243"/>
      <c r="BNA1194" s="244"/>
      <c r="BNB1194" s="245"/>
      <c r="BNC1194" s="246"/>
      <c r="BND1194" s="247"/>
      <c r="BNE1194" s="241"/>
      <c r="BNF1194" s="242"/>
      <c r="BNG1194" s="243"/>
      <c r="BNH1194" s="243"/>
      <c r="BNI1194" s="244"/>
      <c r="BNJ1194" s="245"/>
      <c r="BNK1194" s="246"/>
      <c r="BNL1194" s="247"/>
      <c r="BNM1194" s="241"/>
      <c r="BNN1194" s="242"/>
      <c r="BNO1194" s="243"/>
      <c r="BNP1194" s="243"/>
      <c r="BNQ1194" s="244"/>
      <c r="BNR1194" s="245"/>
      <c r="BNS1194" s="246"/>
      <c r="BNT1194" s="247"/>
      <c r="BNU1194" s="241"/>
      <c r="BNV1194" s="242"/>
      <c r="BNW1194" s="243"/>
      <c r="BNX1194" s="243"/>
      <c r="BNY1194" s="244"/>
      <c r="BNZ1194" s="245"/>
      <c r="BOA1194" s="246"/>
      <c r="BOB1194" s="247"/>
      <c r="BOC1194" s="241"/>
      <c r="BOD1194" s="242"/>
      <c r="BOE1194" s="243"/>
      <c r="BOF1194" s="243"/>
      <c r="BOG1194" s="244"/>
      <c r="BOH1194" s="245"/>
      <c r="BOI1194" s="246"/>
      <c r="BOJ1194" s="247"/>
      <c r="BOK1194" s="241"/>
      <c r="BOL1194" s="242"/>
      <c r="BOM1194" s="243"/>
      <c r="BON1194" s="243"/>
      <c r="BOO1194" s="244"/>
      <c r="BOP1194" s="245"/>
      <c r="BOQ1194" s="246"/>
      <c r="BOR1194" s="247"/>
      <c r="BOS1194" s="241"/>
      <c r="BOT1194" s="242"/>
      <c r="BOU1194" s="243"/>
      <c r="BOV1194" s="243"/>
      <c r="BOW1194" s="244"/>
      <c r="BOX1194" s="245"/>
      <c r="BOY1194" s="246"/>
      <c r="BOZ1194" s="247"/>
      <c r="BPA1194" s="241"/>
      <c r="BPB1194" s="242"/>
      <c r="BPC1194" s="243"/>
      <c r="BPD1194" s="243"/>
      <c r="BPE1194" s="244"/>
      <c r="BPF1194" s="245"/>
      <c r="BPG1194" s="246"/>
      <c r="BPH1194" s="247"/>
      <c r="BPI1194" s="241"/>
      <c r="BPJ1194" s="242"/>
      <c r="BPK1194" s="243"/>
      <c r="BPL1194" s="243"/>
      <c r="BPM1194" s="244"/>
      <c r="BPN1194" s="245"/>
      <c r="BPO1194" s="246"/>
      <c r="BPP1194" s="247"/>
      <c r="BPQ1194" s="241"/>
      <c r="BPR1194" s="242"/>
      <c r="BPS1194" s="243"/>
      <c r="BPT1194" s="243"/>
      <c r="BPU1194" s="244"/>
      <c r="BPV1194" s="245"/>
      <c r="BPW1194" s="246"/>
      <c r="BPX1194" s="247"/>
      <c r="BPY1194" s="241"/>
      <c r="BPZ1194" s="242"/>
      <c r="BQA1194" s="243"/>
      <c r="BQB1194" s="243"/>
      <c r="BQC1194" s="244"/>
      <c r="BQD1194" s="245"/>
      <c r="BQE1194" s="246"/>
      <c r="BQF1194" s="247"/>
      <c r="BQG1194" s="241"/>
      <c r="BQH1194" s="242"/>
      <c r="BQI1194" s="243"/>
      <c r="BQJ1194" s="243"/>
      <c r="BQK1194" s="244"/>
      <c r="BQL1194" s="245"/>
      <c r="BQM1194" s="246"/>
      <c r="BQN1194" s="247"/>
      <c r="BQO1194" s="241"/>
      <c r="BQP1194" s="242"/>
      <c r="BQQ1194" s="243"/>
      <c r="BQR1194" s="243"/>
      <c r="BQS1194" s="244"/>
      <c r="BQT1194" s="245"/>
      <c r="BQU1194" s="246"/>
      <c r="BQV1194" s="247"/>
      <c r="BQW1194" s="241"/>
      <c r="BQX1194" s="242"/>
      <c r="BQY1194" s="243"/>
      <c r="BQZ1194" s="243"/>
      <c r="BRA1194" s="244"/>
      <c r="BRB1194" s="245"/>
      <c r="BRC1194" s="246"/>
      <c r="BRD1194" s="247"/>
      <c r="BRE1194" s="241"/>
      <c r="BRF1194" s="242"/>
      <c r="BRG1194" s="243"/>
      <c r="BRH1194" s="243"/>
      <c r="BRI1194" s="244"/>
      <c r="BRJ1194" s="245"/>
      <c r="BRK1194" s="246"/>
      <c r="BRL1194" s="247"/>
      <c r="BRM1194" s="241"/>
      <c r="BRN1194" s="242"/>
      <c r="BRO1194" s="243"/>
      <c r="BRP1194" s="243"/>
      <c r="BRQ1194" s="244"/>
      <c r="BRR1194" s="245"/>
      <c r="BRS1194" s="246"/>
      <c r="BRT1194" s="247"/>
      <c r="BRU1194" s="241"/>
      <c r="BRV1194" s="242"/>
      <c r="BRW1194" s="243"/>
      <c r="BRX1194" s="243"/>
      <c r="BRY1194" s="244"/>
      <c r="BRZ1194" s="245"/>
      <c r="BSA1194" s="246"/>
      <c r="BSB1194" s="247"/>
      <c r="BSC1194" s="241"/>
      <c r="BSD1194" s="242"/>
      <c r="BSE1194" s="243"/>
      <c r="BSF1194" s="243"/>
      <c r="BSG1194" s="244"/>
      <c r="BSH1194" s="245"/>
      <c r="BSI1194" s="246"/>
      <c r="BSJ1194" s="247"/>
      <c r="BSK1194" s="241"/>
      <c r="BSL1194" s="242"/>
      <c r="BSM1194" s="243"/>
      <c r="BSN1194" s="243"/>
      <c r="BSO1194" s="244"/>
      <c r="BSP1194" s="245"/>
      <c r="BSQ1194" s="246"/>
      <c r="BSR1194" s="247"/>
      <c r="BSS1194" s="241"/>
      <c r="BST1194" s="242"/>
      <c r="BSU1194" s="243"/>
      <c r="BSV1194" s="243"/>
      <c r="BSW1194" s="244"/>
      <c r="BSX1194" s="245"/>
      <c r="BSY1194" s="246"/>
      <c r="BSZ1194" s="247"/>
      <c r="BTA1194" s="241"/>
      <c r="BTB1194" s="242"/>
      <c r="BTC1194" s="243"/>
      <c r="BTD1194" s="243"/>
      <c r="BTE1194" s="244"/>
      <c r="BTF1194" s="245"/>
      <c r="BTG1194" s="246"/>
      <c r="BTH1194" s="247"/>
      <c r="BTI1194" s="241"/>
      <c r="BTJ1194" s="242"/>
      <c r="BTK1194" s="243"/>
      <c r="BTL1194" s="243"/>
      <c r="BTM1194" s="244"/>
      <c r="BTN1194" s="245"/>
      <c r="BTO1194" s="246"/>
      <c r="BTP1194" s="247"/>
      <c r="BTQ1194" s="241"/>
      <c r="BTR1194" s="242"/>
      <c r="BTS1194" s="243"/>
      <c r="BTT1194" s="243"/>
      <c r="BTU1194" s="244"/>
      <c r="BTV1194" s="245"/>
      <c r="BTW1194" s="246"/>
      <c r="BTX1194" s="247"/>
      <c r="BTY1194" s="241"/>
      <c r="BTZ1194" s="242"/>
      <c r="BUA1194" s="243"/>
      <c r="BUB1194" s="243"/>
      <c r="BUC1194" s="244"/>
      <c r="BUD1194" s="245"/>
      <c r="BUE1194" s="246"/>
      <c r="BUF1194" s="247"/>
      <c r="BUG1194" s="241"/>
      <c r="BUH1194" s="242"/>
      <c r="BUI1194" s="243"/>
      <c r="BUJ1194" s="243"/>
      <c r="BUK1194" s="244"/>
      <c r="BUL1194" s="245"/>
      <c r="BUM1194" s="246"/>
      <c r="BUN1194" s="247"/>
      <c r="BUO1194" s="241"/>
      <c r="BUP1194" s="242"/>
      <c r="BUQ1194" s="243"/>
      <c r="BUR1194" s="243"/>
      <c r="BUS1194" s="244"/>
      <c r="BUT1194" s="245"/>
      <c r="BUU1194" s="246"/>
      <c r="BUV1194" s="247"/>
      <c r="BUW1194" s="241"/>
      <c r="BUX1194" s="242"/>
      <c r="BUY1194" s="243"/>
      <c r="BUZ1194" s="243"/>
      <c r="BVA1194" s="244"/>
      <c r="BVB1194" s="245"/>
      <c r="BVC1194" s="246"/>
      <c r="BVD1194" s="247"/>
      <c r="BVE1194" s="241"/>
      <c r="BVF1194" s="242"/>
      <c r="BVG1194" s="243"/>
      <c r="BVH1194" s="243"/>
      <c r="BVI1194" s="244"/>
      <c r="BVJ1194" s="245"/>
      <c r="BVK1194" s="246"/>
      <c r="BVL1194" s="247"/>
      <c r="BVM1194" s="241"/>
      <c r="BVN1194" s="242"/>
      <c r="BVO1194" s="243"/>
      <c r="BVP1194" s="243"/>
      <c r="BVQ1194" s="244"/>
      <c r="BVR1194" s="245"/>
      <c r="BVS1194" s="246"/>
      <c r="BVT1194" s="247"/>
      <c r="BVU1194" s="241"/>
      <c r="BVV1194" s="242"/>
      <c r="BVW1194" s="243"/>
      <c r="BVX1194" s="243"/>
      <c r="BVY1194" s="244"/>
      <c r="BVZ1194" s="245"/>
      <c r="BWA1194" s="246"/>
      <c r="BWB1194" s="247"/>
      <c r="BWC1194" s="241"/>
      <c r="BWD1194" s="242"/>
      <c r="BWE1194" s="243"/>
      <c r="BWF1194" s="243"/>
      <c r="BWG1194" s="244"/>
      <c r="BWH1194" s="245"/>
      <c r="BWI1194" s="246"/>
      <c r="BWJ1194" s="247"/>
      <c r="BWK1194" s="241"/>
      <c r="BWL1194" s="242"/>
      <c r="BWM1194" s="243"/>
      <c r="BWN1194" s="243"/>
      <c r="BWO1194" s="244"/>
      <c r="BWP1194" s="245"/>
      <c r="BWQ1194" s="246"/>
      <c r="BWR1194" s="247"/>
      <c r="BWS1194" s="241"/>
      <c r="BWT1194" s="242"/>
      <c r="BWU1194" s="243"/>
      <c r="BWV1194" s="243"/>
      <c r="BWW1194" s="244"/>
      <c r="BWX1194" s="245"/>
      <c r="BWY1194" s="246"/>
      <c r="BWZ1194" s="247"/>
      <c r="BXA1194" s="241"/>
      <c r="BXB1194" s="242"/>
      <c r="BXC1194" s="243"/>
      <c r="BXD1194" s="243"/>
      <c r="BXE1194" s="244"/>
      <c r="BXF1194" s="245"/>
      <c r="BXG1194" s="246"/>
      <c r="BXH1194" s="247"/>
      <c r="BXI1194" s="241"/>
      <c r="BXJ1194" s="242"/>
      <c r="BXK1194" s="243"/>
      <c r="BXL1194" s="243"/>
      <c r="BXM1194" s="244"/>
      <c r="BXN1194" s="245"/>
      <c r="BXO1194" s="246"/>
      <c r="BXP1194" s="247"/>
      <c r="BXQ1194" s="241"/>
      <c r="BXR1194" s="242"/>
      <c r="BXS1194" s="243"/>
      <c r="BXT1194" s="243"/>
      <c r="BXU1194" s="244"/>
      <c r="BXV1194" s="245"/>
      <c r="BXW1194" s="246"/>
      <c r="BXX1194" s="247"/>
      <c r="BXY1194" s="241"/>
      <c r="BXZ1194" s="242"/>
      <c r="BYA1194" s="243"/>
      <c r="BYB1194" s="243"/>
      <c r="BYC1194" s="244"/>
      <c r="BYD1194" s="245"/>
      <c r="BYE1194" s="246"/>
      <c r="BYF1194" s="247"/>
      <c r="BYG1194" s="241"/>
      <c r="BYH1194" s="242"/>
      <c r="BYI1194" s="243"/>
      <c r="BYJ1194" s="243"/>
      <c r="BYK1194" s="244"/>
      <c r="BYL1194" s="245"/>
      <c r="BYM1194" s="246"/>
      <c r="BYN1194" s="247"/>
      <c r="BYO1194" s="241"/>
      <c r="BYP1194" s="242"/>
      <c r="BYQ1194" s="243"/>
      <c r="BYR1194" s="243"/>
      <c r="BYS1194" s="244"/>
      <c r="BYT1194" s="245"/>
      <c r="BYU1194" s="246"/>
      <c r="BYV1194" s="247"/>
      <c r="BYW1194" s="241"/>
      <c r="BYX1194" s="242"/>
      <c r="BYY1194" s="243"/>
      <c r="BYZ1194" s="243"/>
      <c r="BZA1194" s="244"/>
      <c r="BZB1194" s="245"/>
      <c r="BZC1194" s="246"/>
      <c r="BZD1194" s="247"/>
      <c r="BZE1194" s="241"/>
      <c r="BZF1194" s="242"/>
      <c r="BZG1194" s="243"/>
      <c r="BZH1194" s="243"/>
      <c r="BZI1194" s="244"/>
      <c r="BZJ1194" s="245"/>
      <c r="BZK1194" s="246"/>
      <c r="BZL1194" s="247"/>
      <c r="BZM1194" s="241"/>
      <c r="BZN1194" s="242"/>
      <c r="BZO1194" s="243"/>
      <c r="BZP1194" s="243"/>
      <c r="BZQ1194" s="244"/>
      <c r="BZR1194" s="245"/>
      <c r="BZS1194" s="246"/>
      <c r="BZT1194" s="247"/>
      <c r="BZU1194" s="241"/>
      <c r="BZV1194" s="242"/>
      <c r="BZW1194" s="243"/>
      <c r="BZX1194" s="243"/>
      <c r="BZY1194" s="244"/>
      <c r="BZZ1194" s="245"/>
      <c r="CAA1194" s="246"/>
      <c r="CAB1194" s="247"/>
      <c r="CAC1194" s="241"/>
      <c r="CAD1194" s="242"/>
      <c r="CAE1194" s="243"/>
      <c r="CAF1194" s="243"/>
      <c r="CAG1194" s="244"/>
      <c r="CAH1194" s="245"/>
      <c r="CAI1194" s="246"/>
      <c r="CAJ1194" s="247"/>
      <c r="CAK1194" s="241"/>
      <c r="CAL1194" s="242"/>
      <c r="CAM1194" s="243"/>
      <c r="CAN1194" s="243"/>
      <c r="CAO1194" s="244"/>
      <c r="CAP1194" s="245"/>
      <c r="CAQ1194" s="246"/>
      <c r="CAR1194" s="247"/>
      <c r="CAS1194" s="241"/>
      <c r="CAT1194" s="242"/>
      <c r="CAU1194" s="243"/>
      <c r="CAV1194" s="243"/>
      <c r="CAW1194" s="244"/>
      <c r="CAX1194" s="245"/>
      <c r="CAY1194" s="246"/>
      <c r="CAZ1194" s="247"/>
      <c r="CBA1194" s="241"/>
      <c r="CBB1194" s="242"/>
      <c r="CBC1194" s="243"/>
      <c r="CBD1194" s="243"/>
      <c r="CBE1194" s="244"/>
      <c r="CBF1194" s="245"/>
      <c r="CBG1194" s="246"/>
      <c r="CBH1194" s="247"/>
      <c r="CBI1194" s="241"/>
      <c r="CBJ1194" s="242"/>
      <c r="CBK1194" s="243"/>
      <c r="CBL1194" s="243"/>
      <c r="CBM1194" s="244"/>
      <c r="CBN1194" s="245"/>
      <c r="CBO1194" s="246"/>
      <c r="CBP1194" s="247"/>
      <c r="CBQ1194" s="241"/>
      <c r="CBR1194" s="242"/>
      <c r="CBS1194" s="243"/>
      <c r="CBT1194" s="243"/>
      <c r="CBU1194" s="244"/>
      <c r="CBV1194" s="245"/>
      <c r="CBW1194" s="246"/>
      <c r="CBX1194" s="247"/>
      <c r="CBY1194" s="241"/>
      <c r="CBZ1194" s="242"/>
      <c r="CCA1194" s="243"/>
      <c r="CCB1194" s="243"/>
      <c r="CCC1194" s="244"/>
      <c r="CCD1194" s="245"/>
      <c r="CCE1194" s="246"/>
      <c r="CCF1194" s="247"/>
      <c r="CCG1194" s="241"/>
      <c r="CCH1194" s="242"/>
      <c r="CCI1194" s="243"/>
      <c r="CCJ1194" s="243"/>
      <c r="CCK1194" s="244"/>
      <c r="CCL1194" s="245"/>
      <c r="CCM1194" s="246"/>
      <c r="CCN1194" s="247"/>
      <c r="CCO1194" s="241"/>
      <c r="CCP1194" s="242"/>
      <c r="CCQ1194" s="243"/>
      <c r="CCR1194" s="243"/>
      <c r="CCS1194" s="244"/>
      <c r="CCT1194" s="245"/>
      <c r="CCU1194" s="246"/>
      <c r="CCV1194" s="247"/>
      <c r="CCW1194" s="241"/>
      <c r="CCX1194" s="242"/>
      <c r="CCY1194" s="243"/>
      <c r="CCZ1194" s="243"/>
      <c r="CDA1194" s="244"/>
      <c r="CDB1194" s="245"/>
      <c r="CDC1194" s="246"/>
      <c r="CDD1194" s="247"/>
      <c r="CDE1194" s="241"/>
      <c r="CDF1194" s="242"/>
      <c r="CDG1194" s="243"/>
      <c r="CDH1194" s="243"/>
      <c r="CDI1194" s="244"/>
      <c r="CDJ1194" s="245"/>
      <c r="CDK1194" s="246"/>
      <c r="CDL1194" s="247"/>
      <c r="CDM1194" s="241"/>
      <c r="CDN1194" s="242"/>
      <c r="CDO1194" s="243"/>
      <c r="CDP1194" s="243"/>
      <c r="CDQ1194" s="244"/>
      <c r="CDR1194" s="245"/>
      <c r="CDS1194" s="246"/>
      <c r="CDT1194" s="247"/>
      <c r="CDU1194" s="241"/>
      <c r="CDV1194" s="242"/>
      <c r="CDW1194" s="243"/>
      <c r="CDX1194" s="243"/>
      <c r="CDY1194" s="244"/>
      <c r="CDZ1194" s="245"/>
      <c r="CEA1194" s="246"/>
      <c r="CEB1194" s="247"/>
      <c r="CEC1194" s="241"/>
      <c r="CED1194" s="242"/>
      <c r="CEE1194" s="243"/>
      <c r="CEF1194" s="243"/>
      <c r="CEG1194" s="244"/>
      <c r="CEH1194" s="245"/>
      <c r="CEI1194" s="246"/>
      <c r="CEJ1194" s="247"/>
      <c r="CEK1194" s="241"/>
      <c r="CEL1194" s="242"/>
      <c r="CEM1194" s="243"/>
      <c r="CEN1194" s="243"/>
      <c r="CEO1194" s="244"/>
      <c r="CEP1194" s="245"/>
      <c r="CEQ1194" s="246"/>
      <c r="CER1194" s="247"/>
      <c r="CES1194" s="241"/>
      <c r="CET1194" s="242"/>
      <c r="CEU1194" s="243"/>
      <c r="CEV1194" s="243"/>
      <c r="CEW1194" s="244"/>
      <c r="CEX1194" s="245"/>
      <c r="CEY1194" s="246"/>
      <c r="CEZ1194" s="247"/>
      <c r="CFA1194" s="241"/>
      <c r="CFB1194" s="242"/>
      <c r="CFC1194" s="243"/>
      <c r="CFD1194" s="243"/>
      <c r="CFE1194" s="244"/>
      <c r="CFF1194" s="245"/>
      <c r="CFG1194" s="246"/>
      <c r="CFH1194" s="247"/>
      <c r="CFI1194" s="241"/>
      <c r="CFJ1194" s="242"/>
      <c r="CFK1194" s="243"/>
      <c r="CFL1194" s="243"/>
      <c r="CFM1194" s="244"/>
      <c r="CFN1194" s="245"/>
      <c r="CFO1194" s="246"/>
      <c r="CFP1194" s="247"/>
      <c r="CFQ1194" s="241"/>
      <c r="CFR1194" s="242"/>
      <c r="CFS1194" s="243"/>
      <c r="CFT1194" s="243"/>
      <c r="CFU1194" s="244"/>
      <c r="CFV1194" s="245"/>
      <c r="CFW1194" s="246"/>
      <c r="CFX1194" s="247"/>
      <c r="CFY1194" s="241"/>
      <c r="CFZ1194" s="242"/>
      <c r="CGA1194" s="243"/>
      <c r="CGB1194" s="243"/>
      <c r="CGC1194" s="244"/>
      <c r="CGD1194" s="245"/>
      <c r="CGE1194" s="246"/>
      <c r="CGF1194" s="247"/>
      <c r="CGG1194" s="241"/>
      <c r="CGH1194" s="242"/>
      <c r="CGI1194" s="243"/>
      <c r="CGJ1194" s="243"/>
      <c r="CGK1194" s="244"/>
      <c r="CGL1194" s="245"/>
      <c r="CGM1194" s="246"/>
      <c r="CGN1194" s="247"/>
      <c r="CGO1194" s="241"/>
      <c r="CGP1194" s="242"/>
      <c r="CGQ1194" s="243"/>
      <c r="CGR1194" s="243"/>
      <c r="CGS1194" s="244"/>
      <c r="CGT1194" s="245"/>
      <c r="CGU1194" s="246"/>
      <c r="CGV1194" s="247"/>
      <c r="CGW1194" s="241"/>
      <c r="CGX1194" s="242"/>
      <c r="CGY1194" s="243"/>
      <c r="CGZ1194" s="243"/>
      <c r="CHA1194" s="244"/>
      <c r="CHB1194" s="245"/>
      <c r="CHC1194" s="246"/>
      <c r="CHD1194" s="247"/>
      <c r="CHE1194" s="241"/>
      <c r="CHF1194" s="242"/>
      <c r="CHG1194" s="243"/>
      <c r="CHH1194" s="243"/>
      <c r="CHI1194" s="244"/>
      <c r="CHJ1194" s="245"/>
      <c r="CHK1194" s="246"/>
      <c r="CHL1194" s="247"/>
      <c r="CHM1194" s="241"/>
      <c r="CHN1194" s="242"/>
      <c r="CHO1194" s="243"/>
      <c r="CHP1194" s="243"/>
      <c r="CHQ1194" s="244"/>
      <c r="CHR1194" s="245"/>
      <c r="CHS1194" s="246"/>
      <c r="CHT1194" s="247"/>
      <c r="CHU1194" s="241"/>
      <c r="CHV1194" s="242"/>
      <c r="CHW1194" s="243"/>
      <c r="CHX1194" s="243"/>
      <c r="CHY1194" s="244"/>
      <c r="CHZ1194" s="245"/>
      <c r="CIA1194" s="246"/>
      <c r="CIB1194" s="247"/>
      <c r="CIC1194" s="241"/>
      <c r="CID1194" s="242"/>
      <c r="CIE1194" s="243"/>
      <c r="CIF1194" s="243"/>
      <c r="CIG1194" s="244"/>
      <c r="CIH1194" s="245"/>
      <c r="CII1194" s="246"/>
      <c r="CIJ1194" s="247"/>
      <c r="CIK1194" s="241"/>
      <c r="CIL1194" s="242"/>
      <c r="CIM1194" s="243"/>
      <c r="CIN1194" s="243"/>
      <c r="CIO1194" s="244"/>
      <c r="CIP1194" s="245"/>
      <c r="CIQ1194" s="246"/>
      <c r="CIR1194" s="247"/>
      <c r="CIS1194" s="241"/>
      <c r="CIT1194" s="242"/>
      <c r="CIU1194" s="243"/>
      <c r="CIV1194" s="243"/>
      <c r="CIW1194" s="244"/>
      <c r="CIX1194" s="245"/>
      <c r="CIY1194" s="246"/>
      <c r="CIZ1194" s="247"/>
      <c r="CJA1194" s="241"/>
      <c r="CJB1194" s="242"/>
      <c r="CJC1194" s="243"/>
      <c r="CJD1194" s="243"/>
      <c r="CJE1194" s="244"/>
      <c r="CJF1194" s="245"/>
      <c r="CJG1194" s="246"/>
      <c r="CJH1194" s="247"/>
      <c r="CJI1194" s="241"/>
      <c r="CJJ1194" s="242"/>
      <c r="CJK1194" s="243"/>
      <c r="CJL1194" s="243"/>
      <c r="CJM1194" s="244"/>
      <c r="CJN1194" s="245"/>
      <c r="CJO1194" s="246"/>
      <c r="CJP1194" s="247"/>
      <c r="CJQ1194" s="241"/>
      <c r="CJR1194" s="242"/>
      <c r="CJS1194" s="243"/>
      <c r="CJT1194" s="243"/>
      <c r="CJU1194" s="244"/>
      <c r="CJV1194" s="245"/>
      <c r="CJW1194" s="246"/>
      <c r="CJX1194" s="247"/>
      <c r="CJY1194" s="241"/>
      <c r="CJZ1194" s="242"/>
      <c r="CKA1194" s="243"/>
      <c r="CKB1194" s="243"/>
      <c r="CKC1194" s="244"/>
      <c r="CKD1194" s="245"/>
      <c r="CKE1194" s="246"/>
      <c r="CKF1194" s="247"/>
      <c r="CKG1194" s="241"/>
      <c r="CKH1194" s="242"/>
      <c r="CKI1194" s="243"/>
      <c r="CKJ1194" s="243"/>
      <c r="CKK1194" s="244"/>
      <c r="CKL1194" s="245"/>
      <c r="CKM1194" s="246"/>
      <c r="CKN1194" s="247"/>
      <c r="CKO1194" s="241"/>
      <c r="CKP1194" s="242"/>
      <c r="CKQ1194" s="243"/>
      <c r="CKR1194" s="243"/>
      <c r="CKS1194" s="244"/>
      <c r="CKT1194" s="245"/>
      <c r="CKU1194" s="246"/>
      <c r="CKV1194" s="247"/>
      <c r="CKW1194" s="241"/>
      <c r="CKX1194" s="242"/>
      <c r="CKY1194" s="243"/>
      <c r="CKZ1194" s="243"/>
      <c r="CLA1194" s="244"/>
      <c r="CLB1194" s="245"/>
      <c r="CLC1194" s="246"/>
      <c r="CLD1194" s="247"/>
      <c r="CLE1194" s="241"/>
      <c r="CLF1194" s="242"/>
      <c r="CLG1194" s="243"/>
      <c r="CLH1194" s="243"/>
      <c r="CLI1194" s="244"/>
      <c r="CLJ1194" s="245"/>
      <c r="CLK1194" s="246"/>
      <c r="CLL1194" s="247"/>
      <c r="CLM1194" s="241"/>
      <c r="CLN1194" s="242"/>
      <c r="CLO1194" s="243"/>
      <c r="CLP1194" s="243"/>
      <c r="CLQ1194" s="244"/>
      <c r="CLR1194" s="245"/>
      <c r="CLS1194" s="246"/>
      <c r="CLT1194" s="247"/>
      <c r="CLU1194" s="241"/>
      <c r="CLV1194" s="242"/>
      <c r="CLW1194" s="243"/>
      <c r="CLX1194" s="243"/>
      <c r="CLY1194" s="244"/>
      <c r="CLZ1194" s="245"/>
      <c r="CMA1194" s="246"/>
      <c r="CMB1194" s="247"/>
      <c r="CMC1194" s="241"/>
      <c r="CMD1194" s="242"/>
      <c r="CME1194" s="243"/>
      <c r="CMF1194" s="243"/>
      <c r="CMG1194" s="244"/>
      <c r="CMH1194" s="245"/>
      <c r="CMI1194" s="246"/>
      <c r="CMJ1194" s="247"/>
      <c r="CMK1194" s="241"/>
      <c r="CML1194" s="242"/>
      <c r="CMM1194" s="243"/>
      <c r="CMN1194" s="243"/>
      <c r="CMO1194" s="244"/>
      <c r="CMP1194" s="245"/>
      <c r="CMQ1194" s="246"/>
      <c r="CMR1194" s="247"/>
      <c r="CMS1194" s="241"/>
      <c r="CMT1194" s="242"/>
      <c r="CMU1194" s="243"/>
      <c r="CMV1194" s="243"/>
      <c r="CMW1194" s="244"/>
      <c r="CMX1194" s="245"/>
      <c r="CMY1194" s="246"/>
      <c r="CMZ1194" s="247"/>
      <c r="CNA1194" s="241"/>
      <c r="CNB1194" s="242"/>
      <c r="CNC1194" s="243"/>
      <c r="CND1194" s="243"/>
      <c r="CNE1194" s="244"/>
      <c r="CNF1194" s="245"/>
      <c r="CNG1194" s="246"/>
      <c r="CNH1194" s="247"/>
      <c r="CNI1194" s="241"/>
      <c r="CNJ1194" s="242"/>
      <c r="CNK1194" s="243"/>
      <c r="CNL1194" s="243"/>
      <c r="CNM1194" s="244"/>
      <c r="CNN1194" s="245"/>
      <c r="CNO1194" s="246"/>
      <c r="CNP1194" s="247"/>
      <c r="CNQ1194" s="241"/>
      <c r="CNR1194" s="242"/>
      <c r="CNS1194" s="243"/>
      <c r="CNT1194" s="243"/>
      <c r="CNU1194" s="244"/>
      <c r="CNV1194" s="245"/>
      <c r="CNW1194" s="246"/>
      <c r="CNX1194" s="247"/>
      <c r="CNY1194" s="241"/>
      <c r="CNZ1194" s="242"/>
      <c r="COA1194" s="243"/>
      <c r="COB1194" s="243"/>
      <c r="COC1194" s="244"/>
      <c r="COD1194" s="245"/>
      <c r="COE1194" s="246"/>
      <c r="COF1194" s="247"/>
      <c r="COG1194" s="241"/>
      <c r="COH1194" s="242"/>
      <c r="COI1194" s="243"/>
      <c r="COJ1194" s="243"/>
      <c r="COK1194" s="244"/>
      <c r="COL1194" s="245"/>
      <c r="COM1194" s="246"/>
      <c r="CON1194" s="247"/>
      <c r="COO1194" s="241"/>
      <c r="COP1194" s="242"/>
      <c r="COQ1194" s="243"/>
      <c r="COR1194" s="243"/>
      <c r="COS1194" s="244"/>
      <c r="COT1194" s="245"/>
      <c r="COU1194" s="246"/>
      <c r="COV1194" s="247"/>
      <c r="COW1194" s="241"/>
      <c r="COX1194" s="242"/>
      <c r="COY1194" s="243"/>
      <c r="COZ1194" s="243"/>
      <c r="CPA1194" s="244"/>
      <c r="CPB1194" s="245"/>
      <c r="CPC1194" s="246"/>
      <c r="CPD1194" s="247"/>
      <c r="CPE1194" s="241"/>
      <c r="CPF1194" s="242"/>
      <c r="CPG1194" s="243"/>
      <c r="CPH1194" s="243"/>
      <c r="CPI1194" s="244"/>
      <c r="CPJ1194" s="245"/>
      <c r="CPK1194" s="246"/>
      <c r="CPL1194" s="247"/>
      <c r="CPM1194" s="241"/>
      <c r="CPN1194" s="242"/>
      <c r="CPO1194" s="243"/>
      <c r="CPP1194" s="243"/>
      <c r="CPQ1194" s="244"/>
      <c r="CPR1194" s="245"/>
      <c r="CPS1194" s="246"/>
      <c r="CPT1194" s="247"/>
      <c r="CPU1194" s="241"/>
      <c r="CPV1194" s="242"/>
      <c r="CPW1194" s="243"/>
      <c r="CPX1194" s="243"/>
      <c r="CPY1194" s="244"/>
      <c r="CPZ1194" s="245"/>
      <c r="CQA1194" s="246"/>
      <c r="CQB1194" s="247"/>
      <c r="CQC1194" s="241"/>
      <c r="CQD1194" s="242"/>
      <c r="CQE1194" s="243"/>
      <c r="CQF1194" s="243"/>
      <c r="CQG1194" s="244"/>
      <c r="CQH1194" s="245"/>
      <c r="CQI1194" s="246"/>
      <c r="CQJ1194" s="247"/>
      <c r="CQK1194" s="241"/>
      <c r="CQL1194" s="242"/>
      <c r="CQM1194" s="243"/>
      <c r="CQN1194" s="243"/>
      <c r="CQO1194" s="244"/>
      <c r="CQP1194" s="245"/>
      <c r="CQQ1194" s="246"/>
      <c r="CQR1194" s="247"/>
      <c r="CQS1194" s="241"/>
      <c r="CQT1194" s="242"/>
      <c r="CQU1194" s="243"/>
      <c r="CQV1194" s="243"/>
      <c r="CQW1194" s="244"/>
      <c r="CQX1194" s="245"/>
      <c r="CQY1194" s="246"/>
      <c r="CQZ1194" s="247"/>
      <c r="CRA1194" s="241"/>
      <c r="CRB1194" s="242"/>
      <c r="CRC1194" s="243"/>
      <c r="CRD1194" s="243"/>
      <c r="CRE1194" s="244"/>
      <c r="CRF1194" s="245"/>
      <c r="CRG1194" s="246"/>
      <c r="CRH1194" s="247"/>
      <c r="CRI1194" s="241"/>
      <c r="CRJ1194" s="242"/>
      <c r="CRK1194" s="243"/>
      <c r="CRL1194" s="243"/>
      <c r="CRM1194" s="244"/>
      <c r="CRN1194" s="245"/>
      <c r="CRO1194" s="246"/>
      <c r="CRP1194" s="247"/>
      <c r="CRQ1194" s="241"/>
      <c r="CRR1194" s="242"/>
      <c r="CRS1194" s="243"/>
      <c r="CRT1194" s="243"/>
      <c r="CRU1194" s="244"/>
      <c r="CRV1194" s="245"/>
      <c r="CRW1194" s="246"/>
      <c r="CRX1194" s="247"/>
      <c r="CRY1194" s="241"/>
      <c r="CRZ1194" s="242"/>
      <c r="CSA1194" s="243"/>
      <c r="CSB1194" s="243"/>
      <c r="CSC1194" s="244"/>
      <c r="CSD1194" s="245"/>
      <c r="CSE1194" s="246"/>
      <c r="CSF1194" s="247"/>
      <c r="CSG1194" s="241"/>
      <c r="CSH1194" s="242"/>
      <c r="CSI1194" s="243"/>
      <c r="CSJ1194" s="243"/>
      <c r="CSK1194" s="244"/>
      <c r="CSL1194" s="245"/>
      <c r="CSM1194" s="246"/>
      <c r="CSN1194" s="247"/>
      <c r="CSO1194" s="241"/>
      <c r="CSP1194" s="242"/>
      <c r="CSQ1194" s="243"/>
      <c r="CSR1194" s="243"/>
      <c r="CSS1194" s="244"/>
      <c r="CST1194" s="245"/>
      <c r="CSU1194" s="246"/>
      <c r="CSV1194" s="247"/>
      <c r="CSW1194" s="241"/>
      <c r="CSX1194" s="242"/>
      <c r="CSY1194" s="243"/>
      <c r="CSZ1194" s="243"/>
      <c r="CTA1194" s="244"/>
      <c r="CTB1194" s="245"/>
      <c r="CTC1194" s="246"/>
      <c r="CTD1194" s="247"/>
      <c r="CTE1194" s="241"/>
      <c r="CTF1194" s="242"/>
      <c r="CTG1194" s="243"/>
      <c r="CTH1194" s="243"/>
      <c r="CTI1194" s="244"/>
      <c r="CTJ1194" s="245"/>
      <c r="CTK1194" s="246"/>
      <c r="CTL1194" s="247"/>
      <c r="CTM1194" s="241"/>
      <c r="CTN1194" s="242"/>
      <c r="CTO1194" s="243"/>
      <c r="CTP1194" s="243"/>
      <c r="CTQ1194" s="244"/>
      <c r="CTR1194" s="245"/>
      <c r="CTS1194" s="246"/>
      <c r="CTT1194" s="247"/>
      <c r="CTU1194" s="241"/>
      <c r="CTV1194" s="242"/>
      <c r="CTW1194" s="243"/>
      <c r="CTX1194" s="243"/>
      <c r="CTY1194" s="244"/>
      <c r="CTZ1194" s="245"/>
      <c r="CUA1194" s="246"/>
      <c r="CUB1194" s="247"/>
      <c r="CUC1194" s="241"/>
      <c r="CUD1194" s="242"/>
      <c r="CUE1194" s="243"/>
      <c r="CUF1194" s="243"/>
      <c r="CUG1194" s="244"/>
      <c r="CUH1194" s="245"/>
      <c r="CUI1194" s="246"/>
      <c r="CUJ1194" s="247"/>
      <c r="CUK1194" s="241"/>
      <c r="CUL1194" s="242"/>
      <c r="CUM1194" s="243"/>
      <c r="CUN1194" s="243"/>
      <c r="CUO1194" s="244"/>
      <c r="CUP1194" s="245"/>
      <c r="CUQ1194" s="246"/>
      <c r="CUR1194" s="247"/>
      <c r="CUS1194" s="241"/>
      <c r="CUT1194" s="242"/>
      <c r="CUU1194" s="243"/>
      <c r="CUV1194" s="243"/>
      <c r="CUW1194" s="244"/>
      <c r="CUX1194" s="245"/>
      <c r="CUY1194" s="246"/>
      <c r="CUZ1194" s="247"/>
      <c r="CVA1194" s="241"/>
      <c r="CVB1194" s="242"/>
      <c r="CVC1194" s="243"/>
      <c r="CVD1194" s="243"/>
      <c r="CVE1194" s="244"/>
      <c r="CVF1194" s="245"/>
      <c r="CVG1194" s="246"/>
      <c r="CVH1194" s="247"/>
      <c r="CVI1194" s="241"/>
      <c r="CVJ1194" s="242"/>
      <c r="CVK1194" s="243"/>
      <c r="CVL1194" s="243"/>
      <c r="CVM1194" s="244"/>
      <c r="CVN1194" s="245"/>
      <c r="CVO1194" s="246"/>
      <c r="CVP1194" s="247"/>
      <c r="CVQ1194" s="241"/>
      <c r="CVR1194" s="242"/>
      <c r="CVS1194" s="243"/>
      <c r="CVT1194" s="243"/>
      <c r="CVU1194" s="244"/>
      <c r="CVV1194" s="245"/>
      <c r="CVW1194" s="246"/>
      <c r="CVX1194" s="247"/>
      <c r="CVY1194" s="241"/>
      <c r="CVZ1194" s="242"/>
      <c r="CWA1194" s="243"/>
      <c r="CWB1194" s="243"/>
      <c r="CWC1194" s="244"/>
      <c r="CWD1194" s="245"/>
      <c r="CWE1194" s="246"/>
      <c r="CWF1194" s="247"/>
      <c r="CWG1194" s="241"/>
      <c r="CWH1194" s="242"/>
      <c r="CWI1194" s="243"/>
      <c r="CWJ1194" s="243"/>
      <c r="CWK1194" s="244"/>
      <c r="CWL1194" s="245"/>
      <c r="CWM1194" s="246"/>
      <c r="CWN1194" s="247"/>
      <c r="CWO1194" s="241"/>
      <c r="CWP1194" s="242"/>
      <c r="CWQ1194" s="243"/>
      <c r="CWR1194" s="243"/>
      <c r="CWS1194" s="244"/>
      <c r="CWT1194" s="245"/>
      <c r="CWU1194" s="246"/>
      <c r="CWV1194" s="247"/>
      <c r="CWW1194" s="241"/>
      <c r="CWX1194" s="242"/>
      <c r="CWY1194" s="243"/>
      <c r="CWZ1194" s="243"/>
      <c r="CXA1194" s="244"/>
      <c r="CXB1194" s="245"/>
      <c r="CXC1194" s="246"/>
      <c r="CXD1194" s="247"/>
      <c r="CXE1194" s="241"/>
      <c r="CXF1194" s="242"/>
      <c r="CXG1194" s="243"/>
      <c r="CXH1194" s="243"/>
      <c r="CXI1194" s="244"/>
      <c r="CXJ1194" s="245"/>
      <c r="CXK1194" s="246"/>
      <c r="CXL1194" s="247"/>
      <c r="CXM1194" s="241"/>
      <c r="CXN1194" s="242"/>
      <c r="CXO1194" s="243"/>
      <c r="CXP1194" s="243"/>
      <c r="CXQ1194" s="244"/>
      <c r="CXR1194" s="245"/>
      <c r="CXS1194" s="246"/>
      <c r="CXT1194" s="247"/>
      <c r="CXU1194" s="241"/>
      <c r="CXV1194" s="242"/>
      <c r="CXW1194" s="243"/>
      <c r="CXX1194" s="243"/>
      <c r="CXY1194" s="244"/>
      <c r="CXZ1194" s="245"/>
      <c r="CYA1194" s="246"/>
      <c r="CYB1194" s="247"/>
      <c r="CYC1194" s="241"/>
      <c r="CYD1194" s="242"/>
      <c r="CYE1194" s="243"/>
      <c r="CYF1194" s="243"/>
      <c r="CYG1194" s="244"/>
      <c r="CYH1194" s="245"/>
      <c r="CYI1194" s="246"/>
      <c r="CYJ1194" s="247"/>
      <c r="CYK1194" s="241"/>
      <c r="CYL1194" s="242"/>
      <c r="CYM1194" s="243"/>
      <c r="CYN1194" s="243"/>
      <c r="CYO1194" s="244"/>
      <c r="CYP1194" s="245"/>
      <c r="CYQ1194" s="246"/>
      <c r="CYR1194" s="247"/>
      <c r="CYS1194" s="241"/>
      <c r="CYT1194" s="242"/>
      <c r="CYU1194" s="243"/>
      <c r="CYV1194" s="243"/>
      <c r="CYW1194" s="244"/>
      <c r="CYX1194" s="245"/>
      <c r="CYY1194" s="246"/>
      <c r="CYZ1194" s="247"/>
      <c r="CZA1194" s="241"/>
      <c r="CZB1194" s="242"/>
      <c r="CZC1194" s="243"/>
      <c r="CZD1194" s="243"/>
      <c r="CZE1194" s="244"/>
      <c r="CZF1194" s="245"/>
      <c r="CZG1194" s="246"/>
      <c r="CZH1194" s="247"/>
      <c r="CZI1194" s="241"/>
      <c r="CZJ1194" s="242"/>
      <c r="CZK1194" s="243"/>
      <c r="CZL1194" s="243"/>
      <c r="CZM1194" s="244"/>
      <c r="CZN1194" s="245"/>
      <c r="CZO1194" s="246"/>
      <c r="CZP1194" s="247"/>
      <c r="CZQ1194" s="241"/>
      <c r="CZR1194" s="242"/>
      <c r="CZS1194" s="243"/>
      <c r="CZT1194" s="243"/>
      <c r="CZU1194" s="244"/>
      <c r="CZV1194" s="245"/>
      <c r="CZW1194" s="246"/>
      <c r="CZX1194" s="247"/>
      <c r="CZY1194" s="241"/>
      <c r="CZZ1194" s="242"/>
      <c r="DAA1194" s="243"/>
      <c r="DAB1194" s="243"/>
      <c r="DAC1194" s="244"/>
      <c r="DAD1194" s="245"/>
      <c r="DAE1194" s="246"/>
      <c r="DAF1194" s="247"/>
      <c r="DAG1194" s="241"/>
      <c r="DAH1194" s="242"/>
      <c r="DAI1194" s="243"/>
      <c r="DAJ1194" s="243"/>
      <c r="DAK1194" s="244"/>
      <c r="DAL1194" s="245"/>
      <c r="DAM1194" s="246"/>
      <c r="DAN1194" s="247"/>
      <c r="DAO1194" s="241"/>
      <c r="DAP1194" s="242"/>
      <c r="DAQ1194" s="243"/>
      <c r="DAR1194" s="243"/>
      <c r="DAS1194" s="244"/>
      <c r="DAT1194" s="245"/>
      <c r="DAU1194" s="246"/>
      <c r="DAV1194" s="247"/>
      <c r="DAW1194" s="241"/>
      <c r="DAX1194" s="242"/>
      <c r="DAY1194" s="243"/>
      <c r="DAZ1194" s="243"/>
      <c r="DBA1194" s="244"/>
      <c r="DBB1194" s="245"/>
      <c r="DBC1194" s="246"/>
      <c r="DBD1194" s="247"/>
      <c r="DBE1194" s="241"/>
      <c r="DBF1194" s="242"/>
      <c r="DBG1194" s="243"/>
      <c r="DBH1194" s="243"/>
      <c r="DBI1194" s="244"/>
      <c r="DBJ1194" s="245"/>
      <c r="DBK1194" s="246"/>
      <c r="DBL1194" s="247"/>
      <c r="DBM1194" s="241"/>
      <c r="DBN1194" s="242"/>
      <c r="DBO1194" s="243"/>
      <c r="DBP1194" s="243"/>
      <c r="DBQ1194" s="244"/>
      <c r="DBR1194" s="245"/>
      <c r="DBS1194" s="246"/>
      <c r="DBT1194" s="247"/>
      <c r="DBU1194" s="241"/>
      <c r="DBV1194" s="242"/>
      <c r="DBW1194" s="243"/>
      <c r="DBX1194" s="243"/>
      <c r="DBY1194" s="244"/>
      <c r="DBZ1194" s="245"/>
      <c r="DCA1194" s="246"/>
      <c r="DCB1194" s="247"/>
      <c r="DCC1194" s="241"/>
      <c r="DCD1194" s="242"/>
      <c r="DCE1194" s="243"/>
      <c r="DCF1194" s="243"/>
      <c r="DCG1194" s="244"/>
      <c r="DCH1194" s="245"/>
      <c r="DCI1194" s="246"/>
      <c r="DCJ1194" s="247"/>
      <c r="DCK1194" s="241"/>
      <c r="DCL1194" s="242"/>
      <c r="DCM1194" s="243"/>
      <c r="DCN1194" s="243"/>
      <c r="DCO1194" s="244"/>
      <c r="DCP1194" s="245"/>
      <c r="DCQ1194" s="246"/>
      <c r="DCR1194" s="247"/>
      <c r="DCS1194" s="241"/>
      <c r="DCT1194" s="242"/>
      <c r="DCU1194" s="243"/>
      <c r="DCV1194" s="243"/>
      <c r="DCW1194" s="244"/>
      <c r="DCX1194" s="245"/>
      <c r="DCY1194" s="246"/>
      <c r="DCZ1194" s="247"/>
      <c r="DDA1194" s="241"/>
      <c r="DDB1194" s="242"/>
      <c r="DDC1194" s="243"/>
      <c r="DDD1194" s="243"/>
      <c r="DDE1194" s="244"/>
      <c r="DDF1194" s="245"/>
      <c r="DDG1194" s="246"/>
      <c r="DDH1194" s="247"/>
      <c r="DDI1194" s="241"/>
      <c r="DDJ1194" s="242"/>
      <c r="DDK1194" s="243"/>
      <c r="DDL1194" s="243"/>
      <c r="DDM1194" s="244"/>
      <c r="DDN1194" s="245"/>
      <c r="DDO1194" s="246"/>
      <c r="DDP1194" s="247"/>
      <c r="DDQ1194" s="241"/>
      <c r="DDR1194" s="242"/>
      <c r="DDS1194" s="243"/>
      <c r="DDT1194" s="243"/>
      <c r="DDU1194" s="244"/>
      <c r="DDV1194" s="245"/>
      <c r="DDW1194" s="246"/>
      <c r="DDX1194" s="247"/>
      <c r="DDY1194" s="241"/>
      <c r="DDZ1194" s="242"/>
      <c r="DEA1194" s="243"/>
      <c r="DEB1194" s="243"/>
      <c r="DEC1194" s="244"/>
      <c r="DED1194" s="245"/>
      <c r="DEE1194" s="246"/>
      <c r="DEF1194" s="247"/>
      <c r="DEG1194" s="241"/>
      <c r="DEH1194" s="242"/>
      <c r="DEI1194" s="243"/>
      <c r="DEJ1194" s="243"/>
      <c r="DEK1194" s="244"/>
      <c r="DEL1194" s="245"/>
      <c r="DEM1194" s="246"/>
      <c r="DEN1194" s="247"/>
      <c r="DEO1194" s="241"/>
      <c r="DEP1194" s="242"/>
      <c r="DEQ1194" s="243"/>
      <c r="DER1194" s="243"/>
      <c r="DES1194" s="244"/>
      <c r="DET1194" s="245"/>
      <c r="DEU1194" s="246"/>
      <c r="DEV1194" s="247"/>
      <c r="DEW1194" s="241"/>
      <c r="DEX1194" s="242"/>
      <c r="DEY1194" s="243"/>
      <c r="DEZ1194" s="243"/>
      <c r="DFA1194" s="244"/>
      <c r="DFB1194" s="245"/>
      <c r="DFC1194" s="246"/>
      <c r="DFD1194" s="247"/>
      <c r="DFE1194" s="241"/>
      <c r="DFF1194" s="242"/>
      <c r="DFG1194" s="243"/>
      <c r="DFH1194" s="243"/>
      <c r="DFI1194" s="244"/>
      <c r="DFJ1194" s="245"/>
      <c r="DFK1194" s="246"/>
      <c r="DFL1194" s="247"/>
      <c r="DFM1194" s="241"/>
      <c r="DFN1194" s="242"/>
      <c r="DFO1194" s="243"/>
      <c r="DFP1194" s="243"/>
      <c r="DFQ1194" s="244"/>
      <c r="DFR1194" s="245"/>
      <c r="DFS1194" s="246"/>
      <c r="DFT1194" s="247"/>
      <c r="DFU1194" s="241"/>
      <c r="DFV1194" s="242"/>
      <c r="DFW1194" s="243"/>
      <c r="DFX1194" s="243"/>
      <c r="DFY1194" s="244"/>
      <c r="DFZ1194" s="245"/>
      <c r="DGA1194" s="246"/>
      <c r="DGB1194" s="247"/>
      <c r="DGC1194" s="241"/>
      <c r="DGD1194" s="242"/>
      <c r="DGE1194" s="243"/>
      <c r="DGF1194" s="243"/>
      <c r="DGG1194" s="244"/>
      <c r="DGH1194" s="245"/>
      <c r="DGI1194" s="246"/>
      <c r="DGJ1194" s="247"/>
      <c r="DGK1194" s="241"/>
      <c r="DGL1194" s="242"/>
      <c r="DGM1194" s="243"/>
      <c r="DGN1194" s="243"/>
      <c r="DGO1194" s="244"/>
      <c r="DGP1194" s="245"/>
      <c r="DGQ1194" s="246"/>
      <c r="DGR1194" s="247"/>
      <c r="DGS1194" s="241"/>
      <c r="DGT1194" s="242"/>
      <c r="DGU1194" s="243"/>
      <c r="DGV1194" s="243"/>
      <c r="DGW1194" s="244"/>
      <c r="DGX1194" s="245"/>
      <c r="DGY1194" s="246"/>
      <c r="DGZ1194" s="247"/>
      <c r="DHA1194" s="241"/>
      <c r="DHB1194" s="242"/>
      <c r="DHC1194" s="243"/>
      <c r="DHD1194" s="243"/>
      <c r="DHE1194" s="244"/>
      <c r="DHF1194" s="245"/>
      <c r="DHG1194" s="246"/>
      <c r="DHH1194" s="247"/>
      <c r="DHI1194" s="241"/>
      <c r="DHJ1194" s="242"/>
      <c r="DHK1194" s="243"/>
      <c r="DHL1194" s="243"/>
      <c r="DHM1194" s="244"/>
      <c r="DHN1194" s="245"/>
      <c r="DHO1194" s="246"/>
      <c r="DHP1194" s="247"/>
      <c r="DHQ1194" s="241"/>
      <c r="DHR1194" s="242"/>
      <c r="DHS1194" s="243"/>
      <c r="DHT1194" s="243"/>
      <c r="DHU1194" s="244"/>
      <c r="DHV1194" s="245"/>
      <c r="DHW1194" s="246"/>
      <c r="DHX1194" s="247"/>
      <c r="DHY1194" s="241"/>
      <c r="DHZ1194" s="242"/>
      <c r="DIA1194" s="243"/>
      <c r="DIB1194" s="243"/>
      <c r="DIC1194" s="244"/>
      <c r="DID1194" s="245"/>
      <c r="DIE1194" s="246"/>
      <c r="DIF1194" s="247"/>
      <c r="DIG1194" s="241"/>
      <c r="DIH1194" s="242"/>
      <c r="DII1194" s="243"/>
      <c r="DIJ1194" s="243"/>
      <c r="DIK1194" s="244"/>
      <c r="DIL1194" s="245"/>
      <c r="DIM1194" s="246"/>
      <c r="DIN1194" s="247"/>
      <c r="DIO1194" s="241"/>
      <c r="DIP1194" s="242"/>
      <c r="DIQ1194" s="243"/>
      <c r="DIR1194" s="243"/>
      <c r="DIS1194" s="244"/>
      <c r="DIT1194" s="245"/>
      <c r="DIU1194" s="246"/>
      <c r="DIV1194" s="247"/>
      <c r="DIW1194" s="241"/>
      <c r="DIX1194" s="242"/>
      <c r="DIY1194" s="243"/>
      <c r="DIZ1194" s="243"/>
      <c r="DJA1194" s="244"/>
      <c r="DJB1194" s="245"/>
      <c r="DJC1194" s="246"/>
      <c r="DJD1194" s="247"/>
      <c r="DJE1194" s="241"/>
      <c r="DJF1194" s="242"/>
      <c r="DJG1194" s="243"/>
      <c r="DJH1194" s="243"/>
      <c r="DJI1194" s="244"/>
      <c r="DJJ1194" s="245"/>
      <c r="DJK1194" s="246"/>
      <c r="DJL1194" s="247"/>
      <c r="DJM1194" s="241"/>
      <c r="DJN1194" s="242"/>
      <c r="DJO1194" s="243"/>
      <c r="DJP1194" s="243"/>
      <c r="DJQ1194" s="244"/>
      <c r="DJR1194" s="245"/>
      <c r="DJS1194" s="246"/>
      <c r="DJT1194" s="247"/>
      <c r="DJU1194" s="241"/>
      <c r="DJV1194" s="242"/>
      <c r="DJW1194" s="243"/>
      <c r="DJX1194" s="243"/>
      <c r="DJY1194" s="244"/>
      <c r="DJZ1194" s="245"/>
      <c r="DKA1194" s="246"/>
      <c r="DKB1194" s="247"/>
      <c r="DKC1194" s="241"/>
      <c r="DKD1194" s="242"/>
      <c r="DKE1194" s="243"/>
      <c r="DKF1194" s="243"/>
      <c r="DKG1194" s="244"/>
      <c r="DKH1194" s="245"/>
      <c r="DKI1194" s="246">
        <v>211</v>
      </c>
      <c r="DKJ1194" s="247" t="e">
        <f>DKJ1211+DKJ1253+DKJ1284+DKJ1300+DKJ1322+DKJ1354+DKJ1370+DKJ1391+DKJ1406+DKJ1439+#REF!+DKJ1453+#REF!+DKJ1465+#REF!</f>
        <v>#REF!</v>
      </c>
      <c r="DKK1194" s="241" t="s">
        <v>30</v>
      </c>
      <c r="DKL1194" s="242" t="s">
        <v>26</v>
      </c>
      <c r="DKM1194" s="243">
        <v>7</v>
      </c>
      <c r="DKN1194" s="243">
        <v>2</v>
      </c>
      <c r="DKO1194" s="244" t="s">
        <v>237</v>
      </c>
      <c r="DKP1194" s="245">
        <v>111</v>
      </c>
      <c r="DKQ1194" s="246">
        <v>211</v>
      </c>
      <c r="DKR1194" s="247" t="e">
        <f>DKR1211+DKR1253+DKR1284+DKR1300+DKR1322+DKR1354+DKR1370+DKR1391+DKR1406+DKR1439+#REF!+DKR1453+#REF!+DKR1465+#REF!</f>
        <v>#REF!</v>
      </c>
      <c r="DKS1194" s="241" t="s">
        <v>30</v>
      </c>
      <c r="DKT1194" s="242" t="s">
        <v>26</v>
      </c>
      <c r="DKU1194" s="243">
        <v>7</v>
      </c>
      <c r="DKV1194" s="243">
        <v>2</v>
      </c>
      <c r="DKW1194" s="244" t="s">
        <v>237</v>
      </c>
      <c r="DKX1194" s="245">
        <v>111</v>
      </c>
      <c r="DKY1194" s="246">
        <v>211</v>
      </c>
      <c r="DKZ1194" s="247" t="e">
        <f>DKZ1211+DKZ1253+DKZ1284+DKZ1300+DKZ1322+DKZ1354+DKZ1370+DKZ1391+DKZ1406+DKZ1439+#REF!+DKZ1453+#REF!+DKZ1465+#REF!</f>
        <v>#REF!</v>
      </c>
      <c r="DLA1194" s="241" t="s">
        <v>30</v>
      </c>
      <c r="DLB1194" s="242" t="s">
        <v>26</v>
      </c>
      <c r="DLC1194" s="243">
        <v>7</v>
      </c>
      <c r="DLD1194" s="243">
        <v>2</v>
      </c>
      <c r="DLE1194" s="244" t="s">
        <v>237</v>
      </c>
      <c r="DLF1194" s="245">
        <v>111</v>
      </c>
      <c r="DLG1194" s="246">
        <v>211</v>
      </c>
      <c r="DLH1194" s="247" t="e">
        <f>DLH1211+DLH1253+DLH1284+DLH1300+DLH1322+DLH1354+DLH1370+DLH1391+DLH1406+DLH1439+#REF!+DLH1453+#REF!+DLH1465+#REF!</f>
        <v>#REF!</v>
      </c>
      <c r="DLI1194" s="241" t="s">
        <v>30</v>
      </c>
      <c r="DLJ1194" s="242" t="s">
        <v>26</v>
      </c>
      <c r="DLK1194" s="243">
        <v>7</v>
      </c>
      <c r="DLL1194" s="243">
        <v>2</v>
      </c>
      <c r="DLM1194" s="244" t="s">
        <v>237</v>
      </c>
      <c r="DLN1194" s="245">
        <v>111</v>
      </c>
      <c r="DLO1194" s="246">
        <v>211</v>
      </c>
      <c r="DLP1194" s="247" t="e">
        <f>DLP1211+DLP1253+DLP1284+DLP1300+DLP1322+DLP1354+DLP1370+DLP1391+DLP1406+DLP1439+#REF!+DLP1453+#REF!+DLP1465+#REF!</f>
        <v>#REF!</v>
      </c>
      <c r="DLQ1194" s="241" t="s">
        <v>30</v>
      </c>
      <c r="DLR1194" s="242" t="s">
        <v>26</v>
      </c>
      <c r="DLS1194" s="243">
        <v>7</v>
      </c>
      <c r="DLT1194" s="243">
        <v>2</v>
      </c>
      <c r="DLU1194" s="244" t="s">
        <v>237</v>
      </c>
      <c r="DLV1194" s="245">
        <v>111</v>
      </c>
      <c r="DLW1194" s="246">
        <v>211</v>
      </c>
      <c r="DLX1194" s="247" t="e">
        <f>DLX1211+DLX1253+DLX1284+DLX1300+DLX1322+DLX1354+DLX1370+DLX1391+DLX1406+DLX1439+#REF!+DLX1453+#REF!+DLX1465+#REF!</f>
        <v>#REF!</v>
      </c>
      <c r="DLY1194" s="241" t="s">
        <v>30</v>
      </c>
      <c r="DLZ1194" s="242" t="s">
        <v>26</v>
      </c>
      <c r="DMA1194" s="243">
        <v>7</v>
      </c>
      <c r="DMB1194" s="243">
        <v>2</v>
      </c>
      <c r="DMC1194" s="244" t="s">
        <v>237</v>
      </c>
      <c r="DMD1194" s="245">
        <v>111</v>
      </c>
      <c r="DME1194" s="246">
        <v>211</v>
      </c>
      <c r="DMF1194" s="247" t="e">
        <f>DMF1211+DMF1253+DMF1284+DMF1300+DMF1322+DMF1354+DMF1370+DMF1391+DMF1406+DMF1439+#REF!+DMF1453+#REF!+DMF1465+#REF!</f>
        <v>#REF!</v>
      </c>
      <c r="DMG1194" s="241" t="s">
        <v>30</v>
      </c>
      <c r="DMH1194" s="242" t="s">
        <v>26</v>
      </c>
      <c r="DMI1194" s="243">
        <v>7</v>
      </c>
      <c r="DMJ1194" s="243">
        <v>2</v>
      </c>
      <c r="DMK1194" s="244" t="s">
        <v>237</v>
      </c>
      <c r="DML1194" s="245">
        <v>111</v>
      </c>
      <c r="DMM1194" s="246">
        <v>211</v>
      </c>
      <c r="DMN1194" s="247" t="e">
        <f>DMN1211+DMN1253+DMN1284+DMN1300+DMN1322+DMN1354+DMN1370+DMN1391+DMN1406+DMN1439+#REF!+DMN1453+#REF!+DMN1465+#REF!</f>
        <v>#REF!</v>
      </c>
      <c r="DMO1194" s="241" t="s">
        <v>30</v>
      </c>
      <c r="DMP1194" s="242" t="s">
        <v>26</v>
      </c>
      <c r="DMQ1194" s="243">
        <v>7</v>
      </c>
      <c r="DMR1194" s="243">
        <v>2</v>
      </c>
      <c r="DMS1194" s="244" t="s">
        <v>237</v>
      </c>
      <c r="DMT1194" s="245">
        <v>111</v>
      </c>
      <c r="DMU1194" s="246">
        <v>211</v>
      </c>
      <c r="DMV1194" s="247" t="e">
        <f>DMV1211+DMV1253+DMV1284+DMV1300+DMV1322+DMV1354+DMV1370+DMV1391+DMV1406+DMV1439+#REF!+DMV1453+#REF!+DMV1465+#REF!</f>
        <v>#REF!</v>
      </c>
      <c r="DMW1194" s="241" t="s">
        <v>30</v>
      </c>
      <c r="DMX1194" s="242" t="s">
        <v>26</v>
      </c>
      <c r="DMY1194" s="243">
        <v>7</v>
      </c>
      <c r="DMZ1194" s="243">
        <v>2</v>
      </c>
      <c r="DNA1194" s="244" t="s">
        <v>237</v>
      </c>
      <c r="DNB1194" s="245">
        <v>111</v>
      </c>
      <c r="DNC1194" s="246">
        <v>211</v>
      </c>
      <c r="DND1194" s="247" t="e">
        <f>DND1211+DND1253+DND1284+DND1300+DND1322+DND1354+DND1370+DND1391+DND1406+DND1439+#REF!+DND1453+#REF!+DND1465+#REF!</f>
        <v>#REF!</v>
      </c>
      <c r="DNE1194" s="241" t="s">
        <v>30</v>
      </c>
      <c r="DNF1194" s="242" t="s">
        <v>26</v>
      </c>
      <c r="DNG1194" s="243">
        <v>7</v>
      </c>
      <c r="DNH1194" s="243">
        <v>2</v>
      </c>
      <c r="DNI1194" s="244" t="s">
        <v>237</v>
      </c>
      <c r="DNJ1194" s="245">
        <v>111</v>
      </c>
      <c r="DNK1194" s="246">
        <v>211</v>
      </c>
      <c r="DNL1194" s="247" t="e">
        <f>DNL1211+DNL1253+DNL1284+DNL1300+DNL1322+DNL1354+DNL1370+DNL1391+DNL1406+DNL1439+#REF!+DNL1453+#REF!+DNL1465+#REF!</f>
        <v>#REF!</v>
      </c>
      <c r="DNM1194" s="241" t="s">
        <v>30</v>
      </c>
      <c r="DNN1194" s="242" t="s">
        <v>26</v>
      </c>
      <c r="DNO1194" s="243">
        <v>7</v>
      </c>
      <c r="DNP1194" s="243">
        <v>2</v>
      </c>
      <c r="DNQ1194" s="244" t="s">
        <v>237</v>
      </c>
      <c r="DNR1194" s="245">
        <v>111</v>
      </c>
      <c r="DNS1194" s="246">
        <v>211</v>
      </c>
      <c r="DNT1194" s="247" t="e">
        <f>DNT1211+DNT1253+DNT1284+DNT1300+DNT1322+DNT1354+DNT1370+DNT1391+DNT1406+DNT1439+#REF!+DNT1453+#REF!+DNT1465+#REF!</f>
        <v>#REF!</v>
      </c>
      <c r="DNU1194" s="241" t="s">
        <v>30</v>
      </c>
      <c r="DNV1194" s="242" t="s">
        <v>26</v>
      </c>
      <c r="DNW1194" s="243">
        <v>7</v>
      </c>
      <c r="DNX1194" s="243">
        <v>2</v>
      </c>
      <c r="DNY1194" s="244" t="s">
        <v>237</v>
      </c>
      <c r="DNZ1194" s="245">
        <v>111</v>
      </c>
      <c r="DOA1194" s="246">
        <v>211</v>
      </c>
      <c r="DOB1194" s="247" t="e">
        <f>DOB1211+DOB1253+DOB1284+DOB1300+DOB1322+DOB1354+DOB1370+DOB1391+DOB1406+DOB1439+#REF!+DOB1453+#REF!+DOB1465+#REF!</f>
        <v>#REF!</v>
      </c>
      <c r="DOC1194" s="241" t="s">
        <v>30</v>
      </c>
      <c r="DOD1194" s="242" t="s">
        <v>26</v>
      </c>
      <c r="DOE1194" s="243">
        <v>7</v>
      </c>
      <c r="DOF1194" s="243">
        <v>2</v>
      </c>
      <c r="DOG1194" s="244" t="s">
        <v>237</v>
      </c>
      <c r="DOH1194" s="245">
        <v>111</v>
      </c>
      <c r="DOI1194" s="246">
        <v>211</v>
      </c>
      <c r="DOJ1194" s="247" t="e">
        <f>DOJ1211+DOJ1253+DOJ1284+DOJ1300+DOJ1322+DOJ1354+DOJ1370+DOJ1391+DOJ1406+DOJ1439+#REF!+DOJ1453+#REF!+DOJ1465+#REF!</f>
        <v>#REF!</v>
      </c>
      <c r="DOK1194" s="241" t="s">
        <v>30</v>
      </c>
      <c r="DOL1194" s="242" t="s">
        <v>26</v>
      </c>
      <c r="DOM1194" s="243">
        <v>7</v>
      </c>
      <c r="DON1194" s="243">
        <v>2</v>
      </c>
      <c r="DOO1194" s="244" t="s">
        <v>237</v>
      </c>
      <c r="DOP1194" s="245">
        <v>111</v>
      </c>
      <c r="DOQ1194" s="246">
        <v>211</v>
      </c>
      <c r="DOR1194" s="247" t="e">
        <f>DOR1211+DOR1253+DOR1284+DOR1300+DOR1322+DOR1354+DOR1370+DOR1391+DOR1406+DOR1439+#REF!+DOR1453+#REF!+DOR1465+#REF!</f>
        <v>#REF!</v>
      </c>
      <c r="DOS1194" s="241" t="s">
        <v>30</v>
      </c>
      <c r="DOT1194" s="242" t="s">
        <v>26</v>
      </c>
      <c r="DOU1194" s="243">
        <v>7</v>
      </c>
      <c r="DOV1194" s="243">
        <v>2</v>
      </c>
      <c r="DOW1194" s="244" t="s">
        <v>237</v>
      </c>
      <c r="DOX1194" s="245">
        <v>111</v>
      </c>
      <c r="DOY1194" s="246">
        <v>211</v>
      </c>
      <c r="DOZ1194" s="247" t="e">
        <f>DOZ1211+DOZ1253+DOZ1284+DOZ1300+DOZ1322+DOZ1354+DOZ1370+DOZ1391+DOZ1406+DOZ1439+#REF!+DOZ1453+#REF!+DOZ1465+#REF!</f>
        <v>#REF!</v>
      </c>
      <c r="DPA1194" s="241" t="s">
        <v>30</v>
      </c>
      <c r="DPB1194" s="242" t="s">
        <v>26</v>
      </c>
      <c r="DPC1194" s="243">
        <v>7</v>
      </c>
      <c r="DPD1194" s="243">
        <v>2</v>
      </c>
      <c r="DPE1194" s="244" t="s">
        <v>237</v>
      </c>
      <c r="DPF1194" s="245">
        <v>111</v>
      </c>
      <c r="DPG1194" s="246">
        <v>211</v>
      </c>
      <c r="DPH1194" s="247" t="e">
        <f>DPH1211+DPH1253+DPH1284+DPH1300+DPH1322+DPH1354+DPH1370+DPH1391+DPH1406+DPH1439+#REF!+DPH1453+#REF!+DPH1465+#REF!</f>
        <v>#REF!</v>
      </c>
      <c r="DPI1194" s="241" t="s">
        <v>30</v>
      </c>
      <c r="DPJ1194" s="242" t="s">
        <v>26</v>
      </c>
      <c r="DPK1194" s="243">
        <v>7</v>
      </c>
      <c r="DPL1194" s="243">
        <v>2</v>
      </c>
      <c r="DPM1194" s="244" t="s">
        <v>237</v>
      </c>
      <c r="DPN1194" s="245">
        <v>111</v>
      </c>
      <c r="DPO1194" s="246">
        <v>211</v>
      </c>
      <c r="DPP1194" s="247" t="e">
        <f>DPP1211+DPP1253+DPP1284+DPP1300+DPP1322+DPP1354+DPP1370+DPP1391+DPP1406+DPP1439+#REF!+DPP1453+#REF!+DPP1465+#REF!</f>
        <v>#REF!</v>
      </c>
      <c r="DPQ1194" s="241" t="s">
        <v>30</v>
      </c>
      <c r="DPR1194" s="242" t="s">
        <v>26</v>
      </c>
      <c r="DPS1194" s="243">
        <v>7</v>
      </c>
      <c r="DPT1194" s="243">
        <v>2</v>
      </c>
      <c r="DPU1194" s="244" t="s">
        <v>237</v>
      </c>
      <c r="DPV1194" s="245">
        <v>111</v>
      </c>
      <c r="DPW1194" s="246">
        <v>211</v>
      </c>
      <c r="DPX1194" s="247" t="e">
        <f>DPX1211+DPX1253+DPX1284+DPX1300+DPX1322+DPX1354+DPX1370+DPX1391+DPX1406+DPX1439+#REF!+DPX1453+#REF!+DPX1465+#REF!</f>
        <v>#REF!</v>
      </c>
      <c r="DPY1194" s="241" t="s">
        <v>30</v>
      </c>
      <c r="DPZ1194" s="242" t="s">
        <v>26</v>
      </c>
      <c r="DQA1194" s="243">
        <v>7</v>
      </c>
      <c r="DQB1194" s="243">
        <v>2</v>
      </c>
      <c r="DQC1194" s="244" t="s">
        <v>237</v>
      </c>
      <c r="DQD1194" s="245">
        <v>111</v>
      </c>
      <c r="DQE1194" s="246">
        <v>211</v>
      </c>
      <c r="DQF1194" s="247" t="e">
        <f>DQF1211+DQF1253+DQF1284+DQF1300+DQF1322+DQF1354+DQF1370+DQF1391+DQF1406+DQF1439+#REF!+DQF1453+#REF!+DQF1465+#REF!</f>
        <v>#REF!</v>
      </c>
      <c r="DQG1194" s="241" t="s">
        <v>30</v>
      </c>
      <c r="DQH1194" s="242" t="s">
        <v>26</v>
      </c>
      <c r="DQI1194" s="243">
        <v>7</v>
      </c>
      <c r="DQJ1194" s="243">
        <v>2</v>
      </c>
      <c r="DQK1194" s="244" t="s">
        <v>237</v>
      </c>
      <c r="DQL1194" s="245">
        <v>111</v>
      </c>
      <c r="DQM1194" s="246">
        <v>211</v>
      </c>
      <c r="DQN1194" s="247" t="e">
        <f>DQN1211+DQN1253+DQN1284+DQN1300+DQN1322+DQN1354+DQN1370+DQN1391+DQN1406+DQN1439+#REF!+DQN1453+#REF!+DQN1465+#REF!</f>
        <v>#REF!</v>
      </c>
      <c r="DQO1194" s="241" t="s">
        <v>30</v>
      </c>
      <c r="DQP1194" s="242" t="s">
        <v>26</v>
      </c>
      <c r="DQQ1194" s="243">
        <v>7</v>
      </c>
      <c r="DQR1194" s="243">
        <v>2</v>
      </c>
      <c r="DQS1194" s="244" t="s">
        <v>237</v>
      </c>
      <c r="DQT1194" s="245">
        <v>111</v>
      </c>
      <c r="DQU1194" s="246">
        <v>211</v>
      </c>
      <c r="DQV1194" s="247" t="e">
        <f>DQV1211+DQV1253+DQV1284+DQV1300+DQV1322+DQV1354+DQV1370+DQV1391+DQV1406+DQV1439+#REF!+DQV1453+#REF!+DQV1465+#REF!</f>
        <v>#REF!</v>
      </c>
      <c r="DQW1194" s="241" t="s">
        <v>30</v>
      </c>
      <c r="DQX1194" s="242" t="s">
        <v>26</v>
      </c>
      <c r="DQY1194" s="243">
        <v>7</v>
      </c>
      <c r="DQZ1194" s="243">
        <v>2</v>
      </c>
      <c r="DRA1194" s="244" t="s">
        <v>237</v>
      </c>
      <c r="DRB1194" s="245">
        <v>111</v>
      </c>
      <c r="DRC1194" s="246">
        <v>211</v>
      </c>
      <c r="DRD1194" s="247" t="e">
        <f>DRD1211+DRD1253+DRD1284+DRD1300+DRD1322+DRD1354+DRD1370+DRD1391+DRD1406+DRD1439+#REF!+DRD1453+#REF!+DRD1465+#REF!</f>
        <v>#REF!</v>
      </c>
      <c r="DRE1194" s="241" t="s">
        <v>30</v>
      </c>
      <c r="DRF1194" s="242" t="s">
        <v>26</v>
      </c>
      <c r="DRG1194" s="243">
        <v>7</v>
      </c>
      <c r="DRH1194" s="243">
        <v>2</v>
      </c>
      <c r="DRI1194" s="244" t="s">
        <v>237</v>
      </c>
      <c r="DRJ1194" s="245">
        <v>111</v>
      </c>
      <c r="DRK1194" s="246">
        <v>211</v>
      </c>
      <c r="DRL1194" s="247" t="e">
        <f>DRL1211+DRL1253+DRL1284+DRL1300+DRL1322+DRL1354+DRL1370+DRL1391+DRL1406+DRL1439+#REF!+DRL1453+#REF!+DRL1465+#REF!</f>
        <v>#REF!</v>
      </c>
      <c r="DRM1194" s="241" t="s">
        <v>30</v>
      </c>
      <c r="DRN1194" s="242" t="s">
        <v>26</v>
      </c>
      <c r="DRO1194" s="243">
        <v>7</v>
      </c>
      <c r="DRP1194" s="243">
        <v>2</v>
      </c>
      <c r="DRQ1194" s="244" t="s">
        <v>237</v>
      </c>
      <c r="DRR1194" s="245">
        <v>111</v>
      </c>
      <c r="DRS1194" s="246">
        <v>211</v>
      </c>
      <c r="DRT1194" s="247" t="e">
        <f>DRT1211+DRT1253+DRT1284+DRT1300+DRT1322+DRT1354+DRT1370+DRT1391+DRT1406+DRT1439+#REF!+DRT1453+#REF!+DRT1465+#REF!</f>
        <v>#REF!</v>
      </c>
      <c r="DRU1194" s="241" t="s">
        <v>30</v>
      </c>
      <c r="DRV1194" s="242" t="s">
        <v>26</v>
      </c>
      <c r="DRW1194" s="243">
        <v>7</v>
      </c>
      <c r="DRX1194" s="243">
        <v>2</v>
      </c>
      <c r="DRY1194" s="244" t="s">
        <v>237</v>
      </c>
      <c r="DRZ1194" s="245">
        <v>111</v>
      </c>
      <c r="DSA1194" s="246">
        <v>211</v>
      </c>
      <c r="DSB1194" s="247" t="e">
        <f>DSB1211+DSB1253+DSB1284+DSB1300+DSB1322+DSB1354+DSB1370+DSB1391+DSB1406+DSB1439+#REF!+DSB1453+#REF!+DSB1465+#REF!</f>
        <v>#REF!</v>
      </c>
      <c r="DSC1194" s="241" t="s">
        <v>30</v>
      </c>
      <c r="DSD1194" s="242" t="s">
        <v>26</v>
      </c>
      <c r="DSE1194" s="243">
        <v>7</v>
      </c>
      <c r="DSF1194" s="243">
        <v>2</v>
      </c>
      <c r="DSG1194" s="244" t="s">
        <v>237</v>
      </c>
      <c r="DSH1194" s="245">
        <v>111</v>
      </c>
      <c r="DSI1194" s="246">
        <v>211</v>
      </c>
      <c r="DSJ1194" s="247" t="e">
        <f>DSJ1211+DSJ1253+DSJ1284+DSJ1300+DSJ1322+DSJ1354+DSJ1370+DSJ1391+DSJ1406+DSJ1439+#REF!+DSJ1453+#REF!+DSJ1465+#REF!</f>
        <v>#REF!</v>
      </c>
      <c r="DSK1194" s="241" t="s">
        <v>30</v>
      </c>
      <c r="DSL1194" s="242" t="s">
        <v>26</v>
      </c>
      <c r="DSM1194" s="243">
        <v>7</v>
      </c>
      <c r="DSN1194" s="243">
        <v>2</v>
      </c>
      <c r="DSO1194" s="244" t="s">
        <v>237</v>
      </c>
      <c r="DSP1194" s="245">
        <v>111</v>
      </c>
      <c r="DSQ1194" s="246">
        <v>211</v>
      </c>
      <c r="DSR1194" s="247" t="e">
        <f>DSR1211+DSR1253+DSR1284+DSR1300+DSR1322+DSR1354+DSR1370+DSR1391+DSR1406+DSR1439+#REF!+DSR1453+#REF!+DSR1465+#REF!</f>
        <v>#REF!</v>
      </c>
      <c r="DSS1194" s="241" t="s">
        <v>30</v>
      </c>
      <c r="DST1194" s="242" t="s">
        <v>26</v>
      </c>
      <c r="DSU1194" s="243">
        <v>7</v>
      </c>
      <c r="DSV1194" s="243">
        <v>2</v>
      </c>
      <c r="DSW1194" s="244" t="s">
        <v>237</v>
      </c>
      <c r="DSX1194" s="245">
        <v>111</v>
      </c>
      <c r="DSY1194" s="246">
        <v>211</v>
      </c>
      <c r="DSZ1194" s="247" t="e">
        <f>DSZ1211+DSZ1253+DSZ1284+DSZ1300+DSZ1322+DSZ1354+DSZ1370+DSZ1391+DSZ1406+DSZ1439+#REF!+DSZ1453+#REF!+DSZ1465+#REF!</f>
        <v>#REF!</v>
      </c>
      <c r="DTA1194" s="241" t="s">
        <v>30</v>
      </c>
      <c r="DTB1194" s="242" t="s">
        <v>26</v>
      </c>
      <c r="DTC1194" s="243">
        <v>7</v>
      </c>
      <c r="DTD1194" s="243">
        <v>2</v>
      </c>
      <c r="DTE1194" s="244" t="s">
        <v>237</v>
      </c>
      <c r="DTF1194" s="245">
        <v>111</v>
      </c>
      <c r="DTG1194" s="246">
        <v>211</v>
      </c>
      <c r="DTH1194" s="247" t="e">
        <f>DTH1211+DTH1253+DTH1284+DTH1300+DTH1322+DTH1354+DTH1370+DTH1391+DTH1406+DTH1439+#REF!+DTH1453+#REF!+DTH1465+#REF!</f>
        <v>#REF!</v>
      </c>
      <c r="DTI1194" s="241" t="s">
        <v>30</v>
      </c>
      <c r="DTJ1194" s="242" t="s">
        <v>26</v>
      </c>
      <c r="DTK1194" s="243">
        <v>7</v>
      </c>
      <c r="DTL1194" s="243">
        <v>2</v>
      </c>
      <c r="DTM1194" s="244" t="s">
        <v>237</v>
      </c>
      <c r="DTN1194" s="245">
        <v>111</v>
      </c>
      <c r="DTO1194" s="246">
        <v>211</v>
      </c>
      <c r="DTP1194" s="247" t="e">
        <f>DTP1211+DTP1253+DTP1284+DTP1300+DTP1322+DTP1354+DTP1370+DTP1391+DTP1406+DTP1439+#REF!+DTP1453+#REF!+DTP1465+#REF!</f>
        <v>#REF!</v>
      </c>
      <c r="DTQ1194" s="241" t="s">
        <v>30</v>
      </c>
      <c r="DTR1194" s="242" t="s">
        <v>26</v>
      </c>
      <c r="DTS1194" s="243">
        <v>7</v>
      </c>
      <c r="DTT1194" s="243">
        <v>2</v>
      </c>
      <c r="DTU1194" s="244" t="s">
        <v>237</v>
      </c>
      <c r="DTV1194" s="245">
        <v>111</v>
      </c>
      <c r="DTW1194" s="246">
        <v>211</v>
      </c>
      <c r="DTX1194" s="247" t="e">
        <f>DTX1211+DTX1253+DTX1284+DTX1300+DTX1322+DTX1354+DTX1370+DTX1391+DTX1406+DTX1439+#REF!+DTX1453+#REF!+DTX1465+#REF!</f>
        <v>#REF!</v>
      </c>
      <c r="DTY1194" s="241" t="s">
        <v>30</v>
      </c>
      <c r="DTZ1194" s="242" t="s">
        <v>26</v>
      </c>
      <c r="DUA1194" s="243">
        <v>7</v>
      </c>
      <c r="DUB1194" s="243">
        <v>2</v>
      </c>
      <c r="DUC1194" s="244" t="s">
        <v>237</v>
      </c>
      <c r="DUD1194" s="245">
        <v>111</v>
      </c>
      <c r="DUE1194" s="246">
        <v>211</v>
      </c>
      <c r="DUF1194" s="247" t="e">
        <f>DUF1211+DUF1253+DUF1284+DUF1300+DUF1322+DUF1354+DUF1370+DUF1391+DUF1406+DUF1439+#REF!+DUF1453+#REF!+DUF1465+#REF!</f>
        <v>#REF!</v>
      </c>
      <c r="DUG1194" s="241" t="s">
        <v>30</v>
      </c>
      <c r="DUH1194" s="242" t="s">
        <v>26</v>
      </c>
      <c r="DUI1194" s="243">
        <v>7</v>
      </c>
      <c r="DUJ1194" s="243">
        <v>2</v>
      </c>
      <c r="DUK1194" s="244" t="s">
        <v>237</v>
      </c>
      <c r="DUL1194" s="245">
        <v>111</v>
      </c>
      <c r="DUM1194" s="246">
        <v>211</v>
      </c>
      <c r="DUN1194" s="247" t="e">
        <f>DUN1211+DUN1253+DUN1284+DUN1300+DUN1322+DUN1354+DUN1370+DUN1391+DUN1406+DUN1439+#REF!+DUN1453+#REF!+DUN1465+#REF!</f>
        <v>#REF!</v>
      </c>
      <c r="DUO1194" s="241" t="s">
        <v>30</v>
      </c>
      <c r="DUP1194" s="242" t="s">
        <v>26</v>
      </c>
      <c r="DUQ1194" s="243">
        <v>7</v>
      </c>
      <c r="DUR1194" s="243">
        <v>2</v>
      </c>
      <c r="DUS1194" s="244" t="s">
        <v>237</v>
      </c>
      <c r="DUT1194" s="245">
        <v>111</v>
      </c>
      <c r="DUU1194" s="246">
        <v>211</v>
      </c>
      <c r="DUV1194" s="247" t="e">
        <f>DUV1211+DUV1253+DUV1284+DUV1300+DUV1322+DUV1354+DUV1370+DUV1391+DUV1406+DUV1439+#REF!+DUV1453+#REF!+DUV1465+#REF!</f>
        <v>#REF!</v>
      </c>
      <c r="DUW1194" s="241" t="s">
        <v>30</v>
      </c>
      <c r="DUX1194" s="242" t="s">
        <v>26</v>
      </c>
      <c r="DUY1194" s="243">
        <v>7</v>
      </c>
      <c r="DUZ1194" s="243">
        <v>2</v>
      </c>
      <c r="DVA1194" s="244" t="s">
        <v>237</v>
      </c>
      <c r="DVB1194" s="245">
        <v>111</v>
      </c>
      <c r="DVC1194" s="246">
        <v>211</v>
      </c>
      <c r="DVD1194" s="247" t="e">
        <f>DVD1211+DVD1253+DVD1284+DVD1300+DVD1322+DVD1354+DVD1370+DVD1391+DVD1406+DVD1439+#REF!+DVD1453+#REF!+DVD1465+#REF!</f>
        <v>#REF!</v>
      </c>
      <c r="DVE1194" s="241" t="s">
        <v>30</v>
      </c>
      <c r="DVF1194" s="242" t="s">
        <v>26</v>
      </c>
      <c r="DVG1194" s="243">
        <v>7</v>
      </c>
      <c r="DVH1194" s="243">
        <v>2</v>
      </c>
      <c r="DVI1194" s="244" t="s">
        <v>237</v>
      </c>
      <c r="DVJ1194" s="245">
        <v>111</v>
      </c>
      <c r="DVK1194" s="246">
        <v>211</v>
      </c>
      <c r="DVL1194" s="247" t="e">
        <f>DVL1211+DVL1253+DVL1284+DVL1300+DVL1322+DVL1354+DVL1370+DVL1391+DVL1406+DVL1439+#REF!+DVL1453+#REF!+DVL1465+#REF!</f>
        <v>#REF!</v>
      </c>
      <c r="DVM1194" s="241" t="s">
        <v>30</v>
      </c>
      <c r="DVN1194" s="242" t="s">
        <v>26</v>
      </c>
      <c r="DVO1194" s="243">
        <v>7</v>
      </c>
      <c r="DVP1194" s="243">
        <v>2</v>
      </c>
      <c r="DVQ1194" s="244" t="s">
        <v>237</v>
      </c>
      <c r="DVR1194" s="245">
        <v>111</v>
      </c>
      <c r="DVS1194" s="246">
        <v>211</v>
      </c>
      <c r="DVT1194" s="247" t="e">
        <f>DVT1211+DVT1253+DVT1284+DVT1300+DVT1322+DVT1354+DVT1370+DVT1391+DVT1406+DVT1439+#REF!+DVT1453+#REF!+DVT1465+#REF!</f>
        <v>#REF!</v>
      </c>
      <c r="DVU1194" s="241" t="s">
        <v>30</v>
      </c>
      <c r="DVV1194" s="242" t="s">
        <v>26</v>
      </c>
      <c r="DVW1194" s="243">
        <v>7</v>
      </c>
      <c r="DVX1194" s="243">
        <v>2</v>
      </c>
      <c r="DVY1194" s="244" t="s">
        <v>237</v>
      </c>
      <c r="DVZ1194" s="245">
        <v>111</v>
      </c>
      <c r="DWA1194" s="246">
        <v>211</v>
      </c>
      <c r="DWB1194" s="247" t="e">
        <f>DWB1211+DWB1253+DWB1284+DWB1300+DWB1322+DWB1354+DWB1370+DWB1391+DWB1406+DWB1439+#REF!+DWB1453+#REF!+DWB1465+#REF!</f>
        <v>#REF!</v>
      </c>
      <c r="DWC1194" s="241" t="s">
        <v>30</v>
      </c>
      <c r="DWD1194" s="242" t="s">
        <v>26</v>
      </c>
      <c r="DWE1194" s="243">
        <v>7</v>
      </c>
      <c r="DWF1194" s="243">
        <v>2</v>
      </c>
      <c r="DWG1194" s="244" t="s">
        <v>237</v>
      </c>
      <c r="DWH1194" s="245">
        <v>111</v>
      </c>
      <c r="DWI1194" s="246">
        <v>211</v>
      </c>
      <c r="DWJ1194" s="247" t="e">
        <f>DWJ1211+DWJ1253+DWJ1284+DWJ1300+DWJ1322+DWJ1354+DWJ1370+DWJ1391+DWJ1406+DWJ1439+#REF!+DWJ1453+#REF!+DWJ1465+#REF!</f>
        <v>#REF!</v>
      </c>
      <c r="DWK1194" s="241" t="s">
        <v>30</v>
      </c>
      <c r="DWL1194" s="242" t="s">
        <v>26</v>
      </c>
      <c r="DWM1194" s="243">
        <v>7</v>
      </c>
      <c r="DWN1194" s="243">
        <v>2</v>
      </c>
      <c r="DWO1194" s="244" t="s">
        <v>237</v>
      </c>
      <c r="DWP1194" s="245">
        <v>111</v>
      </c>
      <c r="DWQ1194" s="246">
        <v>211</v>
      </c>
      <c r="DWR1194" s="247" t="e">
        <f>DWR1211+DWR1253+DWR1284+DWR1300+DWR1322+DWR1354+DWR1370+DWR1391+DWR1406+DWR1439+#REF!+DWR1453+#REF!+DWR1465+#REF!</f>
        <v>#REF!</v>
      </c>
      <c r="DWS1194" s="241" t="s">
        <v>30</v>
      </c>
      <c r="DWT1194" s="242" t="s">
        <v>26</v>
      </c>
      <c r="DWU1194" s="243">
        <v>7</v>
      </c>
      <c r="DWV1194" s="243">
        <v>2</v>
      </c>
      <c r="DWW1194" s="244" t="s">
        <v>237</v>
      </c>
      <c r="DWX1194" s="245">
        <v>111</v>
      </c>
      <c r="DWY1194" s="246">
        <v>211</v>
      </c>
      <c r="DWZ1194" s="247" t="e">
        <f>DWZ1211+DWZ1253+DWZ1284+DWZ1300+DWZ1322+DWZ1354+DWZ1370+DWZ1391+DWZ1406+DWZ1439+#REF!+DWZ1453+#REF!+DWZ1465+#REF!</f>
        <v>#REF!</v>
      </c>
      <c r="DXA1194" s="241" t="s">
        <v>30</v>
      </c>
      <c r="DXB1194" s="242" t="s">
        <v>26</v>
      </c>
      <c r="DXC1194" s="243">
        <v>7</v>
      </c>
      <c r="DXD1194" s="243">
        <v>2</v>
      </c>
      <c r="DXE1194" s="244" t="s">
        <v>237</v>
      </c>
      <c r="DXF1194" s="245">
        <v>111</v>
      </c>
      <c r="DXG1194" s="246">
        <v>211</v>
      </c>
      <c r="DXH1194" s="247" t="e">
        <f>DXH1211+DXH1253+DXH1284+DXH1300+DXH1322+DXH1354+DXH1370+DXH1391+DXH1406+DXH1439+#REF!+DXH1453+#REF!+DXH1465+#REF!</f>
        <v>#REF!</v>
      </c>
      <c r="DXI1194" s="241" t="s">
        <v>30</v>
      </c>
      <c r="DXJ1194" s="242" t="s">
        <v>26</v>
      </c>
      <c r="DXK1194" s="243">
        <v>7</v>
      </c>
      <c r="DXL1194" s="243">
        <v>2</v>
      </c>
      <c r="DXM1194" s="244" t="s">
        <v>237</v>
      </c>
      <c r="DXN1194" s="245">
        <v>111</v>
      </c>
      <c r="DXO1194" s="246">
        <v>211</v>
      </c>
      <c r="DXP1194" s="247" t="e">
        <f>DXP1211+DXP1253+DXP1284+DXP1300+DXP1322+DXP1354+DXP1370+DXP1391+DXP1406+DXP1439+#REF!+DXP1453+#REF!+DXP1465+#REF!</f>
        <v>#REF!</v>
      </c>
      <c r="DXQ1194" s="241" t="s">
        <v>30</v>
      </c>
      <c r="DXR1194" s="242" t="s">
        <v>26</v>
      </c>
      <c r="DXS1194" s="243">
        <v>7</v>
      </c>
      <c r="DXT1194" s="243">
        <v>2</v>
      </c>
      <c r="DXU1194" s="244" t="s">
        <v>237</v>
      </c>
      <c r="DXV1194" s="245">
        <v>111</v>
      </c>
      <c r="DXW1194" s="246">
        <v>211</v>
      </c>
      <c r="DXX1194" s="247" t="e">
        <f>DXX1211+DXX1253+DXX1284+DXX1300+DXX1322+DXX1354+DXX1370+DXX1391+DXX1406+DXX1439+#REF!+DXX1453+#REF!+DXX1465+#REF!</f>
        <v>#REF!</v>
      </c>
      <c r="DXY1194" s="241" t="s">
        <v>30</v>
      </c>
      <c r="DXZ1194" s="242" t="s">
        <v>26</v>
      </c>
      <c r="DYA1194" s="243">
        <v>7</v>
      </c>
      <c r="DYB1194" s="243">
        <v>2</v>
      </c>
      <c r="DYC1194" s="244" t="s">
        <v>237</v>
      </c>
      <c r="DYD1194" s="245">
        <v>111</v>
      </c>
      <c r="DYE1194" s="246">
        <v>211</v>
      </c>
      <c r="DYF1194" s="247" t="e">
        <f>DYF1211+DYF1253+DYF1284+DYF1300+DYF1322+DYF1354+DYF1370+DYF1391+DYF1406+DYF1439+#REF!+DYF1453+#REF!+DYF1465+#REF!</f>
        <v>#REF!</v>
      </c>
      <c r="DYG1194" s="241" t="s">
        <v>30</v>
      </c>
      <c r="DYH1194" s="242" t="s">
        <v>26</v>
      </c>
      <c r="DYI1194" s="243">
        <v>7</v>
      </c>
      <c r="DYJ1194" s="243">
        <v>2</v>
      </c>
      <c r="DYK1194" s="244" t="s">
        <v>237</v>
      </c>
      <c r="DYL1194" s="245">
        <v>111</v>
      </c>
      <c r="DYM1194" s="246">
        <v>211</v>
      </c>
      <c r="DYN1194" s="247" t="e">
        <f>DYN1211+DYN1253+DYN1284+DYN1300+DYN1322+DYN1354+DYN1370+DYN1391+DYN1406+DYN1439+#REF!+DYN1453+#REF!+DYN1465+#REF!</f>
        <v>#REF!</v>
      </c>
      <c r="DYO1194" s="241" t="s">
        <v>30</v>
      </c>
      <c r="DYP1194" s="242" t="s">
        <v>26</v>
      </c>
      <c r="DYQ1194" s="243">
        <v>7</v>
      </c>
      <c r="DYR1194" s="243">
        <v>2</v>
      </c>
      <c r="DYS1194" s="244" t="s">
        <v>237</v>
      </c>
      <c r="DYT1194" s="245">
        <v>111</v>
      </c>
      <c r="DYU1194" s="246">
        <v>211</v>
      </c>
      <c r="DYV1194" s="247" t="e">
        <f>DYV1211+DYV1253+DYV1284+DYV1300+DYV1322+DYV1354+DYV1370+DYV1391+DYV1406+DYV1439+#REF!+DYV1453+#REF!+DYV1465+#REF!</f>
        <v>#REF!</v>
      </c>
      <c r="DYW1194" s="241" t="s">
        <v>30</v>
      </c>
      <c r="DYX1194" s="242" t="s">
        <v>26</v>
      </c>
      <c r="DYY1194" s="243">
        <v>7</v>
      </c>
      <c r="DYZ1194" s="243">
        <v>2</v>
      </c>
      <c r="DZA1194" s="244" t="s">
        <v>237</v>
      </c>
      <c r="DZB1194" s="245">
        <v>111</v>
      </c>
      <c r="DZC1194" s="246">
        <v>211</v>
      </c>
      <c r="DZD1194" s="247" t="e">
        <f>DZD1211+DZD1253+DZD1284+DZD1300+DZD1322+DZD1354+DZD1370+DZD1391+DZD1406+DZD1439+#REF!+DZD1453+#REF!+DZD1465+#REF!</f>
        <v>#REF!</v>
      </c>
      <c r="DZE1194" s="241" t="s">
        <v>30</v>
      </c>
      <c r="DZF1194" s="242" t="s">
        <v>26</v>
      </c>
      <c r="DZG1194" s="243">
        <v>7</v>
      </c>
      <c r="DZH1194" s="243">
        <v>2</v>
      </c>
      <c r="DZI1194" s="244" t="s">
        <v>237</v>
      </c>
      <c r="DZJ1194" s="245">
        <v>111</v>
      </c>
      <c r="DZK1194" s="246">
        <v>211</v>
      </c>
      <c r="DZL1194" s="247" t="e">
        <f>DZL1211+DZL1253+DZL1284+DZL1300+DZL1322+DZL1354+DZL1370+DZL1391+DZL1406+DZL1439+#REF!+DZL1453+#REF!+DZL1465+#REF!</f>
        <v>#REF!</v>
      </c>
      <c r="DZM1194" s="241" t="s">
        <v>30</v>
      </c>
      <c r="DZN1194" s="242" t="s">
        <v>26</v>
      </c>
      <c r="DZO1194" s="243">
        <v>7</v>
      </c>
      <c r="DZP1194" s="243">
        <v>2</v>
      </c>
      <c r="DZQ1194" s="244" t="s">
        <v>237</v>
      </c>
      <c r="DZR1194" s="245">
        <v>111</v>
      </c>
      <c r="DZS1194" s="246">
        <v>211</v>
      </c>
      <c r="DZT1194" s="247" t="e">
        <f>DZT1211+DZT1253+DZT1284+DZT1300+DZT1322+DZT1354+DZT1370+DZT1391+DZT1406+DZT1439+#REF!+DZT1453+#REF!+DZT1465+#REF!</f>
        <v>#REF!</v>
      </c>
      <c r="DZU1194" s="241" t="s">
        <v>30</v>
      </c>
      <c r="DZV1194" s="242" t="s">
        <v>26</v>
      </c>
      <c r="DZW1194" s="243">
        <v>7</v>
      </c>
      <c r="DZX1194" s="243">
        <v>2</v>
      </c>
      <c r="DZY1194" s="244" t="s">
        <v>237</v>
      </c>
      <c r="DZZ1194" s="245">
        <v>111</v>
      </c>
      <c r="EAA1194" s="246">
        <v>211</v>
      </c>
      <c r="EAB1194" s="247" t="e">
        <f>EAB1211+EAB1253+EAB1284+EAB1300+EAB1322+EAB1354+EAB1370+EAB1391+EAB1406+EAB1439+#REF!+EAB1453+#REF!+EAB1465+#REF!</f>
        <v>#REF!</v>
      </c>
      <c r="EAC1194" s="241" t="s">
        <v>30</v>
      </c>
      <c r="EAD1194" s="242" t="s">
        <v>26</v>
      </c>
      <c r="EAE1194" s="243">
        <v>7</v>
      </c>
      <c r="EAF1194" s="243">
        <v>2</v>
      </c>
      <c r="EAG1194" s="244" t="s">
        <v>237</v>
      </c>
      <c r="EAH1194" s="245">
        <v>111</v>
      </c>
      <c r="EAI1194" s="246">
        <v>211</v>
      </c>
      <c r="EAJ1194" s="247" t="e">
        <f>EAJ1211+EAJ1253+EAJ1284+EAJ1300+EAJ1322+EAJ1354+EAJ1370+EAJ1391+EAJ1406+EAJ1439+#REF!+EAJ1453+#REF!+EAJ1465+#REF!</f>
        <v>#REF!</v>
      </c>
      <c r="EAK1194" s="241" t="s">
        <v>30</v>
      </c>
      <c r="EAL1194" s="242" t="s">
        <v>26</v>
      </c>
      <c r="EAM1194" s="243">
        <v>7</v>
      </c>
      <c r="EAN1194" s="243">
        <v>2</v>
      </c>
      <c r="EAO1194" s="244" t="s">
        <v>237</v>
      </c>
      <c r="EAP1194" s="245">
        <v>111</v>
      </c>
      <c r="EAQ1194" s="246">
        <v>211</v>
      </c>
      <c r="EAR1194" s="247" t="e">
        <f>EAR1211+EAR1253+EAR1284+EAR1300+EAR1322+EAR1354+EAR1370+EAR1391+EAR1406+EAR1439+#REF!+EAR1453+#REF!+EAR1465+#REF!</f>
        <v>#REF!</v>
      </c>
      <c r="EAS1194" s="241" t="s">
        <v>30</v>
      </c>
      <c r="EAT1194" s="242" t="s">
        <v>26</v>
      </c>
      <c r="EAU1194" s="243">
        <v>7</v>
      </c>
      <c r="EAV1194" s="243">
        <v>2</v>
      </c>
      <c r="EAW1194" s="244" t="s">
        <v>237</v>
      </c>
      <c r="EAX1194" s="245">
        <v>111</v>
      </c>
      <c r="EAY1194" s="246">
        <v>211</v>
      </c>
      <c r="EAZ1194" s="247" t="e">
        <f>EAZ1211+EAZ1253+EAZ1284+EAZ1300+EAZ1322+EAZ1354+EAZ1370+EAZ1391+EAZ1406+EAZ1439+#REF!+EAZ1453+#REF!+EAZ1465+#REF!</f>
        <v>#REF!</v>
      </c>
      <c r="EBA1194" s="241" t="s">
        <v>30</v>
      </c>
      <c r="EBB1194" s="242" t="s">
        <v>26</v>
      </c>
      <c r="EBC1194" s="243">
        <v>7</v>
      </c>
      <c r="EBD1194" s="243">
        <v>2</v>
      </c>
      <c r="EBE1194" s="244" t="s">
        <v>237</v>
      </c>
      <c r="EBF1194" s="245">
        <v>111</v>
      </c>
      <c r="EBG1194" s="246">
        <v>211</v>
      </c>
      <c r="EBH1194" s="247" t="e">
        <f>EBH1211+EBH1253+EBH1284+EBH1300+EBH1322+EBH1354+EBH1370+EBH1391+EBH1406+EBH1439+#REF!+EBH1453+#REF!+EBH1465+#REF!</f>
        <v>#REF!</v>
      </c>
      <c r="EBI1194" s="241" t="s">
        <v>30</v>
      </c>
      <c r="EBJ1194" s="242" t="s">
        <v>26</v>
      </c>
      <c r="EBK1194" s="243">
        <v>7</v>
      </c>
      <c r="EBL1194" s="243">
        <v>2</v>
      </c>
      <c r="EBM1194" s="244" t="s">
        <v>237</v>
      </c>
      <c r="EBN1194" s="245">
        <v>111</v>
      </c>
      <c r="EBO1194" s="246">
        <v>211</v>
      </c>
      <c r="EBP1194" s="247" t="e">
        <f>EBP1211+EBP1253+EBP1284+EBP1300+EBP1322+EBP1354+EBP1370+EBP1391+EBP1406+EBP1439+#REF!+EBP1453+#REF!+EBP1465+#REF!</f>
        <v>#REF!</v>
      </c>
      <c r="EBQ1194" s="241" t="s">
        <v>30</v>
      </c>
      <c r="EBR1194" s="242" t="s">
        <v>26</v>
      </c>
      <c r="EBS1194" s="243">
        <v>7</v>
      </c>
      <c r="EBT1194" s="243">
        <v>2</v>
      </c>
      <c r="EBU1194" s="244" t="s">
        <v>237</v>
      </c>
      <c r="EBV1194" s="245">
        <v>111</v>
      </c>
      <c r="EBW1194" s="246">
        <v>211</v>
      </c>
      <c r="EBX1194" s="247" t="e">
        <f>EBX1211+EBX1253+EBX1284+EBX1300+EBX1322+EBX1354+EBX1370+EBX1391+EBX1406+EBX1439+#REF!+EBX1453+#REF!+EBX1465+#REF!</f>
        <v>#REF!</v>
      </c>
      <c r="EBY1194" s="241" t="s">
        <v>30</v>
      </c>
      <c r="EBZ1194" s="242" t="s">
        <v>26</v>
      </c>
      <c r="ECA1194" s="243">
        <v>7</v>
      </c>
      <c r="ECB1194" s="243">
        <v>2</v>
      </c>
      <c r="ECC1194" s="244" t="s">
        <v>237</v>
      </c>
      <c r="ECD1194" s="245">
        <v>111</v>
      </c>
      <c r="ECE1194" s="246">
        <v>211</v>
      </c>
      <c r="ECF1194" s="247" t="e">
        <f>ECF1211+ECF1253+ECF1284+ECF1300+ECF1322+ECF1354+ECF1370+ECF1391+ECF1406+ECF1439+#REF!+ECF1453+#REF!+ECF1465+#REF!</f>
        <v>#REF!</v>
      </c>
      <c r="ECG1194" s="241" t="s">
        <v>30</v>
      </c>
      <c r="ECH1194" s="242" t="s">
        <v>26</v>
      </c>
      <c r="ECI1194" s="243">
        <v>7</v>
      </c>
      <c r="ECJ1194" s="243">
        <v>2</v>
      </c>
      <c r="ECK1194" s="244" t="s">
        <v>237</v>
      </c>
      <c r="ECL1194" s="245">
        <v>111</v>
      </c>
      <c r="ECM1194" s="246">
        <v>211</v>
      </c>
      <c r="ECN1194" s="247" t="e">
        <f>ECN1211+ECN1253+ECN1284+ECN1300+ECN1322+ECN1354+ECN1370+ECN1391+ECN1406+ECN1439+#REF!+ECN1453+#REF!+ECN1465+#REF!</f>
        <v>#REF!</v>
      </c>
      <c r="ECO1194" s="241" t="s">
        <v>30</v>
      </c>
      <c r="ECP1194" s="242" t="s">
        <v>26</v>
      </c>
      <c r="ECQ1194" s="243">
        <v>7</v>
      </c>
      <c r="ECR1194" s="243">
        <v>2</v>
      </c>
      <c r="ECS1194" s="244" t="s">
        <v>237</v>
      </c>
      <c r="ECT1194" s="245">
        <v>111</v>
      </c>
      <c r="ECU1194" s="246">
        <v>211</v>
      </c>
      <c r="ECV1194" s="247" t="e">
        <f>ECV1211+ECV1253+ECV1284+ECV1300+ECV1322+ECV1354+ECV1370+ECV1391+ECV1406+ECV1439+#REF!+ECV1453+#REF!+ECV1465+#REF!</f>
        <v>#REF!</v>
      </c>
      <c r="ECW1194" s="241" t="s">
        <v>30</v>
      </c>
      <c r="ECX1194" s="242" t="s">
        <v>26</v>
      </c>
      <c r="ECY1194" s="243">
        <v>7</v>
      </c>
      <c r="ECZ1194" s="243">
        <v>2</v>
      </c>
      <c r="EDA1194" s="244" t="s">
        <v>237</v>
      </c>
      <c r="EDB1194" s="245">
        <v>111</v>
      </c>
      <c r="EDC1194" s="246">
        <v>211</v>
      </c>
      <c r="EDD1194" s="247" t="e">
        <f>EDD1211+EDD1253+EDD1284+EDD1300+EDD1322+EDD1354+EDD1370+EDD1391+EDD1406+EDD1439+#REF!+EDD1453+#REF!+EDD1465+#REF!</f>
        <v>#REF!</v>
      </c>
      <c r="EDE1194" s="241" t="s">
        <v>30</v>
      </c>
      <c r="EDF1194" s="242" t="s">
        <v>26</v>
      </c>
      <c r="EDG1194" s="243">
        <v>7</v>
      </c>
      <c r="EDH1194" s="243">
        <v>2</v>
      </c>
      <c r="EDI1194" s="244" t="s">
        <v>237</v>
      </c>
      <c r="EDJ1194" s="245">
        <v>111</v>
      </c>
      <c r="EDK1194" s="246">
        <v>211</v>
      </c>
      <c r="EDL1194" s="247" t="e">
        <f>EDL1211+EDL1253+EDL1284+EDL1300+EDL1322+EDL1354+EDL1370+EDL1391+EDL1406+EDL1439+#REF!+EDL1453+#REF!+EDL1465+#REF!</f>
        <v>#REF!</v>
      </c>
      <c r="EDM1194" s="241" t="s">
        <v>30</v>
      </c>
      <c r="EDN1194" s="242" t="s">
        <v>26</v>
      </c>
      <c r="EDO1194" s="243">
        <v>7</v>
      </c>
      <c r="EDP1194" s="243">
        <v>2</v>
      </c>
      <c r="EDQ1194" s="244" t="s">
        <v>237</v>
      </c>
      <c r="EDR1194" s="245">
        <v>111</v>
      </c>
      <c r="EDS1194" s="246">
        <v>211</v>
      </c>
      <c r="EDT1194" s="247" t="e">
        <f>EDT1211+EDT1253+EDT1284+EDT1300+EDT1322+EDT1354+EDT1370+EDT1391+EDT1406+EDT1439+#REF!+EDT1453+#REF!+EDT1465+#REF!</f>
        <v>#REF!</v>
      </c>
      <c r="EDU1194" s="241" t="s">
        <v>30</v>
      </c>
      <c r="EDV1194" s="242" t="s">
        <v>26</v>
      </c>
      <c r="EDW1194" s="243">
        <v>7</v>
      </c>
      <c r="EDX1194" s="243">
        <v>2</v>
      </c>
      <c r="EDY1194" s="244" t="s">
        <v>237</v>
      </c>
      <c r="EDZ1194" s="245">
        <v>111</v>
      </c>
      <c r="EEA1194" s="246">
        <v>211</v>
      </c>
      <c r="EEB1194" s="247" t="e">
        <f>EEB1211+EEB1253+EEB1284+EEB1300+EEB1322+EEB1354+EEB1370+EEB1391+EEB1406+EEB1439+#REF!+EEB1453+#REF!+EEB1465+#REF!</f>
        <v>#REF!</v>
      </c>
      <c r="EEC1194" s="241" t="s">
        <v>30</v>
      </c>
      <c r="EED1194" s="242" t="s">
        <v>26</v>
      </c>
      <c r="EEE1194" s="243">
        <v>7</v>
      </c>
      <c r="EEF1194" s="243">
        <v>2</v>
      </c>
      <c r="EEG1194" s="244" t="s">
        <v>237</v>
      </c>
      <c r="EEH1194" s="245">
        <v>111</v>
      </c>
      <c r="EEI1194" s="246">
        <v>211</v>
      </c>
      <c r="EEJ1194" s="247" t="e">
        <f>EEJ1211+EEJ1253+EEJ1284+EEJ1300+EEJ1322+EEJ1354+EEJ1370+EEJ1391+EEJ1406+EEJ1439+#REF!+EEJ1453+#REF!+EEJ1465+#REF!</f>
        <v>#REF!</v>
      </c>
      <c r="EEK1194" s="241" t="s">
        <v>30</v>
      </c>
      <c r="EEL1194" s="242" t="s">
        <v>26</v>
      </c>
      <c r="EEM1194" s="243">
        <v>7</v>
      </c>
      <c r="EEN1194" s="243">
        <v>2</v>
      </c>
      <c r="EEO1194" s="244" t="s">
        <v>237</v>
      </c>
      <c r="EEP1194" s="245">
        <v>111</v>
      </c>
      <c r="EEQ1194" s="246">
        <v>211</v>
      </c>
      <c r="EER1194" s="247" t="e">
        <f>EER1211+EER1253+EER1284+EER1300+EER1322+EER1354+EER1370+EER1391+EER1406+EER1439+#REF!+EER1453+#REF!+EER1465+#REF!</f>
        <v>#REF!</v>
      </c>
      <c r="EES1194" s="241" t="s">
        <v>30</v>
      </c>
      <c r="EET1194" s="242" t="s">
        <v>26</v>
      </c>
      <c r="EEU1194" s="243">
        <v>7</v>
      </c>
      <c r="EEV1194" s="243">
        <v>2</v>
      </c>
      <c r="EEW1194" s="244" t="s">
        <v>237</v>
      </c>
      <c r="EEX1194" s="245">
        <v>111</v>
      </c>
      <c r="EEY1194" s="246">
        <v>211</v>
      </c>
      <c r="EEZ1194" s="247" t="e">
        <f>EEZ1211+EEZ1253+EEZ1284+EEZ1300+EEZ1322+EEZ1354+EEZ1370+EEZ1391+EEZ1406+EEZ1439+#REF!+EEZ1453+#REF!+EEZ1465+#REF!</f>
        <v>#REF!</v>
      </c>
      <c r="EFA1194" s="241" t="s">
        <v>30</v>
      </c>
      <c r="EFB1194" s="242" t="s">
        <v>26</v>
      </c>
      <c r="EFC1194" s="243">
        <v>7</v>
      </c>
      <c r="EFD1194" s="243">
        <v>2</v>
      </c>
      <c r="EFE1194" s="244" t="s">
        <v>237</v>
      </c>
      <c r="EFF1194" s="245">
        <v>111</v>
      </c>
      <c r="EFG1194" s="246">
        <v>211</v>
      </c>
      <c r="EFH1194" s="247" t="e">
        <f>EFH1211+EFH1253+EFH1284+EFH1300+EFH1322+EFH1354+EFH1370+EFH1391+EFH1406+EFH1439+#REF!+EFH1453+#REF!+EFH1465+#REF!</f>
        <v>#REF!</v>
      </c>
      <c r="EFI1194" s="241" t="s">
        <v>30</v>
      </c>
      <c r="EFJ1194" s="242" t="s">
        <v>26</v>
      </c>
      <c r="EFK1194" s="243">
        <v>7</v>
      </c>
      <c r="EFL1194" s="243">
        <v>2</v>
      </c>
      <c r="EFM1194" s="244" t="s">
        <v>237</v>
      </c>
      <c r="EFN1194" s="245">
        <v>111</v>
      </c>
      <c r="EFO1194" s="246">
        <v>211</v>
      </c>
      <c r="EFP1194" s="247" t="e">
        <f>EFP1211+EFP1253+EFP1284+EFP1300+EFP1322+EFP1354+EFP1370+EFP1391+EFP1406+EFP1439+#REF!+EFP1453+#REF!+EFP1465+#REF!</f>
        <v>#REF!</v>
      </c>
      <c r="EFQ1194" s="241" t="s">
        <v>30</v>
      </c>
      <c r="EFR1194" s="242" t="s">
        <v>26</v>
      </c>
      <c r="EFS1194" s="243">
        <v>7</v>
      </c>
      <c r="EFT1194" s="243">
        <v>2</v>
      </c>
      <c r="EFU1194" s="244" t="s">
        <v>237</v>
      </c>
      <c r="EFV1194" s="245">
        <v>111</v>
      </c>
      <c r="EFW1194" s="246">
        <v>211</v>
      </c>
      <c r="EFX1194" s="247" t="e">
        <f>EFX1211+EFX1253+EFX1284+EFX1300+EFX1322+EFX1354+EFX1370+EFX1391+EFX1406+EFX1439+#REF!+EFX1453+#REF!+EFX1465+#REF!</f>
        <v>#REF!</v>
      </c>
      <c r="EFY1194" s="241" t="s">
        <v>30</v>
      </c>
      <c r="EFZ1194" s="242" t="s">
        <v>26</v>
      </c>
      <c r="EGA1194" s="243">
        <v>7</v>
      </c>
      <c r="EGB1194" s="243">
        <v>2</v>
      </c>
      <c r="EGC1194" s="244" t="s">
        <v>237</v>
      </c>
      <c r="EGD1194" s="245">
        <v>111</v>
      </c>
      <c r="EGE1194" s="246">
        <v>211</v>
      </c>
      <c r="EGF1194" s="247" t="e">
        <f>EGF1211+EGF1253+EGF1284+EGF1300+EGF1322+EGF1354+EGF1370+EGF1391+EGF1406+EGF1439+#REF!+EGF1453+#REF!+EGF1465+#REF!</f>
        <v>#REF!</v>
      </c>
      <c r="EGG1194" s="241" t="s">
        <v>30</v>
      </c>
      <c r="EGH1194" s="242" t="s">
        <v>26</v>
      </c>
      <c r="EGI1194" s="243">
        <v>7</v>
      </c>
      <c r="EGJ1194" s="243">
        <v>2</v>
      </c>
      <c r="EGK1194" s="244" t="s">
        <v>237</v>
      </c>
      <c r="EGL1194" s="245">
        <v>111</v>
      </c>
      <c r="EGM1194" s="246">
        <v>211</v>
      </c>
      <c r="EGN1194" s="247" t="e">
        <f>EGN1211+EGN1253+EGN1284+EGN1300+EGN1322+EGN1354+EGN1370+EGN1391+EGN1406+EGN1439+#REF!+EGN1453+#REF!+EGN1465+#REF!</f>
        <v>#REF!</v>
      </c>
      <c r="EGO1194" s="241" t="s">
        <v>30</v>
      </c>
      <c r="EGP1194" s="242" t="s">
        <v>26</v>
      </c>
      <c r="EGQ1194" s="243">
        <v>7</v>
      </c>
      <c r="EGR1194" s="243">
        <v>2</v>
      </c>
      <c r="EGS1194" s="244" t="s">
        <v>237</v>
      </c>
      <c r="EGT1194" s="245">
        <v>111</v>
      </c>
      <c r="EGU1194" s="246">
        <v>211</v>
      </c>
      <c r="EGV1194" s="247" t="e">
        <f>EGV1211+EGV1253+EGV1284+EGV1300+EGV1322+EGV1354+EGV1370+EGV1391+EGV1406+EGV1439+#REF!+EGV1453+#REF!+EGV1465+#REF!</f>
        <v>#REF!</v>
      </c>
      <c r="EGW1194" s="241" t="s">
        <v>30</v>
      </c>
      <c r="EGX1194" s="242" t="s">
        <v>26</v>
      </c>
      <c r="EGY1194" s="243">
        <v>7</v>
      </c>
      <c r="EGZ1194" s="243">
        <v>2</v>
      </c>
      <c r="EHA1194" s="244" t="s">
        <v>237</v>
      </c>
      <c r="EHB1194" s="245">
        <v>111</v>
      </c>
      <c r="EHC1194" s="246">
        <v>211</v>
      </c>
      <c r="EHD1194" s="247" t="e">
        <f>EHD1211+EHD1253+EHD1284+EHD1300+EHD1322+EHD1354+EHD1370+EHD1391+EHD1406+EHD1439+#REF!+EHD1453+#REF!+EHD1465+#REF!</f>
        <v>#REF!</v>
      </c>
      <c r="EHE1194" s="241" t="s">
        <v>30</v>
      </c>
      <c r="EHF1194" s="242" t="s">
        <v>26</v>
      </c>
      <c r="EHG1194" s="243">
        <v>7</v>
      </c>
      <c r="EHH1194" s="243">
        <v>2</v>
      </c>
      <c r="EHI1194" s="244" t="s">
        <v>237</v>
      </c>
      <c r="EHJ1194" s="245">
        <v>111</v>
      </c>
      <c r="EHK1194" s="246">
        <v>211</v>
      </c>
      <c r="EHL1194" s="247" t="e">
        <f>EHL1211+EHL1253+EHL1284+EHL1300+EHL1322+EHL1354+EHL1370+EHL1391+EHL1406+EHL1439+#REF!+EHL1453+#REF!+EHL1465+#REF!</f>
        <v>#REF!</v>
      </c>
      <c r="EHM1194" s="241" t="s">
        <v>30</v>
      </c>
      <c r="EHN1194" s="242" t="s">
        <v>26</v>
      </c>
      <c r="EHO1194" s="243">
        <v>7</v>
      </c>
      <c r="EHP1194" s="243">
        <v>2</v>
      </c>
      <c r="EHQ1194" s="244" t="s">
        <v>237</v>
      </c>
      <c r="EHR1194" s="245">
        <v>111</v>
      </c>
      <c r="EHS1194" s="246">
        <v>211</v>
      </c>
      <c r="EHT1194" s="247" t="e">
        <f>EHT1211+EHT1253+EHT1284+EHT1300+EHT1322+EHT1354+EHT1370+EHT1391+EHT1406+EHT1439+#REF!+EHT1453+#REF!+EHT1465+#REF!</f>
        <v>#REF!</v>
      </c>
      <c r="EHU1194" s="241" t="s">
        <v>30</v>
      </c>
      <c r="EHV1194" s="242" t="s">
        <v>26</v>
      </c>
      <c r="EHW1194" s="243">
        <v>7</v>
      </c>
      <c r="EHX1194" s="243">
        <v>2</v>
      </c>
      <c r="EHY1194" s="244" t="s">
        <v>237</v>
      </c>
      <c r="EHZ1194" s="245">
        <v>111</v>
      </c>
      <c r="EIA1194" s="246">
        <v>211</v>
      </c>
      <c r="EIB1194" s="247" t="e">
        <f>EIB1211+EIB1253+EIB1284+EIB1300+EIB1322+EIB1354+EIB1370+EIB1391+EIB1406+EIB1439+#REF!+EIB1453+#REF!+EIB1465+#REF!</f>
        <v>#REF!</v>
      </c>
      <c r="EIC1194" s="241" t="s">
        <v>30</v>
      </c>
      <c r="EID1194" s="242" t="s">
        <v>26</v>
      </c>
      <c r="EIE1194" s="243">
        <v>7</v>
      </c>
      <c r="EIF1194" s="243">
        <v>2</v>
      </c>
      <c r="EIG1194" s="244" t="s">
        <v>237</v>
      </c>
      <c r="EIH1194" s="245">
        <v>111</v>
      </c>
      <c r="EII1194" s="246">
        <v>211</v>
      </c>
      <c r="EIJ1194" s="247" t="e">
        <f>EIJ1211+EIJ1253+EIJ1284+EIJ1300+EIJ1322+EIJ1354+EIJ1370+EIJ1391+EIJ1406+EIJ1439+#REF!+EIJ1453+#REF!+EIJ1465+#REF!</f>
        <v>#REF!</v>
      </c>
      <c r="EIK1194" s="241" t="s">
        <v>30</v>
      </c>
      <c r="EIL1194" s="242" t="s">
        <v>26</v>
      </c>
      <c r="EIM1194" s="243">
        <v>7</v>
      </c>
      <c r="EIN1194" s="243">
        <v>2</v>
      </c>
      <c r="EIO1194" s="244" t="s">
        <v>237</v>
      </c>
      <c r="EIP1194" s="245">
        <v>111</v>
      </c>
      <c r="EIQ1194" s="246">
        <v>211</v>
      </c>
      <c r="EIR1194" s="247" t="e">
        <f>EIR1211+EIR1253+EIR1284+EIR1300+EIR1322+EIR1354+EIR1370+EIR1391+EIR1406+EIR1439+#REF!+EIR1453+#REF!+EIR1465+#REF!</f>
        <v>#REF!</v>
      </c>
      <c r="EIS1194" s="241" t="s">
        <v>30</v>
      </c>
      <c r="EIT1194" s="242" t="s">
        <v>26</v>
      </c>
      <c r="EIU1194" s="243">
        <v>7</v>
      </c>
      <c r="EIV1194" s="243">
        <v>2</v>
      </c>
      <c r="EIW1194" s="244" t="s">
        <v>237</v>
      </c>
      <c r="EIX1194" s="245">
        <v>111</v>
      </c>
      <c r="EIY1194" s="246">
        <v>211</v>
      </c>
      <c r="EIZ1194" s="247" t="e">
        <f>EIZ1211+EIZ1253+EIZ1284+EIZ1300+EIZ1322+EIZ1354+EIZ1370+EIZ1391+EIZ1406+EIZ1439+#REF!+EIZ1453+#REF!+EIZ1465+#REF!</f>
        <v>#REF!</v>
      </c>
      <c r="EJA1194" s="241" t="s">
        <v>30</v>
      </c>
      <c r="EJB1194" s="242" t="s">
        <v>26</v>
      </c>
      <c r="EJC1194" s="243">
        <v>7</v>
      </c>
      <c r="EJD1194" s="243">
        <v>2</v>
      </c>
      <c r="EJE1194" s="244" t="s">
        <v>237</v>
      </c>
      <c r="EJF1194" s="245">
        <v>111</v>
      </c>
      <c r="EJG1194" s="246">
        <v>211</v>
      </c>
      <c r="EJH1194" s="247" t="e">
        <f>EJH1211+EJH1253+EJH1284+EJH1300+EJH1322+EJH1354+EJH1370+EJH1391+EJH1406+EJH1439+#REF!+EJH1453+#REF!+EJH1465+#REF!</f>
        <v>#REF!</v>
      </c>
      <c r="EJI1194" s="241" t="s">
        <v>30</v>
      </c>
      <c r="EJJ1194" s="242" t="s">
        <v>26</v>
      </c>
      <c r="EJK1194" s="243">
        <v>7</v>
      </c>
      <c r="EJL1194" s="243">
        <v>2</v>
      </c>
      <c r="EJM1194" s="244" t="s">
        <v>237</v>
      </c>
      <c r="EJN1194" s="245">
        <v>111</v>
      </c>
      <c r="EJO1194" s="246">
        <v>211</v>
      </c>
      <c r="EJP1194" s="247" t="e">
        <f>EJP1211+EJP1253+EJP1284+EJP1300+EJP1322+EJP1354+EJP1370+EJP1391+EJP1406+EJP1439+#REF!+EJP1453+#REF!+EJP1465+#REF!</f>
        <v>#REF!</v>
      </c>
      <c r="EJQ1194" s="241" t="s">
        <v>30</v>
      </c>
      <c r="EJR1194" s="242" t="s">
        <v>26</v>
      </c>
      <c r="EJS1194" s="243">
        <v>7</v>
      </c>
      <c r="EJT1194" s="243">
        <v>2</v>
      </c>
      <c r="EJU1194" s="244" t="s">
        <v>237</v>
      </c>
      <c r="EJV1194" s="245">
        <v>111</v>
      </c>
      <c r="EJW1194" s="246">
        <v>211</v>
      </c>
      <c r="EJX1194" s="247" t="e">
        <f>EJX1211+EJX1253+EJX1284+EJX1300+EJX1322+EJX1354+EJX1370+EJX1391+EJX1406+EJX1439+#REF!+EJX1453+#REF!+EJX1465+#REF!</f>
        <v>#REF!</v>
      </c>
      <c r="EJY1194" s="241" t="s">
        <v>30</v>
      </c>
      <c r="EJZ1194" s="242" t="s">
        <v>26</v>
      </c>
      <c r="EKA1194" s="243">
        <v>7</v>
      </c>
      <c r="EKB1194" s="243">
        <v>2</v>
      </c>
      <c r="EKC1194" s="244" t="s">
        <v>237</v>
      </c>
      <c r="EKD1194" s="245">
        <v>111</v>
      </c>
      <c r="EKE1194" s="246">
        <v>211</v>
      </c>
      <c r="EKF1194" s="247" t="e">
        <f>EKF1211+EKF1253+EKF1284+EKF1300+EKF1322+EKF1354+EKF1370+EKF1391+EKF1406+EKF1439+#REF!+EKF1453+#REF!+EKF1465+#REF!</f>
        <v>#REF!</v>
      </c>
      <c r="EKG1194" s="241" t="s">
        <v>30</v>
      </c>
      <c r="EKH1194" s="242" t="s">
        <v>26</v>
      </c>
      <c r="EKI1194" s="243">
        <v>7</v>
      </c>
      <c r="EKJ1194" s="243">
        <v>2</v>
      </c>
      <c r="EKK1194" s="244" t="s">
        <v>237</v>
      </c>
      <c r="EKL1194" s="245">
        <v>111</v>
      </c>
      <c r="EKM1194" s="246">
        <v>211</v>
      </c>
      <c r="EKN1194" s="247" t="e">
        <f>EKN1211+EKN1253+EKN1284+EKN1300+EKN1322+EKN1354+EKN1370+EKN1391+EKN1406+EKN1439+#REF!+EKN1453+#REF!+EKN1465+#REF!</f>
        <v>#REF!</v>
      </c>
      <c r="EKO1194" s="241" t="s">
        <v>30</v>
      </c>
      <c r="EKP1194" s="242" t="s">
        <v>26</v>
      </c>
      <c r="EKQ1194" s="243">
        <v>7</v>
      </c>
      <c r="EKR1194" s="243">
        <v>2</v>
      </c>
      <c r="EKS1194" s="244" t="s">
        <v>237</v>
      </c>
      <c r="EKT1194" s="245">
        <v>111</v>
      </c>
      <c r="EKU1194" s="246">
        <v>211</v>
      </c>
      <c r="EKV1194" s="247" t="e">
        <f>EKV1211+EKV1253+EKV1284+EKV1300+EKV1322+EKV1354+EKV1370+EKV1391+EKV1406+EKV1439+#REF!+EKV1453+#REF!+EKV1465+#REF!</f>
        <v>#REF!</v>
      </c>
      <c r="EKW1194" s="241" t="s">
        <v>30</v>
      </c>
      <c r="EKX1194" s="242" t="s">
        <v>26</v>
      </c>
      <c r="EKY1194" s="243">
        <v>7</v>
      </c>
      <c r="EKZ1194" s="243">
        <v>2</v>
      </c>
      <c r="ELA1194" s="244" t="s">
        <v>237</v>
      </c>
      <c r="ELB1194" s="245">
        <v>111</v>
      </c>
      <c r="ELC1194" s="246">
        <v>211</v>
      </c>
      <c r="ELD1194" s="247" t="e">
        <f>ELD1211+ELD1253+ELD1284+ELD1300+ELD1322+ELD1354+ELD1370+ELD1391+ELD1406+ELD1439+#REF!+ELD1453+#REF!+ELD1465+#REF!</f>
        <v>#REF!</v>
      </c>
      <c r="ELE1194" s="241" t="s">
        <v>30</v>
      </c>
      <c r="ELF1194" s="242" t="s">
        <v>26</v>
      </c>
      <c r="ELG1194" s="243">
        <v>7</v>
      </c>
      <c r="ELH1194" s="243">
        <v>2</v>
      </c>
      <c r="ELI1194" s="244" t="s">
        <v>237</v>
      </c>
      <c r="ELJ1194" s="245">
        <v>111</v>
      </c>
      <c r="ELK1194" s="246">
        <v>211</v>
      </c>
      <c r="ELL1194" s="247" t="e">
        <f>ELL1211+ELL1253+ELL1284+ELL1300+ELL1322+ELL1354+ELL1370+ELL1391+ELL1406+ELL1439+#REF!+ELL1453+#REF!+ELL1465+#REF!</f>
        <v>#REF!</v>
      </c>
      <c r="ELM1194" s="241" t="s">
        <v>30</v>
      </c>
      <c r="ELN1194" s="242" t="s">
        <v>26</v>
      </c>
      <c r="ELO1194" s="243">
        <v>7</v>
      </c>
      <c r="ELP1194" s="243">
        <v>2</v>
      </c>
      <c r="ELQ1194" s="244" t="s">
        <v>237</v>
      </c>
      <c r="ELR1194" s="245">
        <v>111</v>
      </c>
      <c r="ELS1194" s="246">
        <v>211</v>
      </c>
      <c r="ELT1194" s="247" t="e">
        <f>ELT1211+ELT1253+ELT1284+ELT1300+ELT1322+ELT1354+ELT1370+ELT1391+ELT1406+ELT1439+#REF!+ELT1453+#REF!+ELT1465+#REF!</f>
        <v>#REF!</v>
      </c>
      <c r="ELU1194" s="241" t="s">
        <v>30</v>
      </c>
      <c r="ELV1194" s="242" t="s">
        <v>26</v>
      </c>
      <c r="ELW1194" s="243">
        <v>7</v>
      </c>
      <c r="ELX1194" s="243">
        <v>2</v>
      </c>
      <c r="ELY1194" s="244" t="s">
        <v>237</v>
      </c>
      <c r="ELZ1194" s="245">
        <v>111</v>
      </c>
      <c r="EMA1194" s="246">
        <v>211</v>
      </c>
      <c r="EMB1194" s="247" t="e">
        <f>EMB1211+EMB1253+EMB1284+EMB1300+EMB1322+EMB1354+EMB1370+EMB1391+EMB1406+EMB1439+#REF!+EMB1453+#REF!+EMB1465+#REF!</f>
        <v>#REF!</v>
      </c>
      <c r="EMC1194" s="241" t="s">
        <v>30</v>
      </c>
      <c r="EMD1194" s="242" t="s">
        <v>26</v>
      </c>
      <c r="EME1194" s="243">
        <v>7</v>
      </c>
      <c r="EMF1194" s="243">
        <v>2</v>
      </c>
      <c r="EMG1194" s="244" t="s">
        <v>237</v>
      </c>
      <c r="EMH1194" s="245">
        <v>111</v>
      </c>
      <c r="EMI1194" s="246">
        <v>211</v>
      </c>
      <c r="EMJ1194" s="247" t="e">
        <f>EMJ1211+EMJ1253+EMJ1284+EMJ1300+EMJ1322+EMJ1354+EMJ1370+EMJ1391+EMJ1406+EMJ1439+#REF!+EMJ1453+#REF!+EMJ1465+#REF!</f>
        <v>#REF!</v>
      </c>
      <c r="EMK1194" s="241" t="s">
        <v>30</v>
      </c>
      <c r="EML1194" s="242" t="s">
        <v>26</v>
      </c>
      <c r="EMM1194" s="243">
        <v>7</v>
      </c>
      <c r="EMN1194" s="243">
        <v>2</v>
      </c>
      <c r="EMO1194" s="244" t="s">
        <v>237</v>
      </c>
      <c r="EMP1194" s="245">
        <v>111</v>
      </c>
      <c r="EMQ1194" s="246">
        <v>211</v>
      </c>
      <c r="EMR1194" s="247" t="e">
        <f>EMR1211+EMR1253+EMR1284+EMR1300+EMR1322+EMR1354+EMR1370+EMR1391+EMR1406+EMR1439+#REF!+EMR1453+#REF!+EMR1465+#REF!</f>
        <v>#REF!</v>
      </c>
      <c r="EMS1194" s="241" t="s">
        <v>30</v>
      </c>
      <c r="EMT1194" s="242" t="s">
        <v>26</v>
      </c>
      <c r="EMU1194" s="243">
        <v>7</v>
      </c>
      <c r="EMV1194" s="243">
        <v>2</v>
      </c>
      <c r="EMW1194" s="244" t="s">
        <v>237</v>
      </c>
      <c r="EMX1194" s="245">
        <v>111</v>
      </c>
      <c r="EMY1194" s="246">
        <v>211</v>
      </c>
      <c r="EMZ1194" s="247" t="e">
        <f>EMZ1211+EMZ1253+EMZ1284+EMZ1300+EMZ1322+EMZ1354+EMZ1370+EMZ1391+EMZ1406+EMZ1439+#REF!+EMZ1453+#REF!+EMZ1465+#REF!</f>
        <v>#REF!</v>
      </c>
      <c r="ENA1194" s="241" t="s">
        <v>30</v>
      </c>
      <c r="ENB1194" s="242" t="s">
        <v>26</v>
      </c>
      <c r="ENC1194" s="243">
        <v>7</v>
      </c>
      <c r="END1194" s="243">
        <v>2</v>
      </c>
      <c r="ENE1194" s="244" t="s">
        <v>237</v>
      </c>
      <c r="ENF1194" s="245">
        <v>111</v>
      </c>
      <c r="ENG1194" s="246">
        <v>211</v>
      </c>
      <c r="ENH1194" s="247" t="e">
        <f>ENH1211+ENH1253+ENH1284+ENH1300+ENH1322+ENH1354+ENH1370+ENH1391+ENH1406+ENH1439+#REF!+ENH1453+#REF!+ENH1465+#REF!</f>
        <v>#REF!</v>
      </c>
      <c r="ENI1194" s="241" t="s">
        <v>30</v>
      </c>
      <c r="ENJ1194" s="242" t="s">
        <v>26</v>
      </c>
      <c r="ENK1194" s="243">
        <v>7</v>
      </c>
      <c r="ENL1194" s="243">
        <v>2</v>
      </c>
      <c r="ENM1194" s="244" t="s">
        <v>237</v>
      </c>
      <c r="ENN1194" s="245">
        <v>111</v>
      </c>
      <c r="ENO1194" s="246">
        <v>211</v>
      </c>
      <c r="ENP1194" s="247" t="e">
        <f>ENP1211+ENP1253+ENP1284+ENP1300+ENP1322+ENP1354+ENP1370+ENP1391+ENP1406+ENP1439+#REF!+ENP1453+#REF!+ENP1465+#REF!</f>
        <v>#REF!</v>
      </c>
      <c r="ENQ1194" s="241" t="s">
        <v>30</v>
      </c>
      <c r="ENR1194" s="242" t="s">
        <v>26</v>
      </c>
      <c r="ENS1194" s="243">
        <v>7</v>
      </c>
      <c r="ENT1194" s="243">
        <v>2</v>
      </c>
      <c r="ENU1194" s="244" t="s">
        <v>237</v>
      </c>
      <c r="ENV1194" s="245">
        <v>111</v>
      </c>
      <c r="ENW1194" s="246">
        <v>211</v>
      </c>
      <c r="ENX1194" s="247" t="e">
        <f>ENX1211+ENX1253+ENX1284+ENX1300+ENX1322+ENX1354+ENX1370+ENX1391+ENX1406+ENX1439+#REF!+ENX1453+#REF!+ENX1465+#REF!</f>
        <v>#REF!</v>
      </c>
      <c r="ENY1194" s="241" t="s">
        <v>30</v>
      </c>
      <c r="ENZ1194" s="242" t="s">
        <v>26</v>
      </c>
      <c r="EOA1194" s="243">
        <v>7</v>
      </c>
      <c r="EOB1194" s="243">
        <v>2</v>
      </c>
      <c r="EOC1194" s="244" t="s">
        <v>237</v>
      </c>
      <c r="EOD1194" s="245">
        <v>111</v>
      </c>
      <c r="EOE1194" s="246">
        <v>211</v>
      </c>
      <c r="EOF1194" s="247" t="e">
        <f>EOF1211+EOF1253+EOF1284+EOF1300+EOF1322+EOF1354+EOF1370+EOF1391+EOF1406+EOF1439+#REF!+EOF1453+#REF!+EOF1465+#REF!</f>
        <v>#REF!</v>
      </c>
      <c r="EOG1194" s="241" t="s">
        <v>30</v>
      </c>
      <c r="EOH1194" s="242" t="s">
        <v>26</v>
      </c>
      <c r="EOI1194" s="243">
        <v>7</v>
      </c>
      <c r="EOJ1194" s="243">
        <v>2</v>
      </c>
      <c r="EOK1194" s="244" t="s">
        <v>237</v>
      </c>
      <c r="EOL1194" s="245">
        <v>111</v>
      </c>
      <c r="EOM1194" s="246">
        <v>211</v>
      </c>
      <c r="EON1194" s="247" t="e">
        <f>EON1211+EON1253+EON1284+EON1300+EON1322+EON1354+EON1370+EON1391+EON1406+EON1439+#REF!+EON1453+#REF!+EON1465+#REF!</f>
        <v>#REF!</v>
      </c>
      <c r="EOO1194" s="241" t="s">
        <v>30</v>
      </c>
      <c r="EOP1194" s="242" t="s">
        <v>26</v>
      </c>
      <c r="EOQ1194" s="243">
        <v>7</v>
      </c>
      <c r="EOR1194" s="243">
        <v>2</v>
      </c>
      <c r="EOS1194" s="244" t="s">
        <v>237</v>
      </c>
      <c r="EOT1194" s="245">
        <v>111</v>
      </c>
      <c r="EOU1194" s="246">
        <v>211</v>
      </c>
      <c r="EOV1194" s="247" t="e">
        <f>EOV1211+EOV1253+EOV1284+EOV1300+EOV1322+EOV1354+EOV1370+EOV1391+EOV1406+EOV1439+#REF!+EOV1453+#REF!+EOV1465+#REF!</f>
        <v>#REF!</v>
      </c>
      <c r="EOW1194" s="241" t="s">
        <v>30</v>
      </c>
      <c r="EOX1194" s="242" t="s">
        <v>26</v>
      </c>
      <c r="EOY1194" s="243">
        <v>7</v>
      </c>
      <c r="EOZ1194" s="243">
        <v>2</v>
      </c>
      <c r="EPA1194" s="244" t="s">
        <v>237</v>
      </c>
      <c r="EPB1194" s="245">
        <v>111</v>
      </c>
      <c r="EPC1194" s="246">
        <v>211</v>
      </c>
      <c r="EPD1194" s="247" t="e">
        <f>EPD1211+EPD1253+EPD1284+EPD1300+EPD1322+EPD1354+EPD1370+EPD1391+EPD1406+EPD1439+#REF!+EPD1453+#REF!+EPD1465+#REF!</f>
        <v>#REF!</v>
      </c>
      <c r="EPE1194" s="241" t="s">
        <v>30</v>
      </c>
      <c r="EPF1194" s="242" t="s">
        <v>26</v>
      </c>
      <c r="EPG1194" s="243">
        <v>7</v>
      </c>
      <c r="EPH1194" s="243">
        <v>2</v>
      </c>
      <c r="EPI1194" s="244" t="s">
        <v>237</v>
      </c>
      <c r="EPJ1194" s="245">
        <v>111</v>
      </c>
      <c r="EPK1194" s="246">
        <v>211</v>
      </c>
      <c r="EPL1194" s="247" t="e">
        <f>EPL1211+EPL1253+EPL1284+EPL1300+EPL1322+EPL1354+EPL1370+EPL1391+EPL1406+EPL1439+#REF!+EPL1453+#REF!+EPL1465+#REF!</f>
        <v>#REF!</v>
      </c>
      <c r="EPM1194" s="241" t="s">
        <v>30</v>
      </c>
      <c r="EPN1194" s="242" t="s">
        <v>26</v>
      </c>
      <c r="EPO1194" s="243">
        <v>7</v>
      </c>
      <c r="EPP1194" s="243">
        <v>2</v>
      </c>
      <c r="EPQ1194" s="244" t="s">
        <v>237</v>
      </c>
      <c r="EPR1194" s="245">
        <v>111</v>
      </c>
      <c r="EPS1194" s="246">
        <v>211</v>
      </c>
      <c r="EPT1194" s="247" t="e">
        <f>EPT1211+EPT1253+EPT1284+EPT1300+EPT1322+EPT1354+EPT1370+EPT1391+EPT1406+EPT1439+#REF!+EPT1453+#REF!+EPT1465+#REF!</f>
        <v>#REF!</v>
      </c>
      <c r="EPU1194" s="241" t="s">
        <v>30</v>
      </c>
      <c r="EPV1194" s="242" t="s">
        <v>26</v>
      </c>
      <c r="EPW1194" s="243">
        <v>7</v>
      </c>
      <c r="EPX1194" s="243">
        <v>2</v>
      </c>
      <c r="EPY1194" s="244" t="s">
        <v>237</v>
      </c>
      <c r="EPZ1194" s="245">
        <v>111</v>
      </c>
      <c r="EQA1194" s="246">
        <v>211</v>
      </c>
      <c r="EQB1194" s="247" t="e">
        <f>EQB1211+EQB1253+EQB1284+EQB1300+EQB1322+EQB1354+EQB1370+EQB1391+EQB1406+EQB1439+#REF!+EQB1453+#REF!+EQB1465+#REF!</f>
        <v>#REF!</v>
      </c>
      <c r="EQC1194" s="241" t="s">
        <v>30</v>
      </c>
      <c r="EQD1194" s="242" t="s">
        <v>26</v>
      </c>
      <c r="EQE1194" s="243">
        <v>7</v>
      </c>
      <c r="EQF1194" s="243">
        <v>2</v>
      </c>
      <c r="EQG1194" s="244" t="s">
        <v>237</v>
      </c>
      <c r="EQH1194" s="245">
        <v>111</v>
      </c>
      <c r="EQI1194" s="246">
        <v>211</v>
      </c>
      <c r="EQJ1194" s="247" t="e">
        <f>EQJ1211+EQJ1253+EQJ1284+EQJ1300+EQJ1322+EQJ1354+EQJ1370+EQJ1391+EQJ1406+EQJ1439+#REF!+EQJ1453+#REF!+EQJ1465+#REF!</f>
        <v>#REF!</v>
      </c>
      <c r="EQK1194" s="241" t="s">
        <v>30</v>
      </c>
      <c r="EQL1194" s="242" t="s">
        <v>26</v>
      </c>
      <c r="EQM1194" s="243">
        <v>7</v>
      </c>
      <c r="EQN1194" s="243">
        <v>2</v>
      </c>
      <c r="EQO1194" s="244" t="s">
        <v>237</v>
      </c>
      <c r="EQP1194" s="245">
        <v>111</v>
      </c>
      <c r="EQQ1194" s="246">
        <v>211</v>
      </c>
      <c r="EQR1194" s="247" t="e">
        <f>EQR1211+EQR1253+EQR1284+EQR1300+EQR1322+EQR1354+EQR1370+EQR1391+EQR1406+EQR1439+#REF!+EQR1453+#REF!+EQR1465+#REF!</f>
        <v>#REF!</v>
      </c>
      <c r="EQS1194" s="241" t="s">
        <v>30</v>
      </c>
      <c r="EQT1194" s="242" t="s">
        <v>26</v>
      </c>
      <c r="EQU1194" s="243">
        <v>7</v>
      </c>
      <c r="EQV1194" s="243">
        <v>2</v>
      </c>
      <c r="EQW1194" s="244" t="s">
        <v>237</v>
      </c>
      <c r="EQX1194" s="245">
        <v>111</v>
      </c>
      <c r="EQY1194" s="246">
        <v>211</v>
      </c>
      <c r="EQZ1194" s="247" t="e">
        <f>EQZ1211+EQZ1253+EQZ1284+EQZ1300+EQZ1322+EQZ1354+EQZ1370+EQZ1391+EQZ1406+EQZ1439+#REF!+EQZ1453+#REF!+EQZ1465+#REF!</f>
        <v>#REF!</v>
      </c>
      <c r="ERA1194" s="241" t="s">
        <v>30</v>
      </c>
      <c r="ERB1194" s="242" t="s">
        <v>26</v>
      </c>
      <c r="ERC1194" s="243">
        <v>7</v>
      </c>
      <c r="ERD1194" s="243">
        <v>2</v>
      </c>
      <c r="ERE1194" s="244" t="s">
        <v>237</v>
      </c>
      <c r="ERF1194" s="245">
        <v>111</v>
      </c>
      <c r="ERG1194" s="246">
        <v>211</v>
      </c>
      <c r="ERH1194" s="247" t="e">
        <f>ERH1211+ERH1253+ERH1284+ERH1300+ERH1322+ERH1354+ERH1370+ERH1391+ERH1406+ERH1439+#REF!+ERH1453+#REF!+ERH1465+#REF!</f>
        <v>#REF!</v>
      </c>
      <c r="ERI1194" s="241" t="s">
        <v>30</v>
      </c>
      <c r="ERJ1194" s="242" t="s">
        <v>26</v>
      </c>
      <c r="ERK1194" s="243">
        <v>7</v>
      </c>
      <c r="ERL1194" s="243">
        <v>2</v>
      </c>
      <c r="ERM1194" s="244" t="s">
        <v>237</v>
      </c>
      <c r="ERN1194" s="245">
        <v>111</v>
      </c>
      <c r="ERO1194" s="246">
        <v>211</v>
      </c>
      <c r="ERP1194" s="247" t="e">
        <f>ERP1211+ERP1253+ERP1284+ERP1300+ERP1322+ERP1354+ERP1370+ERP1391+ERP1406+ERP1439+#REF!+ERP1453+#REF!+ERP1465+#REF!</f>
        <v>#REF!</v>
      </c>
      <c r="ERQ1194" s="241" t="s">
        <v>30</v>
      </c>
      <c r="ERR1194" s="242" t="s">
        <v>26</v>
      </c>
      <c r="ERS1194" s="243">
        <v>7</v>
      </c>
      <c r="ERT1194" s="243">
        <v>2</v>
      </c>
      <c r="ERU1194" s="244" t="s">
        <v>237</v>
      </c>
      <c r="ERV1194" s="245">
        <v>111</v>
      </c>
      <c r="ERW1194" s="246">
        <v>211</v>
      </c>
      <c r="ERX1194" s="247" t="e">
        <f>ERX1211+ERX1253+ERX1284+ERX1300+ERX1322+ERX1354+ERX1370+ERX1391+ERX1406+ERX1439+#REF!+ERX1453+#REF!+ERX1465+#REF!</f>
        <v>#REF!</v>
      </c>
      <c r="ERY1194" s="241" t="s">
        <v>30</v>
      </c>
      <c r="ERZ1194" s="242" t="s">
        <v>26</v>
      </c>
      <c r="ESA1194" s="243">
        <v>7</v>
      </c>
      <c r="ESB1194" s="243">
        <v>2</v>
      </c>
      <c r="ESC1194" s="244" t="s">
        <v>237</v>
      </c>
      <c r="ESD1194" s="245">
        <v>111</v>
      </c>
      <c r="ESE1194" s="246">
        <v>211</v>
      </c>
      <c r="ESF1194" s="247" t="e">
        <f>ESF1211+ESF1253+ESF1284+ESF1300+ESF1322+ESF1354+ESF1370+ESF1391+ESF1406+ESF1439+#REF!+ESF1453+#REF!+ESF1465+#REF!</f>
        <v>#REF!</v>
      </c>
      <c r="ESG1194" s="241" t="s">
        <v>30</v>
      </c>
      <c r="ESH1194" s="242" t="s">
        <v>26</v>
      </c>
      <c r="ESI1194" s="243">
        <v>7</v>
      </c>
      <c r="ESJ1194" s="243">
        <v>2</v>
      </c>
      <c r="ESK1194" s="244" t="s">
        <v>237</v>
      </c>
      <c r="ESL1194" s="245">
        <v>111</v>
      </c>
      <c r="ESM1194" s="246">
        <v>211</v>
      </c>
      <c r="ESN1194" s="247" t="e">
        <f>ESN1211+ESN1253+ESN1284+ESN1300+ESN1322+ESN1354+ESN1370+ESN1391+ESN1406+ESN1439+#REF!+ESN1453+#REF!+ESN1465+#REF!</f>
        <v>#REF!</v>
      </c>
      <c r="ESO1194" s="241" t="s">
        <v>30</v>
      </c>
      <c r="ESP1194" s="242" t="s">
        <v>26</v>
      </c>
      <c r="ESQ1194" s="243">
        <v>7</v>
      </c>
      <c r="ESR1194" s="243">
        <v>2</v>
      </c>
      <c r="ESS1194" s="244" t="s">
        <v>237</v>
      </c>
      <c r="EST1194" s="245">
        <v>111</v>
      </c>
      <c r="ESU1194" s="246">
        <v>211</v>
      </c>
      <c r="ESV1194" s="247" t="e">
        <f>ESV1211+ESV1253+ESV1284+ESV1300+ESV1322+ESV1354+ESV1370+ESV1391+ESV1406+ESV1439+#REF!+ESV1453+#REF!+ESV1465+#REF!</f>
        <v>#REF!</v>
      </c>
      <c r="ESW1194" s="241" t="s">
        <v>30</v>
      </c>
      <c r="ESX1194" s="242" t="s">
        <v>26</v>
      </c>
      <c r="ESY1194" s="243">
        <v>7</v>
      </c>
      <c r="ESZ1194" s="243">
        <v>2</v>
      </c>
      <c r="ETA1194" s="244" t="s">
        <v>237</v>
      </c>
      <c r="ETB1194" s="245">
        <v>111</v>
      </c>
      <c r="ETC1194" s="246">
        <v>211</v>
      </c>
      <c r="ETD1194" s="247" t="e">
        <f>ETD1211+ETD1253+ETD1284+ETD1300+ETD1322+ETD1354+ETD1370+ETD1391+ETD1406+ETD1439+#REF!+ETD1453+#REF!+ETD1465+#REF!</f>
        <v>#REF!</v>
      </c>
      <c r="ETE1194" s="241" t="s">
        <v>30</v>
      </c>
      <c r="ETF1194" s="242" t="s">
        <v>26</v>
      </c>
      <c r="ETG1194" s="243">
        <v>7</v>
      </c>
      <c r="ETH1194" s="243">
        <v>2</v>
      </c>
      <c r="ETI1194" s="244" t="s">
        <v>237</v>
      </c>
      <c r="ETJ1194" s="245">
        <v>111</v>
      </c>
      <c r="ETK1194" s="246">
        <v>211</v>
      </c>
      <c r="ETL1194" s="247" t="e">
        <f>ETL1211+ETL1253+ETL1284+ETL1300+ETL1322+ETL1354+ETL1370+ETL1391+ETL1406+ETL1439+#REF!+ETL1453+#REF!+ETL1465+#REF!</f>
        <v>#REF!</v>
      </c>
      <c r="ETM1194" s="241" t="s">
        <v>30</v>
      </c>
      <c r="ETN1194" s="242" t="s">
        <v>26</v>
      </c>
      <c r="ETO1194" s="243">
        <v>7</v>
      </c>
      <c r="ETP1194" s="243">
        <v>2</v>
      </c>
      <c r="ETQ1194" s="244" t="s">
        <v>237</v>
      </c>
      <c r="ETR1194" s="245">
        <v>111</v>
      </c>
      <c r="ETS1194" s="246">
        <v>211</v>
      </c>
      <c r="ETT1194" s="247" t="e">
        <f>ETT1211+ETT1253+ETT1284+ETT1300+ETT1322+ETT1354+ETT1370+ETT1391+ETT1406+ETT1439+#REF!+ETT1453+#REF!+ETT1465+#REF!</f>
        <v>#REF!</v>
      </c>
      <c r="ETU1194" s="241" t="s">
        <v>30</v>
      </c>
      <c r="ETV1194" s="242" t="s">
        <v>26</v>
      </c>
      <c r="ETW1194" s="243">
        <v>7</v>
      </c>
      <c r="ETX1194" s="243">
        <v>2</v>
      </c>
      <c r="ETY1194" s="244" t="s">
        <v>237</v>
      </c>
      <c r="ETZ1194" s="245">
        <v>111</v>
      </c>
      <c r="EUA1194" s="246">
        <v>211</v>
      </c>
      <c r="EUB1194" s="247" t="e">
        <f>EUB1211+EUB1253+EUB1284+EUB1300+EUB1322+EUB1354+EUB1370+EUB1391+EUB1406+EUB1439+#REF!+EUB1453+#REF!+EUB1465+#REF!</f>
        <v>#REF!</v>
      </c>
      <c r="EUC1194" s="241" t="s">
        <v>30</v>
      </c>
      <c r="EUD1194" s="242" t="s">
        <v>26</v>
      </c>
      <c r="EUE1194" s="243">
        <v>7</v>
      </c>
      <c r="EUF1194" s="243">
        <v>2</v>
      </c>
      <c r="EUG1194" s="244" t="s">
        <v>237</v>
      </c>
      <c r="EUH1194" s="245">
        <v>111</v>
      </c>
      <c r="EUI1194" s="246">
        <v>211</v>
      </c>
      <c r="EUJ1194" s="247" t="e">
        <f>EUJ1211+EUJ1253+EUJ1284+EUJ1300+EUJ1322+EUJ1354+EUJ1370+EUJ1391+EUJ1406+EUJ1439+#REF!+EUJ1453+#REF!+EUJ1465+#REF!</f>
        <v>#REF!</v>
      </c>
      <c r="EUK1194" s="241" t="s">
        <v>30</v>
      </c>
      <c r="EUL1194" s="242" t="s">
        <v>26</v>
      </c>
      <c r="EUM1194" s="243">
        <v>7</v>
      </c>
      <c r="EUN1194" s="243">
        <v>2</v>
      </c>
      <c r="EUO1194" s="244" t="s">
        <v>237</v>
      </c>
      <c r="EUP1194" s="245">
        <v>111</v>
      </c>
      <c r="EUQ1194" s="246">
        <v>211</v>
      </c>
      <c r="EUR1194" s="247" t="e">
        <f>EUR1211+EUR1253+EUR1284+EUR1300+EUR1322+EUR1354+EUR1370+EUR1391+EUR1406+EUR1439+#REF!+EUR1453+#REF!+EUR1465+#REF!</f>
        <v>#REF!</v>
      </c>
      <c r="EUS1194" s="241" t="s">
        <v>30</v>
      </c>
      <c r="EUT1194" s="242" t="s">
        <v>26</v>
      </c>
      <c r="EUU1194" s="243">
        <v>7</v>
      </c>
      <c r="EUV1194" s="243">
        <v>2</v>
      </c>
      <c r="EUW1194" s="244" t="s">
        <v>237</v>
      </c>
      <c r="EUX1194" s="245">
        <v>111</v>
      </c>
      <c r="EUY1194" s="246">
        <v>211</v>
      </c>
      <c r="EUZ1194" s="247" t="e">
        <f>EUZ1211+EUZ1253+EUZ1284+EUZ1300+EUZ1322+EUZ1354+EUZ1370+EUZ1391+EUZ1406+EUZ1439+#REF!+EUZ1453+#REF!+EUZ1465+#REF!</f>
        <v>#REF!</v>
      </c>
      <c r="EVA1194" s="241" t="s">
        <v>30</v>
      </c>
      <c r="EVB1194" s="242" t="s">
        <v>26</v>
      </c>
      <c r="EVC1194" s="243">
        <v>7</v>
      </c>
      <c r="EVD1194" s="243">
        <v>2</v>
      </c>
      <c r="EVE1194" s="244" t="s">
        <v>237</v>
      </c>
      <c r="EVF1194" s="245">
        <v>111</v>
      </c>
      <c r="EVG1194" s="246">
        <v>211</v>
      </c>
      <c r="EVH1194" s="247" t="e">
        <f>EVH1211+EVH1253+EVH1284+EVH1300+EVH1322+EVH1354+EVH1370+EVH1391+EVH1406+EVH1439+#REF!+EVH1453+#REF!+EVH1465+#REF!</f>
        <v>#REF!</v>
      </c>
      <c r="EVI1194" s="241" t="s">
        <v>30</v>
      </c>
      <c r="EVJ1194" s="242" t="s">
        <v>26</v>
      </c>
      <c r="EVK1194" s="243">
        <v>7</v>
      </c>
      <c r="EVL1194" s="243">
        <v>2</v>
      </c>
      <c r="EVM1194" s="244" t="s">
        <v>237</v>
      </c>
      <c r="EVN1194" s="245">
        <v>111</v>
      </c>
      <c r="EVO1194" s="246">
        <v>211</v>
      </c>
      <c r="EVP1194" s="247" t="e">
        <f>EVP1211+EVP1253+EVP1284+EVP1300+EVP1322+EVP1354+EVP1370+EVP1391+EVP1406+EVP1439+#REF!+EVP1453+#REF!+EVP1465+#REF!</f>
        <v>#REF!</v>
      </c>
      <c r="EVQ1194" s="241" t="s">
        <v>30</v>
      </c>
      <c r="EVR1194" s="242" t="s">
        <v>26</v>
      </c>
      <c r="EVS1194" s="243">
        <v>7</v>
      </c>
      <c r="EVT1194" s="243">
        <v>2</v>
      </c>
      <c r="EVU1194" s="244" t="s">
        <v>237</v>
      </c>
      <c r="EVV1194" s="245">
        <v>111</v>
      </c>
      <c r="EVW1194" s="246">
        <v>211</v>
      </c>
      <c r="EVX1194" s="247" t="e">
        <f>EVX1211+EVX1253+EVX1284+EVX1300+EVX1322+EVX1354+EVX1370+EVX1391+EVX1406+EVX1439+#REF!+EVX1453+#REF!+EVX1465+#REF!</f>
        <v>#REF!</v>
      </c>
      <c r="EVY1194" s="241" t="s">
        <v>30</v>
      </c>
      <c r="EVZ1194" s="242" t="s">
        <v>26</v>
      </c>
      <c r="EWA1194" s="243">
        <v>7</v>
      </c>
      <c r="EWB1194" s="243">
        <v>2</v>
      </c>
      <c r="EWC1194" s="244" t="s">
        <v>237</v>
      </c>
      <c r="EWD1194" s="245">
        <v>111</v>
      </c>
      <c r="EWE1194" s="246">
        <v>211</v>
      </c>
      <c r="EWF1194" s="247" t="e">
        <f>EWF1211+EWF1253+EWF1284+EWF1300+EWF1322+EWF1354+EWF1370+EWF1391+EWF1406+EWF1439+#REF!+EWF1453+#REF!+EWF1465+#REF!</f>
        <v>#REF!</v>
      </c>
      <c r="EWG1194" s="241" t="s">
        <v>30</v>
      </c>
      <c r="EWH1194" s="242" t="s">
        <v>26</v>
      </c>
      <c r="EWI1194" s="243">
        <v>7</v>
      </c>
      <c r="EWJ1194" s="243">
        <v>2</v>
      </c>
      <c r="EWK1194" s="244" t="s">
        <v>237</v>
      </c>
      <c r="EWL1194" s="245">
        <v>111</v>
      </c>
      <c r="EWM1194" s="246">
        <v>211</v>
      </c>
      <c r="EWN1194" s="247" t="e">
        <f>EWN1211+EWN1253+EWN1284+EWN1300+EWN1322+EWN1354+EWN1370+EWN1391+EWN1406+EWN1439+#REF!+EWN1453+#REF!+EWN1465+#REF!</f>
        <v>#REF!</v>
      </c>
      <c r="EWO1194" s="241" t="s">
        <v>30</v>
      </c>
      <c r="EWP1194" s="242" t="s">
        <v>26</v>
      </c>
      <c r="EWQ1194" s="243">
        <v>7</v>
      </c>
      <c r="EWR1194" s="243">
        <v>2</v>
      </c>
      <c r="EWS1194" s="244" t="s">
        <v>237</v>
      </c>
      <c r="EWT1194" s="245">
        <v>111</v>
      </c>
      <c r="EWU1194" s="246">
        <v>211</v>
      </c>
      <c r="EWV1194" s="247" t="e">
        <f>EWV1211+EWV1253+EWV1284+EWV1300+EWV1322+EWV1354+EWV1370+EWV1391+EWV1406+EWV1439+#REF!+EWV1453+#REF!+EWV1465+#REF!</f>
        <v>#REF!</v>
      </c>
      <c r="EWW1194" s="241" t="s">
        <v>30</v>
      </c>
      <c r="EWX1194" s="242" t="s">
        <v>26</v>
      </c>
      <c r="EWY1194" s="243">
        <v>7</v>
      </c>
      <c r="EWZ1194" s="243">
        <v>2</v>
      </c>
      <c r="EXA1194" s="244" t="s">
        <v>237</v>
      </c>
      <c r="EXB1194" s="245">
        <v>111</v>
      </c>
      <c r="EXC1194" s="246">
        <v>211</v>
      </c>
      <c r="EXD1194" s="247" t="e">
        <f>EXD1211+EXD1253+EXD1284+EXD1300+EXD1322+EXD1354+EXD1370+EXD1391+EXD1406+EXD1439+#REF!+EXD1453+#REF!+EXD1465+#REF!</f>
        <v>#REF!</v>
      </c>
      <c r="EXE1194" s="241" t="s">
        <v>30</v>
      </c>
      <c r="EXF1194" s="242" t="s">
        <v>26</v>
      </c>
      <c r="EXG1194" s="243">
        <v>7</v>
      </c>
      <c r="EXH1194" s="243">
        <v>2</v>
      </c>
      <c r="EXI1194" s="244" t="s">
        <v>237</v>
      </c>
      <c r="EXJ1194" s="245">
        <v>111</v>
      </c>
      <c r="EXK1194" s="246">
        <v>211</v>
      </c>
      <c r="EXL1194" s="247" t="e">
        <f>EXL1211+EXL1253+EXL1284+EXL1300+EXL1322+EXL1354+EXL1370+EXL1391+EXL1406+EXL1439+#REF!+EXL1453+#REF!+EXL1465+#REF!</f>
        <v>#REF!</v>
      </c>
      <c r="EXM1194" s="241" t="s">
        <v>30</v>
      </c>
      <c r="EXN1194" s="242" t="s">
        <v>26</v>
      </c>
      <c r="EXO1194" s="243">
        <v>7</v>
      </c>
      <c r="EXP1194" s="243">
        <v>2</v>
      </c>
      <c r="EXQ1194" s="244" t="s">
        <v>237</v>
      </c>
      <c r="EXR1194" s="245">
        <v>111</v>
      </c>
      <c r="EXS1194" s="246">
        <v>211</v>
      </c>
      <c r="EXT1194" s="247" t="e">
        <f>EXT1211+EXT1253+EXT1284+EXT1300+EXT1322+EXT1354+EXT1370+EXT1391+EXT1406+EXT1439+#REF!+EXT1453+#REF!+EXT1465+#REF!</f>
        <v>#REF!</v>
      </c>
      <c r="EXU1194" s="241" t="s">
        <v>30</v>
      </c>
      <c r="EXV1194" s="242" t="s">
        <v>26</v>
      </c>
      <c r="EXW1194" s="243">
        <v>7</v>
      </c>
      <c r="EXX1194" s="243">
        <v>2</v>
      </c>
      <c r="EXY1194" s="244" t="s">
        <v>237</v>
      </c>
      <c r="EXZ1194" s="245">
        <v>111</v>
      </c>
      <c r="EYA1194" s="246">
        <v>211</v>
      </c>
      <c r="EYB1194" s="247" t="e">
        <f>EYB1211+EYB1253+EYB1284+EYB1300+EYB1322+EYB1354+EYB1370+EYB1391+EYB1406+EYB1439+#REF!+EYB1453+#REF!+EYB1465+#REF!</f>
        <v>#REF!</v>
      </c>
      <c r="EYC1194" s="241" t="s">
        <v>30</v>
      </c>
      <c r="EYD1194" s="242" t="s">
        <v>26</v>
      </c>
      <c r="EYE1194" s="243">
        <v>7</v>
      </c>
      <c r="EYF1194" s="243">
        <v>2</v>
      </c>
      <c r="EYG1194" s="244" t="s">
        <v>237</v>
      </c>
      <c r="EYH1194" s="245">
        <v>111</v>
      </c>
      <c r="EYI1194" s="246">
        <v>211</v>
      </c>
      <c r="EYJ1194" s="247" t="e">
        <f>EYJ1211+EYJ1253+EYJ1284+EYJ1300+EYJ1322+EYJ1354+EYJ1370+EYJ1391+EYJ1406+EYJ1439+#REF!+EYJ1453+#REF!+EYJ1465+#REF!</f>
        <v>#REF!</v>
      </c>
      <c r="EYK1194" s="241" t="s">
        <v>30</v>
      </c>
      <c r="EYL1194" s="242" t="s">
        <v>26</v>
      </c>
      <c r="EYM1194" s="243">
        <v>7</v>
      </c>
      <c r="EYN1194" s="243">
        <v>2</v>
      </c>
      <c r="EYO1194" s="244" t="s">
        <v>237</v>
      </c>
      <c r="EYP1194" s="245">
        <v>111</v>
      </c>
      <c r="EYQ1194" s="246">
        <v>211</v>
      </c>
      <c r="EYR1194" s="247" t="e">
        <f>EYR1211+EYR1253+EYR1284+EYR1300+EYR1322+EYR1354+EYR1370+EYR1391+EYR1406+EYR1439+#REF!+EYR1453+#REF!+EYR1465+#REF!</f>
        <v>#REF!</v>
      </c>
      <c r="EYS1194" s="241" t="s">
        <v>30</v>
      </c>
      <c r="EYT1194" s="242" t="s">
        <v>26</v>
      </c>
      <c r="EYU1194" s="243">
        <v>7</v>
      </c>
      <c r="EYV1194" s="243">
        <v>2</v>
      </c>
      <c r="EYW1194" s="244" t="s">
        <v>237</v>
      </c>
      <c r="EYX1194" s="245">
        <v>111</v>
      </c>
      <c r="EYY1194" s="246">
        <v>211</v>
      </c>
      <c r="EYZ1194" s="247" t="e">
        <f>EYZ1211+EYZ1253+EYZ1284+EYZ1300+EYZ1322+EYZ1354+EYZ1370+EYZ1391+EYZ1406+EYZ1439+#REF!+EYZ1453+#REF!+EYZ1465+#REF!</f>
        <v>#REF!</v>
      </c>
      <c r="EZA1194" s="241" t="s">
        <v>30</v>
      </c>
      <c r="EZB1194" s="242" t="s">
        <v>26</v>
      </c>
      <c r="EZC1194" s="243">
        <v>7</v>
      </c>
      <c r="EZD1194" s="243">
        <v>2</v>
      </c>
      <c r="EZE1194" s="244" t="s">
        <v>237</v>
      </c>
      <c r="EZF1194" s="245">
        <v>111</v>
      </c>
      <c r="EZG1194" s="246">
        <v>211</v>
      </c>
      <c r="EZH1194" s="247" t="e">
        <f>EZH1211+EZH1253+EZH1284+EZH1300+EZH1322+EZH1354+EZH1370+EZH1391+EZH1406+EZH1439+#REF!+EZH1453+#REF!+EZH1465+#REF!</f>
        <v>#REF!</v>
      </c>
      <c r="EZI1194" s="241" t="s">
        <v>30</v>
      </c>
      <c r="EZJ1194" s="242" t="s">
        <v>26</v>
      </c>
      <c r="EZK1194" s="243">
        <v>7</v>
      </c>
      <c r="EZL1194" s="243">
        <v>2</v>
      </c>
      <c r="EZM1194" s="244" t="s">
        <v>237</v>
      </c>
      <c r="EZN1194" s="245">
        <v>111</v>
      </c>
      <c r="EZO1194" s="246">
        <v>211</v>
      </c>
      <c r="EZP1194" s="247" t="e">
        <f>EZP1211+EZP1253+EZP1284+EZP1300+EZP1322+EZP1354+EZP1370+EZP1391+EZP1406+EZP1439+#REF!+EZP1453+#REF!+EZP1465+#REF!</f>
        <v>#REF!</v>
      </c>
      <c r="EZQ1194" s="241" t="s">
        <v>30</v>
      </c>
      <c r="EZR1194" s="242" t="s">
        <v>26</v>
      </c>
      <c r="EZS1194" s="243">
        <v>7</v>
      </c>
      <c r="EZT1194" s="243">
        <v>2</v>
      </c>
      <c r="EZU1194" s="244" t="s">
        <v>237</v>
      </c>
      <c r="EZV1194" s="245">
        <v>111</v>
      </c>
      <c r="EZW1194" s="246">
        <v>211</v>
      </c>
      <c r="EZX1194" s="247" t="e">
        <f>EZX1211+EZX1253+EZX1284+EZX1300+EZX1322+EZX1354+EZX1370+EZX1391+EZX1406+EZX1439+#REF!+EZX1453+#REF!+EZX1465+#REF!</f>
        <v>#REF!</v>
      </c>
      <c r="EZY1194" s="241" t="s">
        <v>30</v>
      </c>
      <c r="EZZ1194" s="242" t="s">
        <v>26</v>
      </c>
      <c r="FAA1194" s="243">
        <v>7</v>
      </c>
      <c r="FAB1194" s="243">
        <v>2</v>
      </c>
      <c r="FAC1194" s="244" t="s">
        <v>237</v>
      </c>
      <c r="FAD1194" s="245">
        <v>111</v>
      </c>
      <c r="FAE1194" s="246">
        <v>211</v>
      </c>
      <c r="FAF1194" s="247" t="e">
        <f>FAF1211+FAF1253+FAF1284+FAF1300+FAF1322+FAF1354+FAF1370+FAF1391+FAF1406+FAF1439+#REF!+FAF1453+#REF!+FAF1465+#REF!</f>
        <v>#REF!</v>
      </c>
      <c r="FAG1194" s="241" t="s">
        <v>30</v>
      </c>
      <c r="FAH1194" s="242" t="s">
        <v>26</v>
      </c>
      <c r="FAI1194" s="243">
        <v>7</v>
      </c>
      <c r="FAJ1194" s="243">
        <v>2</v>
      </c>
      <c r="FAK1194" s="244" t="s">
        <v>237</v>
      </c>
      <c r="FAL1194" s="245">
        <v>111</v>
      </c>
      <c r="FAM1194" s="246">
        <v>211</v>
      </c>
      <c r="FAN1194" s="247" t="e">
        <f>FAN1211+FAN1253+FAN1284+FAN1300+FAN1322+FAN1354+FAN1370+FAN1391+FAN1406+FAN1439+#REF!+FAN1453+#REF!+FAN1465+#REF!</f>
        <v>#REF!</v>
      </c>
      <c r="FAO1194" s="241" t="s">
        <v>30</v>
      </c>
      <c r="FAP1194" s="242" t="s">
        <v>26</v>
      </c>
      <c r="FAQ1194" s="243">
        <v>7</v>
      </c>
      <c r="FAR1194" s="243">
        <v>2</v>
      </c>
      <c r="FAS1194" s="244" t="s">
        <v>237</v>
      </c>
      <c r="FAT1194" s="245">
        <v>111</v>
      </c>
      <c r="FAU1194" s="246">
        <v>211</v>
      </c>
      <c r="FAV1194" s="247" t="e">
        <f>FAV1211+FAV1253+FAV1284+FAV1300+FAV1322+FAV1354+FAV1370+FAV1391+FAV1406+FAV1439+#REF!+FAV1453+#REF!+FAV1465+#REF!</f>
        <v>#REF!</v>
      </c>
      <c r="FAW1194" s="241" t="s">
        <v>30</v>
      </c>
      <c r="FAX1194" s="242" t="s">
        <v>26</v>
      </c>
      <c r="FAY1194" s="243">
        <v>7</v>
      </c>
      <c r="FAZ1194" s="243">
        <v>2</v>
      </c>
      <c r="FBA1194" s="244" t="s">
        <v>237</v>
      </c>
      <c r="FBB1194" s="245">
        <v>111</v>
      </c>
      <c r="FBC1194" s="246">
        <v>211</v>
      </c>
      <c r="FBD1194" s="247" t="e">
        <f>FBD1211+FBD1253+FBD1284+FBD1300+FBD1322+FBD1354+FBD1370+FBD1391+FBD1406+FBD1439+#REF!+FBD1453+#REF!+FBD1465+#REF!</f>
        <v>#REF!</v>
      </c>
      <c r="FBE1194" s="241" t="s">
        <v>30</v>
      </c>
      <c r="FBF1194" s="242" t="s">
        <v>26</v>
      </c>
      <c r="FBG1194" s="243">
        <v>7</v>
      </c>
      <c r="FBH1194" s="243">
        <v>2</v>
      </c>
      <c r="FBI1194" s="244" t="s">
        <v>237</v>
      </c>
      <c r="FBJ1194" s="245">
        <v>111</v>
      </c>
      <c r="FBK1194" s="246">
        <v>211</v>
      </c>
      <c r="FBL1194" s="247" t="e">
        <f>FBL1211+FBL1253+FBL1284+FBL1300+FBL1322+FBL1354+FBL1370+FBL1391+FBL1406+FBL1439+#REF!+FBL1453+#REF!+FBL1465+#REF!</f>
        <v>#REF!</v>
      </c>
      <c r="FBM1194" s="241" t="s">
        <v>30</v>
      </c>
      <c r="FBN1194" s="242" t="s">
        <v>26</v>
      </c>
      <c r="FBO1194" s="243">
        <v>7</v>
      </c>
      <c r="FBP1194" s="243">
        <v>2</v>
      </c>
      <c r="FBQ1194" s="244" t="s">
        <v>237</v>
      </c>
      <c r="FBR1194" s="245">
        <v>111</v>
      </c>
      <c r="FBS1194" s="246">
        <v>211</v>
      </c>
      <c r="FBT1194" s="247" t="e">
        <f>FBT1211+FBT1253+FBT1284+FBT1300+FBT1322+FBT1354+FBT1370+FBT1391+FBT1406+FBT1439+#REF!+FBT1453+#REF!+FBT1465+#REF!</f>
        <v>#REF!</v>
      </c>
      <c r="FBU1194" s="241" t="s">
        <v>30</v>
      </c>
      <c r="FBV1194" s="242" t="s">
        <v>26</v>
      </c>
      <c r="FBW1194" s="243">
        <v>7</v>
      </c>
      <c r="FBX1194" s="243">
        <v>2</v>
      </c>
      <c r="FBY1194" s="244" t="s">
        <v>237</v>
      </c>
      <c r="FBZ1194" s="245">
        <v>111</v>
      </c>
      <c r="FCA1194" s="246">
        <v>211</v>
      </c>
      <c r="FCB1194" s="247" t="e">
        <f>FCB1211+FCB1253+FCB1284+FCB1300+FCB1322+FCB1354+FCB1370+FCB1391+FCB1406+FCB1439+#REF!+FCB1453+#REF!+FCB1465+#REF!</f>
        <v>#REF!</v>
      </c>
      <c r="FCC1194" s="241" t="s">
        <v>30</v>
      </c>
      <c r="FCD1194" s="242" t="s">
        <v>26</v>
      </c>
      <c r="FCE1194" s="243">
        <v>7</v>
      </c>
      <c r="FCF1194" s="243">
        <v>2</v>
      </c>
      <c r="FCG1194" s="244" t="s">
        <v>237</v>
      </c>
      <c r="FCH1194" s="245">
        <v>111</v>
      </c>
      <c r="FCI1194" s="246">
        <v>211</v>
      </c>
      <c r="FCJ1194" s="247" t="e">
        <f>FCJ1211+FCJ1253+FCJ1284+FCJ1300+FCJ1322+FCJ1354+FCJ1370+FCJ1391+FCJ1406+FCJ1439+#REF!+FCJ1453+#REF!+FCJ1465+#REF!</f>
        <v>#REF!</v>
      </c>
      <c r="FCK1194" s="241" t="s">
        <v>30</v>
      </c>
      <c r="FCL1194" s="242" t="s">
        <v>26</v>
      </c>
      <c r="FCM1194" s="243">
        <v>7</v>
      </c>
      <c r="FCN1194" s="243">
        <v>2</v>
      </c>
      <c r="FCO1194" s="244" t="s">
        <v>237</v>
      </c>
      <c r="FCP1194" s="245">
        <v>111</v>
      </c>
      <c r="FCQ1194" s="246">
        <v>211</v>
      </c>
      <c r="FCR1194" s="247" t="e">
        <f>FCR1211+FCR1253+FCR1284+FCR1300+FCR1322+FCR1354+FCR1370+FCR1391+FCR1406+FCR1439+#REF!+FCR1453+#REF!+FCR1465+#REF!</f>
        <v>#REF!</v>
      </c>
      <c r="FCS1194" s="241" t="s">
        <v>30</v>
      </c>
      <c r="FCT1194" s="242" t="s">
        <v>26</v>
      </c>
      <c r="FCU1194" s="243">
        <v>7</v>
      </c>
      <c r="FCV1194" s="243">
        <v>2</v>
      </c>
      <c r="FCW1194" s="244" t="s">
        <v>237</v>
      </c>
      <c r="FCX1194" s="245">
        <v>111</v>
      </c>
      <c r="FCY1194" s="246">
        <v>211</v>
      </c>
      <c r="FCZ1194" s="247" t="e">
        <f>FCZ1211+FCZ1253+FCZ1284+FCZ1300+FCZ1322+FCZ1354+FCZ1370+FCZ1391+FCZ1406+FCZ1439+#REF!+FCZ1453+#REF!+FCZ1465+#REF!</f>
        <v>#REF!</v>
      </c>
      <c r="FDA1194" s="241" t="s">
        <v>30</v>
      </c>
      <c r="FDB1194" s="242" t="s">
        <v>26</v>
      </c>
      <c r="FDC1194" s="243">
        <v>7</v>
      </c>
      <c r="FDD1194" s="243">
        <v>2</v>
      </c>
      <c r="FDE1194" s="244" t="s">
        <v>237</v>
      </c>
      <c r="FDF1194" s="245">
        <v>111</v>
      </c>
      <c r="FDG1194" s="246">
        <v>211</v>
      </c>
      <c r="FDH1194" s="247" t="e">
        <f>FDH1211+FDH1253+FDH1284+FDH1300+FDH1322+FDH1354+FDH1370+FDH1391+FDH1406+FDH1439+#REF!+FDH1453+#REF!+FDH1465+#REF!</f>
        <v>#REF!</v>
      </c>
      <c r="FDI1194" s="241" t="s">
        <v>30</v>
      </c>
      <c r="FDJ1194" s="242" t="s">
        <v>26</v>
      </c>
      <c r="FDK1194" s="243">
        <v>7</v>
      </c>
      <c r="FDL1194" s="243">
        <v>2</v>
      </c>
      <c r="FDM1194" s="244" t="s">
        <v>237</v>
      </c>
      <c r="FDN1194" s="245">
        <v>111</v>
      </c>
      <c r="FDO1194" s="246">
        <v>211</v>
      </c>
      <c r="FDP1194" s="247" t="e">
        <f>FDP1211+FDP1253+FDP1284+FDP1300+FDP1322+FDP1354+FDP1370+FDP1391+FDP1406+FDP1439+#REF!+FDP1453+#REF!+FDP1465+#REF!</f>
        <v>#REF!</v>
      </c>
      <c r="FDQ1194" s="241" t="s">
        <v>30</v>
      </c>
      <c r="FDR1194" s="242" t="s">
        <v>26</v>
      </c>
      <c r="FDS1194" s="243">
        <v>7</v>
      </c>
      <c r="FDT1194" s="243">
        <v>2</v>
      </c>
      <c r="FDU1194" s="244" t="s">
        <v>237</v>
      </c>
      <c r="FDV1194" s="245">
        <v>111</v>
      </c>
      <c r="FDW1194" s="246">
        <v>211</v>
      </c>
      <c r="FDX1194" s="247" t="e">
        <f>FDX1211+FDX1253+FDX1284+FDX1300+FDX1322+FDX1354+FDX1370+FDX1391+FDX1406+FDX1439+#REF!+FDX1453+#REF!+FDX1465+#REF!</f>
        <v>#REF!</v>
      </c>
      <c r="FDY1194" s="241" t="s">
        <v>30</v>
      </c>
      <c r="FDZ1194" s="242" t="s">
        <v>26</v>
      </c>
      <c r="FEA1194" s="243">
        <v>7</v>
      </c>
      <c r="FEB1194" s="243">
        <v>2</v>
      </c>
      <c r="FEC1194" s="244" t="s">
        <v>237</v>
      </c>
      <c r="FED1194" s="245">
        <v>111</v>
      </c>
      <c r="FEE1194" s="246">
        <v>211</v>
      </c>
      <c r="FEF1194" s="247" t="e">
        <f>FEF1211+FEF1253+FEF1284+FEF1300+FEF1322+FEF1354+FEF1370+FEF1391+FEF1406+FEF1439+#REF!+FEF1453+#REF!+FEF1465+#REF!</f>
        <v>#REF!</v>
      </c>
      <c r="FEG1194" s="241" t="s">
        <v>30</v>
      </c>
      <c r="FEH1194" s="242" t="s">
        <v>26</v>
      </c>
      <c r="FEI1194" s="243">
        <v>7</v>
      </c>
      <c r="FEJ1194" s="243">
        <v>2</v>
      </c>
      <c r="FEK1194" s="244" t="s">
        <v>237</v>
      </c>
      <c r="FEL1194" s="245">
        <v>111</v>
      </c>
      <c r="FEM1194" s="246">
        <v>211</v>
      </c>
      <c r="FEN1194" s="247" t="e">
        <f>FEN1211+FEN1253+FEN1284+FEN1300+FEN1322+FEN1354+FEN1370+FEN1391+FEN1406+FEN1439+#REF!+FEN1453+#REF!+FEN1465+#REF!</f>
        <v>#REF!</v>
      </c>
      <c r="FEO1194" s="241" t="s">
        <v>30</v>
      </c>
      <c r="FEP1194" s="242" t="s">
        <v>26</v>
      </c>
      <c r="FEQ1194" s="243">
        <v>7</v>
      </c>
      <c r="FER1194" s="243">
        <v>2</v>
      </c>
      <c r="FES1194" s="244" t="s">
        <v>237</v>
      </c>
      <c r="FET1194" s="245">
        <v>111</v>
      </c>
      <c r="FEU1194" s="246">
        <v>211</v>
      </c>
      <c r="FEV1194" s="247" t="e">
        <f>FEV1211+FEV1253+FEV1284+FEV1300+FEV1322+FEV1354+FEV1370+FEV1391+FEV1406+FEV1439+#REF!+FEV1453+#REF!+FEV1465+#REF!</f>
        <v>#REF!</v>
      </c>
      <c r="FEW1194" s="241" t="s">
        <v>30</v>
      </c>
      <c r="FEX1194" s="242" t="s">
        <v>26</v>
      </c>
      <c r="FEY1194" s="243">
        <v>7</v>
      </c>
      <c r="FEZ1194" s="243">
        <v>2</v>
      </c>
      <c r="FFA1194" s="244" t="s">
        <v>237</v>
      </c>
      <c r="FFB1194" s="245">
        <v>111</v>
      </c>
      <c r="FFC1194" s="246">
        <v>211</v>
      </c>
      <c r="FFD1194" s="247" t="e">
        <f>FFD1211+FFD1253+FFD1284+FFD1300+FFD1322+FFD1354+FFD1370+FFD1391+FFD1406+FFD1439+#REF!+FFD1453+#REF!+FFD1465+#REF!</f>
        <v>#REF!</v>
      </c>
      <c r="FFE1194" s="241" t="s">
        <v>30</v>
      </c>
      <c r="FFF1194" s="242" t="s">
        <v>26</v>
      </c>
      <c r="FFG1194" s="243">
        <v>7</v>
      </c>
      <c r="FFH1194" s="243">
        <v>2</v>
      </c>
      <c r="FFI1194" s="244" t="s">
        <v>237</v>
      </c>
      <c r="FFJ1194" s="245">
        <v>111</v>
      </c>
      <c r="FFK1194" s="246">
        <v>211</v>
      </c>
      <c r="FFL1194" s="247" t="e">
        <f>FFL1211+FFL1253+FFL1284+FFL1300+FFL1322+FFL1354+FFL1370+FFL1391+FFL1406+FFL1439+#REF!+FFL1453+#REF!+FFL1465+#REF!</f>
        <v>#REF!</v>
      </c>
      <c r="FFM1194" s="241" t="s">
        <v>30</v>
      </c>
      <c r="FFN1194" s="242" t="s">
        <v>26</v>
      </c>
      <c r="FFO1194" s="243">
        <v>7</v>
      </c>
      <c r="FFP1194" s="243">
        <v>2</v>
      </c>
      <c r="FFQ1194" s="244" t="s">
        <v>237</v>
      </c>
      <c r="FFR1194" s="245">
        <v>111</v>
      </c>
      <c r="FFS1194" s="246">
        <v>211</v>
      </c>
      <c r="FFT1194" s="247" t="e">
        <f>FFT1211+FFT1253+FFT1284+FFT1300+FFT1322+FFT1354+FFT1370+FFT1391+FFT1406+FFT1439+#REF!+FFT1453+#REF!+FFT1465+#REF!</f>
        <v>#REF!</v>
      </c>
      <c r="FFU1194" s="241" t="s">
        <v>30</v>
      </c>
      <c r="FFV1194" s="242" t="s">
        <v>26</v>
      </c>
      <c r="FFW1194" s="243">
        <v>7</v>
      </c>
      <c r="FFX1194" s="243">
        <v>2</v>
      </c>
      <c r="FFY1194" s="244" t="s">
        <v>237</v>
      </c>
      <c r="FFZ1194" s="245">
        <v>111</v>
      </c>
      <c r="FGA1194" s="246">
        <v>211</v>
      </c>
      <c r="FGB1194" s="247" t="e">
        <f>FGB1211+FGB1253+FGB1284+FGB1300+FGB1322+FGB1354+FGB1370+FGB1391+FGB1406+FGB1439+#REF!+FGB1453+#REF!+FGB1465+#REF!</f>
        <v>#REF!</v>
      </c>
      <c r="FGC1194" s="241" t="s">
        <v>30</v>
      </c>
      <c r="FGD1194" s="242" t="s">
        <v>26</v>
      </c>
      <c r="FGE1194" s="243">
        <v>7</v>
      </c>
      <c r="FGF1194" s="243">
        <v>2</v>
      </c>
      <c r="FGG1194" s="244" t="s">
        <v>237</v>
      </c>
      <c r="FGH1194" s="245">
        <v>111</v>
      </c>
      <c r="FGI1194" s="246">
        <v>211</v>
      </c>
      <c r="FGJ1194" s="247" t="e">
        <f>FGJ1211+FGJ1253+FGJ1284+FGJ1300+FGJ1322+FGJ1354+FGJ1370+FGJ1391+FGJ1406+FGJ1439+#REF!+FGJ1453+#REF!+FGJ1465+#REF!</f>
        <v>#REF!</v>
      </c>
      <c r="FGK1194" s="241" t="s">
        <v>30</v>
      </c>
      <c r="FGL1194" s="242" t="s">
        <v>26</v>
      </c>
      <c r="FGM1194" s="243">
        <v>7</v>
      </c>
      <c r="FGN1194" s="243">
        <v>2</v>
      </c>
      <c r="FGO1194" s="244" t="s">
        <v>237</v>
      </c>
      <c r="FGP1194" s="245">
        <v>111</v>
      </c>
      <c r="FGQ1194" s="246">
        <v>211</v>
      </c>
      <c r="FGR1194" s="247" t="e">
        <f>FGR1211+FGR1253+FGR1284+FGR1300+FGR1322+FGR1354+FGR1370+FGR1391+FGR1406+FGR1439+#REF!+FGR1453+#REF!+FGR1465+#REF!</f>
        <v>#REF!</v>
      </c>
      <c r="FGS1194" s="241" t="s">
        <v>30</v>
      </c>
      <c r="FGT1194" s="242" t="s">
        <v>26</v>
      </c>
      <c r="FGU1194" s="243">
        <v>7</v>
      </c>
      <c r="FGV1194" s="243">
        <v>2</v>
      </c>
      <c r="FGW1194" s="244" t="s">
        <v>237</v>
      </c>
      <c r="FGX1194" s="245">
        <v>111</v>
      </c>
      <c r="FGY1194" s="246">
        <v>211</v>
      </c>
      <c r="FGZ1194" s="247" t="e">
        <f>FGZ1211+FGZ1253+FGZ1284+FGZ1300+FGZ1322+FGZ1354+FGZ1370+FGZ1391+FGZ1406+FGZ1439+#REF!+FGZ1453+#REF!+FGZ1465+#REF!</f>
        <v>#REF!</v>
      </c>
      <c r="FHA1194" s="241" t="s">
        <v>30</v>
      </c>
      <c r="FHB1194" s="242" t="s">
        <v>26</v>
      </c>
      <c r="FHC1194" s="243">
        <v>7</v>
      </c>
      <c r="FHD1194" s="243">
        <v>2</v>
      </c>
      <c r="FHE1194" s="244" t="s">
        <v>237</v>
      </c>
      <c r="FHF1194" s="245">
        <v>111</v>
      </c>
      <c r="FHG1194" s="246">
        <v>211</v>
      </c>
      <c r="FHH1194" s="247" t="e">
        <f>FHH1211+FHH1253+FHH1284+FHH1300+FHH1322+FHH1354+FHH1370+FHH1391+FHH1406+FHH1439+#REF!+FHH1453+#REF!+FHH1465+#REF!</f>
        <v>#REF!</v>
      </c>
      <c r="FHI1194" s="241" t="s">
        <v>30</v>
      </c>
      <c r="FHJ1194" s="242" t="s">
        <v>26</v>
      </c>
      <c r="FHK1194" s="243">
        <v>7</v>
      </c>
      <c r="FHL1194" s="243">
        <v>2</v>
      </c>
      <c r="FHM1194" s="244" t="s">
        <v>237</v>
      </c>
      <c r="FHN1194" s="245">
        <v>111</v>
      </c>
      <c r="FHO1194" s="246">
        <v>211</v>
      </c>
      <c r="FHP1194" s="247" t="e">
        <f>FHP1211+FHP1253+FHP1284+FHP1300+FHP1322+FHP1354+FHP1370+FHP1391+FHP1406+FHP1439+#REF!+FHP1453+#REF!+FHP1465+#REF!</f>
        <v>#REF!</v>
      </c>
      <c r="FHQ1194" s="241" t="s">
        <v>30</v>
      </c>
      <c r="FHR1194" s="242" t="s">
        <v>26</v>
      </c>
      <c r="FHS1194" s="243">
        <v>7</v>
      </c>
      <c r="FHT1194" s="243">
        <v>2</v>
      </c>
      <c r="FHU1194" s="244" t="s">
        <v>237</v>
      </c>
      <c r="FHV1194" s="245">
        <v>111</v>
      </c>
      <c r="FHW1194" s="246">
        <v>211</v>
      </c>
      <c r="FHX1194" s="247" t="e">
        <f>FHX1211+FHX1253+FHX1284+FHX1300+FHX1322+FHX1354+FHX1370+FHX1391+FHX1406+FHX1439+#REF!+FHX1453+#REF!+FHX1465+#REF!</f>
        <v>#REF!</v>
      </c>
      <c r="FHY1194" s="241" t="s">
        <v>30</v>
      </c>
      <c r="FHZ1194" s="242" t="s">
        <v>26</v>
      </c>
      <c r="FIA1194" s="243">
        <v>7</v>
      </c>
      <c r="FIB1194" s="243">
        <v>2</v>
      </c>
      <c r="FIC1194" s="244" t="s">
        <v>237</v>
      </c>
      <c r="FID1194" s="245">
        <v>111</v>
      </c>
      <c r="FIE1194" s="246">
        <v>211</v>
      </c>
      <c r="FIF1194" s="247" t="e">
        <f>FIF1211+FIF1253+FIF1284+FIF1300+FIF1322+FIF1354+FIF1370+FIF1391+FIF1406+FIF1439+#REF!+FIF1453+#REF!+FIF1465+#REF!</f>
        <v>#REF!</v>
      </c>
      <c r="FIG1194" s="241" t="s">
        <v>30</v>
      </c>
      <c r="FIH1194" s="242" t="s">
        <v>26</v>
      </c>
      <c r="FII1194" s="243">
        <v>7</v>
      </c>
      <c r="FIJ1194" s="243">
        <v>2</v>
      </c>
      <c r="FIK1194" s="244" t="s">
        <v>237</v>
      </c>
      <c r="FIL1194" s="245">
        <v>111</v>
      </c>
      <c r="FIM1194" s="246">
        <v>211</v>
      </c>
      <c r="FIN1194" s="247" t="e">
        <f>FIN1211+FIN1253+FIN1284+FIN1300+FIN1322+FIN1354+FIN1370+FIN1391+FIN1406+FIN1439+#REF!+FIN1453+#REF!+FIN1465+#REF!</f>
        <v>#REF!</v>
      </c>
      <c r="FIO1194" s="241" t="s">
        <v>30</v>
      </c>
      <c r="FIP1194" s="242" t="s">
        <v>26</v>
      </c>
      <c r="FIQ1194" s="243">
        <v>7</v>
      </c>
      <c r="FIR1194" s="243">
        <v>2</v>
      </c>
      <c r="FIS1194" s="244" t="s">
        <v>237</v>
      </c>
      <c r="FIT1194" s="245">
        <v>111</v>
      </c>
      <c r="FIU1194" s="246">
        <v>211</v>
      </c>
      <c r="FIV1194" s="247" t="e">
        <f>FIV1211+FIV1253+FIV1284+FIV1300+FIV1322+FIV1354+FIV1370+FIV1391+FIV1406+FIV1439+#REF!+FIV1453+#REF!+FIV1465+#REF!</f>
        <v>#REF!</v>
      </c>
      <c r="FIW1194" s="241" t="s">
        <v>30</v>
      </c>
      <c r="FIX1194" s="242" t="s">
        <v>26</v>
      </c>
      <c r="FIY1194" s="243">
        <v>7</v>
      </c>
      <c r="FIZ1194" s="243">
        <v>2</v>
      </c>
      <c r="FJA1194" s="244" t="s">
        <v>237</v>
      </c>
      <c r="FJB1194" s="245">
        <v>111</v>
      </c>
      <c r="FJC1194" s="246">
        <v>211</v>
      </c>
      <c r="FJD1194" s="247" t="e">
        <f>FJD1211+FJD1253+FJD1284+FJD1300+FJD1322+FJD1354+FJD1370+FJD1391+FJD1406+FJD1439+#REF!+FJD1453+#REF!+FJD1465+#REF!</f>
        <v>#REF!</v>
      </c>
      <c r="FJE1194" s="241" t="s">
        <v>30</v>
      </c>
      <c r="FJF1194" s="242" t="s">
        <v>26</v>
      </c>
      <c r="FJG1194" s="243">
        <v>7</v>
      </c>
      <c r="FJH1194" s="243">
        <v>2</v>
      </c>
      <c r="FJI1194" s="244" t="s">
        <v>237</v>
      </c>
      <c r="FJJ1194" s="245">
        <v>111</v>
      </c>
      <c r="FJK1194" s="246">
        <v>211</v>
      </c>
      <c r="FJL1194" s="247" t="e">
        <f>FJL1211+FJL1253+FJL1284+FJL1300+FJL1322+FJL1354+FJL1370+FJL1391+FJL1406+FJL1439+#REF!+FJL1453+#REF!+FJL1465+#REF!</f>
        <v>#REF!</v>
      </c>
      <c r="FJM1194" s="241" t="s">
        <v>30</v>
      </c>
      <c r="FJN1194" s="242" t="s">
        <v>26</v>
      </c>
      <c r="FJO1194" s="243">
        <v>7</v>
      </c>
      <c r="FJP1194" s="243">
        <v>2</v>
      </c>
      <c r="FJQ1194" s="244" t="s">
        <v>237</v>
      </c>
      <c r="FJR1194" s="245">
        <v>111</v>
      </c>
      <c r="FJS1194" s="246">
        <v>211</v>
      </c>
      <c r="FJT1194" s="247" t="e">
        <f>FJT1211+FJT1253+FJT1284+FJT1300+FJT1322+FJT1354+FJT1370+FJT1391+FJT1406+FJT1439+#REF!+FJT1453+#REF!+FJT1465+#REF!</f>
        <v>#REF!</v>
      </c>
      <c r="FJU1194" s="241" t="s">
        <v>30</v>
      </c>
      <c r="FJV1194" s="242" t="s">
        <v>26</v>
      </c>
      <c r="FJW1194" s="243">
        <v>7</v>
      </c>
      <c r="FJX1194" s="243">
        <v>2</v>
      </c>
      <c r="FJY1194" s="244" t="s">
        <v>237</v>
      </c>
      <c r="FJZ1194" s="245">
        <v>111</v>
      </c>
      <c r="FKA1194" s="246">
        <v>211</v>
      </c>
      <c r="FKB1194" s="247" t="e">
        <f>FKB1211+FKB1253+FKB1284+FKB1300+FKB1322+FKB1354+FKB1370+FKB1391+FKB1406+FKB1439+#REF!+FKB1453+#REF!+FKB1465+#REF!</f>
        <v>#REF!</v>
      </c>
      <c r="FKC1194" s="241" t="s">
        <v>30</v>
      </c>
      <c r="FKD1194" s="242" t="s">
        <v>26</v>
      </c>
      <c r="FKE1194" s="243">
        <v>7</v>
      </c>
      <c r="FKF1194" s="243">
        <v>2</v>
      </c>
      <c r="FKG1194" s="244" t="s">
        <v>237</v>
      </c>
      <c r="FKH1194" s="245">
        <v>111</v>
      </c>
      <c r="FKI1194" s="246">
        <v>211</v>
      </c>
      <c r="FKJ1194" s="247" t="e">
        <f>FKJ1211+FKJ1253+FKJ1284+FKJ1300+FKJ1322+FKJ1354+FKJ1370+FKJ1391+FKJ1406+FKJ1439+#REF!+FKJ1453+#REF!+FKJ1465+#REF!</f>
        <v>#REF!</v>
      </c>
      <c r="FKK1194" s="241" t="s">
        <v>30</v>
      </c>
      <c r="FKL1194" s="242" t="s">
        <v>26</v>
      </c>
      <c r="FKM1194" s="243">
        <v>7</v>
      </c>
      <c r="FKN1194" s="243">
        <v>2</v>
      </c>
      <c r="FKO1194" s="244" t="s">
        <v>237</v>
      </c>
      <c r="FKP1194" s="245">
        <v>111</v>
      </c>
      <c r="FKQ1194" s="246">
        <v>211</v>
      </c>
      <c r="FKR1194" s="247" t="e">
        <f>FKR1211+FKR1253+FKR1284+FKR1300+FKR1322+FKR1354+FKR1370+FKR1391+FKR1406+FKR1439+#REF!+FKR1453+#REF!+FKR1465+#REF!</f>
        <v>#REF!</v>
      </c>
      <c r="FKS1194" s="241" t="s">
        <v>30</v>
      </c>
      <c r="FKT1194" s="242" t="s">
        <v>26</v>
      </c>
      <c r="FKU1194" s="243">
        <v>7</v>
      </c>
      <c r="FKV1194" s="243">
        <v>2</v>
      </c>
      <c r="FKW1194" s="244" t="s">
        <v>237</v>
      </c>
      <c r="FKX1194" s="245">
        <v>111</v>
      </c>
      <c r="FKY1194" s="246">
        <v>211</v>
      </c>
      <c r="FKZ1194" s="247" t="e">
        <f>FKZ1211+FKZ1253+FKZ1284+FKZ1300+FKZ1322+FKZ1354+FKZ1370+FKZ1391+FKZ1406+FKZ1439+#REF!+FKZ1453+#REF!+FKZ1465+#REF!</f>
        <v>#REF!</v>
      </c>
      <c r="FLA1194" s="241" t="s">
        <v>30</v>
      </c>
      <c r="FLB1194" s="242" t="s">
        <v>26</v>
      </c>
      <c r="FLC1194" s="243">
        <v>7</v>
      </c>
      <c r="FLD1194" s="243">
        <v>2</v>
      </c>
      <c r="FLE1194" s="244" t="s">
        <v>237</v>
      </c>
      <c r="FLF1194" s="245">
        <v>111</v>
      </c>
      <c r="FLG1194" s="246">
        <v>211</v>
      </c>
      <c r="FLH1194" s="247" t="e">
        <f>FLH1211+FLH1253+FLH1284+FLH1300+FLH1322+FLH1354+FLH1370+FLH1391+FLH1406+FLH1439+#REF!+FLH1453+#REF!+FLH1465+#REF!</f>
        <v>#REF!</v>
      </c>
      <c r="FLI1194" s="241" t="s">
        <v>30</v>
      </c>
      <c r="FLJ1194" s="242" t="s">
        <v>26</v>
      </c>
      <c r="FLK1194" s="243">
        <v>7</v>
      </c>
      <c r="FLL1194" s="243">
        <v>2</v>
      </c>
      <c r="FLM1194" s="244" t="s">
        <v>237</v>
      </c>
      <c r="FLN1194" s="245">
        <v>111</v>
      </c>
      <c r="FLO1194" s="246">
        <v>211</v>
      </c>
      <c r="FLP1194" s="247" t="e">
        <f>FLP1211+FLP1253+FLP1284+FLP1300+FLP1322+FLP1354+FLP1370+FLP1391+FLP1406+FLP1439+#REF!+FLP1453+#REF!+FLP1465+#REF!</f>
        <v>#REF!</v>
      </c>
      <c r="FLQ1194" s="241" t="s">
        <v>30</v>
      </c>
      <c r="FLR1194" s="242" t="s">
        <v>26</v>
      </c>
      <c r="FLS1194" s="243">
        <v>7</v>
      </c>
      <c r="FLT1194" s="243">
        <v>2</v>
      </c>
      <c r="FLU1194" s="244" t="s">
        <v>237</v>
      </c>
      <c r="FLV1194" s="245">
        <v>111</v>
      </c>
      <c r="FLW1194" s="246">
        <v>211</v>
      </c>
      <c r="FLX1194" s="247" t="e">
        <f>FLX1211+FLX1253+FLX1284+FLX1300+FLX1322+FLX1354+FLX1370+FLX1391+FLX1406+FLX1439+#REF!+FLX1453+#REF!+FLX1465+#REF!</f>
        <v>#REF!</v>
      </c>
      <c r="FLY1194" s="241" t="s">
        <v>30</v>
      </c>
      <c r="FLZ1194" s="242" t="s">
        <v>26</v>
      </c>
      <c r="FMA1194" s="243">
        <v>7</v>
      </c>
      <c r="FMB1194" s="243">
        <v>2</v>
      </c>
      <c r="FMC1194" s="244" t="s">
        <v>237</v>
      </c>
      <c r="FMD1194" s="245">
        <v>111</v>
      </c>
      <c r="FME1194" s="246">
        <v>211</v>
      </c>
      <c r="FMF1194" s="247" t="e">
        <f>FMF1211+FMF1253+FMF1284+FMF1300+FMF1322+FMF1354+FMF1370+FMF1391+FMF1406+FMF1439+#REF!+FMF1453+#REF!+FMF1465+#REF!</f>
        <v>#REF!</v>
      </c>
      <c r="FMG1194" s="241" t="s">
        <v>30</v>
      </c>
      <c r="FMH1194" s="242" t="s">
        <v>26</v>
      </c>
      <c r="FMI1194" s="243">
        <v>7</v>
      </c>
      <c r="FMJ1194" s="243">
        <v>2</v>
      </c>
      <c r="FMK1194" s="244" t="s">
        <v>237</v>
      </c>
      <c r="FML1194" s="245">
        <v>111</v>
      </c>
      <c r="FMM1194" s="246">
        <v>211</v>
      </c>
      <c r="FMN1194" s="247" t="e">
        <f>FMN1211+FMN1253+FMN1284+FMN1300+FMN1322+FMN1354+FMN1370+FMN1391+FMN1406+FMN1439+#REF!+FMN1453+#REF!+FMN1465+#REF!</f>
        <v>#REF!</v>
      </c>
      <c r="FMO1194" s="241" t="s">
        <v>30</v>
      </c>
      <c r="FMP1194" s="242" t="s">
        <v>26</v>
      </c>
      <c r="FMQ1194" s="243">
        <v>7</v>
      </c>
      <c r="FMR1194" s="243">
        <v>2</v>
      </c>
      <c r="FMS1194" s="244" t="s">
        <v>237</v>
      </c>
      <c r="FMT1194" s="245">
        <v>111</v>
      </c>
      <c r="FMU1194" s="246">
        <v>211</v>
      </c>
      <c r="FMV1194" s="247" t="e">
        <f>FMV1211+FMV1253+FMV1284+FMV1300+FMV1322+FMV1354+FMV1370+FMV1391+FMV1406+FMV1439+#REF!+FMV1453+#REF!+FMV1465+#REF!</f>
        <v>#REF!</v>
      </c>
      <c r="FMW1194" s="241" t="s">
        <v>30</v>
      </c>
      <c r="FMX1194" s="242" t="s">
        <v>26</v>
      </c>
      <c r="FMY1194" s="243">
        <v>7</v>
      </c>
      <c r="FMZ1194" s="243">
        <v>2</v>
      </c>
      <c r="FNA1194" s="244" t="s">
        <v>237</v>
      </c>
      <c r="FNB1194" s="245">
        <v>111</v>
      </c>
      <c r="FNC1194" s="246">
        <v>211</v>
      </c>
      <c r="FND1194" s="247" t="e">
        <f>FND1211+FND1253+FND1284+FND1300+FND1322+FND1354+FND1370+FND1391+FND1406+FND1439+#REF!+FND1453+#REF!+FND1465+#REF!</f>
        <v>#REF!</v>
      </c>
      <c r="FNE1194" s="241" t="s">
        <v>30</v>
      </c>
      <c r="FNF1194" s="242" t="s">
        <v>26</v>
      </c>
      <c r="FNG1194" s="243">
        <v>7</v>
      </c>
      <c r="FNH1194" s="243">
        <v>2</v>
      </c>
      <c r="FNI1194" s="244" t="s">
        <v>237</v>
      </c>
      <c r="FNJ1194" s="245">
        <v>111</v>
      </c>
      <c r="FNK1194" s="246">
        <v>211</v>
      </c>
      <c r="FNL1194" s="247" t="e">
        <f>FNL1211+FNL1253+FNL1284+FNL1300+FNL1322+FNL1354+FNL1370+FNL1391+FNL1406+FNL1439+#REF!+FNL1453+#REF!+FNL1465+#REF!</f>
        <v>#REF!</v>
      </c>
      <c r="FNM1194" s="241" t="s">
        <v>30</v>
      </c>
      <c r="FNN1194" s="242" t="s">
        <v>26</v>
      </c>
      <c r="FNO1194" s="243">
        <v>7</v>
      </c>
      <c r="FNP1194" s="243">
        <v>2</v>
      </c>
      <c r="FNQ1194" s="244" t="s">
        <v>237</v>
      </c>
      <c r="FNR1194" s="245">
        <v>111</v>
      </c>
      <c r="FNS1194" s="246">
        <v>211</v>
      </c>
      <c r="FNT1194" s="247" t="e">
        <f>FNT1211+FNT1253+FNT1284+FNT1300+FNT1322+FNT1354+FNT1370+FNT1391+FNT1406+FNT1439+#REF!+FNT1453+#REF!+FNT1465+#REF!</f>
        <v>#REF!</v>
      </c>
      <c r="FNU1194" s="241" t="s">
        <v>30</v>
      </c>
      <c r="FNV1194" s="242" t="s">
        <v>26</v>
      </c>
      <c r="FNW1194" s="243">
        <v>7</v>
      </c>
      <c r="FNX1194" s="243">
        <v>2</v>
      </c>
      <c r="FNY1194" s="244" t="s">
        <v>237</v>
      </c>
      <c r="FNZ1194" s="245">
        <v>111</v>
      </c>
      <c r="FOA1194" s="246">
        <v>211</v>
      </c>
      <c r="FOB1194" s="247" t="e">
        <f>FOB1211+FOB1253+FOB1284+FOB1300+FOB1322+FOB1354+FOB1370+FOB1391+FOB1406+FOB1439+#REF!+FOB1453+#REF!+FOB1465+#REF!</f>
        <v>#REF!</v>
      </c>
      <c r="FOC1194" s="241" t="s">
        <v>30</v>
      </c>
      <c r="FOD1194" s="242" t="s">
        <v>26</v>
      </c>
      <c r="FOE1194" s="243">
        <v>7</v>
      </c>
      <c r="FOF1194" s="243">
        <v>2</v>
      </c>
      <c r="FOG1194" s="244" t="s">
        <v>237</v>
      </c>
      <c r="FOH1194" s="245">
        <v>111</v>
      </c>
      <c r="FOI1194" s="246">
        <v>211</v>
      </c>
      <c r="FOJ1194" s="247" t="e">
        <f>FOJ1211+FOJ1253+FOJ1284+FOJ1300+FOJ1322+FOJ1354+FOJ1370+FOJ1391+FOJ1406+FOJ1439+#REF!+FOJ1453+#REF!+FOJ1465+#REF!</f>
        <v>#REF!</v>
      </c>
      <c r="FOK1194" s="241" t="s">
        <v>30</v>
      </c>
      <c r="FOL1194" s="242" t="s">
        <v>26</v>
      </c>
      <c r="FOM1194" s="243">
        <v>7</v>
      </c>
      <c r="FON1194" s="243">
        <v>2</v>
      </c>
      <c r="FOO1194" s="244" t="s">
        <v>237</v>
      </c>
      <c r="FOP1194" s="245">
        <v>111</v>
      </c>
      <c r="FOQ1194" s="246">
        <v>211</v>
      </c>
      <c r="FOR1194" s="247" t="e">
        <f>FOR1211+FOR1253+FOR1284+FOR1300+FOR1322+FOR1354+FOR1370+FOR1391+FOR1406+FOR1439+#REF!+FOR1453+#REF!+FOR1465+#REF!</f>
        <v>#REF!</v>
      </c>
      <c r="FOS1194" s="241" t="s">
        <v>30</v>
      </c>
      <c r="FOT1194" s="242" t="s">
        <v>26</v>
      </c>
      <c r="FOU1194" s="243">
        <v>7</v>
      </c>
      <c r="FOV1194" s="243">
        <v>2</v>
      </c>
      <c r="FOW1194" s="244" t="s">
        <v>237</v>
      </c>
      <c r="FOX1194" s="245">
        <v>111</v>
      </c>
      <c r="FOY1194" s="246">
        <v>211</v>
      </c>
      <c r="FOZ1194" s="247" t="e">
        <f>FOZ1211+FOZ1253+FOZ1284+FOZ1300+FOZ1322+FOZ1354+FOZ1370+FOZ1391+FOZ1406+FOZ1439+#REF!+FOZ1453+#REF!+FOZ1465+#REF!</f>
        <v>#REF!</v>
      </c>
      <c r="FPA1194" s="241" t="s">
        <v>30</v>
      </c>
      <c r="FPB1194" s="242" t="s">
        <v>26</v>
      </c>
      <c r="FPC1194" s="243">
        <v>7</v>
      </c>
      <c r="FPD1194" s="243">
        <v>2</v>
      </c>
      <c r="FPE1194" s="244" t="s">
        <v>237</v>
      </c>
      <c r="FPF1194" s="245">
        <v>111</v>
      </c>
      <c r="FPG1194" s="246">
        <v>211</v>
      </c>
      <c r="FPH1194" s="247" t="e">
        <f>FPH1211+FPH1253+FPH1284+FPH1300+FPH1322+FPH1354+FPH1370+FPH1391+FPH1406+FPH1439+#REF!+FPH1453+#REF!+FPH1465+#REF!</f>
        <v>#REF!</v>
      </c>
      <c r="FPI1194" s="241" t="s">
        <v>30</v>
      </c>
      <c r="FPJ1194" s="242" t="s">
        <v>26</v>
      </c>
      <c r="FPK1194" s="243">
        <v>7</v>
      </c>
      <c r="FPL1194" s="243">
        <v>2</v>
      </c>
      <c r="FPM1194" s="244" t="s">
        <v>237</v>
      </c>
      <c r="FPN1194" s="245">
        <v>111</v>
      </c>
      <c r="FPO1194" s="246">
        <v>211</v>
      </c>
      <c r="FPP1194" s="247" t="e">
        <f>FPP1211+FPP1253+FPP1284+FPP1300+FPP1322+FPP1354+FPP1370+FPP1391+FPP1406+FPP1439+#REF!+FPP1453+#REF!+FPP1465+#REF!</f>
        <v>#REF!</v>
      </c>
      <c r="FPQ1194" s="241" t="s">
        <v>30</v>
      </c>
      <c r="FPR1194" s="242" t="s">
        <v>26</v>
      </c>
      <c r="FPS1194" s="243">
        <v>7</v>
      </c>
      <c r="FPT1194" s="243">
        <v>2</v>
      </c>
      <c r="FPU1194" s="244" t="s">
        <v>237</v>
      </c>
      <c r="FPV1194" s="245">
        <v>111</v>
      </c>
      <c r="FPW1194" s="246">
        <v>211</v>
      </c>
      <c r="FPX1194" s="247" t="e">
        <f>FPX1211+FPX1253+FPX1284+FPX1300+FPX1322+FPX1354+FPX1370+FPX1391+FPX1406+FPX1439+#REF!+FPX1453+#REF!+FPX1465+#REF!</f>
        <v>#REF!</v>
      </c>
      <c r="FPY1194" s="241" t="s">
        <v>30</v>
      </c>
      <c r="FPZ1194" s="242" t="s">
        <v>26</v>
      </c>
      <c r="FQA1194" s="243">
        <v>7</v>
      </c>
      <c r="FQB1194" s="243">
        <v>2</v>
      </c>
      <c r="FQC1194" s="244" t="s">
        <v>237</v>
      </c>
      <c r="FQD1194" s="245">
        <v>111</v>
      </c>
      <c r="FQE1194" s="246">
        <v>211</v>
      </c>
      <c r="FQF1194" s="247" t="e">
        <f>FQF1211+FQF1253+FQF1284+FQF1300+FQF1322+FQF1354+FQF1370+FQF1391+FQF1406+FQF1439+#REF!+FQF1453+#REF!+FQF1465+#REF!</f>
        <v>#REF!</v>
      </c>
      <c r="FQG1194" s="241" t="s">
        <v>30</v>
      </c>
      <c r="FQH1194" s="242" t="s">
        <v>26</v>
      </c>
      <c r="FQI1194" s="243">
        <v>7</v>
      </c>
      <c r="FQJ1194" s="243">
        <v>2</v>
      </c>
      <c r="FQK1194" s="244" t="s">
        <v>237</v>
      </c>
      <c r="FQL1194" s="245">
        <v>111</v>
      </c>
      <c r="FQM1194" s="246">
        <v>211</v>
      </c>
      <c r="FQN1194" s="247" t="e">
        <f>FQN1211+FQN1253+FQN1284+FQN1300+FQN1322+FQN1354+FQN1370+FQN1391+FQN1406+FQN1439+#REF!+FQN1453+#REF!+FQN1465+#REF!</f>
        <v>#REF!</v>
      </c>
      <c r="FQO1194" s="241" t="s">
        <v>30</v>
      </c>
      <c r="FQP1194" s="242" t="s">
        <v>26</v>
      </c>
      <c r="FQQ1194" s="243">
        <v>7</v>
      </c>
      <c r="FQR1194" s="243">
        <v>2</v>
      </c>
      <c r="FQS1194" s="244" t="s">
        <v>237</v>
      </c>
      <c r="FQT1194" s="245">
        <v>111</v>
      </c>
      <c r="FQU1194" s="246">
        <v>211</v>
      </c>
      <c r="FQV1194" s="247" t="e">
        <f>FQV1211+FQV1253+FQV1284+FQV1300+FQV1322+FQV1354+FQV1370+FQV1391+FQV1406+FQV1439+#REF!+FQV1453+#REF!+FQV1465+#REF!</f>
        <v>#REF!</v>
      </c>
      <c r="FQW1194" s="241" t="s">
        <v>30</v>
      </c>
      <c r="FQX1194" s="242" t="s">
        <v>26</v>
      </c>
      <c r="FQY1194" s="243">
        <v>7</v>
      </c>
      <c r="FQZ1194" s="243">
        <v>2</v>
      </c>
      <c r="FRA1194" s="244" t="s">
        <v>237</v>
      </c>
      <c r="FRB1194" s="245">
        <v>111</v>
      </c>
      <c r="FRC1194" s="246">
        <v>211</v>
      </c>
      <c r="FRD1194" s="247" t="e">
        <f>FRD1211+FRD1253+FRD1284+FRD1300+FRD1322+FRD1354+FRD1370+FRD1391+FRD1406+FRD1439+#REF!+FRD1453+#REF!+FRD1465+#REF!</f>
        <v>#REF!</v>
      </c>
      <c r="FRE1194" s="241" t="s">
        <v>30</v>
      </c>
      <c r="FRF1194" s="242" t="s">
        <v>26</v>
      </c>
      <c r="FRG1194" s="243">
        <v>7</v>
      </c>
      <c r="FRH1194" s="243">
        <v>2</v>
      </c>
      <c r="FRI1194" s="244" t="s">
        <v>237</v>
      </c>
      <c r="FRJ1194" s="245">
        <v>111</v>
      </c>
      <c r="FRK1194" s="246">
        <v>211</v>
      </c>
      <c r="FRL1194" s="247" t="e">
        <f>FRL1211+FRL1253+FRL1284+FRL1300+FRL1322+FRL1354+FRL1370+FRL1391+FRL1406+FRL1439+#REF!+FRL1453+#REF!+FRL1465+#REF!</f>
        <v>#REF!</v>
      </c>
      <c r="FRM1194" s="241" t="s">
        <v>30</v>
      </c>
      <c r="FRN1194" s="242" t="s">
        <v>26</v>
      </c>
      <c r="FRO1194" s="243">
        <v>7</v>
      </c>
      <c r="FRP1194" s="243">
        <v>2</v>
      </c>
      <c r="FRQ1194" s="244" t="s">
        <v>237</v>
      </c>
      <c r="FRR1194" s="245">
        <v>111</v>
      </c>
      <c r="FRS1194" s="246">
        <v>211</v>
      </c>
      <c r="FRT1194" s="247" t="e">
        <f>FRT1211+FRT1253+FRT1284+FRT1300+FRT1322+FRT1354+FRT1370+FRT1391+FRT1406+FRT1439+#REF!+FRT1453+#REF!+FRT1465+#REF!</f>
        <v>#REF!</v>
      </c>
      <c r="FRU1194" s="241" t="s">
        <v>30</v>
      </c>
      <c r="FRV1194" s="242" t="s">
        <v>26</v>
      </c>
      <c r="FRW1194" s="243">
        <v>7</v>
      </c>
      <c r="FRX1194" s="243">
        <v>2</v>
      </c>
      <c r="FRY1194" s="244" t="s">
        <v>237</v>
      </c>
      <c r="FRZ1194" s="245">
        <v>111</v>
      </c>
      <c r="FSA1194" s="246">
        <v>211</v>
      </c>
      <c r="FSB1194" s="247" t="e">
        <f>FSB1211+FSB1253+FSB1284+FSB1300+FSB1322+FSB1354+FSB1370+FSB1391+FSB1406+FSB1439+#REF!+FSB1453+#REF!+FSB1465+#REF!</f>
        <v>#REF!</v>
      </c>
      <c r="FSC1194" s="241" t="s">
        <v>30</v>
      </c>
      <c r="FSD1194" s="242" t="s">
        <v>26</v>
      </c>
      <c r="FSE1194" s="243">
        <v>7</v>
      </c>
      <c r="FSF1194" s="243">
        <v>2</v>
      </c>
      <c r="FSG1194" s="244" t="s">
        <v>237</v>
      </c>
      <c r="FSH1194" s="245">
        <v>111</v>
      </c>
      <c r="FSI1194" s="246">
        <v>211</v>
      </c>
      <c r="FSJ1194" s="247" t="e">
        <f>FSJ1211+FSJ1253+FSJ1284+FSJ1300+FSJ1322+FSJ1354+FSJ1370+FSJ1391+FSJ1406+FSJ1439+#REF!+FSJ1453+#REF!+FSJ1465+#REF!</f>
        <v>#REF!</v>
      </c>
      <c r="FSK1194" s="241" t="s">
        <v>30</v>
      </c>
      <c r="FSL1194" s="242" t="s">
        <v>26</v>
      </c>
      <c r="FSM1194" s="243">
        <v>7</v>
      </c>
      <c r="FSN1194" s="243">
        <v>2</v>
      </c>
      <c r="FSO1194" s="244" t="s">
        <v>237</v>
      </c>
      <c r="FSP1194" s="245">
        <v>111</v>
      </c>
      <c r="FSQ1194" s="246">
        <v>211</v>
      </c>
      <c r="FSR1194" s="247" t="e">
        <f>FSR1211+FSR1253+FSR1284+FSR1300+FSR1322+FSR1354+FSR1370+FSR1391+FSR1406+FSR1439+#REF!+FSR1453+#REF!+FSR1465+#REF!</f>
        <v>#REF!</v>
      </c>
      <c r="FSS1194" s="241" t="s">
        <v>30</v>
      </c>
      <c r="FST1194" s="242" t="s">
        <v>26</v>
      </c>
      <c r="FSU1194" s="243">
        <v>7</v>
      </c>
      <c r="FSV1194" s="243">
        <v>2</v>
      </c>
      <c r="FSW1194" s="244" t="s">
        <v>237</v>
      </c>
      <c r="FSX1194" s="245">
        <v>111</v>
      </c>
      <c r="FSY1194" s="246">
        <v>211</v>
      </c>
      <c r="FSZ1194" s="247" t="e">
        <f>FSZ1211+FSZ1253+FSZ1284+FSZ1300+FSZ1322+FSZ1354+FSZ1370+FSZ1391+FSZ1406+FSZ1439+#REF!+FSZ1453+#REF!+FSZ1465+#REF!</f>
        <v>#REF!</v>
      </c>
      <c r="FTA1194" s="241" t="s">
        <v>30</v>
      </c>
      <c r="FTB1194" s="242" t="s">
        <v>26</v>
      </c>
      <c r="FTC1194" s="243">
        <v>7</v>
      </c>
      <c r="FTD1194" s="243">
        <v>2</v>
      </c>
      <c r="FTE1194" s="244" t="s">
        <v>237</v>
      </c>
      <c r="FTF1194" s="245">
        <v>111</v>
      </c>
      <c r="FTG1194" s="246">
        <v>211</v>
      </c>
      <c r="FTH1194" s="247" t="e">
        <f>FTH1211+FTH1253+FTH1284+FTH1300+FTH1322+FTH1354+FTH1370+FTH1391+FTH1406+FTH1439+#REF!+FTH1453+#REF!+FTH1465+#REF!</f>
        <v>#REF!</v>
      </c>
      <c r="FTI1194" s="241" t="s">
        <v>30</v>
      </c>
      <c r="FTJ1194" s="242" t="s">
        <v>26</v>
      </c>
      <c r="FTK1194" s="243">
        <v>7</v>
      </c>
      <c r="FTL1194" s="243">
        <v>2</v>
      </c>
      <c r="FTM1194" s="244" t="s">
        <v>237</v>
      </c>
      <c r="FTN1194" s="245">
        <v>111</v>
      </c>
      <c r="FTO1194" s="246">
        <v>211</v>
      </c>
      <c r="FTP1194" s="247" t="e">
        <f>FTP1211+FTP1253+FTP1284+FTP1300+FTP1322+FTP1354+FTP1370+FTP1391+FTP1406+FTP1439+#REF!+FTP1453+#REF!+FTP1465+#REF!</f>
        <v>#REF!</v>
      </c>
      <c r="FTQ1194" s="241" t="s">
        <v>30</v>
      </c>
      <c r="FTR1194" s="242" t="s">
        <v>26</v>
      </c>
      <c r="FTS1194" s="243">
        <v>7</v>
      </c>
      <c r="FTT1194" s="243">
        <v>2</v>
      </c>
      <c r="FTU1194" s="244" t="s">
        <v>237</v>
      </c>
      <c r="FTV1194" s="245">
        <v>111</v>
      </c>
      <c r="FTW1194" s="246">
        <v>211</v>
      </c>
      <c r="FTX1194" s="247" t="e">
        <f>FTX1211+FTX1253+FTX1284+FTX1300+FTX1322+FTX1354+FTX1370+FTX1391+FTX1406+FTX1439+#REF!+FTX1453+#REF!+FTX1465+#REF!</f>
        <v>#REF!</v>
      </c>
      <c r="FTY1194" s="241" t="s">
        <v>30</v>
      </c>
      <c r="FTZ1194" s="242" t="s">
        <v>26</v>
      </c>
      <c r="FUA1194" s="243">
        <v>7</v>
      </c>
      <c r="FUB1194" s="243">
        <v>2</v>
      </c>
      <c r="FUC1194" s="244" t="s">
        <v>237</v>
      </c>
      <c r="FUD1194" s="245">
        <v>111</v>
      </c>
      <c r="FUE1194" s="246">
        <v>211</v>
      </c>
      <c r="FUF1194" s="247" t="e">
        <f>FUF1211+FUF1253+FUF1284+FUF1300+FUF1322+FUF1354+FUF1370+FUF1391+FUF1406+FUF1439+#REF!+FUF1453+#REF!+FUF1465+#REF!</f>
        <v>#REF!</v>
      </c>
      <c r="FUG1194" s="241" t="s">
        <v>30</v>
      </c>
      <c r="FUH1194" s="242" t="s">
        <v>26</v>
      </c>
      <c r="FUI1194" s="243">
        <v>7</v>
      </c>
      <c r="FUJ1194" s="243">
        <v>2</v>
      </c>
      <c r="FUK1194" s="244" t="s">
        <v>237</v>
      </c>
      <c r="FUL1194" s="245">
        <v>111</v>
      </c>
      <c r="FUM1194" s="246">
        <v>211</v>
      </c>
      <c r="FUN1194" s="247" t="e">
        <f>FUN1211+FUN1253+FUN1284+FUN1300+FUN1322+FUN1354+FUN1370+FUN1391+FUN1406+FUN1439+#REF!+FUN1453+#REF!+FUN1465+#REF!</f>
        <v>#REF!</v>
      </c>
      <c r="FUO1194" s="241" t="s">
        <v>30</v>
      </c>
      <c r="FUP1194" s="242" t="s">
        <v>26</v>
      </c>
      <c r="FUQ1194" s="243">
        <v>7</v>
      </c>
      <c r="FUR1194" s="243">
        <v>2</v>
      </c>
      <c r="FUS1194" s="244" t="s">
        <v>237</v>
      </c>
      <c r="FUT1194" s="245">
        <v>111</v>
      </c>
      <c r="FUU1194" s="246">
        <v>211</v>
      </c>
      <c r="FUV1194" s="247" t="e">
        <f>FUV1211+FUV1253+FUV1284+FUV1300+FUV1322+FUV1354+FUV1370+FUV1391+FUV1406+FUV1439+#REF!+FUV1453+#REF!+FUV1465+#REF!</f>
        <v>#REF!</v>
      </c>
      <c r="FUW1194" s="241" t="s">
        <v>30</v>
      </c>
      <c r="FUX1194" s="242" t="s">
        <v>26</v>
      </c>
      <c r="FUY1194" s="243">
        <v>7</v>
      </c>
      <c r="FUZ1194" s="243">
        <v>2</v>
      </c>
      <c r="FVA1194" s="244" t="s">
        <v>237</v>
      </c>
      <c r="FVB1194" s="245">
        <v>111</v>
      </c>
      <c r="FVC1194" s="246">
        <v>211</v>
      </c>
      <c r="FVD1194" s="247" t="e">
        <f>FVD1211+FVD1253+FVD1284+FVD1300+FVD1322+FVD1354+FVD1370+FVD1391+FVD1406+FVD1439+#REF!+FVD1453+#REF!+FVD1465+#REF!</f>
        <v>#REF!</v>
      </c>
      <c r="FVE1194" s="241" t="s">
        <v>30</v>
      </c>
      <c r="FVF1194" s="242" t="s">
        <v>26</v>
      </c>
      <c r="FVG1194" s="243">
        <v>7</v>
      </c>
      <c r="FVH1194" s="243">
        <v>2</v>
      </c>
      <c r="FVI1194" s="244" t="s">
        <v>237</v>
      </c>
      <c r="FVJ1194" s="245">
        <v>111</v>
      </c>
      <c r="FVK1194" s="246">
        <v>211</v>
      </c>
      <c r="FVL1194" s="247" t="e">
        <f>FVL1211+FVL1253+FVL1284+FVL1300+FVL1322+FVL1354+FVL1370+FVL1391+FVL1406+FVL1439+#REF!+FVL1453+#REF!+FVL1465+#REF!</f>
        <v>#REF!</v>
      </c>
      <c r="FVM1194" s="241" t="s">
        <v>30</v>
      </c>
      <c r="FVN1194" s="242" t="s">
        <v>26</v>
      </c>
      <c r="FVO1194" s="243">
        <v>7</v>
      </c>
      <c r="FVP1194" s="243">
        <v>2</v>
      </c>
      <c r="FVQ1194" s="244" t="s">
        <v>237</v>
      </c>
      <c r="FVR1194" s="245">
        <v>111</v>
      </c>
      <c r="FVS1194" s="246">
        <v>211</v>
      </c>
      <c r="FVT1194" s="247" t="e">
        <f>FVT1211+FVT1253+FVT1284+FVT1300+FVT1322+FVT1354+FVT1370+FVT1391+FVT1406+FVT1439+#REF!+FVT1453+#REF!+FVT1465+#REF!</f>
        <v>#REF!</v>
      </c>
      <c r="FVU1194" s="241" t="s">
        <v>30</v>
      </c>
      <c r="FVV1194" s="242" t="s">
        <v>26</v>
      </c>
      <c r="FVW1194" s="243">
        <v>7</v>
      </c>
      <c r="FVX1194" s="243">
        <v>2</v>
      </c>
      <c r="FVY1194" s="244" t="s">
        <v>237</v>
      </c>
      <c r="FVZ1194" s="245">
        <v>111</v>
      </c>
      <c r="FWA1194" s="246">
        <v>211</v>
      </c>
      <c r="FWB1194" s="247" t="e">
        <f>FWB1211+FWB1253+FWB1284+FWB1300+FWB1322+FWB1354+FWB1370+FWB1391+FWB1406+FWB1439+#REF!+FWB1453+#REF!+FWB1465+#REF!</f>
        <v>#REF!</v>
      </c>
      <c r="FWC1194" s="241" t="s">
        <v>30</v>
      </c>
      <c r="FWD1194" s="242" t="s">
        <v>26</v>
      </c>
      <c r="FWE1194" s="243">
        <v>7</v>
      </c>
      <c r="FWF1194" s="243">
        <v>2</v>
      </c>
      <c r="FWG1194" s="244" t="s">
        <v>237</v>
      </c>
      <c r="FWH1194" s="245">
        <v>111</v>
      </c>
      <c r="FWI1194" s="246">
        <v>211</v>
      </c>
      <c r="FWJ1194" s="247" t="e">
        <f>FWJ1211+FWJ1253+FWJ1284+FWJ1300+FWJ1322+FWJ1354+FWJ1370+FWJ1391+FWJ1406+FWJ1439+#REF!+FWJ1453+#REF!+FWJ1465+#REF!</f>
        <v>#REF!</v>
      </c>
      <c r="FWK1194" s="241" t="s">
        <v>30</v>
      </c>
      <c r="FWL1194" s="242" t="s">
        <v>26</v>
      </c>
      <c r="FWM1194" s="243">
        <v>7</v>
      </c>
      <c r="FWN1194" s="243">
        <v>2</v>
      </c>
      <c r="FWO1194" s="244" t="s">
        <v>237</v>
      </c>
      <c r="FWP1194" s="245">
        <v>111</v>
      </c>
      <c r="FWQ1194" s="246">
        <v>211</v>
      </c>
      <c r="FWR1194" s="247" t="e">
        <f>FWR1211+FWR1253+FWR1284+FWR1300+FWR1322+FWR1354+FWR1370+FWR1391+FWR1406+FWR1439+#REF!+FWR1453+#REF!+FWR1465+#REF!</f>
        <v>#REF!</v>
      </c>
      <c r="FWS1194" s="241" t="s">
        <v>30</v>
      </c>
      <c r="FWT1194" s="242" t="s">
        <v>26</v>
      </c>
      <c r="FWU1194" s="243">
        <v>7</v>
      </c>
      <c r="FWV1194" s="243">
        <v>2</v>
      </c>
      <c r="FWW1194" s="244" t="s">
        <v>237</v>
      </c>
      <c r="FWX1194" s="245">
        <v>111</v>
      </c>
      <c r="FWY1194" s="246">
        <v>211</v>
      </c>
      <c r="FWZ1194" s="247" t="e">
        <f>FWZ1211+FWZ1253+FWZ1284+FWZ1300+FWZ1322+FWZ1354+FWZ1370+FWZ1391+FWZ1406+FWZ1439+#REF!+FWZ1453+#REF!+FWZ1465+#REF!</f>
        <v>#REF!</v>
      </c>
      <c r="FXA1194" s="241" t="s">
        <v>30</v>
      </c>
      <c r="FXB1194" s="242" t="s">
        <v>26</v>
      </c>
      <c r="FXC1194" s="243">
        <v>7</v>
      </c>
      <c r="FXD1194" s="243">
        <v>2</v>
      </c>
      <c r="FXE1194" s="244" t="s">
        <v>237</v>
      </c>
      <c r="FXF1194" s="245">
        <v>111</v>
      </c>
      <c r="FXG1194" s="246">
        <v>211</v>
      </c>
      <c r="FXH1194" s="247" t="e">
        <f>FXH1211+FXH1253+FXH1284+FXH1300+FXH1322+FXH1354+FXH1370+FXH1391+FXH1406+FXH1439+#REF!+FXH1453+#REF!+FXH1465+#REF!</f>
        <v>#REF!</v>
      </c>
      <c r="FXI1194" s="241" t="s">
        <v>30</v>
      </c>
      <c r="FXJ1194" s="242" t="s">
        <v>26</v>
      </c>
      <c r="FXK1194" s="243">
        <v>7</v>
      </c>
      <c r="FXL1194" s="243">
        <v>2</v>
      </c>
      <c r="FXM1194" s="244" t="s">
        <v>237</v>
      </c>
      <c r="FXN1194" s="245">
        <v>111</v>
      </c>
      <c r="FXO1194" s="246">
        <v>211</v>
      </c>
      <c r="FXP1194" s="247" t="e">
        <f>FXP1211+FXP1253+FXP1284+FXP1300+FXP1322+FXP1354+FXP1370+FXP1391+FXP1406+FXP1439+#REF!+FXP1453+#REF!+FXP1465+#REF!</f>
        <v>#REF!</v>
      </c>
      <c r="FXQ1194" s="241" t="s">
        <v>30</v>
      </c>
      <c r="FXR1194" s="242" t="s">
        <v>26</v>
      </c>
      <c r="FXS1194" s="243">
        <v>7</v>
      </c>
      <c r="FXT1194" s="243">
        <v>2</v>
      </c>
      <c r="FXU1194" s="244" t="s">
        <v>237</v>
      </c>
      <c r="FXV1194" s="245">
        <v>111</v>
      </c>
      <c r="FXW1194" s="246">
        <v>211</v>
      </c>
      <c r="FXX1194" s="247" t="e">
        <f>FXX1211+FXX1253+FXX1284+FXX1300+FXX1322+FXX1354+FXX1370+FXX1391+FXX1406+FXX1439+#REF!+FXX1453+#REF!+FXX1465+#REF!</f>
        <v>#REF!</v>
      </c>
      <c r="FXY1194" s="241" t="s">
        <v>30</v>
      </c>
      <c r="FXZ1194" s="242" t="s">
        <v>26</v>
      </c>
      <c r="FYA1194" s="243">
        <v>7</v>
      </c>
      <c r="FYB1194" s="243">
        <v>2</v>
      </c>
      <c r="FYC1194" s="244" t="s">
        <v>237</v>
      </c>
      <c r="FYD1194" s="245">
        <v>111</v>
      </c>
      <c r="FYE1194" s="246">
        <v>211</v>
      </c>
      <c r="FYF1194" s="247" t="e">
        <f>FYF1211+FYF1253+FYF1284+FYF1300+FYF1322+FYF1354+FYF1370+FYF1391+FYF1406+FYF1439+#REF!+FYF1453+#REF!+FYF1465+#REF!</f>
        <v>#REF!</v>
      </c>
      <c r="FYG1194" s="241" t="s">
        <v>30</v>
      </c>
      <c r="FYH1194" s="242" t="s">
        <v>26</v>
      </c>
      <c r="FYI1194" s="243">
        <v>7</v>
      </c>
      <c r="FYJ1194" s="243">
        <v>2</v>
      </c>
      <c r="FYK1194" s="244" t="s">
        <v>237</v>
      </c>
      <c r="FYL1194" s="245">
        <v>111</v>
      </c>
      <c r="FYM1194" s="246">
        <v>211</v>
      </c>
      <c r="FYN1194" s="247" t="e">
        <f>FYN1211+FYN1253+FYN1284+FYN1300+FYN1322+FYN1354+FYN1370+FYN1391+FYN1406+FYN1439+#REF!+FYN1453+#REF!+FYN1465+#REF!</f>
        <v>#REF!</v>
      </c>
      <c r="FYO1194" s="241" t="s">
        <v>30</v>
      </c>
      <c r="FYP1194" s="242" t="s">
        <v>26</v>
      </c>
      <c r="FYQ1194" s="243">
        <v>7</v>
      </c>
      <c r="FYR1194" s="243">
        <v>2</v>
      </c>
      <c r="FYS1194" s="244" t="s">
        <v>237</v>
      </c>
      <c r="FYT1194" s="245">
        <v>111</v>
      </c>
      <c r="FYU1194" s="246">
        <v>211</v>
      </c>
      <c r="FYV1194" s="247" t="e">
        <f>FYV1211+FYV1253+FYV1284+FYV1300+FYV1322+FYV1354+FYV1370+FYV1391+FYV1406+FYV1439+#REF!+FYV1453+#REF!+FYV1465+#REF!</f>
        <v>#REF!</v>
      </c>
      <c r="FYW1194" s="241" t="s">
        <v>30</v>
      </c>
      <c r="FYX1194" s="242" t="s">
        <v>26</v>
      </c>
      <c r="FYY1194" s="243">
        <v>7</v>
      </c>
      <c r="FYZ1194" s="243">
        <v>2</v>
      </c>
      <c r="FZA1194" s="244" t="s">
        <v>237</v>
      </c>
      <c r="FZB1194" s="245">
        <v>111</v>
      </c>
      <c r="FZC1194" s="246">
        <v>211</v>
      </c>
      <c r="FZD1194" s="247" t="e">
        <f>FZD1211+FZD1253+FZD1284+FZD1300+FZD1322+FZD1354+FZD1370+FZD1391+FZD1406+FZD1439+#REF!+FZD1453+#REF!+FZD1465+#REF!</f>
        <v>#REF!</v>
      </c>
      <c r="FZE1194" s="241" t="s">
        <v>30</v>
      </c>
      <c r="FZF1194" s="242" t="s">
        <v>26</v>
      </c>
      <c r="FZG1194" s="243">
        <v>7</v>
      </c>
      <c r="FZH1194" s="243">
        <v>2</v>
      </c>
      <c r="FZI1194" s="244" t="s">
        <v>237</v>
      </c>
      <c r="FZJ1194" s="245">
        <v>111</v>
      </c>
      <c r="FZK1194" s="246">
        <v>211</v>
      </c>
      <c r="FZL1194" s="247" t="e">
        <f>FZL1211+FZL1253+FZL1284+FZL1300+FZL1322+FZL1354+FZL1370+FZL1391+FZL1406+FZL1439+#REF!+FZL1453+#REF!+FZL1465+#REF!</f>
        <v>#REF!</v>
      </c>
      <c r="FZM1194" s="241" t="s">
        <v>30</v>
      </c>
      <c r="FZN1194" s="242" t="s">
        <v>26</v>
      </c>
      <c r="FZO1194" s="243">
        <v>7</v>
      </c>
      <c r="FZP1194" s="243">
        <v>2</v>
      </c>
      <c r="FZQ1194" s="244" t="s">
        <v>237</v>
      </c>
      <c r="FZR1194" s="245">
        <v>111</v>
      </c>
      <c r="FZS1194" s="246">
        <v>211</v>
      </c>
      <c r="FZT1194" s="247" t="e">
        <f>FZT1211+FZT1253+FZT1284+FZT1300+FZT1322+FZT1354+FZT1370+FZT1391+FZT1406+FZT1439+#REF!+FZT1453+#REF!+FZT1465+#REF!</f>
        <v>#REF!</v>
      </c>
      <c r="FZU1194" s="241" t="s">
        <v>30</v>
      </c>
      <c r="FZV1194" s="242" t="s">
        <v>26</v>
      </c>
      <c r="FZW1194" s="243">
        <v>7</v>
      </c>
      <c r="FZX1194" s="243">
        <v>2</v>
      </c>
      <c r="FZY1194" s="244" t="s">
        <v>237</v>
      </c>
      <c r="FZZ1194" s="245">
        <v>111</v>
      </c>
      <c r="GAA1194" s="246">
        <v>211</v>
      </c>
      <c r="GAB1194" s="247" t="e">
        <f>GAB1211+GAB1253+GAB1284+GAB1300+GAB1322+GAB1354+GAB1370+GAB1391+GAB1406+GAB1439+#REF!+GAB1453+#REF!+GAB1465+#REF!</f>
        <v>#REF!</v>
      </c>
      <c r="GAC1194" s="241" t="s">
        <v>30</v>
      </c>
      <c r="GAD1194" s="242" t="s">
        <v>26</v>
      </c>
      <c r="GAE1194" s="243">
        <v>7</v>
      </c>
      <c r="GAF1194" s="243">
        <v>2</v>
      </c>
      <c r="GAG1194" s="244" t="s">
        <v>237</v>
      </c>
      <c r="GAH1194" s="245">
        <v>111</v>
      </c>
      <c r="GAI1194" s="246">
        <v>211</v>
      </c>
      <c r="GAJ1194" s="247" t="e">
        <f>GAJ1211+GAJ1253+GAJ1284+GAJ1300+GAJ1322+GAJ1354+GAJ1370+GAJ1391+GAJ1406+GAJ1439+#REF!+GAJ1453+#REF!+GAJ1465+#REF!</f>
        <v>#REF!</v>
      </c>
      <c r="GAK1194" s="241" t="s">
        <v>30</v>
      </c>
      <c r="GAL1194" s="242" t="s">
        <v>26</v>
      </c>
      <c r="GAM1194" s="243">
        <v>7</v>
      </c>
      <c r="GAN1194" s="243">
        <v>2</v>
      </c>
      <c r="GAO1194" s="244" t="s">
        <v>237</v>
      </c>
      <c r="GAP1194" s="245">
        <v>111</v>
      </c>
      <c r="GAQ1194" s="246">
        <v>211</v>
      </c>
      <c r="GAR1194" s="247" t="e">
        <f>GAR1211+GAR1253+GAR1284+GAR1300+GAR1322+GAR1354+GAR1370+GAR1391+GAR1406+GAR1439+#REF!+GAR1453+#REF!+GAR1465+#REF!</f>
        <v>#REF!</v>
      </c>
      <c r="GAS1194" s="241" t="s">
        <v>30</v>
      </c>
      <c r="GAT1194" s="242" t="s">
        <v>26</v>
      </c>
      <c r="GAU1194" s="243">
        <v>7</v>
      </c>
      <c r="GAV1194" s="243">
        <v>2</v>
      </c>
      <c r="GAW1194" s="244" t="s">
        <v>237</v>
      </c>
      <c r="GAX1194" s="245">
        <v>111</v>
      </c>
      <c r="GAY1194" s="246">
        <v>211</v>
      </c>
      <c r="GAZ1194" s="247" t="e">
        <f>GAZ1211+GAZ1253+GAZ1284+GAZ1300+GAZ1322+GAZ1354+GAZ1370+GAZ1391+GAZ1406+GAZ1439+#REF!+GAZ1453+#REF!+GAZ1465+#REF!</f>
        <v>#REF!</v>
      </c>
      <c r="GBA1194" s="241" t="s">
        <v>30</v>
      </c>
      <c r="GBB1194" s="242" t="s">
        <v>26</v>
      </c>
      <c r="GBC1194" s="243">
        <v>7</v>
      </c>
      <c r="GBD1194" s="243">
        <v>2</v>
      </c>
      <c r="GBE1194" s="244" t="s">
        <v>237</v>
      </c>
      <c r="GBF1194" s="245">
        <v>111</v>
      </c>
      <c r="GBG1194" s="246">
        <v>211</v>
      </c>
      <c r="GBH1194" s="247" t="e">
        <f>GBH1211+GBH1253+GBH1284+GBH1300+GBH1322+GBH1354+GBH1370+GBH1391+GBH1406+GBH1439+#REF!+GBH1453+#REF!+GBH1465+#REF!</f>
        <v>#REF!</v>
      </c>
      <c r="GBI1194" s="241" t="s">
        <v>30</v>
      </c>
      <c r="GBJ1194" s="242" t="s">
        <v>26</v>
      </c>
      <c r="GBK1194" s="243">
        <v>7</v>
      </c>
      <c r="GBL1194" s="243">
        <v>2</v>
      </c>
      <c r="GBM1194" s="244" t="s">
        <v>237</v>
      </c>
      <c r="GBN1194" s="245">
        <v>111</v>
      </c>
      <c r="GBO1194" s="246">
        <v>211</v>
      </c>
      <c r="GBP1194" s="247" t="e">
        <f>GBP1211+GBP1253+GBP1284+GBP1300+GBP1322+GBP1354+GBP1370+GBP1391+GBP1406+GBP1439+#REF!+GBP1453+#REF!+GBP1465+#REF!</f>
        <v>#REF!</v>
      </c>
      <c r="GBQ1194" s="241" t="s">
        <v>30</v>
      </c>
      <c r="GBR1194" s="242" t="s">
        <v>26</v>
      </c>
      <c r="GBS1194" s="243">
        <v>7</v>
      </c>
      <c r="GBT1194" s="243">
        <v>2</v>
      </c>
      <c r="GBU1194" s="244" t="s">
        <v>237</v>
      </c>
      <c r="GBV1194" s="245">
        <v>111</v>
      </c>
      <c r="GBW1194" s="246">
        <v>211</v>
      </c>
      <c r="GBX1194" s="247" t="e">
        <f>GBX1211+GBX1253+GBX1284+GBX1300+GBX1322+GBX1354+GBX1370+GBX1391+GBX1406+GBX1439+#REF!+GBX1453+#REF!+GBX1465+#REF!</f>
        <v>#REF!</v>
      </c>
      <c r="GBY1194" s="241" t="s">
        <v>30</v>
      </c>
      <c r="GBZ1194" s="242" t="s">
        <v>26</v>
      </c>
      <c r="GCA1194" s="243">
        <v>7</v>
      </c>
      <c r="GCB1194" s="243">
        <v>2</v>
      </c>
      <c r="GCC1194" s="244" t="s">
        <v>237</v>
      </c>
      <c r="GCD1194" s="245">
        <v>111</v>
      </c>
      <c r="GCE1194" s="246">
        <v>211</v>
      </c>
      <c r="GCF1194" s="247" t="e">
        <f>GCF1211+GCF1253+GCF1284+GCF1300+GCF1322+GCF1354+GCF1370+GCF1391+GCF1406+GCF1439+#REF!+GCF1453+#REF!+GCF1465+#REF!</f>
        <v>#REF!</v>
      </c>
      <c r="GCG1194" s="241" t="s">
        <v>30</v>
      </c>
      <c r="GCH1194" s="242" t="s">
        <v>26</v>
      </c>
      <c r="GCI1194" s="243">
        <v>7</v>
      </c>
      <c r="GCJ1194" s="243">
        <v>2</v>
      </c>
      <c r="GCK1194" s="244" t="s">
        <v>237</v>
      </c>
      <c r="GCL1194" s="245">
        <v>111</v>
      </c>
      <c r="GCM1194" s="246">
        <v>211</v>
      </c>
      <c r="GCN1194" s="247" t="e">
        <f>GCN1211+GCN1253+GCN1284+GCN1300+GCN1322+GCN1354+GCN1370+GCN1391+GCN1406+GCN1439+#REF!+GCN1453+#REF!+GCN1465+#REF!</f>
        <v>#REF!</v>
      </c>
      <c r="GCO1194" s="241" t="s">
        <v>30</v>
      </c>
      <c r="GCP1194" s="242" t="s">
        <v>26</v>
      </c>
      <c r="GCQ1194" s="243">
        <v>7</v>
      </c>
      <c r="GCR1194" s="243">
        <v>2</v>
      </c>
      <c r="GCS1194" s="244" t="s">
        <v>237</v>
      </c>
      <c r="GCT1194" s="245">
        <v>111</v>
      </c>
      <c r="GCU1194" s="246">
        <v>211</v>
      </c>
      <c r="GCV1194" s="247" t="e">
        <f>GCV1211+GCV1253+GCV1284+GCV1300+GCV1322+GCV1354+GCV1370+GCV1391+GCV1406+GCV1439+#REF!+GCV1453+#REF!+GCV1465+#REF!</f>
        <v>#REF!</v>
      </c>
      <c r="GCW1194" s="241" t="s">
        <v>30</v>
      </c>
      <c r="GCX1194" s="242" t="s">
        <v>26</v>
      </c>
      <c r="GCY1194" s="243">
        <v>7</v>
      </c>
      <c r="GCZ1194" s="243">
        <v>2</v>
      </c>
      <c r="GDA1194" s="244" t="s">
        <v>237</v>
      </c>
      <c r="GDB1194" s="245">
        <v>111</v>
      </c>
      <c r="GDC1194" s="246">
        <v>211</v>
      </c>
      <c r="GDD1194" s="247" t="e">
        <f>GDD1211+GDD1253+GDD1284+GDD1300+GDD1322+GDD1354+GDD1370+GDD1391+GDD1406+GDD1439+#REF!+GDD1453+#REF!+GDD1465+#REF!</f>
        <v>#REF!</v>
      </c>
      <c r="GDE1194" s="241" t="s">
        <v>30</v>
      </c>
      <c r="GDF1194" s="242" t="s">
        <v>26</v>
      </c>
      <c r="GDG1194" s="243">
        <v>7</v>
      </c>
      <c r="GDH1194" s="243">
        <v>2</v>
      </c>
      <c r="GDI1194" s="244" t="s">
        <v>237</v>
      </c>
      <c r="GDJ1194" s="245">
        <v>111</v>
      </c>
      <c r="GDK1194" s="246">
        <v>211</v>
      </c>
      <c r="GDL1194" s="247" t="e">
        <f>GDL1211+GDL1253+GDL1284+GDL1300+GDL1322+GDL1354+GDL1370+GDL1391+GDL1406+GDL1439+#REF!+GDL1453+#REF!+GDL1465+#REF!</f>
        <v>#REF!</v>
      </c>
      <c r="GDM1194" s="241" t="s">
        <v>30</v>
      </c>
      <c r="GDN1194" s="242" t="s">
        <v>26</v>
      </c>
      <c r="GDO1194" s="243">
        <v>7</v>
      </c>
      <c r="GDP1194" s="243">
        <v>2</v>
      </c>
      <c r="GDQ1194" s="244" t="s">
        <v>237</v>
      </c>
      <c r="GDR1194" s="245">
        <v>111</v>
      </c>
      <c r="GDS1194" s="246">
        <v>211</v>
      </c>
      <c r="GDT1194" s="247" t="e">
        <f>GDT1211+GDT1253+GDT1284+GDT1300+GDT1322+GDT1354+GDT1370+GDT1391+GDT1406+GDT1439+#REF!+GDT1453+#REF!+GDT1465+#REF!</f>
        <v>#REF!</v>
      </c>
      <c r="GDU1194" s="241" t="s">
        <v>30</v>
      </c>
      <c r="GDV1194" s="242" t="s">
        <v>26</v>
      </c>
      <c r="GDW1194" s="243">
        <v>7</v>
      </c>
      <c r="GDX1194" s="243">
        <v>2</v>
      </c>
      <c r="GDY1194" s="244" t="s">
        <v>237</v>
      </c>
      <c r="GDZ1194" s="245">
        <v>111</v>
      </c>
      <c r="GEA1194" s="246">
        <v>211</v>
      </c>
      <c r="GEB1194" s="247" t="e">
        <f>GEB1211+GEB1253+GEB1284+GEB1300+GEB1322+GEB1354+GEB1370+GEB1391+GEB1406+GEB1439+#REF!+GEB1453+#REF!+GEB1465+#REF!</f>
        <v>#REF!</v>
      </c>
      <c r="GEC1194" s="241" t="s">
        <v>30</v>
      </c>
      <c r="GED1194" s="242" t="s">
        <v>26</v>
      </c>
      <c r="GEE1194" s="243">
        <v>7</v>
      </c>
      <c r="GEF1194" s="243">
        <v>2</v>
      </c>
      <c r="GEG1194" s="244" t="s">
        <v>237</v>
      </c>
      <c r="GEH1194" s="245">
        <v>111</v>
      </c>
      <c r="GEI1194" s="246">
        <v>211</v>
      </c>
      <c r="GEJ1194" s="247" t="e">
        <f>GEJ1211+GEJ1253+GEJ1284+GEJ1300+GEJ1322+GEJ1354+GEJ1370+GEJ1391+GEJ1406+GEJ1439+#REF!+GEJ1453+#REF!+GEJ1465+#REF!</f>
        <v>#REF!</v>
      </c>
      <c r="GEK1194" s="241" t="s">
        <v>30</v>
      </c>
      <c r="GEL1194" s="242" t="s">
        <v>26</v>
      </c>
      <c r="GEM1194" s="243">
        <v>7</v>
      </c>
      <c r="GEN1194" s="243">
        <v>2</v>
      </c>
      <c r="GEO1194" s="244" t="s">
        <v>237</v>
      </c>
      <c r="GEP1194" s="245">
        <v>111</v>
      </c>
      <c r="GEQ1194" s="246">
        <v>211</v>
      </c>
      <c r="GER1194" s="247" t="e">
        <f>GER1211+GER1253+GER1284+GER1300+GER1322+GER1354+GER1370+GER1391+GER1406+GER1439+#REF!+GER1453+#REF!+GER1465+#REF!</f>
        <v>#REF!</v>
      </c>
      <c r="GES1194" s="241" t="s">
        <v>30</v>
      </c>
      <c r="GET1194" s="242" t="s">
        <v>26</v>
      </c>
      <c r="GEU1194" s="243">
        <v>7</v>
      </c>
      <c r="GEV1194" s="243">
        <v>2</v>
      </c>
      <c r="GEW1194" s="244" t="s">
        <v>237</v>
      </c>
      <c r="GEX1194" s="245">
        <v>111</v>
      </c>
      <c r="GEY1194" s="246">
        <v>211</v>
      </c>
      <c r="GEZ1194" s="247" t="e">
        <f>GEZ1211+GEZ1253+GEZ1284+GEZ1300+GEZ1322+GEZ1354+GEZ1370+GEZ1391+GEZ1406+GEZ1439+#REF!+GEZ1453+#REF!+GEZ1465+#REF!</f>
        <v>#REF!</v>
      </c>
      <c r="GFA1194" s="241" t="s">
        <v>30</v>
      </c>
      <c r="GFB1194" s="242" t="s">
        <v>26</v>
      </c>
      <c r="GFC1194" s="243">
        <v>7</v>
      </c>
      <c r="GFD1194" s="243">
        <v>2</v>
      </c>
      <c r="GFE1194" s="244" t="s">
        <v>237</v>
      </c>
      <c r="GFF1194" s="245">
        <v>111</v>
      </c>
      <c r="GFG1194" s="246">
        <v>211</v>
      </c>
      <c r="GFH1194" s="247" t="e">
        <f>GFH1211+GFH1253+GFH1284+GFH1300+GFH1322+GFH1354+GFH1370+GFH1391+GFH1406+GFH1439+#REF!+GFH1453+#REF!+GFH1465+#REF!</f>
        <v>#REF!</v>
      </c>
      <c r="GFI1194" s="241" t="s">
        <v>30</v>
      </c>
      <c r="GFJ1194" s="242" t="s">
        <v>26</v>
      </c>
      <c r="GFK1194" s="243">
        <v>7</v>
      </c>
      <c r="GFL1194" s="243">
        <v>2</v>
      </c>
      <c r="GFM1194" s="244" t="s">
        <v>237</v>
      </c>
      <c r="GFN1194" s="245">
        <v>111</v>
      </c>
      <c r="GFO1194" s="246">
        <v>211</v>
      </c>
      <c r="GFP1194" s="247" t="e">
        <f>GFP1211+GFP1253+GFP1284+GFP1300+GFP1322+GFP1354+GFP1370+GFP1391+GFP1406+GFP1439+#REF!+GFP1453+#REF!+GFP1465+#REF!</f>
        <v>#REF!</v>
      </c>
      <c r="GFQ1194" s="241" t="s">
        <v>30</v>
      </c>
      <c r="GFR1194" s="242" t="s">
        <v>26</v>
      </c>
      <c r="GFS1194" s="243">
        <v>7</v>
      </c>
      <c r="GFT1194" s="243">
        <v>2</v>
      </c>
      <c r="GFU1194" s="244" t="s">
        <v>237</v>
      </c>
      <c r="GFV1194" s="245">
        <v>111</v>
      </c>
      <c r="GFW1194" s="246">
        <v>211</v>
      </c>
      <c r="GFX1194" s="247" t="e">
        <f>GFX1211+GFX1253+GFX1284+GFX1300+GFX1322+GFX1354+GFX1370+GFX1391+GFX1406+GFX1439+#REF!+GFX1453+#REF!+GFX1465+#REF!</f>
        <v>#REF!</v>
      </c>
      <c r="GFY1194" s="241" t="s">
        <v>30</v>
      </c>
      <c r="GFZ1194" s="242" t="s">
        <v>26</v>
      </c>
      <c r="GGA1194" s="243">
        <v>7</v>
      </c>
      <c r="GGB1194" s="243">
        <v>2</v>
      </c>
      <c r="GGC1194" s="244" t="s">
        <v>237</v>
      </c>
      <c r="GGD1194" s="245">
        <v>111</v>
      </c>
      <c r="GGE1194" s="246">
        <v>211</v>
      </c>
      <c r="GGF1194" s="247" t="e">
        <f>GGF1211+GGF1253+GGF1284+GGF1300+GGF1322+GGF1354+GGF1370+GGF1391+GGF1406+GGF1439+#REF!+GGF1453+#REF!+GGF1465+#REF!</f>
        <v>#REF!</v>
      </c>
      <c r="GGG1194" s="241" t="s">
        <v>30</v>
      </c>
      <c r="GGH1194" s="242" t="s">
        <v>26</v>
      </c>
      <c r="GGI1194" s="243">
        <v>7</v>
      </c>
      <c r="GGJ1194" s="243">
        <v>2</v>
      </c>
      <c r="GGK1194" s="244" t="s">
        <v>237</v>
      </c>
      <c r="GGL1194" s="245">
        <v>111</v>
      </c>
      <c r="GGM1194" s="246">
        <v>211</v>
      </c>
      <c r="GGN1194" s="247" t="e">
        <f>GGN1211+GGN1253+GGN1284+GGN1300+GGN1322+GGN1354+GGN1370+GGN1391+GGN1406+GGN1439+#REF!+GGN1453+#REF!+GGN1465+#REF!</f>
        <v>#REF!</v>
      </c>
      <c r="GGO1194" s="241" t="s">
        <v>30</v>
      </c>
      <c r="GGP1194" s="242" t="s">
        <v>26</v>
      </c>
      <c r="GGQ1194" s="243">
        <v>7</v>
      </c>
      <c r="GGR1194" s="243">
        <v>2</v>
      </c>
      <c r="GGS1194" s="244" t="s">
        <v>237</v>
      </c>
      <c r="GGT1194" s="245">
        <v>111</v>
      </c>
      <c r="GGU1194" s="246">
        <v>211</v>
      </c>
      <c r="GGV1194" s="247" t="e">
        <f>GGV1211+GGV1253+GGV1284+GGV1300+GGV1322+GGV1354+GGV1370+GGV1391+GGV1406+GGV1439+#REF!+GGV1453+#REF!+GGV1465+#REF!</f>
        <v>#REF!</v>
      </c>
      <c r="GGW1194" s="241" t="s">
        <v>30</v>
      </c>
      <c r="GGX1194" s="242" t="s">
        <v>26</v>
      </c>
      <c r="GGY1194" s="243">
        <v>7</v>
      </c>
      <c r="GGZ1194" s="243">
        <v>2</v>
      </c>
      <c r="GHA1194" s="244" t="s">
        <v>237</v>
      </c>
      <c r="GHB1194" s="245">
        <v>111</v>
      </c>
      <c r="GHC1194" s="246">
        <v>211</v>
      </c>
      <c r="GHD1194" s="247" t="e">
        <f>GHD1211+GHD1253+GHD1284+GHD1300+GHD1322+GHD1354+GHD1370+GHD1391+GHD1406+GHD1439+#REF!+GHD1453+#REF!+GHD1465+#REF!</f>
        <v>#REF!</v>
      </c>
      <c r="GHE1194" s="241" t="s">
        <v>30</v>
      </c>
      <c r="GHF1194" s="242" t="s">
        <v>26</v>
      </c>
      <c r="GHG1194" s="243">
        <v>7</v>
      </c>
      <c r="GHH1194" s="243">
        <v>2</v>
      </c>
      <c r="GHI1194" s="244" t="s">
        <v>237</v>
      </c>
      <c r="GHJ1194" s="245">
        <v>111</v>
      </c>
      <c r="GHK1194" s="246">
        <v>211</v>
      </c>
      <c r="GHL1194" s="247" t="e">
        <f>GHL1211+GHL1253+GHL1284+GHL1300+GHL1322+GHL1354+GHL1370+GHL1391+GHL1406+GHL1439+#REF!+GHL1453+#REF!+GHL1465+#REF!</f>
        <v>#REF!</v>
      </c>
      <c r="GHM1194" s="241" t="s">
        <v>30</v>
      </c>
      <c r="GHN1194" s="242" t="s">
        <v>26</v>
      </c>
      <c r="GHO1194" s="243">
        <v>7</v>
      </c>
      <c r="GHP1194" s="243">
        <v>2</v>
      </c>
      <c r="GHQ1194" s="244" t="s">
        <v>237</v>
      </c>
      <c r="GHR1194" s="245">
        <v>111</v>
      </c>
      <c r="GHS1194" s="246">
        <v>211</v>
      </c>
      <c r="GHT1194" s="247" t="e">
        <f>GHT1211+GHT1253+GHT1284+GHT1300+GHT1322+GHT1354+GHT1370+GHT1391+GHT1406+GHT1439+#REF!+GHT1453+#REF!+GHT1465+#REF!</f>
        <v>#REF!</v>
      </c>
      <c r="GHU1194" s="241" t="s">
        <v>30</v>
      </c>
      <c r="GHV1194" s="242" t="s">
        <v>26</v>
      </c>
      <c r="GHW1194" s="243">
        <v>7</v>
      </c>
      <c r="GHX1194" s="243">
        <v>2</v>
      </c>
      <c r="GHY1194" s="244" t="s">
        <v>237</v>
      </c>
      <c r="GHZ1194" s="245">
        <v>111</v>
      </c>
      <c r="GIA1194" s="246">
        <v>211</v>
      </c>
      <c r="GIB1194" s="247" t="e">
        <f>GIB1211+GIB1253+GIB1284+GIB1300+GIB1322+GIB1354+GIB1370+GIB1391+GIB1406+GIB1439+#REF!+GIB1453+#REF!+GIB1465+#REF!</f>
        <v>#REF!</v>
      </c>
      <c r="GIC1194" s="241" t="s">
        <v>30</v>
      </c>
      <c r="GID1194" s="242" t="s">
        <v>26</v>
      </c>
      <c r="GIE1194" s="243">
        <v>7</v>
      </c>
      <c r="GIF1194" s="243">
        <v>2</v>
      </c>
      <c r="GIG1194" s="244" t="s">
        <v>237</v>
      </c>
      <c r="GIH1194" s="245">
        <v>111</v>
      </c>
      <c r="GII1194" s="246">
        <v>211</v>
      </c>
      <c r="GIJ1194" s="247" t="e">
        <f>GIJ1211+GIJ1253+GIJ1284+GIJ1300+GIJ1322+GIJ1354+GIJ1370+GIJ1391+GIJ1406+GIJ1439+#REF!+GIJ1453+#REF!+GIJ1465+#REF!</f>
        <v>#REF!</v>
      </c>
      <c r="GIK1194" s="241" t="s">
        <v>30</v>
      </c>
      <c r="GIL1194" s="242" t="s">
        <v>26</v>
      </c>
      <c r="GIM1194" s="243">
        <v>7</v>
      </c>
      <c r="GIN1194" s="243">
        <v>2</v>
      </c>
      <c r="GIO1194" s="244" t="s">
        <v>237</v>
      </c>
      <c r="GIP1194" s="245">
        <v>111</v>
      </c>
      <c r="GIQ1194" s="246">
        <v>211</v>
      </c>
      <c r="GIR1194" s="247" t="e">
        <f>GIR1211+GIR1253+GIR1284+GIR1300+GIR1322+GIR1354+GIR1370+GIR1391+GIR1406+GIR1439+#REF!+GIR1453+#REF!+GIR1465+#REF!</f>
        <v>#REF!</v>
      </c>
      <c r="GIS1194" s="241" t="s">
        <v>30</v>
      </c>
      <c r="GIT1194" s="242" t="s">
        <v>26</v>
      </c>
      <c r="GIU1194" s="243">
        <v>7</v>
      </c>
      <c r="GIV1194" s="243">
        <v>2</v>
      </c>
      <c r="GIW1194" s="244" t="s">
        <v>237</v>
      </c>
      <c r="GIX1194" s="245">
        <v>111</v>
      </c>
      <c r="GIY1194" s="246">
        <v>211</v>
      </c>
      <c r="GIZ1194" s="247" t="e">
        <f>GIZ1211+GIZ1253+GIZ1284+GIZ1300+GIZ1322+GIZ1354+GIZ1370+GIZ1391+GIZ1406+GIZ1439+#REF!+GIZ1453+#REF!+GIZ1465+#REF!</f>
        <v>#REF!</v>
      </c>
      <c r="GJA1194" s="241" t="s">
        <v>30</v>
      </c>
      <c r="GJB1194" s="242" t="s">
        <v>26</v>
      </c>
      <c r="GJC1194" s="243">
        <v>7</v>
      </c>
      <c r="GJD1194" s="243">
        <v>2</v>
      </c>
      <c r="GJE1194" s="244" t="s">
        <v>237</v>
      </c>
      <c r="GJF1194" s="245">
        <v>111</v>
      </c>
      <c r="GJG1194" s="246">
        <v>211</v>
      </c>
      <c r="GJH1194" s="247" t="e">
        <f>GJH1211+GJH1253+GJH1284+GJH1300+GJH1322+GJH1354+GJH1370+GJH1391+GJH1406+GJH1439+#REF!+GJH1453+#REF!+GJH1465+#REF!</f>
        <v>#REF!</v>
      </c>
      <c r="GJI1194" s="241" t="s">
        <v>30</v>
      </c>
      <c r="GJJ1194" s="242" t="s">
        <v>26</v>
      </c>
      <c r="GJK1194" s="243">
        <v>7</v>
      </c>
      <c r="GJL1194" s="243">
        <v>2</v>
      </c>
      <c r="GJM1194" s="244" t="s">
        <v>237</v>
      </c>
      <c r="GJN1194" s="245">
        <v>111</v>
      </c>
      <c r="GJO1194" s="246">
        <v>211</v>
      </c>
      <c r="GJP1194" s="247" t="e">
        <f>GJP1211+GJP1253+GJP1284+GJP1300+GJP1322+GJP1354+GJP1370+GJP1391+GJP1406+GJP1439+#REF!+GJP1453+#REF!+GJP1465+#REF!</f>
        <v>#REF!</v>
      </c>
      <c r="GJQ1194" s="241" t="s">
        <v>30</v>
      </c>
      <c r="GJR1194" s="242" t="s">
        <v>26</v>
      </c>
      <c r="GJS1194" s="243">
        <v>7</v>
      </c>
      <c r="GJT1194" s="243">
        <v>2</v>
      </c>
      <c r="GJU1194" s="244" t="s">
        <v>237</v>
      </c>
      <c r="GJV1194" s="245">
        <v>111</v>
      </c>
      <c r="GJW1194" s="246">
        <v>211</v>
      </c>
      <c r="GJX1194" s="247" t="e">
        <f>GJX1211+GJX1253+GJX1284+GJX1300+GJX1322+GJX1354+GJX1370+GJX1391+GJX1406+GJX1439+#REF!+GJX1453+#REF!+GJX1465+#REF!</f>
        <v>#REF!</v>
      </c>
      <c r="GJY1194" s="241" t="s">
        <v>30</v>
      </c>
      <c r="GJZ1194" s="242" t="s">
        <v>26</v>
      </c>
      <c r="GKA1194" s="243">
        <v>7</v>
      </c>
      <c r="GKB1194" s="243">
        <v>2</v>
      </c>
      <c r="GKC1194" s="244" t="s">
        <v>237</v>
      </c>
      <c r="GKD1194" s="245">
        <v>111</v>
      </c>
      <c r="GKE1194" s="246">
        <v>211</v>
      </c>
      <c r="GKF1194" s="247" t="e">
        <f>GKF1211+GKF1253+GKF1284+GKF1300+GKF1322+GKF1354+GKF1370+GKF1391+GKF1406+GKF1439+#REF!+GKF1453+#REF!+GKF1465+#REF!</f>
        <v>#REF!</v>
      </c>
      <c r="GKG1194" s="241" t="s">
        <v>30</v>
      </c>
      <c r="GKH1194" s="242" t="s">
        <v>26</v>
      </c>
      <c r="GKI1194" s="243">
        <v>7</v>
      </c>
      <c r="GKJ1194" s="243">
        <v>2</v>
      </c>
      <c r="GKK1194" s="244" t="s">
        <v>237</v>
      </c>
      <c r="GKL1194" s="245">
        <v>111</v>
      </c>
      <c r="GKM1194" s="246">
        <v>211</v>
      </c>
      <c r="GKN1194" s="247" t="e">
        <f>GKN1211+GKN1253+GKN1284+GKN1300+GKN1322+GKN1354+GKN1370+GKN1391+GKN1406+GKN1439+#REF!+GKN1453+#REF!+GKN1465+#REF!</f>
        <v>#REF!</v>
      </c>
      <c r="GKO1194" s="241" t="s">
        <v>30</v>
      </c>
      <c r="GKP1194" s="242" t="s">
        <v>26</v>
      </c>
      <c r="GKQ1194" s="243">
        <v>7</v>
      </c>
      <c r="GKR1194" s="243">
        <v>2</v>
      </c>
      <c r="GKS1194" s="244" t="s">
        <v>237</v>
      </c>
      <c r="GKT1194" s="245">
        <v>111</v>
      </c>
      <c r="GKU1194" s="246">
        <v>211</v>
      </c>
      <c r="GKV1194" s="247" t="e">
        <f>GKV1211+GKV1253+GKV1284+GKV1300+GKV1322+GKV1354+GKV1370+GKV1391+GKV1406+GKV1439+#REF!+GKV1453+#REF!+GKV1465+#REF!</f>
        <v>#REF!</v>
      </c>
      <c r="GKW1194" s="241" t="s">
        <v>30</v>
      </c>
      <c r="GKX1194" s="242" t="s">
        <v>26</v>
      </c>
      <c r="GKY1194" s="243">
        <v>7</v>
      </c>
      <c r="GKZ1194" s="243">
        <v>2</v>
      </c>
      <c r="GLA1194" s="244" t="s">
        <v>237</v>
      </c>
      <c r="GLB1194" s="245">
        <v>111</v>
      </c>
      <c r="GLC1194" s="246">
        <v>211</v>
      </c>
      <c r="GLD1194" s="247" t="e">
        <f>GLD1211+GLD1253+GLD1284+GLD1300+GLD1322+GLD1354+GLD1370+GLD1391+GLD1406+GLD1439+#REF!+GLD1453+#REF!+GLD1465+#REF!</f>
        <v>#REF!</v>
      </c>
      <c r="GLE1194" s="241" t="s">
        <v>30</v>
      </c>
      <c r="GLF1194" s="242" t="s">
        <v>26</v>
      </c>
      <c r="GLG1194" s="243">
        <v>7</v>
      </c>
      <c r="GLH1194" s="243">
        <v>2</v>
      </c>
      <c r="GLI1194" s="244" t="s">
        <v>237</v>
      </c>
      <c r="GLJ1194" s="245">
        <v>111</v>
      </c>
      <c r="GLK1194" s="246">
        <v>211</v>
      </c>
      <c r="GLL1194" s="247" t="e">
        <f>GLL1211+GLL1253+GLL1284+GLL1300+GLL1322+GLL1354+GLL1370+GLL1391+GLL1406+GLL1439+#REF!+GLL1453+#REF!+GLL1465+#REF!</f>
        <v>#REF!</v>
      </c>
      <c r="GLM1194" s="241" t="s">
        <v>30</v>
      </c>
      <c r="GLN1194" s="242" t="s">
        <v>26</v>
      </c>
      <c r="GLO1194" s="243">
        <v>7</v>
      </c>
      <c r="GLP1194" s="243">
        <v>2</v>
      </c>
      <c r="GLQ1194" s="244" t="s">
        <v>237</v>
      </c>
      <c r="GLR1194" s="245">
        <v>111</v>
      </c>
      <c r="GLS1194" s="246">
        <v>211</v>
      </c>
      <c r="GLT1194" s="247" t="e">
        <f>GLT1211+GLT1253+GLT1284+GLT1300+GLT1322+GLT1354+GLT1370+GLT1391+GLT1406+GLT1439+#REF!+GLT1453+#REF!+GLT1465+#REF!</f>
        <v>#REF!</v>
      </c>
      <c r="GLU1194" s="241" t="s">
        <v>30</v>
      </c>
      <c r="GLV1194" s="242" t="s">
        <v>26</v>
      </c>
      <c r="GLW1194" s="243">
        <v>7</v>
      </c>
      <c r="GLX1194" s="243">
        <v>2</v>
      </c>
      <c r="GLY1194" s="244" t="s">
        <v>237</v>
      </c>
      <c r="GLZ1194" s="245">
        <v>111</v>
      </c>
      <c r="GMA1194" s="246">
        <v>211</v>
      </c>
      <c r="GMB1194" s="247" t="e">
        <f>GMB1211+GMB1253+GMB1284+GMB1300+GMB1322+GMB1354+GMB1370+GMB1391+GMB1406+GMB1439+#REF!+GMB1453+#REF!+GMB1465+#REF!</f>
        <v>#REF!</v>
      </c>
      <c r="GMC1194" s="241" t="s">
        <v>30</v>
      </c>
      <c r="GMD1194" s="242" t="s">
        <v>26</v>
      </c>
      <c r="GME1194" s="243">
        <v>7</v>
      </c>
      <c r="GMF1194" s="243">
        <v>2</v>
      </c>
      <c r="GMG1194" s="244" t="s">
        <v>237</v>
      </c>
      <c r="GMH1194" s="245">
        <v>111</v>
      </c>
      <c r="GMI1194" s="246">
        <v>211</v>
      </c>
      <c r="GMJ1194" s="247" t="e">
        <f>GMJ1211+GMJ1253+GMJ1284+GMJ1300+GMJ1322+GMJ1354+GMJ1370+GMJ1391+GMJ1406+GMJ1439+#REF!+GMJ1453+#REF!+GMJ1465+#REF!</f>
        <v>#REF!</v>
      </c>
      <c r="GMK1194" s="241" t="s">
        <v>30</v>
      </c>
      <c r="GML1194" s="242" t="s">
        <v>26</v>
      </c>
      <c r="GMM1194" s="243">
        <v>7</v>
      </c>
      <c r="GMN1194" s="243">
        <v>2</v>
      </c>
      <c r="GMO1194" s="244" t="s">
        <v>237</v>
      </c>
      <c r="GMP1194" s="245">
        <v>111</v>
      </c>
      <c r="GMQ1194" s="246">
        <v>211</v>
      </c>
      <c r="GMR1194" s="247" t="e">
        <f>GMR1211+GMR1253+GMR1284+GMR1300+GMR1322+GMR1354+GMR1370+GMR1391+GMR1406+GMR1439+#REF!+GMR1453+#REF!+GMR1465+#REF!</f>
        <v>#REF!</v>
      </c>
      <c r="GMS1194" s="241" t="s">
        <v>30</v>
      </c>
      <c r="GMT1194" s="242" t="s">
        <v>26</v>
      </c>
      <c r="GMU1194" s="243">
        <v>7</v>
      </c>
      <c r="GMV1194" s="243">
        <v>2</v>
      </c>
      <c r="GMW1194" s="244" t="s">
        <v>237</v>
      </c>
      <c r="GMX1194" s="245">
        <v>111</v>
      </c>
      <c r="GMY1194" s="246">
        <v>211</v>
      </c>
      <c r="GMZ1194" s="247" t="e">
        <f>GMZ1211+GMZ1253+GMZ1284+GMZ1300+GMZ1322+GMZ1354+GMZ1370+GMZ1391+GMZ1406+GMZ1439+#REF!+GMZ1453+#REF!+GMZ1465+#REF!</f>
        <v>#REF!</v>
      </c>
      <c r="GNA1194" s="241" t="s">
        <v>30</v>
      </c>
      <c r="GNB1194" s="242" t="s">
        <v>26</v>
      </c>
      <c r="GNC1194" s="243">
        <v>7</v>
      </c>
      <c r="GND1194" s="243">
        <v>2</v>
      </c>
      <c r="GNE1194" s="244" t="s">
        <v>237</v>
      </c>
      <c r="GNF1194" s="245">
        <v>111</v>
      </c>
      <c r="GNG1194" s="246">
        <v>211</v>
      </c>
      <c r="GNH1194" s="247" t="e">
        <f>GNH1211+GNH1253+GNH1284+GNH1300+GNH1322+GNH1354+GNH1370+GNH1391+GNH1406+GNH1439+#REF!+GNH1453+#REF!+GNH1465+#REF!</f>
        <v>#REF!</v>
      </c>
      <c r="GNI1194" s="241" t="s">
        <v>30</v>
      </c>
      <c r="GNJ1194" s="242" t="s">
        <v>26</v>
      </c>
      <c r="GNK1194" s="243">
        <v>7</v>
      </c>
      <c r="GNL1194" s="243">
        <v>2</v>
      </c>
      <c r="GNM1194" s="244" t="s">
        <v>237</v>
      </c>
      <c r="GNN1194" s="245">
        <v>111</v>
      </c>
      <c r="GNO1194" s="246">
        <v>211</v>
      </c>
      <c r="GNP1194" s="247" t="e">
        <f>GNP1211+GNP1253+GNP1284+GNP1300+GNP1322+GNP1354+GNP1370+GNP1391+GNP1406+GNP1439+#REF!+GNP1453+#REF!+GNP1465+#REF!</f>
        <v>#REF!</v>
      </c>
      <c r="GNQ1194" s="241" t="s">
        <v>30</v>
      </c>
      <c r="GNR1194" s="242" t="s">
        <v>26</v>
      </c>
      <c r="GNS1194" s="243">
        <v>7</v>
      </c>
      <c r="GNT1194" s="243">
        <v>2</v>
      </c>
      <c r="GNU1194" s="244" t="s">
        <v>237</v>
      </c>
      <c r="GNV1194" s="245">
        <v>111</v>
      </c>
      <c r="GNW1194" s="246">
        <v>211</v>
      </c>
      <c r="GNX1194" s="247" t="e">
        <f>GNX1211+GNX1253+GNX1284+GNX1300+GNX1322+GNX1354+GNX1370+GNX1391+GNX1406+GNX1439+#REF!+GNX1453+#REF!+GNX1465+#REF!</f>
        <v>#REF!</v>
      </c>
      <c r="GNY1194" s="241" t="s">
        <v>30</v>
      </c>
      <c r="GNZ1194" s="242" t="s">
        <v>26</v>
      </c>
      <c r="GOA1194" s="243">
        <v>7</v>
      </c>
      <c r="GOB1194" s="243">
        <v>2</v>
      </c>
      <c r="GOC1194" s="244" t="s">
        <v>237</v>
      </c>
      <c r="GOD1194" s="245">
        <v>111</v>
      </c>
      <c r="GOE1194" s="246">
        <v>211</v>
      </c>
      <c r="GOF1194" s="247" t="e">
        <f>GOF1211+GOF1253+GOF1284+GOF1300+GOF1322+GOF1354+GOF1370+GOF1391+GOF1406+GOF1439+#REF!+GOF1453+#REF!+GOF1465+#REF!</f>
        <v>#REF!</v>
      </c>
      <c r="GOG1194" s="241" t="s">
        <v>30</v>
      </c>
      <c r="GOH1194" s="242" t="s">
        <v>26</v>
      </c>
      <c r="GOI1194" s="243">
        <v>7</v>
      </c>
      <c r="GOJ1194" s="243">
        <v>2</v>
      </c>
      <c r="GOK1194" s="244" t="s">
        <v>237</v>
      </c>
      <c r="GOL1194" s="245">
        <v>111</v>
      </c>
      <c r="GOM1194" s="246">
        <v>211</v>
      </c>
      <c r="GON1194" s="247" t="e">
        <f>GON1211+GON1253+GON1284+GON1300+GON1322+GON1354+GON1370+GON1391+GON1406+GON1439+#REF!+GON1453+#REF!+GON1465+#REF!</f>
        <v>#REF!</v>
      </c>
      <c r="GOO1194" s="241" t="s">
        <v>30</v>
      </c>
      <c r="GOP1194" s="242" t="s">
        <v>26</v>
      </c>
      <c r="GOQ1194" s="243">
        <v>7</v>
      </c>
      <c r="GOR1194" s="243">
        <v>2</v>
      </c>
      <c r="GOS1194" s="244" t="s">
        <v>237</v>
      </c>
      <c r="GOT1194" s="245">
        <v>111</v>
      </c>
      <c r="GOU1194" s="246">
        <v>211</v>
      </c>
      <c r="GOV1194" s="247" t="e">
        <f>GOV1211+GOV1253+GOV1284+GOV1300+GOV1322+GOV1354+GOV1370+GOV1391+GOV1406+GOV1439+#REF!+GOV1453+#REF!+GOV1465+#REF!</f>
        <v>#REF!</v>
      </c>
      <c r="GOW1194" s="241" t="s">
        <v>30</v>
      </c>
      <c r="GOX1194" s="242" t="s">
        <v>26</v>
      </c>
      <c r="GOY1194" s="243">
        <v>7</v>
      </c>
      <c r="GOZ1194" s="243">
        <v>2</v>
      </c>
      <c r="GPA1194" s="244" t="s">
        <v>237</v>
      </c>
      <c r="GPB1194" s="245">
        <v>111</v>
      </c>
      <c r="GPC1194" s="246">
        <v>211</v>
      </c>
      <c r="GPD1194" s="247" t="e">
        <f>GPD1211+GPD1253+GPD1284+GPD1300+GPD1322+GPD1354+GPD1370+GPD1391+GPD1406+GPD1439+#REF!+GPD1453+#REF!+GPD1465+#REF!</f>
        <v>#REF!</v>
      </c>
      <c r="GPE1194" s="241" t="s">
        <v>30</v>
      </c>
      <c r="GPF1194" s="242" t="s">
        <v>26</v>
      </c>
      <c r="GPG1194" s="243">
        <v>7</v>
      </c>
      <c r="GPH1194" s="243">
        <v>2</v>
      </c>
      <c r="GPI1194" s="244" t="s">
        <v>237</v>
      </c>
      <c r="GPJ1194" s="245">
        <v>111</v>
      </c>
      <c r="GPK1194" s="246">
        <v>211</v>
      </c>
      <c r="GPL1194" s="247" t="e">
        <f>GPL1211+GPL1253+GPL1284+GPL1300+GPL1322+GPL1354+GPL1370+GPL1391+GPL1406+GPL1439+#REF!+GPL1453+#REF!+GPL1465+#REF!</f>
        <v>#REF!</v>
      </c>
      <c r="GPM1194" s="241" t="s">
        <v>30</v>
      </c>
      <c r="GPN1194" s="242" t="s">
        <v>26</v>
      </c>
      <c r="GPO1194" s="243">
        <v>7</v>
      </c>
      <c r="GPP1194" s="243">
        <v>2</v>
      </c>
      <c r="GPQ1194" s="244" t="s">
        <v>237</v>
      </c>
      <c r="GPR1194" s="245">
        <v>111</v>
      </c>
      <c r="GPS1194" s="246">
        <v>211</v>
      </c>
      <c r="GPT1194" s="247" t="e">
        <f>GPT1211+GPT1253+GPT1284+GPT1300+GPT1322+GPT1354+GPT1370+GPT1391+GPT1406+GPT1439+#REF!+GPT1453+#REF!+GPT1465+#REF!</f>
        <v>#REF!</v>
      </c>
      <c r="GPU1194" s="241" t="s">
        <v>30</v>
      </c>
      <c r="GPV1194" s="242" t="s">
        <v>26</v>
      </c>
      <c r="GPW1194" s="243">
        <v>7</v>
      </c>
      <c r="GPX1194" s="243">
        <v>2</v>
      </c>
      <c r="GPY1194" s="244" t="s">
        <v>237</v>
      </c>
      <c r="GPZ1194" s="245">
        <v>111</v>
      </c>
      <c r="GQA1194" s="246">
        <v>211</v>
      </c>
      <c r="GQB1194" s="247" t="e">
        <f>GQB1211+GQB1253+GQB1284+GQB1300+GQB1322+GQB1354+GQB1370+GQB1391+GQB1406+GQB1439+#REF!+GQB1453+#REF!+GQB1465+#REF!</f>
        <v>#REF!</v>
      </c>
      <c r="GQC1194" s="241" t="s">
        <v>30</v>
      </c>
      <c r="GQD1194" s="242" t="s">
        <v>26</v>
      </c>
      <c r="GQE1194" s="243">
        <v>7</v>
      </c>
      <c r="GQF1194" s="243">
        <v>2</v>
      </c>
      <c r="GQG1194" s="244" t="s">
        <v>237</v>
      </c>
      <c r="GQH1194" s="245">
        <v>111</v>
      </c>
      <c r="GQI1194" s="246">
        <v>211</v>
      </c>
      <c r="GQJ1194" s="247" t="e">
        <f>GQJ1211+GQJ1253+GQJ1284+GQJ1300+GQJ1322+GQJ1354+GQJ1370+GQJ1391+GQJ1406+GQJ1439+#REF!+GQJ1453+#REF!+GQJ1465+#REF!</f>
        <v>#REF!</v>
      </c>
      <c r="GQK1194" s="241" t="s">
        <v>30</v>
      </c>
      <c r="GQL1194" s="242" t="s">
        <v>26</v>
      </c>
      <c r="GQM1194" s="243">
        <v>7</v>
      </c>
      <c r="GQN1194" s="243">
        <v>2</v>
      </c>
      <c r="GQO1194" s="244" t="s">
        <v>237</v>
      </c>
      <c r="GQP1194" s="245">
        <v>111</v>
      </c>
      <c r="GQQ1194" s="246">
        <v>211</v>
      </c>
      <c r="GQR1194" s="247" t="e">
        <f>GQR1211+GQR1253+GQR1284+GQR1300+GQR1322+GQR1354+GQR1370+GQR1391+GQR1406+GQR1439+#REF!+GQR1453+#REF!+GQR1465+#REF!</f>
        <v>#REF!</v>
      </c>
      <c r="GQS1194" s="241" t="s">
        <v>30</v>
      </c>
      <c r="GQT1194" s="242" t="s">
        <v>26</v>
      </c>
      <c r="GQU1194" s="243">
        <v>7</v>
      </c>
      <c r="GQV1194" s="243">
        <v>2</v>
      </c>
      <c r="GQW1194" s="244" t="s">
        <v>237</v>
      </c>
      <c r="GQX1194" s="245">
        <v>111</v>
      </c>
      <c r="GQY1194" s="246">
        <v>211</v>
      </c>
      <c r="GQZ1194" s="247" t="e">
        <f>GQZ1211+GQZ1253+GQZ1284+GQZ1300+GQZ1322+GQZ1354+GQZ1370+GQZ1391+GQZ1406+GQZ1439+#REF!+GQZ1453+#REF!+GQZ1465+#REF!</f>
        <v>#REF!</v>
      </c>
      <c r="GRA1194" s="241" t="s">
        <v>30</v>
      </c>
      <c r="GRB1194" s="242" t="s">
        <v>26</v>
      </c>
      <c r="GRC1194" s="243">
        <v>7</v>
      </c>
      <c r="GRD1194" s="243">
        <v>2</v>
      </c>
      <c r="GRE1194" s="244" t="s">
        <v>237</v>
      </c>
      <c r="GRF1194" s="245">
        <v>111</v>
      </c>
      <c r="GRG1194" s="246">
        <v>211</v>
      </c>
      <c r="GRH1194" s="247" t="e">
        <f>GRH1211+GRH1253+GRH1284+GRH1300+GRH1322+GRH1354+GRH1370+GRH1391+GRH1406+GRH1439+#REF!+GRH1453+#REF!+GRH1465+#REF!</f>
        <v>#REF!</v>
      </c>
      <c r="GRI1194" s="241" t="s">
        <v>30</v>
      </c>
      <c r="GRJ1194" s="242" t="s">
        <v>26</v>
      </c>
      <c r="GRK1194" s="243">
        <v>7</v>
      </c>
      <c r="GRL1194" s="243">
        <v>2</v>
      </c>
      <c r="GRM1194" s="244" t="s">
        <v>237</v>
      </c>
      <c r="GRN1194" s="245">
        <v>111</v>
      </c>
      <c r="GRO1194" s="246">
        <v>211</v>
      </c>
      <c r="GRP1194" s="247" t="e">
        <f>GRP1211+GRP1253+GRP1284+GRP1300+GRP1322+GRP1354+GRP1370+GRP1391+GRP1406+GRP1439+#REF!+GRP1453+#REF!+GRP1465+#REF!</f>
        <v>#REF!</v>
      </c>
      <c r="GRQ1194" s="241" t="s">
        <v>30</v>
      </c>
      <c r="GRR1194" s="242" t="s">
        <v>26</v>
      </c>
      <c r="GRS1194" s="243">
        <v>7</v>
      </c>
      <c r="GRT1194" s="243">
        <v>2</v>
      </c>
      <c r="GRU1194" s="244" t="s">
        <v>237</v>
      </c>
      <c r="GRV1194" s="245">
        <v>111</v>
      </c>
      <c r="GRW1194" s="246">
        <v>211</v>
      </c>
      <c r="GRX1194" s="247" t="e">
        <f>GRX1211+GRX1253+GRX1284+GRX1300+GRX1322+GRX1354+GRX1370+GRX1391+GRX1406+GRX1439+#REF!+GRX1453+#REF!+GRX1465+#REF!</f>
        <v>#REF!</v>
      </c>
      <c r="GRY1194" s="241" t="s">
        <v>30</v>
      </c>
      <c r="GRZ1194" s="242" t="s">
        <v>26</v>
      </c>
      <c r="GSA1194" s="243">
        <v>7</v>
      </c>
      <c r="GSB1194" s="243">
        <v>2</v>
      </c>
      <c r="GSC1194" s="244" t="s">
        <v>237</v>
      </c>
      <c r="GSD1194" s="245">
        <v>111</v>
      </c>
      <c r="GSE1194" s="246">
        <v>211</v>
      </c>
      <c r="GSF1194" s="247" t="e">
        <f>GSF1211+GSF1253+GSF1284+GSF1300+GSF1322+GSF1354+GSF1370+GSF1391+GSF1406+GSF1439+#REF!+GSF1453+#REF!+GSF1465+#REF!</f>
        <v>#REF!</v>
      </c>
      <c r="GSG1194" s="241" t="s">
        <v>30</v>
      </c>
      <c r="GSH1194" s="242" t="s">
        <v>26</v>
      </c>
      <c r="GSI1194" s="243">
        <v>7</v>
      </c>
      <c r="GSJ1194" s="243">
        <v>2</v>
      </c>
      <c r="GSK1194" s="244" t="s">
        <v>237</v>
      </c>
      <c r="GSL1194" s="245">
        <v>111</v>
      </c>
      <c r="GSM1194" s="246">
        <v>211</v>
      </c>
      <c r="GSN1194" s="247" t="e">
        <f>GSN1211+GSN1253+GSN1284+GSN1300+GSN1322+GSN1354+GSN1370+GSN1391+GSN1406+GSN1439+#REF!+GSN1453+#REF!+GSN1465+#REF!</f>
        <v>#REF!</v>
      </c>
      <c r="GSO1194" s="241" t="s">
        <v>30</v>
      </c>
      <c r="GSP1194" s="242" t="s">
        <v>26</v>
      </c>
      <c r="GSQ1194" s="243">
        <v>7</v>
      </c>
      <c r="GSR1194" s="243">
        <v>2</v>
      </c>
      <c r="GSS1194" s="244" t="s">
        <v>237</v>
      </c>
      <c r="GST1194" s="245">
        <v>111</v>
      </c>
      <c r="GSU1194" s="246">
        <v>211</v>
      </c>
      <c r="GSV1194" s="247" t="e">
        <f>GSV1211+GSV1253+GSV1284+GSV1300+GSV1322+GSV1354+GSV1370+GSV1391+GSV1406+GSV1439+#REF!+GSV1453+#REF!+GSV1465+#REF!</f>
        <v>#REF!</v>
      </c>
      <c r="GSW1194" s="241" t="s">
        <v>30</v>
      </c>
      <c r="GSX1194" s="242" t="s">
        <v>26</v>
      </c>
      <c r="GSY1194" s="243">
        <v>7</v>
      </c>
      <c r="GSZ1194" s="243">
        <v>2</v>
      </c>
      <c r="GTA1194" s="244" t="s">
        <v>237</v>
      </c>
      <c r="GTB1194" s="245">
        <v>111</v>
      </c>
      <c r="GTC1194" s="246">
        <v>211</v>
      </c>
      <c r="GTD1194" s="247" t="e">
        <f>GTD1211+GTD1253+GTD1284+GTD1300+GTD1322+GTD1354+GTD1370+GTD1391+GTD1406+GTD1439+#REF!+GTD1453+#REF!+GTD1465+#REF!</f>
        <v>#REF!</v>
      </c>
      <c r="GTE1194" s="241" t="s">
        <v>30</v>
      </c>
      <c r="GTF1194" s="242" t="s">
        <v>26</v>
      </c>
      <c r="GTG1194" s="243">
        <v>7</v>
      </c>
      <c r="GTH1194" s="243">
        <v>2</v>
      </c>
      <c r="GTI1194" s="244" t="s">
        <v>237</v>
      </c>
      <c r="GTJ1194" s="245">
        <v>111</v>
      </c>
      <c r="GTK1194" s="246">
        <v>211</v>
      </c>
      <c r="GTL1194" s="247" t="e">
        <f>GTL1211+GTL1253+GTL1284+GTL1300+GTL1322+GTL1354+GTL1370+GTL1391+GTL1406+GTL1439+#REF!+GTL1453+#REF!+GTL1465+#REF!</f>
        <v>#REF!</v>
      </c>
      <c r="GTM1194" s="241" t="s">
        <v>30</v>
      </c>
      <c r="GTN1194" s="242" t="s">
        <v>26</v>
      </c>
      <c r="GTO1194" s="243">
        <v>7</v>
      </c>
      <c r="GTP1194" s="243">
        <v>2</v>
      </c>
      <c r="GTQ1194" s="244" t="s">
        <v>237</v>
      </c>
      <c r="GTR1194" s="245">
        <v>111</v>
      </c>
      <c r="GTS1194" s="246">
        <v>211</v>
      </c>
      <c r="GTT1194" s="247" t="e">
        <f>GTT1211+GTT1253+GTT1284+GTT1300+GTT1322+GTT1354+GTT1370+GTT1391+GTT1406+GTT1439+#REF!+GTT1453+#REF!+GTT1465+#REF!</f>
        <v>#REF!</v>
      </c>
      <c r="GTU1194" s="241" t="s">
        <v>30</v>
      </c>
      <c r="GTV1194" s="242" t="s">
        <v>26</v>
      </c>
      <c r="GTW1194" s="243">
        <v>7</v>
      </c>
      <c r="GTX1194" s="243">
        <v>2</v>
      </c>
      <c r="GTY1194" s="244" t="s">
        <v>237</v>
      </c>
      <c r="GTZ1194" s="245">
        <v>111</v>
      </c>
      <c r="GUA1194" s="246">
        <v>211</v>
      </c>
      <c r="GUB1194" s="247" t="e">
        <f>GUB1211+GUB1253+GUB1284+GUB1300+GUB1322+GUB1354+GUB1370+GUB1391+GUB1406+GUB1439+#REF!+GUB1453+#REF!+GUB1465+#REF!</f>
        <v>#REF!</v>
      </c>
      <c r="GUC1194" s="241" t="s">
        <v>30</v>
      </c>
      <c r="GUD1194" s="242" t="s">
        <v>26</v>
      </c>
      <c r="GUE1194" s="243">
        <v>7</v>
      </c>
      <c r="GUF1194" s="243">
        <v>2</v>
      </c>
      <c r="GUG1194" s="244" t="s">
        <v>237</v>
      </c>
      <c r="GUH1194" s="245">
        <v>111</v>
      </c>
      <c r="GUI1194" s="246">
        <v>211</v>
      </c>
      <c r="GUJ1194" s="247" t="e">
        <f>GUJ1211+GUJ1253+GUJ1284+GUJ1300+GUJ1322+GUJ1354+GUJ1370+GUJ1391+GUJ1406+GUJ1439+#REF!+GUJ1453+#REF!+GUJ1465+#REF!</f>
        <v>#REF!</v>
      </c>
      <c r="GUK1194" s="241" t="s">
        <v>30</v>
      </c>
      <c r="GUL1194" s="242" t="s">
        <v>26</v>
      </c>
      <c r="GUM1194" s="243">
        <v>7</v>
      </c>
      <c r="GUN1194" s="243">
        <v>2</v>
      </c>
      <c r="GUO1194" s="244" t="s">
        <v>237</v>
      </c>
      <c r="GUP1194" s="245">
        <v>111</v>
      </c>
      <c r="GUQ1194" s="246">
        <v>211</v>
      </c>
      <c r="GUR1194" s="247" t="e">
        <f>GUR1211+GUR1253+GUR1284+GUR1300+GUR1322+GUR1354+GUR1370+GUR1391+GUR1406+GUR1439+#REF!+GUR1453+#REF!+GUR1465+#REF!</f>
        <v>#REF!</v>
      </c>
      <c r="GUS1194" s="241" t="s">
        <v>30</v>
      </c>
      <c r="GUT1194" s="242" t="s">
        <v>26</v>
      </c>
      <c r="GUU1194" s="243">
        <v>7</v>
      </c>
      <c r="GUV1194" s="243">
        <v>2</v>
      </c>
      <c r="GUW1194" s="244" t="s">
        <v>237</v>
      </c>
      <c r="GUX1194" s="245">
        <v>111</v>
      </c>
      <c r="GUY1194" s="246">
        <v>211</v>
      </c>
      <c r="GUZ1194" s="247" t="e">
        <f>GUZ1211+GUZ1253+GUZ1284+GUZ1300+GUZ1322+GUZ1354+GUZ1370+GUZ1391+GUZ1406+GUZ1439+#REF!+GUZ1453+#REF!+GUZ1465+#REF!</f>
        <v>#REF!</v>
      </c>
      <c r="GVA1194" s="241" t="s">
        <v>30</v>
      </c>
      <c r="GVB1194" s="242" t="s">
        <v>26</v>
      </c>
      <c r="GVC1194" s="243">
        <v>7</v>
      </c>
      <c r="GVD1194" s="243">
        <v>2</v>
      </c>
      <c r="GVE1194" s="244" t="s">
        <v>237</v>
      </c>
      <c r="GVF1194" s="245">
        <v>111</v>
      </c>
      <c r="GVG1194" s="246">
        <v>211</v>
      </c>
      <c r="GVH1194" s="247" t="e">
        <f>GVH1211+GVH1253+GVH1284+GVH1300+GVH1322+GVH1354+GVH1370+GVH1391+GVH1406+GVH1439+#REF!+GVH1453+#REF!+GVH1465+#REF!</f>
        <v>#REF!</v>
      </c>
      <c r="GVI1194" s="241" t="s">
        <v>30</v>
      </c>
      <c r="GVJ1194" s="242" t="s">
        <v>26</v>
      </c>
      <c r="GVK1194" s="243">
        <v>7</v>
      </c>
      <c r="GVL1194" s="243">
        <v>2</v>
      </c>
      <c r="GVM1194" s="244" t="s">
        <v>237</v>
      </c>
      <c r="GVN1194" s="245">
        <v>111</v>
      </c>
      <c r="GVO1194" s="246">
        <v>211</v>
      </c>
      <c r="GVP1194" s="247" t="e">
        <f>GVP1211+GVP1253+GVP1284+GVP1300+GVP1322+GVP1354+GVP1370+GVP1391+GVP1406+GVP1439+#REF!+GVP1453+#REF!+GVP1465+#REF!</f>
        <v>#REF!</v>
      </c>
      <c r="GVQ1194" s="241" t="s">
        <v>30</v>
      </c>
      <c r="GVR1194" s="242" t="s">
        <v>26</v>
      </c>
      <c r="GVS1194" s="243">
        <v>7</v>
      </c>
      <c r="GVT1194" s="243">
        <v>2</v>
      </c>
      <c r="GVU1194" s="244" t="s">
        <v>237</v>
      </c>
      <c r="GVV1194" s="245">
        <v>111</v>
      </c>
      <c r="GVW1194" s="246">
        <v>211</v>
      </c>
      <c r="GVX1194" s="247" t="e">
        <f>GVX1211+GVX1253+GVX1284+GVX1300+GVX1322+GVX1354+GVX1370+GVX1391+GVX1406+GVX1439+#REF!+GVX1453+#REF!+GVX1465+#REF!</f>
        <v>#REF!</v>
      </c>
      <c r="GVY1194" s="241" t="s">
        <v>30</v>
      </c>
      <c r="GVZ1194" s="242" t="s">
        <v>26</v>
      </c>
      <c r="GWA1194" s="243">
        <v>7</v>
      </c>
      <c r="GWB1194" s="243">
        <v>2</v>
      </c>
      <c r="GWC1194" s="244" t="s">
        <v>237</v>
      </c>
      <c r="GWD1194" s="245">
        <v>111</v>
      </c>
      <c r="GWE1194" s="246">
        <v>211</v>
      </c>
      <c r="GWF1194" s="247" t="e">
        <f>GWF1211+GWF1253+GWF1284+GWF1300+GWF1322+GWF1354+GWF1370+GWF1391+GWF1406+GWF1439+#REF!+GWF1453+#REF!+GWF1465+#REF!</f>
        <v>#REF!</v>
      </c>
      <c r="GWG1194" s="241" t="s">
        <v>30</v>
      </c>
      <c r="GWH1194" s="242" t="s">
        <v>26</v>
      </c>
      <c r="GWI1194" s="243">
        <v>7</v>
      </c>
      <c r="GWJ1194" s="243">
        <v>2</v>
      </c>
      <c r="GWK1194" s="244" t="s">
        <v>237</v>
      </c>
      <c r="GWL1194" s="245">
        <v>111</v>
      </c>
      <c r="GWM1194" s="246">
        <v>211</v>
      </c>
      <c r="GWN1194" s="247" t="e">
        <f>GWN1211+GWN1253+GWN1284+GWN1300+GWN1322+GWN1354+GWN1370+GWN1391+GWN1406+GWN1439+#REF!+GWN1453+#REF!+GWN1465+#REF!</f>
        <v>#REF!</v>
      </c>
      <c r="GWO1194" s="241" t="s">
        <v>30</v>
      </c>
      <c r="GWP1194" s="242" t="s">
        <v>26</v>
      </c>
      <c r="GWQ1194" s="243">
        <v>7</v>
      </c>
      <c r="GWR1194" s="243">
        <v>2</v>
      </c>
      <c r="GWS1194" s="244" t="s">
        <v>237</v>
      </c>
      <c r="GWT1194" s="245">
        <v>111</v>
      </c>
      <c r="GWU1194" s="246">
        <v>211</v>
      </c>
      <c r="GWV1194" s="247" t="e">
        <f>GWV1211+GWV1253+GWV1284+GWV1300+GWV1322+GWV1354+GWV1370+GWV1391+GWV1406+GWV1439+#REF!+GWV1453+#REF!+GWV1465+#REF!</f>
        <v>#REF!</v>
      </c>
      <c r="GWW1194" s="241" t="s">
        <v>30</v>
      </c>
      <c r="GWX1194" s="242" t="s">
        <v>26</v>
      </c>
      <c r="GWY1194" s="243">
        <v>7</v>
      </c>
      <c r="GWZ1194" s="243">
        <v>2</v>
      </c>
      <c r="GXA1194" s="244" t="s">
        <v>237</v>
      </c>
      <c r="GXB1194" s="245">
        <v>111</v>
      </c>
      <c r="GXC1194" s="246">
        <v>211</v>
      </c>
      <c r="GXD1194" s="247" t="e">
        <f>GXD1211+GXD1253+GXD1284+GXD1300+GXD1322+GXD1354+GXD1370+GXD1391+GXD1406+GXD1439+#REF!+GXD1453+#REF!+GXD1465+#REF!</f>
        <v>#REF!</v>
      </c>
      <c r="GXE1194" s="241" t="s">
        <v>30</v>
      </c>
      <c r="GXF1194" s="242" t="s">
        <v>26</v>
      </c>
      <c r="GXG1194" s="243">
        <v>7</v>
      </c>
      <c r="GXH1194" s="243">
        <v>2</v>
      </c>
      <c r="GXI1194" s="244" t="s">
        <v>237</v>
      </c>
      <c r="GXJ1194" s="245">
        <v>111</v>
      </c>
      <c r="GXK1194" s="246">
        <v>211</v>
      </c>
      <c r="GXL1194" s="247" t="e">
        <f>GXL1211+GXL1253+GXL1284+GXL1300+GXL1322+GXL1354+GXL1370+GXL1391+GXL1406+GXL1439+#REF!+GXL1453+#REF!+GXL1465+#REF!</f>
        <v>#REF!</v>
      </c>
      <c r="GXM1194" s="241" t="s">
        <v>30</v>
      </c>
      <c r="GXN1194" s="242" t="s">
        <v>26</v>
      </c>
      <c r="GXO1194" s="243">
        <v>7</v>
      </c>
      <c r="GXP1194" s="243">
        <v>2</v>
      </c>
      <c r="GXQ1194" s="244" t="s">
        <v>237</v>
      </c>
      <c r="GXR1194" s="245">
        <v>111</v>
      </c>
      <c r="GXS1194" s="246">
        <v>211</v>
      </c>
      <c r="GXT1194" s="247" t="e">
        <f>GXT1211+GXT1253+GXT1284+GXT1300+GXT1322+GXT1354+GXT1370+GXT1391+GXT1406+GXT1439+#REF!+GXT1453+#REF!+GXT1465+#REF!</f>
        <v>#REF!</v>
      </c>
      <c r="GXU1194" s="241" t="s">
        <v>30</v>
      </c>
      <c r="GXV1194" s="242" t="s">
        <v>26</v>
      </c>
      <c r="GXW1194" s="243">
        <v>7</v>
      </c>
      <c r="GXX1194" s="243">
        <v>2</v>
      </c>
      <c r="GXY1194" s="244" t="s">
        <v>237</v>
      </c>
      <c r="GXZ1194" s="245">
        <v>111</v>
      </c>
      <c r="GYA1194" s="246">
        <v>211</v>
      </c>
      <c r="GYB1194" s="247" t="e">
        <f>GYB1211+GYB1253+GYB1284+GYB1300+GYB1322+GYB1354+GYB1370+GYB1391+GYB1406+GYB1439+#REF!+GYB1453+#REF!+GYB1465+#REF!</f>
        <v>#REF!</v>
      </c>
      <c r="GYC1194" s="241" t="s">
        <v>30</v>
      </c>
      <c r="GYD1194" s="242" t="s">
        <v>26</v>
      </c>
      <c r="GYE1194" s="243">
        <v>7</v>
      </c>
      <c r="GYF1194" s="243">
        <v>2</v>
      </c>
      <c r="GYG1194" s="244" t="s">
        <v>237</v>
      </c>
      <c r="GYH1194" s="245">
        <v>111</v>
      </c>
      <c r="GYI1194" s="246">
        <v>211</v>
      </c>
      <c r="GYJ1194" s="247" t="e">
        <f>GYJ1211+GYJ1253+GYJ1284+GYJ1300+GYJ1322+GYJ1354+GYJ1370+GYJ1391+GYJ1406+GYJ1439+#REF!+GYJ1453+#REF!+GYJ1465+#REF!</f>
        <v>#REF!</v>
      </c>
      <c r="GYK1194" s="241" t="s">
        <v>30</v>
      </c>
      <c r="GYL1194" s="242" t="s">
        <v>26</v>
      </c>
      <c r="GYM1194" s="243">
        <v>7</v>
      </c>
      <c r="GYN1194" s="243">
        <v>2</v>
      </c>
      <c r="GYO1194" s="244" t="s">
        <v>237</v>
      </c>
      <c r="GYP1194" s="245">
        <v>111</v>
      </c>
      <c r="GYQ1194" s="246">
        <v>211</v>
      </c>
      <c r="GYR1194" s="247" t="e">
        <f>GYR1211+GYR1253+GYR1284+GYR1300+GYR1322+GYR1354+GYR1370+GYR1391+GYR1406+GYR1439+#REF!+GYR1453+#REF!+GYR1465+#REF!</f>
        <v>#REF!</v>
      </c>
      <c r="GYS1194" s="241" t="s">
        <v>30</v>
      </c>
      <c r="GYT1194" s="242" t="s">
        <v>26</v>
      </c>
      <c r="GYU1194" s="243">
        <v>7</v>
      </c>
      <c r="GYV1194" s="243">
        <v>2</v>
      </c>
      <c r="GYW1194" s="244" t="s">
        <v>237</v>
      </c>
      <c r="GYX1194" s="245">
        <v>111</v>
      </c>
      <c r="GYY1194" s="246">
        <v>211</v>
      </c>
      <c r="GYZ1194" s="247" t="e">
        <f>GYZ1211+GYZ1253+GYZ1284+GYZ1300+GYZ1322+GYZ1354+GYZ1370+GYZ1391+GYZ1406+GYZ1439+#REF!+GYZ1453+#REF!+GYZ1465+#REF!</f>
        <v>#REF!</v>
      </c>
      <c r="GZA1194" s="241" t="s">
        <v>30</v>
      </c>
      <c r="GZB1194" s="242" t="s">
        <v>26</v>
      </c>
      <c r="GZC1194" s="243">
        <v>7</v>
      </c>
      <c r="GZD1194" s="243">
        <v>2</v>
      </c>
      <c r="GZE1194" s="244" t="s">
        <v>237</v>
      </c>
      <c r="GZF1194" s="245">
        <v>111</v>
      </c>
      <c r="GZG1194" s="246">
        <v>211</v>
      </c>
      <c r="GZH1194" s="247" t="e">
        <f>GZH1211+GZH1253+GZH1284+GZH1300+GZH1322+GZH1354+GZH1370+GZH1391+GZH1406+GZH1439+#REF!+GZH1453+#REF!+GZH1465+#REF!</f>
        <v>#REF!</v>
      </c>
      <c r="GZI1194" s="241" t="s">
        <v>30</v>
      </c>
      <c r="GZJ1194" s="242" t="s">
        <v>26</v>
      </c>
      <c r="GZK1194" s="243">
        <v>7</v>
      </c>
      <c r="GZL1194" s="243">
        <v>2</v>
      </c>
      <c r="GZM1194" s="244" t="s">
        <v>237</v>
      </c>
      <c r="GZN1194" s="245">
        <v>111</v>
      </c>
      <c r="GZO1194" s="246">
        <v>211</v>
      </c>
      <c r="GZP1194" s="247" t="e">
        <f>GZP1211+GZP1253+GZP1284+GZP1300+GZP1322+GZP1354+GZP1370+GZP1391+GZP1406+GZP1439+#REF!+GZP1453+#REF!+GZP1465+#REF!</f>
        <v>#REF!</v>
      </c>
      <c r="GZQ1194" s="241" t="s">
        <v>30</v>
      </c>
      <c r="GZR1194" s="242" t="s">
        <v>26</v>
      </c>
      <c r="GZS1194" s="243">
        <v>7</v>
      </c>
      <c r="GZT1194" s="243">
        <v>2</v>
      </c>
      <c r="GZU1194" s="244" t="s">
        <v>237</v>
      </c>
      <c r="GZV1194" s="245">
        <v>111</v>
      </c>
      <c r="GZW1194" s="246">
        <v>211</v>
      </c>
      <c r="GZX1194" s="247" t="e">
        <f>GZX1211+GZX1253+GZX1284+GZX1300+GZX1322+GZX1354+GZX1370+GZX1391+GZX1406+GZX1439+#REF!+GZX1453+#REF!+GZX1465+#REF!</f>
        <v>#REF!</v>
      </c>
      <c r="GZY1194" s="241" t="s">
        <v>30</v>
      </c>
      <c r="GZZ1194" s="242" t="s">
        <v>26</v>
      </c>
      <c r="HAA1194" s="243">
        <v>7</v>
      </c>
      <c r="HAB1194" s="243">
        <v>2</v>
      </c>
      <c r="HAC1194" s="244" t="s">
        <v>237</v>
      </c>
      <c r="HAD1194" s="245">
        <v>111</v>
      </c>
      <c r="HAE1194" s="246">
        <v>211</v>
      </c>
      <c r="HAF1194" s="247" t="e">
        <f>HAF1211+HAF1253+HAF1284+HAF1300+HAF1322+HAF1354+HAF1370+HAF1391+HAF1406+HAF1439+#REF!+HAF1453+#REF!+HAF1465+#REF!</f>
        <v>#REF!</v>
      </c>
      <c r="HAG1194" s="241" t="s">
        <v>30</v>
      </c>
      <c r="HAH1194" s="242" t="s">
        <v>26</v>
      </c>
      <c r="HAI1194" s="243">
        <v>7</v>
      </c>
      <c r="HAJ1194" s="243">
        <v>2</v>
      </c>
      <c r="HAK1194" s="244" t="s">
        <v>237</v>
      </c>
      <c r="HAL1194" s="245">
        <v>111</v>
      </c>
      <c r="HAM1194" s="246">
        <v>211</v>
      </c>
      <c r="HAN1194" s="247" t="e">
        <f>HAN1211+HAN1253+HAN1284+HAN1300+HAN1322+HAN1354+HAN1370+HAN1391+HAN1406+HAN1439+#REF!+HAN1453+#REF!+HAN1465+#REF!</f>
        <v>#REF!</v>
      </c>
      <c r="HAO1194" s="241" t="s">
        <v>30</v>
      </c>
      <c r="HAP1194" s="242" t="s">
        <v>26</v>
      </c>
      <c r="HAQ1194" s="243">
        <v>7</v>
      </c>
      <c r="HAR1194" s="243">
        <v>2</v>
      </c>
      <c r="HAS1194" s="244" t="s">
        <v>237</v>
      </c>
      <c r="HAT1194" s="245">
        <v>111</v>
      </c>
      <c r="HAU1194" s="246">
        <v>211</v>
      </c>
      <c r="HAV1194" s="247" t="e">
        <f>HAV1211+HAV1253+HAV1284+HAV1300+HAV1322+HAV1354+HAV1370+HAV1391+HAV1406+HAV1439+#REF!+HAV1453+#REF!+HAV1465+#REF!</f>
        <v>#REF!</v>
      </c>
      <c r="HAW1194" s="241" t="s">
        <v>30</v>
      </c>
      <c r="HAX1194" s="242" t="s">
        <v>26</v>
      </c>
      <c r="HAY1194" s="243">
        <v>7</v>
      </c>
      <c r="HAZ1194" s="243">
        <v>2</v>
      </c>
      <c r="HBA1194" s="244" t="s">
        <v>237</v>
      </c>
      <c r="HBB1194" s="245">
        <v>111</v>
      </c>
      <c r="HBC1194" s="246">
        <v>211</v>
      </c>
      <c r="HBD1194" s="247" t="e">
        <f>HBD1211+HBD1253+HBD1284+HBD1300+HBD1322+HBD1354+HBD1370+HBD1391+HBD1406+HBD1439+#REF!+HBD1453+#REF!+HBD1465+#REF!</f>
        <v>#REF!</v>
      </c>
      <c r="HBE1194" s="241" t="s">
        <v>30</v>
      </c>
      <c r="HBF1194" s="242" t="s">
        <v>26</v>
      </c>
      <c r="HBG1194" s="243">
        <v>7</v>
      </c>
      <c r="HBH1194" s="243">
        <v>2</v>
      </c>
      <c r="HBI1194" s="244" t="s">
        <v>237</v>
      </c>
      <c r="HBJ1194" s="245">
        <v>111</v>
      </c>
      <c r="HBK1194" s="246">
        <v>211</v>
      </c>
      <c r="HBL1194" s="247" t="e">
        <f>HBL1211+HBL1253+HBL1284+HBL1300+HBL1322+HBL1354+HBL1370+HBL1391+HBL1406+HBL1439+#REF!+HBL1453+#REF!+HBL1465+#REF!</f>
        <v>#REF!</v>
      </c>
      <c r="HBM1194" s="241" t="s">
        <v>30</v>
      </c>
      <c r="HBN1194" s="242" t="s">
        <v>26</v>
      </c>
      <c r="HBO1194" s="243">
        <v>7</v>
      </c>
      <c r="HBP1194" s="243">
        <v>2</v>
      </c>
      <c r="HBQ1194" s="244" t="s">
        <v>237</v>
      </c>
      <c r="HBR1194" s="245">
        <v>111</v>
      </c>
      <c r="HBS1194" s="246">
        <v>211</v>
      </c>
      <c r="HBT1194" s="247" t="e">
        <f>HBT1211+HBT1253+HBT1284+HBT1300+HBT1322+HBT1354+HBT1370+HBT1391+HBT1406+HBT1439+#REF!+HBT1453+#REF!+HBT1465+#REF!</f>
        <v>#REF!</v>
      </c>
      <c r="HBU1194" s="241" t="s">
        <v>30</v>
      </c>
      <c r="HBV1194" s="242" t="s">
        <v>26</v>
      </c>
      <c r="HBW1194" s="243">
        <v>7</v>
      </c>
      <c r="HBX1194" s="243">
        <v>2</v>
      </c>
      <c r="HBY1194" s="244" t="s">
        <v>237</v>
      </c>
      <c r="HBZ1194" s="245">
        <v>111</v>
      </c>
      <c r="HCA1194" s="246">
        <v>211</v>
      </c>
      <c r="HCB1194" s="247" t="e">
        <f>HCB1211+HCB1253+HCB1284+HCB1300+HCB1322+HCB1354+HCB1370+HCB1391+HCB1406+HCB1439+#REF!+HCB1453+#REF!+HCB1465+#REF!</f>
        <v>#REF!</v>
      </c>
      <c r="HCC1194" s="241" t="s">
        <v>30</v>
      </c>
      <c r="HCD1194" s="242" t="s">
        <v>26</v>
      </c>
      <c r="HCE1194" s="243">
        <v>7</v>
      </c>
      <c r="HCF1194" s="243">
        <v>2</v>
      </c>
      <c r="HCG1194" s="244" t="s">
        <v>237</v>
      </c>
      <c r="HCH1194" s="245">
        <v>111</v>
      </c>
      <c r="HCI1194" s="246">
        <v>211</v>
      </c>
      <c r="HCJ1194" s="247" t="e">
        <f>HCJ1211+HCJ1253+HCJ1284+HCJ1300+HCJ1322+HCJ1354+HCJ1370+HCJ1391+HCJ1406+HCJ1439+#REF!+HCJ1453+#REF!+HCJ1465+#REF!</f>
        <v>#REF!</v>
      </c>
      <c r="HCK1194" s="241" t="s">
        <v>30</v>
      </c>
      <c r="HCL1194" s="242" t="s">
        <v>26</v>
      </c>
      <c r="HCM1194" s="243">
        <v>7</v>
      </c>
      <c r="HCN1194" s="243">
        <v>2</v>
      </c>
      <c r="HCO1194" s="244" t="s">
        <v>237</v>
      </c>
      <c r="HCP1194" s="245">
        <v>111</v>
      </c>
      <c r="HCQ1194" s="246">
        <v>211</v>
      </c>
      <c r="HCR1194" s="247" t="e">
        <f>HCR1211+HCR1253+HCR1284+HCR1300+HCR1322+HCR1354+HCR1370+HCR1391+HCR1406+HCR1439+#REF!+HCR1453+#REF!+HCR1465+#REF!</f>
        <v>#REF!</v>
      </c>
      <c r="HCS1194" s="241" t="s">
        <v>30</v>
      </c>
      <c r="HCT1194" s="242" t="s">
        <v>26</v>
      </c>
      <c r="HCU1194" s="243">
        <v>7</v>
      </c>
      <c r="HCV1194" s="243">
        <v>2</v>
      </c>
      <c r="HCW1194" s="244" t="s">
        <v>237</v>
      </c>
      <c r="HCX1194" s="245">
        <v>111</v>
      </c>
      <c r="HCY1194" s="246">
        <v>211</v>
      </c>
      <c r="HCZ1194" s="247" t="e">
        <f>HCZ1211+HCZ1253+HCZ1284+HCZ1300+HCZ1322+HCZ1354+HCZ1370+HCZ1391+HCZ1406+HCZ1439+#REF!+HCZ1453+#REF!+HCZ1465+#REF!</f>
        <v>#REF!</v>
      </c>
      <c r="HDA1194" s="241" t="s">
        <v>30</v>
      </c>
      <c r="HDB1194" s="242" t="s">
        <v>26</v>
      </c>
      <c r="HDC1194" s="243">
        <v>7</v>
      </c>
      <c r="HDD1194" s="243">
        <v>2</v>
      </c>
      <c r="HDE1194" s="244" t="s">
        <v>237</v>
      </c>
      <c r="HDF1194" s="245">
        <v>111</v>
      </c>
      <c r="HDG1194" s="246">
        <v>211</v>
      </c>
      <c r="HDH1194" s="247" t="e">
        <f>HDH1211+HDH1253+HDH1284+HDH1300+HDH1322+HDH1354+HDH1370+HDH1391+HDH1406+HDH1439+#REF!+HDH1453+#REF!+HDH1465+#REF!</f>
        <v>#REF!</v>
      </c>
      <c r="HDI1194" s="241" t="s">
        <v>30</v>
      </c>
      <c r="HDJ1194" s="242" t="s">
        <v>26</v>
      </c>
      <c r="HDK1194" s="243">
        <v>7</v>
      </c>
      <c r="HDL1194" s="243">
        <v>2</v>
      </c>
      <c r="HDM1194" s="244" t="s">
        <v>237</v>
      </c>
      <c r="HDN1194" s="245">
        <v>111</v>
      </c>
      <c r="HDO1194" s="246">
        <v>211</v>
      </c>
      <c r="HDP1194" s="247" t="e">
        <f>HDP1211+HDP1253+HDP1284+HDP1300+HDP1322+HDP1354+HDP1370+HDP1391+HDP1406+HDP1439+#REF!+HDP1453+#REF!+HDP1465+#REF!</f>
        <v>#REF!</v>
      </c>
      <c r="HDQ1194" s="241" t="s">
        <v>30</v>
      </c>
      <c r="HDR1194" s="242" t="s">
        <v>26</v>
      </c>
      <c r="HDS1194" s="243">
        <v>7</v>
      </c>
      <c r="HDT1194" s="243">
        <v>2</v>
      </c>
      <c r="HDU1194" s="244" t="s">
        <v>237</v>
      </c>
      <c r="HDV1194" s="245">
        <v>111</v>
      </c>
      <c r="HDW1194" s="246">
        <v>211</v>
      </c>
      <c r="HDX1194" s="247" t="e">
        <f>HDX1211+HDX1253+HDX1284+HDX1300+HDX1322+HDX1354+HDX1370+HDX1391+HDX1406+HDX1439+#REF!+HDX1453+#REF!+HDX1465+#REF!</f>
        <v>#REF!</v>
      </c>
      <c r="HDY1194" s="241" t="s">
        <v>30</v>
      </c>
      <c r="HDZ1194" s="242" t="s">
        <v>26</v>
      </c>
      <c r="HEA1194" s="243">
        <v>7</v>
      </c>
      <c r="HEB1194" s="243">
        <v>2</v>
      </c>
      <c r="HEC1194" s="244" t="s">
        <v>237</v>
      </c>
      <c r="HED1194" s="245">
        <v>111</v>
      </c>
      <c r="HEE1194" s="246">
        <v>211</v>
      </c>
      <c r="HEF1194" s="247" t="e">
        <f>HEF1211+HEF1253+HEF1284+HEF1300+HEF1322+HEF1354+HEF1370+HEF1391+HEF1406+HEF1439+#REF!+HEF1453+#REF!+HEF1465+#REF!</f>
        <v>#REF!</v>
      </c>
      <c r="HEG1194" s="241" t="s">
        <v>30</v>
      </c>
      <c r="HEH1194" s="242" t="s">
        <v>26</v>
      </c>
      <c r="HEI1194" s="243">
        <v>7</v>
      </c>
      <c r="HEJ1194" s="243">
        <v>2</v>
      </c>
      <c r="HEK1194" s="244" t="s">
        <v>237</v>
      </c>
      <c r="HEL1194" s="245">
        <v>111</v>
      </c>
      <c r="HEM1194" s="246">
        <v>211</v>
      </c>
      <c r="HEN1194" s="247" t="e">
        <f>HEN1211+HEN1253+HEN1284+HEN1300+HEN1322+HEN1354+HEN1370+HEN1391+HEN1406+HEN1439+#REF!+HEN1453+#REF!+HEN1465+#REF!</f>
        <v>#REF!</v>
      </c>
      <c r="HEO1194" s="241" t="s">
        <v>30</v>
      </c>
      <c r="HEP1194" s="242" t="s">
        <v>26</v>
      </c>
      <c r="HEQ1194" s="243">
        <v>7</v>
      </c>
      <c r="HER1194" s="243">
        <v>2</v>
      </c>
      <c r="HES1194" s="244" t="s">
        <v>237</v>
      </c>
      <c r="HET1194" s="245">
        <v>111</v>
      </c>
      <c r="HEU1194" s="246">
        <v>211</v>
      </c>
      <c r="HEV1194" s="247" t="e">
        <f>HEV1211+HEV1253+HEV1284+HEV1300+HEV1322+HEV1354+HEV1370+HEV1391+HEV1406+HEV1439+#REF!+HEV1453+#REF!+HEV1465+#REF!</f>
        <v>#REF!</v>
      </c>
      <c r="HEW1194" s="241" t="s">
        <v>30</v>
      </c>
      <c r="HEX1194" s="242" t="s">
        <v>26</v>
      </c>
      <c r="HEY1194" s="243">
        <v>7</v>
      </c>
      <c r="HEZ1194" s="243">
        <v>2</v>
      </c>
      <c r="HFA1194" s="244" t="s">
        <v>237</v>
      </c>
      <c r="HFB1194" s="245">
        <v>111</v>
      </c>
      <c r="HFC1194" s="246">
        <v>211</v>
      </c>
      <c r="HFD1194" s="247" t="e">
        <f>HFD1211+HFD1253+HFD1284+HFD1300+HFD1322+HFD1354+HFD1370+HFD1391+HFD1406+HFD1439+#REF!+HFD1453+#REF!+HFD1465+#REF!</f>
        <v>#REF!</v>
      </c>
      <c r="HFE1194" s="241" t="s">
        <v>30</v>
      </c>
      <c r="HFF1194" s="242" t="s">
        <v>26</v>
      </c>
      <c r="HFG1194" s="243">
        <v>7</v>
      </c>
      <c r="HFH1194" s="243">
        <v>2</v>
      </c>
      <c r="HFI1194" s="244" t="s">
        <v>237</v>
      </c>
      <c r="HFJ1194" s="245">
        <v>111</v>
      </c>
      <c r="HFK1194" s="246">
        <v>211</v>
      </c>
      <c r="HFL1194" s="247" t="e">
        <f>HFL1211+HFL1253+HFL1284+HFL1300+HFL1322+HFL1354+HFL1370+HFL1391+HFL1406+HFL1439+#REF!+HFL1453+#REF!+HFL1465+#REF!</f>
        <v>#REF!</v>
      </c>
      <c r="HFM1194" s="241" t="s">
        <v>30</v>
      </c>
      <c r="HFN1194" s="242" t="s">
        <v>26</v>
      </c>
      <c r="HFO1194" s="243">
        <v>7</v>
      </c>
      <c r="HFP1194" s="243">
        <v>2</v>
      </c>
      <c r="HFQ1194" s="244" t="s">
        <v>237</v>
      </c>
      <c r="HFR1194" s="245">
        <v>111</v>
      </c>
      <c r="HFS1194" s="246">
        <v>211</v>
      </c>
      <c r="HFT1194" s="247" t="e">
        <f>HFT1211+HFT1253+HFT1284+HFT1300+HFT1322+HFT1354+HFT1370+HFT1391+HFT1406+HFT1439+#REF!+HFT1453+#REF!+HFT1465+#REF!</f>
        <v>#REF!</v>
      </c>
      <c r="HFU1194" s="241" t="s">
        <v>30</v>
      </c>
      <c r="HFV1194" s="242" t="s">
        <v>26</v>
      </c>
      <c r="HFW1194" s="243">
        <v>7</v>
      </c>
      <c r="HFX1194" s="243">
        <v>2</v>
      </c>
      <c r="HFY1194" s="244" t="s">
        <v>237</v>
      </c>
      <c r="HFZ1194" s="245">
        <v>111</v>
      </c>
      <c r="HGA1194" s="246">
        <v>211</v>
      </c>
      <c r="HGB1194" s="247" t="e">
        <f>HGB1211+HGB1253+HGB1284+HGB1300+HGB1322+HGB1354+HGB1370+HGB1391+HGB1406+HGB1439+#REF!+HGB1453+#REF!+HGB1465+#REF!</f>
        <v>#REF!</v>
      </c>
      <c r="HGC1194" s="241" t="s">
        <v>30</v>
      </c>
      <c r="HGD1194" s="242" t="s">
        <v>26</v>
      </c>
      <c r="HGE1194" s="243">
        <v>7</v>
      </c>
      <c r="HGF1194" s="243">
        <v>2</v>
      </c>
      <c r="HGG1194" s="244" t="s">
        <v>237</v>
      </c>
      <c r="HGH1194" s="245">
        <v>111</v>
      </c>
      <c r="HGI1194" s="246">
        <v>211</v>
      </c>
      <c r="HGJ1194" s="247" t="e">
        <f>HGJ1211+HGJ1253+HGJ1284+HGJ1300+HGJ1322+HGJ1354+HGJ1370+HGJ1391+HGJ1406+HGJ1439+#REF!+HGJ1453+#REF!+HGJ1465+#REF!</f>
        <v>#REF!</v>
      </c>
      <c r="HGK1194" s="241" t="s">
        <v>30</v>
      </c>
      <c r="HGL1194" s="242" t="s">
        <v>26</v>
      </c>
      <c r="HGM1194" s="243">
        <v>7</v>
      </c>
      <c r="HGN1194" s="243">
        <v>2</v>
      </c>
      <c r="HGO1194" s="244" t="s">
        <v>237</v>
      </c>
      <c r="HGP1194" s="245">
        <v>111</v>
      </c>
      <c r="HGQ1194" s="246">
        <v>211</v>
      </c>
      <c r="HGR1194" s="247" t="e">
        <f>HGR1211+HGR1253+HGR1284+HGR1300+HGR1322+HGR1354+HGR1370+HGR1391+HGR1406+HGR1439+#REF!+HGR1453+#REF!+HGR1465+#REF!</f>
        <v>#REF!</v>
      </c>
      <c r="HGS1194" s="241" t="s">
        <v>30</v>
      </c>
      <c r="HGT1194" s="242" t="s">
        <v>26</v>
      </c>
      <c r="HGU1194" s="243">
        <v>7</v>
      </c>
      <c r="HGV1194" s="243">
        <v>2</v>
      </c>
      <c r="HGW1194" s="244" t="s">
        <v>237</v>
      </c>
      <c r="HGX1194" s="245">
        <v>111</v>
      </c>
      <c r="HGY1194" s="246">
        <v>211</v>
      </c>
      <c r="HGZ1194" s="247" t="e">
        <f>HGZ1211+HGZ1253+HGZ1284+HGZ1300+HGZ1322+HGZ1354+HGZ1370+HGZ1391+HGZ1406+HGZ1439+#REF!+HGZ1453+#REF!+HGZ1465+#REF!</f>
        <v>#REF!</v>
      </c>
      <c r="HHA1194" s="241" t="s">
        <v>30</v>
      </c>
      <c r="HHB1194" s="242" t="s">
        <v>26</v>
      </c>
      <c r="HHC1194" s="243">
        <v>7</v>
      </c>
      <c r="HHD1194" s="243">
        <v>2</v>
      </c>
      <c r="HHE1194" s="244" t="s">
        <v>237</v>
      </c>
      <c r="HHF1194" s="245">
        <v>111</v>
      </c>
      <c r="HHG1194" s="246">
        <v>211</v>
      </c>
      <c r="HHH1194" s="247" t="e">
        <f>HHH1211+HHH1253+HHH1284+HHH1300+HHH1322+HHH1354+HHH1370+HHH1391+HHH1406+HHH1439+#REF!+HHH1453+#REF!+HHH1465+#REF!</f>
        <v>#REF!</v>
      </c>
      <c r="HHI1194" s="241" t="s">
        <v>30</v>
      </c>
      <c r="HHJ1194" s="242" t="s">
        <v>26</v>
      </c>
      <c r="HHK1194" s="243">
        <v>7</v>
      </c>
      <c r="HHL1194" s="243">
        <v>2</v>
      </c>
      <c r="HHM1194" s="244" t="s">
        <v>237</v>
      </c>
      <c r="HHN1194" s="245">
        <v>111</v>
      </c>
      <c r="HHO1194" s="246">
        <v>211</v>
      </c>
      <c r="HHP1194" s="247" t="e">
        <f>HHP1211+HHP1253+HHP1284+HHP1300+HHP1322+HHP1354+HHP1370+HHP1391+HHP1406+HHP1439+#REF!+HHP1453+#REF!+HHP1465+#REF!</f>
        <v>#REF!</v>
      </c>
      <c r="HHQ1194" s="241" t="s">
        <v>30</v>
      </c>
      <c r="HHR1194" s="242" t="s">
        <v>26</v>
      </c>
      <c r="HHS1194" s="243">
        <v>7</v>
      </c>
      <c r="HHT1194" s="243">
        <v>2</v>
      </c>
      <c r="HHU1194" s="244" t="s">
        <v>237</v>
      </c>
      <c r="HHV1194" s="245">
        <v>111</v>
      </c>
      <c r="HHW1194" s="246">
        <v>211</v>
      </c>
      <c r="HHX1194" s="247" t="e">
        <f>HHX1211+HHX1253+HHX1284+HHX1300+HHX1322+HHX1354+HHX1370+HHX1391+HHX1406+HHX1439+#REF!+HHX1453+#REF!+HHX1465+#REF!</f>
        <v>#REF!</v>
      </c>
      <c r="HHY1194" s="241" t="s">
        <v>30</v>
      </c>
      <c r="HHZ1194" s="242" t="s">
        <v>26</v>
      </c>
      <c r="HIA1194" s="243">
        <v>7</v>
      </c>
      <c r="HIB1194" s="243">
        <v>2</v>
      </c>
      <c r="HIC1194" s="244" t="s">
        <v>237</v>
      </c>
      <c r="HID1194" s="245">
        <v>111</v>
      </c>
      <c r="HIE1194" s="246">
        <v>211</v>
      </c>
      <c r="HIF1194" s="247" t="e">
        <f>HIF1211+HIF1253+HIF1284+HIF1300+HIF1322+HIF1354+HIF1370+HIF1391+HIF1406+HIF1439+#REF!+HIF1453+#REF!+HIF1465+#REF!</f>
        <v>#REF!</v>
      </c>
      <c r="HIG1194" s="241" t="s">
        <v>30</v>
      </c>
      <c r="HIH1194" s="242" t="s">
        <v>26</v>
      </c>
      <c r="HII1194" s="243">
        <v>7</v>
      </c>
      <c r="HIJ1194" s="243">
        <v>2</v>
      </c>
      <c r="HIK1194" s="244" t="s">
        <v>237</v>
      </c>
      <c r="HIL1194" s="245">
        <v>111</v>
      </c>
      <c r="HIM1194" s="246">
        <v>211</v>
      </c>
      <c r="HIN1194" s="247" t="e">
        <f>HIN1211+HIN1253+HIN1284+HIN1300+HIN1322+HIN1354+HIN1370+HIN1391+HIN1406+HIN1439+#REF!+HIN1453+#REF!+HIN1465+#REF!</f>
        <v>#REF!</v>
      </c>
      <c r="HIO1194" s="241" t="s">
        <v>30</v>
      </c>
      <c r="HIP1194" s="242" t="s">
        <v>26</v>
      </c>
      <c r="HIQ1194" s="243">
        <v>7</v>
      </c>
      <c r="HIR1194" s="243">
        <v>2</v>
      </c>
      <c r="HIS1194" s="244" t="s">
        <v>237</v>
      </c>
      <c r="HIT1194" s="245">
        <v>111</v>
      </c>
      <c r="HIU1194" s="246">
        <v>211</v>
      </c>
      <c r="HIV1194" s="247" t="e">
        <f>HIV1211+HIV1253+HIV1284+HIV1300+HIV1322+HIV1354+HIV1370+HIV1391+HIV1406+HIV1439+#REF!+HIV1453+#REF!+HIV1465+#REF!</f>
        <v>#REF!</v>
      </c>
      <c r="HIW1194" s="241" t="s">
        <v>30</v>
      </c>
      <c r="HIX1194" s="242" t="s">
        <v>26</v>
      </c>
      <c r="HIY1194" s="243">
        <v>7</v>
      </c>
      <c r="HIZ1194" s="243">
        <v>2</v>
      </c>
      <c r="HJA1194" s="244" t="s">
        <v>237</v>
      </c>
      <c r="HJB1194" s="245">
        <v>111</v>
      </c>
      <c r="HJC1194" s="246">
        <v>211</v>
      </c>
      <c r="HJD1194" s="247" t="e">
        <f>HJD1211+HJD1253+HJD1284+HJD1300+HJD1322+HJD1354+HJD1370+HJD1391+HJD1406+HJD1439+#REF!+HJD1453+#REF!+HJD1465+#REF!</f>
        <v>#REF!</v>
      </c>
      <c r="HJE1194" s="241" t="s">
        <v>30</v>
      </c>
      <c r="HJF1194" s="242" t="s">
        <v>26</v>
      </c>
      <c r="HJG1194" s="243">
        <v>7</v>
      </c>
      <c r="HJH1194" s="243">
        <v>2</v>
      </c>
      <c r="HJI1194" s="244" t="s">
        <v>237</v>
      </c>
      <c r="HJJ1194" s="245">
        <v>111</v>
      </c>
      <c r="HJK1194" s="246">
        <v>211</v>
      </c>
      <c r="HJL1194" s="247" t="e">
        <f>HJL1211+HJL1253+HJL1284+HJL1300+HJL1322+HJL1354+HJL1370+HJL1391+HJL1406+HJL1439+#REF!+HJL1453+#REF!+HJL1465+#REF!</f>
        <v>#REF!</v>
      </c>
      <c r="HJM1194" s="241" t="s">
        <v>30</v>
      </c>
      <c r="HJN1194" s="242" t="s">
        <v>26</v>
      </c>
      <c r="HJO1194" s="243">
        <v>7</v>
      </c>
      <c r="HJP1194" s="243">
        <v>2</v>
      </c>
      <c r="HJQ1194" s="244" t="s">
        <v>237</v>
      </c>
      <c r="HJR1194" s="245">
        <v>111</v>
      </c>
      <c r="HJS1194" s="246">
        <v>211</v>
      </c>
      <c r="HJT1194" s="247" t="e">
        <f>HJT1211+HJT1253+HJT1284+HJT1300+HJT1322+HJT1354+HJT1370+HJT1391+HJT1406+HJT1439+#REF!+HJT1453+#REF!+HJT1465+#REF!</f>
        <v>#REF!</v>
      </c>
      <c r="HJU1194" s="241" t="s">
        <v>30</v>
      </c>
      <c r="HJV1194" s="242" t="s">
        <v>26</v>
      </c>
      <c r="HJW1194" s="243">
        <v>7</v>
      </c>
      <c r="HJX1194" s="243">
        <v>2</v>
      </c>
      <c r="HJY1194" s="244" t="s">
        <v>237</v>
      </c>
      <c r="HJZ1194" s="245">
        <v>111</v>
      </c>
      <c r="HKA1194" s="246">
        <v>211</v>
      </c>
      <c r="HKB1194" s="247" t="e">
        <f>HKB1211+HKB1253+HKB1284+HKB1300+HKB1322+HKB1354+HKB1370+HKB1391+HKB1406+HKB1439+#REF!+HKB1453+#REF!+HKB1465+#REF!</f>
        <v>#REF!</v>
      </c>
      <c r="HKC1194" s="241" t="s">
        <v>30</v>
      </c>
      <c r="HKD1194" s="242" t="s">
        <v>26</v>
      </c>
      <c r="HKE1194" s="243">
        <v>7</v>
      </c>
      <c r="HKF1194" s="243">
        <v>2</v>
      </c>
      <c r="HKG1194" s="244" t="s">
        <v>237</v>
      </c>
      <c r="HKH1194" s="245">
        <v>111</v>
      </c>
      <c r="HKI1194" s="246">
        <v>211</v>
      </c>
      <c r="HKJ1194" s="247" t="e">
        <f>HKJ1211+HKJ1253+HKJ1284+HKJ1300+HKJ1322+HKJ1354+HKJ1370+HKJ1391+HKJ1406+HKJ1439+#REF!+HKJ1453+#REF!+HKJ1465+#REF!</f>
        <v>#REF!</v>
      </c>
      <c r="HKK1194" s="241" t="s">
        <v>30</v>
      </c>
      <c r="HKL1194" s="242" t="s">
        <v>26</v>
      </c>
      <c r="HKM1194" s="243">
        <v>7</v>
      </c>
      <c r="HKN1194" s="243">
        <v>2</v>
      </c>
      <c r="HKO1194" s="244" t="s">
        <v>237</v>
      </c>
      <c r="HKP1194" s="245">
        <v>111</v>
      </c>
      <c r="HKQ1194" s="246">
        <v>211</v>
      </c>
      <c r="HKR1194" s="247" t="e">
        <f>HKR1211+HKR1253+HKR1284+HKR1300+HKR1322+HKR1354+HKR1370+HKR1391+HKR1406+HKR1439+#REF!+HKR1453+#REF!+HKR1465+#REF!</f>
        <v>#REF!</v>
      </c>
      <c r="HKS1194" s="241" t="s">
        <v>30</v>
      </c>
      <c r="HKT1194" s="242" t="s">
        <v>26</v>
      </c>
      <c r="HKU1194" s="243">
        <v>7</v>
      </c>
      <c r="HKV1194" s="243">
        <v>2</v>
      </c>
      <c r="HKW1194" s="244" t="s">
        <v>237</v>
      </c>
      <c r="HKX1194" s="245">
        <v>111</v>
      </c>
      <c r="HKY1194" s="246">
        <v>211</v>
      </c>
      <c r="HKZ1194" s="247" t="e">
        <f>HKZ1211+HKZ1253+HKZ1284+HKZ1300+HKZ1322+HKZ1354+HKZ1370+HKZ1391+HKZ1406+HKZ1439+#REF!+HKZ1453+#REF!+HKZ1465+#REF!</f>
        <v>#REF!</v>
      </c>
      <c r="HLA1194" s="241" t="s">
        <v>30</v>
      </c>
      <c r="HLB1194" s="242" t="s">
        <v>26</v>
      </c>
      <c r="HLC1194" s="243">
        <v>7</v>
      </c>
      <c r="HLD1194" s="243">
        <v>2</v>
      </c>
      <c r="HLE1194" s="244" t="s">
        <v>237</v>
      </c>
      <c r="HLF1194" s="245">
        <v>111</v>
      </c>
      <c r="HLG1194" s="246">
        <v>211</v>
      </c>
      <c r="HLH1194" s="247" t="e">
        <f>HLH1211+HLH1253+HLH1284+HLH1300+HLH1322+HLH1354+HLH1370+HLH1391+HLH1406+HLH1439+#REF!+HLH1453+#REF!+HLH1465+#REF!</f>
        <v>#REF!</v>
      </c>
      <c r="HLI1194" s="241" t="s">
        <v>30</v>
      </c>
      <c r="HLJ1194" s="242" t="s">
        <v>26</v>
      </c>
      <c r="HLK1194" s="243">
        <v>7</v>
      </c>
      <c r="HLL1194" s="243">
        <v>2</v>
      </c>
      <c r="HLM1194" s="244" t="s">
        <v>237</v>
      </c>
      <c r="HLN1194" s="245">
        <v>111</v>
      </c>
      <c r="HLO1194" s="246">
        <v>211</v>
      </c>
      <c r="HLP1194" s="247" t="e">
        <f>HLP1211+HLP1253+HLP1284+HLP1300+HLP1322+HLP1354+HLP1370+HLP1391+HLP1406+HLP1439+#REF!+HLP1453+#REF!+HLP1465+#REF!</f>
        <v>#REF!</v>
      </c>
      <c r="HLQ1194" s="241" t="s">
        <v>30</v>
      </c>
      <c r="HLR1194" s="242" t="s">
        <v>26</v>
      </c>
      <c r="HLS1194" s="243">
        <v>7</v>
      </c>
      <c r="HLT1194" s="243">
        <v>2</v>
      </c>
      <c r="HLU1194" s="244" t="s">
        <v>237</v>
      </c>
      <c r="HLV1194" s="245">
        <v>111</v>
      </c>
      <c r="HLW1194" s="246">
        <v>211</v>
      </c>
      <c r="HLX1194" s="247" t="e">
        <f>HLX1211+HLX1253+HLX1284+HLX1300+HLX1322+HLX1354+HLX1370+HLX1391+HLX1406+HLX1439+#REF!+HLX1453+#REF!+HLX1465+#REF!</f>
        <v>#REF!</v>
      </c>
      <c r="HLY1194" s="241" t="s">
        <v>30</v>
      </c>
      <c r="HLZ1194" s="242" t="s">
        <v>26</v>
      </c>
      <c r="HMA1194" s="243">
        <v>7</v>
      </c>
      <c r="HMB1194" s="243">
        <v>2</v>
      </c>
      <c r="HMC1194" s="244" t="s">
        <v>237</v>
      </c>
      <c r="HMD1194" s="245">
        <v>111</v>
      </c>
      <c r="HME1194" s="246">
        <v>211</v>
      </c>
      <c r="HMF1194" s="247" t="e">
        <f>HMF1211+HMF1253+HMF1284+HMF1300+HMF1322+HMF1354+HMF1370+HMF1391+HMF1406+HMF1439+#REF!+HMF1453+#REF!+HMF1465+#REF!</f>
        <v>#REF!</v>
      </c>
      <c r="HMG1194" s="241" t="s">
        <v>30</v>
      </c>
      <c r="HMH1194" s="242" t="s">
        <v>26</v>
      </c>
      <c r="HMI1194" s="243">
        <v>7</v>
      </c>
      <c r="HMJ1194" s="243">
        <v>2</v>
      </c>
      <c r="HMK1194" s="244" t="s">
        <v>237</v>
      </c>
      <c r="HML1194" s="245">
        <v>111</v>
      </c>
      <c r="HMM1194" s="246">
        <v>211</v>
      </c>
      <c r="HMN1194" s="247" t="e">
        <f>HMN1211+HMN1253+HMN1284+HMN1300+HMN1322+HMN1354+HMN1370+HMN1391+HMN1406+HMN1439+#REF!+HMN1453+#REF!+HMN1465+#REF!</f>
        <v>#REF!</v>
      </c>
      <c r="HMO1194" s="241" t="s">
        <v>30</v>
      </c>
      <c r="HMP1194" s="242" t="s">
        <v>26</v>
      </c>
      <c r="HMQ1194" s="243">
        <v>7</v>
      </c>
      <c r="HMR1194" s="243">
        <v>2</v>
      </c>
      <c r="HMS1194" s="244" t="s">
        <v>237</v>
      </c>
      <c r="HMT1194" s="245">
        <v>111</v>
      </c>
      <c r="HMU1194" s="246">
        <v>211</v>
      </c>
      <c r="HMV1194" s="247" t="e">
        <f>HMV1211+HMV1253+HMV1284+HMV1300+HMV1322+HMV1354+HMV1370+HMV1391+HMV1406+HMV1439+#REF!+HMV1453+#REF!+HMV1465+#REF!</f>
        <v>#REF!</v>
      </c>
      <c r="HMW1194" s="241" t="s">
        <v>30</v>
      </c>
      <c r="HMX1194" s="242" t="s">
        <v>26</v>
      </c>
      <c r="HMY1194" s="243">
        <v>7</v>
      </c>
      <c r="HMZ1194" s="243">
        <v>2</v>
      </c>
      <c r="HNA1194" s="244" t="s">
        <v>237</v>
      </c>
      <c r="HNB1194" s="245">
        <v>111</v>
      </c>
      <c r="HNC1194" s="246">
        <v>211</v>
      </c>
      <c r="HND1194" s="247" t="e">
        <f>HND1211+HND1253+HND1284+HND1300+HND1322+HND1354+HND1370+HND1391+HND1406+HND1439+#REF!+HND1453+#REF!+HND1465+#REF!</f>
        <v>#REF!</v>
      </c>
      <c r="HNE1194" s="241" t="s">
        <v>30</v>
      </c>
      <c r="HNF1194" s="242" t="s">
        <v>26</v>
      </c>
      <c r="HNG1194" s="243">
        <v>7</v>
      </c>
      <c r="HNH1194" s="243">
        <v>2</v>
      </c>
      <c r="HNI1194" s="244" t="s">
        <v>237</v>
      </c>
      <c r="HNJ1194" s="245">
        <v>111</v>
      </c>
      <c r="HNK1194" s="246">
        <v>211</v>
      </c>
      <c r="HNL1194" s="247" t="e">
        <f>HNL1211+HNL1253+HNL1284+HNL1300+HNL1322+HNL1354+HNL1370+HNL1391+HNL1406+HNL1439+#REF!+HNL1453+#REF!+HNL1465+#REF!</f>
        <v>#REF!</v>
      </c>
      <c r="HNM1194" s="241" t="s">
        <v>30</v>
      </c>
      <c r="HNN1194" s="242" t="s">
        <v>26</v>
      </c>
      <c r="HNO1194" s="243">
        <v>7</v>
      </c>
      <c r="HNP1194" s="243">
        <v>2</v>
      </c>
      <c r="HNQ1194" s="244" t="s">
        <v>237</v>
      </c>
      <c r="HNR1194" s="245">
        <v>111</v>
      </c>
      <c r="HNS1194" s="246">
        <v>211</v>
      </c>
      <c r="HNT1194" s="247" t="e">
        <f>HNT1211+HNT1253+HNT1284+HNT1300+HNT1322+HNT1354+HNT1370+HNT1391+HNT1406+HNT1439+#REF!+HNT1453+#REF!+HNT1465+#REF!</f>
        <v>#REF!</v>
      </c>
      <c r="HNU1194" s="241" t="s">
        <v>30</v>
      </c>
      <c r="HNV1194" s="242" t="s">
        <v>26</v>
      </c>
      <c r="HNW1194" s="243">
        <v>7</v>
      </c>
      <c r="HNX1194" s="243">
        <v>2</v>
      </c>
      <c r="HNY1194" s="244" t="s">
        <v>237</v>
      </c>
      <c r="HNZ1194" s="245">
        <v>111</v>
      </c>
      <c r="HOA1194" s="246">
        <v>211</v>
      </c>
      <c r="HOB1194" s="247" t="e">
        <f>HOB1211+HOB1253+HOB1284+HOB1300+HOB1322+HOB1354+HOB1370+HOB1391+HOB1406+HOB1439+#REF!+HOB1453+#REF!+HOB1465+#REF!</f>
        <v>#REF!</v>
      </c>
      <c r="HOC1194" s="241" t="s">
        <v>30</v>
      </c>
      <c r="HOD1194" s="242" t="s">
        <v>26</v>
      </c>
      <c r="HOE1194" s="243">
        <v>7</v>
      </c>
      <c r="HOF1194" s="243">
        <v>2</v>
      </c>
      <c r="HOG1194" s="244" t="s">
        <v>237</v>
      </c>
      <c r="HOH1194" s="245">
        <v>111</v>
      </c>
      <c r="HOI1194" s="246">
        <v>211</v>
      </c>
      <c r="HOJ1194" s="247" t="e">
        <f>HOJ1211+HOJ1253+HOJ1284+HOJ1300+HOJ1322+HOJ1354+HOJ1370+HOJ1391+HOJ1406+HOJ1439+#REF!+HOJ1453+#REF!+HOJ1465+#REF!</f>
        <v>#REF!</v>
      </c>
      <c r="HOK1194" s="241" t="s">
        <v>30</v>
      </c>
      <c r="HOL1194" s="242" t="s">
        <v>26</v>
      </c>
      <c r="HOM1194" s="243">
        <v>7</v>
      </c>
      <c r="HON1194" s="243">
        <v>2</v>
      </c>
      <c r="HOO1194" s="244" t="s">
        <v>237</v>
      </c>
      <c r="HOP1194" s="245">
        <v>111</v>
      </c>
      <c r="HOQ1194" s="246">
        <v>211</v>
      </c>
      <c r="HOR1194" s="247" t="e">
        <f>HOR1211+HOR1253+HOR1284+HOR1300+HOR1322+HOR1354+HOR1370+HOR1391+HOR1406+HOR1439+#REF!+HOR1453+#REF!+HOR1465+#REF!</f>
        <v>#REF!</v>
      </c>
      <c r="HOS1194" s="241" t="s">
        <v>30</v>
      </c>
      <c r="HOT1194" s="242" t="s">
        <v>26</v>
      </c>
      <c r="HOU1194" s="243">
        <v>7</v>
      </c>
      <c r="HOV1194" s="243">
        <v>2</v>
      </c>
      <c r="HOW1194" s="244" t="s">
        <v>237</v>
      </c>
      <c r="HOX1194" s="245">
        <v>111</v>
      </c>
      <c r="HOY1194" s="246">
        <v>211</v>
      </c>
      <c r="HOZ1194" s="247" t="e">
        <f>HOZ1211+HOZ1253+HOZ1284+HOZ1300+HOZ1322+HOZ1354+HOZ1370+HOZ1391+HOZ1406+HOZ1439+#REF!+HOZ1453+#REF!+HOZ1465+#REF!</f>
        <v>#REF!</v>
      </c>
      <c r="HPA1194" s="241" t="s">
        <v>30</v>
      </c>
      <c r="HPB1194" s="242" t="s">
        <v>26</v>
      </c>
      <c r="HPC1194" s="243">
        <v>7</v>
      </c>
      <c r="HPD1194" s="243">
        <v>2</v>
      </c>
      <c r="HPE1194" s="244" t="s">
        <v>237</v>
      </c>
      <c r="HPF1194" s="245">
        <v>111</v>
      </c>
      <c r="HPG1194" s="246">
        <v>211</v>
      </c>
      <c r="HPH1194" s="247" t="e">
        <f>HPH1211+HPH1253+HPH1284+HPH1300+HPH1322+HPH1354+HPH1370+HPH1391+HPH1406+HPH1439+#REF!+HPH1453+#REF!+HPH1465+#REF!</f>
        <v>#REF!</v>
      </c>
      <c r="HPI1194" s="241" t="s">
        <v>30</v>
      </c>
      <c r="HPJ1194" s="242" t="s">
        <v>26</v>
      </c>
      <c r="HPK1194" s="243">
        <v>7</v>
      </c>
      <c r="HPL1194" s="243">
        <v>2</v>
      </c>
      <c r="HPM1194" s="244" t="s">
        <v>237</v>
      </c>
      <c r="HPN1194" s="245">
        <v>111</v>
      </c>
      <c r="HPO1194" s="246">
        <v>211</v>
      </c>
      <c r="HPP1194" s="247" t="e">
        <f>HPP1211+HPP1253+HPP1284+HPP1300+HPP1322+HPP1354+HPP1370+HPP1391+HPP1406+HPP1439+#REF!+HPP1453+#REF!+HPP1465+#REF!</f>
        <v>#REF!</v>
      </c>
      <c r="HPQ1194" s="241" t="s">
        <v>30</v>
      </c>
      <c r="HPR1194" s="242" t="s">
        <v>26</v>
      </c>
      <c r="HPS1194" s="243">
        <v>7</v>
      </c>
      <c r="HPT1194" s="243">
        <v>2</v>
      </c>
      <c r="HPU1194" s="244" t="s">
        <v>237</v>
      </c>
      <c r="HPV1194" s="245">
        <v>111</v>
      </c>
      <c r="HPW1194" s="246">
        <v>211</v>
      </c>
      <c r="HPX1194" s="247" t="e">
        <f>HPX1211+HPX1253+HPX1284+HPX1300+HPX1322+HPX1354+HPX1370+HPX1391+HPX1406+HPX1439+#REF!+HPX1453+#REF!+HPX1465+#REF!</f>
        <v>#REF!</v>
      </c>
      <c r="HPY1194" s="241" t="s">
        <v>30</v>
      </c>
      <c r="HPZ1194" s="242" t="s">
        <v>26</v>
      </c>
      <c r="HQA1194" s="243">
        <v>7</v>
      </c>
      <c r="HQB1194" s="243">
        <v>2</v>
      </c>
      <c r="HQC1194" s="244" t="s">
        <v>237</v>
      </c>
      <c r="HQD1194" s="245">
        <v>111</v>
      </c>
      <c r="HQE1194" s="246">
        <v>211</v>
      </c>
      <c r="HQF1194" s="247" t="e">
        <f>HQF1211+HQF1253+HQF1284+HQF1300+HQF1322+HQF1354+HQF1370+HQF1391+HQF1406+HQF1439+#REF!+HQF1453+#REF!+HQF1465+#REF!</f>
        <v>#REF!</v>
      </c>
      <c r="HQG1194" s="241" t="s">
        <v>30</v>
      </c>
      <c r="HQH1194" s="242" t="s">
        <v>26</v>
      </c>
      <c r="HQI1194" s="243">
        <v>7</v>
      </c>
      <c r="HQJ1194" s="243">
        <v>2</v>
      </c>
      <c r="HQK1194" s="244" t="s">
        <v>237</v>
      </c>
      <c r="HQL1194" s="245">
        <v>111</v>
      </c>
      <c r="HQM1194" s="246">
        <v>211</v>
      </c>
      <c r="HQN1194" s="247" t="e">
        <f>HQN1211+HQN1253+HQN1284+HQN1300+HQN1322+HQN1354+HQN1370+HQN1391+HQN1406+HQN1439+#REF!+HQN1453+#REF!+HQN1465+#REF!</f>
        <v>#REF!</v>
      </c>
      <c r="HQO1194" s="241" t="s">
        <v>30</v>
      </c>
      <c r="HQP1194" s="242" t="s">
        <v>26</v>
      </c>
      <c r="HQQ1194" s="243">
        <v>7</v>
      </c>
      <c r="HQR1194" s="243">
        <v>2</v>
      </c>
      <c r="HQS1194" s="244" t="s">
        <v>237</v>
      </c>
      <c r="HQT1194" s="245">
        <v>111</v>
      </c>
      <c r="HQU1194" s="246">
        <v>211</v>
      </c>
      <c r="HQV1194" s="247" t="e">
        <f>HQV1211+HQV1253+HQV1284+HQV1300+HQV1322+HQV1354+HQV1370+HQV1391+HQV1406+HQV1439+#REF!+HQV1453+#REF!+HQV1465+#REF!</f>
        <v>#REF!</v>
      </c>
      <c r="HQW1194" s="241" t="s">
        <v>30</v>
      </c>
      <c r="HQX1194" s="242" t="s">
        <v>26</v>
      </c>
      <c r="HQY1194" s="243">
        <v>7</v>
      </c>
      <c r="HQZ1194" s="243">
        <v>2</v>
      </c>
      <c r="HRA1194" s="244" t="s">
        <v>237</v>
      </c>
      <c r="HRB1194" s="245">
        <v>111</v>
      </c>
      <c r="HRC1194" s="246">
        <v>211</v>
      </c>
      <c r="HRD1194" s="247" t="e">
        <f>HRD1211+HRD1253+HRD1284+HRD1300+HRD1322+HRD1354+HRD1370+HRD1391+HRD1406+HRD1439+#REF!+HRD1453+#REF!+HRD1465+#REF!</f>
        <v>#REF!</v>
      </c>
      <c r="HRE1194" s="241" t="s">
        <v>30</v>
      </c>
      <c r="HRF1194" s="242" t="s">
        <v>26</v>
      </c>
      <c r="HRG1194" s="243">
        <v>7</v>
      </c>
      <c r="HRH1194" s="243">
        <v>2</v>
      </c>
      <c r="HRI1194" s="244" t="s">
        <v>237</v>
      </c>
      <c r="HRJ1194" s="245">
        <v>111</v>
      </c>
      <c r="HRK1194" s="246">
        <v>211</v>
      </c>
      <c r="HRL1194" s="247" t="e">
        <f>HRL1211+HRL1253+HRL1284+HRL1300+HRL1322+HRL1354+HRL1370+HRL1391+HRL1406+HRL1439+#REF!+HRL1453+#REF!+HRL1465+#REF!</f>
        <v>#REF!</v>
      </c>
      <c r="HRM1194" s="241" t="s">
        <v>30</v>
      </c>
      <c r="HRN1194" s="242" t="s">
        <v>26</v>
      </c>
      <c r="HRO1194" s="243">
        <v>7</v>
      </c>
      <c r="HRP1194" s="243">
        <v>2</v>
      </c>
      <c r="HRQ1194" s="244" t="s">
        <v>237</v>
      </c>
      <c r="HRR1194" s="245">
        <v>111</v>
      </c>
      <c r="HRS1194" s="246">
        <v>211</v>
      </c>
      <c r="HRT1194" s="247" t="e">
        <f>HRT1211+HRT1253+HRT1284+HRT1300+HRT1322+HRT1354+HRT1370+HRT1391+HRT1406+HRT1439+#REF!+HRT1453+#REF!+HRT1465+#REF!</f>
        <v>#REF!</v>
      </c>
      <c r="HRU1194" s="241" t="s">
        <v>30</v>
      </c>
      <c r="HRV1194" s="242" t="s">
        <v>26</v>
      </c>
      <c r="HRW1194" s="243">
        <v>7</v>
      </c>
      <c r="HRX1194" s="243">
        <v>2</v>
      </c>
      <c r="HRY1194" s="244" t="s">
        <v>237</v>
      </c>
      <c r="HRZ1194" s="245">
        <v>111</v>
      </c>
      <c r="HSA1194" s="246">
        <v>211</v>
      </c>
      <c r="HSB1194" s="247" t="e">
        <f>HSB1211+HSB1253+HSB1284+HSB1300+HSB1322+HSB1354+HSB1370+HSB1391+HSB1406+HSB1439+#REF!+HSB1453+#REF!+HSB1465+#REF!</f>
        <v>#REF!</v>
      </c>
      <c r="HSC1194" s="241" t="s">
        <v>30</v>
      </c>
      <c r="HSD1194" s="242" t="s">
        <v>26</v>
      </c>
      <c r="HSE1194" s="243">
        <v>7</v>
      </c>
      <c r="HSF1194" s="243">
        <v>2</v>
      </c>
      <c r="HSG1194" s="244" t="s">
        <v>237</v>
      </c>
      <c r="HSH1194" s="245">
        <v>111</v>
      </c>
      <c r="HSI1194" s="246">
        <v>211</v>
      </c>
      <c r="HSJ1194" s="247" t="e">
        <f>HSJ1211+HSJ1253+HSJ1284+HSJ1300+HSJ1322+HSJ1354+HSJ1370+HSJ1391+HSJ1406+HSJ1439+#REF!+HSJ1453+#REF!+HSJ1465+#REF!</f>
        <v>#REF!</v>
      </c>
      <c r="HSK1194" s="241" t="s">
        <v>30</v>
      </c>
      <c r="HSL1194" s="242" t="s">
        <v>26</v>
      </c>
      <c r="HSM1194" s="243">
        <v>7</v>
      </c>
      <c r="HSN1194" s="243">
        <v>2</v>
      </c>
      <c r="HSO1194" s="244" t="s">
        <v>237</v>
      </c>
      <c r="HSP1194" s="245">
        <v>111</v>
      </c>
      <c r="HSQ1194" s="246">
        <v>211</v>
      </c>
      <c r="HSR1194" s="247" t="e">
        <f>HSR1211+HSR1253+HSR1284+HSR1300+HSR1322+HSR1354+HSR1370+HSR1391+HSR1406+HSR1439+#REF!+HSR1453+#REF!+HSR1465+#REF!</f>
        <v>#REF!</v>
      </c>
      <c r="HSS1194" s="241" t="s">
        <v>30</v>
      </c>
      <c r="HST1194" s="242" t="s">
        <v>26</v>
      </c>
      <c r="HSU1194" s="243">
        <v>7</v>
      </c>
      <c r="HSV1194" s="243">
        <v>2</v>
      </c>
      <c r="HSW1194" s="244" t="s">
        <v>237</v>
      </c>
      <c r="HSX1194" s="245">
        <v>111</v>
      </c>
      <c r="HSY1194" s="246">
        <v>211</v>
      </c>
      <c r="HSZ1194" s="247" t="e">
        <f>HSZ1211+HSZ1253+HSZ1284+HSZ1300+HSZ1322+HSZ1354+HSZ1370+HSZ1391+HSZ1406+HSZ1439+#REF!+HSZ1453+#REF!+HSZ1465+#REF!</f>
        <v>#REF!</v>
      </c>
      <c r="HTA1194" s="241" t="s">
        <v>30</v>
      </c>
      <c r="HTB1194" s="242" t="s">
        <v>26</v>
      </c>
      <c r="HTC1194" s="243">
        <v>7</v>
      </c>
      <c r="HTD1194" s="243">
        <v>2</v>
      </c>
      <c r="HTE1194" s="244" t="s">
        <v>237</v>
      </c>
      <c r="HTF1194" s="245">
        <v>111</v>
      </c>
      <c r="HTG1194" s="246">
        <v>211</v>
      </c>
      <c r="HTH1194" s="247" t="e">
        <f>HTH1211+HTH1253+HTH1284+HTH1300+HTH1322+HTH1354+HTH1370+HTH1391+HTH1406+HTH1439+#REF!+HTH1453+#REF!+HTH1465+#REF!</f>
        <v>#REF!</v>
      </c>
      <c r="HTI1194" s="241" t="s">
        <v>30</v>
      </c>
      <c r="HTJ1194" s="242" t="s">
        <v>26</v>
      </c>
      <c r="HTK1194" s="243">
        <v>7</v>
      </c>
      <c r="HTL1194" s="243">
        <v>2</v>
      </c>
      <c r="HTM1194" s="244" t="s">
        <v>237</v>
      </c>
      <c r="HTN1194" s="245">
        <v>111</v>
      </c>
      <c r="HTO1194" s="246">
        <v>211</v>
      </c>
      <c r="HTP1194" s="247" t="e">
        <f>HTP1211+HTP1253+HTP1284+HTP1300+HTP1322+HTP1354+HTP1370+HTP1391+HTP1406+HTP1439+#REF!+HTP1453+#REF!+HTP1465+#REF!</f>
        <v>#REF!</v>
      </c>
      <c r="HTQ1194" s="241" t="s">
        <v>30</v>
      </c>
      <c r="HTR1194" s="242" t="s">
        <v>26</v>
      </c>
      <c r="HTS1194" s="243">
        <v>7</v>
      </c>
      <c r="HTT1194" s="243">
        <v>2</v>
      </c>
      <c r="HTU1194" s="244" t="s">
        <v>237</v>
      </c>
      <c r="HTV1194" s="245">
        <v>111</v>
      </c>
      <c r="HTW1194" s="246">
        <v>211</v>
      </c>
      <c r="HTX1194" s="247" t="e">
        <f>HTX1211+HTX1253+HTX1284+HTX1300+HTX1322+HTX1354+HTX1370+HTX1391+HTX1406+HTX1439+#REF!+HTX1453+#REF!+HTX1465+#REF!</f>
        <v>#REF!</v>
      </c>
      <c r="HTY1194" s="241" t="s">
        <v>30</v>
      </c>
      <c r="HTZ1194" s="242" t="s">
        <v>26</v>
      </c>
      <c r="HUA1194" s="243">
        <v>7</v>
      </c>
      <c r="HUB1194" s="243">
        <v>2</v>
      </c>
      <c r="HUC1194" s="244" t="s">
        <v>237</v>
      </c>
      <c r="HUD1194" s="245">
        <v>111</v>
      </c>
      <c r="HUE1194" s="246">
        <v>211</v>
      </c>
      <c r="HUF1194" s="247" t="e">
        <f>HUF1211+HUF1253+HUF1284+HUF1300+HUF1322+HUF1354+HUF1370+HUF1391+HUF1406+HUF1439+#REF!+HUF1453+#REF!+HUF1465+#REF!</f>
        <v>#REF!</v>
      </c>
      <c r="HUG1194" s="241" t="s">
        <v>30</v>
      </c>
      <c r="HUH1194" s="242" t="s">
        <v>26</v>
      </c>
      <c r="HUI1194" s="243">
        <v>7</v>
      </c>
      <c r="HUJ1194" s="243">
        <v>2</v>
      </c>
      <c r="HUK1194" s="244" t="s">
        <v>237</v>
      </c>
      <c r="HUL1194" s="245">
        <v>111</v>
      </c>
      <c r="HUM1194" s="246">
        <v>211</v>
      </c>
      <c r="HUN1194" s="247" t="e">
        <f>HUN1211+HUN1253+HUN1284+HUN1300+HUN1322+HUN1354+HUN1370+HUN1391+HUN1406+HUN1439+#REF!+HUN1453+#REF!+HUN1465+#REF!</f>
        <v>#REF!</v>
      </c>
      <c r="HUO1194" s="241" t="s">
        <v>30</v>
      </c>
      <c r="HUP1194" s="242" t="s">
        <v>26</v>
      </c>
      <c r="HUQ1194" s="243">
        <v>7</v>
      </c>
      <c r="HUR1194" s="243">
        <v>2</v>
      </c>
      <c r="HUS1194" s="244" t="s">
        <v>237</v>
      </c>
      <c r="HUT1194" s="245">
        <v>111</v>
      </c>
      <c r="HUU1194" s="246">
        <v>211</v>
      </c>
      <c r="HUV1194" s="247" t="e">
        <f>HUV1211+HUV1253+HUV1284+HUV1300+HUV1322+HUV1354+HUV1370+HUV1391+HUV1406+HUV1439+#REF!+HUV1453+#REF!+HUV1465+#REF!</f>
        <v>#REF!</v>
      </c>
      <c r="HUW1194" s="241" t="s">
        <v>30</v>
      </c>
      <c r="HUX1194" s="242" t="s">
        <v>26</v>
      </c>
      <c r="HUY1194" s="243">
        <v>7</v>
      </c>
      <c r="HUZ1194" s="243">
        <v>2</v>
      </c>
      <c r="HVA1194" s="244" t="s">
        <v>237</v>
      </c>
      <c r="HVB1194" s="245">
        <v>111</v>
      </c>
      <c r="HVC1194" s="246">
        <v>211</v>
      </c>
      <c r="HVD1194" s="247" t="e">
        <f>HVD1211+HVD1253+HVD1284+HVD1300+HVD1322+HVD1354+HVD1370+HVD1391+HVD1406+HVD1439+#REF!+HVD1453+#REF!+HVD1465+#REF!</f>
        <v>#REF!</v>
      </c>
      <c r="HVE1194" s="241" t="s">
        <v>30</v>
      </c>
      <c r="HVF1194" s="242" t="s">
        <v>26</v>
      </c>
      <c r="HVG1194" s="243">
        <v>7</v>
      </c>
      <c r="HVH1194" s="243">
        <v>2</v>
      </c>
      <c r="HVI1194" s="244" t="s">
        <v>237</v>
      </c>
      <c r="HVJ1194" s="245">
        <v>111</v>
      </c>
      <c r="HVK1194" s="246">
        <v>211</v>
      </c>
      <c r="HVL1194" s="247" t="e">
        <f>HVL1211+HVL1253+HVL1284+HVL1300+HVL1322+HVL1354+HVL1370+HVL1391+HVL1406+HVL1439+#REF!+HVL1453+#REF!+HVL1465+#REF!</f>
        <v>#REF!</v>
      </c>
      <c r="HVM1194" s="241" t="s">
        <v>30</v>
      </c>
      <c r="HVN1194" s="242" t="s">
        <v>26</v>
      </c>
      <c r="HVO1194" s="243">
        <v>7</v>
      </c>
      <c r="HVP1194" s="243">
        <v>2</v>
      </c>
      <c r="HVQ1194" s="244" t="s">
        <v>237</v>
      </c>
      <c r="HVR1194" s="245">
        <v>111</v>
      </c>
      <c r="HVS1194" s="246">
        <v>211</v>
      </c>
      <c r="HVT1194" s="247" t="e">
        <f>HVT1211+HVT1253+HVT1284+HVT1300+HVT1322+HVT1354+HVT1370+HVT1391+HVT1406+HVT1439+#REF!+HVT1453+#REF!+HVT1465+#REF!</f>
        <v>#REF!</v>
      </c>
      <c r="HVU1194" s="241" t="s">
        <v>30</v>
      </c>
      <c r="HVV1194" s="242" t="s">
        <v>26</v>
      </c>
      <c r="HVW1194" s="243">
        <v>7</v>
      </c>
      <c r="HVX1194" s="243">
        <v>2</v>
      </c>
      <c r="HVY1194" s="244" t="s">
        <v>237</v>
      </c>
      <c r="HVZ1194" s="245">
        <v>111</v>
      </c>
      <c r="HWA1194" s="246">
        <v>211</v>
      </c>
      <c r="HWB1194" s="247" t="e">
        <f>HWB1211+HWB1253+HWB1284+HWB1300+HWB1322+HWB1354+HWB1370+HWB1391+HWB1406+HWB1439+#REF!+HWB1453+#REF!+HWB1465+#REF!</f>
        <v>#REF!</v>
      </c>
      <c r="HWC1194" s="241" t="s">
        <v>30</v>
      </c>
      <c r="HWD1194" s="242" t="s">
        <v>26</v>
      </c>
      <c r="HWE1194" s="243">
        <v>7</v>
      </c>
      <c r="HWF1194" s="243">
        <v>2</v>
      </c>
      <c r="HWG1194" s="244" t="s">
        <v>237</v>
      </c>
      <c r="HWH1194" s="245">
        <v>111</v>
      </c>
      <c r="HWI1194" s="246">
        <v>211</v>
      </c>
      <c r="HWJ1194" s="247" t="e">
        <f>HWJ1211+HWJ1253+HWJ1284+HWJ1300+HWJ1322+HWJ1354+HWJ1370+HWJ1391+HWJ1406+HWJ1439+#REF!+HWJ1453+#REF!+HWJ1465+#REF!</f>
        <v>#REF!</v>
      </c>
      <c r="HWK1194" s="241" t="s">
        <v>30</v>
      </c>
      <c r="HWL1194" s="242" t="s">
        <v>26</v>
      </c>
      <c r="HWM1194" s="243">
        <v>7</v>
      </c>
      <c r="HWN1194" s="243">
        <v>2</v>
      </c>
      <c r="HWO1194" s="244" t="s">
        <v>237</v>
      </c>
      <c r="HWP1194" s="245">
        <v>111</v>
      </c>
      <c r="HWQ1194" s="246">
        <v>211</v>
      </c>
      <c r="HWR1194" s="247" t="e">
        <f>HWR1211+HWR1253+HWR1284+HWR1300+HWR1322+HWR1354+HWR1370+HWR1391+HWR1406+HWR1439+#REF!+HWR1453+#REF!+HWR1465+#REF!</f>
        <v>#REF!</v>
      </c>
      <c r="HWS1194" s="241" t="s">
        <v>30</v>
      </c>
      <c r="HWT1194" s="242" t="s">
        <v>26</v>
      </c>
      <c r="HWU1194" s="243">
        <v>7</v>
      </c>
      <c r="HWV1194" s="243">
        <v>2</v>
      </c>
      <c r="HWW1194" s="244" t="s">
        <v>237</v>
      </c>
      <c r="HWX1194" s="245">
        <v>111</v>
      </c>
      <c r="HWY1194" s="246">
        <v>211</v>
      </c>
      <c r="HWZ1194" s="247" t="e">
        <f>HWZ1211+HWZ1253+HWZ1284+HWZ1300+HWZ1322+HWZ1354+HWZ1370+HWZ1391+HWZ1406+HWZ1439+#REF!+HWZ1453+#REF!+HWZ1465+#REF!</f>
        <v>#REF!</v>
      </c>
      <c r="HXA1194" s="241" t="s">
        <v>30</v>
      </c>
      <c r="HXB1194" s="242" t="s">
        <v>26</v>
      </c>
      <c r="HXC1194" s="243">
        <v>7</v>
      </c>
      <c r="HXD1194" s="243">
        <v>2</v>
      </c>
      <c r="HXE1194" s="244" t="s">
        <v>237</v>
      </c>
      <c r="HXF1194" s="245">
        <v>111</v>
      </c>
      <c r="HXG1194" s="246">
        <v>211</v>
      </c>
      <c r="HXH1194" s="247" t="e">
        <f>HXH1211+HXH1253+HXH1284+HXH1300+HXH1322+HXH1354+HXH1370+HXH1391+HXH1406+HXH1439+#REF!+HXH1453+#REF!+HXH1465+#REF!</f>
        <v>#REF!</v>
      </c>
      <c r="HXI1194" s="241" t="s">
        <v>30</v>
      </c>
      <c r="HXJ1194" s="242" t="s">
        <v>26</v>
      </c>
      <c r="HXK1194" s="243">
        <v>7</v>
      </c>
      <c r="HXL1194" s="243">
        <v>2</v>
      </c>
      <c r="HXM1194" s="244" t="s">
        <v>237</v>
      </c>
      <c r="HXN1194" s="245">
        <v>111</v>
      </c>
      <c r="HXO1194" s="246">
        <v>211</v>
      </c>
      <c r="HXP1194" s="247" t="e">
        <f>HXP1211+HXP1253+HXP1284+HXP1300+HXP1322+HXP1354+HXP1370+HXP1391+HXP1406+HXP1439+#REF!+HXP1453+#REF!+HXP1465+#REF!</f>
        <v>#REF!</v>
      </c>
      <c r="HXQ1194" s="241" t="s">
        <v>30</v>
      </c>
      <c r="HXR1194" s="242" t="s">
        <v>26</v>
      </c>
      <c r="HXS1194" s="243">
        <v>7</v>
      </c>
      <c r="HXT1194" s="243">
        <v>2</v>
      </c>
      <c r="HXU1194" s="244" t="s">
        <v>237</v>
      </c>
      <c r="HXV1194" s="245">
        <v>111</v>
      </c>
      <c r="HXW1194" s="246">
        <v>211</v>
      </c>
      <c r="HXX1194" s="247" t="e">
        <f>HXX1211+HXX1253+HXX1284+HXX1300+HXX1322+HXX1354+HXX1370+HXX1391+HXX1406+HXX1439+#REF!+HXX1453+#REF!+HXX1465+#REF!</f>
        <v>#REF!</v>
      </c>
      <c r="HXY1194" s="241" t="s">
        <v>30</v>
      </c>
      <c r="HXZ1194" s="242" t="s">
        <v>26</v>
      </c>
      <c r="HYA1194" s="243">
        <v>7</v>
      </c>
      <c r="HYB1194" s="243">
        <v>2</v>
      </c>
      <c r="HYC1194" s="244" t="s">
        <v>237</v>
      </c>
      <c r="HYD1194" s="245">
        <v>111</v>
      </c>
      <c r="HYE1194" s="246">
        <v>211</v>
      </c>
      <c r="HYF1194" s="247" t="e">
        <f>HYF1211+HYF1253+HYF1284+HYF1300+HYF1322+HYF1354+HYF1370+HYF1391+HYF1406+HYF1439+#REF!+HYF1453+#REF!+HYF1465+#REF!</f>
        <v>#REF!</v>
      </c>
      <c r="HYG1194" s="241" t="s">
        <v>30</v>
      </c>
      <c r="HYH1194" s="242" t="s">
        <v>26</v>
      </c>
      <c r="HYI1194" s="243">
        <v>7</v>
      </c>
      <c r="HYJ1194" s="243">
        <v>2</v>
      </c>
      <c r="HYK1194" s="244" t="s">
        <v>237</v>
      </c>
      <c r="HYL1194" s="245">
        <v>111</v>
      </c>
      <c r="HYM1194" s="246">
        <v>211</v>
      </c>
      <c r="HYN1194" s="247" t="e">
        <f>HYN1211+HYN1253+HYN1284+HYN1300+HYN1322+HYN1354+HYN1370+HYN1391+HYN1406+HYN1439+#REF!+HYN1453+#REF!+HYN1465+#REF!</f>
        <v>#REF!</v>
      </c>
      <c r="HYO1194" s="241" t="s">
        <v>30</v>
      </c>
      <c r="HYP1194" s="242" t="s">
        <v>26</v>
      </c>
      <c r="HYQ1194" s="243">
        <v>7</v>
      </c>
      <c r="HYR1194" s="243">
        <v>2</v>
      </c>
      <c r="HYS1194" s="244" t="s">
        <v>237</v>
      </c>
      <c r="HYT1194" s="245">
        <v>111</v>
      </c>
      <c r="HYU1194" s="246">
        <v>211</v>
      </c>
      <c r="HYV1194" s="247" t="e">
        <f>HYV1211+HYV1253+HYV1284+HYV1300+HYV1322+HYV1354+HYV1370+HYV1391+HYV1406+HYV1439+#REF!+HYV1453+#REF!+HYV1465+#REF!</f>
        <v>#REF!</v>
      </c>
      <c r="HYW1194" s="241" t="s">
        <v>30</v>
      </c>
      <c r="HYX1194" s="242" t="s">
        <v>26</v>
      </c>
      <c r="HYY1194" s="243">
        <v>7</v>
      </c>
      <c r="HYZ1194" s="243">
        <v>2</v>
      </c>
      <c r="HZA1194" s="244" t="s">
        <v>237</v>
      </c>
      <c r="HZB1194" s="245">
        <v>111</v>
      </c>
      <c r="HZC1194" s="246">
        <v>211</v>
      </c>
      <c r="HZD1194" s="247" t="e">
        <f>HZD1211+HZD1253+HZD1284+HZD1300+HZD1322+HZD1354+HZD1370+HZD1391+HZD1406+HZD1439+#REF!+HZD1453+#REF!+HZD1465+#REF!</f>
        <v>#REF!</v>
      </c>
      <c r="HZE1194" s="241" t="s">
        <v>30</v>
      </c>
      <c r="HZF1194" s="242" t="s">
        <v>26</v>
      </c>
      <c r="HZG1194" s="243">
        <v>7</v>
      </c>
      <c r="HZH1194" s="243">
        <v>2</v>
      </c>
      <c r="HZI1194" s="244" t="s">
        <v>237</v>
      </c>
      <c r="HZJ1194" s="245">
        <v>111</v>
      </c>
      <c r="HZK1194" s="246">
        <v>211</v>
      </c>
      <c r="HZL1194" s="247" t="e">
        <f>HZL1211+HZL1253+HZL1284+HZL1300+HZL1322+HZL1354+HZL1370+HZL1391+HZL1406+HZL1439+#REF!+HZL1453+#REF!+HZL1465+#REF!</f>
        <v>#REF!</v>
      </c>
      <c r="HZM1194" s="241" t="s">
        <v>30</v>
      </c>
      <c r="HZN1194" s="242" t="s">
        <v>26</v>
      </c>
      <c r="HZO1194" s="243">
        <v>7</v>
      </c>
      <c r="HZP1194" s="243">
        <v>2</v>
      </c>
      <c r="HZQ1194" s="244" t="s">
        <v>237</v>
      </c>
      <c r="HZR1194" s="245">
        <v>111</v>
      </c>
      <c r="HZS1194" s="246">
        <v>211</v>
      </c>
      <c r="HZT1194" s="247" t="e">
        <f>HZT1211+HZT1253+HZT1284+HZT1300+HZT1322+HZT1354+HZT1370+HZT1391+HZT1406+HZT1439+#REF!+HZT1453+#REF!+HZT1465+#REF!</f>
        <v>#REF!</v>
      </c>
      <c r="HZU1194" s="241" t="s">
        <v>30</v>
      </c>
      <c r="HZV1194" s="242" t="s">
        <v>26</v>
      </c>
      <c r="HZW1194" s="243">
        <v>7</v>
      </c>
      <c r="HZX1194" s="243">
        <v>2</v>
      </c>
      <c r="HZY1194" s="244" t="s">
        <v>237</v>
      </c>
      <c r="HZZ1194" s="245">
        <v>111</v>
      </c>
      <c r="IAA1194" s="246">
        <v>211</v>
      </c>
      <c r="IAB1194" s="247" t="e">
        <f>IAB1211+IAB1253+IAB1284+IAB1300+IAB1322+IAB1354+IAB1370+IAB1391+IAB1406+IAB1439+#REF!+IAB1453+#REF!+IAB1465+#REF!</f>
        <v>#REF!</v>
      </c>
      <c r="IAC1194" s="241" t="s">
        <v>30</v>
      </c>
      <c r="IAD1194" s="242" t="s">
        <v>26</v>
      </c>
      <c r="IAE1194" s="243">
        <v>7</v>
      </c>
      <c r="IAF1194" s="243">
        <v>2</v>
      </c>
      <c r="IAG1194" s="244" t="s">
        <v>237</v>
      </c>
      <c r="IAH1194" s="245">
        <v>111</v>
      </c>
      <c r="IAI1194" s="246">
        <v>211</v>
      </c>
      <c r="IAJ1194" s="247" t="e">
        <f>IAJ1211+IAJ1253+IAJ1284+IAJ1300+IAJ1322+IAJ1354+IAJ1370+IAJ1391+IAJ1406+IAJ1439+#REF!+IAJ1453+#REF!+IAJ1465+#REF!</f>
        <v>#REF!</v>
      </c>
      <c r="IAK1194" s="241" t="s">
        <v>30</v>
      </c>
      <c r="IAL1194" s="242" t="s">
        <v>26</v>
      </c>
      <c r="IAM1194" s="243">
        <v>7</v>
      </c>
      <c r="IAN1194" s="243">
        <v>2</v>
      </c>
      <c r="IAO1194" s="244" t="s">
        <v>237</v>
      </c>
      <c r="IAP1194" s="245">
        <v>111</v>
      </c>
      <c r="IAQ1194" s="246">
        <v>211</v>
      </c>
      <c r="IAR1194" s="247" t="e">
        <f>IAR1211+IAR1253+IAR1284+IAR1300+IAR1322+IAR1354+IAR1370+IAR1391+IAR1406+IAR1439+#REF!+IAR1453+#REF!+IAR1465+#REF!</f>
        <v>#REF!</v>
      </c>
      <c r="IAS1194" s="241" t="s">
        <v>30</v>
      </c>
      <c r="IAT1194" s="242" t="s">
        <v>26</v>
      </c>
      <c r="IAU1194" s="243">
        <v>7</v>
      </c>
      <c r="IAV1194" s="243">
        <v>2</v>
      </c>
      <c r="IAW1194" s="244" t="s">
        <v>237</v>
      </c>
      <c r="IAX1194" s="245">
        <v>111</v>
      </c>
      <c r="IAY1194" s="246">
        <v>211</v>
      </c>
      <c r="IAZ1194" s="247" t="e">
        <f>IAZ1211+IAZ1253+IAZ1284+IAZ1300+IAZ1322+IAZ1354+IAZ1370+IAZ1391+IAZ1406+IAZ1439+#REF!+IAZ1453+#REF!+IAZ1465+#REF!</f>
        <v>#REF!</v>
      </c>
      <c r="IBA1194" s="241" t="s">
        <v>30</v>
      </c>
      <c r="IBB1194" s="242" t="s">
        <v>26</v>
      </c>
      <c r="IBC1194" s="243">
        <v>7</v>
      </c>
      <c r="IBD1194" s="243">
        <v>2</v>
      </c>
      <c r="IBE1194" s="244" t="s">
        <v>237</v>
      </c>
      <c r="IBF1194" s="245">
        <v>111</v>
      </c>
      <c r="IBG1194" s="246">
        <v>211</v>
      </c>
      <c r="IBH1194" s="247" t="e">
        <f>IBH1211+IBH1253+IBH1284+IBH1300+IBH1322+IBH1354+IBH1370+IBH1391+IBH1406+IBH1439+#REF!+IBH1453+#REF!+IBH1465+#REF!</f>
        <v>#REF!</v>
      </c>
      <c r="IBI1194" s="241" t="s">
        <v>30</v>
      </c>
      <c r="IBJ1194" s="242" t="s">
        <v>26</v>
      </c>
      <c r="IBK1194" s="243">
        <v>7</v>
      </c>
      <c r="IBL1194" s="243">
        <v>2</v>
      </c>
      <c r="IBM1194" s="244" t="s">
        <v>237</v>
      </c>
      <c r="IBN1194" s="245">
        <v>111</v>
      </c>
      <c r="IBO1194" s="246">
        <v>211</v>
      </c>
      <c r="IBP1194" s="247" t="e">
        <f>IBP1211+IBP1253+IBP1284+IBP1300+IBP1322+IBP1354+IBP1370+IBP1391+IBP1406+IBP1439+#REF!+IBP1453+#REF!+IBP1465+#REF!</f>
        <v>#REF!</v>
      </c>
      <c r="IBQ1194" s="241" t="s">
        <v>30</v>
      </c>
      <c r="IBR1194" s="242" t="s">
        <v>26</v>
      </c>
      <c r="IBS1194" s="243">
        <v>7</v>
      </c>
      <c r="IBT1194" s="243">
        <v>2</v>
      </c>
      <c r="IBU1194" s="244" t="s">
        <v>237</v>
      </c>
      <c r="IBV1194" s="245">
        <v>111</v>
      </c>
      <c r="IBW1194" s="246">
        <v>211</v>
      </c>
      <c r="IBX1194" s="247" t="e">
        <f>IBX1211+IBX1253+IBX1284+IBX1300+IBX1322+IBX1354+IBX1370+IBX1391+IBX1406+IBX1439+#REF!+IBX1453+#REF!+IBX1465+#REF!</f>
        <v>#REF!</v>
      </c>
      <c r="IBY1194" s="241" t="s">
        <v>30</v>
      </c>
      <c r="IBZ1194" s="242" t="s">
        <v>26</v>
      </c>
      <c r="ICA1194" s="243">
        <v>7</v>
      </c>
      <c r="ICB1194" s="243">
        <v>2</v>
      </c>
      <c r="ICC1194" s="244" t="s">
        <v>237</v>
      </c>
      <c r="ICD1194" s="245">
        <v>111</v>
      </c>
      <c r="ICE1194" s="246">
        <v>211</v>
      </c>
      <c r="ICF1194" s="247" t="e">
        <f>ICF1211+ICF1253+ICF1284+ICF1300+ICF1322+ICF1354+ICF1370+ICF1391+ICF1406+ICF1439+#REF!+ICF1453+#REF!+ICF1465+#REF!</f>
        <v>#REF!</v>
      </c>
      <c r="ICG1194" s="241" t="s">
        <v>30</v>
      </c>
      <c r="ICH1194" s="242" t="s">
        <v>26</v>
      </c>
      <c r="ICI1194" s="243">
        <v>7</v>
      </c>
      <c r="ICJ1194" s="243">
        <v>2</v>
      </c>
      <c r="ICK1194" s="244" t="s">
        <v>237</v>
      </c>
      <c r="ICL1194" s="245">
        <v>111</v>
      </c>
      <c r="ICM1194" s="246">
        <v>211</v>
      </c>
      <c r="ICN1194" s="247" t="e">
        <f>ICN1211+ICN1253+ICN1284+ICN1300+ICN1322+ICN1354+ICN1370+ICN1391+ICN1406+ICN1439+#REF!+ICN1453+#REF!+ICN1465+#REF!</f>
        <v>#REF!</v>
      </c>
      <c r="ICO1194" s="241" t="s">
        <v>30</v>
      </c>
      <c r="ICP1194" s="242" t="s">
        <v>26</v>
      </c>
      <c r="ICQ1194" s="243">
        <v>7</v>
      </c>
      <c r="ICR1194" s="243">
        <v>2</v>
      </c>
      <c r="ICS1194" s="244" t="s">
        <v>237</v>
      </c>
      <c r="ICT1194" s="245">
        <v>111</v>
      </c>
      <c r="ICU1194" s="246">
        <v>211</v>
      </c>
      <c r="ICV1194" s="247" t="e">
        <f>ICV1211+ICV1253+ICV1284+ICV1300+ICV1322+ICV1354+ICV1370+ICV1391+ICV1406+ICV1439+#REF!+ICV1453+#REF!+ICV1465+#REF!</f>
        <v>#REF!</v>
      </c>
      <c r="ICW1194" s="241" t="s">
        <v>30</v>
      </c>
      <c r="ICX1194" s="242" t="s">
        <v>26</v>
      </c>
      <c r="ICY1194" s="243">
        <v>7</v>
      </c>
      <c r="ICZ1194" s="243">
        <v>2</v>
      </c>
      <c r="IDA1194" s="244" t="s">
        <v>237</v>
      </c>
      <c r="IDB1194" s="245">
        <v>111</v>
      </c>
      <c r="IDC1194" s="246">
        <v>211</v>
      </c>
      <c r="IDD1194" s="247" t="e">
        <f>IDD1211+IDD1253+IDD1284+IDD1300+IDD1322+IDD1354+IDD1370+IDD1391+IDD1406+IDD1439+#REF!+IDD1453+#REF!+IDD1465+#REF!</f>
        <v>#REF!</v>
      </c>
      <c r="IDE1194" s="241" t="s">
        <v>30</v>
      </c>
      <c r="IDF1194" s="242" t="s">
        <v>26</v>
      </c>
      <c r="IDG1194" s="243">
        <v>7</v>
      </c>
      <c r="IDH1194" s="243">
        <v>2</v>
      </c>
      <c r="IDI1194" s="244" t="s">
        <v>237</v>
      </c>
      <c r="IDJ1194" s="245">
        <v>111</v>
      </c>
      <c r="IDK1194" s="246">
        <v>211</v>
      </c>
      <c r="IDL1194" s="247" t="e">
        <f>IDL1211+IDL1253+IDL1284+IDL1300+IDL1322+IDL1354+IDL1370+IDL1391+IDL1406+IDL1439+#REF!+IDL1453+#REF!+IDL1465+#REF!</f>
        <v>#REF!</v>
      </c>
      <c r="IDM1194" s="241" t="s">
        <v>30</v>
      </c>
      <c r="IDN1194" s="242" t="s">
        <v>26</v>
      </c>
      <c r="IDO1194" s="243">
        <v>7</v>
      </c>
      <c r="IDP1194" s="243">
        <v>2</v>
      </c>
      <c r="IDQ1194" s="244" t="s">
        <v>237</v>
      </c>
      <c r="IDR1194" s="245">
        <v>111</v>
      </c>
      <c r="IDS1194" s="246">
        <v>211</v>
      </c>
      <c r="IDT1194" s="247" t="e">
        <f>IDT1211+IDT1253+IDT1284+IDT1300+IDT1322+IDT1354+IDT1370+IDT1391+IDT1406+IDT1439+#REF!+IDT1453+#REF!+IDT1465+#REF!</f>
        <v>#REF!</v>
      </c>
      <c r="IDU1194" s="241" t="s">
        <v>30</v>
      </c>
      <c r="IDV1194" s="242" t="s">
        <v>26</v>
      </c>
      <c r="IDW1194" s="243">
        <v>7</v>
      </c>
      <c r="IDX1194" s="243">
        <v>2</v>
      </c>
      <c r="IDY1194" s="244" t="s">
        <v>237</v>
      </c>
      <c r="IDZ1194" s="245">
        <v>111</v>
      </c>
      <c r="IEA1194" s="246">
        <v>211</v>
      </c>
      <c r="IEB1194" s="247" t="e">
        <f>IEB1211+IEB1253+IEB1284+IEB1300+IEB1322+IEB1354+IEB1370+IEB1391+IEB1406+IEB1439+#REF!+IEB1453+#REF!+IEB1465+#REF!</f>
        <v>#REF!</v>
      </c>
      <c r="IEC1194" s="241" t="s">
        <v>30</v>
      </c>
      <c r="IED1194" s="242" t="s">
        <v>26</v>
      </c>
      <c r="IEE1194" s="243">
        <v>7</v>
      </c>
      <c r="IEF1194" s="243">
        <v>2</v>
      </c>
      <c r="IEG1194" s="244" t="s">
        <v>237</v>
      </c>
      <c r="IEH1194" s="245">
        <v>111</v>
      </c>
      <c r="IEI1194" s="246">
        <v>211</v>
      </c>
      <c r="IEJ1194" s="247" t="e">
        <f>IEJ1211+IEJ1253+IEJ1284+IEJ1300+IEJ1322+IEJ1354+IEJ1370+IEJ1391+IEJ1406+IEJ1439+#REF!+IEJ1453+#REF!+IEJ1465+#REF!</f>
        <v>#REF!</v>
      </c>
      <c r="IEK1194" s="241" t="s">
        <v>30</v>
      </c>
      <c r="IEL1194" s="242" t="s">
        <v>26</v>
      </c>
      <c r="IEM1194" s="243">
        <v>7</v>
      </c>
      <c r="IEN1194" s="243">
        <v>2</v>
      </c>
      <c r="IEO1194" s="244" t="s">
        <v>237</v>
      </c>
      <c r="IEP1194" s="245">
        <v>111</v>
      </c>
      <c r="IEQ1194" s="246">
        <v>211</v>
      </c>
      <c r="IER1194" s="247" t="e">
        <f>IER1211+IER1253+IER1284+IER1300+IER1322+IER1354+IER1370+IER1391+IER1406+IER1439+#REF!+IER1453+#REF!+IER1465+#REF!</f>
        <v>#REF!</v>
      </c>
      <c r="IES1194" s="241" t="s">
        <v>30</v>
      </c>
      <c r="IET1194" s="242" t="s">
        <v>26</v>
      </c>
      <c r="IEU1194" s="243">
        <v>7</v>
      </c>
      <c r="IEV1194" s="243">
        <v>2</v>
      </c>
      <c r="IEW1194" s="244" t="s">
        <v>237</v>
      </c>
      <c r="IEX1194" s="245">
        <v>111</v>
      </c>
      <c r="IEY1194" s="246">
        <v>211</v>
      </c>
      <c r="IEZ1194" s="247" t="e">
        <f>IEZ1211+IEZ1253+IEZ1284+IEZ1300+IEZ1322+IEZ1354+IEZ1370+IEZ1391+IEZ1406+IEZ1439+#REF!+IEZ1453+#REF!+IEZ1465+#REF!</f>
        <v>#REF!</v>
      </c>
      <c r="IFA1194" s="241" t="s">
        <v>30</v>
      </c>
      <c r="IFB1194" s="242" t="s">
        <v>26</v>
      </c>
      <c r="IFC1194" s="243">
        <v>7</v>
      </c>
      <c r="IFD1194" s="243">
        <v>2</v>
      </c>
      <c r="IFE1194" s="244" t="s">
        <v>237</v>
      </c>
      <c r="IFF1194" s="245">
        <v>111</v>
      </c>
      <c r="IFG1194" s="246">
        <v>211</v>
      </c>
      <c r="IFH1194" s="247" t="e">
        <f>IFH1211+IFH1253+IFH1284+IFH1300+IFH1322+IFH1354+IFH1370+IFH1391+IFH1406+IFH1439+#REF!+IFH1453+#REF!+IFH1465+#REF!</f>
        <v>#REF!</v>
      </c>
      <c r="IFI1194" s="241" t="s">
        <v>30</v>
      </c>
      <c r="IFJ1194" s="242" t="s">
        <v>26</v>
      </c>
      <c r="IFK1194" s="243">
        <v>7</v>
      </c>
      <c r="IFL1194" s="243">
        <v>2</v>
      </c>
      <c r="IFM1194" s="244" t="s">
        <v>237</v>
      </c>
      <c r="IFN1194" s="245">
        <v>111</v>
      </c>
      <c r="IFO1194" s="246">
        <v>211</v>
      </c>
      <c r="IFP1194" s="247" t="e">
        <f>IFP1211+IFP1253+IFP1284+IFP1300+IFP1322+IFP1354+IFP1370+IFP1391+IFP1406+IFP1439+#REF!+IFP1453+#REF!+IFP1465+#REF!</f>
        <v>#REF!</v>
      </c>
      <c r="IFQ1194" s="241" t="s">
        <v>30</v>
      </c>
      <c r="IFR1194" s="242" t="s">
        <v>26</v>
      </c>
      <c r="IFS1194" s="243">
        <v>7</v>
      </c>
      <c r="IFT1194" s="243">
        <v>2</v>
      </c>
      <c r="IFU1194" s="244" t="s">
        <v>237</v>
      </c>
      <c r="IFV1194" s="245">
        <v>111</v>
      </c>
      <c r="IFW1194" s="246">
        <v>211</v>
      </c>
      <c r="IFX1194" s="247" t="e">
        <f>IFX1211+IFX1253+IFX1284+IFX1300+IFX1322+IFX1354+IFX1370+IFX1391+IFX1406+IFX1439+#REF!+IFX1453+#REF!+IFX1465+#REF!</f>
        <v>#REF!</v>
      </c>
      <c r="IFY1194" s="241" t="s">
        <v>30</v>
      </c>
      <c r="IFZ1194" s="242" t="s">
        <v>26</v>
      </c>
      <c r="IGA1194" s="243">
        <v>7</v>
      </c>
      <c r="IGB1194" s="243">
        <v>2</v>
      </c>
      <c r="IGC1194" s="244" t="s">
        <v>237</v>
      </c>
      <c r="IGD1194" s="245">
        <v>111</v>
      </c>
      <c r="IGE1194" s="246">
        <v>211</v>
      </c>
      <c r="IGF1194" s="247" t="e">
        <f>IGF1211+IGF1253+IGF1284+IGF1300+IGF1322+IGF1354+IGF1370+IGF1391+IGF1406+IGF1439+#REF!+IGF1453+#REF!+IGF1465+#REF!</f>
        <v>#REF!</v>
      </c>
      <c r="IGG1194" s="241" t="s">
        <v>30</v>
      </c>
      <c r="IGH1194" s="242" t="s">
        <v>26</v>
      </c>
      <c r="IGI1194" s="243">
        <v>7</v>
      </c>
      <c r="IGJ1194" s="243">
        <v>2</v>
      </c>
      <c r="IGK1194" s="244" t="s">
        <v>237</v>
      </c>
      <c r="IGL1194" s="245">
        <v>111</v>
      </c>
      <c r="IGM1194" s="246">
        <v>211</v>
      </c>
      <c r="IGN1194" s="247" t="e">
        <f>IGN1211+IGN1253+IGN1284+IGN1300+IGN1322+IGN1354+IGN1370+IGN1391+IGN1406+IGN1439+#REF!+IGN1453+#REF!+IGN1465+#REF!</f>
        <v>#REF!</v>
      </c>
      <c r="IGO1194" s="241" t="s">
        <v>30</v>
      </c>
      <c r="IGP1194" s="242" t="s">
        <v>26</v>
      </c>
      <c r="IGQ1194" s="243">
        <v>7</v>
      </c>
      <c r="IGR1194" s="243">
        <v>2</v>
      </c>
      <c r="IGS1194" s="244" t="s">
        <v>237</v>
      </c>
      <c r="IGT1194" s="245">
        <v>111</v>
      </c>
      <c r="IGU1194" s="246">
        <v>211</v>
      </c>
      <c r="IGV1194" s="247" t="e">
        <f>IGV1211+IGV1253+IGV1284+IGV1300+IGV1322+IGV1354+IGV1370+IGV1391+IGV1406+IGV1439+#REF!+IGV1453+#REF!+IGV1465+#REF!</f>
        <v>#REF!</v>
      </c>
      <c r="IGW1194" s="241" t="s">
        <v>30</v>
      </c>
      <c r="IGX1194" s="242" t="s">
        <v>26</v>
      </c>
      <c r="IGY1194" s="243">
        <v>7</v>
      </c>
      <c r="IGZ1194" s="243">
        <v>2</v>
      </c>
      <c r="IHA1194" s="244" t="s">
        <v>237</v>
      </c>
      <c r="IHB1194" s="245">
        <v>111</v>
      </c>
      <c r="IHC1194" s="246">
        <v>211</v>
      </c>
      <c r="IHD1194" s="247" t="e">
        <f>IHD1211+IHD1253+IHD1284+IHD1300+IHD1322+IHD1354+IHD1370+IHD1391+IHD1406+IHD1439+#REF!+IHD1453+#REF!+IHD1465+#REF!</f>
        <v>#REF!</v>
      </c>
      <c r="IHE1194" s="241" t="s">
        <v>30</v>
      </c>
      <c r="IHF1194" s="242" t="s">
        <v>26</v>
      </c>
      <c r="IHG1194" s="243">
        <v>7</v>
      </c>
      <c r="IHH1194" s="243">
        <v>2</v>
      </c>
      <c r="IHI1194" s="244" t="s">
        <v>237</v>
      </c>
      <c r="IHJ1194" s="245">
        <v>111</v>
      </c>
      <c r="IHK1194" s="246">
        <v>211</v>
      </c>
      <c r="IHL1194" s="247" t="e">
        <f>IHL1211+IHL1253+IHL1284+IHL1300+IHL1322+IHL1354+IHL1370+IHL1391+IHL1406+IHL1439+#REF!+IHL1453+#REF!+IHL1465+#REF!</f>
        <v>#REF!</v>
      </c>
      <c r="IHM1194" s="241" t="s">
        <v>30</v>
      </c>
      <c r="IHN1194" s="242" t="s">
        <v>26</v>
      </c>
      <c r="IHO1194" s="243">
        <v>7</v>
      </c>
      <c r="IHP1194" s="243">
        <v>2</v>
      </c>
      <c r="IHQ1194" s="244" t="s">
        <v>237</v>
      </c>
      <c r="IHR1194" s="245">
        <v>111</v>
      </c>
      <c r="IHS1194" s="246">
        <v>211</v>
      </c>
      <c r="IHT1194" s="247" t="e">
        <f>IHT1211+IHT1253+IHT1284+IHT1300+IHT1322+IHT1354+IHT1370+IHT1391+IHT1406+IHT1439+#REF!+IHT1453+#REF!+IHT1465+#REF!</f>
        <v>#REF!</v>
      </c>
      <c r="IHU1194" s="241" t="s">
        <v>30</v>
      </c>
      <c r="IHV1194" s="242" t="s">
        <v>26</v>
      </c>
      <c r="IHW1194" s="243">
        <v>7</v>
      </c>
      <c r="IHX1194" s="243">
        <v>2</v>
      </c>
      <c r="IHY1194" s="244" t="s">
        <v>237</v>
      </c>
      <c r="IHZ1194" s="245">
        <v>111</v>
      </c>
      <c r="IIA1194" s="246">
        <v>211</v>
      </c>
      <c r="IIB1194" s="247" t="e">
        <f>IIB1211+IIB1253+IIB1284+IIB1300+IIB1322+IIB1354+IIB1370+IIB1391+IIB1406+IIB1439+#REF!+IIB1453+#REF!+IIB1465+#REF!</f>
        <v>#REF!</v>
      </c>
      <c r="IIC1194" s="241" t="s">
        <v>30</v>
      </c>
      <c r="IID1194" s="242" t="s">
        <v>26</v>
      </c>
      <c r="IIE1194" s="243">
        <v>7</v>
      </c>
      <c r="IIF1194" s="243">
        <v>2</v>
      </c>
      <c r="IIG1194" s="244" t="s">
        <v>237</v>
      </c>
      <c r="IIH1194" s="245">
        <v>111</v>
      </c>
      <c r="III1194" s="246">
        <v>211</v>
      </c>
      <c r="IIJ1194" s="247" t="e">
        <f>IIJ1211+IIJ1253+IIJ1284+IIJ1300+IIJ1322+IIJ1354+IIJ1370+IIJ1391+IIJ1406+IIJ1439+#REF!+IIJ1453+#REF!+IIJ1465+#REF!</f>
        <v>#REF!</v>
      </c>
      <c r="IIK1194" s="241" t="s">
        <v>30</v>
      </c>
      <c r="IIL1194" s="242" t="s">
        <v>26</v>
      </c>
      <c r="IIM1194" s="243">
        <v>7</v>
      </c>
      <c r="IIN1194" s="243">
        <v>2</v>
      </c>
      <c r="IIO1194" s="244" t="s">
        <v>237</v>
      </c>
      <c r="IIP1194" s="245">
        <v>111</v>
      </c>
      <c r="IIQ1194" s="246">
        <v>211</v>
      </c>
      <c r="IIR1194" s="247" t="e">
        <f>IIR1211+IIR1253+IIR1284+IIR1300+IIR1322+IIR1354+IIR1370+IIR1391+IIR1406+IIR1439+#REF!+IIR1453+#REF!+IIR1465+#REF!</f>
        <v>#REF!</v>
      </c>
      <c r="IIS1194" s="241" t="s">
        <v>30</v>
      </c>
      <c r="IIT1194" s="242" t="s">
        <v>26</v>
      </c>
      <c r="IIU1194" s="243">
        <v>7</v>
      </c>
      <c r="IIV1194" s="243">
        <v>2</v>
      </c>
      <c r="IIW1194" s="244" t="s">
        <v>237</v>
      </c>
      <c r="IIX1194" s="245">
        <v>111</v>
      </c>
      <c r="IIY1194" s="246">
        <v>211</v>
      </c>
      <c r="IIZ1194" s="247" t="e">
        <f>IIZ1211+IIZ1253+IIZ1284+IIZ1300+IIZ1322+IIZ1354+IIZ1370+IIZ1391+IIZ1406+IIZ1439+#REF!+IIZ1453+#REF!+IIZ1465+#REF!</f>
        <v>#REF!</v>
      </c>
      <c r="IJA1194" s="241" t="s">
        <v>30</v>
      </c>
      <c r="IJB1194" s="242" t="s">
        <v>26</v>
      </c>
      <c r="IJC1194" s="243">
        <v>7</v>
      </c>
      <c r="IJD1194" s="243">
        <v>2</v>
      </c>
      <c r="IJE1194" s="244" t="s">
        <v>237</v>
      </c>
      <c r="IJF1194" s="245">
        <v>111</v>
      </c>
      <c r="IJG1194" s="246">
        <v>211</v>
      </c>
      <c r="IJH1194" s="247" t="e">
        <f>IJH1211+IJH1253+IJH1284+IJH1300+IJH1322+IJH1354+IJH1370+IJH1391+IJH1406+IJH1439+#REF!+IJH1453+#REF!+IJH1465+#REF!</f>
        <v>#REF!</v>
      </c>
      <c r="IJI1194" s="241" t="s">
        <v>30</v>
      </c>
      <c r="IJJ1194" s="242" t="s">
        <v>26</v>
      </c>
      <c r="IJK1194" s="243">
        <v>7</v>
      </c>
      <c r="IJL1194" s="243">
        <v>2</v>
      </c>
      <c r="IJM1194" s="244" t="s">
        <v>237</v>
      </c>
      <c r="IJN1194" s="245">
        <v>111</v>
      </c>
      <c r="IJO1194" s="246">
        <v>211</v>
      </c>
      <c r="IJP1194" s="247" t="e">
        <f>IJP1211+IJP1253+IJP1284+IJP1300+IJP1322+IJP1354+IJP1370+IJP1391+IJP1406+IJP1439+#REF!+IJP1453+#REF!+IJP1465+#REF!</f>
        <v>#REF!</v>
      </c>
      <c r="IJQ1194" s="241" t="s">
        <v>30</v>
      </c>
      <c r="IJR1194" s="242" t="s">
        <v>26</v>
      </c>
      <c r="IJS1194" s="243">
        <v>7</v>
      </c>
      <c r="IJT1194" s="243">
        <v>2</v>
      </c>
      <c r="IJU1194" s="244" t="s">
        <v>237</v>
      </c>
      <c r="IJV1194" s="245">
        <v>111</v>
      </c>
      <c r="IJW1194" s="246">
        <v>211</v>
      </c>
      <c r="IJX1194" s="247" t="e">
        <f>IJX1211+IJX1253+IJX1284+IJX1300+IJX1322+IJX1354+IJX1370+IJX1391+IJX1406+IJX1439+#REF!+IJX1453+#REF!+IJX1465+#REF!</f>
        <v>#REF!</v>
      </c>
      <c r="IJY1194" s="241" t="s">
        <v>30</v>
      </c>
      <c r="IJZ1194" s="242" t="s">
        <v>26</v>
      </c>
      <c r="IKA1194" s="243">
        <v>7</v>
      </c>
      <c r="IKB1194" s="243">
        <v>2</v>
      </c>
      <c r="IKC1194" s="244" t="s">
        <v>237</v>
      </c>
      <c r="IKD1194" s="245">
        <v>111</v>
      </c>
      <c r="IKE1194" s="246">
        <v>211</v>
      </c>
      <c r="IKF1194" s="247" t="e">
        <f>IKF1211+IKF1253+IKF1284+IKF1300+IKF1322+IKF1354+IKF1370+IKF1391+IKF1406+IKF1439+#REF!+IKF1453+#REF!+IKF1465+#REF!</f>
        <v>#REF!</v>
      </c>
      <c r="IKG1194" s="241" t="s">
        <v>30</v>
      </c>
      <c r="IKH1194" s="242" t="s">
        <v>26</v>
      </c>
      <c r="IKI1194" s="243">
        <v>7</v>
      </c>
      <c r="IKJ1194" s="243">
        <v>2</v>
      </c>
      <c r="IKK1194" s="244" t="s">
        <v>237</v>
      </c>
      <c r="IKL1194" s="245">
        <v>111</v>
      </c>
      <c r="IKM1194" s="246">
        <v>211</v>
      </c>
      <c r="IKN1194" s="247" t="e">
        <f>IKN1211+IKN1253+IKN1284+IKN1300+IKN1322+IKN1354+IKN1370+IKN1391+IKN1406+IKN1439+#REF!+IKN1453+#REF!+IKN1465+#REF!</f>
        <v>#REF!</v>
      </c>
      <c r="IKO1194" s="241" t="s">
        <v>30</v>
      </c>
      <c r="IKP1194" s="242" t="s">
        <v>26</v>
      </c>
      <c r="IKQ1194" s="243">
        <v>7</v>
      </c>
      <c r="IKR1194" s="243">
        <v>2</v>
      </c>
      <c r="IKS1194" s="244" t="s">
        <v>237</v>
      </c>
      <c r="IKT1194" s="245">
        <v>111</v>
      </c>
      <c r="IKU1194" s="246">
        <v>211</v>
      </c>
      <c r="IKV1194" s="247" t="e">
        <f>IKV1211+IKV1253+IKV1284+IKV1300+IKV1322+IKV1354+IKV1370+IKV1391+IKV1406+IKV1439+#REF!+IKV1453+#REF!+IKV1465+#REF!</f>
        <v>#REF!</v>
      </c>
      <c r="IKW1194" s="241" t="s">
        <v>30</v>
      </c>
      <c r="IKX1194" s="242" t="s">
        <v>26</v>
      </c>
      <c r="IKY1194" s="243">
        <v>7</v>
      </c>
      <c r="IKZ1194" s="243">
        <v>2</v>
      </c>
      <c r="ILA1194" s="244" t="s">
        <v>237</v>
      </c>
      <c r="ILB1194" s="245">
        <v>111</v>
      </c>
      <c r="ILC1194" s="246">
        <v>211</v>
      </c>
      <c r="ILD1194" s="247" t="e">
        <f>ILD1211+ILD1253+ILD1284+ILD1300+ILD1322+ILD1354+ILD1370+ILD1391+ILD1406+ILD1439+#REF!+ILD1453+#REF!+ILD1465+#REF!</f>
        <v>#REF!</v>
      </c>
      <c r="ILE1194" s="241" t="s">
        <v>30</v>
      </c>
      <c r="ILF1194" s="242" t="s">
        <v>26</v>
      </c>
      <c r="ILG1194" s="243">
        <v>7</v>
      </c>
      <c r="ILH1194" s="243">
        <v>2</v>
      </c>
      <c r="ILI1194" s="244" t="s">
        <v>237</v>
      </c>
      <c r="ILJ1194" s="245">
        <v>111</v>
      </c>
      <c r="ILK1194" s="246">
        <v>211</v>
      </c>
      <c r="ILL1194" s="247" t="e">
        <f>ILL1211+ILL1253+ILL1284+ILL1300+ILL1322+ILL1354+ILL1370+ILL1391+ILL1406+ILL1439+#REF!+ILL1453+#REF!+ILL1465+#REF!</f>
        <v>#REF!</v>
      </c>
      <c r="ILM1194" s="241" t="s">
        <v>30</v>
      </c>
      <c r="ILN1194" s="242" t="s">
        <v>26</v>
      </c>
      <c r="ILO1194" s="243">
        <v>7</v>
      </c>
      <c r="ILP1194" s="243">
        <v>2</v>
      </c>
      <c r="ILQ1194" s="244" t="s">
        <v>237</v>
      </c>
      <c r="ILR1194" s="245">
        <v>111</v>
      </c>
      <c r="ILS1194" s="246">
        <v>211</v>
      </c>
      <c r="ILT1194" s="247" t="e">
        <f>ILT1211+ILT1253+ILT1284+ILT1300+ILT1322+ILT1354+ILT1370+ILT1391+ILT1406+ILT1439+#REF!+ILT1453+#REF!+ILT1465+#REF!</f>
        <v>#REF!</v>
      </c>
      <c r="ILU1194" s="241" t="s">
        <v>30</v>
      </c>
      <c r="ILV1194" s="242" t="s">
        <v>26</v>
      </c>
      <c r="ILW1194" s="243">
        <v>7</v>
      </c>
      <c r="ILX1194" s="243">
        <v>2</v>
      </c>
      <c r="ILY1194" s="244" t="s">
        <v>237</v>
      </c>
      <c r="ILZ1194" s="245">
        <v>111</v>
      </c>
      <c r="IMA1194" s="246">
        <v>211</v>
      </c>
      <c r="IMB1194" s="247" t="e">
        <f>IMB1211+IMB1253+IMB1284+IMB1300+IMB1322+IMB1354+IMB1370+IMB1391+IMB1406+IMB1439+#REF!+IMB1453+#REF!+IMB1465+#REF!</f>
        <v>#REF!</v>
      </c>
      <c r="IMC1194" s="241" t="s">
        <v>30</v>
      </c>
      <c r="IMD1194" s="242" t="s">
        <v>26</v>
      </c>
      <c r="IME1194" s="243">
        <v>7</v>
      </c>
      <c r="IMF1194" s="243">
        <v>2</v>
      </c>
      <c r="IMG1194" s="244" t="s">
        <v>237</v>
      </c>
      <c r="IMH1194" s="245">
        <v>111</v>
      </c>
      <c r="IMI1194" s="246">
        <v>211</v>
      </c>
      <c r="IMJ1194" s="247" t="e">
        <f>IMJ1211+IMJ1253+IMJ1284+IMJ1300+IMJ1322+IMJ1354+IMJ1370+IMJ1391+IMJ1406+IMJ1439+#REF!+IMJ1453+#REF!+IMJ1465+#REF!</f>
        <v>#REF!</v>
      </c>
      <c r="IMK1194" s="241" t="s">
        <v>30</v>
      </c>
      <c r="IML1194" s="242" t="s">
        <v>26</v>
      </c>
      <c r="IMM1194" s="243">
        <v>7</v>
      </c>
      <c r="IMN1194" s="243">
        <v>2</v>
      </c>
      <c r="IMO1194" s="244" t="s">
        <v>237</v>
      </c>
      <c r="IMP1194" s="245">
        <v>111</v>
      </c>
      <c r="IMQ1194" s="246">
        <v>211</v>
      </c>
      <c r="IMR1194" s="247" t="e">
        <f>IMR1211+IMR1253+IMR1284+IMR1300+IMR1322+IMR1354+IMR1370+IMR1391+IMR1406+IMR1439+#REF!+IMR1453+#REF!+IMR1465+#REF!</f>
        <v>#REF!</v>
      </c>
      <c r="IMS1194" s="241" t="s">
        <v>30</v>
      </c>
      <c r="IMT1194" s="242" t="s">
        <v>26</v>
      </c>
      <c r="IMU1194" s="243">
        <v>7</v>
      </c>
      <c r="IMV1194" s="243">
        <v>2</v>
      </c>
      <c r="IMW1194" s="244" t="s">
        <v>237</v>
      </c>
      <c r="IMX1194" s="245">
        <v>111</v>
      </c>
      <c r="IMY1194" s="246">
        <v>211</v>
      </c>
      <c r="IMZ1194" s="247" t="e">
        <f>IMZ1211+IMZ1253+IMZ1284+IMZ1300+IMZ1322+IMZ1354+IMZ1370+IMZ1391+IMZ1406+IMZ1439+#REF!+IMZ1453+#REF!+IMZ1465+#REF!</f>
        <v>#REF!</v>
      </c>
      <c r="INA1194" s="241" t="s">
        <v>30</v>
      </c>
      <c r="INB1194" s="242" t="s">
        <v>26</v>
      </c>
      <c r="INC1194" s="243">
        <v>7</v>
      </c>
      <c r="IND1194" s="243">
        <v>2</v>
      </c>
      <c r="INE1194" s="244" t="s">
        <v>237</v>
      </c>
      <c r="INF1194" s="245">
        <v>111</v>
      </c>
      <c r="ING1194" s="246">
        <v>211</v>
      </c>
      <c r="INH1194" s="247" t="e">
        <f>INH1211+INH1253+INH1284+INH1300+INH1322+INH1354+INH1370+INH1391+INH1406+INH1439+#REF!+INH1453+#REF!+INH1465+#REF!</f>
        <v>#REF!</v>
      </c>
      <c r="INI1194" s="241" t="s">
        <v>30</v>
      </c>
      <c r="INJ1194" s="242" t="s">
        <v>26</v>
      </c>
      <c r="INK1194" s="243">
        <v>7</v>
      </c>
      <c r="INL1194" s="243">
        <v>2</v>
      </c>
      <c r="INM1194" s="244" t="s">
        <v>237</v>
      </c>
      <c r="INN1194" s="245">
        <v>111</v>
      </c>
      <c r="INO1194" s="246">
        <v>211</v>
      </c>
      <c r="INP1194" s="247" t="e">
        <f>INP1211+INP1253+INP1284+INP1300+INP1322+INP1354+INP1370+INP1391+INP1406+INP1439+#REF!+INP1453+#REF!+INP1465+#REF!</f>
        <v>#REF!</v>
      </c>
      <c r="INQ1194" s="241" t="s">
        <v>30</v>
      </c>
      <c r="INR1194" s="242" t="s">
        <v>26</v>
      </c>
      <c r="INS1194" s="243">
        <v>7</v>
      </c>
      <c r="INT1194" s="243">
        <v>2</v>
      </c>
      <c r="INU1194" s="244" t="s">
        <v>237</v>
      </c>
      <c r="INV1194" s="245">
        <v>111</v>
      </c>
      <c r="INW1194" s="246">
        <v>211</v>
      </c>
      <c r="INX1194" s="247" t="e">
        <f>INX1211+INX1253+INX1284+INX1300+INX1322+INX1354+INX1370+INX1391+INX1406+INX1439+#REF!+INX1453+#REF!+INX1465+#REF!</f>
        <v>#REF!</v>
      </c>
      <c r="INY1194" s="241" t="s">
        <v>30</v>
      </c>
      <c r="INZ1194" s="242" t="s">
        <v>26</v>
      </c>
      <c r="IOA1194" s="243">
        <v>7</v>
      </c>
      <c r="IOB1194" s="243">
        <v>2</v>
      </c>
      <c r="IOC1194" s="244" t="s">
        <v>237</v>
      </c>
      <c r="IOD1194" s="245">
        <v>111</v>
      </c>
      <c r="IOE1194" s="246">
        <v>211</v>
      </c>
      <c r="IOF1194" s="247" t="e">
        <f>IOF1211+IOF1253+IOF1284+IOF1300+IOF1322+IOF1354+IOF1370+IOF1391+IOF1406+IOF1439+#REF!+IOF1453+#REF!+IOF1465+#REF!</f>
        <v>#REF!</v>
      </c>
      <c r="IOG1194" s="241" t="s">
        <v>30</v>
      </c>
      <c r="IOH1194" s="242" t="s">
        <v>26</v>
      </c>
      <c r="IOI1194" s="243">
        <v>7</v>
      </c>
      <c r="IOJ1194" s="243">
        <v>2</v>
      </c>
      <c r="IOK1194" s="244" t="s">
        <v>237</v>
      </c>
      <c r="IOL1194" s="245">
        <v>111</v>
      </c>
      <c r="IOM1194" s="246">
        <v>211</v>
      </c>
      <c r="ION1194" s="247" t="e">
        <f>ION1211+ION1253+ION1284+ION1300+ION1322+ION1354+ION1370+ION1391+ION1406+ION1439+#REF!+ION1453+#REF!+ION1465+#REF!</f>
        <v>#REF!</v>
      </c>
      <c r="IOO1194" s="241" t="s">
        <v>30</v>
      </c>
      <c r="IOP1194" s="242" t="s">
        <v>26</v>
      </c>
      <c r="IOQ1194" s="243">
        <v>7</v>
      </c>
      <c r="IOR1194" s="243">
        <v>2</v>
      </c>
      <c r="IOS1194" s="244" t="s">
        <v>237</v>
      </c>
      <c r="IOT1194" s="245">
        <v>111</v>
      </c>
      <c r="IOU1194" s="246">
        <v>211</v>
      </c>
      <c r="IOV1194" s="247" t="e">
        <f>IOV1211+IOV1253+IOV1284+IOV1300+IOV1322+IOV1354+IOV1370+IOV1391+IOV1406+IOV1439+#REF!+IOV1453+#REF!+IOV1465+#REF!</f>
        <v>#REF!</v>
      </c>
      <c r="IOW1194" s="241" t="s">
        <v>30</v>
      </c>
      <c r="IOX1194" s="242" t="s">
        <v>26</v>
      </c>
      <c r="IOY1194" s="243">
        <v>7</v>
      </c>
      <c r="IOZ1194" s="243">
        <v>2</v>
      </c>
      <c r="IPA1194" s="244" t="s">
        <v>237</v>
      </c>
      <c r="IPB1194" s="245">
        <v>111</v>
      </c>
      <c r="IPC1194" s="246">
        <v>211</v>
      </c>
      <c r="IPD1194" s="247" t="e">
        <f>IPD1211+IPD1253+IPD1284+IPD1300+IPD1322+IPD1354+IPD1370+IPD1391+IPD1406+IPD1439+#REF!+IPD1453+#REF!+IPD1465+#REF!</f>
        <v>#REF!</v>
      </c>
      <c r="IPE1194" s="241" t="s">
        <v>30</v>
      </c>
      <c r="IPF1194" s="242" t="s">
        <v>26</v>
      </c>
      <c r="IPG1194" s="243">
        <v>7</v>
      </c>
      <c r="IPH1194" s="243">
        <v>2</v>
      </c>
      <c r="IPI1194" s="244" t="s">
        <v>237</v>
      </c>
      <c r="IPJ1194" s="245">
        <v>111</v>
      </c>
      <c r="IPK1194" s="246">
        <v>211</v>
      </c>
      <c r="IPL1194" s="247" t="e">
        <f>IPL1211+IPL1253+IPL1284+IPL1300+IPL1322+IPL1354+IPL1370+IPL1391+IPL1406+IPL1439+#REF!+IPL1453+#REF!+IPL1465+#REF!</f>
        <v>#REF!</v>
      </c>
      <c r="IPM1194" s="241" t="s">
        <v>30</v>
      </c>
      <c r="IPN1194" s="242" t="s">
        <v>26</v>
      </c>
      <c r="IPO1194" s="243">
        <v>7</v>
      </c>
      <c r="IPP1194" s="243">
        <v>2</v>
      </c>
      <c r="IPQ1194" s="244" t="s">
        <v>237</v>
      </c>
      <c r="IPR1194" s="245">
        <v>111</v>
      </c>
      <c r="IPS1194" s="246">
        <v>211</v>
      </c>
      <c r="IPT1194" s="247" t="e">
        <f>IPT1211+IPT1253+IPT1284+IPT1300+IPT1322+IPT1354+IPT1370+IPT1391+IPT1406+IPT1439+#REF!+IPT1453+#REF!+IPT1465+#REF!</f>
        <v>#REF!</v>
      </c>
      <c r="IPU1194" s="241" t="s">
        <v>30</v>
      </c>
      <c r="IPV1194" s="242" t="s">
        <v>26</v>
      </c>
      <c r="IPW1194" s="243">
        <v>7</v>
      </c>
      <c r="IPX1194" s="243">
        <v>2</v>
      </c>
      <c r="IPY1194" s="244" t="s">
        <v>237</v>
      </c>
      <c r="IPZ1194" s="245">
        <v>111</v>
      </c>
      <c r="IQA1194" s="246">
        <v>211</v>
      </c>
      <c r="IQB1194" s="247" t="e">
        <f>IQB1211+IQB1253+IQB1284+IQB1300+IQB1322+IQB1354+IQB1370+IQB1391+IQB1406+IQB1439+#REF!+IQB1453+#REF!+IQB1465+#REF!</f>
        <v>#REF!</v>
      </c>
      <c r="IQC1194" s="241" t="s">
        <v>30</v>
      </c>
      <c r="IQD1194" s="242" t="s">
        <v>26</v>
      </c>
      <c r="IQE1194" s="243">
        <v>7</v>
      </c>
      <c r="IQF1194" s="243">
        <v>2</v>
      </c>
      <c r="IQG1194" s="244" t="s">
        <v>237</v>
      </c>
      <c r="IQH1194" s="245">
        <v>111</v>
      </c>
      <c r="IQI1194" s="246">
        <v>211</v>
      </c>
      <c r="IQJ1194" s="247" t="e">
        <f>IQJ1211+IQJ1253+IQJ1284+IQJ1300+IQJ1322+IQJ1354+IQJ1370+IQJ1391+IQJ1406+IQJ1439+#REF!+IQJ1453+#REF!+IQJ1465+#REF!</f>
        <v>#REF!</v>
      </c>
      <c r="IQK1194" s="241" t="s">
        <v>30</v>
      </c>
      <c r="IQL1194" s="242" t="s">
        <v>26</v>
      </c>
      <c r="IQM1194" s="243">
        <v>7</v>
      </c>
      <c r="IQN1194" s="243">
        <v>2</v>
      </c>
      <c r="IQO1194" s="244" t="s">
        <v>237</v>
      </c>
      <c r="IQP1194" s="245">
        <v>111</v>
      </c>
      <c r="IQQ1194" s="246">
        <v>211</v>
      </c>
      <c r="IQR1194" s="247" t="e">
        <f>IQR1211+IQR1253+IQR1284+IQR1300+IQR1322+IQR1354+IQR1370+IQR1391+IQR1406+IQR1439+#REF!+IQR1453+#REF!+IQR1465+#REF!</f>
        <v>#REF!</v>
      </c>
      <c r="IQS1194" s="241" t="s">
        <v>30</v>
      </c>
      <c r="IQT1194" s="242" t="s">
        <v>26</v>
      </c>
      <c r="IQU1194" s="243">
        <v>7</v>
      </c>
      <c r="IQV1194" s="243">
        <v>2</v>
      </c>
      <c r="IQW1194" s="244" t="s">
        <v>237</v>
      </c>
      <c r="IQX1194" s="245">
        <v>111</v>
      </c>
      <c r="IQY1194" s="246">
        <v>211</v>
      </c>
      <c r="IQZ1194" s="247" t="e">
        <f>IQZ1211+IQZ1253+IQZ1284+IQZ1300+IQZ1322+IQZ1354+IQZ1370+IQZ1391+IQZ1406+IQZ1439+#REF!+IQZ1453+#REF!+IQZ1465+#REF!</f>
        <v>#REF!</v>
      </c>
      <c r="IRA1194" s="241" t="s">
        <v>30</v>
      </c>
      <c r="IRB1194" s="242" t="s">
        <v>26</v>
      </c>
      <c r="IRC1194" s="243">
        <v>7</v>
      </c>
      <c r="IRD1194" s="243">
        <v>2</v>
      </c>
      <c r="IRE1194" s="244" t="s">
        <v>237</v>
      </c>
      <c r="IRF1194" s="245">
        <v>111</v>
      </c>
      <c r="IRG1194" s="246">
        <v>211</v>
      </c>
      <c r="IRH1194" s="247" t="e">
        <f>IRH1211+IRH1253+IRH1284+IRH1300+IRH1322+IRH1354+IRH1370+IRH1391+IRH1406+IRH1439+#REF!+IRH1453+#REF!+IRH1465+#REF!</f>
        <v>#REF!</v>
      </c>
      <c r="IRI1194" s="241" t="s">
        <v>30</v>
      </c>
      <c r="IRJ1194" s="242" t="s">
        <v>26</v>
      </c>
      <c r="IRK1194" s="243">
        <v>7</v>
      </c>
      <c r="IRL1194" s="243">
        <v>2</v>
      </c>
      <c r="IRM1194" s="244" t="s">
        <v>237</v>
      </c>
      <c r="IRN1194" s="245">
        <v>111</v>
      </c>
      <c r="IRO1194" s="246">
        <v>211</v>
      </c>
      <c r="IRP1194" s="247" t="e">
        <f>IRP1211+IRP1253+IRP1284+IRP1300+IRP1322+IRP1354+IRP1370+IRP1391+IRP1406+IRP1439+#REF!+IRP1453+#REF!+IRP1465+#REF!</f>
        <v>#REF!</v>
      </c>
      <c r="IRQ1194" s="241" t="s">
        <v>30</v>
      </c>
      <c r="IRR1194" s="242" t="s">
        <v>26</v>
      </c>
      <c r="IRS1194" s="243">
        <v>7</v>
      </c>
      <c r="IRT1194" s="243">
        <v>2</v>
      </c>
      <c r="IRU1194" s="244" t="s">
        <v>237</v>
      </c>
      <c r="IRV1194" s="245">
        <v>111</v>
      </c>
      <c r="IRW1194" s="246">
        <v>211</v>
      </c>
      <c r="IRX1194" s="247" t="e">
        <f>IRX1211+IRX1253+IRX1284+IRX1300+IRX1322+IRX1354+IRX1370+IRX1391+IRX1406+IRX1439+#REF!+IRX1453+#REF!+IRX1465+#REF!</f>
        <v>#REF!</v>
      </c>
      <c r="IRY1194" s="241" t="s">
        <v>30</v>
      </c>
      <c r="IRZ1194" s="242" t="s">
        <v>26</v>
      </c>
      <c r="ISA1194" s="243">
        <v>7</v>
      </c>
      <c r="ISB1194" s="243">
        <v>2</v>
      </c>
      <c r="ISC1194" s="244" t="s">
        <v>237</v>
      </c>
      <c r="ISD1194" s="245">
        <v>111</v>
      </c>
      <c r="ISE1194" s="246">
        <v>211</v>
      </c>
      <c r="ISF1194" s="247" t="e">
        <f>ISF1211+ISF1253+ISF1284+ISF1300+ISF1322+ISF1354+ISF1370+ISF1391+ISF1406+ISF1439+#REF!+ISF1453+#REF!+ISF1465+#REF!</f>
        <v>#REF!</v>
      </c>
      <c r="ISG1194" s="241" t="s">
        <v>30</v>
      </c>
      <c r="ISH1194" s="242" t="s">
        <v>26</v>
      </c>
      <c r="ISI1194" s="243">
        <v>7</v>
      </c>
      <c r="ISJ1194" s="243">
        <v>2</v>
      </c>
      <c r="ISK1194" s="244" t="s">
        <v>237</v>
      </c>
      <c r="ISL1194" s="245">
        <v>111</v>
      </c>
      <c r="ISM1194" s="246">
        <v>211</v>
      </c>
      <c r="ISN1194" s="247" t="e">
        <f>ISN1211+ISN1253+ISN1284+ISN1300+ISN1322+ISN1354+ISN1370+ISN1391+ISN1406+ISN1439+#REF!+ISN1453+#REF!+ISN1465+#REF!</f>
        <v>#REF!</v>
      </c>
      <c r="ISO1194" s="241" t="s">
        <v>30</v>
      </c>
      <c r="ISP1194" s="242" t="s">
        <v>26</v>
      </c>
      <c r="ISQ1194" s="243">
        <v>7</v>
      </c>
      <c r="ISR1194" s="243">
        <v>2</v>
      </c>
      <c r="ISS1194" s="244" t="s">
        <v>237</v>
      </c>
      <c r="IST1194" s="245">
        <v>111</v>
      </c>
      <c r="ISU1194" s="246">
        <v>211</v>
      </c>
      <c r="ISV1194" s="247" t="e">
        <f>ISV1211+ISV1253+ISV1284+ISV1300+ISV1322+ISV1354+ISV1370+ISV1391+ISV1406+ISV1439+#REF!+ISV1453+#REF!+ISV1465+#REF!</f>
        <v>#REF!</v>
      </c>
      <c r="ISW1194" s="241" t="s">
        <v>30</v>
      </c>
      <c r="ISX1194" s="242" t="s">
        <v>26</v>
      </c>
      <c r="ISY1194" s="243">
        <v>7</v>
      </c>
      <c r="ISZ1194" s="243">
        <v>2</v>
      </c>
      <c r="ITA1194" s="244" t="s">
        <v>237</v>
      </c>
      <c r="ITB1194" s="245">
        <v>111</v>
      </c>
      <c r="ITC1194" s="246">
        <v>211</v>
      </c>
      <c r="ITD1194" s="247" t="e">
        <f>ITD1211+ITD1253+ITD1284+ITD1300+ITD1322+ITD1354+ITD1370+ITD1391+ITD1406+ITD1439+#REF!+ITD1453+#REF!+ITD1465+#REF!</f>
        <v>#REF!</v>
      </c>
      <c r="ITE1194" s="241" t="s">
        <v>30</v>
      </c>
      <c r="ITF1194" s="242" t="s">
        <v>26</v>
      </c>
      <c r="ITG1194" s="243">
        <v>7</v>
      </c>
      <c r="ITH1194" s="243">
        <v>2</v>
      </c>
      <c r="ITI1194" s="244" t="s">
        <v>237</v>
      </c>
      <c r="ITJ1194" s="245">
        <v>111</v>
      </c>
      <c r="ITK1194" s="246">
        <v>211</v>
      </c>
      <c r="ITL1194" s="247" t="e">
        <f>ITL1211+ITL1253+ITL1284+ITL1300+ITL1322+ITL1354+ITL1370+ITL1391+ITL1406+ITL1439+#REF!+ITL1453+#REF!+ITL1465+#REF!</f>
        <v>#REF!</v>
      </c>
      <c r="ITM1194" s="241" t="s">
        <v>30</v>
      </c>
      <c r="ITN1194" s="242" t="s">
        <v>26</v>
      </c>
      <c r="ITO1194" s="243">
        <v>7</v>
      </c>
      <c r="ITP1194" s="243">
        <v>2</v>
      </c>
      <c r="ITQ1194" s="244" t="s">
        <v>237</v>
      </c>
      <c r="ITR1194" s="245">
        <v>111</v>
      </c>
      <c r="ITS1194" s="246">
        <v>211</v>
      </c>
      <c r="ITT1194" s="247" t="e">
        <f>ITT1211+ITT1253+ITT1284+ITT1300+ITT1322+ITT1354+ITT1370+ITT1391+ITT1406+ITT1439+#REF!+ITT1453+#REF!+ITT1465+#REF!</f>
        <v>#REF!</v>
      </c>
      <c r="ITU1194" s="241" t="s">
        <v>30</v>
      </c>
      <c r="ITV1194" s="242" t="s">
        <v>26</v>
      </c>
      <c r="ITW1194" s="243">
        <v>7</v>
      </c>
      <c r="ITX1194" s="243">
        <v>2</v>
      </c>
      <c r="ITY1194" s="244" t="s">
        <v>237</v>
      </c>
      <c r="ITZ1194" s="245">
        <v>111</v>
      </c>
      <c r="IUA1194" s="246">
        <v>211</v>
      </c>
      <c r="IUB1194" s="247" t="e">
        <f>IUB1211+IUB1253+IUB1284+IUB1300+IUB1322+IUB1354+IUB1370+IUB1391+IUB1406+IUB1439+#REF!+IUB1453+#REF!+IUB1465+#REF!</f>
        <v>#REF!</v>
      </c>
      <c r="IUC1194" s="241" t="s">
        <v>30</v>
      </c>
      <c r="IUD1194" s="242" t="s">
        <v>26</v>
      </c>
      <c r="IUE1194" s="243">
        <v>7</v>
      </c>
      <c r="IUF1194" s="243">
        <v>2</v>
      </c>
      <c r="IUG1194" s="244" t="s">
        <v>237</v>
      </c>
      <c r="IUH1194" s="245">
        <v>111</v>
      </c>
      <c r="IUI1194" s="246">
        <v>211</v>
      </c>
      <c r="IUJ1194" s="247" t="e">
        <f>IUJ1211+IUJ1253+IUJ1284+IUJ1300+IUJ1322+IUJ1354+IUJ1370+IUJ1391+IUJ1406+IUJ1439+#REF!+IUJ1453+#REF!+IUJ1465+#REF!</f>
        <v>#REF!</v>
      </c>
      <c r="IUK1194" s="241" t="s">
        <v>30</v>
      </c>
      <c r="IUL1194" s="242" t="s">
        <v>26</v>
      </c>
      <c r="IUM1194" s="243">
        <v>7</v>
      </c>
      <c r="IUN1194" s="243">
        <v>2</v>
      </c>
      <c r="IUO1194" s="244" t="s">
        <v>237</v>
      </c>
      <c r="IUP1194" s="245">
        <v>111</v>
      </c>
      <c r="IUQ1194" s="246">
        <v>211</v>
      </c>
      <c r="IUR1194" s="247" t="e">
        <f>IUR1211+IUR1253+IUR1284+IUR1300+IUR1322+IUR1354+IUR1370+IUR1391+IUR1406+IUR1439+#REF!+IUR1453+#REF!+IUR1465+#REF!</f>
        <v>#REF!</v>
      </c>
      <c r="IUS1194" s="241" t="s">
        <v>30</v>
      </c>
      <c r="IUT1194" s="242" t="s">
        <v>26</v>
      </c>
      <c r="IUU1194" s="243">
        <v>7</v>
      </c>
      <c r="IUV1194" s="243">
        <v>2</v>
      </c>
      <c r="IUW1194" s="244" t="s">
        <v>237</v>
      </c>
      <c r="IUX1194" s="245">
        <v>111</v>
      </c>
      <c r="IUY1194" s="246">
        <v>211</v>
      </c>
      <c r="IUZ1194" s="247" t="e">
        <f>IUZ1211+IUZ1253+IUZ1284+IUZ1300+IUZ1322+IUZ1354+IUZ1370+IUZ1391+IUZ1406+IUZ1439+#REF!+IUZ1453+#REF!+IUZ1465+#REF!</f>
        <v>#REF!</v>
      </c>
      <c r="IVA1194" s="241" t="s">
        <v>30</v>
      </c>
      <c r="IVB1194" s="242" t="s">
        <v>26</v>
      </c>
      <c r="IVC1194" s="243">
        <v>7</v>
      </c>
      <c r="IVD1194" s="243">
        <v>2</v>
      </c>
      <c r="IVE1194" s="244" t="s">
        <v>237</v>
      </c>
      <c r="IVF1194" s="245">
        <v>111</v>
      </c>
      <c r="IVG1194" s="246">
        <v>211</v>
      </c>
      <c r="IVH1194" s="247" t="e">
        <f>IVH1211+IVH1253+IVH1284+IVH1300+IVH1322+IVH1354+IVH1370+IVH1391+IVH1406+IVH1439+#REF!+IVH1453+#REF!+IVH1465+#REF!</f>
        <v>#REF!</v>
      </c>
      <c r="IVI1194" s="241" t="s">
        <v>30</v>
      </c>
      <c r="IVJ1194" s="242" t="s">
        <v>26</v>
      </c>
      <c r="IVK1194" s="243">
        <v>7</v>
      </c>
      <c r="IVL1194" s="243">
        <v>2</v>
      </c>
      <c r="IVM1194" s="244" t="s">
        <v>237</v>
      </c>
      <c r="IVN1194" s="245">
        <v>111</v>
      </c>
      <c r="IVO1194" s="246">
        <v>211</v>
      </c>
      <c r="IVP1194" s="247" t="e">
        <f>IVP1211+IVP1253+IVP1284+IVP1300+IVP1322+IVP1354+IVP1370+IVP1391+IVP1406+IVP1439+#REF!+IVP1453+#REF!+IVP1465+#REF!</f>
        <v>#REF!</v>
      </c>
      <c r="IVQ1194" s="241" t="s">
        <v>30</v>
      </c>
      <c r="IVR1194" s="242" t="s">
        <v>26</v>
      </c>
      <c r="IVS1194" s="243">
        <v>7</v>
      </c>
      <c r="IVT1194" s="243">
        <v>2</v>
      </c>
      <c r="IVU1194" s="244" t="s">
        <v>237</v>
      </c>
      <c r="IVV1194" s="245">
        <v>111</v>
      </c>
      <c r="IVW1194" s="246">
        <v>211</v>
      </c>
      <c r="IVX1194" s="247" t="e">
        <f>IVX1211+IVX1253+IVX1284+IVX1300+IVX1322+IVX1354+IVX1370+IVX1391+IVX1406+IVX1439+#REF!+IVX1453+#REF!+IVX1465+#REF!</f>
        <v>#REF!</v>
      </c>
      <c r="IVY1194" s="241" t="s">
        <v>30</v>
      </c>
      <c r="IVZ1194" s="242" t="s">
        <v>26</v>
      </c>
      <c r="IWA1194" s="243">
        <v>7</v>
      </c>
      <c r="IWB1194" s="243">
        <v>2</v>
      </c>
      <c r="IWC1194" s="244" t="s">
        <v>237</v>
      </c>
      <c r="IWD1194" s="245">
        <v>111</v>
      </c>
      <c r="IWE1194" s="246">
        <v>211</v>
      </c>
      <c r="IWF1194" s="247" t="e">
        <f>IWF1211+IWF1253+IWF1284+IWF1300+IWF1322+IWF1354+IWF1370+IWF1391+IWF1406+IWF1439+#REF!+IWF1453+#REF!+IWF1465+#REF!</f>
        <v>#REF!</v>
      </c>
      <c r="IWG1194" s="241" t="s">
        <v>30</v>
      </c>
      <c r="IWH1194" s="242" t="s">
        <v>26</v>
      </c>
      <c r="IWI1194" s="243">
        <v>7</v>
      </c>
      <c r="IWJ1194" s="243">
        <v>2</v>
      </c>
      <c r="IWK1194" s="244" t="s">
        <v>237</v>
      </c>
      <c r="IWL1194" s="245">
        <v>111</v>
      </c>
      <c r="IWM1194" s="246">
        <v>211</v>
      </c>
      <c r="IWN1194" s="247" t="e">
        <f>IWN1211+IWN1253+IWN1284+IWN1300+IWN1322+IWN1354+IWN1370+IWN1391+IWN1406+IWN1439+#REF!+IWN1453+#REF!+IWN1465+#REF!</f>
        <v>#REF!</v>
      </c>
      <c r="IWO1194" s="241" t="s">
        <v>30</v>
      </c>
      <c r="IWP1194" s="242" t="s">
        <v>26</v>
      </c>
      <c r="IWQ1194" s="243">
        <v>7</v>
      </c>
      <c r="IWR1194" s="243">
        <v>2</v>
      </c>
      <c r="IWS1194" s="244" t="s">
        <v>237</v>
      </c>
      <c r="IWT1194" s="245">
        <v>111</v>
      </c>
      <c r="IWU1194" s="246">
        <v>211</v>
      </c>
      <c r="IWV1194" s="247" t="e">
        <f>IWV1211+IWV1253+IWV1284+IWV1300+IWV1322+IWV1354+IWV1370+IWV1391+IWV1406+IWV1439+#REF!+IWV1453+#REF!+IWV1465+#REF!</f>
        <v>#REF!</v>
      </c>
      <c r="IWW1194" s="241" t="s">
        <v>30</v>
      </c>
      <c r="IWX1194" s="242" t="s">
        <v>26</v>
      </c>
      <c r="IWY1194" s="243">
        <v>7</v>
      </c>
      <c r="IWZ1194" s="243">
        <v>2</v>
      </c>
      <c r="IXA1194" s="244" t="s">
        <v>237</v>
      </c>
      <c r="IXB1194" s="245">
        <v>111</v>
      </c>
      <c r="IXC1194" s="246">
        <v>211</v>
      </c>
      <c r="IXD1194" s="247" t="e">
        <f>IXD1211+IXD1253+IXD1284+IXD1300+IXD1322+IXD1354+IXD1370+IXD1391+IXD1406+IXD1439+#REF!+IXD1453+#REF!+IXD1465+#REF!</f>
        <v>#REF!</v>
      </c>
      <c r="IXE1194" s="241" t="s">
        <v>30</v>
      </c>
      <c r="IXF1194" s="242" t="s">
        <v>26</v>
      </c>
      <c r="IXG1194" s="243">
        <v>7</v>
      </c>
      <c r="IXH1194" s="243">
        <v>2</v>
      </c>
      <c r="IXI1194" s="244" t="s">
        <v>237</v>
      </c>
      <c r="IXJ1194" s="245">
        <v>111</v>
      </c>
      <c r="IXK1194" s="246">
        <v>211</v>
      </c>
      <c r="IXL1194" s="247" t="e">
        <f>IXL1211+IXL1253+IXL1284+IXL1300+IXL1322+IXL1354+IXL1370+IXL1391+IXL1406+IXL1439+#REF!+IXL1453+#REF!+IXL1465+#REF!</f>
        <v>#REF!</v>
      </c>
      <c r="IXM1194" s="241" t="s">
        <v>30</v>
      </c>
      <c r="IXN1194" s="242" t="s">
        <v>26</v>
      </c>
      <c r="IXO1194" s="243">
        <v>7</v>
      </c>
      <c r="IXP1194" s="243">
        <v>2</v>
      </c>
      <c r="IXQ1194" s="244" t="s">
        <v>237</v>
      </c>
      <c r="IXR1194" s="245">
        <v>111</v>
      </c>
      <c r="IXS1194" s="246">
        <v>211</v>
      </c>
      <c r="IXT1194" s="247" t="e">
        <f>IXT1211+IXT1253+IXT1284+IXT1300+IXT1322+IXT1354+IXT1370+IXT1391+IXT1406+IXT1439+#REF!+IXT1453+#REF!+IXT1465+#REF!</f>
        <v>#REF!</v>
      </c>
      <c r="IXU1194" s="241" t="s">
        <v>30</v>
      </c>
      <c r="IXV1194" s="242" t="s">
        <v>26</v>
      </c>
      <c r="IXW1194" s="243">
        <v>7</v>
      </c>
      <c r="IXX1194" s="243">
        <v>2</v>
      </c>
      <c r="IXY1194" s="244" t="s">
        <v>237</v>
      </c>
      <c r="IXZ1194" s="245">
        <v>111</v>
      </c>
      <c r="IYA1194" s="246">
        <v>211</v>
      </c>
      <c r="IYB1194" s="247" t="e">
        <f>IYB1211+IYB1253+IYB1284+IYB1300+IYB1322+IYB1354+IYB1370+IYB1391+IYB1406+IYB1439+#REF!+IYB1453+#REF!+IYB1465+#REF!</f>
        <v>#REF!</v>
      </c>
      <c r="IYC1194" s="241" t="s">
        <v>30</v>
      </c>
      <c r="IYD1194" s="242" t="s">
        <v>26</v>
      </c>
      <c r="IYE1194" s="243">
        <v>7</v>
      </c>
      <c r="IYF1194" s="243">
        <v>2</v>
      </c>
      <c r="IYG1194" s="244" t="s">
        <v>237</v>
      </c>
      <c r="IYH1194" s="245">
        <v>111</v>
      </c>
      <c r="IYI1194" s="246">
        <v>211</v>
      </c>
      <c r="IYJ1194" s="247" t="e">
        <f>IYJ1211+IYJ1253+IYJ1284+IYJ1300+IYJ1322+IYJ1354+IYJ1370+IYJ1391+IYJ1406+IYJ1439+#REF!+IYJ1453+#REF!+IYJ1465+#REF!</f>
        <v>#REF!</v>
      </c>
      <c r="IYK1194" s="241" t="s">
        <v>30</v>
      </c>
      <c r="IYL1194" s="242" t="s">
        <v>26</v>
      </c>
      <c r="IYM1194" s="243">
        <v>7</v>
      </c>
      <c r="IYN1194" s="243">
        <v>2</v>
      </c>
      <c r="IYO1194" s="244" t="s">
        <v>237</v>
      </c>
      <c r="IYP1194" s="245">
        <v>111</v>
      </c>
      <c r="IYQ1194" s="246">
        <v>211</v>
      </c>
      <c r="IYR1194" s="247" t="e">
        <f>IYR1211+IYR1253+IYR1284+IYR1300+IYR1322+IYR1354+IYR1370+IYR1391+IYR1406+IYR1439+#REF!+IYR1453+#REF!+IYR1465+#REF!</f>
        <v>#REF!</v>
      </c>
      <c r="IYS1194" s="241" t="s">
        <v>30</v>
      </c>
      <c r="IYT1194" s="242" t="s">
        <v>26</v>
      </c>
      <c r="IYU1194" s="243">
        <v>7</v>
      </c>
      <c r="IYV1194" s="243">
        <v>2</v>
      </c>
      <c r="IYW1194" s="244" t="s">
        <v>237</v>
      </c>
      <c r="IYX1194" s="245">
        <v>111</v>
      </c>
      <c r="IYY1194" s="246">
        <v>211</v>
      </c>
      <c r="IYZ1194" s="247" t="e">
        <f>IYZ1211+IYZ1253+IYZ1284+IYZ1300+IYZ1322+IYZ1354+IYZ1370+IYZ1391+IYZ1406+IYZ1439+#REF!+IYZ1453+#REF!+IYZ1465+#REF!</f>
        <v>#REF!</v>
      </c>
      <c r="IZA1194" s="241" t="s">
        <v>30</v>
      </c>
      <c r="IZB1194" s="242" t="s">
        <v>26</v>
      </c>
      <c r="IZC1194" s="243">
        <v>7</v>
      </c>
      <c r="IZD1194" s="243">
        <v>2</v>
      </c>
      <c r="IZE1194" s="244" t="s">
        <v>237</v>
      </c>
      <c r="IZF1194" s="245">
        <v>111</v>
      </c>
      <c r="IZG1194" s="246">
        <v>211</v>
      </c>
      <c r="IZH1194" s="247" t="e">
        <f>IZH1211+IZH1253+IZH1284+IZH1300+IZH1322+IZH1354+IZH1370+IZH1391+IZH1406+IZH1439+#REF!+IZH1453+#REF!+IZH1465+#REF!</f>
        <v>#REF!</v>
      </c>
      <c r="IZI1194" s="241" t="s">
        <v>30</v>
      </c>
      <c r="IZJ1194" s="242" t="s">
        <v>26</v>
      </c>
      <c r="IZK1194" s="243">
        <v>7</v>
      </c>
      <c r="IZL1194" s="243">
        <v>2</v>
      </c>
      <c r="IZM1194" s="244" t="s">
        <v>237</v>
      </c>
      <c r="IZN1194" s="245">
        <v>111</v>
      </c>
      <c r="IZO1194" s="246">
        <v>211</v>
      </c>
      <c r="IZP1194" s="247" t="e">
        <f>IZP1211+IZP1253+IZP1284+IZP1300+IZP1322+IZP1354+IZP1370+IZP1391+IZP1406+IZP1439+#REF!+IZP1453+#REF!+IZP1465+#REF!</f>
        <v>#REF!</v>
      </c>
      <c r="IZQ1194" s="241" t="s">
        <v>30</v>
      </c>
      <c r="IZR1194" s="242" t="s">
        <v>26</v>
      </c>
      <c r="IZS1194" s="243">
        <v>7</v>
      </c>
      <c r="IZT1194" s="243">
        <v>2</v>
      </c>
      <c r="IZU1194" s="244" t="s">
        <v>237</v>
      </c>
      <c r="IZV1194" s="245">
        <v>111</v>
      </c>
      <c r="IZW1194" s="246">
        <v>211</v>
      </c>
      <c r="IZX1194" s="247" t="e">
        <f>IZX1211+IZX1253+IZX1284+IZX1300+IZX1322+IZX1354+IZX1370+IZX1391+IZX1406+IZX1439+#REF!+IZX1453+#REF!+IZX1465+#REF!</f>
        <v>#REF!</v>
      </c>
      <c r="IZY1194" s="241" t="s">
        <v>30</v>
      </c>
      <c r="IZZ1194" s="242" t="s">
        <v>26</v>
      </c>
      <c r="JAA1194" s="243">
        <v>7</v>
      </c>
      <c r="JAB1194" s="243">
        <v>2</v>
      </c>
      <c r="JAC1194" s="244" t="s">
        <v>237</v>
      </c>
      <c r="JAD1194" s="245">
        <v>111</v>
      </c>
      <c r="JAE1194" s="246">
        <v>211</v>
      </c>
      <c r="JAF1194" s="247" t="e">
        <f>JAF1211+JAF1253+JAF1284+JAF1300+JAF1322+JAF1354+JAF1370+JAF1391+JAF1406+JAF1439+#REF!+JAF1453+#REF!+JAF1465+#REF!</f>
        <v>#REF!</v>
      </c>
      <c r="JAG1194" s="241" t="s">
        <v>30</v>
      </c>
      <c r="JAH1194" s="242" t="s">
        <v>26</v>
      </c>
      <c r="JAI1194" s="243">
        <v>7</v>
      </c>
      <c r="JAJ1194" s="243">
        <v>2</v>
      </c>
      <c r="JAK1194" s="244" t="s">
        <v>237</v>
      </c>
      <c r="JAL1194" s="245">
        <v>111</v>
      </c>
      <c r="JAM1194" s="246">
        <v>211</v>
      </c>
      <c r="JAN1194" s="247" t="e">
        <f>JAN1211+JAN1253+JAN1284+JAN1300+JAN1322+JAN1354+JAN1370+JAN1391+JAN1406+JAN1439+#REF!+JAN1453+#REF!+JAN1465+#REF!</f>
        <v>#REF!</v>
      </c>
      <c r="JAO1194" s="241" t="s">
        <v>30</v>
      </c>
      <c r="JAP1194" s="242" t="s">
        <v>26</v>
      </c>
      <c r="JAQ1194" s="243">
        <v>7</v>
      </c>
      <c r="JAR1194" s="243">
        <v>2</v>
      </c>
      <c r="JAS1194" s="244" t="s">
        <v>237</v>
      </c>
      <c r="JAT1194" s="245">
        <v>111</v>
      </c>
      <c r="JAU1194" s="246">
        <v>211</v>
      </c>
      <c r="JAV1194" s="247" t="e">
        <f>JAV1211+JAV1253+JAV1284+JAV1300+JAV1322+JAV1354+JAV1370+JAV1391+JAV1406+JAV1439+#REF!+JAV1453+#REF!+JAV1465+#REF!</f>
        <v>#REF!</v>
      </c>
      <c r="JAW1194" s="241" t="s">
        <v>30</v>
      </c>
      <c r="JAX1194" s="242" t="s">
        <v>26</v>
      </c>
      <c r="JAY1194" s="243">
        <v>7</v>
      </c>
      <c r="JAZ1194" s="243">
        <v>2</v>
      </c>
      <c r="JBA1194" s="244" t="s">
        <v>237</v>
      </c>
      <c r="JBB1194" s="245">
        <v>111</v>
      </c>
      <c r="JBC1194" s="246">
        <v>211</v>
      </c>
      <c r="JBD1194" s="247" t="e">
        <f>JBD1211+JBD1253+JBD1284+JBD1300+JBD1322+JBD1354+JBD1370+JBD1391+JBD1406+JBD1439+#REF!+JBD1453+#REF!+JBD1465+#REF!</f>
        <v>#REF!</v>
      </c>
      <c r="JBE1194" s="241" t="s">
        <v>30</v>
      </c>
      <c r="JBF1194" s="242" t="s">
        <v>26</v>
      </c>
      <c r="JBG1194" s="243">
        <v>7</v>
      </c>
      <c r="JBH1194" s="243">
        <v>2</v>
      </c>
      <c r="JBI1194" s="244" t="s">
        <v>237</v>
      </c>
      <c r="JBJ1194" s="245">
        <v>111</v>
      </c>
      <c r="JBK1194" s="246">
        <v>211</v>
      </c>
      <c r="JBL1194" s="247" t="e">
        <f>JBL1211+JBL1253+JBL1284+JBL1300+JBL1322+JBL1354+JBL1370+JBL1391+JBL1406+JBL1439+#REF!+JBL1453+#REF!+JBL1465+#REF!</f>
        <v>#REF!</v>
      </c>
      <c r="JBM1194" s="241" t="s">
        <v>30</v>
      </c>
      <c r="JBN1194" s="242" t="s">
        <v>26</v>
      </c>
      <c r="JBO1194" s="243">
        <v>7</v>
      </c>
      <c r="JBP1194" s="243">
        <v>2</v>
      </c>
      <c r="JBQ1194" s="244" t="s">
        <v>237</v>
      </c>
      <c r="JBR1194" s="245">
        <v>111</v>
      </c>
      <c r="JBS1194" s="246">
        <v>211</v>
      </c>
      <c r="JBT1194" s="247" t="e">
        <f>JBT1211+JBT1253+JBT1284+JBT1300+JBT1322+JBT1354+JBT1370+JBT1391+JBT1406+JBT1439+#REF!+JBT1453+#REF!+JBT1465+#REF!</f>
        <v>#REF!</v>
      </c>
      <c r="JBU1194" s="241" t="s">
        <v>30</v>
      </c>
      <c r="JBV1194" s="242" t="s">
        <v>26</v>
      </c>
      <c r="JBW1194" s="243">
        <v>7</v>
      </c>
      <c r="JBX1194" s="243">
        <v>2</v>
      </c>
      <c r="JBY1194" s="244" t="s">
        <v>237</v>
      </c>
      <c r="JBZ1194" s="245">
        <v>111</v>
      </c>
      <c r="JCA1194" s="246">
        <v>211</v>
      </c>
      <c r="JCB1194" s="247" t="e">
        <f>JCB1211+JCB1253+JCB1284+JCB1300+JCB1322+JCB1354+JCB1370+JCB1391+JCB1406+JCB1439+#REF!+JCB1453+#REF!+JCB1465+#REF!</f>
        <v>#REF!</v>
      </c>
      <c r="JCC1194" s="241" t="s">
        <v>30</v>
      </c>
      <c r="JCD1194" s="242" t="s">
        <v>26</v>
      </c>
      <c r="JCE1194" s="243">
        <v>7</v>
      </c>
      <c r="JCF1194" s="243">
        <v>2</v>
      </c>
      <c r="JCG1194" s="244" t="s">
        <v>237</v>
      </c>
      <c r="JCH1194" s="245">
        <v>111</v>
      </c>
      <c r="JCI1194" s="246">
        <v>211</v>
      </c>
      <c r="JCJ1194" s="247" t="e">
        <f>JCJ1211+JCJ1253+JCJ1284+JCJ1300+JCJ1322+JCJ1354+JCJ1370+JCJ1391+JCJ1406+JCJ1439+#REF!+JCJ1453+#REF!+JCJ1465+#REF!</f>
        <v>#REF!</v>
      </c>
      <c r="JCK1194" s="241" t="s">
        <v>30</v>
      </c>
      <c r="JCL1194" s="242" t="s">
        <v>26</v>
      </c>
      <c r="JCM1194" s="243">
        <v>7</v>
      </c>
      <c r="JCN1194" s="243">
        <v>2</v>
      </c>
      <c r="JCO1194" s="244" t="s">
        <v>237</v>
      </c>
      <c r="JCP1194" s="245">
        <v>111</v>
      </c>
      <c r="JCQ1194" s="246">
        <v>211</v>
      </c>
      <c r="JCR1194" s="247" t="e">
        <f>JCR1211+JCR1253+JCR1284+JCR1300+JCR1322+JCR1354+JCR1370+JCR1391+JCR1406+JCR1439+#REF!+JCR1453+#REF!+JCR1465+#REF!</f>
        <v>#REF!</v>
      </c>
      <c r="JCS1194" s="241" t="s">
        <v>30</v>
      </c>
      <c r="JCT1194" s="242" t="s">
        <v>26</v>
      </c>
      <c r="JCU1194" s="243">
        <v>7</v>
      </c>
      <c r="JCV1194" s="243">
        <v>2</v>
      </c>
      <c r="JCW1194" s="244" t="s">
        <v>237</v>
      </c>
      <c r="JCX1194" s="245">
        <v>111</v>
      </c>
      <c r="JCY1194" s="246">
        <v>211</v>
      </c>
      <c r="JCZ1194" s="247" t="e">
        <f>JCZ1211+JCZ1253+JCZ1284+JCZ1300+JCZ1322+JCZ1354+JCZ1370+JCZ1391+JCZ1406+JCZ1439+#REF!+JCZ1453+#REF!+JCZ1465+#REF!</f>
        <v>#REF!</v>
      </c>
      <c r="JDA1194" s="241" t="s">
        <v>30</v>
      </c>
      <c r="JDB1194" s="242" t="s">
        <v>26</v>
      </c>
      <c r="JDC1194" s="243">
        <v>7</v>
      </c>
      <c r="JDD1194" s="243">
        <v>2</v>
      </c>
      <c r="JDE1194" s="244" t="s">
        <v>237</v>
      </c>
      <c r="JDF1194" s="245">
        <v>111</v>
      </c>
      <c r="JDG1194" s="246">
        <v>211</v>
      </c>
      <c r="JDH1194" s="247" t="e">
        <f>JDH1211+JDH1253+JDH1284+JDH1300+JDH1322+JDH1354+JDH1370+JDH1391+JDH1406+JDH1439+#REF!+JDH1453+#REF!+JDH1465+#REF!</f>
        <v>#REF!</v>
      </c>
      <c r="JDI1194" s="241" t="s">
        <v>30</v>
      </c>
      <c r="JDJ1194" s="242" t="s">
        <v>26</v>
      </c>
      <c r="JDK1194" s="243">
        <v>7</v>
      </c>
      <c r="JDL1194" s="243">
        <v>2</v>
      </c>
      <c r="JDM1194" s="244" t="s">
        <v>237</v>
      </c>
      <c r="JDN1194" s="245">
        <v>111</v>
      </c>
      <c r="JDO1194" s="246">
        <v>211</v>
      </c>
      <c r="JDP1194" s="247" t="e">
        <f>JDP1211+JDP1253+JDP1284+JDP1300+JDP1322+JDP1354+JDP1370+JDP1391+JDP1406+JDP1439+#REF!+JDP1453+#REF!+JDP1465+#REF!</f>
        <v>#REF!</v>
      </c>
      <c r="JDQ1194" s="241" t="s">
        <v>30</v>
      </c>
      <c r="JDR1194" s="242" t="s">
        <v>26</v>
      </c>
      <c r="JDS1194" s="243">
        <v>7</v>
      </c>
      <c r="JDT1194" s="243">
        <v>2</v>
      </c>
      <c r="JDU1194" s="244" t="s">
        <v>237</v>
      </c>
      <c r="JDV1194" s="245">
        <v>111</v>
      </c>
      <c r="JDW1194" s="246">
        <v>211</v>
      </c>
      <c r="JDX1194" s="247" t="e">
        <f>JDX1211+JDX1253+JDX1284+JDX1300+JDX1322+JDX1354+JDX1370+JDX1391+JDX1406+JDX1439+#REF!+JDX1453+#REF!+JDX1465+#REF!</f>
        <v>#REF!</v>
      </c>
      <c r="JDY1194" s="241" t="s">
        <v>30</v>
      </c>
      <c r="JDZ1194" s="242" t="s">
        <v>26</v>
      </c>
      <c r="JEA1194" s="243">
        <v>7</v>
      </c>
      <c r="JEB1194" s="243">
        <v>2</v>
      </c>
      <c r="JEC1194" s="244" t="s">
        <v>237</v>
      </c>
      <c r="JED1194" s="245">
        <v>111</v>
      </c>
      <c r="JEE1194" s="246">
        <v>211</v>
      </c>
      <c r="JEF1194" s="247" t="e">
        <f>JEF1211+JEF1253+JEF1284+JEF1300+JEF1322+JEF1354+JEF1370+JEF1391+JEF1406+JEF1439+#REF!+JEF1453+#REF!+JEF1465+#REF!</f>
        <v>#REF!</v>
      </c>
      <c r="JEG1194" s="241" t="s">
        <v>30</v>
      </c>
      <c r="JEH1194" s="242" t="s">
        <v>26</v>
      </c>
      <c r="JEI1194" s="243">
        <v>7</v>
      </c>
      <c r="JEJ1194" s="243">
        <v>2</v>
      </c>
      <c r="JEK1194" s="244" t="s">
        <v>237</v>
      </c>
      <c r="JEL1194" s="245">
        <v>111</v>
      </c>
      <c r="JEM1194" s="246">
        <v>211</v>
      </c>
      <c r="JEN1194" s="247" t="e">
        <f>JEN1211+JEN1253+JEN1284+JEN1300+JEN1322+JEN1354+JEN1370+JEN1391+JEN1406+JEN1439+#REF!+JEN1453+#REF!+JEN1465+#REF!</f>
        <v>#REF!</v>
      </c>
      <c r="JEO1194" s="241" t="s">
        <v>30</v>
      </c>
      <c r="JEP1194" s="242" t="s">
        <v>26</v>
      </c>
      <c r="JEQ1194" s="243">
        <v>7</v>
      </c>
      <c r="JER1194" s="243">
        <v>2</v>
      </c>
      <c r="JES1194" s="244" t="s">
        <v>237</v>
      </c>
      <c r="JET1194" s="245">
        <v>111</v>
      </c>
      <c r="JEU1194" s="246">
        <v>211</v>
      </c>
      <c r="JEV1194" s="247" t="e">
        <f>JEV1211+JEV1253+JEV1284+JEV1300+JEV1322+JEV1354+JEV1370+JEV1391+JEV1406+JEV1439+#REF!+JEV1453+#REF!+JEV1465+#REF!</f>
        <v>#REF!</v>
      </c>
      <c r="JEW1194" s="241" t="s">
        <v>30</v>
      </c>
      <c r="JEX1194" s="242" t="s">
        <v>26</v>
      </c>
      <c r="JEY1194" s="243">
        <v>7</v>
      </c>
      <c r="JEZ1194" s="243">
        <v>2</v>
      </c>
      <c r="JFA1194" s="244" t="s">
        <v>237</v>
      </c>
      <c r="JFB1194" s="245">
        <v>111</v>
      </c>
      <c r="JFC1194" s="246">
        <v>211</v>
      </c>
      <c r="JFD1194" s="247" t="e">
        <f>JFD1211+JFD1253+JFD1284+JFD1300+JFD1322+JFD1354+JFD1370+JFD1391+JFD1406+JFD1439+#REF!+JFD1453+#REF!+JFD1465+#REF!</f>
        <v>#REF!</v>
      </c>
      <c r="JFE1194" s="241" t="s">
        <v>30</v>
      </c>
      <c r="JFF1194" s="242" t="s">
        <v>26</v>
      </c>
      <c r="JFG1194" s="243">
        <v>7</v>
      </c>
      <c r="JFH1194" s="243">
        <v>2</v>
      </c>
      <c r="JFI1194" s="244" t="s">
        <v>237</v>
      </c>
      <c r="JFJ1194" s="245">
        <v>111</v>
      </c>
      <c r="JFK1194" s="246">
        <v>211</v>
      </c>
      <c r="JFL1194" s="247" t="e">
        <f>JFL1211+JFL1253+JFL1284+JFL1300+JFL1322+JFL1354+JFL1370+JFL1391+JFL1406+JFL1439+#REF!+JFL1453+#REF!+JFL1465+#REF!</f>
        <v>#REF!</v>
      </c>
      <c r="JFM1194" s="241" t="s">
        <v>30</v>
      </c>
      <c r="JFN1194" s="242" t="s">
        <v>26</v>
      </c>
      <c r="JFO1194" s="243">
        <v>7</v>
      </c>
      <c r="JFP1194" s="243">
        <v>2</v>
      </c>
      <c r="JFQ1194" s="244" t="s">
        <v>237</v>
      </c>
      <c r="JFR1194" s="245">
        <v>111</v>
      </c>
      <c r="JFS1194" s="246">
        <v>211</v>
      </c>
      <c r="JFT1194" s="247" t="e">
        <f>JFT1211+JFT1253+JFT1284+JFT1300+JFT1322+JFT1354+JFT1370+JFT1391+JFT1406+JFT1439+#REF!+JFT1453+#REF!+JFT1465+#REF!</f>
        <v>#REF!</v>
      </c>
      <c r="JFU1194" s="241" t="s">
        <v>30</v>
      </c>
      <c r="JFV1194" s="242" t="s">
        <v>26</v>
      </c>
      <c r="JFW1194" s="243">
        <v>7</v>
      </c>
      <c r="JFX1194" s="243">
        <v>2</v>
      </c>
      <c r="JFY1194" s="244" t="s">
        <v>237</v>
      </c>
      <c r="JFZ1194" s="245">
        <v>111</v>
      </c>
      <c r="JGA1194" s="246">
        <v>211</v>
      </c>
      <c r="JGB1194" s="247" t="e">
        <f>JGB1211+JGB1253+JGB1284+JGB1300+JGB1322+JGB1354+JGB1370+JGB1391+JGB1406+JGB1439+#REF!+JGB1453+#REF!+JGB1465+#REF!</f>
        <v>#REF!</v>
      </c>
      <c r="JGC1194" s="241" t="s">
        <v>30</v>
      </c>
      <c r="JGD1194" s="242" t="s">
        <v>26</v>
      </c>
      <c r="JGE1194" s="243">
        <v>7</v>
      </c>
      <c r="JGF1194" s="243">
        <v>2</v>
      </c>
      <c r="JGG1194" s="244" t="s">
        <v>237</v>
      </c>
      <c r="JGH1194" s="245">
        <v>111</v>
      </c>
      <c r="JGI1194" s="246">
        <v>211</v>
      </c>
      <c r="JGJ1194" s="247" t="e">
        <f>JGJ1211+JGJ1253+JGJ1284+JGJ1300+JGJ1322+JGJ1354+JGJ1370+JGJ1391+JGJ1406+JGJ1439+#REF!+JGJ1453+#REF!+JGJ1465+#REF!</f>
        <v>#REF!</v>
      </c>
      <c r="JGK1194" s="241" t="s">
        <v>30</v>
      </c>
      <c r="JGL1194" s="242" t="s">
        <v>26</v>
      </c>
      <c r="JGM1194" s="243">
        <v>7</v>
      </c>
      <c r="JGN1194" s="243">
        <v>2</v>
      </c>
      <c r="JGO1194" s="244" t="s">
        <v>237</v>
      </c>
      <c r="JGP1194" s="245">
        <v>111</v>
      </c>
      <c r="JGQ1194" s="246">
        <v>211</v>
      </c>
      <c r="JGR1194" s="247" t="e">
        <f>JGR1211+JGR1253+JGR1284+JGR1300+JGR1322+JGR1354+JGR1370+JGR1391+JGR1406+JGR1439+#REF!+JGR1453+#REF!+JGR1465+#REF!</f>
        <v>#REF!</v>
      </c>
      <c r="JGS1194" s="241" t="s">
        <v>30</v>
      </c>
      <c r="JGT1194" s="242" t="s">
        <v>26</v>
      </c>
      <c r="JGU1194" s="243">
        <v>7</v>
      </c>
      <c r="JGV1194" s="243">
        <v>2</v>
      </c>
      <c r="JGW1194" s="244" t="s">
        <v>237</v>
      </c>
      <c r="JGX1194" s="245">
        <v>111</v>
      </c>
      <c r="JGY1194" s="246">
        <v>211</v>
      </c>
      <c r="JGZ1194" s="247" t="e">
        <f>JGZ1211+JGZ1253+JGZ1284+JGZ1300+JGZ1322+JGZ1354+JGZ1370+JGZ1391+JGZ1406+JGZ1439+#REF!+JGZ1453+#REF!+JGZ1465+#REF!</f>
        <v>#REF!</v>
      </c>
      <c r="JHA1194" s="241" t="s">
        <v>30</v>
      </c>
      <c r="JHB1194" s="242" t="s">
        <v>26</v>
      </c>
      <c r="JHC1194" s="243">
        <v>7</v>
      </c>
      <c r="JHD1194" s="243">
        <v>2</v>
      </c>
      <c r="JHE1194" s="244" t="s">
        <v>237</v>
      </c>
      <c r="JHF1194" s="245">
        <v>111</v>
      </c>
      <c r="JHG1194" s="246">
        <v>211</v>
      </c>
      <c r="JHH1194" s="247" t="e">
        <f>JHH1211+JHH1253+JHH1284+JHH1300+JHH1322+JHH1354+JHH1370+JHH1391+JHH1406+JHH1439+#REF!+JHH1453+#REF!+JHH1465+#REF!</f>
        <v>#REF!</v>
      </c>
      <c r="JHI1194" s="241" t="s">
        <v>30</v>
      </c>
      <c r="JHJ1194" s="242" t="s">
        <v>26</v>
      </c>
      <c r="JHK1194" s="243">
        <v>7</v>
      </c>
      <c r="JHL1194" s="243">
        <v>2</v>
      </c>
      <c r="JHM1194" s="244" t="s">
        <v>237</v>
      </c>
      <c r="JHN1194" s="245">
        <v>111</v>
      </c>
      <c r="JHO1194" s="246">
        <v>211</v>
      </c>
      <c r="JHP1194" s="247" t="e">
        <f>JHP1211+JHP1253+JHP1284+JHP1300+JHP1322+JHP1354+JHP1370+JHP1391+JHP1406+JHP1439+#REF!+JHP1453+#REF!+JHP1465+#REF!</f>
        <v>#REF!</v>
      </c>
      <c r="JHQ1194" s="241" t="s">
        <v>30</v>
      </c>
      <c r="JHR1194" s="242" t="s">
        <v>26</v>
      </c>
      <c r="JHS1194" s="243">
        <v>7</v>
      </c>
      <c r="JHT1194" s="243">
        <v>2</v>
      </c>
      <c r="JHU1194" s="244" t="s">
        <v>237</v>
      </c>
      <c r="JHV1194" s="245">
        <v>111</v>
      </c>
      <c r="JHW1194" s="246">
        <v>211</v>
      </c>
      <c r="JHX1194" s="247" t="e">
        <f>JHX1211+JHX1253+JHX1284+JHX1300+JHX1322+JHX1354+JHX1370+JHX1391+JHX1406+JHX1439+#REF!+JHX1453+#REF!+JHX1465+#REF!</f>
        <v>#REF!</v>
      </c>
      <c r="JHY1194" s="241" t="s">
        <v>30</v>
      </c>
      <c r="JHZ1194" s="242" t="s">
        <v>26</v>
      </c>
      <c r="JIA1194" s="243">
        <v>7</v>
      </c>
      <c r="JIB1194" s="243">
        <v>2</v>
      </c>
      <c r="JIC1194" s="244" t="s">
        <v>237</v>
      </c>
      <c r="JID1194" s="245">
        <v>111</v>
      </c>
      <c r="JIE1194" s="246">
        <v>211</v>
      </c>
      <c r="JIF1194" s="247" t="e">
        <f>JIF1211+JIF1253+JIF1284+JIF1300+JIF1322+JIF1354+JIF1370+JIF1391+JIF1406+JIF1439+#REF!+JIF1453+#REF!+JIF1465+#REF!</f>
        <v>#REF!</v>
      </c>
      <c r="JIG1194" s="241" t="s">
        <v>30</v>
      </c>
      <c r="JIH1194" s="242" t="s">
        <v>26</v>
      </c>
      <c r="JII1194" s="243">
        <v>7</v>
      </c>
      <c r="JIJ1194" s="243">
        <v>2</v>
      </c>
      <c r="JIK1194" s="244" t="s">
        <v>237</v>
      </c>
      <c r="JIL1194" s="245">
        <v>111</v>
      </c>
      <c r="JIM1194" s="246">
        <v>211</v>
      </c>
      <c r="JIN1194" s="247" t="e">
        <f>JIN1211+JIN1253+JIN1284+JIN1300+JIN1322+JIN1354+JIN1370+JIN1391+JIN1406+JIN1439+#REF!+JIN1453+#REF!+JIN1465+#REF!</f>
        <v>#REF!</v>
      </c>
      <c r="JIO1194" s="241" t="s">
        <v>30</v>
      </c>
      <c r="JIP1194" s="242" t="s">
        <v>26</v>
      </c>
      <c r="JIQ1194" s="243">
        <v>7</v>
      </c>
      <c r="JIR1194" s="243">
        <v>2</v>
      </c>
      <c r="JIS1194" s="244" t="s">
        <v>237</v>
      </c>
      <c r="JIT1194" s="245">
        <v>111</v>
      </c>
      <c r="JIU1194" s="246">
        <v>211</v>
      </c>
      <c r="JIV1194" s="247" t="e">
        <f>JIV1211+JIV1253+JIV1284+JIV1300+JIV1322+JIV1354+JIV1370+JIV1391+JIV1406+JIV1439+#REF!+JIV1453+#REF!+JIV1465+#REF!</f>
        <v>#REF!</v>
      </c>
      <c r="JIW1194" s="241" t="s">
        <v>30</v>
      </c>
      <c r="JIX1194" s="242" t="s">
        <v>26</v>
      </c>
      <c r="JIY1194" s="243">
        <v>7</v>
      </c>
      <c r="JIZ1194" s="243">
        <v>2</v>
      </c>
      <c r="JJA1194" s="244" t="s">
        <v>237</v>
      </c>
      <c r="JJB1194" s="245">
        <v>111</v>
      </c>
      <c r="JJC1194" s="246">
        <v>211</v>
      </c>
      <c r="JJD1194" s="247" t="e">
        <f>JJD1211+JJD1253+JJD1284+JJD1300+JJD1322+JJD1354+JJD1370+JJD1391+JJD1406+JJD1439+#REF!+JJD1453+#REF!+JJD1465+#REF!</f>
        <v>#REF!</v>
      </c>
      <c r="JJE1194" s="241" t="s">
        <v>30</v>
      </c>
      <c r="JJF1194" s="242" t="s">
        <v>26</v>
      </c>
      <c r="JJG1194" s="243">
        <v>7</v>
      </c>
      <c r="JJH1194" s="243">
        <v>2</v>
      </c>
      <c r="JJI1194" s="244" t="s">
        <v>237</v>
      </c>
      <c r="JJJ1194" s="245">
        <v>111</v>
      </c>
      <c r="JJK1194" s="246">
        <v>211</v>
      </c>
      <c r="JJL1194" s="247" t="e">
        <f>JJL1211+JJL1253+JJL1284+JJL1300+JJL1322+JJL1354+JJL1370+JJL1391+JJL1406+JJL1439+#REF!+JJL1453+#REF!+JJL1465+#REF!</f>
        <v>#REF!</v>
      </c>
      <c r="JJM1194" s="241" t="s">
        <v>30</v>
      </c>
      <c r="JJN1194" s="242" t="s">
        <v>26</v>
      </c>
      <c r="JJO1194" s="243">
        <v>7</v>
      </c>
      <c r="JJP1194" s="243">
        <v>2</v>
      </c>
      <c r="JJQ1194" s="244" t="s">
        <v>237</v>
      </c>
      <c r="JJR1194" s="245">
        <v>111</v>
      </c>
      <c r="JJS1194" s="246">
        <v>211</v>
      </c>
      <c r="JJT1194" s="247" t="e">
        <f>JJT1211+JJT1253+JJT1284+JJT1300+JJT1322+JJT1354+JJT1370+JJT1391+JJT1406+JJT1439+#REF!+JJT1453+#REF!+JJT1465+#REF!</f>
        <v>#REF!</v>
      </c>
      <c r="JJU1194" s="241" t="s">
        <v>30</v>
      </c>
      <c r="JJV1194" s="242" t="s">
        <v>26</v>
      </c>
      <c r="JJW1194" s="243">
        <v>7</v>
      </c>
      <c r="JJX1194" s="243">
        <v>2</v>
      </c>
      <c r="JJY1194" s="244" t="s">
        <v>237</v>
      </c>
      <c r="JJZ1194" s="245">
        <v>111</v>
      </c>
      <c r="JKA1194" s="246">
        <v>211</v>
      </c>
      <c r="JKB1194" s="247" t="e">
        <f>JKB1211+JKB1253+JKB1284+JKB1300+JKB1322+JKB1354+JKB1370+JKB1391+JKB1406+JKB1439+#REF!+JKB1453+#REF!+JKB1465+#REF!</f>
        <v>#REF!</v>
      </c>
      <c r="JKC1194" s="241" t="s">
        <v>30</v>
      </c>
      <c r="JKD1194" s="242" t="s">
        <v>26</v>
      </c>
      <c r="JKE1194" s="243">
        <v>7</v>
      </c>
      <c r="JKF1194" s="243">
        <v>2</v>
      </c>
      <c r="JKG1194" s="244" t="s">
        <v>237</v>
      </c>
      <c r="JKH1194" s="245">
        <v>111</v>
      </c>
      <c r="JKI1194" s="246">
        <v>211</v>
      </c>
      <c r="JKJ1194" s="247" t="e">
        <f>JKJ1211+JKJ1253+JKJ1284+JKJ1300+JKJ1322+JKJ1354+JKJ1370+JKJ1391+JKJ1406+JKJ1439+#REF!+JKJ1453+#REF!+JKJ1465+#REF!</f>
        <v>#REF!</v>
      </c>
      <c r="JKK1194" s="241" t="s">
        <v>30</v>
      </c>
      <c r="JKL1194" s="242" t="s">
        <v>26</v>
      </c>
      <c r="JKM1194" s="243">
        <v>7</v>
      </c>
      <c r="JKN1194" s="243">
        <v>2</v>
      </c>
      <c r="JKO1194" s="244" t="s">
        <v>237</v>
      </c>
      <c r="JKP1194" s="245">
        <v>111</v>
      </c>
      <c r="JKQ1194" s="246">
        <v>211</v>
      </c>
      <c r="JKR1194" s="247" t="e">
        <f>JKR1211+JKR1253+JKR1284+JKR1300+JKR1322+JKR1354+JKR1370+JKR1391+JKR1406+JKR1439+#REF!+JKR1453+#REF!+JKR1465+#REF!</f>
        <v>#REF!</v>
      </c>
      <c r="JKS1194" s="241" t="s">
        <v>30</v>
      </c>
      <c r="JKT1194" s="242" t="s">
        <v>26</v>
      </c>
      <c r="JKU1194" s="243">
        <v>7</v>
      </c>
      <c r="JKV1194" s="243">
        <v>2</v>
      </c>
      <c r="JKW1194" s="244" t="s">
        <v>237</v>
      </c>
      <c r="JKX1194" s="245">
        <v>111</v>
      </c>
      <c r="JKY1194" s="246">
        <v>211</v>
      </c>
      <c r="JKZ1194" s="247" t="e">
        <f>JKZ1211+JKZ1253+JKZ1284+JKZ1300+JKZ1322+JKZ1354+JKZ1370+JKZ1391+JKZ1406+JKZ1439+#REF!+JKZ1453+#REF!+JKZ1465+#REF!</f>
        <v>#REF!</v>
      </c>
      <c r="JLA1194" s="241" t="s">
        <v>30</v>
      </c>
      <c r="JLB1194" s="242" t="s">
        <v>26</v>
      </c>
      <c r="JLC1194" s="243">
        <v>7</v>
      </c>
      <c r="JLD1194" s="243">
        <v>2</v>
      </c>
      <c r="JLE1194" s="244" t="s">
        <v>237</v>
      </c>
      <c r="JLF1194" s="245">
        <v>111</v>
      </c>
      <c r="JLG1194" s="246">
        <v>211</v>
      </c>
      <c r="JLH1194" s="247" t="e">
        <f>JLH1211+JLH1253+JLH1284+JLH1300+JLH1322+JLH1354+JLH1370+JLH1391+JLH1406+JLH1439+#REF!+JLH1453+#REF!+JLH1465+#REF!</f>
        <v>#REF!</v>
      </c>
      <c r="JLI1194" s="241" t="s">
        <v>30</v>
      </c>
      <c r="JLJ1194" s="242" t="s">
        <v>26</v>
      </c>
      <c r="JLK1194" s="243">
        <v>7</v>
      </c>
      <c r="JLL1194" s="243">
        <v>2</v>
      </c>
      <c r="JLM1194" s="244" t="s">
        <v>237</v>
      </c>
      <c r="JLN1194" s="245">
        <v>111</v>
      </c>
      <c r="JLO1194" s="246">
        <v>211</v>
      </c>
      <c r="JLP1194" s="247" t="e">
        <f>JLP1211+JLP1253+JLP1284+JLP1300+JLP1322+JLP1354+JLP1370+JLP1391+JLP1406+JLP1439+#REF!+JLP1453+#REF!+JLP1465+#REF!</f>
        <v>#REF!</v>
      </c>
      <c r="JLQ1194" s="241" t="s">
        <v>30</v>
      </c>
      <c r="JLR1194" s="242" t="s">
        <v>26</v>
      </c>
      <c r="JLS1194" s="243">
        <v>7</v>
      </c>
      <c r="JLT1194" s="243">
        <v>2</v>
      </c>
      <c r="JLU1194" s="244" t="s">
        <v>237</v>
      </c>
      <c r="JLV1194" s="245">
        <v>111</v>
      </c>
      <c r="JLW1194" s="246">
        <v>211</v>
      </c>
      <c r="JLX1194" s="247" t="e">
        <f>JLX1211+JLX1253+JLX1284+JLX1300+JLX1322+JLX1354+JLX1370+JLX1391+JLX1406+JLX1439+#REF!+JLX1453+#REF!+JLX1465+#REF!</f>
        <v>#REF!</v>
      </c>
      <c r="JLY1194" s="241" t="s">
        <v>30</v>
      </c>
      <c r="JLZ1194" s="242" t="s">
        <v>26</v>
      </c>
      <c r="JMA1194" s="243">
        <v>7</v>
      </c>
      <c r="JMB1194" s="243">
        <v>2</v>
      </c>
      <c r="JMC1194" s="244" t="s">
        <v>237</v>
      </c>
      <c r="JMD1194" s="245">
        <v>111</v>
      </c>
      <c r="JME1194" s="246">
        <v>211</v>
      </c>
      <c r="JMF1194" s="247" t="e">
        <f>JMF1211+JMF1253+JMF1284+JMF1300+JMF1322+JMF1354+JMF1370+JMF1391+JMF1406+JMF1439+#REF!+JMF1453+#REF!+JMF1465+#REF!</f>
        <v>#REF!</v>
      </c>
      <c r="JMG1194" s="241" t="s">
        <v>30</v>
      </c>
      <c r="JMH1194" s="242" t="s">
        <v>26</v>
      </c>
      <c r="JMI1194" s="243">
        <v>7</v>
      </c>
      <c r="JMJ1194" s="243">
        <v>2</v>
      </c>
      <c r="JMK1194" s="244" t="s">
        <v>237</v>
      </c>
      <c r="JML1194" s="245">
        <v>111</v>
      </c>
      <c r="JMM1194" s="246">
        <v>211</v>
      </c>
      <c r="JMN1194" s="247" t="e">
        <f>JMN1211+JMN1253+JMN1284+JMN1300+JMN1322+JMN1354+JMN1370+JMN1391+JMN1406+JMN1439+#REF!+JMN1453+#REF!+JMN1465+#REF!</f>
        <v>#REF!</v>
      </c>
      <c r="JMO1194" s="241" t="s">
        <v>30</v>
      </c>
      <c r="JMP1194" s="242" t="s">
        <v>26</v>
      </c>
      <c r="JMQ1194" s="243">
        <v>7</v>
      </c>
      <c r="JMR1194" s="243">
        <v>2</v>
      </c>
      <c r="JMS1194" s="244" t="s">
        <v>237</v>
      </c>
      <c r="JMT1194" s="245">
        <v>111</v>
      </c>
      <c r="JMU1194" s="246">
        <v>211</v>
      </c>
      <c r="JMV1194" s="247" t="e">
        <f>JMV1211+JMV1253+JMV1284+JMV1300+JMV1322+JMV1354+JMV1370+JMV1391+JMV1406+JMV1439+#REF!+JMV1453+#REF!+JMV1465+#REF!</f>
        <v>#REF!</v>
      </c>
      <c r="JMW1194" s="241" t="s">
        <v>30</v>
      </c>
      <c r="JMX1194" s="242" t="s">
        <v>26</v>
      </c>
      <c r="JMY1194" s="243">
        <v>7</v>
      </c>
      <c r="JMZ1194" s="243">
        <v>2</v>
      </c>
      <c r="JNA1194" s="244" t="s">
        <v>237</v>
      </c>
      <c r="JNB1194" s="245">
        <v>111</v>
      </c>
      <c r="JNC1194" s="246">
        <v>211</v>
      </c>
      <c r="JND1194" s="247" t="e">
        <f>JND1211+JND1253+JND1284+JND1300+JND1322+JND1354+JND1370+JND1391+JND1406+JND1439+#REF!+JND1453+#REF!+JND1465+#REF!</f>
        <v>#REF!</v>
      </c>
      <c r="JNE1194" s="241" t="s">
        <v>30</v>
      </c>
      <c r="JNF1194" s="242" t="s">
        <v>26</v>
      </c>
      <c r="JNG1194" s="243">
        <v>7</v>
      </c>
      <c r="JNH1194" s="243">
        <v>2</v>
      </c>
      <c r="JNI1194" s="244" t="s">
        <v>237</v>
      </c>
      <c r="JNJ1194" s="245">
        <v>111</v>
      </c>
      <c r="JNK1194" s="246">
        <v>211</v>
      </c>
      <c r="JNL1194" s="247" t="e">
        <f>JNL1211+JNL1253+JNL1284+JNL1300+JNL1322+JNL1354+JNL1370+JNL1391+JNL1406+JNL1439+#REF!+JNL1453+#REF!+JNL1465+#REF!</f>
        <v>#REF!</v>
      </c>
      <c r="JNM1194" s="241" t="s">
        <v>30</v>
      </c>
      <c r="JNN1194" s="242" t="s">
        <v>26</v>
      </c>
      <c r="JNO1194" s="243">
        <v>7</v>
      </c>
      <c r="JNP1194" s="243">
        <v>2</v>
      </c>
      <c r="JNQ1194" s="244" t="s">
        <v>237</v>
      </c>
      <c r="JNR1194" s="245">
        <v>111</v>
      </c>
      <c r="JNS1194" s="246">
        <v>211</v>
      </c>
      <c r="JNT1194" s="247" t="e">
        <f>JNT1211+JNT1253+JNT1284+JNT1300+JNT1322+JNT1354+JNT1370+JNT1391+JNT1406+JNT1439+#REF!+JNT1453+#REF!+JNT1465+#REF!</f>
        <v>#REF!</v>
      </c>
      <c r="JNU1194" s="241" t="s">
        <v>30</v>
      </c>
      <c r="JNV1194" s="242" t="s">
        <v>26</v>
      </c>
      <c r="JNW1194" s="243">
        <v>7</v>
      </c>
      <c r="JNX1194" s="243">
        <v>2</v>
      </c>
      <c r="JNY1194" s="244" t="s">
        <v>237</v>
      </c>
      <c r="JNZ1194" s="245">
        <v>111</v>
      </c>
      <c r="JOA1194" s="246">
        <v>211</v>
      </c>
      <c r="JOB1194" s="247" t="e">
        <f>JOB1211+JOB1253+JOB1284+JOB1300+JOB1322+JOB1354+JOB1370+JOB1391+JOB1406+JOB1439+#REF!+JOB1453+#REF!+JOB1465+#REF!</f>
        <v>#REF!</v>
      </c>
      <c r="JOC1194" s="241" t="s">
        <v>30</v>
      </c>
      <c r="JOD1194" s="242" t="s">
        <v>26</v>
      </c>
      <c r="JOE1194" s="243">
        <v>7</v>
      </c>
      <c r="JOF1194" s="243">
        <v>2</v>
      </c>
      <c r="JOG1194" s="244" t="s">
        <v>237</v>
      </c>
      <c r="JOH1194" s="245">
        <v>111</v>
      </c>
      <c r="JOI1194" s="246">
        <v>211</v>
      </c>
      <c r="JOJ1194" s="247" t="e">
        <f>JOJ1211+JOJ1253+JOJ1284+JOJ1300+JOJ1322+JOJ1354+JOJ1370+JOJ1391+JOJ1406+JOJ1439+#REF!+JOJ1453+#REF!+JOJ1465+#REF!</f>
        <v>#REF!</v>
      </c>
      <c r="JOK1194" s="241" t="s">
        <v>30</v>
      </c>
      <c r="JOL1194" s="242" t="s">
        <v>26</v>
      </c>
      <c r="JOM1194" s="243">
        <v>7</v>
      </c>
      <c r="JON1194" s="243">
        <v>2</v>
      </c>
      <c r="JOO1194" s="244" t="s">
        <v>237</v>
      </c>
      <c r="JOP1194" s="245">
        <v>111</v>
      </c>
      <c r="JOQ1194" s="246">
        <v>211</v>
      </c>
      <c r="JOR1194" s="247" t="e">
        <f>JOR1211+JOR1253+JOR1284+JOR1300+JOR1322+JOR1354+JOR1370+JOR1391+JOR1406+JOR1439+#REF!+JOR1453+#REF!+JOR1465+#REF!</f>
        <v>#REF!</v>
      </c>
      <c r="JOS1194" s="241" t="s">
        <v>30</v>
      </c>
      <c r="JOT1194" s="242" t="s">
        <v>26</v>
      </c>
      <c r="JOU1194" s="243">
        <v>7</v>
      </c>
      <c r="JOV1194" s="243">
        <v>2</v>
      </c>
      <c r="JOW1194" s="244" t="s">
        <v>237</v>
      </c>
      <c r="JOX1194" s="245">
        <v>111</v>
      </c>
      <c r="JOY1194" s="246">
        <v>211</v>
      </c>
      <c r="JOZ1194" s="247" t="e">
        <f>JOZ1211+JOZ1253+JOZ1284+JOZ1300+JOZ1322+JOZ1354+JOZ1370+JOZ1391+JOZ1406+JOZ1439+#REF!+JOZ1453+#REF!+JOZ1465+#REF!</f>
        <v>#REF!</v>
      </c>
      <c r="JPA1194" s="241" t="s">
        <v>30</v>
      </c>
      <c r="JPB1194" s="242" t="s">
        <v>26</v>
      </c>
      <c r="JPC1194" s="243">
        <v>7</v>
      </c>
      <c r="JPD1194" s="243">
        <v>2</v>
      </c>
      <c r="JPE1194" s="244" t="s">
        <v>237</v>
      </c>
      <c r="JPF1194" s="245">
        <v>111</v>
      </c>
      <c r="JPG1194" s="246">
        <v>211</v>
      </c>
      <c r="JPH1194" s="247" t="e">
        <f>JPH1211+JPH1253+JPH1284+JPH1300+JPH1322+JPH1354+JPH1370+JPH1391+JPH1406+JPH1439+#REF!+JPH1453+#REF!+JPH1465+#REF!</f>
        <v>#REF!</v>
      </c>
      <c r="JPI1194" s="241" t="s">
        <v>30</v>
      </c>
      <c r="JPJ1194" s="242" t="s">
        <v>26</v>
      </c>
      <c r="JPK1194" s="243">
        <v>7</v>
      </c>
      <c r="JPL1194" s="243">
        <v>2</v>
      </c>
      <c r="JPM1194" s="244" t="s">
        <v>237</v>
      </c>
      <c r="JPN1194" s="245">
        <v>111</v>
      </c>
      <c r="JPO1194" s="246">
        <v>211</v>
      </c>
      <c r="JPP1194" s="247" t="e">
        <f>JPP1211+JPP1253+JPP1284+JPP1300+JPP1322+JPP1354+JPP1370+JPP1391+JPP1406+JPP1439+#REF!+JPP1453+#REF!+JPP1465+#REF!</f>
        <v>#REF!</v>
      </c>
      <c r="JPQ1194" s="241" t="s">
        <v>30</v>
      </c>
      <c r="JPR1194" s="242" t="s">
        <v>26</v>
      </c>
      <c r="JPS1194" s="243">
        <v>7</v>
      </c>
      <c r="JPT1194" s="243">
        <v>2</v>
      </c>
      <c r="JPU1194" s="244" t="s">
        <v>237</v>
      </c>
      <c r="JPV1194" s="245">
        <v>111</v>
      </c>
      <c r="JPW1194" s="246">
        <v>211</v>
      </c>
      <c r="JPX1194" s="247" t="e">
        <f>JPX1211+JPX1253+JPX1284+JPX1300+JPX1322+JPX1354+JPX1370+JPX1391+JPX1406+JPX1439+#REF!+JPX1453+#REF!+JPX1465+#REF!</f>
        <v>#REF!</v>
      </c>
      <c r="JPY1194" s="241" t="s">
        <v>30</v>
      </c>
      <c r="JPZ1194" s="242" t="s">
        <v>26</v>
      </c>
      <c r="JQA1194" s="243">
        <v>7</v>
      </c>
      <c r="JQB1194" s="243">
        <v>2</v>
      </c>
      <c r="JQC1194" s="244" t="s">
        <v>237</v>
      </c>
      <c r="JQD1194" s="245">
        <v>111</v>
      </c>
      <c r="JQE1194" s="246">
        <v>211</v>
      </c>
      <c r="JQF1194" s="247" t="e">
        <f>JQF1211+JQF1253+JQF1284+JQF1300+JQF1322+JQF1354+JQF1370+JQF1391+JQF1406+JQF1439+#REF!+JQF1453+#REF!+JQF1465+#REF!</f>
        <v>#REF!</v>
      </c>
      <c r="JQG1194" s="241" t="s">
        <v>30</v>
      </c>
      <c r="JQH1194" s="242" t="s">
        <v>26</v>
      </c>
      <c r="JQI1194" s="243">
        <v>7</v>
      </c>
      <c r="JQJ1194" s="243">
        <v>2</v>
      </c>
      <c r="JQK1194" s="244" t="s">
        <v>237</v>
      </c>
      <c r="JQL1194" s="245">
        <v>111</v>
      </c>
      <c r="JQM1194" s="246">
        <v>211</v>
      </c>
      <c r="JQN1194" s="247" t="e">
        <f>JQN1211+JQN1253+JQN1284+JQN1300+JQN1322+JQN1354+JQN1370+JQN1391+JQN1406+JQN1439+#REF!+JQN1453+#REF!+JQN1465+#REF!</f>
        <v>#REF!</v>
      </c>
      <c r="JQO1194" s="241" t="s">
        <v>30</v>
      </c>
      <c r="JQP1194" s="242" t="s">
        <v>26</v>
      </c>
      <c r="JQQ1194" s="243">
        <v>7</v>
      </c>
      <c r="JQR1194" s="243">
        <v>2</v>
      </c>
      <c r="JQS1194" s="244" t="s">
        <v>237</v>
      </c>
      <c r="JQT1194" s="245">
        <v>111</v>
      </c>
      <c r="JQU1194" s="246">
        <v>211</v>
      </c>
      <c r="JQV1194" s="247" t="e">
        <f>JQV1211+JQV1253+JQV1284+JQV1300+JQV1322+JQV1354+JQV1370+JQV1391+JQV1406+JQV1439+#REF!+JQV1453+#REF!+JQV1465+#REF!</f>
        <v>#REF!</v>
      </c>
      <c r="JQW1194" s="241" t="s">
        <v>30</v>
      </c>
      <c r="JQX1194" s="242" t="s">
        <v>26</v>
      </c>
      <c r="JQY1194" s="243">
        <v>7</v>
      </c>
      <c r="JQZ1194" s="243">
        <v>2</v>
      </c>
      <c r="JRA1194" s="244" t="s">
        <v>237</v>
      </c>
      <c r="JRB1194" s="245">
        <v>111</v>
      </c>
      <c r="JRC1194" s="246">
        <v>211</v>
      </c>
      <c r="JRD1194" s="247" t="e">
        <f>JRD1211+JRD1253+JRD1284+JRD1300+JRD1322+JRD1354+JRD1370+JRD1391+JRD1406+JRD1439+#REF!+JRD1453+#REF!+JRD1465+#REF!</f>
        <v>#REF!</v>
      </c>
      <c r="JRE1194" s="241" t="s">
        <v>30</v>
      </c>
      <c r="JRF1194" s="242" t="s">
        <v>26</v>
      </c>
      <c r="JRG1194" s="243">
        <v>7</v>
      </c>
      <c r="JRH1194" s="243">
        <v>2</v>
      </c>
      <c r="JRI1194" s="244" t="s">
        <v>237</v>
      </c>
      <c r="JRJ1194" s="245">
        <v>111</v>
      </c>
      <c r="JRK1194" s="246">
        <v>211</v>
      </c>
      <c r="JRL1194" s="247" t="e">
        <f>JRL1211+JRL1253+JRL1284+JRL1300+JRL1322+JRL1354+JRL1370+JRL1391+JRL1406+JRL1439+#REF!+JRL1453+#REF!+JRL1465+#REF!</f>
        <v>#REF!</v>
      </c>
      <c r="JRM1194" s="241" t="s">
        <v>30</v>
      </c>
      <c r="JRN1194" s="242" t="s">
        <v>26</v>
      </c>
      <c r="JRO1194" s="243">
        <v>7</v>
      </c>
      <c r="JRP1194" s="243">
        <v>2</v>
      </c>
      <c r="JRQ1194" s="244" t="s">
        <v>237</v>
      </c>
      <c r="JRR1194" s="245">
        <v>111</v>
      </c>
      <c r="JRS1194" s="246">
        <v>211</v>
      </c>
      <c r="JRT1194" s="247" t="e">
        <f>JRT1211+JRT1253+JRT1284+JRT1300+JRT1322+JRT1354+JRT1370+JRT1391+JRT1406+JRT1439+#REF!+JRT1453+#REF!+JRT1465+#REF!</f>
        <v>#REF!</v>
      </c>
      <c r="JRU1194" s="241" t="s">
        <v>30</v>
      </c>
      <c r="JRV1194" s="242" t="s">
        <v>26</v>
      </c>
      <c r="JRW1194" s="243">
        <v>7</v>
      </c>
      <c r="JRX1194" s="243">
        <v>2</v>
      </c>
      <c r="JRY1194" s="244" t="s">
        <v>237</v>
      </c>
      <c r="JRZ1194" s="245">
        <v>111</v>
      </c>
      <c r="JSA1194" s="246">
        <v>211</v>
      </c>
      <c r="JSB1194" s="247" t="e">
        <f>JSB1211+JSB1253+JSB1284+JSB1300+JSB1322+JSB1354+JSB1370+JSB1391+JSB1406+JSB1439+#REF!+JSB1453+#REF!+JSB1465+#REF!</f>
        <v>#REF!</v>
      </c>
      <c r="JSC1194" s="241" t="s">
        <v>30</v>
      </c>
      <c r="JSD1194" s="242" t="s">
        <v>26</v>
      </c>
      <c r="JSE1194" s="243">
        <v>7</v>
      </c>
      <c r="JSF1194" s="243">
        <v>2</v>
      </c>
      <c r="JSG1194" s="244" t="s">
        <v>237</v>
      </c>
      <c r="JSH1194" s="245">
        <v>111</v>
      </c>
      <c r="JSI1194" s="246">
        <v>211</v>
      </c>
      <c r="JSJ1194" s="247" t="e">
        <f>JSJ1211+JSJ1253+JSJ1284+JSJ1300+JSJ1322+JSJ1354+JSJ1370+JSJ1391+JSJ1406+JSJ1439+#REF!+JSJ1453+#REF!+JSJ1465+#REF!</f>
        <v>#REF!</v>
      </c>
      <c r="JSK1194" s="241" t="s">
        <v>30</v>
      </c>
      <c r="JSL1194" s="242" t="s">
        <v>26</v>
      </c>
      <c r="JSM1194" s="243">
        <v>7</v>
      </c>
      <c r="JSN1194" s="243">
        <v>2</v>
      </c>
      <c r="JSO1194" s="244" t="s">
        <v>237</v>
      </c>
      <c r="JSP1194" s="245">
        <v>111</v>
      </c>
      <c r="JSQ1194" s="246">
        <v>211</v>
      </c>
      <c r="JSR1194" s="247" t="e">
        <f>JSR1211+JSR1253+JSR1284+JSR1300+JSR1322+JSR1354+JSR1370+JSR1391+JSR1406+JSR1439+#REF!+JSR1453+#REF!+JSR1465+#REF!</f>
        <v>#REF!</v>
      </c>
      <c r="JSS1194" s="241" t="s">
        <v>30</v>
      </c>
      <c r="JST1194" s="242" t="s">
        <v>26</v>
      </c>
      <c r="JSU1194" s="243">
        <v>7</v>
      </c>
      <c r="JSV1194" s="243">
        <v>2</v>
      </c>
      <c r="JSW1194" s="244" t="s">
        <v>237</v>
      </c>
      <c r="JSX1194" s="245">
        <v>111</v>
      </c>
      <c r="JSY1194" s="246">
        <v>211</v>
      </c>
      <c r="JSZ1194" s="247" t="e">
        <f>JSZ1211+JSZ1253+JSZ1284+JSZ1300+JSZ1322+JSZ1354+JSZ1370+JSZ1391+JSZ1406+JSZ1439+#REF!+JSZ1453+#REF!+JSZ1465+#REF!</f>
        <v>#REF!</v>
      </c>
      <c r="JTA1194" s="241" t="s">
        <v>30</v>
      </c>
      <c r="JTB1194" s="242" t="s">
        <v>26</v>
      </c>
      <c r="JTC1194" s="243">
        <v>7</v>
      </c>
      <c r="JTD1194" s="243">
        <v>2</v>
      </c>
      <c r="JTE1194" s="244" t="s">
        <v>237</v>
      </c>
      <c r="JTF1194" s="245">
        <v>111</v>
      </c>
      <c r="JTG1194" s="246">
        <v>211</v>
      </c>
      <c r="JTH1194" s="247" t="e">
        <f>JTH1211+JTH1253+JTH1284+JTH1300+JTH1322+JTH1354+JTH1370+JTH1391+JTH1406+JTH1439+#REF!+JTH1453+#REF!+JTH1465+#REF!</f>
        <v>#REF!</v>
      </c>
      <c r="JTI1194" s="241" t="s">
        <v>30</v>
      </c>
      <c r="JTJ1194" s="242" t="s">
        <v>26</v>
      </c>
      <c r="JTK1194" s="243">
        <v>7</v>
      </c>
      <c r="JTL1194" s="243">
        <v>2</v>
      </c>
      <c r="JTM1194" s="244" t="s">
        <v>237</v>
      </c>
      <c r="JTN1194" s="245">
        <v>111</v>
      </c>
      <c r="JTO1194" s="246">
        <v>211</v>
      </c>
      <c r="JTP1194" s="247" t="e">
        <f>JTP1211+JTP1253+JTP1284+JTP1300+JTP1322+JTP1354+JTP1370+JTP1391+JTP1406+JTP1439+#REF!+JTP1453+#REF!+JTP1465+#REF!</f>
        <v>#REF!</v>
      </c>
      <c r="JTQ1194" s="241" t="s">
        <v>30</v>
      </c>
      <c r="JTR1194" s="242" t="s">
        <v>26</v>
      </c>
      <c r="JTS1194" s="243">
        <v>7</v>
      </c>
      <c r="JTT1194" s="243">
        <v>2</v>
      </c>
      <c r="JTU1194" s="244" t="s">
        <v>237</v>
      </c>
      <c r="JTV1194" s="245">
        <v>111</v>
      </c>
      <c r="JTW1194" s="246">
        <v>211</v>
      </c>
      <c r="JTX1194" s="247" t="e">
        <f>JTX1211+JTX1253+JTX1284+JTX1300+JTX1322+JTX1354+JTX1370+JTX1391+JTX1406+JTX1439+#REF!+JTX1453+#REF!+JTX1465+#REF!</f>
        <v>#REF!</v>
      </c>
      <c r="JTY1194" s="241" t="s">
        <v>30</v>
      </c>
      <c r="JTZ1194" s="242" t="s">
        <v>26</v>
      </c>
      <c r="JUA1194" s="243">
        <v>7</v>
      </c>
      <c r="JUB1194" s="243">
        <v>2</v>
      </c>
      <c r="JUC1194" s="244" t="s">
        <v>237</v>
      </c>
      <c r="JUD1194" s="245">
        <v>111</v>
      </c>
      <c r="JUE1194" s="246">
        <v>211</v>
      </c>
      <c r="JUF1194" s="247" t="e">
        <f>JUF1211+JUF1253+JUF1284+JUF1300+JUF1322+JUF1354+JUF1370+JUF1391+JUF1406+JUF1439+#REF!+JUF1453+#REF!+JUF1465+#REF!</f>
        <v>#REF!</v>
      </c>
      <c r="JUG1194" s="241" t="s">
        <v>30</v>
      </c>
      <c r="JUH1194" s="242" t="s">
        <v>26</v>
      </c>
      <c r="JUI1194" s="243">
        <v>7</v>
      </c>
      <c r="JUJ1194" s="243">
        <v>2</v>
      </c>
      <c r="JUK1194" s="244" t="s">
        <v>237</v>
      </c>
      <c r="JUL1194" s="245">
        <v>111</v>
      </c>
      <c r="JUM1194" s="246">
        <v>211</v>
      </c>
      <c r="JUN1194" s="247" t="e">
        <f>JUN1211+JUN1253+JUN1284+JUN1300+JUN1322+JUN1354+JUN1370+JUN1391+JUN1406+JUN1439+#REF!+JUN1453+#REF!+JUN1465+#REF!</f>
        <v>#REF!</v>
      </c>
      <c r="JUO1194" s="241" t="s">
        <v>30</v>
      </c>
      <c r="JUP1194" s="242" t="s">
        <v>26</v>
      </c>
      <c r="JUQ1194" s="243">
        <v>7</v>
      </c>
      <c r="JUR1194" s="243">
        <v>2</v>
      </c>
      <c r="JUS1194" s="244" t="s">
        <v>237</v>
      </c>
      <c r="JUT1194" s="245">
        <v>111</v>
      </c>
      <c r="JUU1194" s="246">
        <v>211</v>
      </c>
      <c r="JUV1194" s="247" t="e">
        <f>JUV1211+JUV1253+JUV1284+JUV1300+JUV1322+JUV1354+JUV1370+JUV1391+JUV1406+JUV1439+#REF!+JUV1453+#REF!+JUV1465+#REF!</f>
        <v>#REF!</v>
      </c>
      <c r="JUW1194" s="241" t="s">
        <v>30</v>
      </c>
      <c r="JUX1194" s="242" t="s">
        <v>26</v>
      </c>
      <c r="JUY1194" s="243">
        <v>7</v>
      </c>
      <c r="JUZ1194" s="243">
        <v>2</v>
      </c>
      <c r="JVA1194" s="244" t="s">
        <v>237</v>
      </c>
      <c r="JVB1194" s="245">
        <v>111</v>
      </c>
      <c r="JVC1194" s="246">
        <v>211</v>
      </c>
      <c r="JVD1194" s="247" t="e">
        <f>JVD1211+JVD1253+JVD1284+JVD1300+JVD1322+JVD1354+JVD1370+JVD1391+JVD1406+JVD1439+#REF!+JVD1453+#REF!+JVD1465+#REF!</f>
        <v>#REF!</v>
      </c>
      <c r="JVE1194" s="241" t="s">
        <v>30</v>
      </c>
      <c r="JVF1194" s="242" t="s">
        <v>26</v>
      </c>
      <c r="JVG1194" s="243">
        <v>7</v>
      </c>
      <c r="JVH1194" s="243">
        <v>2</v>
      </c>
      <c r="JVI1194" s="244" t="s">
        <v>237</v>
      </c>
      <c r="JVJ1194" s="245">
        <v>111</v>
      </c>
      <c r="JVK1194" s="246">
        <v>211</v>
      </c>
      <c r="JVL1194" s="247" t="e">
        <f>JVL1211+JVL1253+JVL1284+JVL1300+JVL1322+JVL1354+JVL1370+JVL1391+JVL1406+JVL1439+#REF!+JVL1453+#REF!+JVL1465+#REF!</f>
        <v>#REF!</v>
      </c>
      <c r="JVM1194" s="241" t="s">
        <v>30</v>
      </c>
      <c r="JVN1194" s="242" t="s">
        <v>26</v>
      </c>
      <c r="JVO1194" s="243">
        <v>7</v>
      </c>
      <c r="JVP1194" s="243">
        <v>2</v>
      </c>
      <c r="JVQ1194" s="244" t="s">
        <v>237</v>
      </c>
      <c r="JVR1194" s="245">
        <v>111</v>
      </c>
      <c r="JVS1194" s="246">
        <v>211</v>
      </c>
      <c r="JVT1194" s="247" t="e">
        <f>JVT1211+JVT1253+JVT1284+JVT1300+JVT1322+JVT1354+JVT1370+JVT1391+JVT1406+JVT1439+#REF!+JVT1453+#REF!+JVT1465+#REF!</f>
        <v>#REF!</v>
      </c>
      <c r="JVU1194" s="241" t="s">
        <v>30</v>
      </c>
      <c r="JVV1194" s="242" t="s">
        <v>26</v>
      </c>
      <c r="JVW1194" s="243">
        <v>7</v>
      </c>
      <c r="JVX1194" s="243">
        <v>2</v>
      </c>
      <c r="JVY1194" s="244" t="s">
        <v>237</v>
      </c>
      <c r="JVZ1194" s="245">
        <v>111</v>
      </c>
      <c r="JWA1194" s="246">
        <v>211</v>
      </c>
      <c r="JWB1194" s="247" t="e">
        <f>JWB1211+JWB1253+JWB1284+JWB1300+JWB1322+JWB1354+JWB1370+JWB1391+JWB1406+JWB1439+#REF!+JWB1453+#REF!+JWB1465+#REF!</f>
        <v>#REF!</v>
      </c>
      <c r="JWC1194" s="241" t="s">
        <v>30</v>
      </c>
      <c r="JWD1194" s="242" t="s">
        <v>26</v>
      </c>
      <c r="JWE1194" s="243">
        <v>7</v>
      </c>
      <c r="JWF1194" s="243">
        <v>2</v>
      </c>
      <c r="JWG1194" s="244" t="s">
        <v>237</v>
      </c>
      <c r="JWH1194" s="245">
        <v>111</v>
      </c>
      <c r="JWI1194" s="246">
        <v>211</v>
      </c>
      <c r="JWJ1194" s="247" t="e">
        <f>JWJ1211+JWJ1253+JWJ1284+JWJ1300+JWJ1322+JWJ1354+JWJ1370+JWJ1391+JWJ1406+JWJ1439+#REF!+JWJ1453+#REF!+JWJ1465+#REF!</f>
        <v>#REF!</v>
      </c>
      <c r="JWK1194" s="241" t="s">
        <v>30</v>
      </c>
      <c r="JWL1194" s="242" t="s">
        <v>26</v>
      </c>
      <c r="JWM1194" s="243">
        <v>7</v>
      </c>
      <c r="JWN1194" s="243">
        <v>2</v>
      </c>
      <c r="JWO1194" s="244" t="s">
        <v>237</v>
      </c>
      <c r="JWP1194" s="245">
        <v>111</v>
      </c>
      <c r="JWQ1194" s="246">
        <v>211</v>
      </c>
      <c r="JWR1194" s="247" t="e">
        <f>JWR1211+JWR1253+JWR1284+JWR1300+JWR1322+JWR1354+JWR1370+JWR1391+JWR1406+JWR1439+#REF!+JWR1453+#REF!+JWR1465+#REF!</f>
        <v>#REF!</v>
      </c>
      <c r="JWS1194" s="241" t="s">
        <v>30</v>
      </c>
      <c r="JWT1194" s="242" t="s">
        <v>26</v>
      </c>
      <c r="JWU1194" s="243">
        <v>7</v>
      </c>
      <c r="JWV1194" s="243">
        <v>2</v>
      </c>
      <c r="JWW1194" s="244" t="s">
        <v>237</v>
      </c>
      <c r="JWX1194" s="245">
        <v>111</v>
      </c>
      <c r="JWY1194" s="246">
        <v>211</v>
      </c>
      <c r="JWZ1194" s="247" t="e">
        <f>JWZ1211+JWZ1253+JWZ1284+JWZ1300+JWZ1322+JWZ1354+JWZ1370+JWZ1391+JWZ1406+JWZ1439+#REF!+JWZ1453+#REF!+JWZ1465+#REF!</f>
        <v>#REF!</v>
      </c>
      <c r="JXA1194" s="241" t="s">
        <v>30</v>
      </c>
      <c r="JXB1194" s="242" t="s">
        <v>26</v>
      </c>
      <c r="JXC1194" s="243">
        <v>7</v>
      </c>
      <c r="JXD1194" s="243">
        <v>2</v>
      </c>
      <c r="JXE1194" s="244" t="s">
        <v>237</v>
      </c>
      <c r="JXF1194" s="245">
        <v>111</v>
      </c>
      <c r="JXG1194" s="246">
        <v>211</v>
      </c>
      <c r="JXH1194" s="247" t="e">
        <f>JXH1211+JXH1253+JXH1284+JXH1300+JXH1322+JXH1354+JXH1370+JXH1391+JXH1406+JXH1439+#REF!+JXH1453+#REF!+JXH1465+#REF!</f>
        <v>#REF!</v>
      </c>
      <c r="JXI1194" s="241" t="s">
        <v>30</v>
      </c>
      <c r="JXJ1194" s="242" t="s">
        <v>26</v>
      </c>
      <c r="JXK1194" s="243">
        <v>7</v>
      </c>
      <c r="JXL1194" s="243">
        <v>2</v>
      </c>
      <c r="JXM1194" s="244" t="s">
        <v>237</v>
      </c>
      <c r="JXN1194" s="245">
        <v>111</v>
      </c>
      <c r="JXO1194" s="246">
        <v>211</v>
      </c>
      <c r="JXP1194" s="247" t="e">
        <f>JXP1211+JXP1253+JXP1284+JXP1300+JXP1322+JXP1354+JXP1370+JXP1391+JXP1406+JXP1439+#REF!+JXP1453+#REF!+JXP1465+#REF!</f>
        <v>#REF!</v>
      </c>
      <c r="JXQ1194" s="241" t="s">
        <v>30</v>
      </c>
      <c r="JXR1194" s="242" t="s">
        <v>26</v>
      </c>
      <c r="JXS1194" s="243">
        <v>7</v>
      </c>
      <c r="JXT1194" s="243">
        <v>2</v>
      </c>
      <c r="JXU1194" s="244" t="s">
        <v>237</v>
      </c>
      <c r="JXV1194" s="245">
        <v>111</v>
      </c>
      <c r="JXW1194" s="246">
        <v>211</v>
      </c>
      <c r="JXX1194" s="247" t="e">
        <f>JXX1211+JXX1253+JXX1284+JXX1300+JXX1322+JXX1354+JXX1370+JXX1391+JXX1406+JXX1439+#REF!+JXX1453+#REF!+JXX1465+#REF!</f>
        <v>#REF!</v>
      </c>
      <c r="JXY1194" s="241" t="s">
        <v>30</v>
      </c>
      <c r="JXZ1194" s="242" t="s">
        <v>26</v>
      </c>
      <c r="JYA1194" s="243">
        <v>7</v>
      </c>
      <c r="JYB1194" s="243">
        <v>2</v>
      </c>
      <c r="JYC1194" s="244" t="s">
        <v>237</v>
      </c>
      <c r="JYD1194" s="245">
        <v>111</v>
      </c>
      <c r="JYE1194" s="246">
        <v>211</v>
      </c>
      <c r="JYF1194" s="247" t="e">
        <f>JYF1211+JYF1253+JYF1284+JYF1300+JYF1322+JYF1354+JYF1370+JYF1391+JYF1406+JYF1439+#REF!+JYF1453+#REF!+JYF1465+#REF!</f>
        <v>#REF!</v>
      </c>
      <c r="JYG1194" s="241" t="s">
        <v>30</v>
      </c>
      <c r="JYH1194" s="242" t="s">
        <v>26</v>
      </c>
      <c r="JYI1194" s="243">
        <v>7</v>
      </c>
      <c r="JYJ1194" s="243">
        <v>2</v>
      </c>
      <c r="JYK1194" s="244" t="s">
        <v>237</v>
      </c>
      <c r="JYL1194" s="245">
        <v>111</v>
      </c>
      <c r="JYM1194" s="246">
        <v>211</v>
      </c>
      <c r="JYN1194" s="247" t="e">
        <f>JYN1211+JYN1253+JYN1284+JYN1300+JYN1322+JYN1354+JYN1370+JYN1391+JYN1406+JYN1439+#REF!+JYN1453+#REF!+JYN1465+#REF!</f>
        <v>#REF!</v>
      </c>
      <c r="JYO1194" s="241" t="s">
        <v>30</v>
      </c>
      <c r="JYP1194" s="242" t="s">
        <v>26</v>
      </c>
      <c r="JYQ1194" s="243">
        <v>7</v>
      </c>
      <c r="JYR1194" s="243">
        <v>2</v>
      </c>
      <c r="JYS1194" s="244" t="s">
        <v>237</v>
      </c>
      <c r="JYT1194" s="245">
        <v>111</v>
      </c>
      <c r="JYU1194" s="246">
        <v>211</v>
      </c>
      <c r="JYV1194" s="247" t="e">
        <f>JYV1211+JYV1253+JYV1284+JYV1300+JYV1322+JYV1354+JYV1370+JYV1391+JYV1406+JYV1439+#REF!+JYV1453+#REF!+JYV1465+#REF!</f>
        <v>#REF!</v>
      </c>
      <c r="JYW1194" s="241" t="s">
        <v>30</v>
      </c>
      <c r="JYX1194" s="242" t="s">
        <v>26</v>
      </c>
      <c r="JYY1194" s="243">
        <v>7</v>
      </c>
      <c r="JYZ1194" s="243">
        <v>2</v>
      </c>
      <c r="JZA1194" s="244" t="s">
        <v>237</v>
      </c>
      <c r="JZB1194" s="245">
        <v>111</v>
      </c>
      <c r="JZC1194" s="246">
        <v>211</v>
      </c>
      <c r="JZD1194" s="247" t="e">
        <f>JZD1211+JZD1253+JZD1284+JZD1300+JZD1322+JZD1354+JZD1370+JZD1391+JZD1406+JZD1439+#REF!+JZD1453+#REF!+JZD1465+#REF!</f>
        <v>#REF!</v>
      </c>
      <c r="JZE1194" s="241" t="s">
        <v>30</v>
      </c>
      <c r="JZF1194" s="242" t="s">
        <v>26</v>
      </c>
      <c r="JZG1194" s="243">
        <v>7</v>
      </c>
      <c r="JZH1194" s="243">
        <v>2</v>
      </c>
      <c r="JZI1194" s="244" t="s">
        <v>237</v>
      </c>
      <c r="JZJ1194" s="245">
        <v>111</v>
      </c>
      <c r="JZK1194" s="246">
        <v>211</v>
      </c>
      <c r="JZL1194" s="247" t="e">
        <f>JZL1211+JZL1253+JZL1284+JZL1300+JZL1322+JZL1354+JZL1370+JZL1391+JZL1406+JZL1439+#REF!+JZL1453+#REF!+JZL1465+#REF!</f>
        <v>#REF!</v>
      </c>
      <c r="JZM1194" s="241" t="s">
        <v>30</v>
      </c>
      <c r="JZN1194" s="242" t="s">
        <v>26</v>
      </c>
      <c r="JZO1194" s="243">
        <v>7</v>
      </c>
      <c r="JZP1194" s="243">
        <v>2</v>
      </c>
      <c r="JZQ1194" s="244" t="s">
        <v>237</v>
      </c>
      <c r="JZR1194" s="245">
        <v>111</v>
      </c>
      <c r="JZS1194" s="246">
        <v>211</v>
      </c>
      <c r="JZT1194" s="247" t="e">
        <f>JZT1211+JZT1253+JZT1284+JZT1300+JZT1322+JZT1354+JZT1370+JZT1391+JZT1406+JZT1439+#REF!+JZT1453+#REF!+JZT1465+#REF!</f>
        <v>#REF!</v>
      </c>
      <c r="JZU1194" s="241" t="s">
        <v>30</v>
      </c>
      <c r="JZV1194" s="242" t="s">
        <v>26</v>
      </c>
      <c r="JZW1194" s="243">
        <v>7</v>
      </c>
      <c r="JZX1194" s="243">
        <v>2</v>
      </c>
      <c r="JZY1194" s="244" t="s">
        <v>237</v>
      </c>
      <c r="JZZ1194" s="245">
        <v>111</v>
      </c>
      <c r="KAA1194" s="246">
        <v>211</v>
      </c>
      <c r="KAB1194" s="247" t="e">
        <f>KAB1211+KAB1253+KAB1284+KAB1300+KAB1322+KAB1354+KAB1370+KAB1391+KAB1406+KAB1439+#REF!+KAB1453+#REF!+KAB1465+#REF!</f>
        <v>#REF!</v>
      </c>
      <c r="KAC1194" s="241" t="s">
        <v>30</v>
      </c>
      <c r="KAD1194" s="242" t="s">
        <v>26</v>
      </c>
      <c r="KAE1194" s="243">
        <v>7</v>
      </c>
      <c r="KAF1194" s="243">
        <v>2</v>
      </c>
      <c r="KAG1194" s="244" t="s">
        <v>237</v>
      </c>
      <c r="KAH1194" s="245">
        <v>111</v>
      </c>
      <c r="KAI1194" s="246">
        <v>211</v>
      </c>
      <c r="KAJ1194" s="247" t="e">
        <f>KAJ1211+KAJ1253+KAJ1284+KAJ1300+KAJ1322+KAJ1354+KAJ1370+KAJ1391+KAJ1406+KAJ1439+#REF!+KAJ1453+#REF!+KAJ1465+#REF!</f>
        <v>#REF!</v>
      </c>
      <c r="KAK1194" s="241" t="s">
        <v>30</v>
      </c>
      <c r="KAL1194" s="242" t="s">
        <v>26</v>
      </c>
      <c r="KAM1194" s="243">
        <v>7</v>
      </c>
      <c r="KAN1194" s="243">
        <v>2</v>
      </c>
      <c r="KAO1194" s="244" t="s">
        <v>237</v>
      </c>
      <c r="KAP1194" s="245">
        <v>111</v>
      </c>
      <c r="KAQ1194" s="246">
        <v>211</v>
      </c>
      <c r="KAR1194" s="247" t="e">
        <f>KAR1211+KAR1253+KAR1284+KAR1300+KAR1322+KAR1354+KAR1370+KAR1391+KAR1406+KAR1439+#REF!+KAR1453+#REF!+KAR1465+#REF!</f>
        <v>#REF!</v>
      </c>
      <c r="KAS1194" s="241" t="s">
        <v>30</v>
      </c>
      <c r="KAT1194" s="242" t="s">
        <v>26</v>
      </c>
      <c r="KAU1194" s="243">
        <v>7</v>
      </c>
      <c r="KAV1194" s="243">
        <v>2</v>
      </c>
      <c r="KAW1194" s="244" t="s">
        <v>237</v>
      </c>
      <c r="KAX1194" s="245">
        <v>111</v>
      </c>
      <c r="KAY1194" s="246">
        <v>211</v>
      </c>
      <c r="KAZ1194" s="247" t="e">
        <f>KAZ1211+KAZ1253+KAZ1284+KAZ1300+KAZ1322+KAZ1354+KAZ1370+KAZ1391+KAZ1406+KAZ1439+#REF!+KAZ1453+#REF!+KAZ1465+#REF!</f>
        <v>#REF!</v>
      </c>
      <c r="KBA1194" s="241" t="s">
        <v>30</v>
      </c>
      <c r="KBB1194" s="242" t="s">
        <v>26</v>
      </c>
      <c r="KBC1194" s="243">
        <v>7</v>
      </c>
      <c r="KBD1194" s="243">
        <v>2</v>
      </c>
      <c r="KBE1194" s="244" t="s">
        <v>237</v>
      </c>
      <c r="KBF1194" s="245">
        <v>111</v>
      </c>
      <c r="KBG1194" s="246">
        <v>211</v>
      </c>
      <c r="KBH1194" s="247" t="e">
        <f>KBH1211+KBH1253+KBH1284+KBH1300+KBH1322+KBH1354+KBH1370+KBH1391+KBH1406+KBH1439+#REF!+KBH1453+#REF!+KBH1465+#REF!</f>
        <v>#REF!</v>
      </c>
      <c r="KBI1194" s="241" t="s">
        <v>30</v>
      </c>
      <c r="KBJ1194" s="242" t="s">
        <v>26</v>
      </c>
      <c r="KBK1194" s="243">
        <v>7</v>
      </c>
      <c r="KBL1194" s="243">
        <v>2</v>
      </c>
      <c r="KBM1194" s="244" t="s">
        <v>237</v>
      </c>
      <c r="KBN1194" s="245">
        <v>111</v>
      </c>
      <c r="KBO1194" s="246">
        <v>211</v>
      </c>
      <c r="KBP1194" s="247" t="e">
        <f>KBP1211+KBP1253+KBP1284+KBP1300+KBP1322+KBP1354+KBP1370+KBP1391+KBP1406+KBP1439+#REF!+KBP1453+#REF!+KBP1465+#REF!</f>
        <v>#REF!</v>
      </c>
      <c r="KBQ1194" s="241" t="s">
        <v>30</v>
      </c>
      <c r="KBR1194" s="242" t="s">
        <v>26</v>
      </c>
      <c r="KBS1194" s="243">
        <v>7</v>
      </c>
      <c r="KBT1194" s="243">
        <v>2</v>
      </c>
      <c r="KBU1194" s="244" t="s">
        <v>237</v>
      </c>
      <c r="KBV1194" s="245">
        <v>111</v>
      </c>
      <c r="KBW1194" s="246">
        <v>211</v>
      </c>
      <c r="KBX1194" s="247" t="e">
        <f>KBX1211+KBX1253+KBX1284+KBX1300+KBX1322+KBX1354+KBX1370+KBX1391+KBX1406+KBX1439+#REF!+KBX1453+#REF!+KBX1465+#REF!</f>
        <v>#REF!</v>
      </c>
      <c r="KBY1194" s="241" t="s">
        <v>30</v>
      </c>
      <c r="KBZ1194" s="242" t="s">
        <v>26</v>
      </c>
      <c r="KCA1194" s="243">
        <v>7</v>
      </c>
      <c r="KCB1194" s="243">
        <v>2</v>
      </c>
      <c r="KCC1194" s="244" t="s">
        <v>237</v>
      </c>
      <c r="KCD1194" s="245">
        <v>111</v>
      </c>
      <c r="KCE1194" s="246">
        <v>211</v>
      </c>
      <c r="KCF1194" s="247" t="e">
        <f>KCF1211+KCF1253+KCF1284+KCF1300+KCF1322+KCF1354+KCF1370+KCF1391+KCF1406+KCF1439+#REF!+KCF1453+#REF!+KCF1465+#REF!</f>
        <v>#REF!</v>
      </c>
      <c r="KCG1194" s="241" t="s">
        <v>30</v>
      </c>
      <c r="KCH1194" s="242" t="s">
        <v>26</v>
      </c>
      <c r="KCI1194" s="243">
        <v>7</v>
      </c>
      <c r="KCJ1194" s="243">
        <v>2</v>
      </c>
      <c r="KCK1194" s="244" t="s">
        <v>237</v>
      </c>
      <c r="KCL1194" s="245">
        <v>111</v>
      </c>
      <c r="KCM1194" s="246">
        <v>211</v>
      </c>
      <c r="KCN1194" s="247" t="e">
        <f>KCN1211+KCN1253+KCN1284+KCN1300+KCN1322+KCN1354+KCN1370+KCN1391+KCN1406+KCN1439+#REF!+KCN1453+#REF!+KCN1465+#REF!</f>
        <v>#REF!</v>
      </c>
      <c r="KCO1194" s="241" t="s">
        <v>30</v>
      </c>
      <c r="KCP1194" s="242" t="s">
        <v>26</v>
      </c>
      <c r="KCQ1194" s="243">
        <v>7</v>
      </c>
      <c r="KCR1194" s="243">
        <v>2</v>
      </c>
      <c r="KCS1194" s="244" t="s">
        <v>237</v>
      </c>
      <c r="KCT1194" s="245">
        <v>111</v>
      </c>
      <c r="KCU1194" s="246">
        <v>211</v>
      </c>
      <c r="KCV1194" s="247" t="e">
        <f>KCV1211+KCV1253+KCV1284+KCV1300+KCV1322+KCV1354+KCV1370+KCV1391+KCV1406+KCV1439+#REF!+KCV1453+#REF!+KCV1465+#REF!</f>
        <v>#REF!</v>
      </c>
      <c r="KCW1194" s="241" t="s">
        <v>30</v>
      </c>
      <c r="KCX1194" s="242" t="s">
        <v>26</v>
      </c>
      <c r="KCY1194" s="243">
        <v>7</v>
      </c>
      <c r="KCZ1194" s="243">
        <v>2</v>
      </c>
      <c r="KDA1194" s="244" t="s">
        <v>237</v>
      </c>
      <c r="KDB1194" s="245">
        <v>111</v>
      </c>
      <c r="KDC1194" s="246">
        <v>211</v>
      </c>
      <c r="KDD1194" s="247" t="e">
        <f>KDD1211+KDD1253+KDD1284+KDD1300+KDD1322+KDD1354+KDD1370+KDD1391+KDD1406+KDD1439+#REF!+KDD1453+#REF!+KDD1465+#REF!</f>
        <v>#REF!</v>
      </c>
      <c r="KDE1194" s="241" t="s">
        <v>30</v>
      </c>
      <c r="KDF1194" s="242" t="s">
        <v>26</v>
      </c>
      <c r="KDG1194" s="243">
        <v>7</v>
      </c>
      <c r="KDH1194" s="243">
        <v>2</v>
      </c>
      <c r="KDI1194" s="244" t="s">
        <v>237</v>
      </c>
      <c r="KDJ1194" s="245">
        <v>111</v>
      </c>
      <c r="KDK1194" s="246">
        <v>211</v>
      </c>
      <c r="KDL1194" s="247" t="e">
        <f>KDL1211+KDL1253+KDL1284+KDL1300+KDL1322+KDL1354+KDL1370+KDL1391+KDL1406+KDL1439+#REF!+KDL1453+#REF!+KDL1465+#REF!</f>
        <v>#REF!</v>
      </c>
      <c r="KDM1194" s="241" t="s">
        <v>30</v>
      </c>
      <c r="KDN1194" s="242" t="s">
        <v>26</v>
      </c>
      <c r="KDO1194" s="243">
        <v>7</v>
      </c>
      <c r="KDP1194" s="243">
        <v>2</v>
      </c>
      <c r="KDQ1194" s="244" t="s">
        <v>237</v>
      </c>
      <c r="KDR1194" s="245">
        <v>111</v>
      </c>
      <c r="KDS1194" s="246">
        <v>211</v>
      </c>
      <c r="KDT1194" s="247" t="e">
        <f>KDT1211+KDT1253+KDT1284+KDT1300+KDT1322+KDT1354+KDT1370+KDT1391+KDT1406+KDT1439+#REF!+KDT1453+#REF!+KDT1465+#REF!</f>
        <v>#REF!</v>
      </c>
      <c r="KDU1194" s="241" t="s">
        <v>30</v>
      </c>
      <c r="KDV1194" s="242" t="s">
        <v>26</v>
      </c>
      <c r="KDW1194" s="243">
        <v>7</v>
      </c>
      <c r="KDX1194" s="243">
        <v>2</v>
      </c>
      <c r="KDY1194" s="244" t="s">
        <v>237</v>
      </c>
      <c r="KDZ1194" s="245">
        <v>111</v>
      </c>
      <c r="KEA1194" s="246">
        <v>211</v>
      </c>
      <c r="KEB1194" s="247" t="e">
        <f>KEB1211+KEB1253+KEB1284+KEB1300+KEB1322+KEB1354+KEB1370+KEB1391+KEB1406+KEB1439+#REF!+KEB1453+#REF!+KEB1465+#REF!</f>
        <v>#REF!</v>
      </c>
      <c r="KEC1194" s="241" t="s">
        <v>30</v>
      </c>
      <c r="KED1194" s="242" t="s">
        <v>26</v>
      </c>
      <c r="KEE1194" s="243">
        <v>7</v>
      </c>
      <c r="KEF1194" s="243">
        <v>2</v>
      </c>
      <c r="KEG1194" s="244" t="s">
        <v>237</v>
      </c>
      <c r="KEH1194" s="245">
        <v>111</v>
      </c>
      <c r="KEI1194" s="246">
        <v>211</v>
      </c>
      <c r="KEJ1194" s="247" t="e">
        <f>KEJ1211+KEJ1253+KEJ1284+KEJ1300+KEJ1322+KEJ1354+KEJ1370+KEJ1391+KEJ1406+KEJ1439+#REF!+KEJ1453+#REF!+KEJ1465+#REF!</f>
        <v>#REF!</v>
      </c>
      <c r="KEK1194" s="241" t="s">
        <v>30</v>
      </c>
      <c r="KEL1194" s="242" t="s">
        <v>26</v>
      </c>
      <c r="KEM1194" s="243">
        <v>7</v>
      </c>
      <c r="KEN1194" s="243">
        <v>2</v>
      </c>
      <c r="KEO1194" s="244" t="s">
        <v>237</v>
      </c>
      <c r="KEP1194" s="245">
        <v>111</v>
      </c>
      <c r="KEQ1194" s="246">
        <v>211</v>
      </c>
      <c r="KER1194" s="247" t="e">
        <f>KER1211+KER1253+KER1284+KER1300+KER1322+KER1354+KER1370+KER1391+KER1406+KER1439+#REF!+KER1453+#REF!+KER1465+#REF!</f>
        <v>#REF!</v>
      </c>
      <c r="KES1194" s="241" t="s">
        <v>30</v>
      </c>
      <c r="KET1194" s="242" t="s">
        <v>26</v>
      </c>
      <c r="KEU1194" s="243">
        <v>7</v>
      </c>
      <c r="KEV1194" s="243">
        <v>2</v>
      </c>
      <c r="KEW1194" s="244" t="s">
        <v>237</v>
      </c>
      <c r="KEX1194" s="245">
        <v>111</v>
      </c>
      <c r="KEY1194" s="246">
        <v>211</v>
      </c>
      <c r="KEZ1194" s="247" t="e">
        <f>KEZ1211+KEZ1253+KEZ1284+KEZ1300+KEZ1322+KEZ1354+KEZ1370+KEZ1391+KEZ1406+KEZ1439+#REF!+KEZ1453+#REF!+KEZ1465+#REF!</f>
        <v>#REF!</v>
      </c>
      <c r="KFA1194" s="241" t="s">
        <v>30</v>
      </c>
      <c r="KFB1194" s="242" t="s">
        <v>26</v>
      </c>
      <c r="KFC1194" s="243">
        <v>7</v>
      </c>
      <c r="KFD1194" s="243">
        <v>2</v>
      </c>
      <c r="KFE1194" s="244" t="s">
        <v>237</v>
      </c>
      <c r="KFF1194" s="245">
        <v>111</v>
      </c>
      <c r="KFG1194" s="246">
        <v>211</v>
      </c>
      <c r="KFH1194" s="247" t="e">
        <f>KFH1211+KFH1253+KFH1284+KFH1300+KFH1322+KFH1354+KFH1370+KFH1391+KFH1406+KFH1439+#REF!+KFH1453+#REF!+KFH1465+#REF!</f>
        <v>#REF!</v>
      </c>
      <c r="KFI1194" s="241" t="s">
        <v>30</v>
      </c>
      <c r="KFJ1194" s="242" t="s">
        <v>26</v>
      </c>
      <c r="KFK1194" s="243">
        <v>7</v>
      </c>
      <c r="KFL1194" s="243">
        <v>2</v>
      </c>
      <c r="KFM1194" s="244" t="s">
        <v>237</v>
      </c>
      <c r="KFN1194" s="245">
        <v>111</v>
      </c>
      <c r="KFO1194" s="246">
        <v>211</v>
      </c>
      <c r="KFP1194" s="247" t="e">
        <f>KFP1211+KFP1253+KFP1284+KFP1300+KFP1322+KFP1354+KFP1370+KFP1391+KFP1406+KFP1439+#REF!+KFP1453+#REF!+KFP1465+#REF!</f>
        <v>#REF!</v>
      </c>
      <c r="KFQ1194" s="241" t="s">
        <v>30</v>
      </c>
      <c r="KFR1194" s="242" t="s">
        <v>26</v>
      </c>
      <c r="KFS1194" s="243">
        <v>7</v>
      </c>
      <c r="KFT1194" s="243">
        <v>2</v>
      </c>
      <c r="KFU1194" s="244" t="s">
        <v>237</v>
      </c>
      <c r="KFV1194" s="245">
        <v>111</v>
      </c>
      <c r="KFW1194" s="246">
        <v>211</v>
      </c>
      <c r="KFX1194" s="247" t="e">
        <f>KFX1211+KFX1253+KFX1284+KFX1300+KFX1322+KFX1354+KFX1370+KFX1391+KFX1406+KFX1439+#REF!+KFX1453+#REF!+KFX1465+#REF!</f>
        <v>#REF!</v>
      </c>
      <c r="KFY1194" s="241" t="s">
        <v>30</v>
      </c>
      <c r="KFZ1194" s="242" t="s">
        <v>26</v>
      </c>
      <c r="KGA1194" s="243">
        <v>7</v>
      </c>
      <c r="KGB1194" s="243">
        <v>2</v>
      </c>
      <c r="KGC1194" s="244" t="s">
        <v>237</v>
      </c>
      <c r="KGD1194" s="245">
        <v>111</v>
      </c>
      <c r="KGE1194" s="246">
        <v>211</v>
      </c>
      <c r="KGF1194" s="247" t="e">
        <f>KGF1211+KGF1253+KGF1284+KGF1300+KGF1322+KGF1354+KGF1370+KGF1391+KGF1406+KGF1439+#REF!+KGF1453+#REF!+KGF1465+#REF!</f>
        <v>#REF!</v>
      </c>
      <c r="KGG1194" s="241" t="s">
        <v>30</v>
      </c>
      <c r="KGH1194" s="242" t="s">
        <v>26</v>
      </c>
      <c r="KGI1194" s="243">
        <v>7</v>
      </c>
      <c r="KGJ1194" s="243">
        <v>2</v>
      </c>
      <c r="KGK1194" s="244" t="s">
        <v>237</v>
      </c>
      <c r="KGL1194" s="245">
        <v>111</v>
      </c>
      <c r="KGM1194" s="246">
        <v>211</v>
      </c>
      <c r="KGN1194" s="247" t="e">
        <f>KGN1211+KGN1253+KGN1284+KGN1300+KGN1322+KGN1354+KGN1370+KGN1391+KGN1406+KGN1439+#REF!+KGN1453+#REF!+KGN1465+#REF!</f>
        <v>#REF!</v>
      </c>
      <c r="KGO1194" s="241" t="s">
        <v>30</v>
      </c>
      <c r="KGP1194" s="242" t="s">
        <v>26</v>
      </c>
      <c r="KGQ1194" s="243">
        <v>7</v>
      </c>
      <c r="KGR1194" s="243">
        <v>2</v>
      </c>
      <c r="KGS1194" s="244" t="s">
        <v>237</v>
      </c>
      <c r="KGT1194" s="245">
        <v>111</v>
      </c>
      <c r="KGU1194" s="246">
        <v>211</v>
      </c>
      <c r="KGV1194" s="247" t="e">
        <f>KGV1211+KGV1253+KGV1284+KGV1300+KGV1322+KGV1354+KGV1370+KGV1391+KGV1406+KGV1439+#REF!+KGV1453+#REF!+KGV1465+#REF!</f>
        <v>#REF!</v>
      </c>
      <c r="KGW1194" s="241" t="s">
        <v>30</v>
      </c>
      <c r="KGX1194" s="242" t="s">
        <v>26</v>
      </c>
      <c r="KGY1194" s="243">
        <v>7</v>
      </c>
      <c r="KGZ1194" s="243">
        <v>2</v>
      </c>
      <c r="KHA1194" s="244" t="s">
        <v>237</v>
      </c>
      <c r="KHB1194" s="245">
        <v>111</v>
      </c>
      <c r="KHC1194" s="246">
        <v>211</v>
      </c>
      <c r="KHD1194" s="247" t="e">
        <f>KHD1211+KHD1253+KHD1284+KHD1300+KHD1322+KHD1354+KHD1370+KHD1391+KHD1406+KHD1439+#REF!+KHD1453+#REF!+KHD1465+#REF!</f>
        <v>#REF!</v>
      </c>
      <c r="KHE1194" s="241" t="s">
        <v>30</v>
      </c>
      <c r="KHF1194" s="242" t="s">
        <v>26</v>
      </c>
      <c r="KHG1194" s="243">
        <v>7</v>
      </c>
      <c r="KHH1194" s="243">
        <v>2</v>
      </c>
      <c r="KHI1194" s="244" t="s">
        <v>237</v>
      </c>
      <c r="KHJ1194" s="245">
        <v>111</v>
      </c>
      <c r="KHK1194" s="246">
        <v>211</v>
      </c>
      <c r="KHL1194" s="247" t="e">
        <f>KHL1211+KHL1253+KHL1284+KHL1300+KHL1322+KHL1354+KHL1370+KHL1391+KHL1406+KHL1439+#REF!+KHL1453+#REF!+KHL1465+#REF!</f>
        <v>#REF!</v>
      </c>
      <c r="KHM1194" s="241" t="s">
        <v>30</v>
      </c>
      <c r="KHN1194" s="242" t="s">
        <v>26</v>
      </c>
      <c r="KHO1194" s="243">
        <v>7</v>
      </c>
      <c r="KHP1194" s="243">
        <v>2</v>
      </c>
      <c r="KHQ1194" s="244" t="s">
        <v>237</v>
      </c>
      <c r="KHR1194" s="245">
        <v>111</v>
      </c>
      <c r="KHS1194" s="246">
        <v>211</v>
      </c>
      <c r="KHT1194" s="247" t="e">
        <f>KHT1211+KHT1253+KHT1284+KHT1300+KHT1322+KHT1354+KHT1370+KHT1391+KHT1406+KHT1439+#REF!+KHT1453+#REF!+KHT1465+#REF!</f>
        <v>#REF!</v>
      </c>
      <c r="KHU1194" s="241" t="s">
        <v>30</v>
      </c>
      <c r="KHV1194" s="242" t="s">
        <v>26</v>
      </c>
      <c r="KHW1194" s="243">
        <v>7</v>
      </c>
      <c r="KHX1194" s="243">
        <v>2</v>
      </c>
      <c r="KHY1194" s="244" t="s">
        <v>237</v>
      </c>
      <c r="KHZ1194" s="245">
        <v>111</v>
      </c>
      <c r="KIA1194" s="246">
        <v>211</v>
      </c>
      <c r="KIB1194" s="247" t="e">
        <f>KIB1211+KIB1253+KIB1284+KIB1300+KIB1322+KIB1354+KIB1370+KIB1391+KIB1406+KIB1439+#REF!+KIB1453+#REF!+KIB1465+#REF!</f>
        <v>#REF!</v>
      </c>
      <c r="KIC1194" s="241" t="s">
        <v>30</v>
      </c>
      <c r="KID1194" s="242" t="s">
        <v>26</v>
      </c>
      <c r="KIE1194" s="243">
        <v>7</v>
      </c>
      <c r="KIF1194" s="243">
        <v>2</v>
      </c>
      <c r="KIG1194" s="244" t="s">
        <v>237</v>
      </c>
      <c r="KIH1194" s="245">
        <v>111</v>
      </c>
      <c r="KII1194" s="246">
        <v>211</v>
      </c>
      <c r="KIJ1194" s="247" t="e">
        <f>KIJ1211+KIJ1253+KIJ1284+KIJ1300+KIJ1322+KIJ1354+KIJ1370+KIJ1391+KIJ1406+KIJ1439+#REF!+KIJ1453+#REF!+KIJ1465+#REF!</f>
        <v>#REF!</v>
      </c>
      <c r="KIK1194" s="241" t="s">
        <v>30</v>
      </c>
      <c r="KIL1194" s="242" t="s">
        <v>26</v>
      </c>
      <c r="KIM1194" s="243">
        <v>7</v>
      </c>
      <c r="KIN1194" s="243">
        <v>2</v>
      </c>
      <c r="KIO1194" s="244" t="s">
        <v>237</v>
      </c>
      <c r="KIP1194" s="245">
        <v>111</v>
      </c>
      <c r="KIQ1194" s="246">
        <v>211</v>
      </c>
      <c r="KIR1194" s="247" t="e">
        <f>KIR1211+KIR1253+KIR1284+KIR1300+KIR1322+KIR1354+KIR1370+KIR1391+KIR1406+KIR1439+#REF!+KIR1453+#REF!+KIR1465+#REF!</f>
        <v>#REF!</v>
      </c>
      <c r="KIS1194" s="241" t="s">
        <v>30</v>
      </c>
      <c r="KIT1194" s="242" t="s">
        <v>26</v>
      </c>
      <c r="KIU1194" s="243">
        <v>7</v>
      </c>
      <c r="KIV1194" s="243">
        <v>2</v>
      </c>
      <c r="KIW1194" s="244" t="s">
        <v>237</v>
      </c>
      <c r="KIX1194" s="245">
        <v>111</v>
      </c>
      <c r="KIY1194" s="246">
        <v>211</v>
      </c>
      <c r="KIZ1194" s="247" t="e">
        <f>KIZ1211+KIZ1253+KIZ1284+KIZ1300+KIZ1322+KIZ1354+KIZ1370+KIZ1391+KIZ1406+KIZ1439+#REF!+KIZ1453+#REF!+KIZ1465+#REF!</f>
        <v>#REF!</v>
      </c>
      <c r="KJA1194" s="241" t="s">
        <v>30</v>
      </c>
      <c r="KJB1194" s="242" t="s">
        <v>26</v>
      </c>
      <c r="KJC1194" s="243">
        <v>7</v>
      </c>
      <c r="KJD1194" s="243">
        <v>2</v>
      </c>
      <c r="KJE1194" s="244" t="s">
        <v>237</v>
      </c>
      <c r="KJF1194" s="245">
        <v>111</v>
      </c>
      <c r="KJG1194" s="246">
        <v>211</v>
      </c>
      <c r="KJH1194" s="247" t="e">
        <f>KJH1211+KJH1253+KJH1284+KJH1300+KJH1322+KJH1354+KJH1370+KJH1391+KJH1406+KJH1439+#REF!+KJH1453+#REF!+KJH1465+#REF!</f>
        <v>#REF!</v>
      </c>
      <c r="KJI1194" s="241" t="s">
        <v>30</v>
      </c>
      <c r="KJJ1194" s="242" t="s">
        <v>26</v>
      </c>
      <c r="KJK1194" s="243">
        <v>7</v>
      </c>
      <c r="KJL1194" s="243">
        <v>2</v>
      </c>
      <c r="KJM1194" s="244" t="s">
        <v>237</v>
      </c>
      <c r="KJN1194" s="245">
        <v>111</v>
      </c>
      <c r="KJO1194" s="246">
        <v>211</v>
      </c>
      <c r="KJP1194" s="247" t="e">
        <f>KJP1211+KJP1253+KJP1284+KJP1300+KJP1322+KJP1354+KJP1370+KJP1391+KJP1406+KJP1439+#REF!+KJP1453+#REF!+KJP1465+#REF!</f>
        <v>#REF!</v>
      </c>
      <c r="KJQ1194" s="241" t="s">
        <v>30</v>
      </c>
      <c r="KJR1194" s="242" t="s">
        <v>26</v>
      </c>
      <c r="KJS1194" s="243">
        <v>7</v>
      </c>
      <c r="KJT1194" s="243">
        <v>2</v>
      </c>
      <c r="KJU1194" s="244" t="s">
        <v>237</v>
      </c>
      <c r="KJV1194" s="245">
        <v>111</v>
      </c>
      <c r="KJW1194" s="246">
        <v>211</v>
      </c>
      <c r="KJX1194" s="247" t="e">
        <f>KJX1211+KJX1253+KJX1284+KJX1300+KJX1322+KJX1354+KJX1370+KJX1391+KJX1406+KJX1439+#REF!+KJX1453+#REF!+KJX1465+#REF!</f>
        <v>#REF!</v>
      </c>
      <c r="KJY1194" s="241" t="s">
        <v>30</v>
      </c>
      <c r="KJZ1194" s="242" t="s">
        <v>26</v>
      </c>
      <c r="KKA1194" s="243">
        <v>7</v>
      </c>
      <c r="KKB1194" s="243">
        <v>2</v>
      </c>
      <c r="KKC1194" s="244" t="s">
        <v>237</v>
      </c>
      <c r="KKD1194" s="245">
        <v>111</v>
      </c>
      <c r="KKE1194" s="246">
        <v>211</v>
      </c>
      <c r="KKF1194" s="247" t="e">
        <f>KKF1211+KKF1253+KKF1284+KKF1300+KKF1322+KKF1354+KKF1370+KKF1391+KKF1406+KKF1439+#REF!+KKF1453+#REF!+KKF1465+#REF!</f>
        <v>#REF!</v>
      </c>
      <c r="KKG1194" s="241" t="s">
        <v>30</v>
      </c>
      <c r="KKH1194" s="242" t="s">
        <v>26</v>
      </c>
      <c r="KKI1194" s="243">
        <v>7</v>
      </c>
      <c r="KKJ1194" s="243">
        <v>2</v>
      </c>
      <c r="KKK1194" s="244" t="s">
        <v>237</v>
      </c>
      <c r="KKL1194" s="245">
        <v>111</v>
      </c>
      <c r="KKM1194" s="246">
        <v>211</v>
      </c>
      <c r="KKN1194" s="247" t="e">
        <f>KKN1211+KKN1253+KKN1284+KKN1300+KKN1322+KKN1354+KKN1370+KKN1391+KKN1406+KKN1439+#REF!+KKN1453+#REF!+KKN1465+#REF!</f>
        <v>#REF!</v>
      </c>
      <c r="KKO1194" s="241" t="s">
        <v>30</v>
      </c>
      <c r="KKP1194" s="242" t="s">
        <v>26</v>
      </c>
      <c r="KKQ1194" s="243">
        <v>7</v>
      </c>
      <c r="KKR1194" s="243">
        <v>2</v>
      </c>
      <c r="KKS1194" s="244" t="s">
        <v>237</v>
      </c>
      <c r="KKT1194" s="245">
        <v>111</v>
      </c>
      <c r="KKU1194" s="246">
        <v>211</v>
      </c>
      <c r="KKV1194" s="247" t="e">
        <f>KKV1211+KKV1253+KKV1284+KKV1300+KKV1322+KKV1354+KKV1370+KKV1391+KKV1406+KKV1439+#REF!+KKV1453+#REF!+KKV1465+#REF!</f>
        <v>#REF!</v>
      </c>
      <c r="KKW1194" s="241" t="s">
        <v>30</v>
      </c>
      <c r="KKX1194" s="242" t="s">
        <v>26</v>
      </c>
      <c r="KKY1194" s="243">
        <v>7</v>
      </c>
      <c r="KKZ1194" s="243">
        <v>2</v>
      </c>
      <c r="KLA1194" s="244" t="s">
        <v>237</v>
      </c>
      <c r="KLB1194" s="245">
        <v>111</v>
      </c>
      <c r="KLC1194" s="246">
        <v>211</v>
      </c>
      <c r="KLD1194" s="247" t="e">
        <f>KLD1211+KLD1253+KLD1284+KLD1300+KLD1322+KLD1354+KLD1370+KLD1391+KLD1406+KLD1439+#REF!+KLD1453+#REF!+KLD1465+#REF!</f>
        <v>#REF!</v>
      </c>
      <c r="KLE1194" s="241" t="s">
        <v>30</v>
      </c>
      <c r="KLF1194" s="242" t="s">
        <v>26</v>
      </c>
      <c r="KLG1194" s="243">
        <v>7</v>
      </c>
      <c r="KLH1194" s="243">
        <v>2</v>
      </c>
      <c r="KLI1194" s="244" t="s">
        <v>237</v>
      </c>
      <c r="KLJ1194" s="245">
        <v>111</v>
      </c>
      <c r="KLK1194" s="246">
        <v>211</v>
      </c>
      <c r="KLL1194" s="247" t="e">
        <f>KLL1211+KLL1253+KLL1284+KLL1300+KLL1322+KLL1354+KLL1370+KLL1391+KLL1406+KLL1439+#REF!+KLL1453+#REF!+KLL1465+#REF!</f>
        <v>#REF!</v>
      </c>
      <c r="KLM1194" s="241" t="s">
        <v>30</v>
      </c>
      <c r="KLN1194" s="242" t="s">
        <v>26</v>
      </c>
      <c r="KLO1194" s="243">
        <v>7</v>
      </c>
      <c r="KLP1194" s="243">
        <v>2</v>
      </c>
      <c r="KLQ1194" s="244" t="s">
        <v>237</v>
      </c>
      <c r="KLR1194" s="245">
        <v>111</v>
      </c>
      <c r="KLS1194" s="246">
        <v>211</v>
      </c>
      <c r="KLT1194" s="247" t="e">
        <f>KLT1211+KLT1253+KLT1284+KLT1300+KLT1322+KLT1354+KLT1370+KLT1391+KLT1406+KLT1439+#REF!+KLT1453+#REF!+KLT1465+#REF!</f>
        <v>#REF!</v>
      </c>
      <c r="KLU1194" s="241" t="s">
        <v>30</v>
      </c>
      <c r="KLV1194" s="242" t="s">
        <v>26</v>
      </c>
      <c r="KLW1194" s="243">
        <v>7</v>
      </c>
      <c r="KLX1194" s="243">
        <v>2</v>
      </c>
      <c r="KLY1194" s="244" t="s">
        <v>237</v>
      </c>
      <c r="KLZ1194" s="245">
        <v>111</v>
      </c>
      <c r="KMA1194" s="246">
        <v>211</v>
      </c>
      <c r="KMB1194" s="247" t="e">
        <f>KMB1211+KMB1253+KMB1284+KMB1300+KMB1322+KMB1354+KMB1370+KMB1391+KMB1406+KMB1439+#REF!+KMB1453+#REF!+KMB1465+#REF!</f>
        <v>#REF!</v>
      </c>
      <c r="KMC1194" s="241" t="s">
        <v>30</v>
      </c>
      <c r="KMD1194" s="242" t="s">
        <v>26</v>
      </c>
      <c r="KME1194" s="243">
        <v>7</v>
      </c>
      <c r="KMF1194" s="243">
        <v>2</v>
      </c>
      <c r="KMG1194" s="244" t="s">
        <v>237</v>
      </c>
      <c r="KMH1194" s="245">
        <v>111</v>
      </c>
      <c r="KMI1194" s="246">
        <v>211</v>
      </c>
      <c r="KMJ1194" s="247" t="e">
        <f>KMJ1211+KMJ1253+KMJ1284+KMJ1300+KMJ1322+KMJ1354+KMJ1370+KMJ1391+KMJ1406+KMJ1439+#REF!+KMJ1453+#REF!+KMJ1465+#REF!</f>
        <v>#REF!</v>
      </c>
      <c r="KMK1194" s="241" t="s">
        <v>30</v>
      </c>
      <c r="KML1194" s="242" t="s">
        <v>26</v>
      </c>
      <c r="KMM1194" s="243">
        <v>7</v>
      </c>
      <c r="KMN1194" s="243">
        <v>2</v>
      </c>
      <c r="KMO1194" s="244" t="s">
        <v>237</v>
      </c>
      <c r="KMP1194" s="245">
        <v>111</v>
      </c>
      <c r="KMQ1194" s="246">
        <v>211</v>
      </c>
      <c r="KMR1194" s="247" t="e">
        <f>KMR1211+KMR1253+KMR1284+KMR1300+KMR1322+KMR1354+KMR1370+KMR1391+KMR1406+KMR1439+#REF!+KMR1453+#REF!+KMR1465+#REF!</f>
        <v>#REF!</v>
      </c>
      <c r="KMS1194" s="241" t="s">
        <v>30</v>
      </c>
      <c r="KMT1194" s="242" t="s">
        <v>26</v>
      </c>
      <c r="KMU1194" s="243">
        <v>7</v>
      </c>
      <c r="KMV1194" s="243">
        <v>2</v>
      </c>
      <c r="KMW1194" s="244" t="s">
        <v>237</v>
      </c>
      <c r="KMX1194" s="245">
        <v>111</v>
      </c>
      <c r="KMY1194" s="246">
        <v>211</v>
      </c>
      <c r="KMZ1194" s="247" t="e">
        <f>KMZ1211+KMZ1253+KMZ1284+KMZ1300+KMZ1322+KMZ1354+KMZ1370+KMZ1391+KMZ1406+KMZ1439+#REF!+KMZ1453+#REF!+KMZ1465+#REF!</f>
        <v>#REF!</v>
      </c>
      <c r="KNA1194" s="241" t="s">
        <v>30</v>
      </c>
      <c r="KNB1194" s="242" t="s">
        <v>26</v>
      </c>
      <c r="KNC1194" s="243">
        <v>7</v>
      </c>
      <c r="KND1194" s="243">
        <v>2</v>
      </c>
      <c r="KNE1194" s="244" t="s">
        <v>237</v>
      </c>
      <c r="KNF1194" s="245">
        <v>111</v>
      </c>
      <c r="KNG1194" s="246">
        <v>211</v>
      </c>
      <c r="KNH1194" s="247" t="e">
        <f>KNH1211+KNH1253+KNH1284+KNH1300+KNH1322+KNH1354+KNH1370+KNH1391+KNH1406+KNH1439+#REF!+KNH1453+#REF!+KNH1465+#REF!</f>
        <v>#REF!</v>
      </c>
      <c r="KNI1194" s="241" t="s">
        <v>30</v>
      </c>
      <c r="KNJ1194" s="242" t="s">
        <v>26</v>
      </c>
      <c r="KNK1194" s="243">
        <v>7</v>
      </c>
      <c r="KNL1194" s="243">
        <v>2</v>
      </c>
      <c r="KNM1194" s="244" t="s">
        <v>237</v>
      </c>
      <c r="KNN1194" s="245">
        <v>111</v>
      </c>
      <c r="KNO1194" s="246">
        <v>211</v>
      </c>
      <c r="KNP1194" s="247" t="e">
        <f>KNP1211+KNP1253+KNP1284+KNP1300+KNP1322+KNP1354+KNP1370+KNP1391+KNP1406+KNP1439+#REF!+KNP1453+#REF!+KNP1465+#REF!</f>
        <v>#REF!</v>
      </c>
      <c r="KNQ1194" s="241" t="s">
        <v>30</v>
      </c>
      <c r="KNR1194" s="242" t="s">
        <v>26</v>
      </c>
      <c r="KNS1194" s="243">
        <v>7</v>
      </c>
      <c r="KNT1194" s="243">
        <v>2</v>
      </c>
      <c r="KNU1194" s="244" t="s">
        <v>237</v>
      </c>
      <c r="KNV1194" s="245">
        <v>111</v>
      </c>
      <c r="KNW1194" s="246">
        <v>211</v>
      </c>
      <c r="KNX1194" s="247" t="e">
        <f>KNX1211+KNX1253+KNX1284+KNX1300+KNX1322+KNX1354+KNX1370+KNX1391+KNX1406+KNX1439+#REF!+KNX1453+#REF!+KNX1465+#REF!</f>
        <v>#REF!</v>
      </c>
      <c r="KNY1194" s="241" t="s">
        <v>30</v>
      </c>
      <c r="KNZ1194" s="242" t="s">
        <v>26</v>
      </c>
      <c r="KOA1194" s="243">
        <v>7</v>
      </c>
      <c r="KOB1194" s="243">
        <v>2</v>
      </c>
      <c r="KOC1194" s="244" t="s">
        <v>237</v>
      </c>
      <c r="KOD1194" s="245">
        <v>111</v>
      </c>
      <c r="KOE1194" s="246">
        <v>211</v>
      </c>
      <c r="KOF1194" s="247" t="e">
        <f>KOF1211+KOF1253+KOF1284+KOF1300+KOF1322+KOF1354+KOF1370+KOF1391+KOF1406+KOF1439+#REF!+KOF1453+#REF!+KOF1465+#REF!</f>
        <v>#REF!</v>
      </c>
      <c r="KOG1194" s="241" t="s">
        <v>30</v>
      </c>
      <c r="KOH1194" s="242" t="s">
        <v>26</v>
      </c>
      <c r="KOI1194" s="243">
        <v>7</v>
      </c>
      <c r="KOJ1194" s="243">
        <v>2</v>
      </c>
      <c r="KOK1194" s="244" t="s">
        <v>237</v>
      </c>
      <c r="KOL1194" s="245">
        <v>111</v>
      </c>
      <c r="KOM1194" s="246">
        <v>211</v>
      </c>
      <c r="KON1194" s="247" t="e">
        <f>KON1211+KON1253+KON1284+KON1300+KON1322+KON1354+KON1370+KON1391+KON1406+KON1439+#REF!+KON1453+#REF!+KON1465+#REF!</f>
        <v>#REF!</v>
      </c>
      <c r="KOO1194" s="241" t="s">
        <v>30</v>
      </c>
      <c r="KOP1194" s="242" t="s">
        <v>26</v>
      </c>
      <c r="KOQ1194" s="243">
        <v>7</v>
      </c>
      <c r="KOR1194" s="243">
        <v>2</v>
      </c>
      <c r="KOS1194" s="244" t="s">
        <v>237</v>
      </c>
      <c r="KOT1194" s="245">
        <v>111</v>
      </c>
      <c r="KOU1194" s="246">
        <v>211</v>
      </c>
      <c r="KOV1194" s="247" t="e">
        <f>KOV1211+KOV1253+KOV1284+KOV1300+KOV1322+KOV1354+KOV1370+KOV1391+KOV1406+KOV1439+#REF!+KOV1453+#REF!+KOV1465+#REF!</f>
        <v>#REF!</v>
      </c>
      <c r="KOW1194" s="241" t="s">
        <v>30</v>
      </c>
      <c r="KOX1194" s="242" t="s">
        <v>26</v>
      </c>
      <c r="KOY1194" s="243">
        <v>7</v>
      </c>
      <c r="KOZ1194" s="243">
        <v>2</v>
      </c>
      <c r="KPA1194" s="244" t="s">
        <v>237</v>
      </c>
      <c r="KPB1194" s="245">
        <v>111</v>
      </c>
      <c r="KPC1194" s="246">
        <v>211</v>
      </c>
      <c r="KPD1194" s="247" t="e">
        <f>KPD1211+KPD1253+KPD1284+KPD1300+KPD1322+KPD1354+KPD1370+KPD1391+KPD1406+KPD1439+#REF!+KPD1453+#REF!+KPD1465+#REF!</f>
        <v>#REF!</v>
      </c>
      <c r="KPE1194" s="241" t="s">
        <v>30</v>
      </c>
      <c r="KPF1194" s="242" t="s">
        <v>26</v>
      </c>
      <c r="KPG1194" s="243">
        <v>7</v>
      </c>
      <c r="KPH1194" s="243">
        <v>2</v>
      </c>
      <c r="KPI1194" s="244" t="s">
        <v>237</v>
      </c>
      <c r="KPJ1194" s="245">
        <v>111</v>
      </c>
      <c r="KPK1194" s="246">
        <v>211</v>
      </c>
      <c r="KPL1194" s="247" t="e">
        <f>KPL1211+KPL1253+KPL1284+KPL1300+KPL1322+KPL1354+KPL1370+KPL1391+KPL1406+KPL1439+#REF!+KPL1453+#REF!+KPL1465+#REF!</f>
        <v>#REF!</v>
      </c>
      <c r="KPM1194" s="241" t="s">
        <v>30</v>
      </c>
      <c r="KPN1194" s="242" t="s">
        <v>26</v>
      </c>
      <c r="KPO1194" s="243">
        <v>7</v>
      </c>
      <c r="KPP1194" s="243">
        <v>2</v>
      </c>
      <c r="KPQ1194" s="244" t="s">
        <v>237</v>
      </c>
      <c r="KPR1194" s="245">
        <v>111</v>
      </c>
      <c r="KPS1194" s="246">
        <v>211</v>
      </c>
      <c r="KPT1194" s="247" t="e">
        <f>KPT1211+KPT1253+KPT1284+KPT1300+KPT1322+KPT1354+KPT1370+KPT1391+KPT1406+KPT1439+#REF!+KPT1453+#REF!+KPT1465+#REF!</f>
        <v>#REF!</v>
      </c>
      <c r="KPU1194" s="241" t="s">
        <v>30</v>
      </c>
      <c r="KPV1194" s="242" t="s">
        <v>26</v>
      </c>
      <c r="KPW1194" s="243">
        <v>7</v>
      </c>
      <c r="KPX1194" s="243">
        <v>2</v>
      </c>
      <c r="KPY1194" s="244" t="s">
        <v>237</v>
      </c>
      <c r="KPZ1194" s="245">
        <v>111</v>
      </c>
      <c r="KQA1194" s="246">
        <v>211</v>
      </c>
      <c r="KQB1194" s="247" t="e">
        <f>KQB1211+KQB1253+KQB1284+KQB1300+KQB1322+KQB1354+KQB1370+KQB1391+KQB1406+KQB1439+#REF!+KQB1453+#REF!+KQB1465+#REF!</f>
        <v>#REF!</v>
      </c>
      <c r="KQC1194" s="241" t="s">
        <v>30</v>
      </c>
      <c r="KQD1194" s="242" t="s">
        <v>26</v>
      </c>
      <c r="KQE1194" s="243">
        <v>7</v>
      </c>
      <c r="KQF1194" s="243">
        <v>2</v>
      </c>
      <c r="KQG1194" s="244" t="s">
        <v>237</v>
      </c>
      <c r="KQH1194" s="245">
        <v>111</v>
      </c>
      <c r="KQI1194" s="246">
        <v>211</v>
      </c>
      <c r="KQJ1194" s="247" t="e">
        <f>KQJ1211+KQJ1253+KQJ1284+KQJ1300+KQJ1322+KQJ1354+KQJ1370+KQJ1391+KQJ1406+KQJ1439+#REF!+KQJ1453+#REF!+KQJ1465+#REF!</f>
        <v>#REF!</v>
      </c>
      <c r="KQK1194" s="241" t="s">
        <v>30</v>
      </c>
      <c r="KQL1194" s="242" t="s">
        <v>26</v>
      </c>
      <c r="KQM1194" s="243">
        <v>7</v>
      </c>
      <c r="KQN1194" s="243">
        <v>2</v>
      </c>
      <c r="KQO1194" s="244" t="s">
        <v>237</v>
      </c>
      <c r="KQP1194" s="245">
        <v>111</v>
      </c>
      <c r="KQQ1194" s="246">
        <v>211</v>
      </c>
      <c r="KQR1194" s="247" t="e">
        <f>KQR1211+KQR1253+KQR1284+KQR1300+KQR1322+KQR1354+KQR1370+KQR1391+KQR1406+KQR1439+#REF!+KQR1453+#REF!+KQR1465+#REF!</f>
        <v>#REF!</v>
      </c>
      <c r="KQS1194" s="241" t="s">
        <v>30</v>
      </c>
      <c r="KQT1194" s="242" t="s">
        <v>26</v>
      </c>
      <c r="KQU1194" s="243">
        <v>7</v>
      </c>
      <c r="KQV1194" s="243">
        <v>2</v>
      </c>
      <c r="KQW1194" s="244" t="s">
        <v>237</v>
      </c>
      <c r="KQX1194" s="245">
        <v>111</v>
      </c>
      <c r="KQY1194" s="246">
        <v>211</v>
      </c>
      <c r="KQZ1194" s="247" t="e">
        <f>KQZ1211+KQZ1253+KQZ1284+KQZ1300+KQZ1322+KQZ1354+KQZ1370+KQZ1391+KQZ1406+KQZ1439+#REF!+KQZ1453+#REF!+KQZ1465+#REF!</f>
        <v>#REF!</v>
      </c>
      <c r="KRA1194" s="241" t="s">
        <v>30</v>
      </c>
      <c r="KRB1194" s="242" t="s">
        <v>26</v>
      </c>
      <c r="KRC1194" s="243">
        <v>7</v>
      </c>
      <c r="KRD1194" s="243">
        <v>2</v>
      </c>
      <c r="KRE1194" s="244" t="s">
        <v>237</v>
      </c>
      <c r="KRF1194" s="245">
        <v>111</v>
      </c>
      <c r="KRG1194" s="246">
        <v>211</v>
      </c>
      <c r="KRH1194" s="247" t="e">
        <f>KRH1211+KRH1253+KRH1284+KRH1300+KRH1322+KRH1354+KRH1370+KRH1391+KRH1406+KRH1439+#REF!+KRH1453+#REF!+KRH1465+#REF!</f>
        <v>#REF!</v>
      </c>
      <c r="KRI1194" s="241" t="s">
        <v>30</v>
      </c>
      <c r="KRJ1194" s="242" t="s">
        <v>26</v>
      </c>
      <c r="KRK1194" s="243">
        <v>7</v>
      </c>
      <c r="KRL1194" s="243">
        <v>2</v>
      </c>
      <c r="KRM1194" s="244" t="s">
        <v>237</v>
      </c>
      <c r="KRN1194" s="245">
        <v>111</v>
      </c>
      <c r="KRO1194" s="246">
        <v>211</v>
      </c>
      <c r="KRP1194" s="247" t="e">
        <f>KRP1211+KRP1253+KRP1284+KRP1300+KRP1322+KRP1354+KRP1370+KRP1391+KRP1406+KRP1439+#REF!+KRP1453+#REF!+KRP1465+#REF!</f>
        <v>#REF!</v>
      </c>
      <c r="KRQ1194" s="241" t="s">
        <v>30</v>
      </c>
      <c r="KRR1194" s="242" t="s">
        <v>26</v>
      </c>
      <c r="KRS1194" s="243">
        <v>7</v>
      </c>
      <c r="KRT1194" s="243">
        <v>2</v>
      </c>
      <c r="KRU1194" s="244" t="s">
        <v>237</v>
      </c>
      <c r="KRV1194" s="245">
        <v>111</v>
      </c>
      <c r="KRW1194" s="246">
        <v>211</v>
      </c>
      <c r="KRX1194" s="247" t="e">
        <f>KRX1211+KRX1253+KRX1284+KRX1300+KRX1322+KRX1354+KRX1370+KRX1391+KRX1406+KRX1439+#REF!+KRX1453+#REF!+KRX1465+#REF!</f>
        <v>#REF!</v>
      </c>
      <c r="KRY1194" s="241" t="s">
        <v>30</v>
      </c>
      <c r="KRZ1194" s="242" t="s">
        <v>26</v>
      </c>
      <c r="KSA1194" s="243">
        <v>7</v>
      </c>
      <c r="KSB1194" s="243">
        <v>2</v>
      </c>
      <c r="KSC1194" s="244" t="s">
        <v>237</v>
      </c>
      <c r="KSD1194" s="245">
        <v>111</v>
      </c>
      <c r="KSE1194" s="246">
        <v>211</v>
      </c>
      <c r="KSF1194" s="247" t="e">
        <f>KSF1211+KSF1253+KSF1284+KSF1300+KSF1322+KSF1354+KSF1370+KSF1391+KSF1406+KSF1439+#REF!+KSF1453+#REF!+KSF1465+#REF!</f>
        <v>#REF!</v>
      </c>
      <c r="KSG1194" s="241" t="s">
        <v>30</v>
      </c>
      <c r="KSH1194" s="242" t="s">
        <v>26</v>
      </c>
      <c r="KSI1194" s="243">
        <v>7</v>
      </c>
      <c r="KSJ1194" s="243">
        <v>2</v>
      </c>
      <c r="KSK1194" s="244" t="s">
        <v>237</v>
      </c>
      <c r="KSL1194" s="245">
        <v>111</v>
      </c>
      <c r="KSM1194" s="246">
        <v>211</v>
      </c>
      <c r="KSN1194" s="247" t="e">
        <f>KSN1211+KSN1253+KSN1284+KSN1300+KSN1322+KSN1354+KSN1370+KSN1391+KSN1406+KSN1439+#REF!+KSN1453+#REF!+KSN1465+#REF!</f>
        <v>#REF!</v>
      </c>
      <c r="KSO1194" s="241" t="s">
        <v>30</v>
      </c>
      <c r="KSP1194" s="242" t="s">
        <v>26</v>
      </c>
      <c r="KSQ1194" s="243">
        <v>7</v>
      </c>
      <c r="KSR1194" s="243">
        <v>2</v>
      </c>
      <c r="KSS1194" s="244" t="s">
        <v>237</v>
      </c>
      <c r="KST1194" s="245">
        <v>111</v>
      </c>
      <c r="KSU1194" s="246">
        <v>211</v>
      </c>
      <c r="KSV1194" s="247" t="e">
        <f>KSV1211+KSV1253+KSV1284+KSV1300+KSV1322+KSV1354+KSV1370+KSV1391+KSV1406+KSV1439+#REF!+KSV1453+#REF!+KSV1465+#REF!</f>
        <v>#REF!</v>
      </c>
      <c r="KSW1194" s="241" t="s">
        <v>30</v>
      </c>
      <c r="KSX1194" s="242" t="s">
        <v>26</v>
      </c>
      <c r="KSY1194" s="243">
        <v>7</v>
      </c>
      <c r="KSZ1194" s="243">
        <v>2</v>
      </c>
      <c r="KTA1194" s="244" t="s">
        <v>237</v>
      </c>
      <c r="KTB1194" s="245">
        <v>111</v>
      </c>
      <c r="KTC1194" s="246">
        <v>211</v>
      </c>
      <c r="KTD1194" s="247" t="e">
        <f>KTD1211+KTD1253+KTD1284+KTD1300+KTD1322+KTD1354+KTD1370+KTD1391+KTD1406+KTD1439+#REF!+KTD1453+#REF!+KTD1465+#REF!</f>
        <v>#REF!</v>
      </c>
      <c r="KTE1194" s="241" t="s">
        <v>30</v>
      </c>
      <c r="KTF1194" s="242" t="s">
        <v>26</v>
      </c>
      <c r="KTG1194" s="243">
        <v>7</v>
      </c>
      <c r="KTH1194" s="243">
        <v>2</v>
      </c>
      <c r="KTI1194" s="244" t="s">
        <v>237</v>
      </c>
      <c r="KTJ1194" s="245">
        <v>111</v>
      </c>
      <c r="KTK1194" s="246">
        <v>211</v>
      </c>
      <c r="KTL1194" s="247" t="e">
        <f>KTL1211+KTL1253+KTL1284+KTL1300+KTL1322+KTL1354+KTL1370+KTL1391+KTL1406+KTL1439+#REF!+KTL1453+#REF!+KTL1465+#REF!</f>
        <v>#REF!</v>
      </c>
      <c r="KTM1194" s="241" t="s">
        <v>30</v>
      </c>
      <c r="KTN1194" s="242" t="s">
        <v>26</v>
      </c>
      <c r="KTO1194" s="243">
        <v>7</v>
      </c>
      <c r="KTP1194" s="243">
        <v>2</v>
      </c>
      <c r="KTQ1194" s="244" t="s">
        <v>237</v>
      </c>
      <c r="KTR1194" s="245">
        <v>111</v>
      </c>
      <c r="KTS1194" s="246">
        <v>211</v>
      </c>
      <c r="KTT1194" s="247" t="e">
        <f>KTT1211+KTT1253+KTT1284+KTT1300+KTT1322+KTT1354+KTT1370+KTT1391+KTT1406+KTT1439+#REF!+KTT1453+#REF!+KTT1465+#REF!</f>
        <v>#REF!</v>
      </c>
      <c r="KTU1194" s="241" t="s">
        <v>30</v>
      </c>
      <c r="KTV1194" s="242" t="s">
        <v>26</v>
      </c>
      <c r="KTW1194" s="243">
        <v>7</v>
      </c>
      <c r="KTX1194" s="243">
        <v>2</v>
      </c>
      <c r="KTY1194" s="244" t="s">
        <v>237</v>
      </c>
      <c r="KTZ1194" s="245">
        <v>111</v>
      </c>
      <c r="KUA1194" s="246">
        <v>211</v>
      </c>
      <c r="KUB1194" s="247" t="e">
        <f>KUB1211+KUB1253+KUB1284+KUB1300+KUB1322+KUB1354+KUB1370+KUB1391+KUB1406+KUB1439+#REF!+KUB1453+#REF!+KUB1465+#REF!</f>
        <v>#REF!</v>
      </c>
      <c r="KUC1194" s="241" t="s">
        <v>30</v>
      </c>
      <c r="KUD1194" s="242" t="s">
        <v>26</v>
      </c>
      <c r="KUE1194" s="243">
        <v>7</v>
      </c>
      <c r="KUF1194" s="243">
        <v>2</v>
      </c>
      <c r="KUG1194" s="244" t="s">
        <v>237</v>
      </c>
      <c r="KUH1194" s="245">
        <v>111</v>
      </c>
      <c r="KUI1194" s="246">
        <v>211</v>
      </c>
      <c r="KUJ1194" s="247" t="e">
        <f>KUJ1211+KUJ1253+KUJ1284+KUJ1300+KUJ1322+KUJ1354+KUJ1370+KUJ1391+KUJ1406+KUJ1439+#REF!+KUJ1453+#REF!+KUJ1465+#REF!</f>
        <v>#REF!</v>
      </c>
      <c r="KUK1194" s="241" t="s">
        <v>30</v>
      </c>
      <c r="KUL1194" s="242" t="s">
        <v>26</v>
      </c>
      <c r="KUM1194" s="243">
        <v>7</v>
      </c>
      <c r="KUN1194" s="243">
        <v>2</v>
      </c>
      <c r="KUO1194" s="244" t="s">
        <v>237</v>
      </c>
      <c r="KUP1194" s="245">
        <v>111</v>
      </c>
      <c r="KUQ1194" s="246">
        <v>211</v>
      </c>
      <c r="KUR1194" s="247" t="e">
        <f>KUR1211+KUR1253+KUR1284+KUR1300+KUR1322+KUR1354+KUR1370+KUR1391+KUR1406+KUR1439+#REF!+KUR1453+#REF!+KUR1465+#REF!</f>
        <v>#REF!</v>
      </c>
      <c r="KUS1194" s="241" t="s">
        <v>30</v>
      </c>
      <c r="KUT1194" s="242" t="s">
        <v>26</v>
      </c>
      <c r="KUU1194" s="243">
        <v>7</v>
      </c>
      <c r="KUV1194" s="243">
        <v>2</v>
      </c>
      <c r="KUW1194" s="244" t="s">
        <v>237</v>
      </c>
      <c r="KUX1194" s="245">
        <v>111</v>
      </c>
      <c r="KUY1194" s="246">
        <v>211</v>
      </c>
      <c r="KUZ1194" s="247" t="e">
        <f>KUZ1211+KUZ1253+KUZ1284+KUZ1300+KUZ1322+KUZ1354+KUZ1370+KUZ1391+KUZ1406+KUZ1439+#REF!+KUZ1453+#REF!+KUZ1465+#REF!</f>
        <v>#REF!</v>
      </c>
      <c r="KVA1194" s="241" t="s">
        <v>30</v>
      </c>
      <c r="KVB1194" s="242" t="s">
        <v>26</v>
      </c>
      <c r="KVC1194" s="243">
        <v>7</v>
      </c>
      <c r="KVD1194" s="243">
        <v>2</v>
      </c>
      <c r="KVE1194" s="244" t="s">
        <v>237</v>
      </c>
      <c r="KVF1194" s="245">
        <v>111</v>
      </c>
      <c r="KVG1194" s="246">
        <v>211</v>
      </c>
      <c r="KVH1194" s="247" t="e">
        <f>KVH1211+KVH1253+KVH1284+KVH1300+KVH1322+KVH1354+KVH1370+KVH1391+KVH1406+KVH1439+#REF!+KVH1453+#REF!+KVH1465+#REF!</f>
        <v>#REF!</v>
      </c>
      <c r="KVI1194" s="241" t="s">
        <v>30</v>
      </c>
      <c r="KVJ1194" s="242" t="s">
        <v>26</v>
      </c>
      <c r="KVK1194" s="243">
        <v>7</v>
      </c>
      <c r="KVL1194" s="243">
        <v>2</v>
      </c>
      <c r="KVM1194" s="244" t="s">
        <v>237</v>
      </c>
      <c r="KVN1194" s="245">
        <v>111</v>
      </c>
      <c r="KVO1194" s="246">
        <v>211</v>
      </c>
      <c r="KVP1194" s="247" t="e">
        <f>KVP1211+KVP1253+KVP1284+KVP1300+KVP1322+KVP1354+KVP1370+KVP1391+KVP1406+KVP1439+#REF!+KVP1453+#REF!+KVP1465+#REF!</f>
        <v>#REF!</v>
      </c>
      <c r="KVQ1194" s="241" t="s">
        <v>30</v>
      </c>
      <c r="KVR1194" s="242" t="s">
        <v>26</v>
      </c>
      <c r="KVS1194" s="243">
        <v>7</v>
      </c>
      <c r="KVT1194" s="243">
        <v>2</v>
      </c>
      <c r="KVU1194" s="244" t="s">
        <v>237</v>
      </c>
      <c r="KVV1194" s="245">
        <v>111</v>
      </c>
      <c r="KVW1194" s="246">
        <v>211</v>
      </c>
      <c r="KVX1194" s="247" t="e">
        <f>KVX1211+KVX1253+KVX1284+KVX1300+KVX1322+KVX1354+KVX1370+KVX1391+KVX1406+KVX1439+#REF!+KVX1453+#REF!+KVX1465+#REF!</f>
        <v>#REF!</v>
      </c>
      <c r="KVY1194" s="241" t="s">
        <v>30</v>
      </c>
      <c r="KVZ1194" s="242" t="s">
        <v>26</v>
      </c>
      <c r="KWA1194" s="243">
        <v>7</v>
      </c>
      <c r="KWB1194" s="243">
        <v>2</v>
      </c>
      <c r="KWC1194" s="244" t="s">
        <v>237</v>
      </c>
      <c r="KWD1194" s="245">
        <v>111</v>
      </c>
      <c r="KWE1194" s="246">
        <v>211</v>
      </c>
      <c r="KWF1194" s="247" t="e">
        <f>KWF1211+KWF1253+KWF1284+KWF1300+KWF1322+KWF1354+KWF1370+KWF1391+KWF1406+KWF1439+#REF!+KWF1453+#REF!+KWF1465+#REF!</f>
        <v>#REF!</v>
      </c>
      <c r="KWG1194" s="241" t="s">
        <v>30</v>
      </c>
      <c r="KWH1194" s="242" t="s">
        <v>26</v>
      </c>
      <c r="KWI1194" s="243">
        <v>7</v>
      </c>
      <c r="KWJ1194" s="243">
        <v>2</v>
      </c>
      <c r="KWK1194" s="244" t="s">
        <v>237</v>
      </c>
      <c r="KWL1194" s="245">
        <v>111</v>
      </c>
      <c r="KWM1194" s="246">
        <v>211</v>
      </c>
      <c r="KWN1194" s="247" t="e">
        <f>KWN1211+KWN1253+KWN1284+KWN1300+KWN1322+KWN1354+KWN1370+KWN1391+KWN1406+KWN1439+#REF!+KWN1453+#REF!+KWN1465+#REF!</f>
        <v>#REF!</v>
      </c>
      <c r="KWO1194" s="241" t="s">
        <v>30</v>
      </c>
      <c r="KWP1194" s="242" t="s">
        <v>26</v>
      </c>
      <c r="KWQ1194" s="243">
        <v>7</v>
      </c>
      <c r="KWR1194" s="243">
        <v>2</v>
      </c>
      <c r="KWS1194" s="244" t="s">
        <v>237</v>
      </c>
      <c r="KWT1194" s="245">
        <v>111</v>
      </c>
      <c r="KWU1194" s="246">
        <v>211</v>
      </c>
      <c r="KWV1194" s="247" t="e">
        <f>KWV1211+KWV1253+KWV1284+KWV1300+KWV1322+KWV1354+KWV1370+KWV1391+KWV1406+KWV1439+#REF!+KWV1453+#REF!+KWV1465+#REF!</f>
        <v>#REF!</v>
      </c>
      <c r="KWW1194" s="241" t="s">
        <v>30</v>
      </c>
      <c r="KWX1194" s="242" t="s">
        <v>26</v>
      </c>
      <c r="KWY1194" s="243">
        <v>7</v>
      </c>
      <c r="KWZ1194" s="243">
        <v>2</v>
      </c>
      <c r="KXA1194" s="244" t="s">
        <v>237</v>
      </c>
      <c r="KXB1194" s="245">
        <v>111</v>
      </c>
      <c r="KXC1194" s="246">
        <v>211</v>
      </c>
      <c r="KXD1194" s="247" t="e">
        <f>KXD1211+KXD1253+KXD1284+KXD1300+KXD1322+KXD1354+KXD1370+KXD1391+KXD1406+KXD1439+#REF!+KXD1453+#REF!+KXD1465+#REF!</f>
        <v>#REF!</v>
      </c>
      <c r="KXE1194" s="241" t="s">
        <v>30</v>
      </c>
      <c r="KXF1194" s="242" t="s">
        <v>26</v>
      </c>
      <c r="KXG1194" s="243">
        <v>7</v>
      </c>
      <c r="KXH1194" s="243">
        <v>2</v>
      </c>
      <c r="KXI1194" s="244" t="s">
        <v>237</v>
      </c>
      <c r="KXJ1194" s="245">
        <v>111</v>
      </c>
      <c r="KXK1194" s="246">
        <v>211</v>
      </c>
      <c r="KXL1194" s="247" t="e">
        <f>KXL1211+KXL1253+KXL1284+KXL1300+KXL1322+KXL1354+KXL1370+KXL1391+KXL1406+KXL1439+#REF!+KXL1453+#REF!+KXL1465+#REF!</f>
        <v>#REF!</v>
      </c>
      <c r="KXM1194" s="241" t="s">
        <v>30</v>
      </c>
      <c r="KXN1194" s="242" t="s">
        <v>26</v>
      </c>
      <c r="KXO1194" s="243">
        <v>7</v>
      </c>
      <c r="KXP1194" s="243">
        <v>2</v>
      </c>
      <c r="KXQ1194" s="244" t="s">
        <v>237</v>
      </c>
      <c r="KXR1194" s="245">
        <v>111</v>
      </c>
      <c r="KXS1194" s="246">
        <v>211</v>
      </c>
      <c r="KXT1194" s="247" t="e">
        <f>KXT1211+KXT1253+KXT1284+KXT1300+KXT1322+KXT1354+KXT1370+KXT1391+KXT1406+KXT1439+#REF!+KXT1453+#REF!+KXT1465+#REF!</f>
        <v>#REF!</v>
      </c>
      <c r="KXU1194" s="241" t="s">
        <v>30</v>
      </c>
      <c r="KXV1194" s="242" t="s">
        <v>26</v>
      </c>
      <c r="KXW1194" s="243">
        <v>7</v>
      </c>
      <c r="KXX1194" s="243">
        <v>2</v>
      </c>
      <c r="KXY1194" s="244" t="s">
        <v>237</v>
      </c>
      <c r="KXZ1194" s="245">
        <v>111</v>
      </c>
      <c r="KYA1194" s="246">
        <v>211</v>
      </c>
      <c r="KYB1194" s="247" t="e">
        <f>KYB1211+KYB1253+KYB1284+KYB1300+KYB1322+KYB1354+KYB1370+KYB1391+KYB1406+KYB1439+#REF!+KYB1453+#REF!+KYB1465+#REF!</f>
        <v>#REF!</v>
      </c>
      <c r="KYC1194" s="241" t="s">
        <v>30</v>
      </c>
      <c r="KYD1194" s="242" t="s">
        <v>26</v>
      </c>
      <c r="KYE1194" s="243">
        <v>7</v>
      </c>
      <c r="KYF1194" s="243">
        <v>2</v>
      </c>
      <c r="KYG1194" s="244" t="s">
        <v>237</v>
      </c>
      <c r="KYH1194" s="245">
        <v>111</v>
      </c>
      <c r="KYI1194" s="246">
        <v>211</v>
      </c>
      <c r="KYJ1194" s="247" t="e">
        <f>KYJ1211+KYJ1253+KYJ1284+KYJ1300+KYJ1322+KYJ1354+KYJ1370+KYJ1391+KYJ1406+KYJ1439+#REF!+KYJ1453+#REF!+KYJ1465+#REF!</f>
        <v>#REF!</v>
      </c>
      <c r="KYK1194" s="241" t="s">
        <v>30</v>
      </c>
      <c r="KYL1194" s="242" t="s">
        <v>26</v>
      </c>
      <c r="KYM1194" s="243">
        <v>7</v>
      </c>
      <c r="KYN1194" s="243">
        <v>2</v>
      </c>
      <c r="KYO1194" s="244" t="s">
        <v>237</v>
      </c>
      <c r="KYP1194" s="245">
        <v>111</v>
      </c>
      <c r="KYQ1194" s="246">
        <v>211</v>
      </c>
      <c r="KYR1194" s="247" t="e">
        <f>KYR1211+KYR1253+KYR1284+KYR1300+KYR1322+KYR1354+KYR1370+KYR1391+KYR1406+KYR1439+#REF!+KYR1453+#REF!+KYR1465+#REF!</f>
        <v>#REF!</v>
      </c>
      <c r="KYS1194" s="241" t="s">
        <v>30</v>
      </c>
      <c r="KYT1194" s="242" t="s">
        <v>26</v>
      </c>
      <c r="KYU1194" s="243">
        <v>7</v>
      </c>
      <c r="KYV1194" s="243">
        <v>2</v>
      </c>
      <c r="KYW1194" s="244" t="s">
        <v>237</v>
      </c>
      <c r="KYX1194" s="245">
        <v>111</v>
      </c>
      <c r="KYY1194" s="246">
        <v>211</v>
      </c>
      <c r="KYZ1194" s="247" t="e">
        <f>KYZ1211+KYZ1253+KYZ1284+KYZ1300+KYZ1322+KYZ1354+KYZ1370+KYZ1391+KYZ1406+KYZ1439+#REF!+KYZ1453+#REF!+KYZ1465+#REF!</f>
        <v>#REF!</v>
      </c>
      <c r="KZA1194" s="241" t="s">
        <v>30</v>
      </c>
      <c r="KZB1194" s="242" t="s">
        <v>26</v>
      </c>
      <c r="KZC1194" s="243">
        <v>7</v>
      </c>
      <c r="KZD1194" s="243">
        <v>2</v>
      </c>
      <c r="KZE1194" s="244" t="s">
        <v>237</v>
      </c>
      <c r="KZF1194" s="245">
        <v>111</v>
      </c>
      <c r="KZG1194" s="246">
        <v>211</v>
      </c>
      <c r="KZH1194" s="247" t="e">
        <f>KZH1211+KZH1253+KZH1284+KZH1300+KZH1322+KZH1354+KZH1370+KZH1391+KZH1406+KZH1439+#REF!+KZH1453+#REF!+KZH1465+#REF!</f>
        <v>#REF!</v>
      </c>
      <c r="KZI1194" s="241" t="s">
        <v>30</v>
      </c>
      <c r="KZJ1194" s="242" t="s">
        <v>26</v>
      </c>
      <c r="KZK1194" s="243">
        <v>7</v>
      </c>
      <c r="KZL1194" s="243">
        <v>2</v>
      </c>
      <c r="KZM1194" s="244" t="s">
        <v>237</v>
      </c>
      <c r="KZN1194" s="245">
        <v>111</v>
      </c>
      <c r="KZO1194" s="246">
        <v>211</v>
      </c>
      <c r="KZP1194" s="247" t="e">
        <f>KZP1211+KZP1253+KZP1284+KZP1300+KZP1322+KZP1354+KZP1370+KZP1391+KZP1406+KZP1439+#REF!+KZP1453+#REF!+KZP1465+#REF!</f>
        <v>#REF!</v>
      </c>
      <c r="KZQ1194" s="241" t="s">
        <v>30</v>
      </c>
      <c r="KZR1194" s="242" t="s">
        <v>26</v>
      </c>
      <c r="KZS1194" s="243">
        <v>7</v>
      </c>
      <c r="KZT1194" s="243">
        <v>2</v>
      </c>
      <c r="KZU1194" s="244" t="s">
        <v>237</v>
      </c>
      <c r="KZV1194" s="245">
        <v>111</v>
      </c>
      <c r="KZW1194" s="246">
        <v>211</v>
      </c>
      <c r="KZX1194" s="247" t="e">
        <f>KZX1211+KZX1253+KZX1284+KZX1300+KZX1322+KZX1354+KZX1370+KZX1391+KZX1406+KZX1439+#REF!+KZX1453+#REF!+KZX1465+#REF!</f>
        <v>#REF!</v>
      </c>
      <c r="KZY1194" s="241" t="s">
        <v>30</v>
      </c>
      <c r="KZZ1194" s="242" t="s">
        <v>26</v>
      </c>
      <c r="LAA1194" s="243">
        <v>7</v>
      </c>
      <c r="LAB1194" s="243">
        <v>2</v>
      </c>
      <c r="LAC1194" s="244" t="s">
        <v>237</v>
      </c>
      <c r="LAD1194" s="245">
        <v>111</v>
      </c>
      <c r="LAE1194" s="246">
        <v>211</v>
      </c>
      <c r="LAF1194" s="247" t="e">
        <f>LAF1211+LAF1253+LAF1284+LAF1300+LAF1322+LAF1354+LAF1370+LAF1391+LAF1406+LAF1439+#REF!+LAF1453+#REF!+LAF1465+#REF!</f>
        <v>#REF!</v>
      </c>
      <c r="LAG1194" s="241" t="s">
        <v>30</v>
      </c>
      <c r="LAH1194" s="242" t="s">
        <v>26</v>
      </c>
      <c r="LAI1194" s="243">
        <v>7</v>
      </c>
      <c r="LAJ1194" s="243">
        <v>2</v>
      </c>
      <c r="LAK1194" s="244" t="s">
        <v>237</v>
      </c>
      <c r="LAL1194" s="245">
        <v>111</v>
      </c>
      <c r="LAM1194" s="246">
        <v>211</v>
      </c>
      <c r="LAN1194" s="247" t="e">
        <f>LAN1211+LAN1253+LAN1284+LAN1300+LAN1322+LAN1354+LAN1370+LAN1391+LAN1406+LAN1439+#REF!+LAN1453+#REF!+LAN1465+#REF!</f>
        <v>#REF!</v>
      </c>
      <c r="LAO1194" s="241" t="s">
        <v>30</v>
      </c>
      <c r="LAP1194" s="242" t="s">
        <v>26</v>
      </c>
      <c r="LAQ1194" s="243">
        <v>7</v>
      </c>
      <c r="LAR1194" s="243">
        <v>2</v>
      </c>
      <c r="LAS1194" s="244" t="s">
        <v>237</v>
      </c>
      <c r="LAT1194" s="245">
        <v>111</v>
      </c>
      <c r="LAU1194" s="246">
        <v>211</v>
      </c>
      <c r="LAV1194" s="247" t="e">
        <f>LAV1211+LAV1253+LAV1284+LAV1300+LAV1322+LAV1354+LAV1370+LAV1391+LAV1406+LAV1439+#REF!+LAV1453+#REF!+LAV1465+#REF!</f>
        <v>#REF!</v>
      </c>
      <c r="LAW1194" s="241" t="s">
        <v>30</v>
      </c>
      <c r="LAX1194" s="242" t="s">
        <v>26</v>
      </c>
      <c r="LAY1194" s="243">
        <v>7</v>
      </c>
      <c r="LAZ1194" s="243">
        <v>2</v>
      </c>
      <c r="LBA1194" s="244" t="s">
        <v>237</v>
      </c>
      <c r="LBB1194" s="245">
        <v>111</v>
      </c>
      <c r="LBC1194" s="246">
        <v>211</v>
      </c>
      <c r="LBD1194" s="247" t="e">
        <f>LBD1211+LBD1253+LBD1284+LBD1300+LBD1322+LBD1354+LBD1370+LBD1391+LBD1406+LBD1439+#REF!+LBD1453+#REF!+LBD1465+#REF!</f>
        <v>#REF!</v>
      </c>
      <c r="LBE1194" s="241" t="s">
        <v>30</v>
      </c>
      <c r="LBF1194" s="242" t="s">
        <v>26</v>
      </c>
      <c r="LBG1194" s="243">
        <v>7</v>
      </c>
      <c r="LBH1194" s="243">
        <v>2</v>
      </c>
      <c r="LBI1194" s="244" t="s">
        <v>237</v>
      </c>
      <c r="LBJ1194" s="245">
        <v>111</v>
      </c>
      <c r="LBK1194" s="246">
        <v>211</v>
      </c>
      <c r="LBL1194" s="247" t="e">
        <f>LBL1211+LBL1253+LBL1284+LBL1300+LBL1322+LBL1354+LBL1370+LBL1391+LBL1406+LBL1439+#REF!+LBL1453+#REF!+LBL1465+#REF!</f>
        <v>#REF!</v>
      </c>
      <c r="LBM1194" s="241" t="s">
        <v>30</v>
      </c>
      <c r="LBN1194" s="242" t="s">
        <v>26</v>
      </c>
      <c r="LBO1194" s="243">
        <v>7</v>
      </c>
      <c r="LBP1194" s="243">
        <v>2</v>
      </c>
      <c r="LBQ1194" s="244" t="s">
        <v>237</v>
      </c>
      <c r="LBR1194" s="245">
        <v>111</v>
      </c>
      <c r="LBS1194" s="246">
        <v>211</v>
      </c>
      <c r="LBT1194" s="247" t="e">
        <f>LBT1211+LBT1253+LBT1284+LBT1300+LBT1322+LBT1354+LBT1370+LBT1391+LBT1406+LBT1439+#REF!+LBT1453+#REF!+LBT1465+#REF!</f>
        <v>#REF!</v>
      </c>
      <c r="LBU1194" s="241" t="s">
        <v>30</v>
      </c>
      <c r="LBV1194" s="242" t="s">
        <v>26</v>
      </c>
      <c r="LBW1194" s="243">
        <v>7</v>
      </c>
      <c r="LBX1194" s="243">
        <v>2</v>
      </c>
      <c r="LBY1194" s="244" t="s">
        <v>237</v>
      </c>
      <c r="LBZ1194" s="245">
        <v>111</v>
      </c>
      <c r="LCA1194" s="246">
        <v>211</v>
      </c>
      <c r="LCB1194" s="247" t="e">
        <f>LCB1211+LCB1253+LCB1284+LCB1300+LCB1322+LCB1354+LCB1370+LCB1391+LCB1406+LCB1439+#REF!+LCB1453+#REF!+LCB1465+#REF!</f>
        <v>#REF!</v>
      </c>
      <c r="LCC1194" s="241" t="s">
        <v>30</v>
      </c>
      <c r="LCD1194" s="242" t="s">
        <v>26</v>
      </c>
      <c r="LCE1194" s="243">
        <v>7</v>
      </c>
      <c r="LCF1194" s="243">
        <v>2</v>
      </c>
      <c r="LCG1194" s="244" t="s">
        <v>237</v>
      </c>
      <c r="LCH1194" s="245">
        <v>111</v>
      </c>
      <c r="LCI1194" s="246">
        <v>211</v>
      </c>
      <c r="LCJ1194" s="247" t="e">
        <f>LCJ1211+LCJ1253+LCJ1284+LCJ1300+LCJ1322+LCJ1354+LCJ1370+LCJ1391+LCJ1406+LCJ1439+#REF!+LCJ1453+#REF!+LCJ1465+#REF!</f>
        <v>#REF!</v>
      </c>
      <c r="LCK1194" s="241" t="s">
        <v>30</v>
      </c>
      <c r="LCL1194" s="242" t="s">
        <v>26</v>
      </c>
      <c r="LCM1194" s="243">
        <v>7</v>
      </c>
      <c r="LCN1194" s="243">
        <v>2</v>
      </c>
      <c r="LCO1194" s="244" t="s">
        <v>237</v>
      </c>
      <c r="LCP1194" s="245">
        <v>111</v>
      </c>
      <c r="LCQ1194" s="246">
        <v>211</v>
      </c>
      <c r="LCR1194" s="247" t="e">
        <f>LCR1211+LCR1253+LCR1284+LCR1300+LCR1322+LCR1354+LCR1370+LCR1391+LCR1406+LCR1439+#REF!+LCR1453+#REF!+LCR1465+#REF!</f>
        <v>#REF!</v>
      </c>
      <c r="LCS1194" s="241" t="s">
        <v>30</v>
      </c>
      <c r="LCT1194" s="242" t="s">
        <v>26</v>
      </c>
      <c r="LCU1194" s="243">
        <v>7</v>
      </c>
      <c r="LCV1194" s="243">
        <v>2</v>
      </c>
      <c r="LCW1194" s="244" t="s">
        <v>237</v>
      </c>
      <c r="LCX1194" s="245">
        <v>111</v>
      </c>
      <c r="LCY1194" s="246">
        <v>211</v>
      </c>
      <c r="LCZ1194" s="247" t="e">
        <f>LCZ1211+LCZ1253+LCZ1284+LCZ1300+LCZ1322+LCZ1354+LCZ1370+LCZ1391+LCZ1406+LCZ1439+#REF!+LCZ1453+#REF!+LCZ1465+#REF!</f>
        <v>#REF!</v>
      </c>
      <c r="LDA1194" s="241" t="s">
        <v>30</v>
      </c>
      <c r="LDB1194" s="242" t="s">
        <v>26</v>
      </c>
      <c r="LDC1194" s="243">
        <v>7</v>
      </c>
      <c r="LDD1194" s="243">
        <v>2</v>
      </c>
      <c r="LDE1194" s="244" t="s">
        <v>237</v>
      </c>
      <c r="LDF1194" s="245">
        <v>111</v>
      </c>
      <c r="LDG1194" s="246">
        <v>211</v>
      </c>
      <c r="LDH1194" s="247" t="e">
        <f>LDH1211+LDH1253+LDH1284+LDH1300+LDH1322+LDH1354+LDH1370+LDH1391+LDH1406+LDH1439+#REF!+LDH1453+#REF!+LDH1465+#REF!</f>
        <v>#REF!</v>
      </c>
      <c r="LDI1194" s="241" t="s">
        <v>30</v>
      </c>
      <c r="LDJ1194" s="242" t="s">
        <v>26</v>
      </c>
      <c r="LDK1194" s="243">
        <v>7</v>
      </c>
      <c r="LDL1194" s="243">
        <v>2</v>
      </c>
      <c r="LDM1194" s="244" t="s">
        <v>237</v>
      </c>
      <c r="LDN1194" s="245">
        <v>111</v>
      </c>
      <c r="LDO1194" s="246">
        <v>211</v>
      </c>
      <c r="LDP1194" s="247" t="e">
        <f>LDP1211+LDP1253+LDP1284+LDP1300+LDP1322+LDP1354+LDP1370+LDP1391+LDP1406+LDP1439+#REF!+LDP1453+#REF!+LDP1465+#REF!</f>
        <v>#REF!</v>
      </c>
      <c r="LDQ1194" s="241" t="s">
        <v>30</v>
      </c>
      <c r="LDR1194" s="242" t="s">
        <v>26</v>
      </c>
      <c r="LDS1194" s="243">
        <v>7</v>
      </c>
      <c r="LDT1194" s="243">
        <v>2</v>
      </c>
      <c r="LDU1194" s="244" t="s">
        <v>237</v>
      </c>
      <c r="LDV1194" s="245">
        <v>111</v>
      </c>
      <c r="LDW1194" s="246">
        <v>211</v>
      </c>
      <c r="LDX1194" s="247" t="e">
        <f>LDX1211+LDX1253+LDX1284+LDX1300+LDX1322+LDX1354+LDX1370+LDX1391+LDX1406+LDX1439+#REF!+LDX1453+#REF!+LDX1465+#REF!</f>
        <v>#REF!</v>
      </c>
      <c r="LDY1194" s="241" t="s">
        <v>30</v>
      </c>
      <c r="LDZ1194" s="242" t="s">
        <v>26</v>
      </c>
      <c r="LEA1194" s="243">
        <v>7</v>
      </c>
      <c r="LEB1194" s="243">
        <v>2</v>
      </c>
      <c r="LEC1194" s="244" t="s">
        <v>237</v>
      </c>
      <c r="LED1194" s="245">
        <v>111</v>
      </c>
      <c r="LEE1194" s="246">
        <v>211</v>
      </c>
      <c r="LEF1194" s="247" t="e">
        <f>LEF1211+LEF1253+LEF1284+LEF1300+LEF1322+LEF1354+LEF1370+LEF1391+LEF1406+LEF1439+#REF!+LEF1453+#REF!+LEF1465+#REF!</f>
        <v>#REF!</v>
      </c>
      <c r="LEG1194" s="241" t="s">
        <v>30</v>
      </c>
      <c r="LEH1194" s="242" t="s">
        <v>26</v>
      </c>
      <c r="LEI1194" s="243">
        <v>7</v>
      </c>
      <c r="LEJ1194" s="243">
        <v>2</v>
      </c>
      <c r="LEK1194" s="244" t="s">
        <v>237</v>
      </c>
      <c r="LEL1194" s="245">
        <v>111</v>
      </c>
      <c r="LEM1194" s="246">
        <v>211</v>
      </c>
      <c r="LEN1194" s="247" t="e">
        <f>LEN1211+LEN1253+LEN1284+LEN1300+LEN1322+LEN1354+LEN1370+LEN1391+LEN1406+LEN1439+#REF!+LEN1453+#REF!+LEN1465+#REF!</f>
        <v>#REF!</v>
      </c>
      <c r="LEO1194" s="241" t="s">
        <v>30</v>
      </c>
      <c r="LEP1194" s="242" t="s">
        <v>26</v>
      </c>
      <c r="LEQ1194" s="243">
        <v>7</v>
      </c>
      <c r="LER1194" s="243">
        <v>2</v>
      </c>
      <c r="LES1194" s="244" t="s">
        <v>237</v>
      </c>
      <c r="LET1194" s="245">
        <v>111</v>
      </c>
      <c r="LEU1194" s="246">
        <v>211</v>
      </c>
      <c r="LEV1194" s="247" t="e">
        <f>LEV1211+LEV1253+LEV1284+LEV1300+LEV1322+LEV1354+LEV1370+LEV1391+LEV1406+LEV1439+#REF!+LEV1453+#REF!+LEV1465+#REF!</f>
        <v>#REF!</v>
      </c>
      <c r="LEW1194" s="241" t="s">
        <v>30</v>
      </c>
      <c r="LEX1194" s="242" t="s">
        <v>26</v>
      </c>
      <c r="LEY1194" s="243">
        <v>7</v>
      </c>
      <c r="LEZ1194" s="243">
        <v>2</v>
      </c>
      <c r="LFA1194" s="244" t="s">
        <v>237</v>
      </c>
      <c r="LFB1194" s="245">
        <v>111</v>
      </c>
      <c r="LFC1194" s="246">
        <v>211</v>
      </c>
      <c r="LFD1194" s="247" t="e">
        <f>LFD1211+LFD1253+LFD1284+LFD1300+LFD1322+LFD1354+LFD1370+LFD1391+LFD1406+LFD1439+#REF!+LFD1453+#REF!+LFD1465+#REF!</f>
        <v>#REF!</v>
      </c>
      <c r="LFE1194" s="241" t="s">
        <v>30</v>
      </c>
      <c r="LFF1194" s="242" t="s">
        <v>26</v>
      </c>
      <c r="LFG1194" s="243">
        <v>7</v>
      </c>
      <c r="LFH1194" s="243">
        <v>2</v>
      </c>
      <c r="LFI1194" s="244" t="s">
        <v>237</v>
      </c>
      <c r="LFJ1194" s="245">
        <v>111</v>
      </c>
      <c r="LFK1194" s="246">
        <v>211</v>
      </c>
      <c r="LFL1194" s="247" t="e">
        <f>LFL1211+LFL1253+LFL1284+LFL1300+LFL1322+LFL1354+LFL1370+LFL1391+LFL1406+LFL1439+#REF!+LFL1453+#REF!+LFL1465+#REF!</f>
        <v>#REF!</v>
      </c>
      <c r="LFM1194" s="241" t="s">
        <v>30</v>
      </c>
      <c r="LFN1194" s="242" t="s">
        <v>26</v>
      </c>
      <c r="LFO1194" s="243">
        <v>7</v>
      </c>
      <c r="LFP1194" s="243">
        <v>2</v>
      </c>
      <c r="LFQ1194" s="244" t="s">
        <v>237</v>
      </c>
      <c r="LFR1194" s="245">
        <v>111</v>
      </c>
      <c r="LFS1194" s="246">
        <v>211</v>
      </c>
      <c r="LFT1194" s="247" t="e">
        <f>LFT1211+LFT1253+LFT1284+LFT1300+LFT1322+LFT1354+LFT1370+LFT1391+LFT1406+LFT1439+#REF!+LFT1453+#REF!+LFT1465+#REF!</f>
        <v>#REF!</v>
      </c>
      <c r="LFU1194" s="241" t="s">
        <v>30</v>
      </c>
      <c r="LFV1194" s="242" t="s">
        <v>26</v>
      </c>
      <c r="LFW1194" s="243">
        <v>7</v>
      </c>
      <c r="LFX1194" s="243">
        <v>2</v>
      </c>
      <c r="LFY1194" s="244" t="s">
        <v>237</v>
      </c>
      <c r="LFZ1194" s="245">
        <v>111</v>
      </c>
      <c r="LGA1194" s="246">
        <v>211</v>
      </c>
      <c r="LGB1194" s="247" t="e">
        <f>LGB1211+LGB1253+LGB1284+LGB1300+LGB1322+LGB1354+LGB1370+LGB1391+LGB1406+LGB1439+#REF!+LGB1453+#REF!+LGB1465+#REF!</f>
        <v>#REF!</v>
      </c>
      <c r="LGC1194" s="241" t="s">
        <v>30</v>
      </c>
      <c r="LGD1194" s="242" t="s">
        <v>26</v>
      </c>
      <c r="LGE1194" s="243">
        <v>7</v>
      </c>
      <c r="LGF1194" s="243">
        <v>2</v>
      </c>
      <c r="LGG1194" s="244" t="s">
        <v>237</v>
      </c>
      <c r="LGH1194" s="245">
        <v>111</v>
      </c>
      <c r="LGI1194" s="246">
        <v>211</v>
      </c>
      <c r="LGJ1194" s="247" t="e">
        <f>LGJ1211+LGJ1253+LGJ1284+LGJ1300+LGJ1322+LGJ1354+LGJ1370+LGJ1391+LGJ1406+LGJ1439+#REF!+LGJ1453+#REF!+LGJ1465+#REF!</f>
        <v>#REF!</v>
      </c>
      <c r="LGK1194" s="241" t="s">
        <v>30</v>
      </c>
      <c r="LGL1194" s="242" t="s">
        <v>26</v>
      </c>
      <c r="LGM1194" s="243">
        <v>7</v>
      </c>
      <c r="LGN1194" s="243">
        <v>2</v>
      </c>
      <c r="LGO1194" s="244" t="s">
        <v>237</v>
      </c>
      <c r="LGP1194" s="245">
        <v>111</v>
      </c>
      <c r="LGQ1194" s="246">
        <v>211</v>
      </c>
      <c r="LGR1194" s="247" t="e">
        <f>LGR1211+LGR1253+LGR1284+LGR1300+LGR1322+LGR1354+LGR1370+LGR1391+LGR1406+LGR1439+#REF!+LGR1453+#REF!+LGR1465+#REF!</f>
        <v>#REF!</v>
      </c>
      <c r="LGS1194" s="241" t="s">
        <v>30</v>
      </c>
      <c r="LGT1194" s="242" t="s">
        <v>26</v>
      </c>
      <c r="LGU1194" s="243">
        <v>7</v>
      </c>
      <c r="LGV1194" s="243">
        <v>2</v>
      </c>
      <c r="LGW1194" s="244" t="s">
        <v>237</v>
      </c>
      <c r="LGX1194" s="245">
        <v>111</v>
      </c>
      <c r="LGY1194" s="246">
        <v>211</v>
      </c>
      <c r="LGZ1194" s="247" t="e">
        <f>LGZ1211+LGZ1253+LGZ1284+LGZ1300+LGZ1322+LGZ1354+LGZ1370+LGZ1391+LGZ1406+LGZ1439+#REF!+LGZ1453+#REF!+LGZ1465+#REF!</f>
        <v>#REF!</v>
      </c>
      <c r="LHA1194" s="241" t="s">
        <v>30</v>
      </c>
      <c r="LHB1194" s="242" t="s">
        <v>26</v>
      </c>
      <c r="LHC1194" s="243">
        <v>7</v>
      </c>
      <c r="LHD1194" s="243">
        <v>2</v>
      </c>
      <c r="LHE1194" s="244" t="s">
        <v>237</v>
      </c>
      <c r="LHF1194" s="245">
        <v>111</v>
      </c>
      <c r="LHG1194" s="246">
        <v>211</v>
      </c>
      <c r="LHH1194" s="247" t="e">
        <f>LHH1211+LHH1253+LHH1284+LHH1300+LHH1322+LHH1354+LHH1370+LHH1391+LHH1406+LHH1439+#REF!+LHH1453+#REF!+LHH1465+#REF!</f>
        <v>#REF!</v>
      </c>
      <c r="LHI1194" s="241" t="s">
        <v>30</v>
      </c>
      <c r="LHJ1194" s="242" t="s">
        <v>26</v>
      </c>
      <c r="LHK1194" s="243">
        <v>7</v>
      </c>
      <c r="LHL1194" s="243">
        <v>2</v>
      </c>
      <c r="LHM1194" s="244" t="s">
        <v>237</v>
      </c>
      <c r="LHN1194" s="245">
        <v>111</v>
      </c>
      <c r="LHO1194" s="246">
        <v>211</v>
      </c>
      <c r="LHP1194" s="247" t="e">
        <f>LHP1211+LHP1253+LHP1284+LHP1300+LHP1322+LHP1354+LHP1370+LHP1391+LHP1406+LHP1439+#REF!+LHP1453+#REF!+LHP1465+#REF!</f>
        <v>#REF!</v>
      </c>
      <c r="LHQ1194" s="241" t="s">
        <v>30</v>
      </c>
      <c r="LHR1194" s="242" t="s">
        <v>26</v>
      </c>
      <c r="LHS1194" s="243">
        <v>7</v>
      </c>
      <c r="LHT1194" s="243">
        <v>2</v>
      </c>
      <c r="LHU1194" s="244" t="s">
        <v>237</v>
      </c>
      <c r="LHV1194" s="245">
        <v>111</v>
      </c>
      <c r="LHW1194" s="246">
        <v>211</v>
      </c>
      <c r="LHX1194" s="247" t="e">
        <f>LHX1211+LHX1253+LHX1284+LHX1300+LHX1322+LHX1354+LHX1370+LHX1391+LHX1406+LHX1439+#REF!+LHX1453+#REF!+LHX1465+#REF!</f>
        <v>#REF!</v>
      </c>
      <c r="LHY1194" s="241" t="s">
        <v>30</v>
      </c>
      <c r="LHZ1194" s="242" t="s">
        <v>26</v>
      </c>
      <c r="LIA1194" s="243">
        <v>7</v>
      </c>
      <c r="LIB1194" s="243">
        <v>2</v>
      </c>
      <c r="LIC1194" s="244" t="s">
        <v>237</v>
      </c>
      <c r="LID1194" s="245">
        <v>111</v>
      </c>
      <c r="LIE1194" s="246">
        <v>211</v>
      </c>
      <c r="LIF1194" s="247" t="e">
        <f>LIF1211+LIF1253+LIF1284+LIF1300+LIF1322+LIF1354+LIF1370+LIF1391+LIF1406+LIF1439+#REF!+LIF1453+#REF!+LIF1465+#REF!</f>
        <v>#REF!</v>
      </c>
      <c r="LIG1194" s="241" t="s">
        <v>30</v>
      </c>
      <c r="LIH1194" s="242" t="s">
        <v>26</v>
      </c>
      <c r="LII1194" s="243">
        <v>7</v>
      </c>
      <c r="LIJ1194" s="243">
        <v>2</v>
      </c>
      <c r="LIK1194" s="244" t="s">
        <v>237</v>
      </c>
      <c r="LIL1194" s="245">
        <v>111</v>
      </c>
      <c r="LIM1194" s="246">
        <v>211</v>
      </c>
      <c r="LIN1194" s="247" t="e">
        <f>LIN1211+LIN1253+LIN1284+LIN1300+LIN1322+LIN1354+LIN1370+LIN1391+LIN1406+LIN1439+#REF!+LIN1453+#REF!+LIN1465+#REF!</f>
        <v>#REF!</v>
      </c>
      <c r="LIO1194" s="241" t="s">
        <v>30</v>
      </c>
      <c r="LIP1194" s="242" t="s">
        <v>26</v>
      </c>
      <c r="LIQ1194" s="243">
        <v>7</v>
      </c>
      <c r="LIR1194" s="243">
        <v>2</v>
      </c>
      <c r="LIS1194" s="244" t="s">
        <v>237</v>
      </c>
      <c r="LIT1194" s="245">
        <v>111</v>
      </c>
      <c r="LIU1194" s="246">
        <v>211</v>
      </c>
      <c r="LIV1194" s="247" t="e">
        <f>LIV1211+LIV1253+LIV1284+LIV1300+LIV1322+LIV1354+LIV1370+LIV1391+LIV1406+LIV1439+#REF!+LIV1453+#REF!+LIV1465+#REF!</f>
        <v>#REF!</v>
      </c>
      <c r="LIW1194" s="241" t="s">
        <v>30</v>
      </c>
      <c r="LIX1194" s="242" t="s">
        <v>26</v>
      </c>
      <c r="LIY1194" s="243">
        <v>7</v>
      </c>
      <c r="LIZ1194" s="243">
        <v>2</v>
      </c>
      <c r="LJA1194" s="244" t="s">
        <v>237</v>
      </c>
      <c r="LJB1194" s="245">
        <v>111</v>
      </c>
      <c r="LJC1194" s="246">
        <v>211</v>
      </c>
      <c r="LJD1194" s="247" t="e">
        <f>LJD1211+LJD1253+LJD1284+LJD1300+LJD1322+LJD1354+LJD1370+LJD1391+LJD1406+LJD1439+#REF!+LJD1453+#REF!+LJD1465+#REF!</f>
        <v>#REF!</v>
      </c>
      <c r="LJE1194" s="241" t="s">
        <v>30</v>
      </c>
      <c r="LJF1194" s="242" t="s">
        <v>26</v>
      </c>
      <c r="LJG1194" s="243">
        <v>7</v>
      </c>
      <c r="LJH1194" s="243">
        <v>2</v>
      </c>
      <c r="LJI1194" s="244" t="s">
        <v>237</v>
      </c>
      <c r="LJJ1194" s="245">
        <v>111</v>
      </c>
      <c r="LJK1194" s="246">
        <v>211</v>
      </c>
      <c r="LJL1194" s="247" t="e">
        <f>LJL1211+LJL1253+LJL1284+LJL1300+LJL1322+LJL1354+LJL1370+LJL1391+LJL1406+LJL1439+#REF!+LJL1453+#REF!+LJL1465+#REF!</f>
        <v>#REF!</v>
      </c>
      <c r="LJM1194" s="241" t="s">
        <v>30</v>
      </c>
      <c r="LJN1194" s="242" t="s">
        <v>26</v>
      </c>
      <c r="LJO1194" s="243">
        <v>7</v>
      </c>
      <c r="LJP1194" s="243">
        <v>2</v>
      </c>
      <c r="LJQ1194" s="244" t="s">
        <v>237</v>
      </c>
      <c r="LJR1194" s="245">
        <v>111</v>
      </c>
      <c r="LJS1194" s="246">
        <v>211</v>
      </c>
      <c r="LJT1194" s="247" t="e">
        <f>LJT1211+LJT1253+LJT1284+LJT1300+LJT1322+LJT1354+LJT1370+LJT1391+LJT1406+LJT1439+#REF!+LJT1453+#REF!+LJT1465+#REF!</f>
        <v>#REF!</v>
      </c>
      <c r="LJU1194" s="241" t="s">
        <v>30</v>
      </c>
      <c r="LJV1194" s="242" t="s">
        <v>26</v>
      </c>
      <c r="LJW1194" s="243">
        <v>7</v>
      </c>
      <c r="LJX1194" s="243">
        <v>2</v>
      </c>
      <c r="LJY1194" s="244" t="s">
        <v>237</v>
      </c>
      <c r="LJZ1194" s="245">
        <v>111</v>
      </c>
      <c r="LKA1194" s="246">
        <v>211</v>
      </c>
      <c r="LKB1194" s="247" t="e">
        <f>LKB1211+LKB1253+LKB1284+LKB1300+LKB1322+LKB1354+LKB1370+LKB1391+LKB1406+LKB1439+#REF!+LKB1453+#REF!+LKB1465+#REF!</f>
        <v>#REF!</v>
      </c>
      <c r="LKC1194" s="241" t="s">
        <v>30</v>
      </c>
      <c r="LKD1194" s="242" t="s">
        <v>26</v>
      </c>
      <c r="LKE1194" s="243">
        <v>7</v>
      </c>
      <c r="LKF1194" s="243">
        <v>2</v>
      </c>
      <c r="LKG1194" s="244" t="s">
        <v>237</v>
      </c>
      <c r="LKH1194" s="245">
        <v>111</v>
      </c>
      <c r="LKI1194" s="246">
        <v>211</v>
      </c>
      <c r="LKJ1194" s="247" t="e">
        <f>LKJ1211+LKJ1253+LKJ1284+LKJ1300+LKJ1322+LKJ1354+LKJ1370+LKJ1391+LKJ1406+LKJ1439+#REF!+LKJ1453+#REF!+LKJ1465+#REF!</f>
        <v>#REF!</v>
      </c>
      <c r="LKK1194" s="241" t="s">
        <v>30</v>
      </c>
      <c r="LKL1194" s="242" t="s">
        <v>26</v>
      </c>
      <c r="LKM1194" s="243">
        <v>7</v>
      </c>
      <c r="LKN1194" s="243">
        <v>2</v>
      </c>
      <c r="LKO1194" s="244" t="s">
        <v>237</v>
      </c>
      <c r="LKP1194" s="245">
        <v>111</v>
      </c>
      <c r="LKQ1194" s="246">
        <v>211</v>
      </c>
      <c r="LKR1194" s="247" t="e">
        <f>LKR1211+LKR1253+LKR1284+LKR1300+LKR1322+LKR1354+LKR1370+LKR1391+LKR1406+LKR1439+#REF!+LKR1453+#REF!+LKR1465+#REF!</f>
        <v>#REF!</v>
      </c>
      <c r="LKS1194" s="241" t="s">
        <v>30</v>
      </c>
      <c r="LKT1194" s="242" t="s">
        <v>26</v>
      </c>
      <c r="LKU1194" s="243">
        <v>7</v>
      </c>
      <c r="LKV1194" s="243">
        <v>2</v>
      </c>
      <c r="LKW1194" s="244" t="s">
        <v>237</v>
      </c>
      <c r="LKX1194" s="245">
        <v>111</v>
      </c>
      <c r="LKY1194" s="246">
        <v>211</v>
      </c>
      <c r="LKZ1194" s="247" t="e">
        <f>LKZ1211+LKZ1253+LKZ1284+LKZ1300+LKZ1322+LKZ1354+LKZ1370+LKZ1391+LKZ1406+LKZ1439+#REF!+LKZ1453+#REF!+LKZ1465+#REF!</f>
        <v>#REF!</v>
      </c>
      <c r="LLA1194" s="241" t="s">
        <v>30</v>
      </c>
      <c r="LLB1194" s="242" t="s">
        <v>26</v>
      </c>
      <c r="LLC1194" s="243">
        <v>7</v>
      </c>
      <c r="LLD1194" s="243">
        <v>2</v>
      </c>
      <c r="LLE1194" s="244" t="s">
        <v>237</v>
      </c>
      <c r="LLF1194" s="245">
        <v>111</v>
      </c>
      <c r="LLG1194" s="246">
        <v>211</v>
      </c>
      <c r="LLH1194" s="247" t="e">
        <f>LLH1211+LLH1253+LLH1284+LLH1300+LLH1322+LLH1354+LLH1370+LLH1391+LLH1406+LLH1439+#REF!+LLH1453+#REF!+LLH1465+#REF!</f>
        <v>#REF!</v>
      </c>
      <c r="LLI1194" s="241" t="s">
        <v>30</v>
      </c>
      <c r="LLJ1194" s="242" t="s">
        <v>26</v>
      </c>
      <c r="LLK1194" s="243">
        <v>7</v>
      </c>
      <c r="LLL1194" s="243">
        <v>2</v>
      </c>
      <c r="LLM1194" s="244" t="s">
        <v>237</v>
      </c>
      <c r="LLN1194" s="245">
        <v>111</v>
      </c>
      <c r="LLO1194" s="246">
        <v>211</v>
      </c>
      <c r="LLP1194" s="247" t="e">
        <f>LLP1211+LLP1253+LLP1284+LLP1300+LLP1322+LLP1354+LLP1370+LLP1391+LLP1406+LLP1439+#REF!+LLP1453+#REF!+LLP1465+#REF!</f>
        <v>#REF!</v>
      </c>
      <c r="LLQ1194" s="241" t="s">
        <v>30</v>
      </c>
      <c r="LLR1194" s="242" t="s">
        <v>26</v>
      </c>
      <c r="LLS1194" s="243">
        <v>7</v>
      </c>
      <c r="LLT1194" s="243">
        <v>2</v>
      </c>
      <c r="LLU1194" s="244" t="s">
        <v>237</v>
      </c>
      <c r="LLV1194" s="245">
        <v>111</v>
      </c>
      <c r="LLW1194" s="246">
        <v>211</v>
      </c>
      <c r="LLX1194" s="247" t="e">
        <f>LLX1211+LLX1253+LLX1284+LLX1300+LLX1322+LLX1354+LLX1370+LLX1391+LLX1406+LLX1439+#REF!+LLX1453+#REF!+LLX1465+#REF!</f>
        <v>#REF!</v>
      </c>
      <c r="LLY1194" s="241" t="s">
        <v>30</v>
      </c>
      <c r="LLZ1194" s="242" t="s">
        <v>26</v>
      </c>
      <c r="LMA1194" s="243">
        <v>7</v>
      </c>
      <c r="LMB1194" s="243">
        <v>2</v>
      </c>
      <c r="LMC1194" s="244" t="s">
        <v>237</v>
      </c>
      <c r="LMD1194" s="245">
        <v>111</v>
      </c>
      <c r="LME1194" s="246">
        <v>211</v>
      </c>
      <c r="LMF1194" s="247" t="e">
        <f>LMF1211+LMF1253+LMF1284+LMF1300+LMF1322+LMF1354+LMF1370+LMF1391+LMF1406+LMF1439+#REF!+LMF1453+#REF!+LMF1465+#REF!</f>
        <v>#REF!</v>
      </c>
      <c r="LMG1194" s="241" t="s">
        <v>30</v>
      </c>
      <c r="LMH1194" s="242" t="s">
        <v>26</v>
      </c>
      <c r="LMI1194" s="243">
        <v>7</v>
      </c>
      <c r="LMJ1194" s="243">
        <v>2</v>
      </c>
      <c r="LMK1194" s="244" t="s">
        <v>237</v>
      </c>
      <c r="LML1194" s="245">
        <v>111</v>
      </c>
      <c r="LMM1194" s="246">
        <v>211</v>
      </c>
      <c r="LMN1194" s="247" t="e">
        <f>LMN1211+LMN1253+LMN1284+LMN1300+LMN1322+LMN1354+LMN1370+LMN1391+LMN1406+LMN1439+#REF!+LMN1453+#REF!+LMN1465+#REF!</f>
        <v>#REF!</v>
      </c>
      <c r="LMO1194" s="241" t="s">
        <v>30</v>
      </c>
      <c r="LMP1194" s="242" t="s">
        <v>26</v>
      </c>
      <c r="LMQ1194" s="243">
        <v>7</v>
      </c>
      <c r="LMR1194" s="243">
        <v>2</v>
      </c>
      <c r="LMS1194" s="244" t="s">
        <v>237</v>
      </c>
      <c r="LMT1194" s="245">
        <v>111</v>
      </c>
      <c r="LMU1194" s="246">
        <v>211</v>
      </c>
      <c r="LMV1194" s="247" t="e">
        <f>LMV1211+LMV1253+LMV1284+LMV1300+LMV1322+LMV1354+LMV1370+LMV1391+LMV1406+LMV1439+#REF!+LMV1453+#REF!+LMV1465+#REF!</f>
        <v>#REF!</v>
      </c>
      <c r="LMW1194" s="241" t="s">
        <v>30</v>
      </c>
      <c r="LMX1194" s="242" t="s">
        <v>26</v>
      </c>
      <c r="LMY1194" s="243">
        <v>7</v>
      </c>
      <c r="LMZ1194" s="243">
        <v>2</v>
      </c>
      <c r="LNA1194" s="244" t="s">
        <v>237</v>
      </c>
      <c r="LNB1194" s="245">
        <v>111</v>
      </c>
      <c r="LNC1194" s="246">
        <v>211</v>
      </c>
      <c r="LND1194" s="247" t="e">
        <f>LND1211+LND1253+LND1284+LND1300+LND1322+LND1354+LND1370+LND1391+LND1406+LND1439+#REF!+LND1453+#REF!+LND1465+#REF!</f>
        <v>#REF!</v>
      </c>
      <c r="LNE1194" s="241" t="s">
        <v>30</v>
      </c>
      <c r="LNF1194" s="242" t="s">
        <v>26</v>
      </c>
      <c r="LNG1194" s="243">
        <v>7</v>
      </c>
      <c r="LNH1194" s="243">
        <v>2</v>
      </c>
      <c r="LNI1194" s="244" t="s">
        <v>237</v>
      </c>
      <c r="LNJ1194" s="245">
        <v>111</v>
      </c>
      <c r="LNK1194" s="246">
        <v>211</v>
      </c>
      <c r="LNL1194" s="247" t="e">
        <f>LNL1211+LNL1253+LNL1284+LNL1300+LNL1322+LNL1354+LNL1370+LNL1391+LNL1406+LNL1439+#REF!+LNL1453+#REF!+LNL1465+#REF!</f>
        <v>#REF!</v>
      </c>
      <c r="LNM1194" s="241" t="s">
        <v>30</v>
      </c>
      <c r="LNN1194" s="242" t="s">
        <v>26</v>
      </c>
      <c r="LNO1194" s="243">
        <v>7</v>
      </c>
      <c r="LNP1194" s="243">
        <v>2</v>
      </c>
      <c r="LNQ1194" s="244" t="s">
        <v>237</v>
      </c>
      <c r="LNR1194" s="245">
        <v>111</v>
      </c>
      <c r="LNS1194" s="246">
        <v>211</v>
      </c>
      <c r="LNT1194" s="247" t="e">
        <f>LNT1211+LNT1253+LNT1284+LNT1300+LNT1322+LNT1354+LNT1370+LNT1391+LNT1406+LNT1439+#REF!+LNT1453+#REF!+LNT1465+#REF!</f>
        <v>#REF!</v>
      </c>
      <c r="LNU1194" s="241" t="s">
        <v>30</v>
      </c>
      <c r="LNV1194" s="242" t="s">
        <v>26</v>
      </c>
      <c r="LNW1194" s="243">
        <v>7</v>
      </c>
      <c r="LNX1194" s="243">
        <v>2</v>
      </c>
      <c r="LNY1194" s="244" t="s">
        <v>237</v>
      </c>
      <c r="LNZ1194" s="245">
        <v>111</v>
      </c>
      <c r="LOA1194" s="246">
        <v>211</v>
      </c>
      <c r="LOB1194" s="247" t="e">
        <f>LOB1211+LOB1253+LOB1284+LOB1300+LOB1322+LOB1354+LOB1370+LOB1391+LOB1406+LOB1439+#REF!+LOB1453+#REF!+LOB1465+#REF!</f>
        <v>#REF!</v>
      </c>
      <c r="LOC1194" s="241" t="s">
        <v>30</v>
      </c>
      <c r="LOD1194" s="242" t="s">
        <v>26</v>
      </c>
      <c r="LOE1194" s="243">
        <v>7</v>
      </c>
      <c r="LOF1194" s="243">
        <v>2</v>
      </c>
      <c r="LOG1194" s="244" t="s">
        <v>237</v>
      </c>
      <c r="LOH1194" s="245">
        <v>111</v>
      </c>
      <c r="LOI1194" s="246">
        <v>211</v>
      </c>
      <c r="LOJ1194" s="247" t="e">
        <f>LOJ1211+LOJ1253+LOJ1284+LOJ1300+LOJ1322+LOJ1354+LOJ1370+LOJ1391+LOJ1406+LOJ1439+#REF!+LOJ1453+#REF!+LOJ1465+#REF!</f>
        <v>#REF!</v>
      </c>
      <c r="LOK1194" s="241" t="s">
        <v>30</v>
      </c>
      <c r="LOL1194" s="242" t="s">
        <v>26</v>
      </c>
      <c r="LOM1194" s="243">
        <v>7</v>
      </c>
      <c r="LON1194" s="243">
        <v>2</v>
      </c>
      <c r="LOO1194" s="244" t="s">
        <v>237</v>
      </c>
      <c r="LOP1194" s="245">
        <v>111</v>
      </c>
      <c r="LOQ1194" s="246">
        <v>211</v>
      </c>
      <c r="LOR1194" s="247" t="e">
        <f>LOR1211+LOR1253+LOR1284+LOR1300+LOR1322+LOR1354+LOR1370+LOR1391+LOR1406+LOR1439+#REF!+LOR1453+#REF!+LOR1465+#REF!</f>
        <v>#REF!</v>
      </c>
      <c r="LOS1194" s="241" t="s">
        <v>30</v>
      </c>
      <c r="LOT1194" s="242" t="s">
        <v>26</v>
      </c>
      <c r="LOU1194" s="243">
        <v>7</v>
      </c>
      <c r="LOV1194" s="243">
        <v>2</v>
      </c>
      <c r="LOW1194" s="244" t="s">
        <v>237</v>
      </c>
      <c r="LOX1194" s="245">
        <v>111</v>
      </c>
      <c r="LOY1194" s="246">
        <v>211</v>
      </c>
      <c r="LOZ1194" s="247" t="e">
        <f>LOZ1211+LOZ1253+LOZ1284+LOZ1300+LOZ1322+LOZ1354+LOZ1370+LOZ1391+LOZ1406+LOZ1439+#REF!+LOZ1453+#REF!+LOZ1465+#REF!</f>
        <v>#REF!</v>
      </c>
      <c r="LPA1194" s="241" t="s">
        <v>30</v>
      </c>
      <c r="LPB1194" s="242" t="s">
        <v>26</v>
      </c>
      <c r="LPC1194" s="243">
        <v>7</v>
      </c>
      <c r="LPD1194" s="243">
        <v>2</v>
      </c>
      <c r="LPE1194" s="244" t="s">
        <v>237</v>
      </c>
      <c r="LPF1194" s="245">
        <v>111</v>
      </c>
      <c r="LPG1194" s="246">
        <v>211</v>
      </c>
      <c r="LPH1194" s="247" t="e">
        <f>LPH1211+LPH1253+LPH1284+LPH1300+LPH1322+LPH1354+LPH1370+LPH1391+LPH1406+LPH1439+#REF!+LPH1453+#REF!+LPH1465+#REF!</f>
        <v>#REF!</v>
      </c>
      <c r="LPI1194" s="241" t="s">
        <v>30</v>
      </c>
      <c r="LPJ1194" s="242" t="s">
        <v>26</v>
      </c>
      <c r="LPK1194" s="243">
        <v>7</v>
      </c>
      <c r="LPL1194" s="243">
        <v>2</v>
      </c>
      <c r="LPM1194" s="244" t="s">
        <v>237</v>
      </c>
      <c r="LPN1194" s="245">
        <v>111</v>
      </c>
      <c r="LPO1194" s="246">
        <v>211</v>
      </c>
      <c r="LPP1194" s="247" t="e">
        <f>LPP1211+LPP1253+LPP1284+LPP1300+LPP1322+LPP1354+LPP1370+LPP1391+LPP1406+LPP1439+#REF!+LPP1453+#REF!+LPP1465+#REF!</f>
        <v>#REF!</v>
      </c>
      <c r="LPQ1194" s="241" t="s">
        <v>30</v>
      </c>
      <c r="LPR1194" s="242" t="s">
        <v>26</v>
      </c>
      <c r="LPS1194" s="243">
        <v>7</v>
      </c>
      <c r="LPT1194" s="243">
        <v>2</v>
      </c>
      <c r="LPU1194" s="244" t="s">
        <v>237</v>
      </c>
      <c r="LPV1194" s="245">
        <v>111</v>
      </c>
      <c r="LPW1194" s="246">
        <v>211</v>
      </c>
      <c r="LPX1194" s="247" t="e">
        <f>LPX1211+LPX1253+LPX1284+LPX1300+LPX1322+LPX1354+LPX1370+LPX1391+LPX1406+LPX1439+#REF!+LPX1453+#REF!+LPX1465+#REF!</f>
        <v>#REF!</v>
      </c>
      <c r="LPY1194" s="241" t="s">
        <v>30</v>
      </c>
      <c r="LPZ1194" s="242" t="s">
        <v>26</v>
      </c>
      <c r="LQA1194" s="243">
        <v>7</v>
      </c>
      <c r="LQB1194" s="243">
        <v>2</v>
      </c>
      <c r="LQC1194" s="244" t="s">
        <v>237</v>
      </c>
      <c r="LQD1194" s="245">
        <v>111</v>
      </c>
      <c r="LQE1194" s="246">
        <v>211</v>
      </c>
      <c r="LQF1194" s="247" t="e">
        <f>LQF1211+LQF1253+LQF1284+LQF1300+LQF1322+LQF1354+LQF1370+LQF1391+LQF1406+LQF1439+#REF!+LQF1453+#REF!+LQF1465+#REF!</f>
        <v>#REF!</v>
      </c>
      <c r="LQG1194" s="241" t="s">
        <v>30</v>
      </c>
      <c r="LQH1194" s="242" t="s">
        <v>26</v>
      </c>
      <c r="LQI1194" s="243">
        <v>7</v>
      </c>
      <c r="LQJ1194" s="243">
        <v>2</v>
      </c>
      <c r="LQK1194" s="244" t="s">
        <v>237</v>
      </c>
      <c r="LQL1194" s="245">
        <v>111</v>
      </c>
      <c r="LQM1194" s="246">
        <v>211</v>
      </c>
      <c r="LQN1194" s="247" t="e">
        <f>LQN1211+LQN1253+LQN1284+LQN1300+LQN1322+LQN1354+LQN1370+LQN1391+LQN1406+LQN1439+#REF!+LQN1453+#REF!+LQN1465+#REF!</f>
        <v>#REF!</v>
      </c>
      <c r="LQO1194" s="241" t="s">
        <v>30</v>
      </c>
      <c r="LQP1194" s="242" t="s">
        <v>26</v>
      </c>
      <c r="LQQ1194" s="243">
        <v>7</v>
      </c>
      <c r="LQR1194" s="243">
        <v>2</v>
      </c>
      <c r="LQS1194" s="244" t="s">
        <v>237</v>
      </c>
      <c r="LQT1194" s="245">
        <v>111</v>
      </c>
      <c r="LQU1194" s="246">
        <v>211</v>
      </c>
      <c r="LQV1194" s="247" t="e">
        <f>LQV1211+LQV1253+LQV1284+LQV1300+LQV1322+LQV1354+LQV1370+LQV1391+LQV1406+LQV1439+#REF!+LQV1453+#REF!+LQV1465+#REF!</f>
        <v>#REF!</v>
      </c>
      <c r="LQW1194" s="241" t="s">
        <v>30</v>
      </c>
      <c r="LQX1194" s="242" t="s">
        <v>26</v>
      </c>
      <c r="LQY1194" s="243">
        <v>7</v>
      </c>
      <c r="LQZ1194" s="243">
        <v>2</v>
      </c>
      <c r="LRA1194" s="244" t="s">
        <v>237</v>
      </c>
      <c r="LRB1194" s="245">
        <v>111</v>
      </c>
      <c r="LRC1194" s="246">
        <v>211</v>
      </c>
      <c r="LRD1194" s="247" t="e">
        <f>LRD1211+LRD1253+LRD1284+LRD1300+LRD1322+LRD1354+LRD1370+LRD1391+LRD1406+LRD1439+#REF!+LRD1453+#REF!+LRD1465+#REF!</f>
        <v>#REF!</v>
      </c>
      <c r="LRE1194" s="241" t="s">
        <v>30</v>
      </c>
      <c r="LRF1194" s="242" t="s">
        <v>26</v>
      </c>
      <c r="LRG1194" s="243">
        <v>7</v>
      </c>
      <c r="LRH1194" s="243">
        <v>2</v>
      </c>
      <c r="LRI1194" s="244" t="s">
        <v>237</v>
      </c>
      <c r="LRJ1194" s="245">
        <v>111</v>
      </c>
      <c r="LRK1194" s="246">
        <v>211</v>
      </c>
      <c r="LRL1194" s="247" t="e">
        <f>LRL1211+LRL1253+LRL1284+LRL1300+LRL1322+LRL1354+LRL1370+LRL1391+LRL1406+LRL1439+#REF!+LRL1453+#REF!+LRL1465+#REF!</f>
        <v>#REF!</v>
      </c>
      <c r="LRM1194" s="241" t="s">
        <v>30</v>
      </c>
      <c r="LRN1194" s="242" t="s">
        <v>26</v>
      </c>
      <c r="LRO1194" s="243">
        <v>7</v>
      </c>
      <c r="LRP1194" s="243">
        <v>2</v>
      </c>
      <c r="LRQ1194" s="244" t="s">
        <v>237</v>
      </c>
      <c r="LRR1194" s="245">
        <v>111</v>
      </c>
      <c r="LRS1194" s="246">
        <v>211</v>
      </c>
      <c r="LRT1194" s="247" t="e">
        <f>LRT1211+LRT1253+LRT1284+LRT1300+LRT1322+LRT1354+LRT1370+LRT1391+LRT1406+LRT1439+#REF!+LRT1453+#REF!+LRT1465+#REF!</f>
        <v>#REF!</v>
      </c>
      <c r="LRU1194" s="241" t="s">
        <v>30</v>
      </c>
      <c r="LRV1194" s="242" t="s">
        <v>26</v>
      </c>
      <c r="LRW1194" s="243">
        <v>7</v>
      </c>
      <c r="LRX1194" s="243">
        <v>2</v>
      </c>
      <c r="LRY1194" s="244" t="s">
        <v>237</v>
      </c>
      <c r="LRZ1194" s="245">
        <v>111</v>
      </c>
      <c r="LSA1194" s="246">
        <v>211</v>
      </c>
      <c r="LSB1194" s="247" t="e">
        <f>LSB1211+LSB1253+LSB1284+LSB1300+LSB1322+LSB1354+LSB1370+LSB1391+LSB1406+LSB1439+#REF!+LSB1453+#REF!+LSB1465+#REF!</f>
        <v>#REF!</v>
      </c>
      <c r="LSC1194" s="241" t="s">
        <v>30</v>
      </c>
      <c r="LSD1194" s="242" t="s">
        <v>26</v>
      </c>
      <c r="LSE1194" s="243">
        <v>7</v>
      </c>
      <c r="LSF1194" s="243">
        <v>2</v>
      </c>
      <c r="LSG1194" s="244" t="s">
        <v>237</v>
      </c>
      <c r="LSH1194" s="245">
        <v>111</v>
      </c>
      <c r="LSI1194" s="246">
        <v>211</v>
      </c>
      <c r="LSJ1194" s="247" t="e">
        <f>LSJ1211+LSJ1253+LSJ1284+LSJ1300+LSJ1322+LSJ1354+LSJ1370+LSJ1391+LSJ1406+LSJ1439+#REF!+LSJ1453+#REF!+LSJ1465+#REF!</f>
        <v>#REF!</v>
      </c>
      <c r="LSK1194" s="241" t="s">
        <v>30</v>
      </c>
      <c r="LSL1194" s="242" t="s">
        <v>26</v>
      </c>
      <c r="LSM1194" s="243">
        <v>7</v>
      </c>
      <c r="LSN1194" s="243">
        <v>2</v>
      </c>
      <c r="LSO1194" s="244" t="s">
        <v>237</v>
      </c>
      <c r="LSP1194" s="245">
        <v>111</v>
      </c>
      <c r="LSQ1194" s="246">
        <v>211</v>
      </c>
      <c r="LSR1194" s="247" t="e">
        <f>LSR1211+LSR1253+LSR1284+LSR1300+LSR1322+LSR1354+LSR1370+LSR1391+LSR1406+LSR1439+#REF!+LSR1453+#REF!+LSR1465+#REF!</f>
        <v>#REF!</v>
      </c>
      <c r="LSS1194" s="241" t="s">
        <v>30</v>
      </c>
      <c r="LST1194" s="242" t="s">
        <v>26</v>
      </c>
      <c r="LSU1194" s="243">
        <v>7</v>
      </c>
      <c r="LSV1194" s="243">
        <v>2</v>
      </c>
      <c r="LSW1194" s="244" t="s">
        <v>237</v>
      </c>
      <c r="LSX1194" s="245">
        <v>111</v>
      </c>
      <c r="LSY1194" s="246">
        <v>211</v>
      </c>
      <c r="LSZ1194" s="247" t="e">
        <f>LSZ1211+LSZ1253+LSZ1284+LSZ1300+LSZ1322+LSZ1354+LSZ1370+LSZ1391+LSZ1406+LSZ1439+#REF!+LSZ1453+#REF!+LSZ1465+#REF!</f>
        <v>#REF!</v>
      </c>
      <c r="LTA1194" s="241" t="s">
        <v>30</v>
      </c>
      <c r="LTB1194" s="242" t="s">
        <v>26</v>
      </c>
      <c r="LTC1194" s="243">
        <v>7</v>
      </c>
      <c r="LTD1194" s="243">
        <v>2</v>
      </c>
      <c r="LTE1194" s="244" t="s">
        <v>237</v>
      </c>
      <c r="LTF1194" s="245">
        <v>111</v>
      </c>
      <c r="LTG1194" s="246">
        <v>211</v>
      </c>
      <c r="LTH1194" s="247" t="e">
        <f>LTH1211+LTH1253+LTH1284+LTH1300+LTH1322+LTH1354+LTH1370+LTH1391+LTH1406+LTH1439+#REF!+LTH1453+#REF!+LTH1465+#REF!</f>
        <v>#REF!</v>
      </c>
      <c r="LTI1194" s="241" t="s">
        <v>30</v>
      </c>
      <c r="LTJ1194" s="242" t="s">
        <v>26</v>
      </c>
      <c r="LTK1194" s="243">
        <v>7</v>
      </c>
      <c r="LTL1194" s="243">
        <v>2</v>
      </c>
      <c r="LTM1194" s="244" t="s">
        <v>237</v>
      </c>
      <c r="LTN1194" s="245">
        <v>111</v>
      </c>
      <c r="LTO1194" s="246">
        <v>211</v>
      </c>
      <c r="LTP1194" s="247" t="e">
        <f>LTP1211+LTP1253+LTP1284+LTP1300+LTP1322+LTP1354+LTP1370+LTP1391+LTP1406+LTP1439+#REF!+LTP1453+#REF!+LTP1465+#REF!</f>
        <v>#REF!</v>
      </c>
      <c r="LTQ1194" s="241" t="s">
        <v>30</v>
      </c>
      <c r="LTR1194" s="242" t="s">
        <v>26</v>
      </c>
      <c r="LTS1194" s="243">
        <v>7</v>
      </c>
      <c r="LTT1194" s="243">
        <v>2</v>
      </c>
      <c r="LTU1194" s="244" t="s">
        <v>237</v>
      </c>
      <c r="LTV1194" s="245">
        <v>111</v>
      </c>
      <c r="LTW1194" s="246">
        <v>211</v>
      </c>
      <c r="LTX1194" s="247" t="e">
        <f>LTX1211+LTX1253+LTX1284+LTX1300+LTX1322+LTX1354+LTX1370+LTX1391+LTX1406+LTX1439+#REF!+LTX1453+#REF!+LTX1465+#REF!</f>
        <v>#REF!</v>
      </c>
      <c r="LTY1194" s="241" t="s">
        <v>30</v>
      </c>
      <c r="LTZ1194" s="242" t="s">
        <v>26</v>
      </c>
      <c r="LUA1194" s="243">
        <v>7</v>
      </c>
      <c r="LUB1194" s="243">
        <v>2</v>
      </c>
      <c r="LUC1194" s="244" t="s">
        <v>237</v>
      </c>
      <c r="LUD1194" s="245">
        <v>111</v>
      </c>
      <c r="LUE1194" s="246">
        <v>211</v>
      </c>
      <c r="LUF1194" s="247" t="e">
        <f>LUF1211+LUF1253+LUF1284+LUF1300+LUF1322+LUF1354+LUF1370+LUF1391+LUF1406+LUF1439+#REF!+LUF1453+#REF!+LUF1465+#REF!</f>
        <v>#REF!</v>
      </c>
      <c r="LUG1194" s="241" t="s">
        <v>30</v>
      </c>
      <c r="LUH1194" s="242" t="s">
        <v>26</v>
      </c>
      <c r="LUI1194" s="243">
        <v>7</v>
      </c>
      <c r="LUJ1194" s="243">
        <v>2</v>
      </c>
      <c r="LUK1194" s="244" t="s">
        <v>237</v>
      </c>
      <c r="LUL1194" s="245">
        <v>111</v>
      </c>
      <c r="LUM1194" s="246">
        <v>211</v>
      </c>
      <c r="LUN1194" s="247" t="e">
        <f>LUN1211+LUN1253+LUN1284+LUN1300+LUN1322+LUN1354+LUN1370+LUN1391+LUN1406+LUN1439+#REF!+LUN1453+#REF!+LUN1465+#REF!</f>
        <v>#REF!</v>
      </c>
      <c r="LUO1194" s="241" t="s">
        <v>30</v>
      </c>
      <c r="LUP1194" s="242" t="s">
        <v>26</v>
      </c>
      <c r="LUQ1194" s="243">
        <v>7</v>
      </c>
      <c r="LUR1194" s="243">
        <v>2</v>
      </c>
      <c r="LUS1194" s="244" t="s">
        <v>237</v>
      </c>
      <c r="LUT1194" s="245">
        <v>111</v>
      </c>
      <c r="LUU1194" s="246">
        <v>211</v>
      </c>
      <c r="LUV1194" s="247" t="e">
        <f>LUV1211+LUV1253+LUV1284+LUV1300+LUV1322+LUV1354+LUV1370+LUV1391+LUV1406+LUV1439+#REF!+LUV1453+#REF!+LUV1465+#REF!</f>
        <v>#REF!</v>
      </c>
      <c r="LUW1194" s="241" t="s">
        <v>30</v>
      </c>
      <c r="LUX1194" s="242" t="s">
        <v>26</v>
      </c>
      <c r="LUY1194" s="243">
        <v>7</v>
      </c>
      <c r="LUZ1194" s="243">
        <v>2</v>
      </c>
      <c r="LVA1194" s="244" t="s">
        <v>237</v>
      </c>
      <c r="LVB1194" s="245">
        <v>111</v>
      </c>
      <c r="LVC1194" s="246">
        <v>211</v>
      </c>
      <c r="LVD1194" s="247" t="e">
        <f>LVD1211+LVD1253+LVD1284+LVD1300+LVD1322+LVD1354+LVD1370+LVD1391+LVD1406+LVD1439+#REF!+LVD1453+#REF!+LVD1465+#REF!</f>
        <v>#REF!</v>
      </c>
      <c r="LVE1194" s="241" t="s">
        <v>30</v>
      </c>
      <c r="LVF1194" s="242" t="s">
        <v>26</v>
      </c>
      <c r="LVG1194" s="243">
        <v>7</v>
      </c>
      <c r="LVH1194" s="243">
        <v>2</v>
      </c>
      <c r="LVI1194" s="244" t="s">
        <v>237</v>
      </c>
      <c r="LVJ1194" s="245">
        <v>111</v>
      </c>
      <c r="LVK1194" s="246">
        <v>211</v>
      </c>
      <c r="LVL1194" s="247" t="e">
        <f>LVL1211+LVL1253+LVL1284+LVL1300+LVL1322+LVL1354+LVL1370+LVL1391+LVL1406+LVL1439+#REF!+LVL1453+#REF!+LVL1465+#REF!</f>
        <v>#REF!</v>
      </c>
      <c r="LVM1194" s="241" t="s">
        <v>30</v>
      </c>
      <c r="LVN1194" s="242" t="s">
        <v>26</v>
      </c>
      <c r="LVO1194" s="243">
        <v>7</v>
      </c>
      <c r="LVP1194" s="243">
        <v>2</v>
      </c>
      <c r="LVQ1194" s="244" t="s">
        <v>237</v>
      </c>
      <c r="LVR1194" s="245">
        <v>111</v>
      </c>
      <c r="LVS1194" s="246">
        <v>211</v>
      </c>
      <c r="LVT1194" s="247" t="e">
        <f>LVT1211+LVT1253+LVT1284+LVT1300+LVT1322+LVT1354+LVT1370+LVT1391+LVT1406+LVT1439+#REF!+LVT1453+#REF!+LVT1465+#REF!</f>
        <v>#REF!</v>
      </c>
      <c r="LVU1194" s="241" t="s">
        <v>30</v>
      </c>
      <c r="LVV1194" s="242" t="s">
        <v>26</v>
      </c>
      <c r="LVW1194" s="243">
        <v>7</v>
      </c>
      <c r="LVX1194" s="243">
        <v>2</v>
      </c>
      <c r="LVY1194" s="244" t="s">
        <v>237</v>
      </c>
      <c r="LVZ1194" s="245">
        <v>111</v>
      </c>
      <c r="LWA1194" s="246">
        <v>211</v>
      </c>
      <c r="LWB1194" s="247" t="e">
        <f>LWB1211+LWB1253+LWB1284+LWB1300+LWB1322+LWB1354+LWB1370+LWB1391+LWB1406+LWB1439+#REF!+LWB1453+#REF!+LWB1465+#REF!</f>
        <v>#REF!</v>
      </c>
      <c r="LWC1194" s="241" t="s">
        <v>30</v>
      </c>
      <c r="LWD1194" s="242" t="s">
        <v>26</v>
      </c>
      <c r="LWE1194" s="243">
        <v>7</v>
      </c>
      <c r="LWF1194" s="243">
        <v>2</v>
      </c>
      <c r="LWG1194" s="244" t="s">
        <v>237</v>
      </c>
      <c r="LWH1194" s="245">
        <v>111</v>
      </c>
      <c r="LWI1194" s="246">
        <v>211</v>
      </c>
      <c r="LWJ1194" s="247" t="e">
        <f>LWJ1211+LWJ1253+LWJ1284+LWJ1300+LWJ1322+LWJ1354+LWJ1370+LWJ1391+LWJ1406+LWJ1439+#REF!+LWJ1453+#REF!+LWJ1465+#REF!</f>
        <v>#REF!</v>
      </c>
      <c r="LWK1194" s="241" t="s">
        <v>30</v>
      </c>
      <c r="LWL1194" s="242" t="s">
        <v>26</v>
      </c>
      <c r="LWM1194" s="243">
        <v>7</v>
      </c>
      <c r="LWN1194" s="243">
        <v>2</v>
      </c>
      <c r="LWO1194" s="244" t="s">
        <v>237</v>
      </c>
      <c r="LWP1194" s="245">
        <v>111</v>
      </c>
      <c r="LWQ1194" s="246">
        <v>211</v>
      </c>
      <c r="LWR1194" s="247" t="e">
        <f>LWR1211+LWR1253+LWR1284+LWR1300+LWR1322+LWR1354+LWR1370+LWR1391+LWR1406+LWR1439+#REF!+LWR1453+#REF!+LWR1465+#REF!</f>
        <v>#REF!</v>
      </c>
      <c r="LWS1194" s="241" t="s">
        <v>30</v>
      </c>
      <c r="LWT1194" s="242" t="s">
        <v>26</v>
      </c>
      <c r="LWU1194" s="243">
        <v>7</v>
      </c>
      <c r="LWV1194" s="243">
        <v>2</v>
      </c>
      <c r="LWW1194" s="244" t="s">
        <v>237</v>
      </c>
      <c r="LWX1194" s="245">
        <v>111</v>
      </c>
      <c r="LWY1194" s="246">
        <v>211</v>
      </c>
      <c r="LWZ1194" s="247" t="e">
        <f>LWZ1211+LWZ1253+LWZ1284+LWZ1300+LWZ1322+LWZ1354+LWZ1370+LWZ1391+LWZ1406+LWZ1439+#REF!+LWZ1453+#REF!+LWZ1465+#REF!</f>
        <v>#REF!</v>
      </c>
      <c r="LXA1194" s="241" t="s">
        <v>30</v>
      </c>
      <c r="LXB1194" s="242" t="s">
        <v>26</v>
      </c>
      <c r="LXC1194" s="243">
        <v>7</v>
      </c>
      <c r="LXD1194" s="243">
        <v>2</v>
      </c>
      <c r="LXE1194" s="244" t="s">
        <v>237</v>
      </c>
      <c r="LXF1194" s="245">
        <v>111</v>
      </c>
      <c r="LXG1194" s="246">
        <v>211</v>
      </c>
      <c r="LXH1194" s="247" t="e">
        <f>LXH1211+LXH1253+LXH1284+LXH1300+LXH1322+LXH1354+LXH1370+LXH1391+LXH1406+LXH1439+#REF!+LXH1453+#REF!+LXH1465+#REF!</f>
        <v>#REF!</v>
      </c>
      <c r="LXI1194" s="241" t="s">
        <v>30</v>
      </c>
      <c r="LXJ1194" s="242" t="s">
        <v>26</v>
      </c>
      <c r="LXK1194" s="243">
        <v>7</v>
      </c>
      <c r="LXL1194" s="243">
        <v>2</v>
      </c>
      <c r="LXM1194" s="244" t="s">
        <v>237</v>
      </c>
      <c r="LXN1194" s="245">
        <v>111</v>
      </c>
      <c r="LXO1194" s="246">
        <v>211</v>
      </c>
      <c r="LXP1194" s="247" t="e">
        <f>LXP1211+LXP1253+LXP1284+LXP1300+LXP1322+LXP1354+LXP1370+LXP1391+LXP1406+LXP1439+#REF!+LXP1453+#REF!+LXP1465+#REF!</f>
        <v>#REF!</v>
      </c>
      <c r="LXQ1194" s="241" t="s">
        <v>30</v>
      </c>
      <c r="LXR1194" s="242" t="s">
        <v>26</v>
      </c>
      <c r="LXS1194" s="243">
        <v>7</v>
      </c>
      <c r="LXT1194" s="243">
        <v>2</v>
      </c>
      <c r="LXU1194" s="244" t="s">
        <v>237</v>
      </c>
      <c r="LXV1194" s="245">
        <v>111</v>
      </c>
      <c r="LXW1194" s="246">
        <v>211</v>
      </c>
      <c r="LXX1194" s="247" t="e">
        <f>LXX1211+LXX1253+LXX1284+LXX1300+LXX1322+LXX1354+LXX1370+LXX1391+LXX1406+LXX1439+#REF!+LXX1453+#REF!+LXX1465+#REF!</f>
        <v>#REF!</v>
      </c>
      <c r="LXY1194" s="241" t="s">
        <v>30</v>
      </c>
      <c r="LXZ1194" s="242" t="s">
        <v>26</v>
      </c>
      <c r="LYA1194" s="243">
        <v>7</v>
      </c>
      <c r="LYB1194" s="243">
        <v>2</v>
      </c>
      <c r="LYC1194" s="244" t="s">
        <v>237</v>
      </c>
      <c r="LYD1194" s="245">
        <v>111</v>
      </c>
      <c r="LYE1194" s="246">
        <v>211</v>
      </c>
      <c r="LYF1194" s="247" t="e">
        <f>LYF1211+LYF1253+LYF1284+LYF1300+LYF1322+LYF1354+LYF1370+LYF1391+LYF1406+LYF1439+#REF!+LYF1453+#REF!+LYF1465+#REF!</f>
        <v>#REF!</v>
      </c>
      <c r="LYG1194" s="241" t="s">
        <v>30</v>
      </c>
      <c r="LYH1194" s="242" t="s">
        <v>26</v>
      </c>
      <c r="LYI1194" s="243">
        <v>7</v>
      </c>
      <c r="LYJ1194" s="243">
        <v>2</v>
      </c>
      <c r="LYK1194" s="244" t="s">
        <v>237</v>
      </c>
      <c r="LYL1194" s="245">
        <v>111</v>
      </c>
      <c r="LYM1194" s="246">
        <v>211</v>
      </c>
      <c r="LYN1194" s="247" t="e">
        <f>LYN1211+LYN1253+LYN1284+LYN1300+LYN1322+LYN1354+LYN1370+LYN1391+LYN1406+LYN1439+#REF!+LYN1453+#REF!+LYN1465+#REF!</f>
        <v>#REF!</v>
      </c>
      <c r="LYO1194" s="241" t="s">
        <v>30</v>
      </c>
      <c r="LYP1194" s="242" t="s">
        <v>26</v>
      </c>
      <c r="LYQ1194" s="243">
        <v>7</v>
      </c>
      <c r="LYR1194" s="243">
        <v>2</v>
      </c>
      <c r="LYS1194" s="244" t="s">
        <v>237</v>
      </c>
      <c r="LYT1194" s="245">
        <v>111</v>
      </c>
      <c r="LYU1194" s="246">
        <v>211</v>
      </c>
      <c r="LYV1194" s="247" t="e">
        <f>LYV1211+LYV1253+LYV1284+LYV1300+LYV1322+LYV1354+LYV1370+LYV1391+LYV1406+LYV1439+#REF!+LYV1453+#REF!+LYV1465+#REF!</f>
        <v>#REF!</v>
      </c>
      <c r="LYW1194" s="241" t="s">
        <v>30</v>
      </c>
      <c r="LYX1194" s="242" t="s">
        <v>26</v>
      </c>
      <c r="LYY1194" s="243">
        <v>7</v>
      </c>
      <c r="LYZ1194" s="243">
        <v>2</v>
      </c>
      <c r="LZA1194" s="244" t="s">
        <v>237</v>
      </c>
      <c r="LZB1194" s="245">
        <v>111</v>
      </c>
      <c r="LZC1194" s="246">
        <v>211</v>
      </c>
      <c r="LZD1194" s="247" t="e">
        <f>LZD1211+LZD1253+LZD1284+LZD1300+LZD1322+LZD1354+LZD1370+LZD1391+LZD1406+LZD1439+#REF!+LZD1453+#REF!+LZD1465+#REF!</f>
        <v>#REF!</v>
      </c>
      <c r="LZE1194" s="241" t="s">
        <v>30</v>
      </c>
      <c r="LZF1194" s="242" t="s">
        <v>26</v>
      </c>
      <c r="LZG1194" s="243">
        <v>7</v>
      </c>
      <c r="LZH1194" s="243">
        <v>2</v>
      </c>
      <c r="LZI1194" s="244" t="s">
        <v>237</v>
      </c>
      <c r="LZJ1194" s="245">
        <v>111</v>
      </c>
      <c r="LZK1194" s="246">
        <v>211</v>
      </c>
      <c r="LZL1194" s="247" t="e">
        <f>LZL1211+LZL1253+LZL1284+LZL1300+LZL1322+LZL1354+LZL1370+LZL1391+LZL1406+LZL1439+#REF!+LZL1453+#REF!+LZL1465+#REF!</f>
        <v>#REF!</v>
      </c>
      <c r="LZM1194" s="241" t="s">
        <v>30</v>
      </c>
      <c r="LZN1194" s="242" t="s">
        <v>26</v>
      </c>
      <c r="LZO1194" s="243">
        <v>7</v>
      </c>
      <c r="LZP1194" s="243">
        <v>2</v>
      </c>
      <c r="LZQ1194" s="244" t="s">
        <v>237</v>
      </c>
      <c r="LZR1194" s="245">
        <v>111</v>
      </c>
      <c r="LZS1194" s="246">
        <v>211</v>
      </c>
      <c r="LZT1194" s="247" t="e">
        <f>LZT1211+LZT1253+LZT1284+LZT1300+LZT1322+LZT1354+LZT1370+LZT1391+LZT1406+LZT1439+#REF!+LZT1453+#REF!+LZT1465+#REF!</f>
        <v>#REF!</v>
      </c>
      <c r="LZU1194" s="241" t="s">
        <v>30</v>
      </c>
      <c r="LZV1194" s="242" t="s">
        <v>26</v>
      </c>
      <c r="LZW1194" s="243">
        <v>7</v>
      </c>
      <c r="LZX1194" s="243">
        <v>2</v>
      </c>
      <c r="LZY1194" s="244" t="s">
        <v>237</v>
      </c>
      <c r="LZZ1194" s="245">
        <v>111</v>
      </c>
      <c r="MAA1194" s="246">
        <v>211</v>
      </c>
      <c r="MAB1194" s="247" t="e">
        <f>MAB1211+MAB1253+MAB1284+MAB1300+MAB1322+MAB1354+MAB1370+MAB1391+MAB1406+MAB1439+#REF!+MAB1453+#REF!+MAB1465+#REF!</f>
        <v>#REF!</v>
      </c>
      <c r="MAC1194" s="241" t="s">
        <v>30</v>
      </c>
      <c r="MAD1194" s="242" t="s">
        <v>26</v>
      </c>
      <c r="MAE1194" s="243">
        <v>7</v>
      </c>
      <c r="MAF1194" s="243">
        <v>2</v>
      </c>
      <c r="MAG1194" s="244" t="s">
        <v>237</v>
      </c>
      <c r="MAH1194" s="245">
        <v>111</v>
      </c>
      <c r="MAI1194" s="246">
        <v>211</v>
      </c>
      <c r="MAJ1194" s="247" t="e">
        <f>MAJ1211+MAJ1253+MAJ1284+MAJ1300+MAJ1322+MAJ1354+MAJ1370+MAJ1391+MAJ1406+MAJ1439+#REF!+MAJ1453+#REF!+MAJ1465+#REF!</f>
        <v>#REF!</v>
      </c>
      <c r="MAK1194" s="241" t="s">
        <v>30</v>
      </c>
      <c r="MAL1194" s="242" t="s">
        <v>26</v>
      </c>
      <c r="MAM1194" s="243">
        <v>7</v>
      </c>
      <c r="MAN1194" s="243">
        <v>2</v>
      </c>
      <c r="MAO1194" s="244" t="s">
        <v>237</v>
      </c>
      <c r="MAP1194" s="245">
        <v>111</v>
      </c>
      <c r="MAQ1194" s="246">
        <v>211</v>
      </c>
      <c r="MAR1194" s="247" t="e">
        <f>MAR1211+MAR1253+MAR1284+MAR1300+MAR1322+MAR1354+MAR1370+MAR1391+MAR1406+MAR1439+#REF!+MAR1453+#REF!+MAR1465+#REF!</f>
        <v>#REF!</v>
      </c>
      <c r="MAS1194" s="241" t="s">
        <v>30</v>
      </c>
      <c r="MAT1194" s="242" t="s">
        <v>26</v>
      </c>
      <c r="MAU1194" s="243">
        <v>7</v>
      </c>
      <c r="MAV1194" s="243">
        <v>2</v>
      </c>
      <c r="MAW1194" s="244" t="s">
        <v>237</v>
      </c>
      <c r="MAX1194" s="245">
        <v>111</v>
      </c>
      <c r="MAY1194" s="246">
        <v>211</v>
      </c>
      <c r="MAZ1194" s="247" t="e">
        <f>MAZ1211+MAZ1253+MAZ1284+MAZ1300+MAZ1322+MAZ1354+MAZ1370+MAZ1391+MAZ1406+MAZ1439+#REF!+MAZ1453+#REF!+MAZ1465+#REF!</f>
        <v>#REF!</v>
      </c>
      <c r="MBA1194" s="241" t="s">
        <v>30</v>
      </c>
      <c r="MBB1194" s="242" t="s">
        <v>26</v>
      </c>
      <c r="MBC1194" s="243">
        <v>7</v>
      </c>
      <c r="MBD1194" s="243">
        <v>2</v>
      </c>
      <c r="MBE1194" s="244" t="s">
        <v>237</v>
      </c>
      <c r="MBF1194" s="245">
        <v>111</v>
      </c>
      <c r="MBG1194" s="246">
        <v>211</v>
      </c>
      <c r="MBH1194" s="247" t="e">
        <f>MBH1211+MBH1253+MBH1284+MBH1300+MBH1322+MBH1354+MBH1370+MBH1391+MBH1406+MBH1439+#REF!+MBH1453+#REF!+MBH1465+#REF!</f>
        <v>#REF!</v>
      </c>
      <c r="MBI1194" s="241" t="s">
        <v>30</v>
      </c>
      <c r="MBJ1194" s="242" t="s">
        <v>26</v>
      </c>
      <c r="MBK1194" s="243">
        <v>7</v>
      </c>
      <c r="MBL1194" s="243">
        <v>2</v>
      </c>
      <c r="MBM1194" s="244" t="s">
        <v>237</v>
      </c>
      <c r="MBN1194" s="245">
        <v>111</v>
      </c>
      <c r="MBO1194" s="246">
        <v>211</v>
      </c>
      <c r="MBP1194" s="247" t="e">
        <f>MBP1211+MBP1253+MBP1284+MBP1300+MBP1322+MBP1354+MBP1370+MBP1391+MBP1406+MBP1439+#REF!+MBP1453+#REF!+MBP1465+#REF!</f>
        <v>#REF!</v>
      </c>
      <c r="MBQ1194" s="241" t="s">
        <v>30</v>
      </c>
      <c r="MBR1194" s="242" t="s">
        <v>26</v>
      </c>
      <c r="MBS1194" s="243">
        <v>7</v>
      </c>
      <c r="MBT1194" s="243">
        <v>2</v>
      </c>
      <c r="MBU1194" s="244" t="s">
        <v>237</v>
      </c>
      <c r="MBV1194" s="245">
        <v>111</v>
      </c>
      <c r="MBW1194" s="246">
        <v>211</v>
      </c>
      <c r="MBX1194" s="247" t="e">
        <f>MBX1211+MBX1253+MBX1284+MBX1300+MBX1322+MBX1354+MBX1370+MBX1391+MBX1406+MBX1439+#REF!+MBX1453+#REF!+MBX1465+#REF!</f>
        <v>#REF!</v>
      </c>
      <c r="MBY1194" s="241" t="s">
        <v>30</v>
      </c>
      <c r="MBZ1194" s="242" t="s">
        <v>26</v>
      </c>
      <c r="MCA1194" s="243">
        <v>7</v>
      </c>
      <c r="MCB1194" s="243">
        <v>2</v>
      </c>
      <c r="MCC1194" s="244" t="s">
        <v>237</v>
      </c>
      <c r="MCD1194" s="245">
        <v>111</v>
      </c>
      <c r="MCE1194" s="246">
        <v>211</v>
      </c>
      <c r="MCF1194" s="247" t="e">
        <f>MCF1211+MCF1253+MCF1284+MCF1300+MCF1322+MCF1354+MCF1370+MCF1391+MCF1406+MCF1439+#REF!+MCF1453+#REF!+MCF1465+#REF!</f>
        <v>#REF!</v>
      </c>
      <c r="MCG1194" s="241" t="s">
        <v>30</v>
      </c>
      <c r="MCH1194" s="242" t="s">
        <v>26</v>
      </c>
      <c r="MCI1194" s="243">
        <v>7</v>
      </c>
      <c r="MCJ1194" s="243">
        <v>2</v>
      </c>
      <c r="MCK1194" s="244" t="s">
        <v>237</v>
      </c>
      <c r="MCL1194" s="245">
        <v>111</v>
      </c>
      <c r="MCM1194" s="246">
        <v>211</v>
      </c>
      <c r="MCN1194" s="247" t="e">
        <f>MCN1211+MCN1253+MCN1284+MCN1300+MCN1322+MCN1354+MCN1370+MCN1391+MCN1406+MCN1439+#REF!+MCN1453+#REF!+MCN1465+#REF!</f>
        <v>#REF!</v>
      </c>
      <c r="MCO1194" s="241" t="s">
        <v>30</v>
      </c>
      <c r="MCP1194" s="242" t="s">
        <v>26</v>
      </c>
      <c r="MCQ1194" s="243">
        <v>7</v>
      </c>
      <c r="MCR1194" s="243">
        <v>2</v>
      </c>
      <c r="MCS1194" s="244" t="s">
        <v>237</v>
      </c>
      <c r="MCT1194" s="245">
        <v>111</v>
      </c>
      <c r="MCU1194" s="246">
        <v>211</v>
      </c>
      <c r="MCV1194" s="247" t="e">
        <f>MCV1211+MCV1253+MCV1284+MCV1300+MCV1322+MCV1354+MCV1370+MCV1391+MCV1406+MCV1439+#REF!+MCV1453+#REF!+MCV1465+#REF!</f>
        <v>#REF!</v>
      </c>
      <c r="MCW1194" s="241" t="s">
        <v>30</v>
      </c>
      <c r="MCX1194" s="242" t="s">
        <v>26</v>
      </c>
      <c r="MCY1194" s="243">
        <v>7</v>
      </c>
      <c r="MCZ1194" s="243">
        <v>2</v>
      </c>
      <c r="MDA1194" s="244" t="s">
        <v>237</v>
      </c>
      <c r="MDB1194" s="245">
        <v>111</v>
      </c>
      <c r="MDC1194" s="246">
        <v>211</v>
      </c>
      <c r="MDD1194" s="247" t="e">
        <f>MDD1211+MDD1253+MDD1284+MDD1300+MDD1322+MDD1354+MDD1370+MDD1391+MDD1406+MDD1439+#REF!+MDD1453+#REF!+MDD1465+#REF!</f>
        <v>#REF!</v>
      </c>
      <c r="MDE1194" s="241" t="s">
        <v>30</v>
      </c>
      <c r="MDF1194" s="242" t="s">
        <v>26</v>
      </c>
      <c r="MDG1194" s="243">
        <v>7</v>
      </c>
      <c r="MDH1194" s="243">
        <v>2</v>
      </c>
      <c r="MDI1194" s="244" t="s">
        <v>237</v>
      </c>
      <c r="MDJ1194" s="245">
        <v>111</v>
      </c>
      <c r="MDK1194" s="246">
        <v>211</v>
      </c>
      <c r="MDL1194" s="247" t="e">
        <f>MDL1211+MDL1253+MDL1284+MDL1300+MDL1322+MDL1354+MDL1370+MDL1391+MDL1406+MDL1439+#REF!+MDL1453+#REF!+MDL1465+#REF!</f>
        <v>#REF!</v>
      </c>
      <c r="MDM1194" s="241" t="s">
        <v>30</v>
      </c>
      <c r="MDN1194" s="242" t="s">
        <v>26</v>
      </c>
      <c r="MDO1194" s="243">
        <v>7</v>
      </c>
      <c r="MDP1194" s="243">
        <v>2</v>
      </c>
      <c r="MDQ1194" s="244" t="s">
        <v>237</v>
      </c>
      <c r="MDR1194" s="245">
        <v>111</v>
      </c>
      <c r="MDS1194" s="246">
        <v>211</v>
      </c>
      <c r="MDT1194" s="247" t="e">
        <f>MDT1211+MDT1253+MDT1284+MDT1300+MDT1322+MDT1354+MDT1370+MDT1391+MDT1406+MDT1439+#REF!+MDT1453+#REF!+MDT1465+#REF!</f>
        <v>#REF!</v>
      </c>
      <c r="MDU1194" s="241" t="s">
        <v>30</v>
      </c>
      <c r="MDV1194" s="242" t="s">
        <v>26</v>
      </c>
      <c r="MDW1194" s="243">
        <v>7</v>
      </c>
      <c r="MDX1194" s="243">
        <v>2</v>
      </c>
      <c r="MDY1194" s="244" t="s">
        <v>237</v>
      </c>
      <c r="MDZ1194" s="245">
        <v>111</v>
      </c>
      <c r="MEA1194" s="246">
        <v>211</v>
      </c>
      <c r="MEB1194" s="247" t="e">
        <f>MEB1211+MEB1253+MEB1284+MEB1300+MEB1322+MEB1354+MEB1370+MEB1391+MEB1406+MEB1439+#REF!+MEB1453+#REF!+MEB1465+#REF!</f>
        <v>#REF!</v>
      </c>
      <c r="MEC1194" s="241" t="s">
        <v>30</v>
      </c>
      <c r="MED1194" s="242" t="s">
        <v>26</v>
      </c>
      <c r="MEE1194" s="243">
        <v>7</v>
      </c>
      <c r="MEF1194" s="243">
        <v>2</v>
      </c>
      <c r="MEG1194" s="244" t="s">
        <v>237</v>
      </c>
      <c r="MEH1194" s="245">
        <v>111</v>
      </c>
      <c r="MEI1194" s="246">
        <v>211</v>
      </c>
      <c r="MEJ1194" s="247" t="e">
        <f>MEJ1211+MEJ1253+MEJ1284+MEJ1300+MEJ1322+MEJ1354+MEJ1370+MEJ1391+MEJ1406+MEJ1439+#REF!+MEJ1453+#REF!+MEJ1465+#REF!</f>
        <v>#REF!</v>
      </c>
      <c r="MEK1194" s="241" t="s">
        <v>30</v>
      </c>
      <c r="MEL1194" s="242" t="s">
        <v>26</v>
      </c>
      <c r="MEM1194" s="243">
        <v>7</v>
      </c>
      <c r="MEN1194" s="243">
        <v>2</v>
      </c>
      <c r="MEO1194" s="244" t="s">
        <v>237</v>
      </c>
      <c r="MEP1194" s="245">
        <v>111</v>
      </c>
      <c r="MEQ1194" s="246">
        <v>211</v>
      </c>
      <c r="MER1194" s="247" t="e">
        <f>MER1211+MER1253+MER1284+MER1300+MER1322+MER1354+MER1370+MER1391+MER1406+MER1439+#REF!+MER1453+#REF!+MER1465+#REF!</f>
        <v>#REF!</v>
      </c>
      <c r="MES1194" s="241" t="s">
        <v>30</v>
      </c>
      <c r="MET1194" s="242" t="s">
        <v>26</v>
      </c>
      <c r="MEU1194" s="243">
        <v>7</v>
      </c>
      <c r="MEV1194" s="243">
        <v>2</v>
      </c>
      <c r="MEW1194" s="244" t="s">
        <v>237</v>
      </c>
      <c r="MEX1194" s="245">
        <v>111</v>
      </c>
      <c r="MEY1194" s="246">
        <v>211</v>
      </c>
      <c r="MEZ1194" s="247" t="e">
        <f>MEZ1211+MEZ1253+MEZ1284+MEZ1300+MEZ1322+MEZ1354+MEZ1370+MEZ1391+MEZ1406+MEZ1439+#REF!+MEZ1453+#REF!+MEZ1465+#REF!</f>
        <v>#REF!</v>
      </c>
      <c r="MFA1194" s="241" t="s">
        <v>30</v>
      </c>
      <c r="MFB1194" s="242" t="s">
        <v>26</v>
      </c>
      <c r="MFC1194" s="243">
        <v>7</v>
      </c>
      <c r="MFD1194" s="243">
        <v>2</v>
      </c>
      <c r="MFE1194" s="244" t="s">
        <v>237</v>
      </c>
      <c r="MFF1194" s="245">
        <v>111</v>
      </c>
      <c r="MFG1194" s="246">
        <v>211</v>
      </c>
      <c r="MFH1194" s="247" t="e">
        <f>MFH1211+MFH1253+MFH1284+MFH1300+MFH1322+MFH1354+MFH1370+MFH1391+MFH1406+MFH1439+#REF!+MFH1453+#REF!+MFH1465+#REF!</f>
        <v>#REF!</v>
      </c>
      <c r="MFI1194" s="241" t="s">
        <v>30</v>
      </c>
      <c r="MFJ1194" s="242" t="s">
        <v>26</v>
      </c>
      <c r="MFK1194" s="243">
        <v>7</v>
      </c>
      <c r="MFL1194" s="243">
        <v>2</v>
      </c>
      <c r="MFM1194" s="244" t="s">
        <v>237</v>
      </c>
      <c r="MFN1194" s="245">
        <v>111</v>
      </c>
      <c r="MFO1194" s="246">
        <v>211</v>
      </c>
      <c r="MFP1194" s="247" t="e">
        <f>MFP1211+MFP1253+MFP1284+MFP1300+MFP1322+MFP1354+MFP1370+MFP1391+MFP1406+MFP1439+#REF!+MFP1453+#REF!+MFP1465+#REF!</f>
        <v>#REF!</v>
      </c>
      <c r="MFQ1194" s="241" t="s">
        <v>30</v>
      </c>
      <c r="MFR1194" s="242" t="s">
        <v>26</v>
      </c>
      <c r="MFS1194" s="243">
        <v>7</v>
      </c>
      <c r="MFT1194" s="243">
        <v>2</v>
      </c>
      <c r="MFU1194" s="244" t="s">
        <v>237</v>
      </c>
      <c r="MFV1194" s="245">
        <v>111</v>
      </c>
      <c r="MFW1194" s="246">
        <v>211</v>
      </c>
      <c r="MFX1194" s="247" t="e">
        <f>MFX1211+MFX1253+MFX1284+MFX1300+MFX1322+MFX1354+MFX1370+MFX1391+MFX1406+MFX1439+#REF!+MFX1453+#REF!+MFX1465+#REF!</f>
        <v>#REF!</v>
      </c>
      <c r="MFY1194" s="241" t="s">
        <v>30</v>
      </c>
      <c r="MFZ1194" s="242" t="s">
        <v>26</v>
      </c>
      <c r="MGA1194" s="243">
        <v>7</v>
      </c>
      <c r="MGB1194" s="243">
        <v>2</v>
      </c>
      <c r="MGC1194" s="244" t="s">
        <v>237</v>
      </c>
      <c r="MGD1194" s="245">
        <v>111</v>
      </c>
      <c r="MGE1194" s="246">
        <v>211</v>
      </c>
      <c r="MGF1194" s="247" t="e">
        <f>MGF1211+MGF1253+MGF1284+MGF1300+MGF1322+MGF1354+MGF1370+MGF1391+MGF1406+MGF1439+#REF!+MGF1453+#REF!+MGF1465+#REF!</f>
        <v>#REF!</v>
      </c>
      <c r="MGG1194" s="241" t="s">
        <v>30</v>
      </c>
      <c r="MGH1194" s="242" t="s">
        <v>26</v>
      </c>
      <c r="MGI1194" s="243">
        <v>7</v>
      </c>
      <c r="MGJ1194" s="243">
        <v>2</v>
      </c>
      <c r="MGK1194" s="244" t="s">
        <v>237</v>
      </c>
      <c r="MGL1194" s="245">
        <v>111</v>
      </c>
      <c r="MGM1194" s="246">
        <v>211</v>
      </c>
      <c r="MGN1194" s="247" t="e">
        <f>MGN1211+MGN1253+MGN1284+MGN1300+MGN1322+MGN1354+MGN1370+MGN1391+MGN1406+MGN1439+#REF!+MGN1453+#REF!+MGN1465+#REF!</f>
        <v>#REF!</v>
      </c>
      <c r="MGO1194" s="241" t="s">
        <v>30</v>
      </c>
      <c r="MGP1194" s="242" t="s">
        <v>26</v>
      </c>
      <c r="MGQ1194" s="243">
        <v>7</v>
      </c>
      <c r="MGR1194" s="243">
        <v>2</v>
      </c>
      <c r="MGS1194" s="244" t="s">
        <v>237</v>
      </c>
      <c r="MGT1194" s="245">
        <v>111</v>
      </c>
      <c r="MGU1194" s="246">
        <v>211</v>
      </c>
      <c r="MGV1194" s="247" t="e">
        <f>MGV1211+MGV1253+MGV1284+MGV1300+MGV1322+MGV1354+MGV1370+MGV1391+MGV1406+MGV1439+#REF!+MGV1453+#REF!+MGV1465+#REF!</f>
        <v>#REF!</v>
      </c>
      <c r="MGW1194" s="241" t="s">
        <v>30</v>
      </c>
      <c r="MGX1194" s="242" t="s">
        <v>26</v>
      </c>
      <c r="MGY1194" s="243">
        <v>7</v>
      </c>
      <c r="MGZ1194" s="243">
        <v>2</v>
      </c>
      <c r="MHA1194" s="244" t="s">
        <v>237</v>
      </c>
      <c r="MHB1194" s="245">
        <v>111</v>
      </c>
      <c r="MHC1194" s="246">
        <v>211</v>
      </c>
      <c r="MHD1194" s="247" t="e">
        <f>MHD1211+MHD1253+MHD1284+MHD1300+MHD1322+MHD1354+MHD1370+MHD1391+MHD1406+MHD1439+#REF!+MHD1453+#REF!+MHD1465+#REF!</f>
        <v>#REF!</v>
      </c>
      <c r="MHE1194" s="241" t="s">
        <v>30</v>
      </c>
      <c r="MHF1194" s="242" t="s">
        <v>26</v>
      </c>
      <c r="MHG1194" s="243">
        <v>7</v>
      </c>
      <c r="MHH1194" s="243">
        <v>2</v>
      </c>
      <c r="MHI1194" s="244" t="s">
        <v>237</v>
      </c>
      <c r="MHJ1194" s="245">
        <v>111</v>
      </c>
      <c r="MHK1194" s="246">
        <v>211</v>
      </c>
      <c r="MHL1194" s="247" t="e">
        <f>MHL1211+MHL1253+MHL1284+MHL1300+MHL1322+MHL1354+MHL1370+MHL1391+MHL1406+MHL1439+#REF!+MHL1453+#REF!+MHL1465+#REF!</f>
        <v>#REF!</v>
      </c>
      <c r="MHM1194" s="241" t="s">
        <v>30</v>
      </c>
      <c r="MHN1194" s="242" t="s">
        <v>26</v>
      </c>
      <c r="MHO1194" s="243">
        <v>7</v>
      </c>
      <c r="MHP1194" s="243">
        <v>2</v>
      </c>
      <c r="MHQ1194" s="244" t="s">
        <v>237</v>
      </c>
      <c r="MHR1194" s="245">
        <v>111</v>
      </c>
      <c r="MHS1194" s="246">
        <v>211</v>
      </c>
      <c r="MHT1194" s="247" t="e">
        <f>MHT1211+MHT1253+MHT1284+MHT1300+MHT1322+MHT1354+MHT1370+MHT1391+MHT1406+MHT1439+#REF!+MHT1453+#REF!+MHT1465+#REF!</f>
        <v>#REF!</v>
      </c>
      <c r="MHU1194" s="241" t="s">
        <v>30</v>
      </c>
      <c r="MHV1194" s="242" t="s">
        <v>26</v>
      </c>
      <c r="MHW1194" s="243">
        <v>7</v>
      </c>
      <c r="MHX1194" s="243">
        <v>2</v>
      </c>
      <c r="MHY1194" s="244" t="s">
        <v>237</v>
      </c>
      <c r="MHZ1194" s="245">
        <v>111</v>
      </c>
      <c r="MIA1194" s="246">
        <v>211</v>
      </c>
      <c r="MIB1194" s="247" t="e">
        <f>MIB1211+MIB1253+MIB1284+MIB1300+MIB1322+MIB1354+MIB1370+MIB1391+MIB1406+MIB1439+#REF!+MIB1453+#REF!+MIB1465+#REF!</f>
        <v>#REF!</v>
      </c>
      <c r="MIC1194" s="241" t="s">
        <v>30</v>
      </c>
      <c r="MID1194" s="242" t="s">
        <v>26</v>
      </c>
      <c r="MIE1194" s="243">
        <v>7</v>
      </c>
      <c r="MIF1194" s="243">
        <v>2</v>
      </c>
      <c r="MIG1194" s="244" t="s">
        <v>237</v>
      </c>
      <c r="MIH1194" s="245">
        <v>111</v>
      </c>
      <c r="MII1194" s="246">
        <v>211</v>
      </c>
      <c r="MIJ1194" s="247" t="e">
        <f>MIJ1211+MIJ1253+MIJ1284+MIJ1300+MIJ1322+MIJ1354+MIJ1370+MIJ1391+MIJ1406+MIJ1439+#REF!+MIJ1453+#REF!+MIJ1465+#REF!</f>
        <v>#REF!</v>
      </c>
      <c r="MIK1194" s="241" t="s">
        <v>30</v>
      </c>
      <c r="MIL1194" s="242" t="s">
        <v>26</v>
      </c>
      <c r="MIM1194" s="243">
        <v>7</v>
      </c>
      <c r="MIN1194" s="243">
        <v>2</v>
      </c>
      <c r="MIO1194" s="244" t="s">
        <v>237</v>
      </c>
      <c r="MIP1194" s="245">
        <v>111</v>
      </c>
      <c r="MIQ1194" s="246">
        <v>211</v>
      </c>
      <c r="MIR1194" s="247" t="e">
        <f>MIR1211+MIR1253+MIR1284+MIR1300+MIR1322+MIR1354+MIR1370+MIR1391+MIR1406+MIR1439+#REF!+MIR1453+#REF!+MIR1465+#REF!</f>
        <v>#REF!</v>
      </c>
      <c r="MIS1194" s="241" t="s">
        <v>30</v>
      </c>
      <c r="MIT1194" s="242" t="s">
        <v>26</v>
      </c>
      <c r="MIU1194" s="243">
        <v>7</v>
      </c>
      <c r="MIV1194" s="243">
        <v>2</v>
      </c>
      <c r="MIW1194" s="244" t="s">
        <v>237</v>
      </c>
      <c r="MIX1194" s="245">
        <v>111</v>
      </c>
      <c r="MIY1194" s="246">
        <v>211</v>
      </c>
      <c r="MIZ1194" s="247" t="e">
        <f>MIZ1211+MIZ1253+MIZ1284+MIZ1300+MIZ1322+MIZ1354+MIZ1370+MIZ1391+MIZ1406+MIZ1439+#REF!+MIZ1453+#REF!+MIZ1465+#REF!</f>
        <v>#REF!</v>
      </c>
      <c r="MJA1194" s="241" t="s">
        <v>30</v>
      </c>
      <c r="MJB1194" s="242" t="s">
        <v>26</v>
      </c>
      <c r="MJC1194" s="243">
        <v>7</v>
      </c>
      <c r="MJD1194" s="243">
        <v>2</v>
      </c>
      <c r="MJE1194" s="244" t="s">
        <v>237</v>
      </c>
      <c r="MJF1194" s="245">
        <v>111</v>
      </c>
      <c r="MJG1194" s="246">
        <v>211</v>
      </c>
      <c r="MJH1194" s="247" t="e">
        <f>MJH1211+MJH1253+MJH1284+MJH1300+MJH1322+MJH1354+MJH1370+MJH1391+MJH1406+MJH1439+#REF!+MJH1453+#REF!+MJH1465+#REF!</f>
        <v>#REF!</v>
      </c>
      <c r="MJI1194" s="241" t="s">
        <v>30</v>
      </c>
      <c r="MJJ1194" s="242" t="s">
        <v>26</v>
      </c>
      <c r="MJK1194" s="243">
        <v>7</v>
      </c>
      <c r="MJL1194" s="243">
        <v>2</v>
      </c>
      <c r="MJM1194" s="244" t="s">
        <v>237</v>
      </c>
      <c r="MJN1194" s="245">
        <v>111</v>
      </c>
      <c r="MJO1194" s="246">
        <v>211</v>
      </c>
      <c r="MJP1194" s="247" t="e">
        <f>MJP1211+MJP1253+MJP1284+MJP1300+MJP1322+MJP1354+MJP1370+MJP1391+MJP1406+MJP1439+#REF!+MJP1453+#REF!+MJP1465+#REF!</f>
        <v>#REF!</v>
      </c>
      <c r="MJQ1194" s="241" t="s">
        <v>30</v>
      </c>
      <c r="MJR1194" s="242" t="s">
        <v>26</v>
      </c>
      <c r="MJS1194" s="243">
        <v>7</v>
      </c>
      <c r="MJT1194" s="243">
        <v>2</v>
      </c>
      <c r="MJU1194" s="244" t="s">
        <v>237</v>
      </c>
      <c r="MJV1194" s="245">
        <v>111</v>
      </c>
      <c r="MJW1194" s="246">
        <v>211</v>
      </c>
      <c r="MJX1194" s="247" t="e">
        <f>MJX1211+MJX1253+MJX1284+MJX1300+MJX1322+MJX1354+MJX1370+MJX1391+MJX1406+MJX1439+#REF!+MJX1453+#REF!+MJX1465+#REF!</f>
        <v>#REF!</v>
      </c>
      <c r="MJY1194" s="241" t="s">
        <v>30</v>
      </c>
      <c r="MJZ1194" s="242" t="s">
        <v>26</v>
      </c>
      <c r="MKA1194" s="243">
        <v>7</v>
      </c>
      <c r="MKB1194" s="243">
        <v>2</v>
      </c>
      <c r="MKC1194" s="244" t="s">
        <v>237</v>
      </c>
      <c r="MKD1194" s="245">
        <v>111</v>
      </c>
      <c r="MKE1194" s="246">
        <v>211</v>
      </c>
      <c r="MKF1194" s="247" t="e">
        <f>MKF1211+MKF1253+MKF1284+MKF1300+MKF1322+MKF1354+MKF1370+MKF1391+MKF1406+MKF1439+#REF!+MKF1453+#REF!+MKF1465+#REF!</f>
        <v>#REF!</v>
      </c>
      <c r="MKG1194" s="241" t="s">
        <v>30</v>
      </c>
      <c r="MKH1194" s="242" t="s">
        <v>26</v>
      </c>
      <c r="MKI1194" s="243">
        <v>7</v>
      </c>
      <c r="MKJ1194" s="243">
        <v>2</v>
      </c>
      <c r="MKK1194" s="244" t="s">
        <v>237</v>
      </c>
      <c r="MKL1194" s="245">
        <v>111</v>
      </c>
      <c r="MKM1194" s="246">
        <v>211</v>
      </c>
      <c r="MKN1194" s="247" t="e">
        <f>MKN1211+MKN1253+MKN1284+MKN1300+MKN1322+MKN1354+MKN1370+MKN1391+MKN1406+MKN1439+#REF!+MKN1453+#REF!+MKN1465+#REF!</f>
        <v>#REF!</v>
      </c>
      <c r="MKO1194" s="241" t="s">
        <v>30</v>
      </c>
      <c r="MKP1194" s="242" t="s">
        <v>26</v>
      </c>
      <c r="MKQ1194" s="243">
        <v>7</v>
      </c>
      <c r="MKR1194" s="243">
        <v>2</v>
      </c>
      <c r="MKS1194" s="244" t="s">
        <v>237</v>
      </c>
      <c r="MKT1194" s="245">
        <v>111</v>
      </c>
      <c r="MKU1194" s="246">
        <v>211</v>
      </c>
      <c r="MKV1194" s="247" t="e">
        <f>MKV1211+MKV1253+MKV1284+MKV1300+MKV1322+MKV1354+MKV1370+MKV1391+MKV1406+MKV1439+#REF!+MKV1453+#REF!+MKV1465+#REF!</f>
        <v>#REF!</v>
      </c>
      <c r="MKW1194" s="241" t="s">
        <v>30</v>
      </c>
      <c r="MKX1194" s="242" t="s">
        <v>26</v>
      </c>
      <c r="MKY1194" s="243">
        <v>7</v>
      </c>
      <c r="MKZ1194" s="243">
        <v>2</v>
      </c>
      <c r="MLA1194" s="244" t="s">
        <v>237</v>
      </c>
      <c r="MLB1194" s="245">
        <v>111</v>
      </c>
      <c r="MLC1194" s="246">
        <v>211</v>
      </c>
      <c r="MLD1194" s="247" t="e">
        <f>MLD1211+MLD1253+MLD1284+MLD1300+MLD1322+MLD1354+MLD1370+MLD1391+MLD1406+MLD1439+#REF!+MLD1453+#REF!+MLD1465+#REF!</f>
        <v>#REF!</v>
      </c>
      <c r="MLE1194" s="241" t="s">
        <v>30</v>
      </c>
      <c r="MLF1194" s="242" t="s">
        <v>26</v>
      </c>
      <c r="MLG1194" s="243">
        <v>7</v>
      </c>
      <c r="MLH1194" s="243">
        <v>2</v>
      </c>
      <c r="MLI1194" s="244" t="s">
        <v>237</v>
      </c>
      <c r="MLJ1194" s="245">
        <v>111</v>
      </c>
      <c r="MLK1194" s="246">
        <v>211</v>
      </c>
      <c r="MLL1194" s="247" t="e">
        <f>MLL1211+MLL1253+MLL1284+MLL1300+MLL1322+MLL1354+MLL1370+MLL1391+MLL1406+MLL1439+#REF!+MLL1453+#REF!+MLL1465+#REF!</f>
        <v>#REF!</v>
      </c>
      <c r="MLM1194" s="241" t="s">
        <v>30</v>
      </c>
      <c r="MLN1194" s="242" t="s">
        <v>26</v>
      </c>
      <c r="MLO1194" s="243">
        <v>7</v>
      </c>
      <c r="MLP1194" s="243">
        <v>2</v>
      </c>
      <c r="MLQ1194" s="244" t="s">
        <v>237</v>
      </c>
      <c r="MLR1194" s="245">
        <v>111</v>
      </c>
      <c r="MLS1194" s="246">
        <v>211</v>
      </c>
      <c r="MLT1194" s="247" t="e">
        <f>MLT1211+MLT1253+MLT1284+MLT1300+MLT1322+MLT1354+MLT1370+MLT1391+MLT1406+MLT1439+#REF!+MLT1453+#REF!+MLT1465+#REF!</f>
        <v>#REF!</v>
      </c>
      <c r="MLU1194" s="241" t="s">
        <v>30</v>
      </c>
      <c r="MLV1194" s="242" t="s">
        <v>26</v>
      </c>
      <c r="MLW1194" s="243">
        <v>7</v>
      </c>
      <c r="MLX1194" s="243">
        <v>2</v>
      </c>
      <c r="MLY1194" s="244" t="s">
        <v>237</v>
      </c>
      <c r="MLZ1194" s="245">
        <v>111</v>
      </c>
      <c r="MMA1194" s="246">
        <v>211</v>
      </c>
      <c r="MMB1194" s="247" t="e">
        <f>MMB1211+MMB1253+MMB1284+MMB1300+MMB1322+MMB1354+MMB1370+MMB1391+MMB1406+MMB1439+#REF!+MMB1453+#REF!+MMB1465+#REF!</f>
        <v>#REF!</v>
      </c>
      <c r="MMC1194" s="241" t="s">
        <v>30</v>
      </c>
      <c r="MMD1194" s="242" t="s">
        <v>26</v>
      </c>
      <c r="MME1194" s="243">
        <v>7</v>
      </c>
      <c r="MMF1194" s="243">
        <v>2</v>
      </c>
      <c r="MMG1194" s="244" t="s">
        <v>237</v>
      </c>
      <c r="MMH1194" s="245">
        <v>111</v>
      </c>
      <c r="MMI1194" s="246">
        <v>211</v>
      </c>
      <c r="MMJ1194" s="247" t="e">
        <f>MMJ1211+MMJ1253+MMJ1284+MMJ1300+MMJ1322+MMJ1354+MMJ1370+MMJ1391+MMJ1406+MMJ1439+#REF!+MMJ1453+#REF!+MMJ1465+#REF!</f>
        <v>#REF!</v>
      </c>
      <c r="MMK1194" s="241" t="s">
        <v>30</v>
      </c>
      <c r="MML1194" s="242" t="s">
        <v>26</v>
      </c>
      <c r="MMM1194" s="243">
        <v>7</v>
      </c>
      <c r="MMN1194" s="243">
        <v>2</v>
      </c>
      <c r="MMO1194" s="244" t="s">
        <v>237</v>
      </c>
      <c r="MMP1194" s="245">
        <v>111</v>
      </c>
      <c r="MMQ1194" s="246">
        <v>211</v>
      </c>
      <c r="MMR1194" s="247" t="e">
        <f>MMR1211+MMR1253+MMR1284+MMR1300+MMR1322+MMR1354+MMR1370+MMR1391+MMR1406+MMR1439+#REF!+MMR1453+#REF!+MMR1465+#REF!</f>
        <v>#REF!</v>
      </c>
      <c r="MMS1194" s="241" t="s">
        <v>30</v>
      </c>
      <c r="MMT1194" s="242" t="s">
        <v>26</v>
      </c>
      <c r="MMU1194" s="243">
        <v>7</v>
      </c>
      <c r="MMV1194" s="243">
        <v>2</v>
      </c>
      <c r="MMW1194" s="244" t="s">
        <v>237</v>
      </c>
      <c r="MMX1194" s="245">
        <v>111</v>
      </c>
      <c r="MMY1194" s="246">
        <v>211</v>
      </c>
      <c r="MMZ1194" s="247" t="e">
        <f>MMZ1211+MMZ1253+MMZ1284+MMZ1300+MMZ1322+MMZ1354+MMZ1370+MMZ1391+MMZ1406+MMZ1439+#REF!+MMZ1453+#REF!+MMZ1465+#REF!</f>
        <v>#REF!</v>
      </c>
      <c r="MNA1194" s="241" t="s">
        <v>30</v>
      </c>
      <c r="MNB1194" s="242" t="s">
        <v>26</v>
      </c>
      <c r="MNC1194" s="243">
        <v>7</v>
      </c>
      <c r="MND1194" s="243">
        <v>2</v>
      </c>
      <c r="MNE1194" s="244" t="s">
        <v>237</v>
      </c>
      <c r="MNF1194" s="245">
        <v>111</v>
      </c>
      <c r="MNG1194" s="246">
        <v>211</v>
      </c>
      <c r="MNH1194" s="247" t="e">
        <f>MNH1211+MNH1253+MNH1284+MNH1300+MNH1322+MNH1354+MNH1370+MNH1391+MNH1406+MNH1439+#REF!+MNH1453+#REF!+MNH1465+#REF!</f>
        <v>#REF!</v>
      </c>
      <c r="MNI1194" s="241" t="s">
        <v>30</v>
      </c>
      <c r="MNJ1194" s="242" t="s">
        <v>26</v>
      </c>
      <c r="MNK1194" s="243">
        <v>7</v>
      </c>
      <c r="MNL1194" s="243">
        <v>2</v>
      </c>
      <c r="MNM1194" s="244" t="s">
        <v>237</v>
      </c>
      <c r="MNN1194" s="245">
        <v>111</v>
      </c>
      <c r="MNO1194" s="246">
        <v>211</v>
      </c>
      <c r="MNP1194" s="247" t="e">
        <f>MNP1211+MNP1253+MNP1284+MNP1300+MNP1322+MNP1354+MNP1370+MNP1391+MNP1406+MNP1439+#REF!+MNP1453+#REF!+MNP1465+#REF!</f>
        <v>#REF!</v>
      </c>
      <c r="MNQ1194" s="241" t="s">
        <v>30</v>
      </c>
      <c r="MNR1194" s="242" t="s">
        <v>26</v>
      </c>
      <c r="MNS1194" s="243">
        <v>7</v>
      </c>
      <c r="MNT1194" s="243">
        <v>2</v>
      </c>
      <c r="MNU1194" s="244" t="s">
        <v>237</v>
      </c>
      <c r="MNV1194" s="245">
        <v>111</v>
      </c>
      <c r="MNW1194" s="246">
        <v>211</v>
      </c>
      <c r="MNX1194" s="247" t="e">
        <f>MNX1211+MNX1253+MNX1284+MNX1300+MNX1322+MNX1354+MNX1370+MNX1391+MNX1406+MNX1439+#REF!+MNX1453+#REF!+MNX1465+#REF!</f>
        <v>#REF!</v>
      </c>
      <c r="MNY1194" s="241" t="s">
        <v>30</v>
      </c>
      <c r="MNZ1194" s="242" t="s">
        <v>26</v>
      </c>
      <c r="MOA1194" s="243">
        <v>7</v>
      </c>
      <c r="MOB1194" s="243">
        <v>2</v>
      </c>
      <c r="MOC1194" s="244" t="s">
        <v>237</v>
      </c>
      <c r="MOD1194" s="245">
        <v>111</v>
      </c>
      <c r="MOE1194" s="246">
        <v>211</v>
      </c>
      <c r="MOF1194" s="247" t="e">
        <f>MOF1211+MOF1253+MOF1284+MOF1300+MOF1322+MOF1354+MOF1370+MOF1391+MOF1406+MOF1439+#REF!+MOF1453+#REF!+MOF1465+#REF!</f>
        <v>#REF!</v>
      </c>
      <c r="MOG1194" s="241" t="s">
        <v>30</v>
      </c>
      <c r="MOH1194" s="242" t="s">
        <v>26</v>
      </c>
      <c r="MOI1194" s="243">
        <v>7</v>
      </c>
      <c r="MOJ1194" s="243">
        <v>2</v>
      </c>
      <c r="MOK1194" s="244" t="s">
        <v>237</v>
      </c>
      <c r="MOL1194" s="245">
        <v>111</v>
      </c>
      <c r="MOM1194" s="246">
        <v>211</v>
      </c>
      <c r="MON1194" s="247" t="e">
        <f>MON1211+MON1253+MON1284+MON1300+MON1322+MON1354+MON1370+MON1391+MON1406+MON1439+#REF!+MON1453+#REF!+MON1465+#REF!</f>
        <v>#REF!</v>
      </c>
      <c r="MOO1194" s="241" t="s">
        <v>30</v>
      </c>
      <c r="MOP1194" s="242" t="s">
        <v>26</v>
      </c>
      <c r="MOQ1194" s="243">
        <v>7</v>
      </c>
      <c r="MOR1194" s="243">
        <v>2</v>
      </c>
      <c r="MOS1194" s="244" t="s">
        <v>237</v>
      </c>
      <c r="MOT1194" s="245">
        <v>111</v>
      </c>
      <c r="MOU1194" s="246">
        <v>211</v>
      </c>
      <c r="MOV1194" s="247" t="e">
        <f>MOV1211+MOV1253+MOV1284+MOV1300+MOV1322+MOV1354+MOV1370+MOV1391+MOV1406+MOV1439+#REF!+MOV1453+#REF!+MOV1465+#REF!</f>
        <v>#REF!</v>
      </c>
      <c r="MOW1194" s="241" t="s">
        <v>30</v>
      </c>
      <c r="MOX1194" s="242" t="s">
        <v>26</v>
      </c>
      <c r="MOY1194" s="243">
        <v>7</v>
      </c>
      <c r="MOZ1194" s="243">
        <v>2</v>
      </c>
      <c r="MPA1194" s="244" t="s">
        <v>237</v>
      </c>
      <c r="MPB1194" s="245">
        <v>111</v>
      </c>
      <c r="MPC1194" s="246">
        <v>211</v>
      </c>
      <c r="MPD1194" s="247" t="e">
        <f>MPD1211+MPD1253+MPD1284+MPD1300+MPD1322+MPD1354+MPD1370+MPD1391+MPD1406+MPD1439+#REF!+MPD1453+#REF!+MPD1465+#REF!</f>
        <v>#REF!</v>
      </c>
      <c r="MPE1194" s="241" t="s">
        <v>30</v>
      </c>
      <c r="MPF1194" s="242" t="s">
        <v>26</v>
      </c>
      <c r="MPG1194" s="243">
        <v>7</v>
      </c>
      <c r="MPH1194" s="243">
        <v>2</v>
      </c>
      <c r="MPI1194" s="244" t="s">
        <v>237</v>
      </c>
      <c r="MPJ1194" s="245">
        <v>111</v>
      </c>
      <c r="MPK1194" s="246">
        <v>211</v>
      </c>
      <c r="MPL1194" s="247" t="e">
        <f>MPL1211+MPL1253+MPL1284+MPL1300+MPL1322+MPL1354+MPL1370+MPL1391+MPL1406+MPL1439+#REF!+MPL1453+#REF!+MPL1465+#REF!</f>
        <v>#REF!</v>
      </c>
      <c r="MPM1194" s="241" t="s">
        <v>30</v>
      </c>
      <c r="MPN1194" s="242" t="s">
        <v>26</v>
      </c>
      <c r="MPO1194" s="243">
        <v>7</v>
      </c>
      <c r="MPP1194" s="243">
        <v>2</v>
      </c>
      <c r="MPQ1194" s="244" t="s">
        <v>237</v>
      </c>
      <c r="MPR1194" s="245">
        <v>111</v>
      </c>
      <c r="MPS1194" s="246">
        <v>211</v>
      </c>
      <c r="MPT1194" s="247" t="e">
        <f>MPT1211+MPT1253+MPT1284+MPT1300+MPT1322+MPT1354+MPT1370+MPT1391+MPT1406+MPT1439+#REF!+MPT1453+#REF!+MPT1465+#REF!</f>
        <v>#REF!</v>
      </c>
      <c r="MPU1194" s="241" t="s">
        <v>30</v>
      </c>
      <c r="MPV1194" s="242" t="s">
        <v>26</v>
      </c>
      <c r="MPW1194" s="243">
        <v>7</v>
      </c>
      <c r="MPX1194" s="243">
        <v>2</v>
      </c>
      <c r="MPY1194" s="244" t="s">
        <v>237</v>
      </c>
      <c r="MPZ1194" s="245">
        <v>111</v>
      </c>
      <c r="MQA1194" s="246">
        <v>211</v>
      </c>
      <c r="MQB1194" s="247" t="e">
        <f>MQB1211+MQB1253+MQB1284+MQB1300+MQB1322+MQB1354+MQB1370+MQB1391+MQB1406+MQB1439+#REF!+MQB1453+#REF!+MQB1465+#REF!</f>
        <v>#REF!</v>
      </c>
      <c r="MQC1194" s="241" t="s">
        <v>30</v>
      </c>
      <c r="MQD1194" s="242" t="s">
        <v>26</v>
      </c>
      <c r="MQE1194" s="243">
        <v>7</v>
      </c>
      <c r="MQF1194" s="243">
        <v>2</v>
      </c>
      <c r="MQG1194" s="244" t="s">
        <v>237</v>
      </c>
      <c r="MQH1194" s="245">
        <v>111</v>
      </c>
      <c r="MQI1194" s="246">
        <v>211</v>
      </c>
      <c r="MQJ1194" s="247" t="e">
        <f>MQJ1211+MQJ1253+MQJ1284+MQJ1300+MQJ1322+MQJ1354+MQJ1370+MQJ1391+MQJ1406+MQJ1439+#REF!+MQJ1453+#REF!+MQJ1465+#REF!</f>
        <v>#REF!</v>
      </c>
      <c r="MQK1194" s="241" t="s">
        <v>30</v>
      </c>
      <c r="MQL1194" s="242" t="s">
        <v>26</v>
      </c>
      <c r="MQM1194" s="243">
        <v>7</v>
      </c>
      <c r="MQN1194" s="243">
        <v>2</v>
      </c>
      <c r="MQO1194" s="244" t="s">
        <v>237</v>
      </c>
      <c r="MQP1194" s="245">
        <v>111</v>
      </c>
      <c r="MQQ1194" s="246">
        <v>211</v>
      </c>
      <c r="MQR1194" s="247" t="e">
        <f>MQR1211+MQR1253+MQR1284+MQR1300+MQR1322+MQR1354+MQR1370+MQR1391+MQR1406+MQR1439+#REF!+MQR1453+#REF!+MQR1465+#REF!</f>
        <v>#REF!</v>
      </c>
      <c r="MQS1194" s="241" t="s">
        <v>30</v>
      </c>
      <c r="MQT1194" s="242" t="s">
        <v>26</v>
      </c>
      <c r="MQU1194" s="243">
        <v>7</v>
      </c>
      <c r="MQV1194" s="243">
        <v>2</v>
      </c>
      <c r="MQW1194" s="244" t="s">
        <v>237</v>
      </c>
      <c r="MQX1194" s="245">
        <v>111</v>
      </c>
      <c r="MQY1194" s="246">
        <v>211</v>
      </c>
      <c r="MQZ1194" s="247" t="e">
        <f>MQZ1211+MQZ1253+MQZ1284+MQZ1300+MQZ1322+MQZ1354+MQZ1370+MQZ1391+MQZ1406+MQZ1439+#REF!+MQZ1453+#REF!+MQZ1465+#REF!</f>
        <v>#REF!</v>
      </c>
      <c r="MRA1194" s="241" t="s">
        <v>30</v>
      </c>
      <c r="MRB1194" s="242" t="s">
        <v>26</v>
      </c>
      <c r="MRC1194" s="243">
        <v>7</v>
      </c>
      <c r="MRD1194" s="243">
        <v>2</v>
      </c>
      <c r="MRE1194" s="244" t="s">
        <v>237</v>
      </c>
      <c r="MRF1194" s="245">
        <v>111</v>
      </c>
      <c r="MRG1194" s="246">
        <v>211</v>
      </c>
      <c r="MRH1194" s="247" t="e">
        <f>MRH1211+MRH1253+MRH1284+MRH1300+MRH1322+MRH1354+MRH1370+MRH1391+MRH1406+MRH1439+#REF!+MRH1453+#REF!+MRH1465+#REF!</f>
        <v>#REF!</v>
      </c>
      <c r="MRI1194" s="241" t="s">
        <v>30</v>
      </c>
      <c r="MRJ1194" s="242" t="s">
        <v>26</v>
      </c>
      <c r="MRK1194" s="243">
        <v>7</v>
      </c>
      <c r="MRL1194" s="243">
        <v>2</v>
      </c>
      <c r="MRM1194" s="244" t="s">
        <v>237</v>
      </c>
      <c r="MRN1194" s="245">
        <v>111</v>
      </c>
      <c r="MRO1194" s="246">
        <v>211</v>
      </c>
      <c r="MRP1194" s="247" t="e">
        <f>MRP1211+MRP1253+MRP1284+MRP1300+MRP1322+MRP1354+MRP1370+MRP1391+MRP1406+MRP1439+#REF!+MRP1453+#REF!+MRP1465+#REF!</f>
        <v>#REF!</v>
      </c>
      <c r="MRQ1194" s="241" t="s">
        <v>30</v>
      </c>
      <c r="MRR1194" s="242" t="s">
        <v>26</v>
      </c>
      <c r="MRS1194" s="243">
        <v>7</v>
      </c>
      <c r="MRT1194" s="243">
        <v>2</v>
      </c>
      <c r="MRU1194" s="244" t="s">
        <v>237</v>
      </c>
      <c r="MRV1194" s="245">
        <v>111</v>
      </c>
      <c r="MRW1194" s="246">
        <v>211</v>
      </c>
      <c r="MRX1194" s="247" t="e">
        <f>MRX1211+MRX1253+MRX1284+MRX1300+MRX1322+MRX1354+MRX1370+MRX1391+MRX1406+MRX1439+#REF!+MRX1453+#REF!+MRX1465+#REF!</f>
        <v>#REF!</v>
      </c>
      <c r="MRY1194" s="241" t="s">
        <v>30</v>
      </c>
      <c r="MRZ1194" s="242" t="s">
        <v>26</v>
      </c>
      <c r="MSA1194" s="243">
        <v>7</v>
      </c>
      <c r="MSB1194" s="243">
        <v>2</v>
      </c>
      <c r="MSC1194" s="244" t="s">
        <v>237</v>
      </c>
      <c r="MSD1194" s="245">
        <v>111</v>
      </c>
      <c r="MSE1194" s="246">
        <v>211</v>
      </c>
      <c r="MSF1194" s="247" t="e">
        <f>MSF1211+MSF1253+MSF1284+MSF1300+MSF1322+MSF1354+MSF1370+MSF1391+MSF1406+MSF1439+#REF!+MSF1453+#REF!+MSF1465+#REF!</f>
        <v>#REF!</v>
      </c>
      <c r="MSG1194" s="241" t="s">
        <v>30</v>
      </c>
      <c r="MSH1194" s="242" t="s">
        <v>26</v>
      </c>
      <c r="MSI1194" s="243">
        <v>7</v>
      </c>
      <c r="MSJ1194" s="243">
        <v>2</v>
      </c>
      <c r="MSK1194" s="244" t="s">
        <v>237</v>
      </c>
      <c r="MSL1194" s="245">
        <v>111</v>
      </c>
      <c r="MSM1194" s="246">
        <v>211</v>
      </c>
      <c r="MSN1194" s="247" t="e">
        <f>MSN1211+MSN1253+MSN1284+MSN1300+MSN1322+MSN1354+MSN1370+MSN1391+MSN1406+MSN1439+#REF!+MSN1453+#REF!+MSN1465+#REF!</f>
        <v>#REF!</v>
      </c>
      <c r="MSO1194" s="241" t="s">
        <v>30</v>
      </c>
      <c r="MSP1194" s="242" t="s">
        <v>26</v>
      </c>
      <c r="MSQ1194" s="243">
        <v>7</v>
      </c>
      <c r="MSR1194" s="243">
        <v>2</v>
      </c>
      <c r="MSS1194" s="244" t="s">
        <v>237</v>
      </c>
      <c r="MST1194" s="245">
        <v>111</v>
      </c>
      <c r="MSU1194" s="246">
        <v>211</v>
      </c>
      <c r="MSV1194" s="247" t="e">
        <f>MSV1211+MSV1253+MSV1284+MSV1300+MSV1322+MSV1354+MSV1370+MSV1391+MSV1406+MSV1439+#REF!+MSV1453+#REF!+MSV1465+#REF!</f>
        <v>#REF!</v>
      </c>
      <c r="MSW1194" s="241" t="s">
        <v>30</v>
      </c>
      <c r="MSX1194" s="242" t="s">
        <v>26</v>
      </c>
      <c r="MSY1194" s="243">
        <v>7</v>
      </c>
      <c r="MSZ1194" s="243">
        <v>2</v>
      </c>
      <c r="MTA1194" s="244" t="s">
        <v>237</v>
      </c>
      <c r="MTB1194" s="245">
        <v>111</v>
      </c>
      <c r="MTC1194" s="246">
        <v>211</v>
      </c>
      <c r="MTD1194" s="247" t="e">
        <f>MTD1211+MTD1253+MTD1284+MTD1300+MTD1322+MTD1354+MTD1370+MTD1391+MTD1406+MTD1439+#REF!+MTD1453+#REF!+MTD1465+#REF!</f>
        <v>#REF!</v>
      </c>
      <c r="MTE1194" s="241" t="s">
        <v>30</v>
      </c>
      <c r="MTF1194" s="242" t="s">
        <v>26</v>
      </c>
      <c r="MTG1194" s="243">
        <v>7</v>
      </c>
      <c r="MTH1194" s="243">
        <v>2</v>
      </c>
      <c r="MTI1194" s="244" t="s">
        <v>237</v>
      </c>
      <c r="MTJ1194" s="245">
        <v>111</v>
      </c>
      <c r="MTK1194" s="246">
        <v>211</v>
      </c>
      <c r="MTL1194" s="247" t="e">
        <f>MTL1211+MTL1253+MTL1284+MTL1300+MTL1322+MTL1354+MTL1370+MTL1391+MTL1406+MTL1439+#REF!+MTL1453+#REF!+MTL1465+#REF!</f>
        <v>#REF!</v>
      </c>
      <c r="MTM1194" s="241" t="s">
        <v>30</v>
      </c>
      <c r="MTN1194" s="242" t="s">
        <v>26</v>
      </c>
      <c r="MTO1194" s="243">
        <v>7</v>
      </c>
      <c r="MTP1194" s="243">
        <v>2</v>
      </c>
      <c r="MTQ1194" s="244" t="s">
        <v>237</v>
      </c>
      <c r="MTR1194" s="245">
        <v>111</v>
      </c>
      <c r="MTS1194" s="246">
        <v>211</v>
      </c>
      <c r="MTT1194" s="247" t="e">
        <f>MTT1211+MTT1253+MTT1284+MTT1300+MTT1322+MTT1354+MTT1370+MTT1391+MTT1406+MTT1439+#REF!+MTT1453+#REF!+MTT1465+#REF!</f>
        <v>#REF!</v>
      </c>
      <c r="MTU1194" s="241" t="s">
        <v>30</v>
      </c>
      <c r="MTV1194" s="242" t="s">
        <v>26</v>
      </c>
      <c r="MTW1194" s="243">
        <v>7</v>
      </c>
      <c r="MTX1194" s="243">
        <v>2</v>
      </c>
      <c r="MTY1194" s="244" t="s">
        <v>237</v>
      </c>
      <c r="MTZ1194" s="245">
        <v>111</v>
      </c>
      <c r="MUA1194" s="246">
        <v>211</v>
      </c>
      <c r="MUB1194" s="247" t="e">
        <f>MUB1211+MUB1253+MUB1284+MUB1300+MUB1322+MUB1354+MUB1370+MUB1391+MUB1406+MUB1439+#REF!+MUB1453+#REF!+MUB1465+#REF!</f>
        <v>#REF!</v>
      </c>
      <c r="MUC1194" s="241" t="s">
        <v>30</v>
      </c>
      <c r="MUD1194" s="242" t="s">
        <v>26</v>
      </c>
      <c r="MUE1194" s="243">
        <v>7</v>
      </c>
      <c r="MUF1194" s="243">
        <v>2</v>
      </c>
      <c r="MUG1194" s="244" t="s">
        <v>237</v>
      </c>
      <c r="MUH1194" s="245">
        <v>111</v>
      </c>
      <c r="MUI1194" s="246">
        <v>211</v>
      </c>
      <c r="MUJ1194" s="247" t="e">
        <f>MUJ1211+MUJ1253+MUJ1284+MUJ1300+MUJ1322+MUJ1354+MUJ1370+MUJ1391+MUJ1406+MUJ1439+#REF!+MUJ1453+#REF!+MUJ1465+#REF!</f>
        <v>#REF!</v>
      </c>
      <c r="MUK1194" s="241" t="s">
        <v>30</v>
      </c>
      <c r="MUL1194" s="242" t="s">
        <v>26</v>
      </c>
      <c r="MUM1194" s="243">
        <v>7</v>
      </c>
      <c r="MUN1194" s="243">
        <v>2</v>
      </c>
      <c r="MUO1194" s="244" t="s">
        <v>237</v>
      </c>
      <c r="MUP1194" s="245">
        <v>111</v>
      </c>
      <c r="MUQ1194" s="246">
        <v>211</v>
      </c>
      <c r="MUR1194" s="247" t="e">
        <f>MUR1211+MUR1253+MUR1284+MUR1300+MUR1322+MUR1354+MUR1370+MUR1391+MUR1406+MUR1439+#REF!+MUR1453+#REF!+MUR1465+#REF!</f>
        <v>#REF!</v>
      </c>
      <c r="MUS1194" s="241" t="s">
        <v>30</v>
      </c>
      <c r="MUT1194" s="242" t="s">
        <v>26</v>
      </c>
      <c r="MUU1194" s="243">
        <v>7</v>
      </c>
      <c r="MUV1194" s="243">
        <v>2</v>
      </c>
      <c r="MUW1194" s="244" t="s">
        <v>237</v>
      </c>
      <c r="MUX1194" s="245">
        <v>111</v>
      </c>
      <c r="MUY1194" s="246">
        <v>211</v>
      </c>
      <c r="MUZ1194" s="247" t="e">
        <f>MUZ1211+MUZ1253+MUZ1284+MUZ1300+MUZ1322+MUZ1354+MUZ1370+MUZ1391+MUZ1406+MUZ1439+#REF!+MUZ1453+#REF!+MUZ1465+#REF!</f>
        <v>#REF!</v>
      </c>
      <c r="MVA1194" s="241" t="s">
        <v>30</v>
      </c>
      <c r="MVB1194" s="242" t="s">
        <v>26</v>
      </c>
      <c r="MVC1194" s="243">
        <v>7</v>
      </c>
      <c r="MVD1194" s="243">
        <v>2</v>
      </c>
      <c r="MVE1194" s="244" t="s">
        <v>237</v>
      </c>
      <c r="MVF1194" s="245">
        <v>111</v>
      </c>
      <c r="MVG1194" s="246">
        <v>211</v>
      </c>
      <c r="MVH1194" s="247" t="e">
        <f>MVH1211+MVH1253+MVH1284+MVH1300+MVH1322+MVH1354+MVH1370+MVH1391+MVH1406+MVH1439+#REF!+MVH1453+#REF!+MVH1465+#REF!</f>
        <v>#REF!</v>
      </c>
      <c r="MVI1194" s="241" t="s">
        <v>30</v>
      </c>
      <c r="MVJ1194" s="242" t="s">
        <v>26</v>
      </c>
      <c r="MVK1194" s="243">
        <v>7</v>
      </c>
      <c r="MVL1194" s="243">
        <v>2</v>
      </c>
      <c r="MVM1194" s="244" t="s">
        <v>237</v>
      </c>
      <c r="MVN1194" s="245">
        <v>111</v>
      </c>
      <c r="MVO1194" s="246">
        <v>211</v>
      </c>
      <c r="MVP1194" s="247" t="e">
        <f>MVP1211+MVP1253+MVP1284+MVP1300+MVP1322+MVP1354+MVP1370+MVP1391+MVP1406+MVP1439+#REF!+MVP1453+#REF!+MVP1465+#REF!</f>
        <v>#REF!</v>
      </c>
      <c r="MVQ1194" s="241" t="s">
        <v>30</v>
      </c>
      <c r="MVR1194" s="242" t="s">
        <v>26</v>
      </c>
      <c r="MVS1194" s="243">
        <v>7</v>
      </c>
      <c r="MVT1194" s="243">
        <v>2</v>
      </c>
      <c r="MVU1194" s="244" t="s">
        <v>237</v>
      </c>
      <c r="MVV1194" s="245">
        <v>111</v>
      </c>
      <c r="MVW1194" s="246">
        <v>211</v>
      </c>
      <c r="MVX1194" s="247" t="e">
        <f>MVX1211+MVX1253+MVX1284+MVX1300+MVX1322+MVX1354+MVX1370+MVX1391+MVX1406+MVX1439+#REF!+MVX1453+#REF!+MVX1465+#REF!</f>
        <v>#REF!</v>
      </c>
      <c r="MVY1194" s="241" t="s">
        <v>30</v>
      </c>
      <c r="MVZ1194" s="242" t="s">
        <v>26</v>
      </c>
      <c r="MWA1194" s="243">
        <v>7</v>
      </c>
      <c r="MWB1194" s="243">
        <v>2</v>
      </c>
      <c r="MWC1194" s="244" t="s">
        <v>237</v>
      </c>
      <c r="MWD1194" s="245">
        <v>111</v>
      </c>
      <c r="MWE1194" s="246">
        <v>211</v>
      </c>
      <c r="MWF1194" s="247" t="e">
        <f>MWF1211+MWF1253+MWF1284+MWF1300+MWF1322+MWF1354+MWF1370+MWF1391+MWF1406+MWF1439+#REF!+MWF1453+#REF!+MWF1465+#REF!</f>
        <v>#REF!</v>
      </c>
      <c r="MWG1194" s="241" t="s">
        <v>30</v>
      </c>
      <c r="MWH1194" s="242" t="s">
        <v>26</v>
      </c>
      <c r="MWI1194" s="243">
        <v>7</v>
      </c>
      <c r="MWJ1194" s="243">
        <v>2</v>
      </c>
      <c r="MWK1194" s="244" t="s">
        <v>237</v>
      </c>
      <c r="MWL1194" s="245">
        <v>111</v>
      </c>
      <c r="MWM1194" s="246">
        <v>211</v>
      </c>
      <c r="MWN1194" s="247" t="e">
        <f>MWN1211+MWN1253+MWN1284+MWN1300+MWN1322+MWN1354+MWN1370+MWN1391+MWN1406+MWN1439+#REF!+MWN1453+#REF!+MWN1465+#REF!</f>
        <v>#REF!</v>
      </c>
      <c r="MWO1194" s="241" t="s">
        <v>30</v>
      </c>
      <c r="MWP1194" s="242" t="s">
        <v>26</v>
      </c>
      <c r="MWQ1194" s="243">
        <v>7</v>
      </c>
      <c r="MWR1194" s="243">
        <v>2</v>
      </c>
      <c r="MWS1194" s="244" t="s">
        <v>237</v>
      </c>
      <c r="MWT1194" s="245">
        <v>111</v>
      </c>
      <c r="MWU1194" s="246">
        <v>211</v>
      </c>
      <c r="MWV1194" s="247" t="e">
        <f>MWV1211+MWV1253+MWV1284+MWV1300+MWV1322+MWV1354+MWV1370+MWV1391+MWV1406+MWV1439+#REF!+MWV1453+#REF!+MWV1465+#REF!</f>
        <v>#REF!</v>
      </c>
      <c r="MWW1194" s="241" t="s">
        <v>30</v>
      </c>
      <c r="MWX1194" s="242" t="s">
        <v>26</v>
      </c>
      <c r="MWY1194" s="243">
        <v>7</v>
      </c>
      <c r="MWZ1194" s="243">
        <v>2</v>
      </c>
      <c r="MXA1194" s="244" t="s">
        <v>237</v>
      </c>
      <c r="MXB1194" s="245">
        <v>111</v>
      </c>
      <c r="MXC1194" s="246">
        <v>211</v>
      </c>
      <c r="MXD1194" s="247" t="e">
        <f>MXD1211+MXD1253+MXD1284+MXD1300+MXD1322+MXD1354+MXD1370+MXD1391+MXD1406+MXD1439+#REF!+MXD1453+#REF!+MXD1465+#REF!</f>
        <v>#REF!</v>
      </c>
      <c r="MXE1194" s="241" t="s">
        <v>30</v>
      </c>
      <c r="MXF1194" s="242" t="s">
        <v>26</v>
      </c>
      <c r="MXG1194" s="243">
        <v>7</v>
      </c>
      <c r="MXH1194" s="243">
        <v>2</v>
      </c>
      <c r="MXI1194" s="244" t="s">
        <v>237</v>
      </c>
      <c r="MXJ1194" s="245">
        <v>111</v>
      </c>
      <c r="MXK1194" s="246">
        <v>211</v>
      </c>
      <c r="MXL1194" s="247" t="e">
        <f>MXL1211+MXL1253+MXL1284+MXL1300+MXL1322+MXL1354+MXL1370+MXL1391+MXL1406+MXL1439+#REF!+MXL1453+#REF!+MXL1465+#REF!</f>
        <v>#REF!</v>
      </c>
      <c r="MXM1194" s="241" t="s">
        <v>30</v>
      </c>
      <c r="MXN1194" s="242" t="s">
        <v>26</v>
      </c>
      <c r="MXO1194" s="243">
        <v>7</v>
      </c>
      <c r="MXP1194" s="243">
        <v>2</v>
      </c>
      <c r="MXQ1194" s="244" t="s">
        <v>237</v>
      </c>
      <c r="MXR1194" s="245">
        <v>111</v>
      </c>
      <c r="MXS1194" s="246">
        <v>211</v>
      </c>
      <c r="MXT1194" s="247" t="e">
        <f>MXT1211+MXT1253+MXT1284+MXT1300+MXT1322+MXT1354+MXT1370+MXT1391+MXT1406+MXT1439+#REF!+MXT1453+#REF!+MXT1465+#REF!</f>
        <v>#REF!</v>
      </c>
      <c r="MXU1194" s="241" t="s">
        <v>30</v>
      </c>
      <c r="MXV1194" s="242" t="s">
        <v>26</v>
      </c>
      <c r="MXW1194" s="243">
        <v>7</v>
      </c>
      <c r="MXX1194" s="243">
        <v>2</v>
      </c>
      <c r="MXY1194" s="244" t="s">
        <v>237</v>
      </c>
      <c r="MXZ1194" s="245">
        <v>111</v>
      </c>
      <c r="MYA1194" s="246">
        <v>211</v>
      </c>
      <c r="MYB1194" s="247" t="e">
        <f>MYB1211+MYB1253+MYB1284+MYB1300+MYB1322+MYB1354+MYB1370+MYB1391+MYB1406+MYB1439+#REF!+MYB1453+#REF!+MYB1465+#REF!</f>
        <v>#REF!</v>
      </c>
      <c r="MYC1194" s="241" t="s">
        <v>30</v>
      </c>
      <c r="MYD1194" s="242" t="s">
        <v>26</v>
      </c>
      <c r="MYE1194" s="243">
        <v>7</v>
      </c>
      <c r="MYF1194" s="243">
        <v>2</v>
      </c>
      <c r="MYG1194" s="244" t="s">
        <v>237</v>
      </c>
      <c r="MYH1194" s="245">
        <v>111</v>
      </c>
      <c r="MYI1194" s="246">
        <v>211</v>
      </c>
      <c r="MYJ1194" s="247" t="e">
        <f>MYJ1211+MYJ1253+MYJ1284+MYJ1300+MYJ1322+MYJ1354+MYJ1370+MYJ1391+MYJ1406+MYJ1439+#REF!+MYJ1453+#REF!+MYJ1465+#REF!</f>
        <v>#REF!</v>
      </c>
      <c r="MYK1194" s="241" t="s">
        <v>30</v>
      </c>
      <c r="MYL1194" s="242" t="s">
        <v>26</v>
      </c>
      <c r="MYM1194" s="243">
        <v>7</v>
      </c>
      <c r="MYN1194" s="243">
        <v>2</v>
      </c>
      <c r="MYO1194" s="244" t="s">
        <v>237</v>
      </c>
      <c r="MYP1194" s="245">
        <v>111</v>
      </c>
      <c r="MYQ1194" s="246">
        <v>211</v>
      </c>
      <c r="MYR1194" s="247" t="e">
        <f>MYR1211+MYR1253+MYR1284+MYR1300+MYR1322+MYR1354+MYR1370+MYR1391+MYR1406+MYR1439+#REF!+MYR1453+#REF!+MYR1465+#REF!</f>
        <v>#REF!</v>
      </c>
      <c r="MYS1194" s="241" t="s">
        <v>30</v>
      </c>
      <c r="MYT1194" s="242" t="s">
        <v>26</v>
      </c>
      <c r="MYU1194" s="243">
        <v>7</v>
      </c>
      <c r="MYV1194" s="243">
        <v>2</v>
      </c>
      <c r="MYW1194" s="244" t="s">
        <v>237</v>
      </c>
      <c r="MYX1194" s="245">
        <v>111</v>
      </c>
      <c r="MYY1194" s="246">
        <v>211</v>
      </c>
      <c r="MYZ1194" s="247" t="e">
        <f>MYZ1211+MYZ1253+MYZ1284+MYZ1300+MYZ1322+MYZ1354+MYZ1370+MYZ1391+MYZ1406+MYZ1439+#REF!+MYZ1453+#REF!+MYZ1465+#REF!</f>
        <v>#REF!</v>
      </c>
      <c r="MZA1194" s="241" t="s">
        <v>30</v>
      </c>
      <c r="MZB1194" s="242" t="s">
        <v>26</v>
      </c>
      <c r="MZC1194" s="243">
        <v>7</v>
      </c>
      <c r="MZD1194" s="243">
        <v>2</v>
      </c>
      <c r="MZE1194" s="244" t="s">
        <v>237</v>
      </c>
      <c r="MZF1194" s="245">
        <v>111</v>
      </c>
      <c r="MZG1194" s="246">
        <v>211</v>
      </c>
      <c r="MZH1194" s="247" t="e">
        <f>MZH1211+MZH1253+MZH1284+MZH1300+MZH1322+MZH1354+MZH1370+MZH1391+MZH1406+MZH1439+#REF!+MZH1453+#REF!+MZH1465+#REF!</f>
        <v>#REF!</v>
      </c>
      <c r="MZI1194" s="241" t="s">
        <v>30</v>
      </c>
      <c r="MZJ1194" s="242" t="s">
        <v>26</v>
      </c>
      <c r="MZK1194" s="243">
        <v>7</v>
      </c>
      <c r="MZL1194" s="243">
        <v>2</v>
      </c>
      <c r="MZM1194" s="244" t="s">
        <v>237</v>
      </c>
      <c r="MZN1194" s="245">
        <v>111</v>
      </c>
      <c r="MZO1194" s="246">
        <v>211</v>
      </c>
      <c r="MZP1194" s="247" t="e">
        <f>MZP1211+MZP1253+MZP1284+MZP1300+MZP1322+MZP1354+MZP1370+MZP1391+MZP1406+MZP1439+#REF!+MZP1453+#REF!+MZP1465+#REF!</f>
        <v>#REF!</v>
      </c>
      <c r="MZQ1194" s="241" t="s">
        <v>30</v>
      </c>
      <c r="MZR1194" s="242" t="s">
        <v>26</v>
      </c>
      <c r="MZS1194" s="243">
        <v>7</v>
      </c>
      <c r="MZT1194" s="243">
        <v>2</v>
      </c>
      <c r="MZU1194" s="244" t="s">
        <v>237</v>
      </c>
      <c r="MZV1194" s="245">
        <v>111</v>
      </c>
      <c r="MZW1194" s="246">
        <v>211</v>
      </c>
      <c r="MZX1194" s="247" t="e">
        <f>MZX1211+MZX1253+MZX1284+MZX1300+MZX1322+MZX1354+MZX1370+MZX1391+MZX1406+MZX1439+#REF!+MZX1453+#REF!+MZX1465+#REF!</f>
        <v>#REF!</v>
      </c>
      <c r="MZY1194" s="241" t="s">
        <v>30</v>
      </c>
      <c r="MZZ1194" s="242" t="s">
        <v>26</v>
      </c>
      <c r="NAA1194" s="243">
        <v>7</v>
      </c>
      <c r="NAB1194" s="243">
        <v>2</v>
      </c>
      <c r="NAC1194" s="244" t="s">
        <v>237</v>
      </c>
      <c r="NAD1194" s="245">
        <v>111</v>
      </c>
      <c r="NAE1194" s="246">
        <v>211</v>
      </c>
      <c r="NAF1194" s="247" t="e">
        <f>NAF1211+NAF1253+NAF1284+NAF1300+NAF1322+NAF1354+NAF1370+NAF1391+NAF1406+NAF1439+#REF!+NAF1453+#REF!+NAF1465+#REF!</f>
        <v>#REF!</v>
      </c>
      <c r="NAG1194" s="241" t="s">
        <v>30</v>
      </c>
      <c r="NAH1194" s="242" t="s">
        <v>26</v>
      </c>
      <c r="NAI1194" s="243">
        <v>7</v>
      </c>
      <c r="NAJ1194" s="243">
        <v>2</v>
      </c>
      <c r="NAK1194" s="244" t="s">
        <v>237</v>
      </c>
      <c r="NAL1194" s="245">
        <v>111</v>
      </c>
      <c r="NAM1194" s="246">
        <v>211</v>
      </c>
      <c r="NAN1194" s="247" t="e">
        <f>NAN1211+NAN1253+NAN1284+NAN1300+NAN1322+NAN1354+NAN1370+NAN1391+NAN1406+NAN1439+#REF!+NAN1453+#REF!+NAN1465+#REF!</f>
        <v>#REF!</v>
      </c>
      <c r="NAO1194" s="241" t="s">
        <v>30</v>
      </c>
      <c r="NAP1194" s="242" t="s">
        <v>26</v>
      </c>
      <c r="NAQ1194" s="243">
        <v>7</v>
      </c>
      <c r="NAR1194" s="243">
        <v>2</v>
      </c>
      <c r="NAS1194" s="244" t="s">
        <v>237</v>
      </c>
      <c r="NAT1194" s="245">
        <v>111</v>
      </c>
      <c r="NAU1194" s="246">
        <v>211</v>
      </c>
      <c r="NAV1194" s="247" t="e">
        <f>NAV1211+NAV1253+NAV1284+NAV1300+NAV1322+NAV1354+NAV1370+NAV1391+NAV1406+NAV1439+#REF!+NAV1453+#REF!+NAV1465+#REF!</f>
        <v>#REF!</v>
      </c>
      <c r="NAW1194" s="241" t="s">
        <v>30</v>
      </c>
      <c r="NAX1194" s="242" t="s">
        <v>26</v>
      </c>
      <c r="NAY1194" s="243">
        <v>7</v>
      </c>
      <c r="NAZ1194" s="243">
        <v>2</v>
      </c>
      <c r="NBA1194" s="244" t="s">
        <v>237</v>
      </c>
      <c r="NBB1194" s="245">
        <v>111</v>
      </c>
      <c r="NBC1194" s="246">
        <v>211</v>
      </c>
      <c r="NBD1194" s="247" t="e">
        <f>NBD1211+NBD1253+NBD1284+NBD1300+NBD1322+NBD1354+NBD1370+NBD1391+NBD1406+NBD1439+#REF!+NBD1453+#REF!+NBD1465+#REF!</f>
        <v>#REF!</v>
      </c>
      <c r="NBE1194" s="241" t="s">
        <v>30</v>
      </c>
      <c r="NBF1194" s="242" t="s">
        <v>26</v>
      </c>
      <c r="NBG1194" s="243">
        <v>7</v>
      </c>
      <c r="NBH1194" s="243">
        <v>2</v>
      </c>
      <c r="NBI1194" s="244" t="s">
        <v>237</v>
      </c>
      <c r="NBJ1194" s="245">
        <v>111</v>
      </c>
      <c r="NBK1194" s="246">
        <v>211</v>
      </c>
      <c r="NBL1194" s="247" t="e">
        <f>NBL1211+NBL1253+NBL1284+NBL1300+NBL1322+NBL1354+NBL1370+NBL1391+NBL1406+NBL1439+#REF!+NBL1453+#REF!+NBL1465+#REF!</f>
        <v>#REF!</v>
      </c>
      <c r="NBM1194" s="241" t="s">
        <v>30</v>
      </c>
      <c r="NBN1194" s="242" t="s">
        <v>26</v>
      </c>
      <c r="NBO1194" s="243">
        <v>7</v>
      </c>
      <c r="NBP1194" s="243">
        <v>2</v>
      </c>
      <c r="NBQ1194" s="244" t="s">
        <v>237</v>
      </c>
      <c r="NBR1194" s="245">
        <v>111</v>
      </c>
      <c r="NBS1194" s="246">
        <v>211</v>
      </c>
      <c r="NBT1194" s="247" t="e">
        <f>NBT1211+NBT1253+NBT1284+NBT1300+NBT1322+NBT1354+NBT1370+NBT1391+NBT1406+NBT1439+#REF!+NBT1453+#REF!+NBT1465+#REF!</f>
        <v>#REF!</v>
      </c>
      <c r="NBU1194" s="241" t="s">
        <v>30</v>
      </c>
      <c r="NBV1194" s="242" t="s">
        <v>26</v>
      </c>
      <c r="NBW1194" s="243">
        <v>7</v>
      </c>
      <c r="NBX1194" s="243">
        <v>2</v>
      </c>
      <c r="NBY1194" s="244" t="s">
        <v>237</v>
      </c>
      <c r="NBZ1194" s="245">
        <v>111</v>
      </c>
      <c r="NCA1194" s="246">
        <v>211</v>
      </c>
      <c r="NCB1194" s="247" t="e">
        <f>NCB1211+NCB1253+NCB1284+NCB1300+NCB1322+NCB1354+NCB1370+NCB1391+NCB1406+NCB1439+#REF!+NCB1453+#REF!+NCB1465+#REF!</f>
        <v>#REF!</v>
      </c>
      <c r="NCC1194" s="241" t="s">
        <v>30</v>
      </c>
      <c r="NCD1194" s="242" t="s">
        <v>26</v>
      </c>
      <c r="NCE1194" s="243">
        <v>7</v>
      </c>
      <c r="NCF1194" s="243">
        <v>2</v>
      </c>
      <c r="NCG1194" s="244" t="s">
        <v>237</v>
      </c>
      <c r="NCH1194" s="245">
        <v>111</v>
      </c>
      <c r="NCI1194" s="246">
        <v>211</v>
      </c>
      <c r="NCJ1194" s="247" t="e">
        <f>NCJ1211+NCJ1253+NCJ1284+NCJ1300+NCJ1322+NCJ1354+NCJ1370+NCJ1391+NCJ1406+NCJ1439+#REF!+NCJ1453+#REF!+NCJ1465+#REF!</f>
        <v>#REF!</v>
      </c>
      <c r="NCK1194" s="241" t="s">
        <v>30</v>
      </c>
      <c r="NCL1194" s="242" t="s">
        <v>26</v>
      </c>
      <c r="NCM1194" s="243">
        <v>7</v>
      </c>
      <c r="NCN1194" s="243">
        <v>2</v>
      </c>
      <c r="NCO1194" s="244" t="s">
        <v>237</v>
      </c>
      <c r="NCP1194" s="245">
        <v>111</v>
      </c>
      <c r="NCQ1194" s="246">
        <v>211</v>
      </c>
      <c r="NCR1194" s="247" t="e">
        <f>NCR1211+NCR1253+NCR1284+NCR1300+NCR1322+NCR1354+NCR1370+NCR1391+NCR1406+NCR1439+#REF!+NCR1453+#REF!+NCR1465+#REF!</f>
        <v>#REF!</v>
      </c>
      <c r="NCS1194" s="241" t="s">
        <v>30</v>
      </c>
      <c r="NCT1194" s="242" t="s">
        <v>26</v>
      </c>
      <c r="NCU1194" s="243">
        <v>7</v>
      </c>
      <c r="NCV1194" s="243">
        <v>2</v>
      </c>
      <c r="NCW1194" s="244" t="s">
        <v>237</v>
      </c>
      <c r="NCX1194" s="245">
        <v>111</v>
      </c>
      <c r="NCY1194" s="246">
        <v>211</v>
      </c>
      <c r="NCZ1194" s="247" t="e">
        <f>NCZ1211+NCZ1253+NCZ1284+NCZ1300+NCZ1322+NCZ1354+NCZ1370+NCZ1391+NCZ1406+NCZ1439+#REF!+NCZ1453+#REF!+NCZ1465+#REF!</f>
        <v>#REF!</v>
      </c>
      <c r="NDA1194" s="241" t="s">
        <v>30</v>
      </c>
      <c r="NDB1194" s="242" t="s">
        <v>26</v>
      </c>
      <c r="NDC1194" s="243">
        <v>7</v>
      </c>
      <c r="NDD1194" s="243">
        <v>2</v>
      </c>
      <c r="NDE1194" s="244" t="s">
        <v>237</v>
      </c>
      <c r="NDF1194" s="245">
        <v>111</v>
      </c>
      <c r="NDG1194" s="246">
        <v>211</v>
      </c>
      <c r="NDH1194" s="247" t="e">
        <f>NDH1211+NDH1253+NDH1284+NDH1300+NDH1322+NDH1354+NDH1370+NDH1391+NDH1406+NDH1439+#REF!+NDH1453+#REF!+NDH1465+#REF!</f>
        <v>#REF!</v>
      </c>
      <c r="NDI1194" s="241" t="s">
        <v>30</v>
      </c>
      <c r="NDJ1194" s="242" t="s">
        <v>26</v>
      </c>
      <c r="NDK1194" s="243">
        <v>7</v>
      </c>
      <c r="NDL1194" s="243">
        <v>2</v>
      </c>
      <c r="NDM1194" s="244" t="s">
        <v>237</v>
      </c>
      <c r="NDN1194" s="245">
        <v>111</v>
      </c>
      <c r="NDO1194" s="246">
        <v>211</v>
      </c>
      <c r="NDP1194" s="247" t="e">
        <f>NDP1211+NDP1253+NDP1284+NDP1300+NDP1322+NDP1354+NDP1370+NDP1391+NDP1406+NDP1439+#REF!+NDP1453+#REF!+NDP1465+#REF!</f>
        <v>#REF!</v>
      </c>
      <c r="NDQ1194" s="241" t="s">
        <v>30</v>
      </c>
      <c r="NDR1194" s="242" t="s">
        <v>26</v>
      </c>
      <c r="NDS1194" s="243">
        <v>7</v>
      </c>
      <c r="NDT1194" s="243">
        <v>2</v>
      </c>
      <c r="NDU1194" s="244" t="s">
        <v>237</v>
      </c>
      <c r="NDV1194" s="245">
        <v>111</v>
      </c>
      <c r="NDW1194" s="246">
        <v>211</v>
      </c>
      <c r="NDX1194" s="247" t="e">
        <f>NDX1211+NDX1253+NDX1284+NDX1300+NDX1322+NDX1354+NDX1370+NDX1391+NDX1406+NDX1439+#REF!+NDX1453+#REF!+NDX1465+#REF!</f>
        <v>#REF!</v>
      </c>
      <c r="NDY1194" s="241" t="s">
        <v>30</v>
      </c>
      <c r="NDZ1194" s="242" t="s">
        <v>26</v>
      </c>
      <c r="NEA1194" s="243">
        <v>7</v>
      </c>
      <c r="NEB1194" s="243">
        <v>2</v>
      </c>
      <c r="NEC1194" s="244" t="s">
        <v>237</v>
      </c>
      <c r="NED1194" s="245">
        <v>111</v>
      </c>
      <c r="NEE1194" s="246">
        <v>211</v>
      </c>
      <c r="NEF1194" s="247" t="e">
        <f>NEF1211+NEF1253+NEF1284+NEF1300+NEF1322+NEF1354+NEF1370+NEF1391+NEF1406+NEF1439+#REF!+NEF1453+#REF!+NEF1465+#REF!</f>
        <v>#REF!</v>
      </c>
      <c r="NEG1194" s="241" t="s">
        <v>30</v>
      </c>
      <c r="NEH1194" s="242" t="s">
        <v>26</v>
      </c>
      <c r="NEI1194" s="243">
        <v>7</v>
      </c>
      <c r="NEJ1194" s="243">
        <v>2</v>
      </c>
      <c r="NEK1194" s="244" t="s">
        <v>237</v>
      </c>
      <c r="NEL1194" s="245">
        <v>111</v>
      </c>
      <c r="NEM1194" s="246">
        <v>211</v>
      </c>
      <c r="NEN1194" s="247" t="e">
        <f>NEN1211+NEN1253+NEN1284+NEN1300+NEN1322+NEN1354+NEN1370+NEN1391+NEN1406+NEN1439+#REF!+NEN1453+#REF!+NEN1465+#REF!</f>
        <v>#REF!</v>
      </c>
      <c r="NEO1194" s="241" t="s">
        <v>30</v>
      </c>
      <c r="NEP1194" s="242" t="s">
        <v>26</v>
      </c>
      <c r="NEQ1194" s="243">
        <v>7</v>
      </c>
      <c r="NER1194" s="243">
        <v>2</v>
      </c>
      <c r="NES1194" s="244" t="s">
        <v>237</v>
      </c>
      <c r="NET1194" s="245">
        <v>111</v>
      </c>
      <c r="NEU1194" s="246">
        <v>211</v>
      </c>
      <c r="NEV1194" s="247" t="e">
        <f>NEV1211+NEV1253+NEV1284+NEV1300+NEV1322+NEV1354+NEV1370+NEV1391+NEV1406+NEV1439+#REF!+NEV1453+#REF!+NEV1465+#REF!</f>
        <v>#REF!</v>
      </c>
      <c r="NEW1194" s="241" t="s">
        <v>30</v>
      </c>
      <c r="NEX1194" s="242" t="s">
        <v>26</v>
      </c>
      <c r="NEY1194" s="243">
        <v>7</v>
      </c>
      <c r="NEZ1194" s="243">
        <v>2</v>
      </c>
      <c r="NFA1194" s="244" t="s">
        <v>237</v>
      </c>
      <c r="NFB1194" s="245">
        <v>111</v>
      </c>
      <c r="NFC1194" s="246">
        <v>211</v>
      </c>
      <c r="NFD1194" s="247" t="e">
        <f>NFD1211+NFD1253+NFD1284+NFD1300+NFD1322+NFD1354+NFD1370+NFD1391+NFD1406+NFD1439+#REF!+NFD1453+#REF!+NFD1465+#REF!</f>
        <v>#REF!</v>
      </c>
      <c r="NFE1194" s="241" t="s">
        <v>30</v>
      </c>
      <c r="NFF1194" s="242" t="s">
        <v>26</v>
      </c>
      <c r="NFG1194" s="243">
        <v>7</v>
      </c>
      <c r="NFH1194" s="243">
        <v>2</v>
      </c>
      <c r="NFI1194" s="244" t="s">
        <v>237</v>
      </c>
      <c r="NFJ1194" s="245">
        <v>111</v>
      </c>
      <c r="NFK1194" s="246">
        <v>211</v>
      </c>
      <c r="NFL1194" s="247" t="e">
        <f>NFL1211+NFL1253+NFL1284+NFL1300+NFL1322+NFL1354+NFL1370+NFL1391+NFL1406+NFL1439+#REF!+NFL1453+#REF!+NFL1465+#REF!</f>
        <v>#REF!</v>
      </c>
      <c r="NFM1194" s="241" t="s">
        <v>30</v>
      </c>
      <c r="NFN1194" s="242" t="s">
        <v>26</v>
      </c>
      <c r="NFO1194" s="243">
        <v>7</v>
      </c>
      <c r="NFP1194" s="243">
        <v>2</v>
      </c>
      <c r="NFQ1194" s="244" t="s">
        <v>237</v>
      </c>
      <c r="NFR1194" s="245">
        <v>111</v>
      </c>
      <c r="NFS1194" s="246">
        <v>211</v>
      </c>
      <c r="NFT1194" s="247" t="e">
        <f>NFT1211+NFT1253+NFT1284+NFT1300+NFT1322+NFT1354+NFT1370+NFT1391+NFT1406+NFT1439+#REF!+NFT1453+#REF!+NFT1465+#REF!</f>
        <v>#REF!</v>
      </c>
      <c r="NFU1194" s="241" t="s">
        <v>30</v>
      </c>
      <c r="NFV1194" s="242" t="s">
        <v>26</v>
      </c>
      <c r="NFW1194" s="243">
        <v>7</v>
      </c>
      <c r="NFX1194" s="243">
        <v>2</v>
      </c>
      <c r="NFY1194" s="244" t="s">
        <v>237</v>
      </c>
      <c r="NFZ1194" s="245">
        <v>111</v>
      </c>
      <c r="NGA1194" s="246">
        <v>211</v>
      </c>
      <c r="NGB1194" s="247" t="e">
        <f>NGB1211+NGB1253+NGB1284+NGB1300+NGB1322+NGB1354+NGB1370+NGB1391+NGB1406+NGB1439+#REF!+NGB1453+#REF!+NGB1465+#REF!</f>
        <v>#REF!</v>
      </c>
      <c r="NGC1194" s="241" t="s">
        <v>30</v>
      </c>
      <c r="NGD1194" s="242" t="s">
        <v>26</v>
      </c>
      <c r="NGE1194" s="243">
        <v>7</v>
      </c>
      <c r="NGF1194" s="243">
        <v>2</v>
      </c>
      <c r="NGG1194" s="244" t="s">
        <v>237</v>
      </c>
      <c r="NGH1194" s="245">
        <v>111</v>
      </c>
      <c r="NGI1194" s="246">
        <v>211</v>
      </c>
      <c r="NGJ1194" s="247" t="e">
        <f>NGJ1211+NGJ1253+NGJ1284+NGJ1300+NGJ1322+NGJ1354+NGJ1370+NGJ1391+NGJ1406+NGJ1439+#REF!+NGJ1453+#REF!+NGJ1465+#REF!</f>
        <v>#REF!</v>
      </c>
      <c r="NGK1194" s="241" t="s">
        <v>30</v>
      </c>
      <c r="NGL1194" s="242" t="s">
        <v>26</v>
      </c>
      <c r="NGM1194" s="243">
        <v>7</v>
      </c>
      <c r="NGN1194" s="243">
        <v>2</v>
      </c>
      <c r="NGO1194" s="244" t="s">
        <v>237</v>
      </c>
      <c r="NGP1194" s="245">
        <v>111</v>
      </c>
      <c r="NGQ1194" s="246">
        <v>211</v>
      </c>
      <c r="NGR1194" s="247" t="e">
        <f>NGR1211+NGR1253+NGR1284+NGR1300+NGR1322+NGR1354+NGR1370+NGR1391+NGR1406+NGR1439+#REF!+NGR1453+#REF!+NGR1465+#REF!</f>
        <v>#REF!</v>
      </c>
      <c r="NGS1194" s="241" t="s">
        <v>30</v>
      </c>
      <c r="NGT1194" s="242" t="s">
        <v>26</v>
      </c>
      <c r="NGU1194" s="243">
        <v>7</v>
      </c>
      <c r="NGV1194" s="243">
        <v>2</v>
      </c>
      <c r="NGW1194" s="244" t="s">
        <v>237</v>
      </c>
      <c r="NGX1194" s="245">
        <v>111</v>
      </c>
      <c r="NGY1194" s="246">
        <v>211</v>
      </c>
      <c r="NGZ1194" s="247" t="e">
        <f>NGZ1211+NGZ1253+NGZ1284+NGZ1300+NGZ1322+NGZ1354+NGZ1370+NGZ1391+NGZ1406+NGZ1439+#REF!+NGZ1453+#REF!+NGZ1465+#REF!</f>
        <v>#REF!</v>
      </c>
      <c r="NHA1194" s="241" t="s">
        <v>30</v>
      </c>
      <c r="NHB1194" s="242" t="s">
        <v>26</v>
      </c>
      <c r="NHC1194" s="243">
        <v>7</v>
      </c>
      <c r="NHD1194" s="243">
        <v>2</v>
      </c>
      <c r="NHE1194" s="244" t="s">
        <v>237</v>
      </c>
      <c r="NHF1194" s="245">
        <v>111</v>
      </c>
      <c r="NHG1194" s="246">
        <v>211</v>
      </c>
      <c r="NHH1194" s="247" t="e">
        <f>NHH1211+NHH1253+NHH1284+NHH1300+NHH1322+NHH1354+NHH1370+NHH1391+NHH1406+NHH1439+#REF!+NHH1453+#REF!+NHH1465+#REF!</f>
        <v>#REF!</v>
      </c>
      <c r="NHI1194" s="241" t="s">
        <v>30</v>
      </c>
      <c r="NHJ1194" s="242" t="s">
        <v>26</v>
      </c>
      <c r="NHK1194" s="243">
        <v>7</v>
      </c>
      <c r="NHL1194" s="243">
        <v>2</v>
      </c>
      <c r="NHM1194" s="244" t="s">
        <v>237</v>
      </c>
      <c r="NHN1194" s="245">
        <v>111</v>
      </c>
      <c r="NHO1194" s="246">
        <v>211</v>
      </c>
      <c r="NHP1194" s="247" t="e">
        <f>NHP1211+NHP1253+NHP1284+NHP1300+NHP1322+NHP1354+NHP1370+NHP1391+NHP1406+NHP1439+#REF!+NHP1453+#REF!+NHP1465+#REF!</f>
        <v>#REF!</v>
      </c>
      <c r="NHQ1194" s="241" t="s">
        <v>30</v>
      </c>
      <c r="NHR1194" s="242" t="s">
        <v>26</v>
      </c>
      <c r="NHS1194" s="243">
        <v>7</v>
      </c>
      <c r="NHT1194" s="243">
        <v>2</v>
      </c>
      <c r="NHU1194" s="244" t="s">
        <v>237</v>
      </c>
      <c r="NHV1194" s="245">
        <v>111</v>
      </c>
      <c r="NHW1194" s="246">
        <v>211</v>
      </c>
      <c r="NHX1194" s="247" t="e">
        <f>NHX1211+NHX1253+NHX1284+NHX1300+NHX1322+NHX1354+NHX1370+NHX1391+NHX1406+NHX1439+#REF!+NHX1453+#REF!+NHX1465+#REF!</f>
        <v>#REF!</v>
      </c>
      <c r="NHY1194" s="241" t="s">
        <v>30</v>
      </c>
      <c r="NHZ1194" s="242" t="s">
        <v>26</v>
      </c>
      <c r="NIA1194" s="243">
        <v>7</v>
      </c>
      <c r="NIB1194" s="243">
        <v>2</v>
      </c>
      <c r="NIC1194" s="244" t="s">
        <v>237</v>
      </c>
      <c r="NID1194" s="245">
        <v>111</v>
      </c>
      <c r="NIE1194" s="246">
        <v>211</v>
      </c>
      <c r="NIF1194" s="247" t="e">
        <f>NIF1211+NIF1253+NIF1284+NIF1300+NIF1322+NIF1354+NIF1370+NIF1391+NIF1406+NIF1439+#REF!+NIF1453+#REF!+NIF1465+#REF!</f>
        <v>#REF!</v>
      </c>
      <c r="NIG1194" s="241" t="s">
        <v>30</v>
      </c>
      <c r="NIH1194" s="242" t="s">
        <v>26</v>
      </c>
      <c r="NII1194" s="243">
        <v>7</v>
      </c>
      <c r="NIJ1194" s="243">
        <v>2</v>
      </c>
      <c r="NIK1194" s="244" t="s">
        <v>237</v>
      </c>
      <c r="NIL1194" s="245">
        <v>111</v>
      </c>
      <c r="NIM1194" s="246">
        <v>211</v>
      </c>
      <c r="NIN1194" s="247" t="e">
        <f>NIN1211+NIN1253+NIN1284+NIN1300+NIN1322+NIN1354+NIN1370+NIN1391+NIN1406+NIN1439+#REF!+NIN1453+#REF!+NIN1465+#REF!</f>
        <v>#REF!</v>
      </c>
      <c r="NIO1194" s="241" t="s">
        <v>30</v>
      </c>
      <c r="NIP1194" s="242" t="s">
        <v>26</v>
      </c>
      <c r="NIQ1194" s="243">
        <v>7</v>
      </c>
      <c r="NIR1194" s="243">
        <v>2</v>
      </c>
      <c r="NIS1194" s="244" t="s">
        <v>237</v>
      </c>
      <c r="NIT1194" s="245">
        <v>111</v>
      </c>
      <c r="NIU1194" s="246">
        <v>211</v>
      </c>
      <c r="NIV1194" s="247" t="e">
        <f>NIV1211+NIV1253+NIV1284+NIV1300+NIV1322+NIV1354+NIV1370+NIV1391+NIV1406+NIV1439+#REF!+NIV1453+#REF!+NIV1465+#REF!</f>
        <v>#REF!</v>
      </c>
      <c r="NIW1194" s="241" t="s">
        <v>30</v>
      </c>
      <c r="NIX1194" s="242" t="s">
        <v>26</v>
      </c>
      <c r="NIY1194" s="243">
        <v>7</v>
      </c>
      <c r="NIZ1194" s="243">
        <v>2</v>
      </c>
      <c r="NJA1194" s="244" t="s">
        <v>237</v>
      </c>
      <c r="NJB1194" s="245">
        <v>111</v>
      </c>
      <c r="NJC1194" s="246">
        <v>211</v>
      </c>
      <c r="NJD1194" s="247" t="e">
        <f>NJD1211+NJD1253+NJD1284+NJD1300+NJD1322+NJD1354+NJD1370+NJD1391+NJD1406+NJD1439+#REF!+NJD1453+#REF!+NJD1465+#REF!</f>
        <v>#REF!</v>
      </c>
      <c r="NJE1194" s="241" t="s">
        <v>30</v>
      </c>
      <c r="NJF1194" s="242" t="s">
        <v>26</v>
      </c>
      <c r="NJG1194" s="243">
        <v>7</v>
      </c>
      <c r="NJH1194" s="243">
        <v>2</v>
      </c>
      <c r="NJI1194" s="244" t="s">
        <v>237</v>
      </c>
      <c r="NJJ1194" s="245">
        <v>111</v>
      </c>
      <c r="NJK1194" s="246">
        <v>211</v>
      </c>
      <c r="NJL1194" s="247" t="e">
        <f>NJL1211+NJL1253+NJL1284+NJL1300+NJL1322+NJL1354+NJL1370+NJL1391+NJL1406+NJL1439+#REF!+NJL1453+#REF!+NJL1465+#REF!</f>
        <v>#REF!</v>
      </c>
      <c r="NJM1194" s="241" t="s">
        <v>30</v>
      </c>
      <c r="NJN1194" s="242" t="s">
        <v>26</v>
      </c>
      <c r="NJO1194" s="243">
        <v>7</v>
      </c>
      <c r="NJP1194" s="243">
        <v>2</v>
      </c>
      <c r="NJQ1194" s="244" t="s">
        <v>237</v>
      </c>
      <c r="NJR1194" s="245">
        <v>111</v>
      </c>
      <c r="NJS1194" s="246">
        <v>211</v>
      </c>
      <c r="NJT1194" s="247" t="e">
        <f>NJT1211+NJT1253+NJT1284+NJT1300+NJT1322+NJT1354+NJT1370+NJT1391+NJT1406+NJT1439+#REF!+NJT1453+#REF!+NJT1465+#REF!</f>
        <v>#REF!</v>
      </c>
      <c r="NJU1194" s="241" t="s">
        <v>30</v>
      </c>
      <c r="NJV1194" s="242" t="s">
        <v>26</v>
      </c>
      <c r="NJW1194" s="243">
        <v>7</v>
      </c>
      <c r="NJX1194" s="243">
        <v>2</v>
      </c>
      <c r="NJY1194" s="244" t="s">
        <v>237</v>
      </c>
      <c r="NJZ1194" s="245">
        <v>111</v>
      </c>
      <c r="NKA1194" s="246">
        <v>211</v>
      </c>
      <c r="NKB1194" s="247" t="e">
        <f>NKB1211+NKB1253+NKB1284+NKB1300+NKB1322+NKB1354+NKB1370+NKB1391+NKB1406+NKB1439+#REF!+NKB1453+#REF!+NKB1465+#REF!</f>
        <v>#REF!</v>
      </c>
      <c r="NKC1194" s="241" t="s">
        <v>30</v>
      </c>
      <c r="NKD1194" s="242" t="s">
        <v>26</v>
      </c>
      <c r="NKE1194" s="243">
        <v>7</v>
      </c>
      <c r="NKF1194" s="243">
        <v>2</v>
      </c>
      <c r="NKG1194" s="244" t="s">
        <v>237</v>
      </c>
      <c r="NKH1194" s="245">
        <v>111</v>
      </c>
      <c r="NKI1194" s="246">
        <v>211</v>
      </c>
      <c r="NKJ1194" s="247" t="e">
        <f>NKJ1211+NKJ1253+NKJ1284+NKJ1300+NKJ1322+NKJ1354+NKJ1370+NKJ1391+NKJ1406+NKJ1439+#REF!+NKJ1453+#REF!+NKJ1465+#REF!</f>
        <v>#REF!</v>
      </c>
      <c r="NKK1194" s="241" t="s">
        <v>30</v>
      </c>
      <c r="NKL1194" s="242" t="s">
        <v>26</v>
      </c>
      <c r="NKM1194" s="243">
        <v>7</v>
      </c>
      <c r="NKN1194" s="243">
        <v>2</v>
      </c>
      <c r="NKO1194" s="244" t="s">
        <v>237</v>
      </c>
      <c r="NKP1194" s="245">
        <v>111</v>
      </c>
      <c r="NKQ1194" s="246">
        <v>211</v>
      </c>
      <c r="NKR1194" s="247" t="e">
        <f>NKR1211+NKR1253+NKR1284+NKR1300+NKR1322+NKR1354+NKR1370+NKR1391+NKR1406+NKR1439+#REF!+NKR1453+#REF!+NKR1465+#REF!</f>
        <v>#REF!</v>
      </c>
      <c r="NKS1194" s="241" t="s">
        <v>30</v>
      </c>
      <c r="NKT1194" s="242" t="s">
        <v>26</v>
      </c>
      <c r="NKU1194" s="243">
        <v>7</v>
      </c>
      <c r="NKV1194" s="243">
        <v>2</v>
      </c>
      <c r="NKW1194" s="244" t="s">
        <v>237</v>
      </c>
      <c r="NKX1194" s="245">
        <v>111</v>
      </c>
      <c r="NKY1194" s="246">
        <v>211</v>
      </c>
      <c r="NKZ1194" s="247" t="e">
        <f>NKZ1211+NKZ1253+NKZ1284+NKZ1300+NKZ1322+NKZ1354+NKZ1370+NKZ1391+NKZ1406+NKZ1439+#REF!+NKZ1453+#REF!+NKZ1465+#REF!</f>
        <v>#REF!</v>
      </c>
      <c r="NLA1194" s="241" t="s">
        <v>30</v>
      </c>
      <c r="NLB1194" s="242" t="s">
        <v>26</v>
      </c>
      <c r="NLC1194" s="243">
        <v>7</v>
      </c>
      <c r="NLD1194" s="243">
        <v>2</v>
      </c>
      <c r="NLE1194" s="244" t="s">
        <v>237</v>
      </c>
      <c r="NLF1194" s="245">
        <v>111</v>
      </c>
      <c r="NLG1194" s="246">
        <v>211</v>
      </c>
      <c r="NLH1194" s="247" t="e">
        <f>NLH1211+NLH1253+NLH1284+NLH1300+NLH1322+NLH1354+NLH1370+NLH1391+NLH1406+NLH1439+#REF!+NLH1453+#REF!+NLH1465+#REF!</f>
        <v>#REF!</v>
      </c>
      <c r="NLI1194" s="241" t="s">
        <v>30</v>
      </c>
      <c r="NLJ1194" s="242" t="s">
        <v>26</v>
      </c>
      <c r="NLK1194" s="243">
        <v>7</v>
      </c>
      <c r="NLL1194" s="243">
        <v>2</v>
      </c>
      <c r="NLM1194" s="244" t="s">
        <v>237</v>
      </c>
      <c r="NLN1194" s="245">
        <v>111</v>
      </c>
      <c r="NLO1194" s="246">
        <v>211</v>
      </c>
      <c r="NLP1194" s="247" t="e">
        <f>NLP1211+NLP1253+NLP1284+NLP1300+NLP1322+NLP1354+NLP1370+NLP1391+NLP1406+NLP1439+#REF!+NLP1453+#REF!+NLP1465+#REF!</f>
        <v>#REF!</v>
      </c>
      <c r="NLQ1194" s="241" t="s">
        <v>30</v>
      </c>
      <c r="NLR1194" s="242" t="s">
        <v>26</v>
      </c>
      <c r="NLS1194" s="243">
        <v>7</v>
      </c>
      <c r="NLT1194" s="243">
        <v>2</v>
      </c>
      <c r="NLU1194" s="244" t="s">
        <v>237</v>
      </c>
      <c r="NLV1194" s="245">
        <v>111</v>
      </c>
      <c r="NLW1194" s="246">
        <v>211</v>
      </c>
      <c r="NLX1194" s="247" t="e">
        <f>NLX1211+NLX1253+NLX1284+NLX1300+NLX1322+NLX1354+NLX1370+NLX1391+NLX1406+NLX1439+#REF!+NLX1453+#REF!+NLX1465+#REF!</f>
        <v>#REF!</v>
      </c>
      <c r="NLY1194" s="241" t="s">
        <v>30</v>
      </c>
      <c r="NLZ1194" s="242" t="s">
        <v>26</v>
      </c>
      <c r="NMA1194" s="243">
        <v>7</v>
      </c>
      <c r="NMB1194" s="243">
        <v>2</v>
      </c>
      <c r="NMC1194" s="244" t="s">
        <v>237</v>
      </c>
      <c r="NMD1194" s="245">
        <v>111</v>
      </c>
      <c r="NME1194" s="246">
        <v>211</v>
      </c>
      <c r="NMF1194" s="247" t="e">
        <f>NMF1211+NMF1253+NMF1284+NMF1300+NMF1322+NMF1354+NMF1370+NMF1391+NMF1406+NMF1439+#REF!+NMF1453+#REF!+NMF1465+#REF!</f>
        <v>#REF!</v>
      </c>
      <c r="NMG1194" s="241" t="s">
        <v>30</v>
      </c>
      <c r="NMH1194" s="242" t="s">
        <v>26</v>
      </c>
      <c r="NMI1194" s="243">
        <v>7</v>
      </c>
      <c r="NMJ1194" s="243">
        <v>2</v>
      </c>
      <c r="NMK1194" s="244" t="s">
        <v>237</v>
      </c>
      <c r="NML1194" s="245">
        <v>111</v>
      </c>
      <c r="NMM1194" s="246">
        <v>211</v>
      </c>
      <c r="NMN1194" s="247" t="e">
        <f>NMN1211+NMN1253+NMN1284+NMN1300+NMN1322+NMN1354+NMN1370+NMN1391+NMN1406+NMN1439+#REF!+NMN1453+#REF!+NMN1465+#REF!</f>
        <v>#REF!</v>
      </c>
      <c r="NMO1194" s="241" t="s">
        <v>30</v>
      </c>
      <c r="NMP1194" s="242" t="s">
        <v>26</v>
      </c>
      <c r="NMQ1194" s="243">
        <v>7</v>
      </c>
      <c r="NMR1194" s="243">
        <v>2</v>
      </c>
      <c r="NMS1194" s="244" t="s">
        <v>237</v>
      </c>
      <c r="NMT1194" s="245">
        <v>111</v>
      </c>
      <c r="NMU1194" s="246">
        <v>211</v>
      </c>
      <c r="NMV1194" s="247" t="e">
        <f>NMV1211+NMV1253+NMV1284+NMV1300+NMV1322+NMV1354+NMV1370+NMV1391+NMV1406+NMV1439+#REF!+NMV1453+#REF!+NMV1465+#REF!</f>
        <v>#REF!</v>
      </c>
      <c r="NMW1194" s="241" t="s">
        <v>30</v>
      </c>
      <c r="NMX1194" s="242" t="s">
        <v>26</v>
      </c>
      <c r="NMY1194" s="243">
        <v>7</v>
      </c>
      <c r="NMZ1194" s="243">
        <v>2</v>
      </c>
      <c r="NNA1194" s="244" t="s">
        <v>237</v>
      </c>
      <c r="NNB1194" s="245">
        <v>111</v>
      </c>
      <c r="NNC1194" s="246">
        <v>211</v>
      </c>
      <c r="NND1194" s="247" t="e">
        <f>NND1211+NND1253+NND1284+NND1300+NND1322+NND1354+NND1370+NND1391+NND1406+NND1439+#REF!+NND1453+#REF!+NND1465+#REF!</f>
        <v>#REF!</v>
      </c>
      <c r="NNE1194" s="241" t="s">
        <v>30</v>
      </c>
      <c r="NNF1194" s="242" t="s">
        <v>26</v>
      </c>
      <c r="NNG1194" s="243">
        <v>7</v>
      </c>
      <c r="NNH1194" s="243">
        <v>2</v>
      </c>
      <c r="NNI1194" s="244" t="s">
        <v>237</v>
      </c>
      <c r="NNJ1194" s="245">
        <v>111</v>
      </c>
      <c r="NNK1194" s="246">
        <v>211</v>
      </c>
      <c r="NNL1194" s="247" t="e">
        <f>NNL1211+NNL1253+NNL1284+NNL1300+NNL1322+NNL1354+NNL1370+NNL1391+NNL1406+NNL1439+#REF!+NNL1453+#REF!+NNL1465+#REF!</f>
        <v>#REF!</v>
      </c>
      <c r="NNM1194" s="241" t="s">
        <v>30</v>
      </c>
      <c r="NNN1194" s="242" t="s">
        <v>26</v>
      </c>
      <c r="NNO1194" s="243">
        <v>7</v>
      </c>
      <c r="NNP1194" s="243">
        <v>2</v>
      </c>
      <c r="NNQ1194" s="244" t="s">
        <v>237</v>
      </c>
      <c r="NNR1194" s="245">
        <v>111</v>
      </c>
      <c r="NNS1194" s="246">
        <v>211</v>
      </c>
      <c r="NNT1194" s="247" t="e">
        <f>NNT1211+NNT1253+NNT1284+NNT1300+NNT1322+NNT1354+NNT1370+NNT1391+NNT1406+NNT1439+#REF!+NNT1453+#REF!+NNT1465+#REF!</f>
        <v>#REF!</v>
      </c>
      <c r="NNU1194" s="241" t="s">
        <v>30</v>
      </c>
      <c r="NNV1194" s="242" t="s">
        <v>26</v>
      </c>
      <c r="NNW1194" s="243">
        <v>7</v>
      </c>
      <c r="NNX1194" s="243">
        <v>2</v>
      </c>
      <c r="NNY1194" s="244" t="s">
        <v>237</v>
      </c>
      <c r="NNZ1194" s="245">
        <v>111</v>
      </c>
      <c r="NOA1194" s="246">
        <v>211</v>
      </c>
      <c r="NOB1194" s="247" t="e">
        <f>NOB1211+NOB1253+NOB1284+NOB1300+NOB1322+NOB1354+NOB1370+NOB1391+NOB1406+NOB1439+#REF!+NOB1453+#REF!+NOB1465+#REF!</f>
        <v>#REF!</v>
      </c>
      <c r="NOC1194" s="241" t="s">
        <v>30</v>
      </c>
      <c r="NOD1194" s="242" t="s">
        <v>26</v>
      </c>
      <c r="NOE1194" s="243">
        <v>7</v>
      </c>
      <c r="NOF1194" s="243">
        <v>2</v>
      </c>
      <c r="NOG1194" s="244" t="s">
        <v>237</v>
      </c>
      <c r="NOH1194" s="245">
        <v>111</v>
      </c>
      <c r="NOI1194" s="246">
        <v>211</v>
      </c>
      <c r="NOJ1194" s="247" t="e">
        <f>NOJ1211+NOJ1253+NOJ1284+NOJ1300+NOJ1322+NOJ1354+NOJ1370+NOJ1391+NOJ1406+NOJ1439+#REF!+NOJ1453+#REF!+NOJ1465+#REF!</f>
        <v>#REF!</v>
      </c>
      <c r="NOK1194" s="241" t="s">
        <v>30</v>
      </c>
      <c r="NOL1194" s="242" t="s">
        <v>26</v>
      </c>
      <c r="NOM1194" s="243">
        <v>7</v>
      </c>
      <c r="NON1194" s="243">
        <v>2</v>
      </c>
      <c r="NOO1194" s="244" t="s">
        <v>237</v>
      </c>
      <c r="NOP1194" s="245">
        <v>111</v>
      </c>
      <c r="NOQ1194" s="246">
        <v>211</v>
      </c>
      <c r="NOR1194" s="247" t="e">
        <f>NOR1211+NOR1253+NOR1284+NOR1300+NOR1322+NOR1354+NOR1370+NOR1391+NOR1406+NOR1439+#REF!+NOR1453+#REF!+NOR1465+#REF!</f>
        <v>#REF!</v>
      </c>
      <c r="NOS1194" s="241" t="s">
        <v>30</v>
      </c>
      <c r="NOT1194" s="242" t="s">
        <v>26</v>
      </c>
      <c r="NOU1194" s="243">
        <v>7</v>
      </c>
      <c r="NOV1194" s="243">
        <v>2</v>
      </c>
      <c r="NOW1194" s="244" t="s">
        <v>237</v>
      </c>
      <c r="NOX1194" s="245">
        <v>111</v>
      </c>
      <c r="NOY1194" s="246">
        <v>211</v>
      </c>
      <c r="NOZ1194" s="247" t="e">
        <f>NOZ1211+NOZ1253+NOZ1284+NOZ1300+NOZ1322+NOZ1354+NOZ1370+NOZ1391+NOZ1406+NOZ1439+#REF!+NOZ1453+#REF!+NOZ1465+#REF!</f>
        <v>#REF!</v>
      </c>
      <c r="NPA1194" s="241" t="s">
        <v>30</v>
      </c>
      <c r="NPB1194" s="242" t="s">
        <v>26</v>
      </c>
      <c r="NPC1194" s="243">
        <v>7</v>
      </c>
      <c r="NPD1194" s="243">
        <v>2</v>
      </c>
      <c r="NPE1194" s="244" t="s">
        <v>237</v>
      </c>
      <c r="NPF1194" s="245">
        <v>111</v>
      </c>
      <c r="NPG1194" s="246">
        <v>211</v>
      </c>
      <c r="NPH1194" s="247" t="e">
        <f>NPH1211+NPH1253+NPH1284+NPH1300+NPH1322+NPH1354+NPH1370+NPH1391+NPH1406+NPH1439+#REF!+NPH1453+#REF!+NPH1465+#REF!</f>
        <v>#REF!</v>
      </c>
      <c r="NPI1194" s="241" t="s">
        <v>30</v>
      </c>
      <c r="NPJ1194" s="242" t="s">
        <v>26</v>
      </c>
      <c r="NPK1194" s="243">
        <v>7</v>
      </c>
      <c r="NPL1194" s="243">
        <v>2</v>
      </c>
      <c r="NPM1194" s="244" t="s">
        <v>237</v>
      </c>
      <c r="NPN1194" s="245">
        <v>111</v>
      </c>
      <c r="NPO1194" s="246">
        <v>211</v>
      </c>
      <c r="NPP1194" s="247" t="e">
        <f>NPP1211+NPP1253+NPP1284+NPP1300+NPP1322+NPP1354+NPP1370+NPP1391+NPP1406+NPP1439+#REF!+NPP1453+#REF!+NPP1465+#REF!</f>
        <v>#REF!</v>
      </c>
      <c r="NPQ1194" s="241" t="s">
        <v>30</v>
      </c>
      <c r="NPR1194" s="242" t="s">
        <v>26</v>
      </c>
      <c r="NPS1194" s="243">
        <v>7</v>
      </c>
      <c r="NPT1194" s="243">
        <v>2</v>
      </c>
      <c r="NPU1194" s="244" t="s">
        <v>237</v>
      </c>
      <c r="NPV1194" s="245">
        <v>111</v>
      </c>
      <c r="NPW1194" s="246">
        <v>211</v>
      </c>
      <c r="NPX1194" s="247" t="e">
        <f>NPX1211+NPX1253+NPX1284+NPX1300+NPX1322+NPX1354+NPX1370+NPX1391+NPX1406+NPX1439+#REF!+NPX1453+#REF!+NPX1465+#REF!</f>
        <v>#REF!</v>
      </c>
      <c r="NPY1194" s="241" t="s">
        <v>30</v>
      </c>
      <c r="NPZ1194" s="242" t="s">
        <v>26</v>
      </c>
      <c r="NQA1194" s="243">
        <v>7</v>
      </c>
      <c r="NQB1194" s="243">
        <v>2</v>
      </c>
      <c r="NQC1194" s="244" t="s">
        <v>237</v>
      </c>
      <c r="NQD1194" s="245">
        <v>111</v>
      </c>
      <c r="NQE1194" s="246">
        <v>211</v>
      </c>
      <c r="NQF1194" s="247" t="e">
        <f>NQF1211+NQF1253+NQF1284+NQF1300+NQF1322+NQF1354+NQF1370+NQF1391+NQF1406+NQF1439+#REF!+NQF1453+#REF!+NQF1465+#REF!</f>
        <v>#REF!</v>
      </c>
      <c r="NQG1194" s="241" t="s">
        <v>30</v>
      </c>
      <c r="NQH1194" s="242" t="s">
        <v>26</v>
      </c>
      <c r="NQI1194" s="243">
        <v>7</v>
      </c>
      <c r="NQJ1194" s="243">
        <v>2</v>
      </c>
      <c r="NQK1194" s="244" t="s">
        <v>237</v>
      </c>
      <c r="NQL1194" s="245">
        <v>111</v>
      </c>
      <c r="NQM1194" s="246">
        <v>211</v>
      </c>
      <c r="NQN1194" s="247" t="e">
        <f>NQN1211+NQN1253+NQN1284+NQN1300+NQN1322+NQN1354+NQN1370+NQN1391+NQN1406+NQN1439+#REF!+NQN1453+#REF!+NQN1465+#REF!</f>
        <v>#REF!</v>
      </c>
      <c r="NQO1194" s="241" t="s">
        <v>30</v>
      </c>
      <c r="NQP1194" s="242" t="s">
        <v>26</v>
      </c>
      <c r="NQQ1194" s="243">
        <v>7</v>
      </c>
      <c r="NQR1194" s="243">
        <v>2</v>
      </c>
      <c r="NQS1194" s="244" t="s">
        <v>237</v>
      </c>
      <c r="NQT1194" s="245">
        <v>111</v>
      </c>
      <c r="NQU1194" s="246">
        <v>211</v>
      </c>
      <c r="NQV1194" s="247" t="e">
        <f>NQV1211+NQV1253+NQV1284+NQV1300+NQV1322+NQV1354+NQV1370+NQV1391+NQV1406+NQV1439+#REF!+NQV1453+#REF!+NQV1465+#REF!</f>
        <v>#REF!</v>
      </c>
      <c r="NQW1194" s="241" t="s">
        <v>30</v>
      </c>
      <c r="NQX1194" s="242" t="s">
        <v>26</v>
      </c>
      <c r="NQY1194" s="243">
        <v>7</v>
      </c>
      <c r="NQZ1194" s="243">
        <v>2</v>
      </c>
      <c r="NRA1194" s="244" t="s">
        <v>237</v>
      </c>
      <c r="NRB1194" s="245">
        <v>111</v>
      </c>
      <c r="NRC1194" s="246">
        <v>211</v>
      </c>
      <c r="NRD1194" s="247" t="e">
        <f>NRD1211+NRD1253+NRD1284+NRD1300+NRD1322+NRD1354+NRD1370+NRD1391+NRD1406+NRD1439+#REF!+NRD1453+#REF!+NRD1465+#REF!</f>
        <v>#REF!</v>
      </c>
      <c r="NRE1194" s="241" t="s">
        <v>30</v>
      </c>
      <c r="NRF1194" s="242" t="s">
        <v>26</v>
      </c>
      <c r="NRG1194" s="243">
        <v>7</v>
      </c>
      <c r="NRH1194" s="243">
        <v>2</v>
      </c>
      <c r="NRI1194" s="244" t="s">
        <v>237</v>
      </c>
      <c r="NRJ1194" s="245">
        <v>111</v>
      </c>
      <c r="NRK1194" s="246">
        <v>211</v>
      </c>
      <c r="NRL1194" s="247" t="e">
        <f>NRL1211+NRL1253+NRL1284+NRL1300+NRL1322+NRL1354+NRL1370+NRL1391+NRL1406+NRL1439+#REF!+NRL1453+#REF!+NRL1465+#REF!</f>
        <v>#REF!</v>
      </c>
      <c r="NRM1194" s="241" t="s">
        <v>30</v>
      </c>
      <c r="NRN1194" s="242" t="s">
        <v>26</v>
      </c>
      <c r="NRO1194" s="243">
        <v>7</v>
      </c>
      <c r="NRP1194" s="243">
        <v>2</v>
      </c>
      <c r="NRQ1194" s="244" t="s">
        <v>237</v>
      </c>
      <c r="NRR1194" s="245">
        <v>111</v>
      </c>
      <c r="NRS1194" s="246">
        <v>211</v>
      </c>
      <c r="NRT1194" s="247" t="e">
        <f>NRT1211+NRT1253+NRT1284+NRT1300+NRT1322+NRT1354+NRT1370+NRT1391+NRT1406+NRT1439+#REF!+NRT1453+#REF!+NRT1465+#REF!</f>
        <v>#REF!</v>
      </c>
      <c r="NRU1194" s="241" t="s">
        <v>30</v>
      </c>
      <c r="NRV1194" s="242" t="s">
        <v>26</v>
      </c>
      <c r="NRW1194" s="243">
        <v>7</v>
      </c>
      <c r="NRX1194" s="243">
        <v>2</v>
      </c>
      <c r="NRY1194" s="244" t="s">
        <v>237</v>
      </c>
      <c r="NRZ1194" s="245">
        <v>111</v>
      </c>
      <c r="NSA1194" s="246">
        <v>211</v>
      </c>
      <c r="NSB1194" s="247" t="e">
        <f>NSB1211+NSB1253+NSB1284+NSB1300+NSB1322+NSB1354+NSB1370+NSB1391+NSB1406+NSB1439+#REF!+NSB1453+#REF!+NSB1465+#REF!</f>
        <v>#REF!</v>
      </c>
      <c r="NSC1194" s="241" t="s">
        <v>30</v>
      </c>
      <c r="NSD1194" s="242" t="s">
        <v>26</v>
      </c>
      <c r="NSE1194" s="243">
        <v>7</v>
      </c>
      <c r="NSF1194" s="243">
        <v>2</v>
      </c>
      <c r="NSG1194" s="244" t="s">
        <v>237</v>
      </c>
      <c r="NSH1194" s="245">
        <v>111</v>
      </c>
      <c r="NSI1194" s="246">
        <v>211</v>
      </c>
      <c r="NSJ1194" s="247" t="e">
        <f>NSJ1211+NSJ1253+NSJ1284+NSJ1300+NSJ1322+NSJ1354+NSJ1370+NSJ1391+NSJ1406+NSJ1439+#REF!+NSJ1453+#REF!+NSJ1465+#REF!</f>
        <v>#REF!</v>
      </c>
      <c r="NSK1194" s="241" t="s">
        <v>30</v>
      </c>
      <c r="NSL1194" s="242" t="s">
        <v>26</v>
      </c>
      <c r="NSM1194" s="243">
        <v>7</v>
      </c>
      <c r="NSN1194" s="243">
        <v>2</v>
      </c>
      <c r="NSO1194" s="244" t="s">
        <v>237</v>
      </c>
      <c r="NSP1194" s="245">
        <v>111</v>
      </c>
      <c r="NSQ1194" s="246">
        <v>211</v>
      </c>
      <c r="NSR1194" s="247" t="e">
        <f>NSR1211+NSR1253+NSR1284+NSR1300+NSR1322+NSR1354+NSR1370+NSR1391+NSR1406+NSR1439+#REF!+NSR1453+#REF!+NSR1465+#REF!</f>
        <v>#REF!</v>
      </c>
      <c r="NSS1194" s="241" t="s">
        <v>30</v>
      </c>
      <c r="NST1194" s="242" t="s">
        <v>26</v>
      </c>
      <c r="NSU1194" s="243">
        <v>7</v>
      </c>
      <c r="NSV1194" s="243">
        <v>2</v>
      </c>
      <c r="NSW1194" s="244" t="s">
        <v>237</v>
      </c>
      <c r="NSX1194" s="245">
        <v>111</v>
      </c>
      <c r="NSY1194" s="246">
        <v>211</v>
      </c>
      <c r="NSZ1194" s="247" t="e">
        <f>NSZ1211+NSZ1253+NSZ1284+NSZ1300+NSZ1322+NSZ1354+NSZ1370+NSZ1391+NSZ1406+NSZ1439+#REF!+NSZ1453+#REF!+NSZ1465+#REF!</f>
        <v>#REF!</v>
      </c>
      <c r="NTA1194" s="241" t="s">
        <v>30</v>
      </c>
      <c r="NTB1194" s="242" t="s">
        <v>26</v>
      </c>
      <c r="NTC1194" s="243">
        <v>7</v>
      </c>
      <c r="NTD1194" s="243">
        <v>2</v>
      </c>
      <c r="NTE1194" s="244" t="s">
        <v>237</v>
      </c>
      <c r="NTF1194" s="245">
        <v>111</v>
      </c>
      <c r="NTG1194" s="246">
        <v>211</v>
      </c>
      <c r="NTH1194" s="247" t="e">
        <f>NTH1211+NTH1253+NTH1284+NTH1300+NTH1322+NTH1354+NTH1370+NTH1391+NTH1406+NTH1439+#REF!+NTH1453+#REF!+NTH1465+#REF!</f>
        <v>#REF!</v>
      </c>
      <c r="NTI1194" s="241" t="s">
        <v>30</v>
      </c>
      <c r="NTJ1194" s="242" t="s">
        <v>26</v>
      </c>
      <c r="NTK1194" s="243">
        <v>7</v>
      </c>
      <c r="NTL1194" s="243">
        <v>2</v>
      </c>
      <c r="NTM1194" s="244" t="s">
        <v>237</v>
      </c>
      <c r="NTN1194" s="245">
        <v>111</v>
      </c>
      <c r="NTO1194" s="246">
        <v>211</v>
      </c>
      <c r="NTP1194" s="247" t="e">
        <f>NTP1211+NTP1253+NTP1284+NTP1300+NTP1322+NTP1354+NTP1370+NTP1391+NTP1406+NTP1439+#REF!+NTP1453+#REF!+NTP1465+#REF!</f>
        <v>#REF!</v>
      </c>
      <c r="NTQ1194" s="241" t="s">
        <v>30</v>
      </c>
      <c r="NTR1194" s="242" t="s">
        <v>26</v>
      </c>
      <c r="NTS1194" s="243">
        <v>7</v>
      </c>
      <c r="NTT1194" s="243">
        <v>2</v>
      </c>
      <c r="NTU1194" s="244" t="s">
        <v>237</v>
      </c>
      <c r="NTV1194" s="245">
        <v>111</v>
      </c>
      <c r="NTW1194" s="246">
        <v>211</v>
      </c>
      <c r="NTX1194" s="247" t="e">
        <f>NTX1211+NTX1253+NTX1284+NTX1300+NTX1322+NTX1354+NTX1370+NTX1391+NTX1406+NTX1439+#REF!+NTX1453+#REF!+NTX1465+#REF!</f>
        <v>#REF!</v>
      </c>
      <c r="NTY1194" s="241" t="s">
        <v>30</v>
      </c>
      <c r="NTZ1194" s="242" t="s">
        <v>26</v>
      </c>
      <c r="NUA1194" s="243">
        <v>7</v>
      </c>
      <c r="NUB1194" s="243">
        <v>2</v>
      </c>
      <c r="NUC1194" s="244" t="s">
        <v>237</v>
      </c>
      <c r="NUD1194" s="245">
        <v>111</v>
      </c>
      <c r="NUE1194" s="246">
        <v>211</v>
      </c>
      <c r="NUF1194" s="247" t="e">
        <f>NUF1211+NUF1253+NUF1284+NUF1300+NUF1322+NUF1354+NUF1370+NUF1391+NUF1406+NUF1439+#REF!+NUF1453+#REF!+NUF1465+#REF!</f>
        <v>#REF!</v>
      </c>
      <c r="NUG1194" s="241" t="s">
        <v>30</v>
      </c>
      <c r="NUH1194" s="242" t="s">
        <v>26</v>
      </c>
      <c r="NUI1194" s="243">
        <v>7</v>
      </c>
      <c r="NUJ1194" s="243">
        <v>2</v>
      </c>
      <c r="NUK1194" s="244" t="s">
        <v>237</v>
      </c>
      <c r="NUL1194" s="245">
        <v>111</v>
      </c>
      <c r="NUM1194" s="246">
        <v>211</v>
      </c>
      <c r="NUN1194" s="247" t="e">
        <f>NUN1211+NUN1253+NUN1284+NUN1300+NUN1322+NUN1354+NUN1370+NUN1391+NUN1406+NUN1439+#REF!+NUN1453+#REF!+NUN1465+#REF!</f>
        <v>#REF!</v>
      </c>
      <c r="NUO1194" s="241" t="s">
        <v>30</v>
      </c>
      <c r="NUP1194" s="242" t="s">
        <v>26</v>
      </c>
      <c r="NUQ1194" s="243">
        <v>7</v>
      </c>
      <c r="NUR1194" s="243">
        <v>2</v>
      </c>
      <c r="NUS1194" s="244" t="s">
        <v>237</v>
      </c>
      <c r="NUT1194" s="245">
        <v>111</v>
      </c>
      <c r="NUU1194" s="246">
        <v>211</v>
      </c>
      <c r="NUV1194" s="247" t="e">
        <f>NUV1211+NUV1253+NUV1284+NUV1300+NUV1322+NUV1354+NUV1370+NUV1391+NUV1406+NUV1439+#REF!+NUV1453+#REF!+NUV1465+#REF!</f>
        <v>#REF!</v>
      </c>
      <c r="NUW1194" s="241" t="s">
        <v>30</v>
      </c>
      <c r="NUX1194" s="242" t="s">
        <v>26</v>
      </c>
      <c r="NUY1194" s="243">
        <v>7</v>
      </c>
      <c r="NUZ1194" s="243">
        <v>2</v>
      </c>
      <c r="NVA1194" s="244" t="s">
        <v>237</v>
      </c>
      <c r="NVB1194" s="245">
        <v>111</v>
      </c>
      <c r="NVC1194" s="246">
        <v>211</v>
      </c>
      <c r="NVD1194" s="247" t="e">
        <f>NVD1211+NVD1253+NVD1284+NVD1300+NVD1322+NVD1354+NVD1370+NVD1391+NVD1406+NVD1439+#REF!+NVD1453+#REF!+NVD1465+#REF!</f>
        <v>#REF!</v>
      </c>
      <c r="NVE1194" s="241" t="s">
        <v>30</v>
      </c>
      <c r="NVF1194" s="242" t="s">
        <v>26</v>
      </c>
      <c r="NVG1194" s="243">
        <v>7</v>
      </c>
      <c r="NVH1194" s="243">
        <v>2</v>
      </c>
      <c r="NVI1194" s="244" t="s">
        <v>237</v>
      </c>
      <c r="NVJ1194" s="245">
        <v>111</v>
      </c>
      <c r="NVK1194" s="246">
        <v>211</v>
      </c>
      <c r="NVL1194" s="247" t="e">
        <f>NVL1211+NVL1253+NVL1284+NVL1300+NVL1322+NVL1354+NVL1370+NVL1391+NVL1406+NVL1439+#REF!+NVL1453+#REF!+NVL1465+#REF!</f>
        <v>#REF!</v>
      </c>
      <c r="NVM1194" s="241" t="s">
        <v>30</v>
      </c>
      <c r="NVN1194" s="242" t="s">
        <v>26</v>
      </c>
      <c r="NVO1194" s="243">
        <v>7</v>
      </c>
      <c r="NVP1194" s="243">
        <v>2</v>
      </c>
      <c r="NVQ1194" s="244" t="s">
        <v>237</v>
      </c>
      <c r="NVR1194" s="245">
        <v>111</v>
      </c>
      <c r="NVS1194" s="246">
        <v>211</v>
      </c>
      <c r="NVT1194" s="247" t="e">
        <f>NVT1211+NVT1253+NVT1284+NVT1300+NVT1322+NVT1354+NVT1370+NVT1391+NVT1406+NVT1439+#REF!+NVT1453+#REF!+NVT1465+#REF!</f>
        <v>#REF!</v>
      </c>
      <c r="NVU1194" s="241" t="s">
        <v>30</v>
      </c>
      <c r="NVV1194" s="242" t="s">
        <v>26</v>
      </c>
      <c r="NVW1194" s="243">
        <v>7</v>
      </c>
      <c r="NVX1194" s="243">
        <v>2</v>
      </c>
      <c r="NVY1194" s="244" t="s">
        <v>237</v>
      </c>
      <c r="NVZ1194" s="245">
        <v>111</v>
      </c>
      <c r="NWA1194" s="246">
        <v>211</v>
      </c>
      <c r="NWB1194" s="247" t="e">
        <f>NWB1211+NWB1253+NWB1284+NWB1300+NWB1322+NWB1354+NWB1370+NWB1391+NWB1406+NWB1439+#REF!+NWB1453+#REF!+NWB1465+#REF!</f>
        <v>#REF!</v>
      </c>
      <c r="NWC1194" s="241" t="s">
        <v>30</v>
      </c>
      <c r="NWD1194" s="242" t="s">
        <v>26</v>
      </c>
      <c r="NWE1194" s="243">
        <v>7</v>
      </c>
      <c r="NWF1194" s="243">
        <v>2</v>
      </c>
      <c r="NWG1194" s="244" t="s">
        <v>237</v>
      </c>
      <c r="NWH1194" s="245">
        <v>111</v>
      </c>
      <c r="NWI1194" s="246">
        <v>211</v>
      </c>
      <c r="NWJ1194" s="247" t="e">
        <f>NWJ1211+NWJ1253+NWJ1284+NWJ1300+NWJ1322+NWJ1354+NWJ1370+NWJ1391+NWJ1406+NWJ1439+#REF!+NWJ1453+#REF!+NWJ1465+#REF!</f>
        <v>#REF!</v>
      </c>
      <c r="NWK1194" s="241" t="s">
        <v>30</v>
      </c>
      <c r="NWL1194" s="242" t="s">
        <v>26</v>
      </c>
      <c r="NWM1194" s="243">
        <v>7</v>
      </c>
      <c r="NWN1194" s="243">
        <v>2</v>
      </c>
      <c r="NWO1194" s="244" t="s">
        <v>237</v>
      </c>
      <c r="NWP1194" s="245">
        <v>111</v>
      </c>
      <c r="NWQ1194" s="246">
        <v>211</v>
      </c>
      <c r="NWR1194" s="247" t="e">
        <f>NWR1211+NWR1253+NWR1284+NWR1300+NWR1322+NWR1354+NWR1370+NWR1391+NWR1406+NWR1439+#REF!+NWR1453+#REF!+NWR1465+#REF!</f>
        <v>#REF!</v>
      </c>
      <c r="NWS1194" s="241" t="s">
        <v>30</v>
      </c>
      <c r="NWT1194" s="242" t="s">
        <v>26</v>
      </c>
      <c r="NWU1194" s="243">
        <v>7</v>
      </c>
      <c r="NWV1194" s="243">
        <v>2</v>
      </c>
      <c r="NWW1194" s="244" t="s">
        <v>237</v>
      </c>
      <c r="NWX1194" s="245">
        <v>111</v>
      </c>
      <c r="NWY1194" s="246">
        <v>211</v>
      </c>
      <c r="NWZ1194" s="247" t="e">
        <f>NWZ1211+NWZ1253+NWZ1284+NWZ1300+NWZ1322+NWZ1354+NWZ1370+NWZ1391+NWZ1406+NWZ1439+#REF!+NWZ1453+#REF!+NWZ1465+#REF!</f>
        <v>#REF!</v>
      </c>
      <c r="NXA1194" s="241" t="s">
        <v>30</v>
      </c>
      <c r="NXB1194" s="242" t="s">
        <v>26</v>
      </c>
      <c r="NXC1194" s="243">
        <v>7</v>
      </c>
      <c r="NXD1194" s="243">
        <v>2</v>
      </c>
      <c r="NXE1194" s="244" t="s">
        <v>237</v>
      </c>
      <c r="NXF1194" s="245">
        <v>111</v>
      </c>
      <c r="NXG1194" s="246">
        <v>211</v>
      </c>
      <c r="NXH1194" s="247" t="e">
        <f>NXH1211+NXH1253+NXH1284+NXH1300+NXH1322+NXH1354+NXH1370+NXH1391+NXH1406+NXH1439+#REF!+NXH1453+#REF!+NXH1465+#REF!</f>
        <v>#REF!</v>
      </c>
      <c r="NXI1194" s="241" t="s">
        <v>30</v>
      </c>
      <c r="NXJ1194" s="242" t="s">
        <v>26</v>
      </c>
      <c r="NXK1194" s="243">
        <v>7</v>
      </c>
      <c r="NXL1194" s="243">
        <v>2</v>
      </c>
      <c r="NXM1194" s="244" t="s">
        <v>237</v>
      </c>
      <c r="NXN1194" s="245">
        <v>111</v>
      </c>
      <c r="NXO1194" s="246">
        <v>211</v>
      </c>
      <c r="NXP1194" s="247" t="e">
        <f>NXP1211+NXP1253+NXP1284+NXP1300+NXP1322+NXP1354+NXP1370+NXP1391+NXP1406+NXP1439+#REF!+NXP1453+#REF!+NXP1465+#REF!</f>
        <v>#REF!</v>
      </c>
      <c r="NXQ1194" s="241" t="s">
        <v>30</v>
      </c>
      <c r="NXR1194" s="242" t="s">
        <v>26</v>
      </c>
      <c r="NXS1194" s="243">
        <v>7</v>
      </c>
      <c r="NXT1194" s="243">
        <v>2</v>
      </c>
      <c r="NXU1194" s="244" t="s">
        <v>237</v>
      </c>
      <c r="NXV1194" s="245">
        <v>111</v>
      </c>
      <c r="NXW1194" s="246">
        <v>211</v>
      </c>
      <c r="NXX1194" s="247" t="e">
        <f>NXX1211+NXX1253+NXX1284+NXX1300+NXX1322+NXX1354+NXX1370+NXX1391+NXX1406+NXX1439+#REF!+NXX1453+#REF!+NXX1465+#REF!</f>
        <v>#REF!</v>
      </c>
      <c r="NXY1194" s="241" t="s">
        <v>30</v>
      </c>
      <c r="NXZ1194" s="242" t="s">
        <v>26</v>
      </c>
      <c r="NYA1194" s="243">
        <v>7</v>
      </c>
      <c r="NYB1194" s="243">
        <v>2</v>
      </c>
      <c r="NYC1194" s="244" t="s">
        <v>237</v>
      </c>
      <c r="NYD1194" s="245">
        <v>111</v>
      </c>
      <c r="NYE1194" s="246">
        <v>211</v>
      </c>
      <c r="NYF1194" s="247" t="e">
        <f>NYF1211+NYF1253+NYF1284+NYF1300+NYF1322+NYF1354+NYF1370+NYF1391+NYF1406+NYF1439+#REF!+NYF1453+#REF!+NYF1465+#REF!</f>
        <v>#REF!</v>
      </c>
      <c r="NYG1194" s="241" t="s">
        <v>30</v>
      </c>
      <c r="NYH1194" s="242" t="s">
        <v>26</v>
      </c>
      <c r="NYI1194" s="243">
        <v>7</v>
      </c>
      <c r="NYJ1194" s="243">
        <v>2</v>
      </c>
      <c r="NYK1194" s="244" t="s">
        <v>237</v>
      </c>
      <c r="NYL1194" s="245">
        <v>111</v>
      </c>
      <c r="NYM1194" s="246">
        <v>211</v>
      </c>
      <c r="NYN1194" s="247" t="e">
        <f>NYN1211+NYN1253+NYN1284+NYN1300+NYN1322+NYN1354+NYN1370+NYN1391+NYN1406+NYN1439+#REF!+NYN1453+#REF!+NYN1465+#REF!</f>
        <v>#REF!</v>
      </c>
      <c r="NYO1194" s="241" t="s">
        <v>30</v>
      </c>
      <c r="NYP1194" s="242" t="s">
        <v>26</v>
      </c>
      <c r="NYQ1194" s="243">
        <v>7</v>
      </c>
      <c r="NYR1194" s="243">
        <v>2</v>
      </c>
      <c r="NYS1194" s="244" t="s">
        <v>237</v>
      </c>
      <c r="NYT1194" s="245">
        <v>111</v>
      </c>
      <c r="NYU1194" s="246">
        <v>211</v>
      </c>
      <c r="NYV1194" s="247" t="e">
        <f>NYV1211+NYV1253+NYV1284+NYV1300+NYV1322+NYV1354+NYV1370+NYV1391+NYV1406+NYV1439+#REF!+NYV1453+#REF!+NYV1465+#REF!</f>
        <v>#REF!</v>
      </c>
      <c r="NYW1194" s="241" t="s">
        <v>30</v>
      </c>
      <c r="NYX1194" s="242" t="s">
        <v>26</v>
      </c>
      <c r="NYY1194" s="243">
        <v>7</v>
      </c>
      <c r="NYZ1194" s="243">
        <v>2</v>
      </c>
      <c r="NZA1194" s="244" t="s">
        <v>237</v>
      </c>
      <c r="NZB1194" s="245">
        <v>111</v>
      </c>
      <c r="NZC1194" s="246">
        <v>211</v>
      </c>
      <c r="NZD1194" s="247" t="e">
        <f>NZD1211+NZD1253+NZD1284+NZD1300+NZD1322+NZD1354+NZD1370+NZD1391+NZD1406+NZD1439+#REF!+NZD1453+#REF!+NZD1465+#REF!</f>
        <v>#REF!</v>
      </c>
      <c r="NZE1194" s="241" t="s">
        <v>30</v>
      </c>
      <c r="NZF1194" s="242" t="s">
        <v>26</v>
      </c>
      <c r="NZG1194" s="243">
        <v>7</v>
      </c>
      <c r="NZH1194" s="243">
        <v>2</v>
      </c>
      <c r="NZI1194" s="244" t="s">
        <v>237</v>
      </c>
      <c r="NZJ1194" s="245">
        <v>111</v>
      </c>
      <c r="NZK1194" s="246">
        <v>211</v>
      </c>
      <c r="NZL1194" s="247" t="e">
        <f>NZL1211+NZL1253+NZL1284+NZL1300+NZL1322+NZL1354+NZL1370+NZL1391+NZL1406+NZL1439+#REF!+NZL1453+#REF!+NZL1465+#REF!</f>
        <v>#REF!</v>
      </c>
      <c r="NZM1194" s="241" t="s">
        <v>30</v>
      </c>
      <c r="NZN1194" s="242" t="s">
        <v>26</v>
      </c>
      <c r="NZO1194" s="243">
        <v>7</v>
      </c>
      <c r="NZP1194" s="243">
        <v>2</v>
      </c>
      <c r="NZQ1194" s="244" t="s">
        <v>237</v>
      </c>
      <c r="NZR1194" s="245">
        <v>111</v>
      </c>
      <c r="NZS1194" s="246">
        <v>211</v>
      </c>
      <c r="NZT1194" s="247" t="e">
        <f>NZT1211+NZT1253+NZT1284+NZT1300+NZT1322+NZT1354+NZT1370+NZT1391+NZT1406+NZT1439+#REF!+NZT1453+#REF!+NZT1465+#REF!</f>
        <v>#REF!</v>
      </c>
      <c r="NZU1194" s="241" t="s">
        <v>30</v>
      </c>
      <c r="NZV1194" s="242" t="s">
        <v>26</v>
      </c>
      <c r="NZW1194" s="243">
        <v>7</v>
      </c>
      <c r="NZX1194" s="243">
        <v>2</v>
      </c>
      <c r="NZY1194" s="244" t="s">
        <v>237</v>
      </c>
      <c r="NZZ1194" s="245">
        <v>111</v>
      </c>
      <c r="OAA1194" s="246">
        <v>211</v>
      </c>
      <c r="OAB1194" s="247" t="e">
        <f>OAB1211+OAB1253+OAB1284+OAB1300+OAB1322+OAB1354+OAB1370+OAB1391+OAB1406+OAB1439+#REF!+OAB1453+#REF!+OAB1465+#REF!</f>
        <v>#REF!</v>
      </c>
      <c r="OAC1194" s="241" t="s">
        <v>30</v>
      </c>
      <c r="OAD1194" s="242" t="s">
        <v>26</v>
      </c>
      <c r="OAE1194" s="243">
        <v>7</v>
      </c>
      <c r="OAF1194" s="243">
        <v>2</v>
      </c>
      <c r="OAG1194" s="244" t="s">
        <v>237</v>
      </c>
      <c r="OAH1194" s="245">
        <v>111</v>
      </c>
      <c r="OAI1194" s="246">
        <v>211</v>
      </c>
      <c r="OAJ1194" s="247" t="e">
        <f>OAJ1211+OAJ1253+OAJ1284+OAJ1300+OAJ1322+OAJ1354+OAJ1370+OAJ1391+OAJ1406+OAJ1439+#REF!+OAJ1453+#REF!+OAJ1465+#REF!</f>
        <v>#REF!</v>
      </c>
      <c r="OAK1194" s="241" t="s">
        <v>30</v>
      </c>
      <c r="OAL1194" s="242" t="s">
        <v>26</v>
      </c>
      <c r="OAM1194" s="243">
        <v>7</v>
      </c>
      <c r="OAN1194" s="243">
        <v>2</v>
      </c>
      <c r="OAO1194" s="244" t="s">
        <v>237</v>
      </c>
      <c r="OAP1194" s="245">
        <v>111</v>
      </c>
      <c r="OAQ1194" s="246">
        <v>211</v>
      </c>
      <c r="OAR1194" s="247" t="e">
        <f>OAR1211+OAR1253+OAR1284+OAR1300+OAR1322+OAR1354+OAR1370+OAR1391+OAR1406+OAR1439+#REF!+OAR1453+#REF!+OAR1465+#REF!</f>
        <v>#REF!</v>
      </c>
      <c r="OAS1194" s="241" t="s">
        <v>30</v>
      </c>
      <c r="OAT1194" s="242" t="s">
        <v>26</v>
      </c>
      <c r="OAU1194" s="243">
        <v>7</v>
      </c>
      <c r="OAV1194" s="243">
        <v>2</v>
      </c>
      <c r="OAW1194" s="244" t="s">
        <v>237</v>
      </c>
      <c r="OAX1194" s="245">
        <v>111</v>
      </c>
      <c r="OAY1194" s="246">
        <v>211</v>
      </c>
      <c r="OAZ1194" s="247" t="e">
        <f>OAZ1211+OAZ1253+OAZ1284+OAZ1300+OAZ1322+OAZ1354+OAZ1370+OAZ1391+OAZ1406+OAZ1439+#REF!+OAZ1453+#REF!+OAZ1465+#REF!</f>
        <v>#REF!</v>
      </c>
      <c r="OBA1194" s="241" t="s">
        <v>30</v>
      </c>
      <c r="OBB1194" s="242" t="s">
        <v>26</v>
      </c>
      <c r="OBC1194" s="243">
        <v>7</v>
      </c>
      <c r="OBD1194" s="243">
        <v>2</v>
      </c>
      <c r="OBE1194" s="244" t="s">
        <v>237</v>
      </c>
      <c r="OBF1194" s="245">
        <v>111</v>
      </c>
      <c r="OBG1194" s="246">
        <v>211</v>
      </c>
      <c r="OBH1194" s="247" t="e">
        <f>OBH1211+OBH1253+OBH1284+OBH1300+OBH1322+OBH1354+OBH1370+OBH1391+OBH1406+OBH1439+#REF!+OBH1453+#REF!+OBH1465+#REF!</f>
        <v>#REF!</v>
      </c>
      <c r="OBI1194" s="241" t="s">
        <v>30</v>
      </c>
      <c r="OBJ1194" s="242" t="s">
        <v>26</v>
      </c>
      <c r="OBK1194" s="243">
        <v>7</v>
      </c>
      <c r="OBL1194" s="243">
        <v>2</v>
      </c>
      <c r="OBM1194" s="244" t="s">
        <v>237</v>
      </c>
      <c r="OBN1194" s="245">
        <v>111</v>
      </c>
      <c r="OBO1194" s="246">
        <v>211</v>
      </c>
      <c r="OBP1194" s="247" t="e">
        <f>OBP1211+OBP1253+OBP1284+OBP1300+OBP1322+OBP1354+OBP1370+OBP1391+OBP1406+OBP1439+#REF!+OBP1453+#REF!+OBP1465+#REF!</f>
        <v>#REF!</v>
      </c>
      <c r="OBQ1194" s="241" t="s">
        <v>30</v>
      </c>
      <c r="OBR1194" s="242" t="s">
        <v>26</v>
      </c>
      <c r="OBS1194" s="243">
        <v>7</v>
      </c>
      <c r="OBT1194" s="243">
        <v>2</v>
      </c>
      <c r="OBU1194" s="244" t="s">
        <v>237</v>
      </c>
      <c r="OBV1194" s="245">
        <v>111</v>
      </c>
      <c r="OBW1194" s="246">
        <v>211</v>
      </c>
      <c r="OBX1194" s="247" t="e">
        <f>OBX1211+OBX1253+OBX1284+OBX1300+OBX1322+OBX1354+OBX1370+OBX1391+OBX1406+OBX1439+#REF!+OBX1453+#REF!+OBX1465+#REF!</f>
        <v>#REF!</v>
      </c>
      <c r="OBY1194" s="241" t="s">
        <v>30</v>
      </c>
      <c r="OBZ1194" s="242" t="s">
        <v>26</v>
      </c>
      <c r="OCA1194" s="243">
        <v>7</v>
      </c>
      <c r="OCB1194" s="243">
        <v>2</v>
      </c>
      <c r="OCC1194" s="244" t="s">
        <v>237</v>
      </c>
      <c r="OCD1194" s="245">
        <v>111</v>
      </c>
      <c r="OCE1194" s="246">
        <v>211</v>
      </c>
      <c r="OCF1194" s="247" t="e">
        <f>OCF1211+OCF1253+OCF1284+OCF1300+OCF1322+OCF1354+OCF1370+OCF1391+OCF1406+OCF1439+#REF!+OCF1453+#REF!+OCF1465+#REF!</f>
        <v>#REF!</v>
      </c>
      <c r="OCG1194" s="241" t="s">
        <v>30</v>
      </c>
      <c r="OCH1194" s="242" t="s">
        <v>26</v>
      </c>
      <c r="OCI1194" s="243">
        <v>7</v>
      </c>
      <c r="OCJ1194" s="243">
        <v>2</v>
      </c>
      <c r="OCK1194" s="244" t="s">
        <v>237</v>
      </c>
      <c r="OCL1194" s="245">
        <v>111</v>
      </c>
      <c r="OCM1194" s="246">
        <v>211</v>
      </c>
      <c r="OCN1194" s="247" t="e">
        <f>OCN1211+OCN1253+OCN1284+OCN1300+OCN1322+OCN1354+OCN1370+OCN1391+OCN1406+OCN1439+#REF!+OCN1453+#REF!+OCN1465+#REF!</f>
        <v>#REF!</v>
      </c>
      <c r="OCO1194" s="241" t="s">
        <v>30</v>
      </c>
      <c r="OCP1194" s="242" t="s">
        <v>26</v>
      </c>
      <c r="OCQ1194" s="243">
        <v>7</v>
      </c>
      <c r="OCR1194" s="243">
        <v>2</v>
      </c>
      <c r="OCS1194" s="244" t="s">
        <v>237</v>
      </c>
      <c r="OCT1194" s="245">
        <v>111</v>
      </c>
      <c r="OCU1194" s="246">
        <v>211</v>
      </c>
      <c r="OCV1194" s="247" t="e">
        <f>OCV1211+OCV1253+OCV1284+OCV1300+OCV1322+OCV1354+OCV1370+OCV1391+OCV1406+OCV1439+#REF!+OCV1453+#REF!+OCV1465+#REF!</f>
        <v>#REF!</v>
      </c>
      <c r="OCW1194" s="241" t="s">
        <v>30</v>
      </c>
      <c r="OCX1194" s="242" t="s">
        <v>26</v>
      </c>
      <c r="OCY1194" s="243">
        <v>7</v>
      </c>
      <c r="OCZ1194" s="243">
        <v>2</v>
      </c>
      <c r="ODA1194" s="244" t="s">
        <v>237</v>
      </c>
      <c r="ODB1194" s="245">
        <v>111</v>
      </c>
      <c r="ODC1194" s="246">
        <v>211</v>
      </c>
      <c r="ODD1194" s="247" t="e">
        <f>ODD1211+ODD1253+ODD1284+ODD1300+ODD1322+ODD1354+ODD1370+ODD1391+ODD1406+ODD1439+#REF!+ODD1453+#REF!+ODD1465+#REF!</f>
        <v>#REF!</v>
      </c>
      <c r="ODE1194" s="241" t="s">
        <v>30</v>
      </c>
      <c r="ODF1194" s="242" t="s">
        <v>26</v>
      </c>
      <c r="ODG1194" s="243">
        <v>7</v>
      </c>
      <c r="ODH1194" s="243">
        <v>2</v>
      </c>
      <c r="ODI1194" s="244" t="s">
        <v>237</v>
      </c>
      <c r="ODJ1194" s="245">
        <v>111</v>
      </c>
      <c r="ODK1194" s="246">
        <v>211</v>
      </c>
      <c r="ODL1194" s="247" t="e">
        <f>ODL1211+ODL1253+ODL1284+ODL1300+ODL1322+ODL1354+ODL1370+ODL1391+ODL1406+ODL1439+#REF!+ODL1453+#REF!+ODL1465+#REF!</f>
        <v>#REF!</v>
      </c>
      <c r="ODM1194" s="241" t="s">
        <v>30</v>
      </c>
      <c r="ODN1194" s="242" t="s">
        <v>26</v>
      </c>
      <c r="ODO1194" s="243">
        <v>7</v>
      </c>
      <c r="ODP1194" s="243">
        <v>2</v>
      </c>
      <c r="ODQ1194" s="244" t="s">
        <v>237</v>
      </c>
      <c r="ODR1194" s="245">
        <v>111</v>
      </c>
      <c r="ODS1194" s="246">
        <v>211</v>
      </c>
      <c r="ODT1194" s="247" t="e">
        <f>ODT1211+ODT1253+ODT1284+ODT1300+ODT1322+ODT1354+ODT1370+ODT1391+ODT1406+ODT1439+#REF!+ODT1453+#REF!+ODT1465+#REF!</f>
        <v>#REF!</v>
      </c>
      <c r="ODU1194" s="241" t="s">
        <v>30</v>
      </c>
      <c r="ODV1194" s="242" t="s">
        <v>26</v>
      </c>
      <c r="ODW1194" s="243">
        <v>7</v>
      </c>
      <c r="ODX1194" s="243">
        <v>2</v>
      </c>
      <c r="ODY1194" s="244" t="s">
        <v>237</v>
      </c>
      <c r="ODZ1194" s="245">
        <v>111</v>
      </c>
      <c r="OEA1194" s="246">
        <v>211</v>
      </c>
      <c r="OEB1194" s="247" t="e">
        <f>OEB1211+OEB1253+OEB1284+OEB1300+OEB1322+OEB1354+OEB1370+OEB1391+OEB1406+OEB1439+#REF!+OEB1453+#REF!+OEB1465+#REF!</f>
        <v>#REF!</v>
      </c>
      <c r="OEC1194" s="241" t="s">
        <v>30</v>
      </c>
      <c r="OED1194" s="242" t="s">
        <v>26</v>
      </c>
      <c r="OEE1194" s="243">
        <v>7</v>
      </c>
      <c r="OEF1194" s="243">
        <v>2</v>
      </c>
      <c r="OEG1194" s="244" t="s">
        <v>237</v>
      </c>
      <c r="OEH1194" s="245">
        <v>111</v>
      </c>
      <c r="OEI1194" s="246">
        <v>211</v>
      </c>
      <c r="OEJ1194" s="247" t="e">
        <f>OEJ1211+OEJ1253+OEJ1284+OEJ1300+OEJ1322+OEJ1354+OEJ1370+OEJ1391+OEJ1406+OEJ1439+#REF!+OEJ1453+#REF!+OEJ1465+#REF!</f>
        <v>#REF!</v>
      </c>
      <c r="OEK1194" s="241" t="s">
        <v>30</v>
      </c>
      <c r="OEL1194" s="242" t="s">
        <v>26</v>
      </c>
      <c r="OEM1194" s="243">
        <v>7</v>
      </c>
      <c r="OEN1194" s="243">
        <v>2</v>
      </c>
      <c r="OEO1194" s="244" t="s">
        <v>237</v>
      </c>
      <c r="OEP1194" s="245">
        <v>111</v>
      </c>
      <c r="OEQ1194" s="246">
        <v>211</v>
      </c>
      <c r="OER1194" s="247" t="e">
        <f>OER1211+OER1253+OER1284+OER1300+OER1322+OER1354+OER1370+OER1391+OER1406+OER1439+#REF!+OER1453+#REF!+OER1465+#REF!</f>
        <v>#REF!</v>
      </c>
      <c r="OES1194" s="241" t="s">
        <v>30</v>
      </c>
      <c r="OET1194" s="242" t="s">
        <v>26</v>
      </c>
      <c r="OEU1194" s="243">
        <v>7</v>
      </c>
      <c r="OEV1194" s="243">
        <v>2</v>
      </c>
      <c r="OEW1194" s="244" t="s">
        <v>237</v>
      </c>
      <c r="OEX1194" s="245">
        <v>111</v>
      </c>
      <c r="OEY1194" s="246">
        <v>211</v>
      </c>
      <c r="OEZ1194" s="247" t="e">
        <f>OEZ1211+OEZ1253+OEZ1284+OEZ1300+OEZ1322+OEZ1354+OEZ1370+OEZ1391+OEZ1406+OEZ1439+#REF!+OEZ1453+#REF!+OEZ1465+#REF!</f>
        <v>#REF!</v>
      </c>
      <c r="OFA1194" s="241" t="s">
        <v>30</v>
      </c>
      <c r="OFB1194" s="242" t="s">
        <v>26</v>
      </c>
      <c r="OFC1194" s="243">
        <v>7</v>
      </c>
      <c r="OFD1194" s="243">
        <v>2</v>
      </c>
      <c r="OFE1194" s="244" t="s">
        <v>237</v>
      </c>
      <c r="OFF1194" s="245">
        <v>111</v>
      </c>
      <c r="OFG1194" s="246">
        <v>211</v>
      </c>
      <c r="OFH1194" s="247" t="e">
        <f>OFH1211+OFH1253+OFH1284+OFH1300+OFH1322+OFH1354+OFH1370+OFH1391+OFH1406+OFH1439+#REF!+OFH1453+#REF!+OFH1465+#REF!</f>
        <v>#REF!</v>
      </c>
      <c r="OFI1194" s="241" t="s">
        <v>30</v>
      </c>
      <c r="OFJ1194" s="242" t="s">
        <v>26</v>
      </c>
      <c r="OFK1194" s="243">
        <v>7</v>
      </c>
      <c r="OFL1194" s="243">
        <v>2</v>
      </c>
      <c r="OFM1194" s="244" t="s">
        <v>237</v>
      </c>
      <c r="OFN1194" s="245">
        <v>111</v>
      </c>
      <c r="OFO1194" s="246">
        <v>211</v>
      </c>
      <c r="OFP1194" s="247" t="e">
        <f>OFP1211+OFP1253+OFP1284+OFP1300+OFP1322+OFP1354+OFP1370+OFP1391+OFP1406+OFP1439+#REF!+OFP1453+#REF!+OFP1465+#REF!</f>
        <v>#REF!</v>
      </c>
      <c r="OFQ1194" s="241" t="s">
        <v>30</v>
      </c>
      <c r="OFR1194" s="242" t="s">
        <v>26</v>
      </c>
      <c r="OFS1194" s="243">
        <v>7</v>
      </c>
      <c r="OFT1194" s="243">
        <v>2</v>
      </c>
      <c r="OFU1194" s="244" t="s">
        <v>237</v>
      </c>
      <c r="OFV1194" s="245">
        <v>111</v>
      </c>
      <c r="OFW1194" s="246">
        <v>211</v>
      </c>
      <c r="OFX1194" s="247" t="e">
        <f>OFX1211+OFX1253+OFX1284+OFX1300+OFX1322+OFX1354+OFX1370+OFX1391+OFX1406+OFX1439+#REF!+OFX1453+#REF!+OFX1465+#REF!</f>
        <v>#REF!</v>
      </c>
      <c r="OFY1194" s="241" t="s">
        <v>30</v>
      </c>
      <c r="OFZ1194" s="242" t="s">
        <v>26</v>
      </c>
      <c r="OGA1194" s="243">
        <v>7</v>
      </c>
      <c r="OGB1194" s="243">
        <v>2</v>
      </c>
      <c r="OGC1194" s="244" t="s">
        <v>237</v>
      </c>
      <c r="OGD1194" s="245">
        <v>111</v>
      </c>
      <c r="OGE1194" s="246">
        <v>211</v>
      </c>
      <c r="OGF1194" s="247" t="e">
        <f>OGF1211+OGF1253+OGF1284+OGF1300+OGF1322+OGF1354+OGF1370+OGF1391+OGF1406+OGF1439+#REF!+OGF1453+#REF!+OGF1465+#REF!</f>
        <v>#REF!</v>
      </c>
      <c r="OGG1194" s="241" t="s">
        <v>30</v>
      </c>
      <c r="OGH1194" s="242" t="s">
        <v>26</v>
      </c>
      <c r="OGI1194" s="243">
        <v>7</v>
      </c>
      <c r="OGJ1194" s="243">
        <v>2</v>
      </c>
      <c r="OGK1194" s="244" t="s">
        <v>237</v>
      </c>
      <c r="OGL1194" s="245">
        <v>111</v>
      </c>
      <c r="OGM1194" s="246">
        <v>211</v>
      </c>
      <c r="OGN1194" s="247" t="e">
        <f>OGN1211+OGN1253+OGN1284+OGN1300+OGN1322+OGN1354+OGN1370+OGN1391+OGN1406+OGN1439+#REF!+OGN1453+#REF!+OGN1465+#REF!</f>
        <v>#REF!</v>
      </c>
      <c r="OGO1194" s="241" t="s">
        <v>30</v>
      </c>
      <c r="OGP1194" s="242" t="s">
        <v>26</v>
      </c>
      <c r="OGQ1194" s="243">
        <v>7</v>
      </c>
      <c r="OGR1194" s="243">
        <v>2</v>
      </c>
      <c r="OGS1194" s="244" t="s">
        <v>237</v>
      </c>
      <c r="OGT1194" s="245">
        <v>111</v>
      </c>
      <c r="OGU1194" s="246">
        <v>211</v>
      </c>
      <c r="OGV1194" s="247" t="e">
        <f>OGV1211+OGV1253+OGV1284+OGV1300+OGV1322+OGV1354+OGV1370+OGV1391+OGV1406+OGV1439+#REF!+OGV1453+#REF!+OGV1465+#REF!</f>
        <v>#REF!</v>
      </c>
      <c r="OGW1194" s="241" t="s">
        <v>30</v>
      </c>
      <c r="OGX1194" s="242" t="s">
        <v>26</v>
      </c>
      <c r="OGY1194" s="243">
        <v>7</v>
      </c>
      <c r="OGZ1194" s="243">
        <v>2</v>
      </c>
      <c r="OHA1194" s="244" t="s">
        <v>237</v>
      </c>
      <c r="OHB1194" s="245">
        <v>111</v>
      </c>
      <c r="OHC1194" s="246">
        <v>211</v>
      </c>
      <c r="OHD1194" s="247" t="e">
        <f>OHD1211+OHD1253+OHD1284+OHD1300+OHD1322+OHD1354+OHD1370+OHD1391+OHD1406+OHD1439+#REF!+OHD1453+#REF!+OHD1465+#REF!</f>
        <v>#REF!</v>
      </c>
      <c r="OHE1194" s="241" t="s">
        <v>30</v>
      </c>
      <c r="OHF1194" s="242" t="s">
        <v>26</v>
      </c>
      <c r="OHG1194" s="243">
        <v>7</v>
      </c>
      <c r="OHH1194" s="243">
        <v>2</v>
      </c>
      <c r="OHI1194" s="244" t="s">
        <v>237</v>
      </c>
      <c r="OHJ1194" s="245">
        <v>111</v>
      </c>
      <c r="OHK1194" s="246">
        <v>211</v>
      </c>
      <c r="OHL1194" s="247" t="e">
        <f>OHL1211+OHL1253+OHL1284+OHL1300+OHL1322+OHL1354+OHL1370+OHL1391+OHL1406+OHL1439+#REF!+OHL1453+#REF!+OHL1465+#REF!</f>
        <v>#REF!</v>
      </c>
      <c r="OHM1194" s="241" t="s">
        <v>30</v>
      </c>
      <c r="OHN1194" s="242" t="s">
        <v>26</v>
      </c>
      <c r="OHO1194" s="243">
        <v>7</v>
      </c>
      <c r="OHP1194" s="243">
        <v>2</v>
      </c>
      <c r="OHQ1194" s="244" t="s">
        <v>237</v>
      </c>
      <c r="OHR1194" s="245">
        <v>111</v>
      </c>
      <c r="OHS1194" s="246">
        <v>211</v>
      </c>
      <c r="OHT1194" s="247" t="e">
        <f>OHT1211+OHT1253+OHT1284+OHT1300+OHT1322+OHT1354+OHT1370+OHT1391+OHT1406+OHT1439+#REF!+OHT1453+#REF!+OHT1465+#REF!</f>
        <v>#REF!</v>
      </c>
      <c r="OHU1194" s="241" t="s">
        <v>30</v>
      </c>
      <c r="OHV1194" s="242" t="s">
        <v>26</v>
      </c>
      <c r="OHW1194" s="243">
        <v>7</v>
      </c>
      <c r="OHX1194" s="243">
        <v>2</v>
      </c>
      <c r="OHY1194" s="244" t="s">
        <v>237</v>
      </c>
      <c r="OHZ1194" s="245">
        <v>111</v>
      </c>
      <c r="OIA1194" s="246">
        <v>211</v>
      </c>
      <c r="OIB1194" s="247" t="e">
        <f>OIB1211+OIB1253+OIB1284+OIB1300+OIB1322+OIB1354+OIB1370+OIB1391+OIB1406+OIB1439+#REF!+OIB1453+#REF!+OIB1465+#REF!</f>
        <v>#REF!</v>
      </c>
      <c r="OIC1194" s="241" t="s">
        <v>30</v>
      </c>
      <c r="OID1194" s="242" t="s">
        <v>26</v>
      </c>
      <c r="OIE1194" s="243">
        <v>7</v>
      </c>
      <c r="OIF1194" s="243">
        <v>2</v>
      </c>
      <c r="OIG1194" s="244" t="s">
        <v>237</v>
      </c>
      <c r="OIH1194" s="245">
        <v>111</v>
      </c>
      <c r="OII1194" s="246">
        <v>211</v>
      </c>
      <c r="OIJ1194" s="247" t="e">
        <f>OIJ1211+OIJ1253+OIJ1284+OIJ1300+OIJ1322+OIJ1354+OIJ1370+OIJ1391+OIJ1406+OIJ1439+#REF!+OIJ1453+#REF!+OIJ1465+#REF!</f>
        <v>#REF!</v>
      </c>
      <c r="OIK1194" s="241" t="s">
        <v>30</v>
      </c>
      <c r="OIL1194" s="242" t="s">
        <v>26</v>
      </c>
      <c r="OIM1194" s="243">
        <v>7</v>
      </c>
      <c r="OIN1194" s="243">
        <v>2</v>
      </c>
      <c r="OIO1194" s="244" t="s">
        <v>237</v>
      </c>
      <c r="OIP1194" s="245">
        <v>111</v>
      </c>
      <c r="OIQ1194" s="246">
        <v>211</v>
      </c>
      <c r="OIR1194" s="247" t="e">
        <f>OIR1211+OIR1253+OIR1284+OIR1300+OIR1322+OIR1354+OIR1370+OIR1391+OIR1406+OIR1439+#REF!+OIR1453+#REF!+OIR1465+#REF!</f>
        <v>#REF!</v>
      </c>
      <c r="OIS1194" s="241" t="s">
        <v>30</v>
      </c>
      <c r="OIT1194" s="242" t="s">
        <v>26</v>
      </c>
      <c r="OIU1194" s="243">
        <v>7</v>
      </c>
      <c r="OIV1194" s="243">
        <v>2</v>
      </c>
      <c r="OIW1194" s="244" t="s">
        <v>237</v>
      </c>
      <c r="OIX1194" s="245">
        <v>111</v>
      </c>
      <c r="OIY1194" s="246">
        <v>211</v>
      </c>
      <c r="OIZ1194" s="247" t="e">
        <f>OIZ1211+OIZ1253+OIZ1284+OIZ1300+OIZ1322+OIZ1354+OIZ1370+OIZ1391+OIZ1406+OIZ1439+#REF!+OIZ1453+#REF!+OIZ1465+#REF!</f>
        <v>#REF!</v>
      </c>
      <c r="OJA1194" s="241" t="s">
        <v>30</v>
      </c>
      <c r="OJB1194" s="242" t="s">
        <v>26</v>
      </c>
      <c r="OJC1194" s="243">
        <v>7</v>
      </c>
      <c r="OJD1194" s="243">
        <v>2</v>
      </c>
      <c r="OJE1194" s="244" t="s">
        <v>237</v>
      </c>
      <c r="OJF1194" s="245">
        <v>111</v>
      </c>
      <c r="OJG1194" s="246">
        <v>211</v>
      </c>
      <c r="OJH1194" s="247" t="e">
        <f>OJH1211+OJH1253+OJH1284+OJH1300+OJH1322+OJH1354+OJH1370+OJH1391+OJH1406+OJH1439+#REF!+OJH1453+#REF!+OJH1465+#REF!</f>
        <v>#REF!</v>
      </c>
      <c r="OJI1194" s="241" t="s">
        <v>30</v>
      </c>
      <c r="OJJ1194" s="242" t="s">
        <v>26</v>
      </c>
      <c r="OJK1194" s="243">
        <v>7</v>
      </c>
      <c r="OJL1194" s="243">
        <v>2</v>
      </c>
      <c r="OJM1194" s="244" t="s">
        <v>237</v>
      </c>
      <c r="OJN1194" s="245">
        <v>111</v>
      </c>
      <c r="OJO1194" s="246">
        <v>211</v>
      </c>
      <c r="OJP1194" s="247" t="e">
        <f>OJP1211+OJP1253+OJP1284+OJP1300+OJP1322+OJP1354+OJP1370+OJP1391+OJP1406+OJP1439+#REF!+OJP1453+#REF!+OJP1465+#REF!</f>
        <v>#REF!</v>
      </c>
      <c r="OJQ1194" s="241" t="s">
        <v>30</v>
      </c>
      <c r="OJR1194" s="242" t="s">
        <v>26</v>
      </c>
      <c r="OJS1194" s="243">
        <v>7</v>
      </c>
      <c r="OJT1194" s="243">
        <v>2</v>
      </c>
      <c r="OJU1194" s="244" t="s">
        <v>237</v>
      </c>
      <c r="OJV1194" s="245">
        <v>111</v>
      </c>
      <c r="OJW1194" s="246">
        <v>211</v>
      </c>
      <c r="OJX1194" s="247" t="e">
        <f>OJX1211+OJX1253+OJX1284+OJX1300+OJX1322+OJX1354+OJX1370+OJX1391+OJX1406+OJX1439+#REF!+OJX1453+#REF!+OJX1465+#REF!</f>
        <v>#REF!</v>
      </c>
      <c r="OJY1194" s="241" t="s">
        <v>30</v>
      </c>
      <c r="OJZ1194" s="242" t="s">
        <v>26</v>
      </c>
      <c r="OKA1194" s="243">
        <v>7</v>
      </c>
      <c r="OKB1194" s="243">
        <v>2</v>
      </c>
      <c r="OKC1194" s="244" t="s">
        <v>237</v>
      </c>
      <c r="OKD1194" s="245">
        <v>111</v>
      </c>
      <c r="OKE1194" s="246">
        <v>211</v>
      </c>
      <c r="OKF1194" s="247" t="e">
        <f>OKF1211+OKF1253+OKF1284+OKF1300+OKF1322+OKF1354+OKF1370+OKF1391+OKF1406+OKF1439+#REF!+OKF1453+#REF!+OKF1465+#REF!</f>
        <v>#REF!</v>
      </c>
      <c r="OKG1194" s="241" t="s">
        <v>30</v>
      </c>
      <c r="OKH1194" s="242" t="s">
        <v>26</v>
      </c>
      <c r="OKI1194" s="243">
        <v>7</v>
      </c>
      <c r="OKJ1194" s="243">
        <v>2</v>
      </c>
      <c r="OKK1194" s="244" t="s">
        <v>237</v>
      </c>
      <c r="OKL1194" s="245">
        <v>111</v>
      </c>
      <c r="OKM1194" s="246">
        <v>211</v>
      </c>
      <c r="OKN1194" s="247" t="e">
        <f>OKN1211+OKN1253+OKN1284+OKN1300+OKN1322+OKN1354+OKN1370+OKN1391+OKN1406+OKN1439+#REF!+OKN1453+#REF!+OKN1465+#REF!</f>
        <v>#REF!</v>
      </c>
      <c r="OKO1194" s="241" t="s">
        <v>30</v>
      </c>
      <c r="OKP1194" s="242" t="s">
        <v>26</v>
      </c>
      <c r="OKQ1194" s="243">
        <v>7</v>
      </c>
      <c r="OKR1194" s="243">
        <v>2</v>
      </c>
      <c r="OKS1194" s="244" t="s">
        <v>237</v>
      </c>
      <c r="OKT1194" s="245">
        <v>111</v>
      </c>
      <c r="OKU1194" s="246">
        <v>211</v>
      </c>
      <c r="OKV1194" s="247" t="e">
        <f>OKV1211+OKV1253+OKV1284+OKV1300+OKV1322+OKV1354+OKV1370+OKV1391+OKV1406+OKV1439+#REF!+OKV1453+#REF!+OKV1465+#REF!</f>
        <v>#REF!</v>
      </c>
      <c r="OKW1194" s="241" t="s">
        <v>30</v>
      </c>
      <c r="OKX1194" s="242" t="s">
        <v>26</v>
      </c>
      <c r="OKY1194" s="243">
        <v>7</v>
      </c>
      <c r="OKZ1194" s="243">
        <v>2</v>
      </c>
      <c r="OLA1194" s="244" t="s">
        <v>237</v>
      </c>
      <c r="OLB1194" s="245">
        <v>111</v>
      </c>
      <c r="OLC1194" s="246">
        <v>211</v>
      </c>
      <c r="OLD1194" s="247" t="e">
        <f>OLD1211+OLD1253+OLD1284+OLD1300+OLD1322+OLD1354+OLD1370+OLD1391+OLD1406+OLD1439+#REF!+OLD1453+#REF!+OLD1465+#REF!</f>
        <v>#REF!</v>
      </c>
      <c r="OLE1194" s="241" t="s">
        <v>30</v>
      </c>
      <c r="OLF1194" s="242" t="s">
        <v>26</v>
      </c>
      <c r="OLG1194" s="243">
        <v>7</v>
      </c>
      <c r="OLH1194" s="243">
        <v>2</v>
      </c>
      <c r="OLI1194" s="244" t="s">
        <v>237</v>
      </c>
      <c r="OLJ1194" s="245">
        <v>111</v>
      </c>
      <c r="OLK1194" s="246">
        <v>211</v>
      </c>
      <c r="OLL1194" s="247" t="e">
        <f>OLL1211+OLL1253+OLL1284+OLL1300+OLL1322+OLL1354+OLL1370+OLL1391+OLL1406+OLL1439+#REF!+OLL1453+#REF!+OLL1465+#REF!</f>
        <v>#REF!</v>
      </c>
      <c r="OLM1194" s="241" t="s">
        <v>30</v>
      </c>
      <c r="OLN1194" s="242" t="s">
        <v>26</v>
      </c>
      <c r="OLO1194" s="243">
        <v>7</v>
      </c>
      <c r="OLP1194" s="243">
        <v>2</v>
      </c>
      <c r="OLQ1194" s="244" t="s">
        <v>237</v>
      </c>
      <c r="OLR1194" s="245">
        <v>111</v>
      </c>
      <c r="OLS1194" s="246">
        <v>211</v>
      </c>
      <c r="OLT1194" s="247" t="e">
        <f>OLT1211+OLT1253+OLT1284+OLT1300+OLT1322+OLT1354+OLT1370+OLT1391+OLT1406+OLT1439+#REF!+OLT1453+#REF!+OLT1465+#REF!</f>
        <v>#REF!</v>
      </c>
      <c r="OLU1194" s="241" t="s">
        <v>30</v>
      </c>
      <c r="OLV1194" s="242" t="s">
        <v>26</v>
      </c>
      <c r="OLW1194" s="243">
        <v>7</v>
      </c>
      <c r="OLX1194" s="243">
        <v>2</v>
      </c>
      <c r="OLY1194" s="244" t="s">
        <v>237</v>
      </c>
      <c r="OLZ1194" s="245">
        <v>111</v>
      </c>
      <c r="OMA1194" s="246">
        <v>211</v>
      </c>
      <c r="OMB1194" s="247" t="e">
        <f>OMB1211+OMB1253+OMB1284+OMB1300+OMB1322+OMB1354+OMB1370+OMB1391+OMB1406+OMB1439+#REF!+OMB1453+#REF!+OMB1465+#REF!</f>
        <v>#REF!</v>
      </c>
      <c r="OMC1194" s="241" t="s">
        <v>30</v>
      </c>
      <c r="OMD1194" s="242" t="s">
        <v>26</v>
      </c>
      <c r="OME1194" s="243">
        <v>7</v>
      </c>
      <c r="OMF1194" s="243">
        <v>2</v>
      </c>
      <c r="OMG1194" s="244" t="s">
        <v>237</v>
      </c>
      <c r="OMH1194" s="245">
        <v>111</v>
      </c>
      <c r="OMI1194" s="246">
        <v>211</v>
      </c>
      <c r="OMJ1194" s="247" t="e">
        <f>OMJ1211+OMJ1253+OMJ1284+OMJ1300+OMJ1322+OMJ1354+OMJ1370+OMJ1391+OMJ1406+OMJ1439+#REF!+OMJ1453+#REF!+OMJ1465+#REF!</f>
        <v>#REF!</v>
      </c>
      <c r="OMK1194" s="241" t="s">
        <v>30</v>
      </c>
      <c r="OML1194" s="242" t="s">
        <v>26</v>
      </c>
      <c r="OMM1194" s="243">
        <v>7</v>
      </c>
      <c r="OMN1194" s="243">
        <v>2</v>
      </c>
      <c r="OMO1194" s="244" t="s">
        <v>237</v>
      </c>
      <c r="OMP1194" s="245">
        <v>111</v>
      </c>
      <c r="OMQ1194" s="246">
        <v>211</v>
      </c>
      <c r="OMR1194" s="247" t="e">
        <f>OMR1211+OMR1253+OMR1284+OMR1300+OMR1322+OMR1354+OMR1370+OMR1391+OMR1406+OMR1439+#REF!+OMR1453+#REF!+OMR1465+#REF!</f>
        <v>#REF!</v>
      </c>
      <c r="OMS1194" s="241" t="s">
        <v>30</v>
      </c>
      <c r="OMT1194" s="242" t="s">
        <v>26</v>
      </c>
      <c r="OMU1194" s="243">
        <v>7</v>
      </c>
      <c r="OMV1194" s="243">
        <v>2</v>
      </c>
      <c r="OMW1194" s="244" t="s">
        <v>237</v>
      </c>
      <c r="OMX1194" s="245">
        <v>111</v>
      </c>
      <c r="OMY1194" s="246">
        <v>211</v>
      </c>
      <c r="OMZ1194" s="247" t="e">
        <f>OMZ1211+OMZ1253+OMZ1284+OMZ1300+OMZ1322+OMZ1354+OMZ1370+OMZ1391+OMZ1406+OMZ1439+#REF!+OMZ1453+#REF!+OMZ1465+#REF!</f>
        <v>#REF!</v>
      </c>
      <c r="ONA1194" s="241" t="s">
        <v>30</v>
      </c>
      <c r="ONB1194" s="242" t="s">
        <v>26</v>
      </c>
      <c r="ONC1194" s="243">
        <v>7</v>
      </c>
      <c r="OND1194" s="243">
        <v>2</v>
      </c>
      <c r="ONE1194" s="244" t="s">
        <v>237</v>
      </c>
      <c r="ONF1194" s="245">
        <v>111</v>
      </c>
      <c r="ONG1194" s="246">
        <v>211</v>
      </c>
      <c r="ONH1194" s="247" t="e">
        <f>ONH1211+ONH1253+ONH1284+ONH1300+ONH1322+ONH1354+ONH1370+ONH1391+ONH1406+ONH1439+#REF!+ONH1453+#REF!+ONH1465+#REF!</f>
        <v>#REF!</v>
      </c>
      <c r="ONI1194" s="241" t="s">
        <v>30</v>
      </c>
      <c r="ONJ1194" s="242" t="s">
        <v>26</v>
      </c>
      <c r="ONK1194" s="243">
        <v>7</v>
      </c>
      <c r="ONL1194" s="243">
        <v>2</v>
      </c>
      <c r="ONM1194" s="244" t="s">
        <v>237</v>
      </c>
      <c r="ONN1194" s="245">
        <v>111</v>
      </c>
      <c r="ONO1194" s="246">
        <v>211</v>
      </c>
      <c r="ONP1194" s="247" t="e">
        <f>ONP1211+ONP1253+ONP1284+ONP1300+ONP1322+ONP1354+ONP1370+ONP1391+ONP1406+ONP1439+#REF!+ONP1453+#REF!+ONP1465+#REF!</f>
        <v>#REF!</v>
      </c>
      <c r="ONQ1194" s="241" t="s">
        <v>30</v>
      </c>
      <c r="ONR1194" s="242" t="s">
        <v>26</v>
      </c>
      <c r="ONS1194" s="243">
        <v>7</v>
      </c>
      <c r="ONT1194" s="243">
        <v>2</v>
      </c>
      <c r="ONU1194" s="244" t="s">
        <v>237</v>
      </c>
      <c r="ONV1194" s="245">
        <v>111</v>
      </c>
      <c r="ONW1194" s="246">
        <v>211</v>
      </c>
      <c r="ONX1194" s="247" t="e">
        <f>ONX1211+ONX1253+ONX1284+ONX1300+ONX1322+ONX1354+ONX1370+ONX1391+ONX1406+ONX1439+#REF!+ONX1453+#REF!+ONX1465+#REF!</f>
        <v>#REF!</v>
      </c>
      <c r="ONY1194" s="241" t="s">
        <v>30</v>
      </c>
      <c r="ONZ1194" s="242" t="s">
        <v>26</v>
      </c>
      <c r="OOA1194" s="243">
        <v>7</v>
      </c>
      <c r="OOB1194" s="243">
        <v>2</v>
      </c>
      <c r="OOC1194" s="244" t="s">
        <v>237</v>
      </c>
      <c r="OOD1194" s="245">
        <v>111</v>
      </c>
      <c r="OOE1194" s="246">
        <v>211</v>
      </c>
      <c r="OOF1194" s="247" t="e">
        <f>OOF1211+OOF1253+OOF1284+OOF1300+OOF1322+OOF1354+OOF1370+OOF1391+OOF1406+OOF1439+#REF!+OOF1453+#REF!+OOF1465+#REF!</f>
        <v>#REF!</v>
      </c>
      <c r="OOG1194" s="241" t="s">
        <v>30</v>
      </c>
      <c r="OOH1194" s="242" t="s">
        <v>26</v>
      </c>
      <c r="OOI1194" s="243">
        <v>7</v>
      </c>
      <c r="OOJ1194" s="243">
        <v>2</v>
      </c>
      <c r="OOK1194" s="244" t="s">
        <v>237</v>
      </c>
      <c r="OOL1194" s="245">
        <v>111</v>
      </c>
      <c r="OOM1194" s="246">
        <v>211</v>
      </c>
      <c r="OON1194" s="247" t="e">
        <f>OON1211+OON1253+OON1284+OON1300+OON1322+OON1354+OON1370+OON1391+OON1406+OON1439+#REF!+OON1453+#REF!+OON1465+#REF!</f>
        <v>#REF!</v>
      </c>
      <c r="OOO1194" s="241" t="s">
        <v>30</v>
      </c>
      <c r="OOP1194" s="242" t="s">
        <v>26</v>
      </c>
      <c r="OOQ1194" s="243">
        <v>7</v>
      </c>
      <c r="OOR1194" s="243">
        <v>2</v>
      </c>
      <c r="OOS1194" s="244" t="s">
        <v>237</v>
      </c>
      <c r="OOT1194" s="245">
        <v>111</v>
      </c>
      <c r="OOU1194" s="246">
        <v>211</v>
      </c>
      <c r="OOV1194" s="247" t="e">
        <f>OOV1211+OOV1253+OOV1284+OOV1300+OOV1322+OOV1354+OOV1370+OOV1391+OOV1406+OOV1439+#REF!+OOV1453+#REF!+OOV1465+#REF!</f>
        <v>#REF!</v>
      </c>
      <c r="OOW1194" s="241" t="s">
        <v>30</v>
      </c>
      <c r="OOX1194" s="242" t="s">
        <v>26</v>
      </c>
      <c r="OOY1194" s="243">
        <v>7</v>
      </c>
      <c r="OOZ1194" s="243">
        <v>2</v>
      </c>
      <c r="OPA1194" s="244" t="s">
        <v>237</v>
      </c>
      <c r="OPB1194" s="245">
        <v>111</v>
      </c>
      <c r="OPC1194" s="246">
        <v>211</v>
      </c>
      <c r="OPD1194" s="247" t="e">
        <f>OPD1211+OPD1253+OPD1284+OPD1300+OPD1322+OPD1354+OPD1370+OPD1391+OPD1406+OPD1439+#REF!+OPD1453+#REF!+OPD1465+#REF!</f>
        <v>#REF!</v>
      </c>
      <c r="OPE1194" s="241" t="s">
        <v>30</v>
      </c>
      <c r="OPF1194" s="242" t="s">
        <v>26</v>
      </c>
      <c r="OPG1194" s="243">
        <v>7</v>
      </c>
      <c r="OPH1194" s="243">
        <v>2</v>
      </c>
      <c r="OPI1194" s="244" t="s">
        <v>237</v>
      </c>
      <c r="OPJ1194" s="245">
        <v>111</v>
      </c>
      <c r="OPK1194" s="246">
        <v>211</v>
      </c>
      <c r="OPL1194" s="247" t="e">
        <f>OPL1211+OPL1253+OPL1284+OPL1300+OPL1322+OPL1354+OPL1370+OPL1391+OPL1406+OPL1439+#REF!+OPL1453+#REF!+OPL1465+#REF!</f>
        <v>#REF!</v>
      </c>
      <c r="OPM1194" s="241" t="s">
        <v>30</v>
      </c>
      <c r="OPN1194" s="242" t="s">
        <v>26</v>
      </c>
      <c r="OPO1194" s="243">
        <v>7</v>
      </c>
      <c r="OPP1194" s="243">
        <v>2</v>
      </c>
      <c r="OPQ1194" s="244" t="s">
        <v>237</v>
      </c>
      <c r="OPR1194" s="245">
        <v>111</v>
      </c>
      <c r="OPS1194" s="246">
        <v>211</v>
      </c>
      <c r="OPT1194" s="247" t="e">
        <f>OPT1211+OPT1253+OPT1284+OPT1300+OPT1322+OPT1354+OPT1370+OPT1391+OPT1406+OPT1439+#REF!+OPT1453+#REF!+OPT1465+#REF!</f>
        <v>#REF!</v>
      </c>
      <c r="OPU1194" s="241" t="s">
        <v>30</v>
      </c>
      <c r="OPV1194" s="242" t="s">
        <v>26</v>
      </c>
      <c r="OPW1194" s="243">
        <v>7</v>
      </c>
      <c r="OPX1194" s="243">
        <v>2</v>
      </c>
      <c r="OPY1194" s="244" t="s">
        <v>237</v>
      </c>
      <c r="OPZ1194" s="245">
        <v>111</v>
      </c>
      <c r="OQA1194" s="246">
        <v>211</v>
      </c>
      <c r="OQB1194" s="247" t="e">
        <f>OQB1211+OQB1253+OQB1284+OQB1300+OQB1322+OQB1354+OQB1370+OQB1391+OQB1406+OQB1439+#REF!+OQB1453+#REF!+OQB1465+#REF!</f>
        <v>#REF!</v>
      </c>
      <c r="OQC1194" s="241" t="s">
        <v>30</v>
      </c>
      <c r="OQD1194" s="242" t="s">
        <v>26</v>
      </c>
      <c r="OQE1194" s="243">
        <v>7</v>
      </c>
      <c r="OQF1194" s="243">
        <v>2</v>
      </c>
      <c r="OQG1194" s="244" t="s">
        <v>237</v>
      </c>
      <c r="OQH1194" s="245">
        <v>111</v>
      </c>
      <c r="OQI1194" s="246">
        <v>211</v>
      </c>
      <c r="OQJ1194" s="247" t="e">
        <f>OQJ1211+OQJ1253+OQJ1284+OQJ1300+OQJ1322+OQJ1354+OQJ1370+OQJ1391+OQJ1406+OQJ1439+#REF!+OQJ1453+#REF!+OQJ1465+#REF!</f>
        <v>#REF!</v>
      </c>
      <c r="OQK1194" s="241" t="s">
        <v>30</v>
      </c>
      <c r="OQL1194" s="242" t="s">
        <v>26</v>
      </c>
      <c r="OQM1194" s="243">
        <v>7</v>
      </c>
      <c r="OQN1194" s="243">
        <v>2</v>
      </c>
      <c r="OQO1194" s="244" t="s">
        <v>237</v>
      </c>
      <c r="OQP1194" s="245">
        <v>111</v>
      </c>
      <c r="OQQ1194" s="246">
        <v>211</v>
      </c>
      <c r="OQR1194" s="247" t="e">
        <f>OQR1211+OQR1253+OQR1284+OQR1300+OQR1322+OQR1354+OQR1370+OQR1391+OQR1406+OQR1439+#REF!+OQR1453+#REF!+OQR1465+#REF!</f>
        <v>#REF!</v>
      </c>
      <c r="OQS1194" s="241" t="s">
        <v>30</v>
      </c>
      <c r="OQT1194" s="242" t="s">
        <v>26</v>
      </c>
      <c r="OQU1194" s="243">
        <v>7</v>
      </c>
      <c r="OQV1194" s="243">
        <v>2</v>
      </c>
      <c r="OQW1194" s="244" t="s">
        <v>237</v>
      </c>
      <c r="OQX1194" s="245">
        <v>111</v>
      </c>
      <c r="OQY1194" s="246">
        <v>211</v>
      </c>
      <c r="OQZ1194" s="247" t="e">
        <f>OQZ1211+OQZ1253+OQZ1284+OQZ1300+OQZ1322+OQZ1354+OQZ1370+OQZ1391+OQZ1406+OQZ1439+#REF!+OQZ1453+#REF!+OQZ1465+#REF!</f>
        <v>#REF!</v>
      </c>
      <c r="ORA1194" s="241" t="s">
        <v>30</v>
      </c>
      <c r="ORB1194" s="242" t="s">
        <v>26</v>
      </c>
      <c r="ORC1194" s="243">
        <v>7</v>
      </c>
      <c r="ORD1194" s="243">
        <v>2</v>
      </c>
      <c r="ORE1194" s="244" t="s">
        <v>237</v>
      </c>
      <c r="ORF1194" s="245">
        <v>111</v>
      </c>
      <c r="ORG1194" s="246">
        <v>211</v>
      </c>
      <c r="ORH1194" s="247" t="e">
        <f>ORH1211+ORH1253+ORH1284+ORH1300+ORH1322+ORH1354+ORH1370+ORH1391+ORH1406+ORH1439+#REF!+ORH1453+#REF!+ORH1465+#REF!</f>
        <v>#REF!</v>
      </c>
      <c r="ORI1194" s="241" t="s">
        <v>30</v>
      </c>
      <c r="ORJ1194" s="242" t="s">
        <v>26</v>
      </c>
      <c r="ORK1194" s="243">
        <v>7</v>
      </c>
      <c r="ORL1194" s="243">
        <v>2</v>
      </c>
      <c r="ORM1194" s="244" t="s">
        <v>237</v>
      </c>
      <c r="ORN1194" s="245">
        <v>111</v>
      </c>
      <c r="ORO1194" s="246">
        <v>211</v>
      </c>
      <c r="ORP1194" s="247" t="e">
        <f>ORP1211+ORP1253+ORP1284+ORP1300+ORP1322+ORP1354+ORP1370+ORP1391+ORP1406+ORP1439+#REF!+ORP1453+#REF!+ORP1465+#REF!</f>
        <v>#REF!</v>
      </c>
      <c r="ORQ1194" s="241" t="s">
        <v>30</v>
      </c>
      <c r="ORR1194" s="242" t="s">
        <v>26</v>
      </c>
      <c r="ORS1194" s="243">
        <v>7</v>
      </c>
      <c r="ORT1194" s="243">
        <v>2</v>
      </c>
      <c r="ORU1194" s="244" t="s">
        <v>237</v>
      </c>
      <c r="ORV1194" s="245">
        <v>111</v>
      </c>
      <c r="ORW1194" s="246">
        <v>211</v>
      </c>
      <c r="ORX1194" s="247" t="e">
        <f>ORX1211+ORX1253+ORX1284+ORX1300+ORX1322+ORX1354+ORX1370+ORX1391+ORX1406+ORX1439+#REF!+ORX1453+#REF!+ORX1465+#REF!</f>
        <v>#REF!</v>
      </c>
      <c r="ORY1194" s="241" t="s">
        <v>30</v>
      </c>
      <c r="ORZ1194" s="242" t="s">
        <v>26</v>
      </c>
      <c r="OSA1194" s="243">
        <v>7</v>
      </c>
      <c r="OSB1194" s="243">
        <v>2</v>
      </c>
      <c r="OSC1194" s="244" t="s">
        <v>237</v>
      </c>
      <c r="OSD1194" s="245">
        <v>111</v>
      </c>
      <c r="OSE1194" s="246">
        <v>211</v>
      </c>
      <c r="OSF1194" s="247" t="e">
        <f>OSF1211+OSF1253+OSF1284+OSF1300+OSF1322+OSF1354+OSF1370+OSF1391+OSF1406+OSF1439+#REF!+OSF1453+#REF!+OSF1465+#REF!</f>
        <v>#REF!</v>
      </c>
      <c r="OSG1194" s="241" t="s">
        <v>30</v>
      </c>
      <c r="OSH1194" s="242" t="s">
        <v>26</v>
      </c>
      <c r="OSI1194" s="243">
        <v>7</v>
      </c>
      <c r="OSJ1194" s="243">
        <v>2</v>
      </c>
      <c r="OSK1194" s="244" t="s">
        <v>237</v>
      </c>
      <c r="OSL1194" s="245">
        <v>111</v>
      </c>
      <c r="OSM1194" s="246">
        <v>211</v>
      </c>
      <c r="OSN1194" s="247" t="e">
        <f>OSN1211+OSN1253+OSN1284+OSN1300+OSN1322+OSN1354+OSN1370+OSN1391+OSN1406+OSN1439+#REF!+OSN1453+#REF!+OSN1465+#REF!</f>
        <v>#REF!</v>
      </c>
      <c r="OSO1194" s="241" t="s">
        <v>30</v>
      </c>
      <c r="OSP1194" s="242" t="s">
        <v>26</v>
      </c>
      <c r="OSQ1194" s="243">
        <v>7</v>
      </c>
      <c r="OSR1194" s="243">
        <v>2</v>
      </c>
      <c r="OSS1194" s="244" t="s">
        <v>237</v>
      </c>
      <c r="OST1194" s="245">
        <v>111</v>
      </c>
      <c r="OSU1194" s="246">
        <v>211</v>
      </c>
      <c r="OSV1194" s="247" t="e">
        <f>OSV1211+OSV1253+OSV1284+OSV1300+OSV1322+OSV1354+OSV1370+OSV1391+OSV1406+OSV1439+#REF!+OSV1453+#REF!+OSV1465+#REF!</f>
        <v>#REF!</v>
      </c>
      <c r="OSW1194" s="241" t="s">
        <v>30</v>
      </c>
      <c r="OSX1194" s="242" t="s">
        <v>26</v>
      </c>
      <c r="OSY1194" s="243">
        <v>7</v>
      </c>
      <c r="OSZ1194" s="243">
        <v>2</v>
      </c>
      <c r="OTA1194" s="244" t="s">
        <v>237</v>
      </c>
      <c r="OTB1194" s="245">
        <v>111</v>
      </c>
      <c r="OTC1194" s="246">
        <v>211</v>
      </c>
      <c r="OTD1194" s="247" t="e">
        <f>OTD1211+OTD1253+OTD1284+OTD1300+OTD1322+OTD1354+OTD1370+OTD1391+OTD1406+OTD1439+#REF!+OTD1453+#REF!+OTD1465+#REF!</f>
        <v>#REF!</v>
      </c>
      <c r="OTE1194" s="241" t="s">
        <v>30</v>
      </c>
      <c r="OTF1194" s="242" t="s">
        <v>26</v>
      </c>
      <c r="OTG1194" s="243">
        <v>7</v>
      </c>
      <c r="OTH1194" s="243">
        <v>2</v>
      </c>
      <c r="OTI1194" s="244" t="s">
        <v>237</v>
      </c>
      <c r="OTJ1194" s="245">
        <v>111</v>
      </c>
      <c r="OTK1194" s="246">
        <v>211</v>
      </c>
      <c r="OTL1194" s="247" t="e">
        <f>OTL1211+OTL1253+OTL1284+OTL1300+OTL1322+OTL1354+OTL1370+OTL1391+OTL1406+OTL1439+#REF!+OTL1453+#REF!+OTL1465+#REF!</f>
        <v>#REF!</v>
      </c>
      <c r="OTM1194" s="241" t="s">
        <v>30</v>
      </c>
      <c r="OTN1194" s="242" t="s">
        <v>26</v>
      </c>
      <c r="OTO1194" s="243">
        <v>7</v>
      </c>
      <c r="OTP1194" s="243">
        <v>2</v>
      </c>
      <c r="OTQ1194" s="244" t="s">
        <v>237</v>
      </c>
      <c r="OTR1194" s="245">
        <v>111</v>
      </c>
      <c r="OTS1194" s="246">
        <v>211</v>
      </c>
      <c r="OTT1194" s="247" t="e">
        <f>OTT1211+OTT1253+OTT1284+OTT1300+OTT1322+OTT1354+OTT1370+OTT1391+OTT1406+OTT1439+#REF!+OTT1453+#REF!+OTT1465+#REF!</f>
        <v>#REF!</v>
      </c>
      <c r="OTU1194" s="241" t="s">
        <v>30</v>
      </c>
      <c r="OTV1194" s="242" t="s">
        <v>26</v>
      </c>
      <c r="OTW1194" s="243">
        <v>7</v>
      </c>
      <c r="OTX1194" s="243">
        <v>2</v>
      </c>
      <c r="OTY1194" s="244" t="s">
        <v>237</v>
      </c>
      <c r="OTZ1194" s="245">
        <v>111</v>
      </c>
      <c r="OUA1194" s="246">
        <v>211</v>
      </c>
      <c r="OUB1194" s="247" t="e">
        <f>OUB1211+OUB1253+OUB1284+OUB1300+OUB1322+OUB1354+OUB1370+OUB1391+OUB1406+OUB1439+#REF!+OUB1453+#REF!+OUB1465+#REF!</f>
        <v>#REF!</v>
      </c>
      <c r="OUC1194" s="241" t="s">
        <v>30</v>
      </c>
      <c r="OUD1194" s="242" t="s">
        <v>26</v>
      </c>
      <c r="OUE1194" s="243">
        <v>7</v>
      </c>
      <c r="OUF1194" s="243">
        <v>2</v>
      </c>
      <c r="OUG1194" s="244" t="s">
        <v>237</v>
      </c>
      <c r="OUH1194" s="245">
        <v>111</v>
      </c>
      <c r="OUI1194" s="246">
        <v>211</v>
      </c>
      <c r="OUJ1194" s="247" t="e">
        <f>OUJ1211+OUJ1253+OUJ1284+OUJ1300+OUJ1322+OUJ1354+OUJ1370+OUJ1391+OUJ1406+OUJ1439+#REF!+OUJ1453+#REF!+OUJ1465+#REF!</f>
        <v>#REF!</v>
      </c>
      <c r="OUK1194" s="241" t="s">
        <v>30</v>
      </c>
      <c r="OUL1194" s="242" t="s">
        <v>26</v>
      </c>
      <c r="OUM1194" s="243">
        <v>7</v>
      </c>
      <c r="OUN1194" s="243">
        <v>2</v>
      </c>
      <c r="OUO1194" s="244" t="s">
        <v>237</v>
      </c>
      <c r="OUP1194" s="245">
        <v>111</v>
      </c>
      <c r="OUQ1194" s="246">
        <v>211</v>
      </c>
      <c r="OUR1194" s="247" t="e">
        <f>OUR1211+OUR1253+OUR1284+OUR1300+OUR1322+OUR1354+OUR1370+OUR1391+OUR1406+OUR1439+#REF!+OUR1453+#REF!+OUR1465+#REF!</f>
        <v>#REF!</v>
      </c>
      <c r="OUS1194" s="241" t="s">
        <v>30</v>
      </c>
      <c r="OUT1194" s="242" t="s">
        <v>26</v>
      </c>
      <c r="OUU1194" s="243">
        <v>7</v>
      </c>
      <c r="OUV1194" s="243">
        <v>2</v>
      </c>
      <c r="OUW1194" s="244" t="s">
        <v>237</v>
      </c>
      <c r="OUX1194" s="245">
        <v>111</v>
      </c>
      <c r="OUY1194" s="246">
        <v>211</v>
      </c>
      <c r="OUZ1194" s="247" t="e">
        <f>OUZ1211+OUZ1253+OUZ1284+OUZ1300+OUZ1322+OUZ1354+OUZ1370+OUZ1391+OUZ1406+OUZ1439+#REF!+OUZ1453+#REF!+OUZ1465+#REF!</f>
        <v>#REF!</v>
      </c>
      <c r="OVA1194" s="241" t="s">
        <v>30</v>
      </c>
      <c r="OVB1194" s="242" t="s">
        <v>26</v>
      </c>
      <c r="OVC1194" s="243">
        <v>7</v>
      </c>
      <c r="OVD1194" s="243">
        <v>2</v>
      </c>
      <c r="OVE1194" s="244" t="s">
        <v>237</v>
      </c>
      <c r="OVF1194" s="245">
        <v>111</v>
      </c>
      <c r="OVG1194" s="246">
        <v>211</v>
      </c>
      <c r="OVH1194" s="247" t="e">
        <f>OVH1211+OVH1253+OVH1284+OVH1300+OVH1322+OVH1354+OVH1370+OVH1391+OVH1406+OVH1439+#REF!+OVH1453+#REF!+OVH1465+#REF!</f>
        <v>#REF!</v>
      </c>
      <c r="OVI1194" s="241" t="s">
        <v>30</v>
      </c>
      <c r="OVJ1194" s="242" t="s">
        <v>26</v>
      </c>
      <c r="OVK1194" s="243">
        <v>7</v>
      </c>
      <c r="OVL1194" s="243">
        <v>2</v>
      </c>
      <c r="OVM1194" s="244" t="s">
        <v>237</v>
      </c>
      <c r="OVN1194" s="245">
        <v>111</v>
      </c>
      <c r="OVO1194" s="246">
        <v>211</v>
      </c>
      <c r="OVP1194" s="247" t="e">
        <f>OVP1211+OVP1253+OVP1284+OVP1300+OVP1322+OVP1354+OVP1370+OVP1391+OVP1406+OVP1439+#REF!+OVP1453+#REF!+OVP1465+#REF!</f>
        <v>#REF!</v>
      </c>
      <c r="OVQ1194" s="241" t="s">
        <v>30</v>
      </c>
      <c r="OVR1194" s="242" t="s">
        <v>26</v>
      </c>
      <c r="OVS1194" s="243">
        <v>7</v>
      </c>
      <c r="OVT1194" s="243">
        <v>2</v>
      </c>
      <c r="OVU1194" s="244" t="s">
        <v>237</v>
      </c>
      <c r="OVV1194" s="245">
        <v>111</v>
      </c>
      <c r="OVW1194" s="246">
        <v>211</v>
      </c>
      <c r="OVX1194" s="247" t="e">
        <f>OVX1211+OVX1253+OVX1284+OVX1300+OVX1322+OVX1354+OVX1370+OVX1391+OVX1406+OVX1439+#REF!+OVX1453+#REF!+OVX1465+#REF!</f>
        <v>#REF!</v>
      </c>
      <c r="OVY1194" s="241" t="s">
        <v>30</v>
      </c>
      <c r="OVZ1194" s="242" t="s">
        <v>26</v>
      </c>
      <c r="OWA1194" s="243">
        <v>7</v>
      </c>
      <c r="OWB1194" s="243">
        <v>2</v>
      </c>
      <c r="OWC1194" s="244" t="s">
        <v>237</v>
      </c>
      <c r="OWD1194" s="245">
        <v>111</v>
      </c>
      <c r="OWE1194" s="246">
        <v>211</v>
      </c>
      <c r="OWF1194" s="247" t="e">
        <f>OWF1211+OWF1253+OWF1284+OWF1300+OWF1322+OWF1354+OWF1370+OWF1391+OWF1406+OWF1439+#REF!+OWF1453+#REF!+OWF1465+#REF!</f>
        <v>#REF!</v>
      </c>
      <c r="OWG1194" s="241" t="s">
        <v>30</v>
      </c>
      <c r="OWH1194" s="242" t="s">
        <v>26</v>
      </c>
      <c r="OWI1194" s="243">
        <v>7</v>
      </c>
      <c r="OWJ1194" s="243">
        <v>2</v>
      </c>
      <c r="OWK1194" s="244" t="s">
        <v>237</v>
      </c>
      <c r="OWL1194" s="245">
        <v>111</v>
      </c>
      <c r="OWM1194" s="246">
        <v>211</v>
      </c>
      <c r="OWN1194" s="247" t="e">
        <f>OWN1211+OWN1253+OWN1284+OWN1300+OWN1322+OWN1354+OWN1370+OWN1391+OWN1406+OWN1439+#REF!+OWN1453+#REF!+OWN1465+#REF!</f>
        <v>#REF!</v>
      </c>
      <c r="OWO1194" s="241" t="s">
        <v>30</v>
      </c>
      <c r="OWP1194" s="242" t="s">
        <v>26</v>
      </c>
      <c r="OWQ1194" s="243">
        <v>7</v>
      </c>
      <c r="OWR1194" s="243">
        <v>2</v>
      </c>
      <c r="OWS1194" s="244" t="s">
        <v>237</v>
      </c>
      <c r="OWT1194" s="245">
        <v>111</v>
      </c>
      <c r="OWU1194" s="246">
        <v>211</v>
      </c>
      <c r="OWV1194" s="247" t="e">
        <f>OWV1211+OWV1253+OWV1284+OWV1300+OWV1322+OWV1354+OWV1370+OWV1391+OWV1406+OWV1439+#REF!+OWV1453+#REF!+OWV1465+#REF!</f>
        <v>#REF!</v>
      </c>
      <c r="OWW1194" s="241" t="s">
        <v>30</v>
      </c>
      <c r="OWX1194" s="242" t="s">
        <v>26</v>
      </c>
      <c r="OWY1194" s="243">
        <v>7</v>
      </c>
      <c r="OWZ1194" s="243">
        <v>2</v>
      </c>
      <c r="OXA1194" s="244" t="s">
        <v>237</v>
      </c>
      <c r="OXB1194" s="245">
        <v>111</v>
      </c>
      <c r="OXC1194" s="246">
        <v>211</v>
      </c>
      <c r="OXD1194" s="247" t="e">
        <f>OXD1211+OXD1253+OXD1284+OXD1300+OXD1322+OXD1354+OXD1370+OXD1391+OXD1406+OXD1439+#REF!+OXD1453+#REF!+OXD1465+#REF!</f>
        <v>#REF!</v>
      </c>
      <c r="OXE1194" s="241" t="s">
        <v>30</v>
      </c>
      <c r="OXF1194" s="242" t="s">
        <v>26</v>
      </c>
      <c r="OXG1194" s="243">
        <v>7</v>
      </c>
      <c r="OXH1194" s="243">
        <v>2</v>
      </c>
      <c r="OXI1194" s="244" t="s">
        <v>237</v>
      </c>
      <c r="OXJ1194" s="245">
        <v>111</v>
      </c>
      <c r="OXK1194" s="246">
        <v>211</v>
      </c>
      <c r="OXL1194" s="247" t="e">
        <f>OXL1211+OXL1253+OXL1284+OXL1300+OXL1322+OXL1354+OXL1370+OXL1391+OXL1406+OXL1439+#REF!+OXL1453+#REF!+OXL1465+#REF!</f>
        <v>#REF!</v>
      </c>
      <c r="OXM1194" s="241" t="s">
        <v>30</v>
      </c>
      <c r="OXN1194" s="242" t="s">
        <v>26</v>
      </c>
      <c r="OXO1194" s="243">
        <v>7</v>
      </c>
      <c r="OXP1194" s="243">
        <v>2</v>
      </c>
      <c r="OXQ1194" s="244" t="s">
        <v>237</v>
      </c>
      <c r="OXR1194" s="245">
        <v>111</v>
      </c>
      <c r="OXS1194" s="246">
        <v>211</v>
      </c>
      <c r="OXT1194" s="247" t="e">
        <f>OXT1211+OXT1253+OXT1284+OXT1300+OXT1322+OXT1354+OXT1370+OXT1391+OXT1406+OXT1439+#REF!+OXT1453+#REF!+OXT1465+#REF!</f>
        <v>#REF!</v>
      </c>
      <c r="OXU1194" s="241" t="s">
        <v>30</v>
      </c>
      <c r="OXV1194" s="242" t="s">
        <v>26</v>
      </c>
      <c r="OXW1194" s="243">
        <v>7</v>
      </c>
      <c r="OXX1194" s="243">
        <v>2</v>
      </c>
      <c r="OXY1194" s="244" t="s">
        <v>237</v>
      </c>
      <c r="OXZ1194" s="245">
        <v>111</v>
      </c>
      <c r="OYA1194" s="246">
        <v>211</v>
      </c>
      <c r="OYB1194" s="247" t="e">
        <f>OYB1211+OYB1253+OYB1284+OYB1300+OYB1322+OYB1354+OYB1370+OYB1391+OYB1406+OYB1439+#REF!+OYB1453+#REF!+OYB1465+#REF!</f>
        <v>#REF!</v>
      </c>
      <c r="OYC1194" s="241" t="s">
        <v>30</v>
      </c>
      <c r="OYD1194" s="242" t="s">
        <v>26</v>
      </c>
      <c r="OYE1194" s="243">
        <v>7</v>
      </c>
      <c r="OYF1194" s="243">
        <v>2</v>
      </c>
      <c r="OYG1194" s="244" t="s">
        <v>237</v>
      </c>
      <c r="OYH1194" s="245">
        <v>111</v>
      </c>
      <c r="OYI1194" s="246">
        <v>211</v>
      </c>
      <c r="OYJ1194" s="247" t="e">
        <f>OYJ1211+OYJ1253+OYJ1284+OYJ1300+OYJ1322+OYJ1354+OYJ1370+OYJ1391+OYJ1406+OYJ1439+#REF!+OYJ1453+#REF!+OYJ1465+#REF!</f>
        <v>#REF!</v>
      </c>
      <c r="OYK1194" s="241" t="s">
        <v>30</v>
      </c>
      <c r="OYL1194" s="242" t="s">
        <v>26</v>
      </c>
      <c r="OYM1194" s="243">
        <v>7</v>
      </c>
      <c r="OYN1194" s="243">
        <v>2</v>
      </c>
      <c r="OYO1194" s="244" t="s">
        <v>237</v>
      </c>
      <c r="OYP1194" s="245">
        <v>111</v>
      </c>
      <c r="OYQ1194" s="246">
        <v>211</v>
      </c>
      <c r="OYR1194" s="247" t="e">
        <f>OYR1211+OYR1253+OYR1284+OYR1300+OYR1322+OYR1354+OYR1370+OYR1391+OYR1406+OYR1439+#REF!+OYR1453+#REF!+OYR1465+#REF!</f>
        <v>#REF!</v>
      </c>
      <c r="OYS1194" s="241" t="s">
        <v>30</v>
      </c>
      <c r="OYT1194" s="242" t="s">
        <v>26</v>
      </c>
      <c r="OYU1194" s="243">
        <v>7</v>
      </c>
      <c r="OYV1194" s="243">
        <v>2</v>
      </c>
      <c r="OYW1194" s="244" t="s">
        <v>237</v>
      </c>
      <c r="OYX1194" s="245">
        <v>111</v>
      </c>
      <c r="OYY1194" s="246">
        <v>211</v>
      </c>
      <c r="OYZ1194" s="247" t="e">
        <f>OYZ1211+OYZ1253+OYZ1284+OYZ1300+OYZ1322+OYZ1354+OYZ1370+OYZ1391+OYZ1406+OYZ1439+#REF!+OYZ1453+#REF!+OYZ1465+#REF!</f>
        <v>#REF!</v>
      </c>
      <c r="OZA1194" s="241" t="s">
        <v>30</v>
      </c>
      <c r="OZB1194" s="242" t="s">
        <v>26</v>
      </c>
      <c r="OZC1194" s="243">
        <v>7</v>
      </c>
      <c r="OZD1194" s="243">
        <v>2</v>
      </c>
      <c r="OZE1194" s="244" t="s">
        <v>237</v>
      </c>
      <c r="OZF1194" s="245">
        <v>111</v>
      </c>
      <c r="OZG1194" s="246">
        <v>211</v>
      </c>
      <c r="OZH1194" s="247" t="e">
        <f>OZH1211+OZH1253+OZH1284+OZH1300+OZH1322+OZH1354+OZH1370+OZH1391+OZH1406+OZH1439+#REF!+OZH1453+#REF!+OZH1465+#REF!</f>
        <v>#REF!</v>
      </c>
      <c r="OZI1194" s="241" t="s">
        <v>30</v>
      </c>
      <c r="OZJ1194" s="242" t="s">
        <v>26</v>
      </c>
      <c r="OZK1194" s="243">
        <v>7</v>
      </c>
      <c r="OZL1194" s="243">
        <v>2</v>
      </c>
      <c r="OZM1194" s="244" t="s">
        <v>237</v>
      </c>
      <c r="OZN1194" s="245">
        <v>111</v>
      </c>
      <c r="OZO1194" s="246">
        <v>211</v>
      </c>
      <c r="OZP1194" s="247" t="e">
        <f>OZP1211+OZP1253+OZP1284+OZP1300+OZP1322+OZP1354+OZP1370+OZP1391+OZP1406+OZP1439+#REF!+OZP1453+#REF!+OZP1465+#REF!</f>
        <v>#REF!</v>
      </c>
      <c r="OZQ1194" s="241" t="s">
        <v>30</v>
      </c>
      <c r="OZR1194" s="242" t="s">
        <v>26</v>
      </c>
      <c r="OZS1194" s="243">
        <v>7</v>
      </c>
      <c r="OZT1194" s="243">
        <v>2</v>
      </c>
      <c r="OZU1194" s="244" t="s">
        <v>237</v>
      </c>
      <c r="OZV1194" s="245">
        <v>111</v>
      </c>
      <c r="OZW1194" s="246">
        <v>211</v>
      </c>
      <c r="OZX1194" s="247" t="e">
        <f>OZX1211+OZX1253+OZX1284+OZX1300+OZX1322+OZX1354+OZX1370+OZX1391+OZX1406+OZX1439+#REF!+OZX1453+#REF!+OZX1465+#REF!</f>
        <v>#REF!</v>
      </c>
      <c r="OZY1194" s="241" t="s">
        <v>30</v>
      </c>
      <c r="OZZ1194" s="242" t="s">
        <v>26</v>
      </c>
      <c r="PAA1194" s="243">
        <v>7</v>
      </c>
      <c r="PAB1194" s="243">
        <v>2</v>
      </c>
      <c r="PAC1194" s="244" t="s">
        <v>237</v>
      </c>
      <c r="PAD1194" s="245">
        <v>111</v>
      </c>
      <c r="PAE1194" s="246">
        <v>211</v>
      </c>
      <c r="PAF1194" s="247" t="e">
        <f>PAF1211+PAF1253+PAF1284+PAF1300+PAF1322+PAF1354+PAF1370+PAF1391+PAF1406+PAF1439+#REF!+PAF1453+#REF!+PAF1465+#REF!</f>
        <v>#REF!</v>
      </c>
      <c r="PAG1194" s="241" t="s">
        <v>30</v>
      </c>
      <c r="PAH1194" s="242" t="s">
        <v>26</v>
      </c>
      <c r="PAI1194" s="243">
        <v>7</v>
      </c>
      <c r="PAJ1194" s="243">
        <v>2</v>
      </c>
      <c r="PAK1194" s="244" t="s">
        <v>237</v>
      </c>
      <c r="PAL1194" s="245">
        <v>111</v>
      </c>
      <c r="PAM1194" s="246">
        <v>211</v>
      </c>
      <c r="PAN1194" s="247" t="e">
        <f>PAN1211+PAN1253+PAN1284+PAN1300+PAN1322+PAN1354+PAN1370+PAN1391+PAN1406+PAN1439+#REF!+PAN1453+#REF!+PAN1465+#REF!</f>
        <v>#REF!</v>
      </c>
      <c r="PAO1194" s="241" t="s">
        <v>30</v>
      </c>
      <c r="PAP1194" s="242" t="s">
        <v>26</v>
      </c>
      <c r="PAQ1194" s="243">
        <v>7</v>
      </c>
      <c r="PAR1194" s="243">
        <v>2</v>
      </c>
      <c r="PAS1194" s="244" t="s">
        <v>237</v>
      </c>
      <c r="PAT1194" s="245">
        <v>111</v>
      </c>
      <c r="PAU1194" s="246">
        <v>211</v>
      </c>
      <c r="PAV1194" s="247" t="e">
        <f>PAV1211+PAV1253+PAV1284+PAV1300+PAV1322+PAV1354+PAV1370+PAV1391+PAV1406+PAV1439+#REF!+PAV1453+#REF!+PAV1465+#REF!</f>
        <v>#REF!</v>
      </c>
      <c r="PAW1194" s="241" t="s">
        <v>30</v>
      </c>
      <c r="PAX1194" s="242" t="s">
        <v>26</v>
      </c>
      <c r="PAY1194" s="243">
        <v>7</v>
      </c>
      <c r="PAZ1194" s="243">
        <v>2</v>
      </c>
      <c r="PBA1194" s="244" t="s">
        <v>237</v>
      </c>
      <c r="PBB1194" s="245">
        <v>111</v>
      </c>
      <c r="PBC1194" s="246">
        <v>211</v>
      </c>
      <c r="PBD1194" s="247" t="e">
        <f>PBD1211+PBD1253+PBD1284+PBD1300+PBD1322+PBD1354+PBD1370+PBD1391+PBD1406+PBD1439+#REF!+PBD1453+#REF!+PBD1465+#REF!</f>
        <v>#REF!</v>
      </c>
      <c r="PBE1194" s="241" t="s">
        <v>30</v>
      </c>
      <c r="PBF1194" s="242" t="s">
        <v>26</v>
      </c>
      <c r="PBG1194" s="243">
        <v>7</v>
      </c>
      <c r="PBH1194" s="243">
        <v>2</v>
      </c>
      <c r="PBI1194" s="244" t="s">
        <v>237</v>
      </c>
      <c r="PBJ1194" s="245">
        <v>111</v>
      </c>
      <c r="PBK1194" s="246">
        <v>211</v>
      </c>
      <c r="PBL1194" s="247" t="e">
        <f>PBL1211+PBL1253+PBL1284+PBL1300+PBL1322+PBL1354+PBL1370+PBL1391+PBL1406+PBL1439+#REF!+PBL1453+#REF!+PBL1465+#REF!</f>
        <v>#REF!</v>
      </c>
      <c r="PBM1194" s="241" t="s">
        <v>30</v>
      </c>
      <c r="PBN1194" s="242" t="s">
        <v>26</v>
      </c>
      <c r="PBO1194" s="243">
        <v>7</v>
      </c>
      <c r="PBP1194" s="243">
        <v>2</v>
      </c>
      <c r="PBQ1194" s="244" t="s">
        <v>237</v>
      </c>
      <c r="PBR1194" s="245">
        <v>111</v>
      </c>
      <c r="PBS1194" s="246">
        <v>211</v>
      </c>
      <c r="PBT1194" s="247" t="e">
        <f>PBT1211+PBT1253+PBT1284+PBT1300+PBT1322+PBT1354+PBT1370+PBT1391+PBT1406+PBT1439+#REF!+PBT1453+#REF!+PBT1465+#REF!</f>
        <v>#REF!</v>
      </c>
      <c r="PBU1194" s="241" t="s">
        <v>30</v>
      </c>
      <c r="PBV1194" s="242" t="s">
        <v>26</v>
      </c>
      <c r="PBW1194" s="243">
        <v>7</v>
      </c>
      <c r="PBX1194" s="243">
        <v>2</v>
      </c>
      <c r="PBY1194" s="244" t="s">
        <v>237</v>
      </c>
      <c r="PBZ1194" s="245">
        <v>111</v>
      </c>
      <c r="PCA1194" s="246">
        <v>211</v>
      </c>
      <c r="PCB1194" s="247" t="e">
        <f>PCB1211+PCB1253+PCB1284+PCB1300+PCB1322+PCB1354+PCB1370+PCB1391+PCB1406+PCB1439+#REF!+PCB1453+#REF!+PCB1465+#REF!</f>
        <v>#REF!</v>
      </c>
      <c r="PCC1194" s="241" t="s">
        <v>30</v>
      </c>
      <c r="PCD1194" s="242" t="s">
        <v>26</v>
      </c>
      <c r="PCE1194" s="243">
        <v>7</v>
      </c>
      <c r="PCF1194" s="243">
        <v>2</v>
      </c>
      <c r="PCG1194" s="244" t="s">
        <v>237</v>
      </c>
      <c r="PCH1194" s="245">
        <v>111</v>
      </c>
      <c r="PCI1194" s="246">
        <v>211</v>
      </c>
      <c r="PCJ1194" s="247" t="e">
        <f>PCJ1211+PCJ1253+PCJ1284+PCJ1300+PCJ1322+PCJ1354+PCJ1370+PCJ1391+PCJ1406+PCJ1439+#REF!+PCJ1453+#REF!+PCJ1465+#REF!</f>
        <v>#REF!</v>
      </c>
      <c r="PCK1194" s="241" t="s">
        <v>30</v>
      </c>
      <c r="PCL1194" s="242" t="s">
        <v>26</v>
      </c>
      <c r="PCM1194" s="243">
        <v>7</v>
      </c>
      <c r="PCN1194" s="243">
        <v>2</v>
      </c>
      <c r="PCO1194" s="244" t="s">
        <v>237</v>
      </c>
      <c r="PCP1194" s="245">
        <v>111</v>
      </c>
      <c r="PCQ1194" s="246">
        <v>211</v>
      </c>
      <c r="PCR1194" s="247" t="e">
        <f>PCR1211+PCR1253+PCR1284+PCR1300+PCR1322+PCR1354+PCR1370+PCR1391+PCR1406+PCR1439+#REF!+PCR1453+#REF!+PCR1465+#REF!</f>
        <v>#REF!</v>
      </c>
      <c r="PCS1194" s="241" t="s">
        <v>30</v>
      </c>
      <c r="PCT1194" s="242" t="s">
        <v>26</v>
      </c>
      <c r="PCU1194" s="243">
        <v>7</v>
      </c>
      <c r="PCV1194" s="243">
        <v>2</v>
      </c>
      <c r="PCW1194" s="244" t="s">
        <v>237</v>
      </c>
      <c r="PCX1194" s="245">
        <v>111</v>
      </c>
      <c r="PCY1194" s="246">
        <v>211</v>
      </c>
      <c r="PCZ1194" s="247" t="e">
        <f>PCZ1211+PCZ1253+PCZ1284+PCZ1300+PCZ1322+PCZ1354+PCZ1370+PCZ1391+PCZ1406+PCZ1439+#REF!+PCZ1453+#REF!+PCZ1465+#REF!</f>
        <v>#REF!</v>
      </c>
      <c r="PDA1194" s="241" t="s">
        <v>30</v>
      </c>
      <c r="PDB1194" s="242" t="s">
        <v>26</v>
      </c>
      <c r="PDC1194" s="243">
        <v>7</v>
      </c>
      <c r="PDD1194" s="243">
        <v>2</v>
      </c>
      <c r="PDE1194" s="244" t="s">
        <v>237</v>
      </c>
      <c r="PDF1194" s="245">
        <v>111</v>
      </c>
      <c r="PDG1194" s="246">
        <v>211</v>
      </c>
      <c r="PDH1194" s="247" t="e">
        <f>PDH1211+PDH1253+PDH1284+PDH1300+PDH1322+PDH1354+PDH1370+PDH1391+PDH1406+PDH1439+#REF!+PDH1453+#REF!+PDH1465+#REF!</f>
        <v>#REF!</v>
      </c>
      <c r="PDI1194" s="241" t="s">
        <v>30</v>
      </c>
      <c r="PDJ1194" s="242" t="s">
        <v>26</v>
      </c>
      <c r="PDK1194" s="243">
        <v>7</v>
      </c>
      <c r="PDL1194" s="243">
        <v>2</v>
      </c>
      <c r="PDM1194" s="244" t="s">
        <v>237</v>
      </c>
      <c r="PDN1194" s="245">
        <v>111</v>
      </c>
      <c r="PDO1194" s="246">
        <v>211</v>
      </c>
      <c r="PDP1194" s="247" t="e">
        <f>PDP1211+PDP1253+PDP1284+PDP1300+PDP1322+PDP1354+PDP1370+PDP1391+PDP1406+PDP1439+#REF!+PDP1453+#REF!+PDP1465+#REF!</f>
        <v>#REF!</v>
      </c>
      <c r="PDQ1194" s="241" t="s">
        <v>30</v>
      </c>
      <c r="PDR1194" s="242" t="s">
        <v>26</v>
      </c>
      <c r="PDS1194" s="243">
        <v>7</v>
      </c>
      <c r="PDT1194" s="243">
        <v>2</v>
      </c>
      <c r="PDU1194" s="244" t="s">
        <v>237</v>
      </c>
      <c r="PDV1194" s="245">
        <v>111</v>
      </c>
      <c r="PDW1194" s="246">
        <v>211</v>
      </c>
      <c r="PDX1194" s="247" t="e">
        <f>PDX1211+PDX1253+PDX1284+PDX1300+PDX1322+PDX1354+PDX1370+PDX1391+PDX1406+PDX1439+#REF!+PDX1453+#REF!+PDX1465+#REF!</f>
        <v>#REF!</v>
      </c>
      <c r="PDY1194" s="241" t="s">
        <v>30</v>
      </c>
      <c r="PDZ1194" s="242" t="s">
        <v>26</v>
      </c>
      <c r="PEA1194" s="243">
        <v>7</v>
      </c>
      <c r="PEB1194" s="243">
        <v>2</v>
      </c>
      <c r="PEC1194" s="244" t="s">
        <v>237</v>
      </c>
      <c r="PED1194" s="245">
        <v>111</v>
      </c>
      <c r="PEE1194" s="246">
        <v>211</v>
      </c>
      <c r="PEF1194" s="247" t="e">
        <f>PEF1211+PEF1253+PEF1284+PEF1300+PEF1322+PEF1354+PEF1370+PEF1391+PEF1406+PEF1439+#REF!+PEF1453+#REF!+PEF1465+#REF!</f>
        <v>#REF!</v>
      </c>
      <c r="PEG1194" s="241" t="s">
        <v>30</v>
      </c>
      <c r="PEH1194" s="242" t="s">
        <v>26</v>
      </c>
      <c r="PEI1194" s="243">
        <v>7</v>
      </c>
      <c r="PEJ1194" s="243">
        <v>2</v>
      </c>
      <c r="PEK1194" s="244" t="s">
        <v>237</v>
      </c>
      <c r="PEL1194" s="245">
        <v>111</v>
      </c>
      <c r="PEM1194" s="246">
        <v>211</v>
      </c>
      <c r="PEN1194" s="247" t="e">
        <f>PEN1211+PEN1253+PEN1284+PEN1300+PEN1322+PEN1354+PEN1370+PEN1391+PEN1406+PEN1439+#REF!+PEN1453+#REF!+PEN1465+#REF!</f>
        <v>#REF!</v>
      </c>
      <c r="PEO1194" s="241" t="s">
        <v>30</v>
      </c>
      <c r="PEP1194" s="242" t="s">
        <v>26</v>
      </c>
      <c r="PEQ1194" s="243">
        <v>7</v>
      </c>
      <c r="PER1194" s="243">
        <v>2</v>
      </c>
      <c r="PES1194" s="244" t="s">
        <v>237</v>
      </c>
      <c r="PET1194" s="245">
        <v>111</v>
      </c>
      <c r="PEU1194" s="246">
        <v>211</v>
      </c>
      <c r="PEV1194" s="247" t="e">
        <f>PEV1211+PEV1253+PEV1284+PEV1300+PEV1322+PEV1354+PEV1370+PEV1391+PEV1406+PEV1439+#REF!+PEV1453+#REF!+PEV1465+#REF!</f>
        <v>#REF!</v>
      </c>
      <c r="PEW1194" s="241" t="s">
        <v>30</v>
      </c>
      <c r="PEX1194" s="242" t="s">
        <v>26</v>
      </c>
      <c r="PEY1194" s="243">
        <v>7</v>
      </c>
      <c r="PEZ1194" s="243">
        <v>2</v>
      </c>
      <c r="PFA1194" s="244" t="s">
        <v>237</v>
      </c>
      <c r="PFB1194" s="245">
        <v>111</v>
      </c>
      <c r="PFC1194" s="246">
        <v>211</v>
      </c>
      <c r="PFD1194" s="247" t="e">
        <f>PFD1211+PFD1253+PFD1284+PFD1300+PFD1322+PFD1354+PFD1370+PFD1391+PFD1406+PFD1439+#REF!+PFD1453+#REF!+PFD1465+#REF!</f>
        <v>#REF!</v>
      </c>
      <c r="PFE1194" s="241" t="s">
        <v>30</v>
      </c>
      <c r="PFF1194" s="242" t="s">
        <v>26</v>
      </c>
      <c r="PFG1194" s="243">
        <v>7</v>
      </c>
      <c r="PFH1194" s="243">
        <v>2</v>
      </c>
      <c r="PFI1194" s="244" t="s">
        <v>237</v>
      </c>
      <c r="PFJ1194" s="245">
        <v>111</v>
      </c>
      <c r="PFK1194" s="246">
        <v>211</v>
      </c>
      <c r="PFL1194" s="247" t="e">
        <f>PFL1211+PFL1253+PFL1284+PFL1300+PFL1322+PFL1354+PFL1370+PFL1391+PFL1406+PFL1439+#REF!+PFL1453+#REF!+PFL1465+#REF!</f>
        <v>#REF!</v>
      </c>
      <c r="PFM1194" s="241" t="s">
        <v>30</v>
      </c>
      <c r="PFN1194" s="242" t="s">
        <v>26</v>
      </c>
      <c r="PFO1194" s="243">
        <v>7</v>
      </c>
      <c r="PFP1194" s="243">
        <v>2</v>
      </c>
      <c r="PFQ1194" s="244" t="s">
        <v>237</v>
      </c>
      <c r="PFR1194" s="245">
        <v>111</v>
      </c>
      <c r="PFS1194" s="246">
        <v>211</v>
      </c>
      <c r="PFT1194" s="247" t="e">
        <f>PFT1211+PFT1253+PFT1284+PFT1300+PFT1322+PFT1354+PFT1370+PFT1391+PFT1406+PFT1439+#REF!+PFT1453+#REF!+PFT1465+#REF!</f>
        <v>#REF!</v>
      </c>
      <c r="PFU1194" s="241" t="s">
        <v>30</v>
      </c>
      <c r="PFV1194" s="242" t="s">
        <v>26</v>
      </c>
      <c r="PFW1194" s="243">
        <v>7</v>
      </c>
      <c r="PFX1194" s="243">
        <v>2</v>
      </c>
      <c r="PFY1194" s="244" t="s">
        <v>237</v>
      </c>
      <c r="PFZ1194" s="245">
        <v>111</v>
      </c>
      <c r="PGA1194" s="246">
        <v>211</v>
      </c>
      <c r="PGB1194" s="247" t="e">
        <f>PGB1211+PGB1253+PGB1284+PGB1300+PGB1322+PGB1354+PGB1370+PGB1391+PGB1406+PGB1439+#REF!+PGB1453+#REF!+PGB1465+#REF!</f>
        <v>#REF!</v>
      </c>
      <c r="PGC1194" s="241" t="s">
        <v>30</v>
      </c>
      <c r="PGD1194" s="242" t="s">
        <v>26</v>
      </c>
      <c r="PGE1194" s="243">
        <v>7</v>
      </c>
      <c r="PGF1194" s="243">
        <v>2</v>
      </c>
      <c r="PGG1194" s="244" t="s">
        <v>237</v>
      </c>
      <c r="PGH1194" s="245">
        <v>111</v>
      </c>
      <c r="PGI1194" s="246">
        <v>211</v>
      </c>
      <c r="PGJ1194" s="247" t="e">
        <f>PGJ1211+PGJ1253+PGJ1284+PGJ1300+PGJ1322+PGJ1354+PGJ1370+PGJ1391+PGJ1406+PGJ1439+#REF!+PGJ1453+#REF!+PGJ1465+#REF!</f>
        <v>#REF!</v>
      </c>
      <c r="PGK1194" s="241" t="s">
        <v>30</v>
      </c>
      <c r="PGL1194" s="242" t="s">
        <v>26</v>
      </c>
      <c r="PGM1194" s="243">
        <v>7</v>
      </c>
      <c r="PGN1194" s="243">
        <v>2</v>
      </c>
      <c r="PGO1194" s="244" t="s">
        <v>237</v>
      </c>
      <c r="PGP1194" s="245">
        <v>111</v>
      </c>
      <c r="PGQ1194" s="246">
        <v>211</v>
      </c>
      <c r="PGR1194" s="247" t="e">
        <f>PGR1211+PGR1253+PGR1284+PGR1300+PGR1322+PGR1354+PGR1370+PGR1391+PGR1406+PGR1439+#REF!+PGR1453+#REF!+PGR1465+#REF!</f>
        <v>#REF!</v>
      </c>
      <c r="PGS1194" s="241" t="s">
        <v>30</v>
      </c>
      <c r="PGT1194" s="242" t="s">
        <v>26</v>
      </c>
      <c r="PGU1194" s="243">
        <v>7</v>
      </c>
      <c r="PGV1194" s="243">
        <v>2</v>
      </c>
      <c r="PGW1194" s="244" t="s">
        <v>237</v>
      </c>
      <c r="PGX1194" s="245">
        <v>111</v>
      </c>
      <c r="PGY1194" s="246">
        <v>211</v>
      </c>
      <c r="PGZ1194" s="247" t="e">
        <f>PGZ1211+PGZ1253+PGZ1284+PGZ1300+PGZ1322+PGZ1354+PGZ1370+PGZ1391+PGZ1406+PGZ1439+#REF!+PGZ1453+#REF!+PGZ1465+#REF!</f>
        <v>#REF!</v>
      </c>
      <c r="PHA1194" s="241" t="s">
        <v>30</v>
      </c>
      <c r="PHB1194" s="242" t="s">
        <v>26</v>
      </c>
      <c r="PHC1194" s="243">
        <v>7</v>
      </c>
      <c r="PHD1194" s="243">
        <v>2</v>
      </c>
      <c r="PHE1194" s="244" t="s">
        <v>237</v>
      </c>
      <c r="PHF1194" s="245">
        <v>111</v>
      </c>
      <c r="PHG1194" s="246">
        <v>211</v>
      </c>
      <c r="PHH1194" s="247" t="e">
        <f>PHH1211+PHH1253+PHH1284+PHH1300+PHH1322+PHH1354+PHH1370+PHH1391+PHH1406+PHH1439+#REF!+PHH1453+#REF!+PHH1465+#REF!</f>
        <v>#REF!</v>
      </c>
      <c r="PHI1194" s="241" t="s">
        <v>30</v>
      </c>
      <c r="PHJ1194" s="242" t="s">
        <v>26</v>
      </c>
      <c r="PHK1194" s="243">
        <v>7</v>
      </c>
      <c r="PHL1194" s="243">
        <v>2</v>
      </c>
      <c r="PHM1194" s="244" t="s">
        <v>237</v>
      </c>
      <c r="PHN1194" s="245">
        <v>111</v>
      </c>
      <c r="PHO1194" s="246">
        <v>211</v>
      </c>
      <c r="PHP1194" s="247" t="e">
        <f>PHP1211+PHP1253+PHP1284+PHP1300+PHP1322+PHP1354+PHP1370+PHP1391+PHP1406+PHP1439+#REF!+PHP1453+#REF!+PHP1465+#REF!</f>
        <v>#REF!</v>
      </c>
      <c r="PHQ1194" s="241" t="s">
        <v>30</v>
      </c>
      <c r="PHR1194" s="242" t="s">
        <v>26</v>
      </c>
      <c r="PHS1194" s="243">
        <v>7</v>
      </c>
      <c r="PHT1194" s="243">
        <v>2</v>
      </c>
      <c r="PHU1194" s="244" t="s">
        <v>237</v>
      </c>
      <c r="PHV1194" s="245">
        <v>111</v>
      </c>
      <c r="PHW1194" s="246">
        <v>211</v>
      </c>
      <c r="PHX1194" s="247" t="e">
        <f>PHX1211+PHX1253+PHX1284+PHX1300+PHX1322+PHX1354+PHX1370+PHX1391+PHX1406+PHX1439+#REF!+PHX1453+#REF!+PHX1465+#REF!</f>
        <v>#REF!</v>
      </c>
      <c r="PHY1194" s="241" t="s">
        <v>30</v>
      </c>
      <c r="PHZ1194" s="242" t="s">
        <v>26</v>
      </c>
      <c r="PIA1194" s="243">
        <v>7</v>
      </c>
      <c r="PIB1194" s="243">
        <v>2</v>
      </c>
      <c r="PIC1194" s="244" t="s">
        <v>237</v>
      </c>
      <c r="PID1194" s="245">
        <v>111</v>
      </c>
      <c r="PIE1194" s="246">
        <v>211</v>
      </c>
      <c r="PIF1194" s="247" t="e">
        <f>PIF1211+PIF1253+PIF1284+PIF1300+PIF1322+PIF1354+PIF1370+PIF1391+PIF1406+PIF1439+#REF!+PIF1453+#REF!+PIF1465+#REF!</f>
        <v>#REF!</v>
      </c>
      <c r="PIG1194" s="241" t="s">
        <v>30</v>
      </c>
      <c r="PIH1194" s="242" t="s">
        <v>26</v>
      </c>
      <c r="PII1194" s="243">
        <v>7</v>
      </c>
      <c r="PIJ1194" s="243">
        <v>2</v>
      </c>
      <c r="PIK1194" s="244" t="s">
        <v>237</v>
      </c>
      <c r="PIL1194" s="245">
        <v>111</v>
      </c>
      <c r="PIM1194" s="246">
        <v>211</v>
      </c>
      <c r="PIN1194" s="247" t="e">
        <f>PIN1211+PIN1253+PIN1284+PIN1300+PIN1322+PIN1354+PIN1370+PIN1391+PIN1406+PIN1439+#REF!+PIN1453+#REF!+PIN1465+#REF!</f>
        <v>#REF!</v>
      </c>
      <c r="PIO1194" s="241" t="s">
        <v>30</v>
      </c>
      <c r="PIP1194" s="242" t="s">
        <v>26</v>
      </c>
      <c r="PIQ1194" s="243">
        <v>7</v>
      </c>
      <c r="PIR1194" s="243">
        <v>2</v>
      </c>
      <c r="PIS1194" s="244" t="s">
        <v>237</v>
      </c>
      <c r="PIT1194" s="245">
        <v>111</v>
      </c>
      <c r="PIU1194" s="246">
        <v>211</v>
      </c>
      <c r="PIV1194" s="247" t="e">
        <f>PIV1211+PIV1253+PIV1284+PIV1300+PIV1322+PIV1354+PIV1370+PIV1391+PIV1406+PIV1439+#REF!+PIV1453+#REF!+PIV1465+#REF!</f>
        <v>#REF!</v>
      </c>
      <c r="PIW1194" s="241" t="s">
        <v>30</v>
      </c>
      <c r="PIX1194" s="242" t="s">
        <v>26</v>
      </c>
      <c r="PIY1194" s="243">
        <v>7</v>
      </c>
      <c r="PIZ1194" s="243">
        <v>2</v>
      </c>
      <c r="PJA1194" s="244" t="s">
        <v>237</v>
      </c>
      <c r="PJB1194" s="245">
        <v>111</v>
      </c>
      <c r="PJC1194" s="246">
        <v>211</v>
      </c>
      <c r="PJD1194" s="247" t="e">
        <f>PJD1211+PJD1253+PJD1284+PJD1300+PJD1322+PJD1354+PJD1370+PJD1391+PJD1406+PJD1439+#REF!+PJD1453+#REF!+PJD1465+#REF!</f>
        <v>#REF!</v>
      </c>
      <c r="PJE1194" s="241" t="s">
        <v>30</v>
      </c>
      <c r="PJF1194" s="242" t="s">
        <v>26</v>
      </c>
      <c r="PJG1194" s="243">
        <v>7</v>
      </c>
      <c r="PJH1194" s="243">
        <v>2</v>
      </c>
      <c r="PJI1194" s="244" t="s">
        <v>237</v>
      </c>
      <c r="PJJ1194" s="245">
        <v>111</v>
      </c>
      <c r="PJK1194" s="246">
        <v>211</v>
      </c>
      <c r="PJL1194" s="247" t="e">
        <f>PJL1211+PJL1253+PJL1284+PJL1300+PJL1322+PJL1354+PJL1370+PJL1391+PJL1406+PJL1439+#REF!+PJL1453+#REF!+PJL1465+#REF!</f>
        <v>#REF!</v>
      </c>
      <c r="PJM1194" s="241" t="s">
        <v>30</v>
      </c>
      <c r="PJN1194" s="242" t="s">
        <v>26</v>
      </c>
      <c r="PJO1194" s="243">
        <v>7</v>
      </c>
      <c r="PJP1194" s="243">
        <v>2</v>
      </c>
      <c r="PJQ1194" s="244" t="s">
        <v>237</v>
      </c>
      <c r="PJR1194" s="245">
        <v>111</v>
      </c>
      <c r="PJS1194" s="246">
        <v>211</v>
      </c>
      <c r="PJT1194" s="247" t="e">
        <f>PJT1211+PJT1253+PJT1284+PJT1300+PJT1322+PJT1354+PJT1370+PJT1391+PJT1406+PJT1439+#REF!+PJT1453+#REF!+PJT1465+#REF!</f>
        <v>#REF!</v>
      </c>
      <c r="PJU1194" s="241" t="s">
        <v>30</v>
      </c>
      <c r="PJV1194" s="242" t="s">
        <v>26</v>
      </c>
      <c r="PJW1194" s="243">
        <v>7</v>
      </c>
      <c r="PJX1194" s="243">
        <v>2</v>
      </c>
      <c r="PJY1194" s="244" t="s">
        <v>237</v>
      </c>
      <c r="PJZ1194" s="245">
        <v>111</v>
      </c>
      <c r="PKA1194" s="246">
        <v>211</v>
      </c>
      <c r="PKB1194" s="247" t="e">
        <f>PKB1211+PKB1253+PKB1284+PKB1300+PKB1322+PKB1354+PKB1370+PKB1391+PKB1406+PKB1439+#REF!+PKB1453+#REF!+PKB1465+#REF!</f>
        <v>#REF!</v>
      </c>
      <c r="PKC1194" s="241" t="s">
        <v>30</v>
      </c>
      <c r="PKD1194" s="242" t="s">
        <v>26</v>
      </c>
      <c r="PKE1194" s="243">
        <v>7</v>
      </c>
      <c r="PKF1194" s="243">
        <v>2</v>
      </c>
      <c r="PKG1194" s="244" t="s">
        <v>237</v>
      </c>
      <c r="PKH1194" s="245">
        <v>111</v>
      </c>
      <c r="PKI1194" s="246">
        <v>211</v>
      </c>
      <c r="PKJ1194" s="247" t="e">
        <f>PKJ1211+PKJ1253+PKJ1284+PKJ1300+PKJ1322+PKJ1354+PKJ1370+PKJ1391+PKJ1406+PKJ1439+#REF!+PKJ1453+#REF!+PKJ1465+#REF!</f>
        <v>#REF!</v>
      </c>
      <c r="PKK1194" s="241" t="s">
        <v>30</v>
      </c>
      <c r="PKL1194" s="242" t="s">
        <v>26</v>
      </c>
      <c r="PKM1194" s="243">
        <v>7</v>
      </c>
      <c r="PKN1194" s="243">
        <v>2</v>
      </c>
      <c r="PKO1194" s="244" t="s">
        <v>237</v>
      </c>
      <c r="PKP1194" s="245">
        <v>111</v>
      </c>
      <c r="PKQ1194" s="246">
        <v>211</v>
      </c>
      <c r="PKR1194" s="247" t="e">
        <f>PKR1211+PKR1253+PKR1284+PKR1300+PKR1322+PKR1354+PKR1370+PKR1391+PKR1406+PKR1439+#REF!+PKR1453+#REF!+PKR1465+#REF!</f>
        <v>#REF!</v>
      </c>
      <c r="PKS1194" s="241" t="s">
        <v>30</v>
      </c>
      <c r="PKT1194" s="242" t="s">
        <v>26</v>
      </c>
      <c r="PKU1194" s="243">
        <v>7</v>
      </c>
      <c r="PKV1194" s="243">
        <v>2</v>
      </c>
      <c r="PKW1194" s="244" t="s">
        <v>237</v>
      </c>
      <c r="PKX1194" s="245">
        <v>111</v>
      </c>
      <c r="PKY1194" s="246">
        <v>211</v>
      </c>
      <c r="PKZ1194" s="247" t="e">
        <f>PKZ1211+PKZ1253+PKZ1284+PKZ1300+PKZ1322+PKZ1354+PKZ1370+PKZ1391+PKZ1406+PKZ1439+#REF!+PKZ1453+#REF!+PKZ1465+#REF!</f>
        <v>#REF!</v>
      </c>
      <c r="PLA1194" s="241" t="s">
        <v>30</v>
      </c>
      <c r="PLB1194" s="242" t="s">
        <v>26</v>
      </c>
      <c r="PLC1194" s="243">
        <v>7</v>
      </c>
      <c r="PLD1194" s="243">
        <v>2</v>
      </c>
      <c r="PLE1194" s="244" t="s">
        <v>237</v>
      </c>
      <c r="PLF1194" s="245">
        <v>111</v>
      </c>
      <c r="PLG1194" s="246">
        <v>211</v>
      </c>
      <c r="PLH1194" s="247" t="e">
        <f>PLH1211+PLH1253+PLH1284+PLH1300+PLH1322+PLH1354+PLH1370+PLH1391+PLH1406+PLH1439+#REF!+PLH1453+#REF!+PLH1465+#REF!</f>
        <v>#REF!</v>
      </c>
      <c r="PLI1194" s="241" t="s">
        <v>30</v>
      </c>
      <c r="PLJ1194" s="242" t="s">
        <v>26</v>
      </c>
      <c r="PLK1194" s="243">
        <v>7</v>
      </c>
      <c r="PLL1194" s="243">
        <v>2</v>
      </c>
      <c r="PLM1194" s="244" t="s">
        <v>237</v>
      </c>
      <c r="PLN1194" s="245">
        <v>111</v>
      </c>
      <c r="PLO1194" s="246">
        <v>211</v>
      </c>
      <c r="PLP1194" s="247" t="e">
        <f>PLP1211+PLP1253+PLP1284+PLP1300+PLP1322+PLP1354+PLP1370+PLP1391+PLP1406+PLP1439+#REF!+PLP1453+#REF!+PLP1465+#REF!</f>
        <v>#REF!</v>
      </c>
      <c r="PLQ1194" s="241" t="s">
        <v>30</v>
      </c>
      <c r="PLR1194" s="242" t="s">
        <v>26</v>
      </c>
      <c r="PLS1194" s="243">
        <v>7</v>
      </c>
      <c r="PLT1194" s="243">
        <v>2</v>
      </c>
      <c r="PLU1194" s="244" t="s">
        <v>237</v>
      </c>
      <c r="PLV1194" s="245">
        <v>111</v>
      </c>
      <c r="PLW1194" s="246">
        <v>211</v>
      </c>
      <c r="PLX1194" s="247" t="e">
        <f>PLX1211+PLX1253+PLX1284+PLX1300+PLX1322+PLX1354+PLX1370+PLX1391+PLX1406+PLX1439+#REF!+PLX1453+#REF!+PLX1465+#REF!</f>
        <v>#REF!</v>
      </c>
      <c r="PLY1194" s="241" t="s">
        <v>30</v>
      </c>
      <c r="PLZ1194" s="242" t="s">
        <v>26</v>
      </c>
      <c r="PMA1194" s="243">
        <v>7</v>
      </c>
      <c r="PMB1194" s="243">
        <v>2</v>
      </c>
      <c r="PMC1194" s="244" t="s">
        <v>237</v>
      </c>
      <c r="PMD1194" s="245">
        <v>111</v>
      </c>
      <c r="PME1194" s="246">
        <v>211</v>
      </c>
      <c r="PMF1194" s="247" t="e">
        <f>PMF1211+PMF1253+PMF1284+PMF1300+PMF1322+PMF1354+PMF1370+PMF1391+PMF1406+PMF1439+#REF!+PMF1453+#REF!+PMF1465+#REF!</f>
        <v>#REF!</v>
      </c>
      <c r="PMG1194" s="241" t="s">
        <v>30</v>
      </c>
      <c r="PMH1194" s="242" t="s">
        <v>26</v>
      </c>
      <c r="PMI1194" s="243">
        <v>7</v>
      </c>
      <c r="PMJ1194" s="243">
        <v>2</v>
      </c>
      <c r="PMK1194" s="244" t="s">
        <v>237</v>
      </c>
      <c r="PML1194" s="245">
        <v>111</v>
      </c>
      <c r="PMM1194" s="246">
        <v>211</v>
      </c>
      <c r="PMN1194" s="247" t="e">
        <f>PMN1211+PMN1253+PMN1284+PMN1300+PMN1322+PMN1354+PMN1370+PMN1391+PMN1406+PMN1439+#REF!+PMN1453+#REF!+PMN1465+#REF!</f>
        <v>#REF!</v>
      </c>
      <c r="PMO1194" s="241" t="s">
        <v>30</v>
      </c>
      <c r="PMP1194" s="242" t="s">
        <v>26</v>
      </c>
      <c r="PMQ1194" s="243">
        <v>7</v>
      </c>
      <c r="PMR1194" s="243">
        <v>2</v>
      </c>
      <c r="PMS1194" s="244" t="s">
        <v>237</v>
      </c>
      <c r="PMT1194" s="245">
        <v>111</v>
      </c>
      <c r="PMU1194" s="246">
        <v>211</v>
      </c>
      <c r="PMV1194" s="247" t="e">
        <f>PMV1211+PMV1253+PMV1284+PMV1300+PMV1322+PMV1354+PMV1370+PMV1391+PMV1406+PMV1439+#REF!+PMV1453+#REF!+PMV1465+#REF!</f>
        <v>#REF!</v>
      </c>
      <c r="PMW1194" s="241" t="s">
        <v>30</v>
      </c>
      <c r="PMX1194" s="242" t="s">
        <v>26</v>
      </c>
      <c r="PMY1194" s="243">
        <v>7</v>
      </c>
      <c r="PMZ1194" s="243">
        <v>2</v>
      </c>
      <c r="PNA1194" s="244" t="s">
        <v>237</v>
      </c>
      <c r="PNB1194" s="245">
        <v>111</v>
      </c>
      <c r="PNC1194" s="246">
        <v>211</v>
      </c>
      <c r="PND1194" s="247" t="e">
        <f>PND1211+PND1253+PND1284+PND1300+PND1322+PND1354+PND1370+PND1391+PND1406+PND1439+#REF!+PND1453+#REF!+PND1465+#REF!</f>
        <v>#REF!</v>
      </c>
      <c r="PNE1194" s="241" t="s">
        <v>30</v>
      </c>
      <c r="PNF1194" s="242" t="s">
        <v>26</v>
      </c>
      <c r="PNG1194" s="243">
        <v>7</v>
      </c>
      <c r="PNH1194" s="243">
        <v>2</v>
      </c>
      <c r="PNI1194" s="244" t="s">
        <v>237</v>
      </c>
      <c r="PNJ1194" s="245">
        <v>111</v>
      </c>
      <c r="PNK1194" s="246">
        <v>211</v>
      </c>
      <c r="PNL1194" s="247" t="e">
        <f>PNL1211+PNL1253+PNL1284+PNL1300+PNL1322+PNL1354+PNL1370+PNL1391+PNL1406+PNL1439+#REF!+PNL1453+#REF!+PNL1465+#REF!</f>
        <v>#REF!</v>
      </c>
      <c r="PNM1194" s="241" t="s">
        <v>30</v>
      </c>
      <c r="PNN1194" s="242" t="s">
        <v>26</v>
      </c>
      <c r="PNO1194" s="243">
        <v>7</v>
      </c>
      <c r="PNP1194" s="243">
        <v>2</v>
      </c>
      <c r="PNQ1194" s="244" t="s">
        <v>237</v>
      </c>
      <c r="PNR1194" s="245">
        <v>111</v>
      </c>
      <c r="PNS1194" s="246">
        <v>211</v>
      </c>
      <c r="PNT1194" s="247" t="e">
        <f>PNT1211+PNT1253+PNT1284+PNT1300+PNT1322+PNT1354+PNT1370+PNT1391+PNT1406+PNT1439+#REF!+PNT1453+#REF!+PNT1465+#REF!</f>
        <v>#REF!</v>
      </c>
      <c r="PNU1194" s="241" t="s">
        <v>30</v>
      </c>
      <c r="PNV1194" s="242" t="s">
        <v>26</v>
      </c>
      <c r="PNW1194" s="243">
        <v>7</v>
      </c>
      <c r="PNX1194" s="243">
        <v>2</v>
      </c>
      <c r="PNY1194" s="244" t="s">
        <v>237</v>
      </c>
      <c r="PNZ1194" s="245">
        <v>111</v>
      </c>
      <c r="POA1194" s="246">
        <v>211</v>
      </c>
      <c r="POB1194" s="247" t="e">
        <f>POB1211+POB1253+POB1284+POB1300+POB1322+POB1354+POB1370+POB1391+POB1406+POB1439+#REF!+POB1453+#REF!+POB1465+#REF!</f>
        <v>#REF!</v>
      </c>
      <c r="POC1194" s="241" t="s">
        <v>30</v>
      </c>
      <c r="POD1194" s="242" t="s">
        <v>26</v>
      </c>
      <c r="POE1194" s="243">
        <v>7</v>
      </c>
      <c r="POF1194" s="243">
        <v>2</v>
      </c>
      <c r="POG1194" s="244" t="s">
        <v>237</v>
      </c>
      <c r="POH1194" s="245">
        <v>111</v>
      </c>
      <c r="POI1194" s="246">
        <v>211</v>
      </c>
      <c r="POJ1194" s="247" t="e">
        <f>POJ1211+POJ1253+POJ1284+POJ1300+POJ1322+POJ1354+POJ1370+POJ1391+POJ1406+POJ1439+#REF!+POJ1453+#REF!+POJ1465+#REF!</f>
        <v>#REF!</v>
      </c>
      <c r="POK1194" s="241" t="s">
        <v>30</v>
      </c>
      <c r="POL1194" s="242" t="s">
        <v>26</v>
      </c>
      <c r="POM1194" s="243">
        <v>7</v>
      </c>
      <c r="PON1194" s="243">
        <v>2</v>
      </c>
      <c r="POO1194" s="244" t="s">
        <v>237</v>
      </c>
      <c r="POP1194" s="245">
        <v>111</v>
      </c>
      <c r="POQ1194" s="246">
        <v>211</v>
      </c>
      <c r="POR1194" s="247" t="e">
        <f>POR1211+POR1253+POR1284+POR1300+POR1322+POR1354+POR1370+POR1391+POR1406+POR1439+#REF!+POR1453+#REF!+POR1465+#REF!</f>
        <v>#REF!</v>
      </c>
      <c r="POS1194" s="241" t="s">
        <v>30</v>
      </c>
      <c r="POT1194" s="242" t="s">
        <v>26</v>
      </c>
      <c r="POU1194" s="243">
        <v>7</v>
      </c>
      <c r="POV1194" s="243">
        <v>2</v>
      </c>
      <c r="POW1194" s="244" t="s">
        <v>237</v>
      </c>
      <c r="POX1194" s="245">
        <v>111</v>
      </c>
      <c r="POY1194" s="246">
        <v>211</v>
      </c>
      <c r="POZ1194" s="247" t="e">
        <f>POZ1211+POZ1253+POZ1284+POZ1300+POZ1322+POZ1354+POZ1370+POZ1391+POZ1406+POZ1439+#REF!+POZ1453+#REF!+POZ1465+#REF!</f>
        <v>#REF!</v>
      </c>
      <c r="PPA1194" s="241" t="s">
        <v>30</v>
      </c>
      <c r="PPB1194" s="242" t="s">
        <v>26</v>
      </c>
      <c r="PPC1194" s="243">
        <v>7</v>
      </c>
      <c r="PPD1194" s="243">
        <v>2</v>
      </c>
      <c r="PPE1194" s="244" t="s">
        <v>237</v>
      </c>
      <c r="PPF1194" s="245">
        <v>111</v>
      </c>
      <c r="PPG1194" s="246">
        <v>211</v>
      </c>
      <c r="PPH1194" s="247" t="e">
        <f>PPH1211+PPH1253+PPH1284+PPH1300+PPH1322+PPH1354+PPH1370+PPH1391+PPH1406+PPH1439+#REF!+PPH1453+#REF!+PPH1465+#REF!</f>
        <v>#REF!</v>
      </c>
      <c r="PPI1194" s="241" t="s">
        <v>30</v>
      </c>
      <c r="PPJ1194" s="242" t="s">
        <v>26</v>
      </c>
      <c r="PPK1194" s="243">
        <v>7</v>
      </c>
      <c r="PPL1194" s="243">
        <v>2</v>
      </c>
      <c r="PPM1194" s="244" t="s">
        <v>237</v>
      </c>
      <c r="PPN1194" s="245">
        <v>111</v>
      </c>
      <c r="PPO1194" s="246">
        <v>211</v>
      </c>
      <c r="PPP1194" s="247" t="e">
        <f>PPP1211+PPP1253+PPP1284+PPP1300+PPP1322+PPP1354+PPP1370+PPP1391+PPP1406+PPP1439+#REF!+PPP1453+#REF!+PPP1465+#REF!</f>
        <v>#REF!</v>
      </c>
      <c r="PPQ1194" s="241" t="s">
        <v>30</v>
      </c>
      <c r="PPR1194" s="242" t="s">
        <v>26</v>
      </c>
      <c r="PPS1194" s="243">
        <v>7</v>
      </c>
      <c r="PPT1194" s="243">
        <v>2</v>
      </c>
      <c r="PPU1194" s="244" t="s">
        <v>237</v>
      </c>
      <c r="PPV1194" s="245">
        <v>111</v>
      </c>
      <c r="PPW1194" s="246">
        <v>211</v>
      </c>
      <c r="PPX1194" s="247" t="e">
        <f>PPX1211+PPX1253+PPX1284+PPX1300+PPX1322+PPX1354+PPX1370+PPX1391+PPX1406+PPX1439+#REF!+PPX1453+#REF!+PPX1465+#REF!</f>
        <v>#REF!</v>
      </c>
      <c r="PPY1194" s="241" t="s">
        <v>30</v>
      </c>
      <c r="PPZ1194" s="242" t="s">
        <v>26</v>
      </c>
      <c r="PQA1194" s="243">
        <v>7</v>
      </c>
      <c r="PQB1194" s="243">
        <v>2</v>
      </c>
      <c r="PQC1194" s="244" t="s">
        <v>237</v>
      </c>
      <c r="PQD1194" s="245">
        <v>111</v>
      </c>
      <c r="PQE1194" s="246">
        <v>211</v>
      </c>
      <c r="PQF1194" s="247" t="e">
        <f>PQF1211+PQF1253+PQF1284+PQF1300+PQF1322+PQF1354+PQF1370+PQF1391+PQF1406+PQF1439+#REF!+PQF1453+#REF!+PQF1465+#REF!</f>
        <v>#REF!</v>
      </c>
      <c r="PQG1194" s="241" t="s">
        <v>30</v>
      </c>
      <c r="PQH1194" s="242" t="s">
        <v>26</v>
      </c>
      <c r="PQI1194" s="243">
        <v>7</v>
      </c>
      <c r="PQJ1194" s="243">
        <v>2</v>
      </c>
      <c r="PQK1194" s="244" t="s">
        <v>237</v>
      </c>
      <c r="PQL1194" s="245">
        <v>111</v>
      </c>
      <c r="PQM1194" s="246">
        <v>211</v>
      </c>
      <c r="PQN1194" s="247" t="e">
        <f>PQN1211+PQN1253+PQN1284+PQN1300+PQN1322+PQN1354+PQN1370+PQN1391+PQN1406+PQN1439+#REF!+PQN1453+#REF!+PQN1465+#REF!</f>
        <v>#REF!</v>
      </c>
      <c r="PQO1194" s="241" t="s">
        <v>30</v>
      </c>
      <c r="PQP1194" s="242" t="s">
        <v>26</v>
      </c>
      <c r="PQQ1194" s="243">
        <v>7</v>
      </c>
      <c r="PQR1194" s="243">
        <v>2</v>
      </c>
      <c r="PQS1194" s="244" t="s">
        <v>237</v>
      </c>
      <c r="PQT1194" s="245">
        <v>111</v>
      </c>
      <c r="PQU1194" s="246">
        <v>211</v>
      </c>
      <c r="PQV1194" s="247" t="e">
        <f>PQV1211+PQV1253+PQV1284+PQV1300+PQV1322+PQV1354+PQV1370+PQV1391+PQV1406+PQV1439+#REF!+PQV1453+#REF!+PQV1465+#REF!</f>
        <v>#REF!</v>
      </c>
      <c r="PQW1194" s="241" t="s">
        <v>30</v>
      </c>
      <c r="PQX1194" s="242" t="s">
        <v>26</v>
      </c>
      <c r="PQY1194" s="243">
        <v>7</v>
      </c>
      <c r="PQZ1194" s="243">
        <v>2</v>
      </c>
      <c r="PRA1194" s="244" t="s">
        <v>237</v>
      </c>
      <c r="PRB1194" s="245">
        <v>111</v>
      </c>
      <c r="PRC1194" s="246">
        <v>211</v>
      </c>
      <c r="PRD1194" s="247" t="e">
        <f>PRD1211+PRD1253+PRD1284+PRD1300+PRD1322+PRD1354+PRD1370+PRD1391+PRD1406+PRD1439+#REF!+PRD1453+#REF!+PRD1465+#REF!</f>
        <v>#REF!</v>
      </c>
      <c r="PRE1194" s="241" t="s">
        <v>30</v>
      </c>
      <c r="PRF1194" s="242" t="s">
        <v>26</v>
      </c>
      <c r="PRG1194" s="243">
        <v>7</v>
      </c>
      <c r="PRH1194" s="243">
        <v>2</v>
      </c>
      <c r="PRI1194" s="244" t="s">
        <v>237</v>
      </c>
      <c r="PRJ1194" s="245">
        <v>111</v>
      </c>
      <c r="PRK1194" s="246">
        <v>211</v>
      </c>
      <c r="PRL1194" s="247" t="e">
        <f>PRL1211+PRL1253+PRL1284+PRL1300+PRL1322+PRL1354+PRL1370+PRL1391+PRL1406+PRL1439+#REF!+PRL1453+#REF!+PRL1465+#REF!</f>
        <v>#REF!</v>
      </c>
      <c r="PRM1194" s="241" t="s">
        <v>30</v>
      </c>
      <c r="PRN1194" s="242" t="s">
        <v>26</v>
      </c>
      <c r="PRO1194" s="243">
        <v>7</v>
      </c>
      <c r="PRP1194" s="243">
        <v>2</v>
      </c>
      <c r="PRQ1194" s="244" t="s">
        <v>237</v>
      </c>
      <c r="PRR1194" s="245">
        <v>111</v>
      </c>
      <c r="PRS1194" s="246">
        <v>211</v>
      </c>
      <c r="PRT1194" s="247" t="e">
        <f>PRT1211+PRT1253+PRT1284+PRT1300+PRT1322+PRT1354+PRT1370+PRT1391+PRT1406+PRT1439+#REF!+PRT1453+#REF!+PRT1465+#REF!</f>
        <v>#REF!</v>
      </c>
      <c r="PRU1194" s="241" t="s">
        <v>30</v>
      </c>
      <c r="PRV1194" s="242" t="s">
        <v>26</v>
      </c>
      <c r="PRW1194" s="243">
        <v>7</v>
      </c>
      <c r="PRX1194" s="243">
        <v>2</v>
      </c>
      <c r="PRY1194" s="244" t="s">
        <v>237</v>
      </c>
      <c r="PRZ1194" s="245">
        <v>111</v>
      </c>
      <c r="PSA1194" s="246">
        <v>211</v>
      </c>
      <c r="PSB1194" s="247" t="e">
        <f>PSB1211+PSB1253+PSB1284+PSB1300+PSB1322+PSB1354+PSB1370+PSB1391+PSB1406+PSB1439+#REF!+PSB1453+#REF!+PSB1465+#REF!</f>
        <v>#REF!</v>
      </c>
      <c r="PSC1194" s="241" t="s">
        <v>30</v>
      </c>
      <c r="PSD1194" s="242" t="s">
        <v>26</v>
      </c>
      <c r="PSE1194" s="243">
        <v>7</v>
      </c>
      <c r="PSF1194" s="243">
        <v>2</v>
      </c>
      <c r="PSG1194" s="244" t="s">
        <v>237</v>
      </c>
      <c r="PSH1194" s="245">
        <v>111</v>
      </c>
      <c r="PSI1194" s="246">
        <v>211</v>
      </c>
      <c r="PSJ1194" s="247" t="e">
        <f>PSJ1211+PSJ1253+PSJ1284+PSJ1300+PSJ1322+PSJ1354+PSJ1370+PSJ1391+PSJ1406+PSJ1439+#REF!+PSJ1453+#REF!+PSJ1465+#REF!</f>
        <v>#REF!</v>
      </c>
      <c r="PSK1194" s="241" t="s">
        <v>30</v>
      </c>
      <c r="PSL1194" s="242" t="s">
        <v>26</v>
      </c>
      <c r="PSM1194" s="243">
        <v>7</v>
      </c>
      <c r="PSN1194" s="243">
        <v>2</v>
      </c>
      <c r="PSO1194" s="244" t="s">
        <v>237</v>
      </c>
      <c r="PSP1194" s="245">
        <v>111</v>
      </c>
      <c r="PSQ1194" s="246">
        <v>211</v>
      </c>
      <c r="PSR1194" s="247" t="e">
        <f>PSR1211+PSR1253+PSR1284+PSR1300+PSR1322+PSR1354+PSR1370+PSR1391+PSR1406+PSR1439+#REF!+PSR1453+#REF!+PSR1465+#REF!</f>
        <v>#REF!</v>
      </c>
      <c r="PSS1194" s="241" t="s">
        <v>30</v>
      </c>
      <c r="PST1194" s="242" t="s">
        <v>26</v>
      </c>
      <c r="PSU1194" s="243">
        <v>7</v>
      </c>
      <c r="PSV1194" s="243">
        <v>2</v>
      </c>
      <c r="PSW1194" s="244" t="s">
        <v>237</v>
      </c>
      <c r="PSX1194" s="245">
        <v>111</v>
      </c>
      <c r="PSY1194" s="246">
        <v>211</v>
      </c>
      <c r="PSZ1194" s="247" t="e">
        <f>PSZ1211+PSZ1253+PSZ1284+PSZ1300+PSZ1322+PSZ1354+PSZ1370+PSZ1391+PSZ1406+PSZ1439+#REF!+PSZ1453+#REF!+PSZ1465+#REF!</f>
        <v>#REF!</v>
      </c>
      <c r="PTA1194" s="241" t="s">
        <v>30</v>
      </c>
      <c r="PTB1194" s="242" t="s">
        <v>26</v>
      </c>
      <c r="PTC1194" s="243">
        <v>7</v>
      </c>
      <c r="PTD1194" s="243">
        <v>2</v>
      </c>
      <c r="PTE1194" s="244" t="s">
        <v>237</v>
      </c>
      <c r="PTF1194" s="245">
        <v>111</v>
      </c>
      <c r="PTG1194" s="246">
        <v>211</v>
      </c>
      <c r="PTH1194" s="247" t="e">
        <f>PTH1211+PTH1253+PTH1284+PTH1300+PTH1322+PTH1354+PTH1370+PTH1391+PTH1406+PTH1439+#REF!+PTH1453+#REF!+PTH1465+#REF!</f>
        <v>#REF!</v>
      </c>
      <c r="PTI1194" s="241" t="s">
        <v>30</v>
      </c>
      <c r="PTJ1194" s="242" t="s">
        <v>26</v>
      </c>
      <c r="PTK1194" s="243">
        <v>7</v>
      </c>
      <c r="PTL1194" s="243">
        <v>2</v>
      </c>
      <c r="PTM1194" s="244" t="s">
        <v>237</v>
      </c>
      <c r="PTN1194" s="245">
        <v>111</v>
      </c>
      <c r="PTO1194" s="246">
        <v>211</v>
      </c>
      <c r="PTP1194" s="247" t="e">
        <f>PTP1211+PTP1253+PTP1284+PTP1300+PTP1322+PTP1354+PTP1370+PTP1391+PTP1406+PTP1439+#REF!+PTP1453+#REF!+PTP1465+#REF!</f>
        <v>#REF!</v>
      </c>
      <c r="PTQ1194" s="241" t="s">
        <v>30</v>
      </c>
      <c r="PTR1194" s="242" t="s">
        <v>26</v>
      </c>
      <c r="PTS1194" s="243">
        <v>7</v>
      </c>
      <c r="PTT1194" s="243">
        <v>2</v>
      </c>
      <c r="PTU1194" s="244" t="s">
        <v>237</v>
      </c>
      <c r="PTV1194" s="245">
        <v>111</v>
      </c>
      <c r="PTW1194" s="246">
        <v>211</v>
      </c>
      <c r="PTX1194" s="247" t="e">
        <f>PTX1211+PTX1253+PTX1284+PTX1300+PTX1322+PTX1354+PTX1370+PTX1391+PTX1406+PTX1439+#REF!+PTX1453+#REF!+PTX1465+#REF!</f>
        <v>#REF!</v>
      </c>
      <c r="PTY1194" s="241" t="s">
        <v>30</v>
      </c>
      <c r="PTZ1194" s="242" t="s">
        <v>26</v>
      </c>
      <c r="PUA1194" s="243">
        <v>7</v>
      </c>
      <c r="PUB1194" s="243">
        <v>2</v>
      </c>
      <c r="PUC1194" s="244" t="s">
        <v>237</v>
      </c>
      <c r="PUD1194" s="245">
        <v>111</v>
      </c>
      <c r="PUE1194" s="246">
        <v>211</v>
      </c>
      <c r="PUF1194" s="247" t="e">
        <f>PUF1211+PUF1253+PUF1284+PUF1300+PUF1322+PUF1354+PUF1370+PUF1391+PUF1406+PUF1439+#REF!+PUF1453+#REF!+PUF1465+#REF!</f>
        <v>#REF!</v>
      </c>
      <c r="PUG1194" s="241" t="s">
        <v>30</v>
      </c>
      <c r="PUH1194" s="242" t="s">
        <v>26</v>
      </c>
      <c r="PUI1194" s="243">
        <v>7</v>
      </c>
      <c r="PUJ1194" s="243">
        <v>2</v>
      </c>
      <c r="PUK1194" s="244" t="s">
        <v>237</v>
      </c>
      <c r="PUL1194" s="245">
        <v>111</v>
      </c>
      <c r="PUM1194" s="246">
        <v>211</v>
      </c>
      <c r="PUN1194" s="247" t="e">
        <f>PUN1211+PUN1253+PUN1284+PUN1300+PUN1322+PUN1354+PUN1370+PUN1391+PUN1406+PUN1439+#REF!+PUN1453+#REF!+PUN1465+#REF!</f>
        <v>#REF!</v>
      </c>
      <c r="PUO1194" s="241" t="s">
        <v>30</v>
      </c>
      <c r="PUP1194" s="242" t="s">
        <v>26</v>
      </c>
      <c r="PUQ1194" s="243">
        <v>7</v>
      </c>
      <c r="PUR1194" s="243">
        <v>2</v>
      </c>
      <c r="PUS1194" s="244" t="s">
        <v>237</v>
      </c>
      <c r="PUT1194" s="245">
        <v>111</v>
      </c>
      <c r="PUU1194" s="246">
        <v>211</v>
      </c>
      <c r="PUV1194" s="247" t="e">
        <f>PUV1211+PUV1253+PUV1284+PUV1300+PUV1322+PUV1354+PUV1370+PUV1391+PUV1406+PUV1439+#REF!+PUV1453+#REF!+PUV1465+#REF!</f>
        <v>#REF!</v>
      </c>
      <c r="PUW1194" s="241" t="s">
        <v>30</v>
      </c>
      <c r="PUX1194" s="242" t="s">
        <v>26</v>
      </c>
      <c r="PUY1194" s="243">
        <v>7</v>
      </c>
      <c r="PUZ1194" s="243">
        <v>2</v>
      </c>
      <c r="PVA1194" s="244" t="s">
        <v>237</v>
      </c>
      <c r="PVB1194" s="245">
        <v>111</v>
      </c>
      <c r="PVC1194" s="246">
        <v>211</v>
      </c>
      <c r="PVD1194" s="247" t="e">
        <f>PVD1211+PVD1253+PVD1284+PVD1300+PVD1322+PVD1354+PVD1370+PVD1391+PVD1406+PVD1439+#REF!+PVD1453+#REF!+PVD1465+#REF!</f>
        <v>#REF!</v>
      </c>
      <c r="PVE1194" s="241" t="s">
        <v>30</v>
      </c>
      <c r="PVF1194" s="242" t="s">
        <v>26</v>
      </c>
      <c r="PVG1194" s="243">
        <v>7</v>
      </c>
      <c r="PVH1194" s="243">
        <v>2</v>
      </c>
      <c r="PVI1194" s="244" t="s">
        <v>237</v>
      </c>
      <c r="PVJ1194" s="245">
        <v>111</v>
      </c>
      <c r="PVK1194" s="246">
        <v>211</v>
      </c>
      <c r="PVL1194" s="247" t="e">
        <f>PVL1211+PVL1253+PVL1284+PVL1300+PVL1322+PVL1354+PVL1370+PVL1391+PVL1406+PVL1439+#REF!+PVL1453+#REF!+PVL1465+#REF!</f>
        <v>#REF!</v>
      </c>
      <c r="PVM1194" s="241" t="s">
        <v>30</v>
      </c>
      <c r="PVN1194" s="242" t="s">
        <v>26</v>
      </c>
      <c r="PVO1194" s="243">
        <v>7</v>
      </c>
      <c r="PVP1194" s="243">
        <v>2</v>
      </c>
      <c r="PVQ1194" s="244" t="s">
        <v>237</v>
      </c>
      <c r="PVR1194" s="245">
        <v>111</v>
      </c>
      <c r="PVS1194" s="246">
        <v>211</v>
      </c>
      <c r="PVT1194" s="247" t="e">
        <f>PVT1211+PVT1253+PVT1284+PVT1300+PVT1322+PVT1354+PVT1370+PVT1391+PVT1406+PVT1439+#REF!+PVT1453+#REF!+PVT1465+#REF!</f>
        <v>#REF!</v>
      </c>
      <c r="PVU1194" s="241" t="s">
        <v>30</v>
      </c>
      <c r="PVV1194" s="242" t="s">
        <v>26</v>
      </c>
      <c r="PVW1194" s="243">
        <v>7</v>
      </c>
      <c r="PVX1194" s="243">
        <v>2</v>
      </c>
      <c r="PVY1194" s="244" t="s">
        <v>237</v>
      </c>
      <c r="PVZ1194" s="245">
        <v>111</v>
      </c>
      <c r="PWA1194" s="246">
        <v>211</v>
      </c>
      <c r="PWB1194" s="247" t="e">
        <f>PWB1211+PWB1253+PWB1284+PWB1300+PWB1322+PWB1354+PWB1370+PWB1391+PWB1406+PWB1439+#REF!+PWB1453+#REF!+PWB1465+#REF!</f>
        <v>#REF!</v>
      </c>
      <c r="PWC1194" s="241" t="s">
        <v>30</v>
      </c>
      <c r="PWD1194" s="242" t="s">
        <v>26</v>
      </c>
      <c r="PWE1194" s="243">
        <v>7</v>
      </c>
      <c r="PWF1194" s="243">
        <v>2</v>
      </c>
      <c r="PWG1194" s="244" t="s">
        <v>237</v>
      </c>
      <c r="PWH1194" s="245">
        <v>111</v>
      </c>
      <c r="PWI1194" s="246">
        <v>211</v>
      </c>
      <c r="PWJ1194" s="247" t="e">
        <f>PWJ1211+PWJ1253+PWJ1284+PWJ1300+PWJ1322+PWJ1354+PWJ1370+PWJ1391+PWJ1406+PWJ1439+#REF!+PWJ1453+#REF!+PWJ1465+#REF!</f>
        <v>#REF!</v>
      </c>
      <c r="PWK1194" s="241" t="s">
        <v>30</v>
      </c>
      <c r="PWL1194" s="242" t="s">
        <v>26</v>
      </c>
      <c r="PWM1194" s="243">
        <v>7</v>
      </c>
      <c r="PWN1194" s="243">
        <v>2</v>
      </c>
      <c r="PWO1194" s="244" t="s">
        <v>237</v>
      </c>
      <c r="PWP1194" s="245">
        <v>111</v>
      </c>
      <c r="PWQ1194" s="246">
        <v>211</v>
      </c>
      <c r="PWR1194" s="247" t="e">
        <f>PWR1211+PWR1253+PWR1284+PWR1300+PWR1322+PWR1354+PWR1370+PWR1391+PWR1406+PWR1439+#REF!+PWR1453+#REF!+PWR1465+#REF!</f>
        <v>#REF!</v>
      </c>
      <c r="PWS1194" s="241" t="s">
        <v>30</v>
      </c>
      <c r="PWT1194" s="242" t="s">
        <v>26</v>
      </c>
      <c r="PWU1194" s="243">
        <v>7</v>
      </c>
      <c r="PWV1194" s="243">
        <v>2</v>
      </c>
      <c r="PWW1194" s="244" t="s">
        <v>237</v>
      </c>
      <c r="PWX1194" s="245">
        <v>111</v>
      </c>
      <c r="PWY1194" s="246">
        <v>211</v>
      </c>
      <c r="PWZ1194" s="247" t="e">
        <f>PWZ1211+PWZ1253+PWZ1284+PWZ1300+PWZ1322+PWZ1354+PWZ1370+PWZ1391+PWZ1406+PWZ1439+#REF!+PWZ1453+#REF!+PWZ1465+#REF!</f>
        <v>#REF!</v>
      </c>
      <c r="PXA1194" s="241" t="s">
        <v>30</v>
      </c>
      <c r="PXB1194" s="242" t="s">
        <v>26</v>
      </c>
      <c r="PXC1194" s="243">
        <v>7</v>
      </c>
      <c r="PXD1194" s="243">
        <v>2</v>
      </c>
      <c r="PXE1194" s="244" t="s">
        <v>237</v>
      </c>
      <c r="PXF1194" s="245">
        <v>111</v>
      </c>
      <c r="PXG1194" s="246">
        <v>211</v>
      </c>
      <c r="PXH1194" s="247" t="e">
        <f>PXH1211+PXH1253+PXH1284+PXH1300+PXH1322+PXH1354+PXH1370+PXH1391+PXH1406+PXH1439+#REF!+PXH1453+#REF!+PXH1465+#REF!</f>
        <v>#REF!</v>
      </c>
      <c r="PXI1194" s="241" t="s">
        <v>30</v>
      </c>
      <c r="PXJ1194" s="242" t="s">
        <v>26</v>
      </c>
      <c r="PXK1194" s="243">
        <v>7</v>
      </c>
      <c r="PXL1194" s="243">
        <v>2</v>
      </c>
      <c r="PXM1194" s="244" t="s">
        <v>237</v>
      </c>
      <c r="PXN1194" s="245">
        <v>111</v>
      </c>
      <c r="PXO1194" s="246">
        <v>211</v>
      </c>
      <c r="PXP1194" s="247" t="e">
        <f>PXP1211+PXP1253+PXP1284+PXP1300+PXP1322+PXP1354+PXP1370+PXP1391+PXP1406+PXP1439+#REF!+PXP1453+#REF!+PXP1465+#REF!</f>
        <v>#REF!</v>
      </c>
      <c r="PXQ1194" s="241" t="s">
        <v>30</v>
      </c>
      <c r="PXR1194" s="242" t="s">
        <v>26</v>
      </c>
      <c r="PXS1194" s="243">
        <v>7</v>
      </c>
      <c r="PXT1194" s="243">
        <v>2</v>
      </c>
      <c r="PXU1194" s="244" t="s">
        <v>237</v>
      </c>
      <c r="PXV1194" s="245">
        <v>111</v>
      </c>
      <c r="PXW1194" s="246">
        <v>211</v>
      </c>
      <c r="PXX1194" s="247" t="e">
        <f>PXX1211+PXX1253+PXX1284+PXX1300+PXX1322+PXX1354+PXX1370+PXX1391+PXX1406+PXX1439+#REF!+PXX1453+#REF!+PXX1465+#REF!</f>
        <v>#REF!</v>
      </c>
      <c r="PXY1194" s="241" t="s">
        <v>30</v>
      </c>
      <c r="PXZ1194" s="242" t="s">
        <v>26</v>
      </c>
      <c r="PYA1194" s="243">
        <v>7</v>
      </c>
      <c r="PYB1194" s="243">
        <v>2</v>
      </c>
      <c r="PYC1194" s="244" t="s">
        <v>237</v>
      </c>
      <c r="PYD1194" s="245">
        <v>111</v>
      </c>
      <c r="PYE1194" s="246">
        <v>211</v>
      </c>
      <c r="PYF1194" s="247" t="e">
        <f>PYF1211+PYF1253+PYF1284+PYF1300+PYF1322+PYF1354+PYF1370+PYF1391+PYF1406+PYF1439+#REF!+PYF1453+#REF!+PYF1465+#REF!</f>
        <v>#REF!</v>
      </c>
      <c r="PYG1194" s="241" t="s">
        <v>30</v>
      </c>
      <c r="PYH1194" s="242" t="s">
        <v>26</v>
      </c>
      <c r="PYI1194" s="243">
        <v>7</v>
      </c>
      <c r="PYJ1194" s="243">
        <v>2</v>
      </c>
      <c r="PYK1194" s="244" t="s">
        <v>237</v>
      </c>
      <c r="PYL1194" s="245">
        <v>111</v>
      </c>
      <c r="PYM1194" s="246">
        <v>211</v>
      </c>
      <c r="PYN1194" s="247" t="e">
        <f>PYN1211+PYN1253+PYN1284+PYN1300+PYN1322+PYN1354+PYN1370+PYN1391+PYN1406+PYN1439+#REF!+PYN1453+#REF!+PYN1465+#REF!</f>
        <v>#REF!</v>
      </c>
      <c r="PYO1194" s="241" t="s">
        <v>30</v>
      </c>
      <c r="PYP1194" s="242" t="s">
        <v>26</v>
      </c>
      <c r="PYQ1194" s="243">
        <v>7</v>
      </c>
      <c r="PYR1194" s="243">
        <v>2</v>
      </c>
      <c r="PYS1194" s="244" t="s">
        <v>237</v>
      </c>
      <c r="PYT1194" s="245">
        <v>111</v>
      </c>
      <c r="PYU1194" s="246">
        <v>211</v>
      </c>
      <c r="PYV1194" s="247" t="e">
        <f>PYV1211+PYV1253+PYV1284+PYV1300+PYV1322+PYV1354+PYV1370+PYV1391+PYV1406+PYV1439+#REF!+PYV1453+#REF!+PYV1465+#REF!</f>
        <v>#REF!</v>
      </c>
      <c r="PYW1194" s="241" t="s">
        <v>30</v>
      </c>
      <c r="PYX1194" s="242" t="s">
        <v>26</v>
      </c>
      <c r="PYY1194" s="243">
        <v>7</v>
      </c>
      <c r="PYZ1194" s="243">
        <v>2</v>
      </c>
      <c r="PZA1194" s="244" t="s">
        <v>237</v>
      </c>
      <c r="PZB1194" s="245">
        <v>111</v>
      </c>
      <c r="PZC1194" s="246">
        <v>211</v>
      </c>
      <c r="PZD1194" s="247" t="e">
        <f>PZD1211+PZD1253+PZD1284+PZD1300+PZD1322+PZD1354+PZD1370+PZD1391+PZD1406+PZD1439+#REF!+PZD1453+#REF!+PZD1465+#REF!</f>
        <v>#REF!</v>
      </c>
      <c r="PZE1194" s="241" t="s">
        <v>30</v>
      </c>
      <c r="PZF1194" s="242" t="s">
        <v>26</v>
      </c>
      <c r="PZG1194" s="243">
        <v>7</v>
      </c>
      <c r="PZH1194" s="243">
        <v>2</v>
      </c>
      <c r="PZI1194" s="244" t="s">
        <v>237</v>
      </c>
      <c r="PZJ1194" s="245">
        <v>111</v>
      </c>
      <c r="PZK1194" s="246">
        <v>211</v>
      </c>
      <c r="PZL1194" s="247" t="e">
        <f>PZL1211+PZL1253+PZL1284+PZL1300+PZL1322+PZL1354+PZL1370+PZL1391+PZL1406+PZL1439+#REF!+PZL1453+#REF!+PZL1465+#REF!</f>
        <v>#REF!</v>
      </c>
      <c r="PZM1194" s="241" t="s">
        <v>30</v>
      </c>
      <c r="PZN1194" s="242" t="s">
        <v>26</v>
      </c>
      <c r="PZO1194" s="243">
        <v>7</v>
      </c>
      <c r="PZP1194" s="243">
        <v>2</v>
      </c>
      <c r="PZQ1194" s="244" t="s">
        <v>237</v>
      </c>
      <c r="PZR1194" s="245">
        <v>111</v>
      </c>
      <c r="PZS1194" s="246">
        <v>211</v>
      </c>
      <c r="PZT1194" s="247" t="e">
        <f>PZT1211+PZT1253+PZT1284+PZT1300+PZT1322+PZT1354+PZT1370+PZT1391+PZT1406+PZT1439+#REF!+PZT1453+#REF!+PZT1465+#REF!</f>
        <v>#REF!</v>
      </c>
      <c r="PZU1194" s="241" t="s">
        <v>30</v>
      </c>
      <c r="PZV1194" s="242" t="s">
        <v>26</v>
      </c>
      <c r="PZW1194" s="243">
        <v>7</v>
      </c>
      <c r="PZX1194" s="243">
        <v>2</v>
      </c>
      <c r="PZY1194" s="244" t="s">
        <v>237</v>
      </c>
      <c r="PZZ1194" s="245">
        <v>111</v>
      </c>
      <c r="QAA1194" s="246">
        <v>211</v>
      </c>
      <c r="QAB1194" s="247" t="e">
        <f>QAB1211+QAB1253+QAB1284+QAB1300+QAB1322+QAB1354+QAB1370+QAB1391+QAB1406+QAB1439+#REF!+QAB1453+#REF!+QAB1465+#REF!</f>
        <v>#REF!</v>
      </c>
      <c r="QAC1194" s="241" t="s">
        <v>30</v>
      </c>
      <c r="QAD1194" s="242" t="s">
        <v>26</v>
      </c>
      <c r="QAE1194" s="243">
        <v>7</v>
      </c>
      <c r="QAF1194" s="243">
        <v>2</v>
      </c>
      <c r="QAG1194" s="244" t="s">
        <v>237</v>
      </c>
      <c r="QAH1194" s="245">
        <v>111</v>
      </c>
      <c r="QAI1194" s="246">
        <v>211</v>
      </c>
      <c r="QAJ1194" s="247" t="e">
        <f>QAJ1211+QAJ1253+QAJ1284+QAJ1300+QAJ1322+QAJ1354+QAJ1370+QAJ1391+QAJ1406+QAJ1439+#REF!+QAJ1453+#REF!+QAJ1465+#REF!</f>
        <v>#REF!</v>
      </c>
      <c r="QAK1194" s="241" t="s">
        <v>30</v>
      </c>
      <c r="QAL1194" s="242" t="s">
        <v>26</v>
      </c>
      <c r="QAM1194" s="243">
        <v>7</v>
      </c>
      <c r="QAN1194" s="243">
        <v>2</v>
      </c>
      <c r="QAO1194" s="244" t="s">
        <v>237</v>
      </c>
      <c r="QAP1194" s="245">
        <v>111</v>
      </c>
      <c r="QAQ1194" s="246">
        <v>211</v>
      </c>
      <c r="QAR1194" s="247" t="e">
        <f>QAR1211+QAR1253+QAR1284+QAR1300+QAR1322+QAR1354+QAR1370+QAR1391+QAR1406+QAR1439+#REF!+QAR1453+#REF!+QAR1465+#REF!</f>
        <v>#REF!</v>
      </c>
      <c r="QAS1194" s="241" t="s">
        <v>30</v>
      </c>
      <c r="QAT1194" s="242" t="s">
        <v>26</v>
      </c>
      <c r="QAU1194" s="243">
        <v>7</v>
      </c>
      <c r="QAV1194" s="243">
        <v>2</v>
      </c>
      <c r="QAW1194" s="244" t="s">
        <v>237</v>
      </c>
      <c r="QAX1194" s="245">
        <v>111</v>
      </c>
      <c r="QAY1194" s="246">
        <v>211</v>
      </c>
      <c r="QAZ1194" s="247" t="e">
        <f>QAZ1211+QAZ1253+QAZ1284+QAZ1300+QAZ1322+QAZ1354+QAZ1370+QAZ1391+QAZ1406+QAZ1439+#REF!+QAZ1453+#REF!+QAZ1465+#REF!</f>
        <v>#REF!</v>
      </c>
      <c r="QBA1194" s="241" t="s">
        <v>30</v>
      </c>
      <c r="QBB1194" s="242" t="s">
        <v>26</v>
      </c>
      <c r="QBC1194" s="243">
        <v>7</v>
      </c>
      <c r="QBD1194" s="243">
        <v>2</v>
      </c>
      <c r="QBE1194" s="244" t="s">
        <v>237</v>
      </c>
      <c r="QBF1194" s="245">
        <v>111</v>
      </c>
      <c r="QBG1194" s="246">
        <v>211</v>
      </c>
      <c r="QBH1194" s="247" t="e">
        <f>QBH1211+QBH1253+QBH1284+QBH1300+QBH1322+QBH1354+QBH1370+QBH1391+QBH1406+QBH1439+#REF!+QBH1453+#REF!+QBH1465+#REF!</f>
        <v>#REF!</v>
      </c>
      <c r="QBI1194" s="241" t="s">
        <v>30</v>
      </c>
      <c r="QBJ1194" s="242" t="s">
        <v>26</v>
      </c>
      <c r="QBK1194" s="243">
        <v>7</v>
      </c>
      <c r="QBL1194" s="243">
        <v>2</v>
      </c>
      <c r="QBM1194" s="244" t="s">
        <v>237</v>
      </c>
      <c r="QBN1194" s="245">
        <v>111</v>
      </c>
      <c r="QBO1194" s="246">
        <v>211</v>
      </c>
      <c r="QBP1194" s="247" t="e">
        <f>QBP1211+QBP1253+QBP1284+QBP1300+QBP1322+QBP1354+QBP1370+QBP1391+QBP1406+QBP1439+#REF!+QBP1453+#REF!+QBP1465+#REF!</f>
        <v>#REF!</v>
      </c>
      <c r="QBQ1194" s="241" t="s">
        <v>30</v>
      </c>
      <c r="QBR1194" s="242" t="s">
        <v>26</v>
      </c>
      <c r="QBS1194" s="243">
        <v>7</v>
      </c>
      <c r="QBT1194" s="243">
        <v>2</v>
      </c>
      <c r="QBU1194" s="244" t="s">
        <v>237</v>
      </c>
      <c r="QBV1194" s="245">
        <v>111</v>
      </c>
      <c r="QBW1194" s="246">
        <v>211</v>
      </c>
      <c r="QBX1194" s="247" t="e">
        <f>QBX1211+QBX1253+QBX1284+QBX1300+QBX1322+QBX1354+QBX1370+QBX1391+QBX1406+QBX1439+#REF!+QBX1453+#REF!+QBX1465+#REF!</f>
        <v>#REF!</v>
      </c>
      <c r="QBY1194" s="241" t="s">
        <v>30</v>
      </c>
      <c r="QBZ1194" s="242" t="s">
        <v>26</v>
      </c>
      <c r="QCA1194" s="243">
        <v>7</v>
      </c>
      <c r="QCB1194" s="243">
        <v>2</v>
      </c>
      <c r="QCC1194" s="244" t="s">
        <v>237</v>
      </c>
      <c r="QCD1194" s="245">
        <v>111</v>
      </c>
      <c r="QCE1194" s="246">
        <v>211</v>
      </c>
      <c r="QCF1194" s="247" t="e">
        <f>QCF1211+QCF1253+QCF1284+QCF1300+QCF1322+QCF1354+QCF1370+QCF1391+QCF1406+QCF1439+#REF!+QCF1453+#REF!+QCF1465+#REF!</f>
        <v>#REF!</v>
      </c>
      <c r="QCG1194" s="241" t="s">
        <v>30</v>
      </c>
      <c r="QCH1194" s="242" t="s">
        <v>26</v>
      </c>
      <c r="QCI1194" s="243">
        <v>7</v>
      </c>
      <c r="QCJ1194" s="243">
        <v>2</v>
      </c>
      <c r="QCK1194" s="244" t="s">
        <v>237</v>
      </c>
      <c r="QCL1194" s="245">
        <v>111</v>
      </c>
      <c r="QCM1194" s="246">
        <v>211</v>
      </c>
      <c r="QCN1194" s="247" t="e">
        <f>QCN1211+QCN1253+QCN1284+QCN1300+QCN1322+QCN1354+QCN1370+QCN1391+QCN1406+QCN1439+#REF!+QCN1453+#REF!+QCN1465+#REF!</f>
        <v>#REF!</v>
      </c>
      <c r="QCO1194" s="241" t="s">
        <v>30</v>
      </c>
      <c r="QCP1194" s="242" t="s">
        <v>26</v>
      </c>
      <c r="QCQ1194" s="243">
        <v>7</v>
      </c>
      <c r="QCR1194" s="243">
        <v>2</v>
      </c>
      <c r="QCS1194" s="244" t="s">
        <v>237</v>
      </c>
      <c r="QCT1194" s="245">
        <v>111</v>
      </c>
      <c r="QCU1194" s="246">
        <v>211</v>
      </c>
      <c r="QCV1194" s="247" t="e">
        <f>QCV1211+QCV1253+QCV1284+QCV1300+QCV1322+QCV1354+QCV1370+QCV1391+QCV1406+QCV1439+#REF!+QCV1453+#REF!+QCV1465+#REF!</f>
        <v>#REF!</v>
      </c>
      <c r="QCW1194" s="241" t="s">
        <v>30</v>
      </c>
      <c r="QCX1194" s="242" t="s">
        <v>26</v>
      </c>
      <c r="QCY1194" s="243">
        <v>7</v>
      </c>
      <c r="QCZ1194" s="243">
        <v>2</v>
      </c>
      <c r="QDA1194" s="244" t="s">
        <v>237</v>
      </c>
      <c r="QDB1194" s="245">
        <v>111</v>
      </c>
      <c r="QDC1194" s="246">
        <v>211</v>
      </c>
      <c r="QDD1194" s="247" t="e">
        <f>QDD1211+QDD1253+QDD1284+QDD1300+QDD1322+QDD1354+QDD1370+QDD1391+QDD1406+QDD1439+#REF!+QDD1453+#REF!+QDD1465+#REF!</f>
        <v>#REF!</v>
      </c>
      <c r="QDE1194" s="241" t="s">
        <v>30</v>
      </c>
      <c r="QDF1194" s="242" t="s">
        <v>26</v>
      </c>
      <c r="QDG1194" s="243">
        <v>7</v>
      </c>
      <c r="QDH1194" s="243">
        <v>2</v>
      </c>
      <c r="QDI1194" s="244" t="s">
        <v>237</v>
      </c>
      <c r="QDJ1194" s="245">
        <v>111</v>
      </c>
      <c r="QDK1194" s="246">
        <v>211</v>
      </c>
      <c r="QDL1194" s="247" t="e">
        <f>QDL1211+QDL1253+QDL1284+QDL1300+QDL1322+QDL1354+QDL1370+QDL1391+QDL1406+QDL1439+#REF!+QDL1453+#REF!+QDL1465+#REF!</f>
        <v>#REF!</v>
      </c>
      <c r="QDM1194" s="241" t="s">
        <v>30</v>
      </c>
      <c r="QDN1194" s="242" t="s">
        <v>26</v>
      </c>
      <c r="QDO1194" s="243">
        <v>7</v>
      </c>
      <c r="QDP1194" s="243">
        <v>2</v>
      </c>
      <c r="QDQ1194" s="244" t="s">
        <v>237</v>
      </c>
      <c r="QDR1194" s="245">
        <v>111</v>
      </c>
      <c r="QDS1194" s="246">
        <v>211</v>
      </c>
      <c r="QDT1194" s="247" t="e">
        <f>QDT1211+QDT1253+QDT1284+QDT1300+QDT1322+QDT1354+QDT1370+QDT1391+QDT1406+QDT1439+#REF!+QDT1453+#REF!+QDT1465+#REF!</f>
        <v>#REF!</v>
      </c>
      <c r="QDU1194" s="241" t="s">
        <v>30</v>
      </c>
      <c r="QDV1194" s="242" t="s">
        <v>26</v>
      </c>
      <c r="QDW1194" s="243">
        <v>7</v>
      </c>
      <c r="QDX1194" s="243">
        <v>2</v>
      </c>
      <c r="QDY1194" s="244" t="s">
        <v>237</v>
      </c>
      <c r="QDZ1194" s="245">
        <v>111</v>
      </c>
      <c r="QEA1194" s="246">
        <v>211</v>
      </c>
      <c r="QEB1194" s="247" t="e">
        <f>QEB1211+QEB1253+QEB1284+QEB1300+QEB1322+QEB1354+QEB1370+QEB1391+QEB1406+QEB1439+#REF!+QEB1453+#REF!+QEB1465+#REF!</f>
        <v>#REF!</v>
      </c>
      <c r="QEC1194" s="241" t="s">
        <v>30</v>
      </c>
      <c r="QED1194" s="242" t="s">
        <v>26</v>
      </c>
      <c r="QEE1194" s="243">
        <v>7</v>
      </c>
      <c r="QEF1194" s="243">
        <v>2</v>
      </c>
      <c r="QEG1194" s="244" t="s">
        <v>237</v>
      </c>
      <c r="QEH1194" s="245">
        <v>111</v>
      </c>
      <c r="QEI1194" s="246">
        <v>211</v>
      </c>
      <c r="QEJ1194" s="247" t="e">
        <f>QEJ1211+QEJ1253+QEJ1284+QEJ1300+QEJ1322+QEJ1354+QEJ1370+QEJ1391+QEJ1406+QEJ1439+#REF!+QEJ1453+#REF!+QEJ1465+#REF!</f>
        <v>#REF!</v>
      </c>
      <c r="QEK1194" s="241" t="s">
        <v>30</v>
      </c>
      <c r="QEL1194" s="242" t="s">
        <v>26</v>
      </c>
      <c r="QEM1194" s="243">
        <v>7</v>
      </c>
      <c r="QEN1194" s="243">
        <v>2</v>
      </c>
      <c r="QEO1194" s="244" t="s">
        <v>237</v>
      </c>
      <c r="QEP1194" s="245">
        <v>111</v>
      </c>
      <c r="QEQ1194" s="246">
        <v>211</v>
      </c>
      <c r="QER1194" s="247" t="e">
        <f>QER1211+QER1253+QER1284+QER1300+QER1322+QER1354+QER1370+QER1391+QER1406+QER1439+#REF!+QER1453+#REF!+QER1465+#REF!</f>
        <v>#REF!</v>
      </c>
      <c r="QES1194" s="241" t="s">
        <v>30</v>
      </c>
      <c r="QET1194" s="242" t="s">
        <v>26</v>
      </c>
      <c r="QEU1194" s="243">
        <v>7</v>
      </c>
      <c r="QEV1194" s="243">
        <v>2</v>
      </c>
      <c r="QEW1194" s="244" t="s">
        <v>237</v>
      </c>
      <c r="QEX1194" s="245">
        <v>111</v>
      </c>
      <c r="QEY1194" s="246">
        <v>211</v>
      </c>
      <c r="QEZ1194" s="247" t="e">
        <f>QEZ1211+QEZ1253+QEZ1284+QEZ1300+QEZ1322+QEZ1354+QEZ1370+QEZ1391+QEZ1406+QEZ1439+#REF!+QEZ1453+#REF!+QEZ1465+#REF!</f>
        <v>#REF!</v>
      </c>
      <c r="QFA1194" s="241" t="s">
        <v>30</v>
      </c>
      <c r="QFB1194" s="242" t="s">
        <v>26</v>
      </c>
      <c r="QFC1194" s="243">
        <v>7</v>
      </c>
      <c r="QFD1194" s="243">
        <v>2</v>
      </c>
      <c r="QFE1194" s="244" t="s">
        <v>237</v>
      </c>
      <c r="QFF1194" s="245">
        <v>111</v>
      </c>
      <c r="QFG1194" s="246">
        <v>211</v>
      </c>
      <c r="QFH1194" s="247" t="e">
        <f>QFH1211+QFH1253+QFH1284+QFH1300+QFH1322+QFH1354+QFH1370+QFH1391+QFH1406+QFH1439+#REF!+QFH1453+#REF!+QFH1465+#REF!</f>
        <v>#REF!</v>
      </c>
      <c r="QFI1194" s="241" t="s">
        <v>30</v>
      </c>
      <c r="QFJ1194" s="242" t="s">
        <v>26</v>
      </c>
      <c r="QFK1194" s="243">
        <v>7</v>
      </c>
      <c r="QFL1194" s="243">
        <v>2</v>
      </c>
      <c r="QFM1194" s="244" t="s">
        <v>237</v>
      </c>
      <c r="QFN1194" s="245">
        <v>111</v>
      </c>
      <c r="QFO1194" s="246">
        <v>211</v>
      </c>
      <c r="QFP1194" s="247" t="e">
        <f>QFP1211+QFP1253+QFP1284+QFP1300+QFP1322+QFP1354+QFP1370+QFP1391+QFP1406+QFP1439+#REF!+QFP1453+#REF!+QFP1465+#REF!</f>
        <v>#REF!</v>
      </c>
      <c r="QFQ1194" s="241" t="s">
        <v>30</v>
      </c>
      <c r="QFR1194" s="242" t="s">
        <v>26</v>
      </c>
      <c r="QFS1194" s="243">
        <v>7</v>
      </c>
      <c r="QFT1194" s="243">
        <v>2</v>
      </c>
      <c r="QFU1194" s="244" t="s">
        <v>237</v>
      </c>
      <c r="QFV1194" s="245">
        <v>111</v>
      </c>
      <c r="QFW1194" s="246">
        <v>211</v>
      </c>
      <c r="QFX1194" s="247" t="e">
        <f>QFX1211+QFX1253+QFX1284+QFX1300+QFX1322+QFX1354+QFX1370+QFX1391+QFX1406+QFX1439+#REF!+QFX1453+#REF!+QFX1465+#REF!</f>
        <v>#REF!</v>
      </c>
      <c r="QFY1194" s="241" t="s">
        <v>30</v>
      </c>
      <c r="QFZ1194" s="242" t="s">
        <v>26</v>
      </c>
      <c r="QGA1194" s="243">
        <v>7</v>
      </c>
      <c r="QGB1194" s="243">
        <v>2</v>
      </c>
      <c r="QGC1194" s="244" t="s">
        <v>237</v>
      </c>
      <c r="QGD1194" s="245">
        <v>111</v>
      </c>
      <c r="QGE1194" s="246">
        <v>211</v>
      </c>
      <c r="QGF1194" s="247" t="e">
        <f>QGF1211+QGF1253+QGF1284+QGF1300+QGF1322+QGF1354+QGF1370+QGF1391+QGF1406+QGF1439+#REF!+QGF1453+#REF!+QGF1465+#REF!</f>
        <v>#REF!</v>
      </c>
      <c r="QGG1194" s="241" t="s">
        <v>30</v>
      </c>
      <c r="QGH1194" s="242" t="s">
        <v>26</v>
      </c>
      <c r="QGI1194" s="243">
        <v>7</v>
      </c>
      <c r="QGJ1194" s="243">
        <v>2</v>
      </c>
      <c r="QGK1194" s="244" t="s">
        <v>237</v>
      </c>
      <c r="QGL1194" s="245">
        <v>111</v>
      </c>
      <c r="QGM1194" s="246">
        <v>211</v>
      </c>
      <c r="QGN1194" s="247" t="e">
        <f>QGN1211+QGN1253+QGN1284+QGN1300+QGN1322+QGN1354+QGN1370+QGN1391+QGN1406+QGN1439+#REF!+QGN1453+#REF!+QGN1465+#REF!</f>
        <v>#REF!</v>
      </c>
      <c r="QGO1194" s="241" t="s">
        <v>30</v>
      </c>
      <c r="QGP1194" s="242" t="s">
        <v>26</v>
      </c>
      <c r="QGQ1194" s="243">
        <v>7</v>
      </c>
      <c r="QGR1194" s="243">
        <v>2</v>
      </c>
      <c r="QGS1194" s="244" t="s">
        <v>237</v>
      </c>
      <c r="QGT1194" s="245">
        <v>111</v>
      </c>
      <c r="QGU1194" s="246">
        <v>211</v>
      </c>
      <c r="QGV1194" s="247" t="e">
        <f>QGV1211+QGV1253+QGV1284+QGV1300+QGV1322+QGV1354+QGV1370+QGV1391+QGV1406+QGV1439+#REF!+QGV1453+#REF!+QGV1465+#REF!</f>
        <v>#REF!</v>
      </c>
      <c r="QGW1194" s="241" t="s">
        <v>30</v>
      </c>
      <c r="QGX1194" s="242" t="s">
        <v>26</v>
      </c>
      <c r="QGY1194" s="243">
        <v>7</v>
      </c>
      <c r="QGZ1194" s="243">
        <v>2</v>
      </c>
      <c r="QHA1194" s="244" t="s">
        <v>237</v>
      </c>
      <c r="QHB1194" s="245">
        <v>111</v>
      </c>
      <c r="QHC1194" s="246">
        <v>211</v>
      </c>
      <c r="QHD1194" s="247" t="e">
        <f>QHD1211+QHD1253+QHD1284+QHD1300+QHD1322+QHD1354+QHD1370+QHD1391+QHD1406+QHD1439+#REF!+QHD1453+#REF!+QHD1465+#REF!</f>
        <v>#REF!</v>
      </c>
      <c r="QHE1194" s="241" t="s">
        <v>30</v>
      </c>
      <c r="QHF1194" s="242" t="s">
        <v>26</v>
      </c>
      <c r="QHG1194" s="243">
        <v>7</v>
      </c>
      <c r="QHH1194" s="243">
        <v>2</v>
      </c>
      <c r="QHI1194" s="244" t="s">
        <v>237</v>
      </c>
      <c r="QHJ1194" s="245">
        <v>111</v>
      </c>
      <c r="QHK1194" s="246">
        <v>211</v>
      </c>
      <c r="QHL1194" s="247" t="e">
        <f>QHL1211+QHL1253+QHL1284+QHL1300+QHL1322+QHL1354+QHL1370+QHL1391+QHL1406+QHL1439+#REF!+QHL1453+#REF!+QHL1465+#REF!</f>
        <v>#REF!</v>
      </c>
      <c r="QHM1194" s="241" t="s">
        <v>30</v>
      </c>
      <c r="QHN1194" s="242" t="s">
        <v>26</v>
      </c>
      <c r="QHO1194" s="243">
        <v>7</v>
      </c>
      <c r="QHP1194" s="243">
        <v>2</v>
      </c>
      <c r="QHQ1194" s="244" t="s">
        <v>237</v>
      </c>
      <c r="QHR1194" s="245">
        <v>111</v>
      </c>
      <c r="QHS1194" s="246">
        <v>211</v>
      </c>
      <c r="QHT1194" s="247" t="e">
        <f>QHT1211+QHT1253+QHT1284+QHT1300+QHT1322+QHT1354+QHT1370+QHT1391+QHT1406+QHT1439+#REF!+QHT1453+#REF!+QHT1465+#REF!</f>
        <v>#REF!</v>
      </c>
      <c r="QHU1194" s="241" t="s">
        <v>30</v>
      </c>
      <c r="QHV1194" s="242" t="s">
        <v>26</v>
      </c>
      <c r="QHW1194" s="243">
        <v>7</v>
      </c>
      <c r="QHX1194" s="243">
        <v>2</v>
      </c>
      <c r="QHY1194" s="244" t="s">
        <v>237</v>
      </c>
      <c r="QHZ1194" s="245">
        <v>111</v>
      </c>
      <c r="QIA1194" s="246">
        <v>211</v>
      </c>
      <c r="QIB1194" s="247" t="e">
        <f>QIB1211+QIB1253+QIB1284+QIB1300+QIB1322+QIB1354+QIB1370+QIB1391+QIB1406+QIB1439+#REF!+QIB1453+#REF!+QIB1465+#REF!</f>
        <v>#REF!</v>
      </c>
      <c r="QIC1194" s="241" t="s">
        <v>30</v>
      </c>
      <c r="QID1194" s="242" t="s">
        <v>26</v>
      </c>
      <c r="QIE1194" s="243">
        <v>7</v>
      </c>
      <c r="QIF1194" s="243">
        <v>2</v>
      </c>
      <c r="QIG1194" s="244" t="s">
        <v>237</v>
      </c>
      <c r="QIH1194" s="245">
        <v>111</v>
      </c>
      <c r="QII1194" s="246">
        <v>211</v>
      </c>
      <c r="QIJ1194" s="247" t="e">
        <f>QIJ1211+QIJ1253+QIJ1284+QIJ1300+QIJ1322+QIJ1354+QIJ1370+QIJ1391+QIJ1406+QIJ1439+#REF!+QIJ1453+#REF!+QIJ1465+#REF!</f>
        <v>#REF!</v>
      </c>
      <c r="QIK1194" s="241" t="s">
        <v>30</v>
      </c>
      <c r="QIL1194" s="242" t="s">
        <v>26</v>
      </c>
      <c r="QIM1194" s="243">
        <v>7</v>
      </c>
      <c r="QIN1194" s="243">
        <v>2</v>
      </c>
      <c r="QIO1194" s="244" t="s">
        <v>237</v>
      </c>
      <c r="QIP1194" s="245">
        <v>111</v>
      </c>
      <c r="QIQ1194" s="246">
        <v>211</v>
      </c>
      <c r="QIR1194" s="247" t="e">
        <f>QIR1211+QIR1253+QIR1284+QIR1300+QIR1322+QIR1354+QIR1370+QIR1391+QIR1406+QIR1439+#REF!+QIR1453+#REF!+QIR1465+#REF!</f>
        <v>#REF!</v>
      </c>
      <c r="QIS1194" s="241" t="s">
        <v>30</v>
      </c>
      <c r="QIT1194" s="242" t="s">
        <v>26</v>
      </c>
      <c r="QIU1194" s="243">
        <v>7</v>
      </c>
      <c r="QIV1194" s="243">
        <v>2</v>
      </c>
      <c r="QIW1194" s="244" t="s">
        <v>237</v>
      </c>
      <c r="QIX1194" s="245">
        <v>111</v>
      </c>
      <c r="QIY1194" s="246">
        <v>211</v>
      </c>
      <c r="QIZ1194" s="247" t="e">
        <f>QIZ1211+QIZ1253+QIZ1284+QIZ1300+QIZ1322+QIZ1354+QIZ1370+QIZ1391+QIZ1406+QIZ1439+#REF!+QIZ1453+#REF!+QIZ1465+#REF!</f>
        <v>#REF!</v>
      </c>
      <c r="QJA1194" s="241" t="s">
        <v>30</v>
      </c>
      <c r="QJB1194" s="242" t="s">
        <v>26</v>
      </c>
      <c r="QJC1194" s="243">
        <v>7</v>
      </c>
      <c r="QJD1194" s="243">
        <v>2</v>
      </c>
      <c r="QJE1194" s="244" t="s">
        <v>237</v>
      </c>
      <c r="QJF1194" s="245">
        <v>111</v>
      </c>
      <c r="QJG1194" s="246">
        <v>211</v>
      </c>
      <c r="QJH1194" s="247" t="e">
        <f>QJH1211+QJH1253+QJH1284+QJH1300+QJH1322+QJH1354+QJH1370+QJH1391+QJH1406+QJH1439+#REF!+QJH1453+#REF!+QJH1465+#REF!</f>
        <v>#REF!</v>
      </c>
      <c r="QJI1194" s="241" t="s">
        <v>30</v>
      </c>
      <c r="QJJ1194" s="242" t="s">
        <v>26</v>
      </c>
      <c r="QJK1194" s="243">
        <v>7</v>
      </c>
      <c r="QJL1194" s="243">
        <v>2</v>
      </c>
      <c r="QJM1194" s="244" t="s">
        <v>237</v>
      </c>
      <c r="QJN1194" s="245">
        <v>111</v>
      </c>
      <c r="QJO1194" s="246">
        <v>211</v>
      </c>
      <c r="QJP1194" s="247" t="e">
        <f>QJP1211+QJP1253+QJP1284+QJP1300+QJP1322+QJP1354+QJP1370+QJP1391+QJP1406+QJP1439+#REF!+QJP1453+#REF!+QJP1465+#REF!</f>
        <v>#REF!</v>
      </c>
      <c r="QJQ1194" s="241" t="s">
        <v>30</v>
      </c>
      <c r="QJR1194" s="242" t="s">
        <v>26</v>
      </c>
      <c r="QJS1194" s="243">
        <v>7</v>
      </c>
      <c r="QJT1194" s="243">
        <v>2</v>
      </c>
      <c r="QJU1194" s="244" t="s">
        <v>237</v>
      </c>
      <c r="QJV1194" s="245">
        <v>111</v>
      </c>
      <c r="QJW1194" s="246">
        <v>211</v>
      </c>
      <c r="QJX1194" s="247" t="e">
        <f>QJX1211+QJX1253+QJX1284+QJX1300+QJX1322+QJX1354+QJX1370+QJX1391+QJX1406+QJX1439+#REF!+QJX1453+#REF!+QJX1465+#REF!</f>
        <v>#REF!</v>
      </c>
      <c r="QJY1194" s="241" t="s">
        <v>30</v>
      </c>
      <c r="QJZ1194" s="242" t="s">
        <v>26</v>
      </c>
      <c r="QKA1194" s="243">
        <v>7</v>
      </c>
      <c r="QKB1194" s="243">
        <v>2</v>
      </c>
      <c r="QKC1194" s="244" t="s">
        <v>237</v>
      </c>
      <c r="QKD1194" s="245">
        <v>111</v>
      </c>
      <c r="QKE1194" s="246">
        <v>211</v>
      </c>
      <c r="QKF1194" s="247" t="e">
        <f>QKF1211+QKF1253+QKF1284+QKF1300+QKF1322+QKF1354+QKF1370+QKF1391+QKF1406+QKF1439+#REF!+QKF1453+#REF!+QKF1465+#REF!</f>
        <v>#REF!</v>
      </c>
      <c r="QKG1194" s="241" t="s">
        <v>30</v>
      </c>
      <c r="QKH1194" s="242" t="s">
        <v>26</v>
      </c>
      <c r="QKI1194" s="243">
        <v>7</v>
      </c>
      <c r="QKJ1194" s="243">
        <v>2</v>
      </c>
      <c r="QKK1194" s="244" t="s">
        <v>237</v>
      </c>
      <c r="QKL1194" s="245">
        <v>111</v>
      </c>
      <c r="QKM1194" s="246">
        <v>211</v>
      </c>
      <c r="QKN1194" s="247" t="e">
        <f>QKN1211+QKN1253+QKN1284+QKN1300+QKN1322+QKN1354+QKN1370+QKN1391+QKN1406+QKN1439+#REF!+QKN1453+#REF!+QKN1465+#REF!</f>
        <v>#REF!</v>
      </c>
      <c r="QKO1194" s="241" t="s">
        <v>30</v>
      </c>
      <c r="QKP1194" s="242" t="s">
        <v>26</v>
      </c>
      <c r="QKQ1194" s="243">
        <v>7</v>
      </c>
      <c r="QKR1194" s="243">
        <v>2</v>
      </c>
      <c r="QKS1194" s="244" t="s">
        <v>237</v>
      </c>
      <c r="QKT1194" s="245">
        <v>111</v>
      </c>
      <c r="QKU1194" s="246">
        <v>211</v>
      </c>
      <c r="QKV1194" s="247" t="e">
        <f>QKV1211+QKV1253+QKV1284+QKV1300+QKV1322+QKV1354+QKV1370+QKV1391+QKV1406+QKV1439+#REF!+QKV1453+#REF!+QKV1465+#REF!</f>
        <v>#REF!</v>
      </c>
      <c r="QKW1194" s="241" t="s">
        <v>30</v>
      </c>
      <c r="QKX1194" s="242" t="s">
        <v>26</v>
      </c>
      <c r="QKY1194" s="243">
        <v>7</v>
      </c>
      <c r="QKZ1194" s="243">
        <v>2</v>
      </c>
      <c r="QLA1194" s="244" t="s">
        <v>237</v>
      </c>
      <c r="QLB1194" s="245">
        <v>111</v>
      </c>
      <c r="QLC1194" s="246">
        <v>211</v>
      </c>
      <c r="QLD1194" s="247" t="e">
        <f>QLD1211+QLD1253+QLD1284+QLD1300+QLD1322+QLD1354+QLD1370+QLD1391+QLD1406+QLD1439+#REF!+QLD1453+#REF!+QLD1465+#REF!</f>
        <v>#REF!</v>
      </c>
      <c r="QLE1194" s="241" t="s">
        <v>30</v>
      </c>
      <c r="QLF1194" s="242" t="s">
        <v>26</v>
      </c>
      <c r="QLG1194" s="243">
        <v>7</v>
      </c>
      <c r="QLH1194" s="243">
        <v>2</v>
      </c>
      <c r="QLI1194" s="244" t="s">
        <v>237</v>
      </c>
      <c r="QLJ1194" s="245">
        <v>111</v>
      </c>
      <c r="QLK1194" s="246">
        <v>211</v>
      </c>
      <c r="QLL1194" s="247" t="e">
        <f>QLL1211+QLL1253+QLL1284+QLL1300+QLL1322+QLL1354+QLL1370+QLL1391+QLL1406+QLL1439+#REF!+QLL1453+#REF!+QLL1465+#REF!</f>
        <v>#REF!</v>
      </c>
      <c r="QLM1194" s="241" t="s">
        <v>30</v>
      </c>
      <c r="QLN1194" s="242" t="s">
        <v>26</v>
      </c>
      <c r="QLO1194" s="243">
        <v>7</v>
      </c>
      <c r="QLP1194" s="243">
        <v>2</v>
      </c>
      <c r="QLQ1194" s="244" t="s">
        <v>237</v>
      </c>
      <c r="QLR1194" s="245">
        <v>111</v>
      </c>
      <c r="QLS1194" s="246">
        <v>211</v>
      </c>
      <c r="QLT1194" s="247" t="e">
        <f>QLT1211+QLT1253+QLT1284+QLT1300+QLT1322+QLT1354+QLT1370+QLT1391+QLT1406+QLT1439+#REF!+QLT1453+#REF!+QLT1465+#REF!</f>
        <v>#REF!</v>
      </c>
      <c r="QLU1194" s="241" t="s">
        <v>30</v>
      </c>
      <c r="QLV1194" s="242" t="s">
        <v>26</v>
      </c>
      <c r="QLW1194" s="243">
        <v>7</v>
      </c>
      <c r="QLX1194" s="243">
        <v>2</v>
      </c>
      <c r="QLY1194" s="244" t="s">
        <v>237</v>
      </c>
      <c r="QLZ1194" s="245">
        <v>111</v>
      </c>
      <c r="QMA1194" s="246">
        <v>211</v>
      </c>
      <c r="QMB1194" s="247" t="e">
        <f>QMB1211+QMB1253+QMB1284+QMB1300+QMB1322+QMB1354+QMB1370+QMB1391+QMB1406+QMB1439+#REF!+QMB1453+#REF!+QMB1465+#REF!</f>
        <v>#REF!</v>
      </c>
      <c r="QMC1194" s="241" t="s">
        <v>30</v>
      </c>
      <c r="QMD1194" s="242" t="s">
        <v>26</v>
      </c>
      <c r="QME1194" s="243">
        <v>7</v>
      </c>
      <c r="QMF1194" s="243">
        <v>2</v>
      </c>
      <c r="QMG1194" s="244" t="s">
        <v>237</v>
      </c>
      <c r="QMH1194" s="245">
        <v>111</v>
      </c>
      <c r="QMI1194" s="246">
        <v>211</v>
      </c>
      <c r="QMJ1194" s="247" t="e">
        <f>QMJ1211+QMJ1253+QMJ1284+QMJ1300+QMJ1322+QMJ1354+QMJ1370+QMJ1391+QMJ1406+QMJ1439+#REF!+QMJ1453+#REF!+QMJ1465+#REF!</f>
        <v>#REF!</v>
      </c>
      <c r="QMK1194" s="241" t="s">
        <v>30</v>
      </c>
      <c r="QML1194" s="242" t="s">
        <v>26</v>
      </c>
      <c r="QMM1194" s="243">
        <v>7</v>
      </c>
      <c r="QMN1194" s="243">
        <v>2</v>
      </c>
      <c r="QMO1194" s="244" t="s">
        <v>237</v>
      </c>
      <c r="QMP1194" s="245">
        <v>111</v>
      </c>
      <c r="QMQ1194" s="246">
        <v>211</v>
      </c>
      <c r="QMR1194" s="247" t="e">
        <f>QMR1211+QMR1253+QMR1284+QMR1300+QMR1322+QMR1354+QMR1370+QMR1391+QMR1406+QMR1439+#REF!+QMR1453+#REF!+QMR1465+#REF!</f>
        <v>#REF!</v>
      </c>
      <c r="QMS1194" s="241" t="s">
        <v>30</v>
      </c>
      <c r="QMT1194" s="242" t="s">
        <v>26</v>
      </c>
      <c r="QMU1194" s="243">
        <v>7</v>
      </c>
      <c r="QMV1194" s="243">
        <v>2</v>
      </c>
      <c r="QMW1194" s="244" t="s">
        <v>237</v>
      </c>
      <c r="QMX1194" s="245">
        <v>111</v>
      </c>
      <c r="QMY1194" s="246">
        <v>211</v>
      </c>
      <c r="QMZ1194" s="247" t="e">
        <f>QMZ1211+QMZ1253+QMZ1284+QMZ1300+QMZ1322+QMZ1354+QMZ1370+QMZ1391+QMZ1406+QMZ1439+#REF!+QMZ1453+#REF!+QMZ1465+#REF!</f>
        <v>#REF!</v>
      </c>
      <c r="QNA1194" s="241" t="s">
        <v>30</v>
      </c>
      <c r="QNB1194" s="242" t="s">
        <v>26</v>
      </c>
      <c r="QNC1194" s="243">
        <v>7</v>
      </c>
      <c r="QND1194" s="243">
        <v>2</v>
      </c>
      <c r="QNE1194" s="244" t="s">
        <v>237</v>
      </c>
      <c r="QNF1194" s="245">
        <v>111</v>
      </c>
      <c r="QNG1194" s="246">
        <v>211</v>
      </c>
      <c r="QNH1194" s="247" t="e">
        <f>QNH1211+QNH1253+QNH1284+QNH1300+QNH1322+QNH1354+QNH1370+QNH1391+QNH1406+QNH1439+#REF!+QNH1453+#REF!+QNH1465+#REF!</f>
        <v>#REF!</v>
      </c>
      <c r="QNI1194" s="241" t="s">
        <v>30</v>
      </c>
      <c r="QNJ1194" s="242" t="s">
        <v>26</v>
      </c>
      <c r="QNK1194" s="243">
        <v>7</v>
      </c>
      <c r="QNL1194" s="243">
        <v>2</v>
      </c>
      <c r="QNM1194" s="244" t="s">
        <v>237</v>
      </c>
      <c r="QNN1194" s="245">
        <v>111</v>
      </c>
      <c r="QNO1194" s="246">
        <v>211</v>
      </c>
      <c r="QNP1194" s="247" t="e">
        <f>QNP1211+QNP1253+QNP1284+QNP1300+QNP1322+QNP1354+QNP1370+QNP1391+QNP1406+QNP1439+#REF!+QNP1453+#REF!+QNP1465+#REF!</f>
        <v>#REF!</v>
      </c>
      <c r="QNQ1194" s="241" t="s">
        <v>30</v>
      </c>
      <c r="QNR1194" s="242" t="s">
        <v>26</v>
      </c>
      <c r="QNS1194" s="243">
        <v>7</v>
      </c>
      <c r="QNT1194" s="243">
        <v>2</v>
      </c>
      <c r="QNU1194" s="244" t="s">
        <v>237</v>
      </c>
      <c r="QNV1194" s="245">
        <v>111</v>
      </c>
      <c r="QNW1194" s="246">
        <v>211</v>
      </c>
      <c r="QNX1194" s="247" t="e">
        <f>QNX1211+QNX1253+QNX1284+QNX1300+QNX1322+QNX1354+QNX1370+QNX1391+QNX1406+QNX1439+#REF!+QNX1453+#REF!+QNX1465+#REF!</f>
        <v>#REF!</v>
      </c>
      <c r="QNY1194" s="241" t="s">
        <v>30</v>
      </c>
      <c r="QNZ1194" s="242" t="s">
        <v>26</v>
      </c>
      <c r="QOA1194" s="243">
        <v>7</v>
      </c>
      <c r="QOB1194" s="243">
        <v>2</v>
      </c>
      <c r="QOC1194" s="244" t="s">
        <v>237</v>
      </c>
      <c r="QOD1194" s="245">
        <v>111</v>
      </c>
      <c r="QOE1194" s="246">
        <v>211</v>
      </c>
      <c r="QOF1194" s="247" t="e">
        <f>QOF1211+QOF1253+QOF1284+QOF1300+QOF1322+QOF1354+QOF1370+QOF1391+QOF1406+QOF1439+#REF!+QOF1453+#REF!+QOF1465+#REF!</f>
        <v>#REF!</v>
      </c>
      <c r="QOG1194" s="241" t="s">
        <v>30</v>
      </c>
      <c r="QOH1194" s="242" t="s">
        <v>26</v>
      </c>
      <c r="QOI1194" s="243">
        <v>7</v>
      </c>
      <c r="QOJ1194" s="243">
        <v>2</v>
      </c>
      <c r="QOK1194" s="244" t="s">
        <v>237</v>
      </c>
      <c r="QOL1194" s="245">
        <v>111</v>
      </c>
      <c r="QOM1194" s="246">
        <v>211</v>
      </c>
      <c r="QON1194" s="247" t="e">
        <f>QON1211+QON1253+QON1284+QON1300+QON1322+QON1354+QON1370+QON1391+QON1406+QON1439+#REF!+QON1453+#REF!+QON1465+#REF!</f>
        <v>#REF!</v>
      </c>
      <c r="QOO1194" s="241" t="s">
        <v>30</v>
      </c>
      <c r="QOP1194" s="242" t="s">
        <v>26</v>
      </c>
      <c r="QOQ1194" s="243">
        <v>7</v>
      </c>
      <c r="QOR1194" s="243">
        <v>2</v>
      </c>
      <c r="QOS1194" s="244" t="s">
        <v>237</v>
      </c>
      <c r="QOT1194" s="245">
        <v>111</v>
      </c>
      <c r="QOU1194" s="246">
        <v>211</v>
      </c>
      <c r="QOV1194" s="247" t="e">
        <f>QOV1211+QOV1253+QOV1284+QOV1300+QOV1322+QOV1354+QOV1370+QOV1391+QOV1406+QOV1439+#REF!+QOV1453+#REF!+QOV1465+#REF!</f>
        <v>#REF!</v>
      </c>
      <c r="QOW1194" s="241" t="s">
        <v>30</v>
      </c>
      <c r="QOX1194" s="242" t="s">
        <v>26</v>
      </c>
      <c r="QOY1194" s="243">
        <v>7</v>
      </c>
      <c r="QOZ1194" s="243">
        <v>2</v>
      </c>
      <c r="QPA1194" s="244" t="s">
        <v>237</v>
      </c>
      <c r="QPB1194" s="245">
        <v>111</v>
      </c>
      <c r="QPC1194" s="246">
        <v>211</v>
      </c>
      <c r="QPD1194" s="247" t="e">
        <f>QPD1211+QPD1253+QPD1284+QPD1300+QPD1322+QPD1354+QPD1370+QPD1391+QPD1406+QPD1439+#REF!+QPD1453+#REF!+QPD1465+#REF!</f>
        <v>#REF!</v>
      </c>
      <c r="QPE1194" s="241" t="s">
        <v>30</v>
      </c>
      <c r="QPF1194" s="242" t="s">
        <v>26</v>
      </c>
      <c r="QPG1194" s="243">
        <v>7</v>
      </c>
      <c r="QPH1194" s="243">
        <v>2</v>
      </c>
      <c r="QPI1194" s="244" t="s">
        <v>237</v>
      </c>
      <c r="QPJ1194" s="245">
        <v>111</v>
      </c>
      <c r="QPK1194" s="246">
        <v>211</v>
      </c>
      <c r="QPL1194" s="247" t="e">
        <f>QPL1211+QPL1253+QPL1284+QPL1300+QPL1322+QPL1354+QPL1370+QPL1391+QPL1406+QPL1439+#REF!+QPL1453+#REF!+QPL1465+#REF!</f>
        <v>#REF!</v>
      </c>
      <c r="QPM1194" s="241" t="s">
        <v>30</v>
      </c>
      <c r="QPN1194" s="242" t="s">
        <v>26</v>
      </c>
      <c r="QPO1194" s="243">
        <v>7</v>
      </c>
      <c r="QPP1194" s="243">
        <v>2</v>
      </c>
      <c r="QPQ1194" s="244" t="s">
        <v>237</v>
      </c>
      <c r="QPR1194" s="245">
        <v>111</v>
      </c>
      <c r="QPS1194" s="246">
        <v>211</v>
      </c>
      <c r="QPT1194" s="247" t="e">
        <f>QPT1211+QPT1253+QPT1284+QPT1300+QPT1322+QPT1354+QPT1370+QPT1391+QPT1406+QPT1439+#REF!+QPT1453+#REF!+QPT1465+#REF!</f>
        <v>#REF!</v>
      </c>
      <c r="QPU1194" s="241" t="s">
        <v>30</v>
      </c>
      <c r="QPV1194" s="242" t="s">
        <v>26</v>
      </c>
      <c r="QPW1194" s="243">
        <v>7</v>
      </c>
      <c r="QPX1194" s="243">
        <v>2</v>
      </c>
      <c r="QPY1194" s="244" t="s">
        <v>237</v>
      </c>
      <c r="QPZ1194" s="245">
        <v>111</v>
      </c>
      <c r="QQA1194" s="246">
        <v>211</v>
      </c>
      <c r="QQB1194" s="247" t="e">
        <f>QQB1211+QQB1253+QQB1284+QQB1300+QQB1322+QQB1354+QQB1370+QQB1391+QQB1406+QQB1439+#REF!+QQB1453+#REF!+QQB1465+#REF!</f>
        <v>#REF!</v>
      </c>
      <c r="QQC1194" s="241" t="s">
        <v>30</v>
      </c>
      <c r="QQD1194" s="242" t="s">
        <v>26</v>
      </c>
      <c r="QQE1194" s="243">
        <v>7</v>
      </c>
      <c r="QQF1194" s="243">
        <v>2</v>
      </c>
      <c r="QQG1194" s="244" t="s">
        <v>237</v>
      </c>
      <c r="QQH1194" s="245">
        <v>111</v>
      </c>
      <c r="QQI1194" s="246">
        <v>211</v>
      </c>
      <c r="QQJ1194" s="247" t="e">
        <f>QQJ1211+QQJ1253+QQJ1284+QQJ1300+QQJ1322+QQJ1354+QQJ1370+QQJ1391+QQJ1406+QQJ1439+#REF!+QQJ1453+#REF!+QQJ1465+#REF!</f>
        <v>#REF!</v>
      </c>
      <c r="QQK1194" s="241" t="s">
        <v>30</v>
      </c>
      <c r="QQL1194" s="242" t="s">
        <v>26</v>
      </c>
      <c r="QQM1194" s="243">
        <v>7</v>
      </c>
      <c r="QQN1194" s="243">
        <v>2</v>
      </c>
      <c r="QQO1194" s="244" t="s">
        <v>237</v>
      </c>
      <c r="QQP1194" s="245">
        <v>111</v>
      </c>
      <c r="QQQ1194" s="246">
        <v>211</v>
      </c>
      <c r="QQR1194" s="247" t="e">
        <f>QQR1211+QQR1253+QQR1284+QQR1300+QQR1322+QQR1354+QQR1370+QQR1391+QQR1406+QQR1439+#REF!+QQR1453+#REF!+QQR1465+#REF!</f>
        <v>#REF!</v>
      </c>
      <c r="QQS1194" s="241" t="s">
        <v>30</v>
      </c>
      <c r="QQT1194" s="242" t="s">
        <v>26</v>
      </c>
      <c r="QQU1194" s="243">
        <v>7</v>
      </c>
      <c r="QQV1194" s="243">
        <v>2</v>
      </c>
      <c r="QQW1194" s="244" t="s">
        <v>237</v>
      </c>
      <c r="QQX1194" s="245">
        <v>111</v>
      </c>
      <c r="QQY1194" s="246">
        <v>211</v>
      </c>
      <c r="QQZ1194" s="247" t="e">
        <f>QQZ1211+QQZ1253+QQZ1284+QQZ1300+QQZ1322+QQZ1354+QQZ1370+QQZ1391+QQZ1406+QQZ1439+#REF!+QQZ1453+#REF!+QQZ1465+#REF!</f>
        <v>#REF!</v>
      </c>
      <c r="QRA1194" s="241" t="s">
        <v>30</v>
      </c>
      <c r="QRB1194" s="242" t="s">
        <v>26</v>
      </c>
      <c r="QRC1194" s="243">
        <v>7</v>
      </c>
      <c r="QRD1194" s="243">
        <v>2</v>
      </c>
      <c r="QRE1194" s="244" t="s">
        <v>237</v>
      </c>
      <c r="QRF1194" s="245">
        <v>111</v>
      </c>
      <c r="QRG1194" s="246">
        <v>211</v>
      </c>
      <c r="QRH1194" s="247" t="e">
        <f>QRH1211+QRH1253+QRH1284+QRH1300+QRH1322+QRH1354+QRH1370+QRH1391+QRH1406+QRH1439+#REF!+QRH1453+#REF!+QRH1465+#REF!</f>
        <v>#REF!</v>
      </c>
      <c r="QRI1194" s="241" t="s">
        <v>30</v>
      </c>
      <c r="QRJ1194" s="242" t="s">
        <v>26</v>
      </c>
      <c r="QRK1194" s="243">
        <v>7</v>
      </c>
      <c r="QRL1194" s="243">
        <v>2</v>
      </c>
      <c r="QRM1194" s="244" t="s">
        <v>237</v>
      </c>
      <c r="QRN1194" s="245">
        <v>111</v>
      </c>
      <c r="QRO1194" s="246">
        <v>211</v>
      </c>
      <c r="QRP1194" s="247" t="e">
        <f>QRP1211+QRP1253+QRP1284+QRP1300+QRP1322+QRP1354+QRP1370+QRP1391+QRP1406+QRP1439+#REF!+QRP1453+#REF!+QRP1465+#REF!</f>
        <v>#REF!</v>
      </c>
      <c r="QRQ1194" s="241" t="s">
        <v>30</v>
      </c>
      <c r="QRR1194" s="242" t="s">
        <v>26</v>
      </c>
      <c r="QRS1194" s="243">
        <v>7</v>
      </c>
      <c r="QRT1194" s="243">
        <v>2</v>
      </c>
      <c r="QRU1194" s="244" t="s">
        <v>237</v>
      </c>
      <c r="QRV1194" s="245">
        <v>111</v>
      </c>
      <c r="QRW1194" s="246">
        <v>211</v>
      </c>
      <c r="QRX1194" s="247" t="e">
        <f>QRX1211+QRX1253+QRX1284+QRX1300+QRX1322+QRX1354+QRX1370+QRX1391+QRX1406+QRX1439+#REF!+QRX1453+#REF!+QRX1465+#REF!</f>
        <v>#REF!</v>
      </c>
      <c r="QRY1194" s="241" t="s">
        <v>30</v>
      </c>
      <c r="QRZ1194" s="242" t="s">
        <v>26</v>
      </c>
      <c r="QSA1194" s="243">
        <v>7</v>
      </c>
      <c r="QSB1194" s="243">
        <v>2</v>
      </c>
      <c r="QSC1194" s="244" t="s">
        <v>237</v>
      </c>
      <c r="QSD1194" s="245">
        <v>111</v>
      </c>
      <c r="QSE1194" s="246">
        <v>211</v>
      </c>
      <c r="QSF1194" s="247" t="e">
        <f>QSF1211+QSF1253+QSF1284+QSF1300+QSF1322+QSF1354+QSF1370+QSF1391+QSF1406+QSF1439+#REF!+QSF1453+#REF!+QSF1465+#REF!</f>
        <v>#REF!</v>
      </c>
      <c r="QSG1194" s="241" t="s">
        <v>30</v>
      </c>
      <c r="QSH1194" s="242" t="s">
        <v>26</v>
      </c>
      <c r="QSI1194" s="243">
        <v>7</v>
      </c>
      <c r="QSJ1194" s="243">
        <v>2</v>
      </c>
      <c r="QSK1194" s="244" t="s">
        <v>237</v>
      </c>
      <c r="QSL1194" s="245">
        <v>111</v>
      </c>
      <c r="QSM1194" s="246">
        <v>211</v>
      </c>
      <c r="QSN1194" s="247" t="e">
        <f>QSN1211+QSN1253+QSN1284+QSN1300+QSN1322+QSN1354+QSN1370+QSN1391+QSN1406+QSN1439+#REF!+QSN1453+#REF!+QSN1465+#REF!</f>
        <v>#REF!</v>
      </c>
      <c r="QSO1194" s="241" t="s">
        <v>30</v>
      </c>
      <c r="QSP1194" s="242" t="s">
        <v>26</v>
      </c>
      <c r="QSQ1194" s="243">
        <v>7</v>
      </c>
      <c r="QSR1194" s="243">
        <v>2</v>
      </c>
      <c r="QSS1194" s="244" t="s">
        <v>237</v>
      </c>
      <c r="QST1194" s="245">
        <v>111</v>
      </c>
      <c r="QSU1194" s="246">
        <v>211</v>
      </c>
      <c r="QSV1194" s="247" t="e">
        <f>QSV1211+QSV1253+QSV1284+QSV1300+QSV1322+QSV1354+QSV1370+QSV1391+QSV1406+QSV1439+#REF!+QSV1453+#REF!+QSV1465+#REF!</f>
        <v>#REF!</v>
      </c>
      <c r="QSW1194" s="241" t="s">
        <v>30</v>
      </c>
      <c r="QSX1194" s="242" t="s">
        <v>26</v>
      </c>
      <c r="QSY1194" s="243">
        <v>7</v>
      </c>
      <c r="QSZ1194" s="243">
        <v>2</v>
      </c>
      <c r="QTA1194" s="244" t="s">
        <v>237</v>
      </c>
      <c r="QTB1194" s="245">
        <v>111</v>
      </c>
      <c r="QTC1194" s="246">
        <v>211</v>
      </c>
      <c r="QTD1194" s="247" t="e">
        <f>QTD1211+QTD1253+QTD1284+QTD1300+QTD1322+QTD1354+QTD1370+QTD1391+QTD1406+QTD1439+#REF!+QTD1453+#REF!+QTD1465+#REF!</f>
        <v>#REF!</v>
      </c>
      <c r="QTE1194" s="241" t="s">
        <v>30</v>
      </c>
      <c r="QTF1194" s="242" t="s">
        <v>26</v>
      </c>
      <c r="QTG1194" s="243">
        <v>7</v>
      </c>
      <c r="QTH1194" s="243">
        <v>2</v>
      </c>
      <c r="QTI1194" s="244" t="s">
        <v>237</v>
      </c>
      <c r="QTJ1194" s="245">
        <v>111</v>
      </c>
      <c r="QTK1194" s="246">
        <v>211</v>
      </c>
      <c r="QTL1194" s="247" t="e">
        <f>QTL1211+QTL1253+QTL1284+QTL1300+QTL1322+QTL1354+QTL1370+QTL1391+QTL1406+QTL1439+#REF!+QTL1453+#REF!+QTL1465+#REF!</f>
        <v>#REF!</v>
      </c>
      <c r="QTM1194" s="241" t="s">
        <v>30</v>
      </c>
      <c r="QTN1194" s="242" t="s">
        <v>26</v>
      </c>
      <c r="QTO1194" s="243">
        <v>7</v>
      </c>
      <c r="QTP1194" s="243">
        <v>2</v>
      </c>
      <c r="QTQ1194" s="244" t="s">
        <v>237</v>
      </c>
      <c r="QTR1194" s="245">
        <v>111</v>
      </c>
      <c r="QTS1194" s="246">
        <v>211</v>
      </c>
      <c r="QTT1194" s="247" t="e">
        <f>QTT1211+QTT1253+QTT1284+QTT1300+QTT1322+QTT1354+QTT1370+QTT1391+QTT1406+QTT1439+#REF!+QTT1453+#REF!+QTT1465+#REF!</f>
        <v>#REF!</v>
      </c>
      <c r="QTU1194" s="241" t="s">
        <v>30</v>
      </c>
      <c r="QTV1194" s="242" t="s">
        <v>26</v>
      </c>
      <c r="QTW1194" s="243">
        <v>7</v>
      </c>
      <c r="QTX1194" s="243">
        <v>2</v>
      </c>
      <c r="QTY1194" s="244" t="s">
        <v>237</v>
      </c>
      <c r="QTZ1194" s="245">
        <v>111</v>
      </c>
      <c r="QUA1194" s="246">
        <v>211</v>
      </c>
      <c r="QUB1194" s="247" t="e">
        <f>QUB1211+QUB1253+QUB1284+QUB1300+QUB1322+QUB1354+QUB1370+QUB1391+QUB1406+QUB1439+#REF!+QUB1453+#REF!+QUB1465+#REF!</f>
        <v>#REF!</v>
      </c>
      <c r="QUC1194" s="241" t="s">
        <v>30</v>
      </c>
      <c r="QUD1194" s="242" t="s">
        <v>26</v>
      </c>
      <c r="QUE1194" s="243">
        <v>7</v>
      </c>
      <c r="QUF1194" s="243">
        <v>2</v>
      </c>
      <c r="QUG1194" s="244" t="s">
        <v>237</v>
      </c>
      <c r="QUH1194" s="245">
        <v>111</v>
      </c>
      <c r="QUI1194" s="246">
        <v>211</v>
      </c>
      <c r="QUJ1194" s="247" t="e">
        <f>QUJ1211+QUJ1253+QUJ1284+QUJ1300+QUJ1322+QUJ1354+QUJ1370+QUJ1391+QUJ1406+QUJ1439+#REF!+QUJ1453+#REF!+QUJ1465+#REF!</f>
        <v>#REF!</v>
      </c>
      <c r="QUK1194" s="241" t="s">
        <v>30</v>
      </c>
      <c r="QUL1194" s="242" t="s">
        <v>26</v>
      </c>
      <c r="QUM1194" s="243">
        <v>7</v>
      </c>
      <c r="QUN1194" s="243">
        <v>2</v>
      </c>
      <c r="QUO1194" s="244" t="s">
        <v>237</v>
      </c>
      <c r="QUP1194" s="245">
        <v>111</v>
      </c>
      <c r="QUQ1194" s="246">
        <v>211</v>
      </c>
      <c r="QUR1194" s="247" t="e">
        <f>QUR1211+QUR1253+QUR1284+QUR1300+QUR1322+QUR1354+QUR1370+QUR1391+QUR1406+QUR1439+#REF!+QUR1453+#REF!+QUR1465+#REF!</f>
        <v>#REF!</v>
      </c>
      <c r="QUS1194" s="241" t="s">
        <v>30</v>
      </c>
      <c r="QUT1194" s="242" t="s">
        <v>26</v>
      </c>
      <c r="QUU1194" s="243">
        <v>7</v>
      </c>
      <c r="QUV1194" s="243">
        <v>2</v>
      </c>
      <c r="QUW1194" s="244" t="s">
        <v>237</v>
      </c>
      <c r="QUX1194" s="245">
        <v>111</v>
      </c>
      <c r="QUY1194" s="246">
        <v>211</v>
      </c>
      <c r="QUZ1194" s="247" t="e">
        <f>QUZ1211+QUZ1253+QUZ1284+QUZ1300+QUZ1322+QUZ1354+QUZ1370+QUZ1391+QUZ1406+QUZ1439+#REF!+QUZ1453+#REF!+QUZ1465+#REF!</f>
        <v>#REF!</v>
      </c>
      <c r="QVA1194" s="241" t="s">
        <v>30</v>
      </c>
      <c r="QVB1194" s="242" t="s">
        <v>26</v>
      </c>
      <c r="QVC1194" s="243">
        <v>7</v>
      </c>
      <c r="QVD1194" s="243">
        <v>2</v>
      </c>
      <c r="QVE1194" s="244" t="s">
        <v>237</v>
      </c>
      <c r="QVF1194" s="245">
        <v>111</v>
      </c>
      <c r="QVG1194" s="246">
        <v>211</v>
      </c>
      <c r="QVH1194" s="247" t="e">
        <f>QVH1211+QVH1253+QVH1284+QVH1300+QVH1322+QVH1354+QVH1370+QVH1391+QVH1406+QVH1439+#REF!+QVH1453+#REF!+QVH1465+#REF!</f>
        <v>#REF!</v>
      </c>
      <c r="QVI1194" s="241" t="s">
        <v>30</v>
      </c>
      <c r="QVJ1194" s="242" t="s">
        <v>26</v>
      </c>
      <c r="QVK1194" s="243">
        <v>7</v>
      </c>
      <c r="QVL1194" s="243">
        <v>2</v>
      </c>
      <c r="QVM1194" s="244" t="s">
        <v>237</v>
      </c>
      <c r="QVN1194" s="245">
        <v>111</v>
      </c>
      <c r="QVO1194" s="246">
        <v>211</v>
      </c>
      <c r="QVP1194" s="247" t="e">
        <f>QVP1211+QVP1253+QVP1284+QVP1300+QVP1322+QVP1354+QVP1370+QVP1391+QVP1406+QVP1439+#REF!+QVP1453+#REF!+QVP1465+#REF!</f>
        <v>#REF!</v>
      </c>
      <c r="QVQ1194" s="241" t="s">
        <v>30</v>
      </c>
      <c r="QVR1194" s="242" t="s">
        <v>26</v>
      </c>
      <c r="QVS1194" s="243">
        <v>7</v>
      </c>
      <c r="QVT1194" s="243">
        <v>2</v>
      </c>
      <c r="QVU1194" s="244" t="s">
        <v>237</v>
      </c>
      <c r="QVV1194" s="245">
        <v>111</v>
      </c>
      <c r="QVW1194" s="246">
        <v>211</v>
      </c>
      <c r="QVX1194" s="247" t="e">
        <f>QVX1211+QVX1253+QVX1284+QVX1300+QVX1322+QVX1354+QVX1370+QVX1391+QVX1406+QVX1439+#REF!+QVX1453+#REF!+QVX1465+#REF!</f>
        <v>#REF!</v>
      </c>
      <c r="QVY1194" s="241" t="s">
        <v>30</v>
      </c>
      <c r="QVZ1194" s="242" t="s">
        <v>26</v>
      </c>
      <c r="QWA1194" s="243">
        <v>7</v>
      </c>
      <c r="QWB1194" s="243">
        <v>2</v>
      </c>
      <c r="QWC1194" s="244" t="s">
        <v>237</v>
      </c>
      <c r="QWD1194" s="245">
        <v>111</v>
      </c>
      <c r="QWE1194" s="246">
        <v>211</v>
      </c>
      <c r="QWF1194" s="247" t="e">
        <f>QWF1211+QWF1253+QWF1284+QWF1300+QWF1322+QWF1354+QWF1370+QWF1391+QWF1406+QWF1439+#REF!+QWF1453+#REF!+QWF1465+#REF!</f>
        <v>#REF!</v>
      </c>
      <c r="QWG1194" s="241" t="s">
        <v>30</v>
      </c>
      <c r="QWH1194" s="242" t="s">
        <v>26</v>
      </c>
      <c r="QWI1194" s="243">
        <v>7</v>
      </c>
      <c r="QWJ1194" s="243">
        <v>2</v>
      </c>
      <c r="QWK1194" s="244" t="s">
        <v>237</v>
      </c>
      <c r="QWL1194" s="245">
        <v>111</v>
      </c>
      <c r="QWM1194" s="246">
        <v>211</v>
      </c>
      <c r="QWN1194" s="247" t="e">
        <f>QWN1211+QWN1253+QWN1284+QWN1300+QWN1322+QWN1354+QWN1370+QWN1391+QWN1406+QWN1439+#REF!+QWN1453+#REF!+QWN1465+#REF!</f>
        <v>#REF!</v>
      </c>
      <c r="QWO1194" s="241" t="s">
        <v>30</v>
      </c>
      <c r="QWP1194" s="242" t="s">
        <v>26</v>
      </c>
      <c r="QWQ1194" s="243">
        <v>7</v>
      </c>
      <c r="QWR1194" s="243">
        <v>2</v>
      </c>
      <c r="QWS1194" s="244" t="s">
        <v>237</v>
      </c>
      <c r="QWT1194" s="245">
        <v>111</v>
      </c>
      <c r="QWU1194" s="246">
        <v>211</v>
      </c>
      <c r="QWV1194" s="247" t="e">
        <f>QWV1211+QWV1253+QWV1284+QWV1300+QWV1322+QWV1354+QWV1370+QWV1391+QWV1406+QWV1439+#REF!+QWV1453+#REF!+QWV1465+#REF!</f>
        <v>#REF!</v>
      </c>
      <c r="QWW1194" s="241" t="s">
        <v>30</v>
      </c>
      <c r="QWX1194" s="242" t="s">
        <v>26</v>
      </c>
      <c r="QWY1194" s="243">
        <v>7</v>
      </c>
      <c r="QWZ1194" s="243">
        <v>2</v>
      </c>
      <c r="QXA1194" s="244" t="s">
        <v>237</v>
      </c>
      <c r="QXB1194" s="245">
        <v>111</v>
      </c>
      <c r="QXC1194" s="246">
        <v>211</v>
      </c>
      <c r="QXD1194" s="247" t="e">
        <f>QXD1211+QXD1253+QXD1284+QXD1300+QXD1322+QXD1354+QXD1370+QXD1391+QXD1406+QXD1439+#REF!+QXD1453+#REF!+QXD1465+#REF!</f>
        <v>#REF!</v>
      </c>
      <c r="QXE1194" s="241" t="s">
        <v>30</v>
      </c>
      <c r="QXF1194" s="242" t="s">
        <v>26</v>
      </c>
      <c r="QXG1194" s="243">
        <v>7</v>
      </c>
      <c r="QXH1194" s="243">
        <v>2</v>
      </c>
      <c r="QXI1194" s="244" t="s">
        <v>237</v>
      </c>
      <c r="QXJ1194" s="245">
        <v>111</v>
      </c>
      <c r="QXK1194" s="246">
        <v>211</v>
      </c>
      <c r="QXL1194" s="247" t="e">
        <f>QXL1211+QXL1253+QXL1284+QXL1300+QXL1322+QXL1354+QXL1370+QXL1391+QXL1406+QXL1439+#REF!+QXL1453+#REF!+QXL1465+#REF!</f>
        <v>#REF!</v>
      </c>
      <c r="QXM1194" s="241" t="s">
        <v>30</v>
      </c>
      <c r="QXN1194" s="242" t="s">
        <v>26</v>
      </c>
      <c r="QXO1194" s="243">
        <v>7</v>
      </c>
      <c r="QXP1194" s="243">
        <v>2</v>
      </c>
      <c r="QXQ1194" s="244" t="s">
        <v>237</v>
      </c>
      <c r="QXR1194" s="245">
        <v>111</v>
      </c>
      <c r="QXS1194" s="246">
        <v>211</v>
      </c>
      <c r="QXT1194" s="247" t="e">
        <f>QXT1211+QXT1253+QXT1284+QXT1300+QXT1322+QXT1354+QXT1370+QXT1391+QXT1406+QXT1439+#REF!+QXT1453+#REF!+QXT1465+#REF!</f>
        <v>#REF!</v>
      </c>
      <c r="QXU1194" s="241" t="s">
        <v>30</v>
      </c>
      <c r="QXV1194" s="242" t="s">
        <v>26</v>
      </c>
      <c r="QXW1194" s="243">
        <v>7</v>
      </c>
      <c r="QXX1194" s="243">
        <v>2</v>
      </c>
      <c r="QXY1194" s="244" t="s">
        <v>237</v>
      </c>
      <c r="QXZ1194" s="245">
        <v>111</v>
      </c>
      <c r="QYA1194" s="246">
        <v>211</v>
      </c>
      <c r="QYB1194" s="247" t="e">
        <f>QYB1211+QYB1253+QYB1284+QYB1300+QYB1322+QYB1354+QYB1370+QYB1391+QYB1406+QYB1439+#REF!+QYB1453+#REF!+QYB1465+#REF!</f>
        <v>#REF!</v>
      </c>
      <c r="QYC1194" s="241" t="s">
        <v>30</v>
      </c>
      <c r="QYD1194" s="242" t="s">
        <v>26</v>
      </c>
      <c r="QYE1194" s="243">
        <v>7</v>
      </c>
      <c r="QYF1194" s="243">
        <v>2</v>
      </c>
      <c r="QYG1194" s="244" t="s">
        <v>237</v>
      </c>
      <c r="QYH1194" s="245">
        <v>111</v>
      </c>
      <c r="QYI1194" s="246">
        <v>211</v>
      </c>
      <c r="QYJ1194" s="247" t="e">
        <f>QYJ1211+QYJ1253+QYJ1284+QYJ1300+QYJ1322+QYJ1354+QYJ1370+QYJ1391+QYJ1406+QYJ1439+#REF!+QYJ1453+#REF!+QYJ1465+#REF!</f>
        <v>#REF!</v>
      </c>
      <c r="QYK1194" s="241" t="s">
        <v>30</v>
      </c>
      <c r="QYL1194" s="242" t="s">
        <v>26</v>
      </c>
      <c r="QYM1194" s="243">
        <v>7</v>
      </c>
      <c r="QYN1194" s="243">
        <v>2</v>
      </c>
      <c r="QYO1194" s="244" t="s">
        <v>237</v>
      </c>
      <c r="QYP1194" s="245">
        <v>111</v>
      </c>
      <c r="QYQ1194" s="246">
        <v>211</v>
      </c>
      <c r="QYR1194" s="247" t="e">
        <f>QYR1211+QYR1253+QYR1284+QYR1300+QYR1322+QYR1354+QYR1370+QYR1391+QYR1406+QYR1439+#REF!+QYR1453+#REF!+QYR1465+#REF!</f>
        <v>#REF!</v>
      </c>
      <c r="QYS1194" s="241" t="s">
        <v>30</v>
      </c>
      <c r="QYT1194" s="242" t="s">
        <v>26</v>
      </c>
      <c r="QYU1194" s="243">
        <v>7</v>
      </c>
      <c r="QYV1194" s="243">
        <v>2</v>
      </c>
      <c r="QYW1194" s="244" t="s">
        <v>237</v>
      </c>
      <c r="QYX1194" s="245">
        <v>111</v>
      </c>
      <c r="QYY1194" s="246">
        <v>211</v>
      </c>
      <c r="QYZ1194" s="247" t="e">
        <f>QYZ1211+QYZ1253+QYZ1284+QYZ1300+QYZ1322+QYZ1354+QYZ1370+QYZ1391+QYZ1406+QYZ1439+#REF!+QYZ1453+#REF!+QYZ1465+#REF!</f>
        <v>#REF!</v>
      </c>
      <c r="QZA1194" s="241" t="s">
        <v>30</v>
      </c>
      <c r="QZB1194" s="242" t="s">
        <v>26</v>
      </c>
      <c r="QZC1194" s="243">
        <v>7</v>
      </c>
      <c r="QZD1194" s="243">
        <v>2</v>
      </c>
      <c r="QZE1194" s="244" t="s">
        <v>237</v>
      </c>
      <c r="QZF1194" s="245">
        <v>111</v>
      </c>
      <c r="QZG1194" s="246">
        <v>211</v>
      </c>
      <c r="QZH1194" s="247" t="e">
        <f>QZH1211+QZH1253+QZH1284+QZH1300+QZH1322+QZH1354+QZH1370+QZH1391+QZH1406+QZH1439+#REF!+QZH1453+#REF!+QZH1465+#REF!</f>
        <v>#REF!</v>
      </c>
      <c r="QZI1194" s="241" t="s">
        <v>30</v>
      </c>
      <c r="QZJ1194" s="242" t="s">
        <v>26</v>
      </c>
      <c r="QZK1194" s="243">
        <v>7</v>
      </c>
      <c r="QZL1194" s="243">
        <v>2</v>
      </c>
      <c r="QZM1194" s="244" t="s">
        <v>237</v>
      </c>
      <c r="QZN1194" s="245">
        <v>111</v>
      </c>
      <c r="QZO1194" s="246">
        <v>211</v>
      </c>
      <c r="QZP1194" s="247" t="e">
        <f>QZP1211+QZP1253+QZP1284+QZP1300+QZP1322+QZP1354+QZP1370+QZP1391+QZP1406+QZP1439+#REF!+QZP1453+#REF!+QZP1465+#REF!</f>
        <v>#REF!</v>
      </c>
      <c r="QZQ1194" s="241" t="s">
        <v>30</v>
      </c>
      <c r="QZR1194" s="242" t="s">
        <v>26</v>
      </c>
      <c r="QZS1194" s="243">
        <v>7</v>
      </c>
      <c r="QZT1194" s="243">
        <v>2</v>
      </c>
      <c r="QZU1194" s="244" t="s">
        <v>237</v>
      </c>
      <c r="QZV1194" s="245">
        <v>111</v>
      </c>
      <c r="QZW1194" s="246">
        <v>211</v>
      </c>
      <c r="QZX1194" s="247" t="e">
        <f>QZX1211+QZX1253+QZX1284+QZX1300+QZX1322+QZX1354+QZX1370+QZX1391+QZX1406+QZX1439+#REF!+QZX1453+#REF!+QZX1465+#REF!</f>
        <v>#REF!</v>
      </c>
      <c r="QZY1194" s="241" t="s">
        <v>30</v>
      </c>
      <c r="QZZ1194" s="242" t="s">
        <v>26</v>
      </c>
      <c r="RAA1194" s="243">
        <v>7</v>
      </c>
      <c r="RAB1194" s="243">
        <v>2</v>
      </c>
      <c r="RAC1194" s="244" t="s">
        <v>237</v>
      </c>
      <c r="RAD1194" s="245">
        <v>111</v>
      </c>
      <c r="RAE1194" s="246">
        <v>211</v>
      </c>
      <c r="RAF1194" s="247" t="e">
        <f>RAF1211+RAF1253+RAF1284+RAF1300+RAF1322+RAF1354+RAF1370+RAF1391+RAF1406+RAF1439+#REF!+RAF1453+#REF!+RAF1465+#REF!</f>
        <v>#REF!</v>
      </c>
      <c r="RAG1194" s="241" t="s">
        <v>30</v>
      </c>
      <c r="RAH1194" s="242" t="s">
        <v>26</v>
      </c>
      <c r="RAI1194" s="243">
        <v>7</v>
      </c>
      <c r="RAJ1194" s="243">
        <v>2</v>
      </c>
      <c r="RAK1194" s="244" t="s">
        <v>237</v>
      </c>
      <c r="RAL1194" s="245">
        <v>111</v>
      </c>
      <c r="RAM1194" s="246">
        <v>211</v>
      </c>
      <c r="RAN1194" s="247" t="e">
        <f>RAN1211+RAN1253+RAN1284+RAN1300+RAN1322+RAN1354+RAN1370+RAN1391+RAN1406+RAN1439+#REF!+RAN1453+#REF!+RAN1465+#REF!</f>
        <v>#REF!</v>
      </c>
      <c r="RAO1194" s="241" t="s">
        <v>30</v>
      </c>
      <c r="RAP1194" s="242" t="s">
        <v>26</v>
      </c>
      <c r="RAQ1194" s="243">
        <v>7</v>
      </c>
      <c r="RAR1194" s="243">
        <v>2</v>
      </c>
      <c r="RAS1194" s="244" t="s">
        <v>237</v>
      </c>
      <c r="RAT1194" s="245">
        <v>111</v>
      </c>
      <c r="RAU1194" s="246">
        <v>211</v>
      </c>
      <c r="RAV1194" s="247" t="e">
        <f>RAV1211+RAV1253+RAV1284+RAV1300+RAV1322+RAV1354+RAV1370+RAV1391+RAV1406+RAV1439+#REF!+RAV1453+#REF!+RAV1465+#REF!</f>
        <v>#REF!</v>
      </c>
      <c r="RAW1194" s="241" t="s">
        <v>30</v>
      </c>
      <c r="RAX1194" s="242" t="s">
        <v>26</v>
      </c>
      <c r="RAY1194" s="243">
        <v>7</v>
      </c>
      <c r="RAZ1194" s="243">
        <v>2</v>
      </c>
      <c r="RBA1194" s="244" t="s">
        <v>237</v>
      </c>
      <c r="RBB1194" s="245">
        <v>111</v>
      </c>
      <c r="RBC1194" s="246">
        <v>211</v>
      </c>
      <c r="RBD1194" s="247" t="e">
        <f>RBD1211+RBD1253+RBD1284+RBD1300+RBD1322+RBD1354+RBD1370+RBD1391+RBD1406+RBD1439+#REF!+RBD1453+#REF!+RBD1465+#REF!</f>
        <v>#REF!</v>
      </c>
      <c r="RBE1194" s="241" t="s">
        <v>30</v>
      </c>
      <c r="RBF1194" s="242" t="s">
        <v>26</v>
      </c>
      <c r="RBG1194" s="243">
        <v>7</v>
      </c>
      <c r="RBH1194" s="243">
        <v>2</v>
      </c>
      <c r="RBI1194" s="244" t="s">
        <v>237</v>
      </c>
      <c r="RBJ1194" s="245">
        <v>111</v>
      </c>
      <c r="RBK1194" s="246">
        <v>211</v>
      </c>
      <c r="RBL1194" s="247" t="e">
        <f>RBL1211+RBL1253+RBL1284+RBL1300+RBL1322+RBL1354+RBL1370+RBL1391+RBL1406+RBL1439+#REF!+RBL1453+#REF!+RBL1465+#REF!</f>
        <v>#REF!</v>
      </c>
      <c r="RBM1194" s="241" t="s">
        <v>30</v>
      </c>
      <c r="RBN1194" s="242" t="s">
        <v>26</v>
      </c>
      <c r="RBO1194" s="243">
        <v>7</v>
      </c>
      <c r="RBP1194" s="243">
        <v>2</v>
      </c>
      <c r="RBQ1194" s="244" t="s">
        <v>237</v>
      </c>
      <c r="RBR1194" s="245">
        <v>111</v>
      </c>
      <c r="RBS1194" s="246">
        <v>211</v>
      </c>
      <c r="RBT1194" s="247" t="e">
        <f>RBT1211+RBT1253+RBT1284+RBT1300+RBT1322+RBT1354+RBT1370+RBT1391+RBT1406+RBT1439+#REF!+RBT1453+#REF!+RBT1465+#REF!</f>
        <v>#REF!</v>
      </c>
      <c r="RBU1194" s="241" t="s">
        <v>30</v>
      </c>
      <c r="RBV1194" s="242" t="s">
        <v>26</v>
      </c>
      <c r="RBW1194" s="243">
        <v>7</v>
      </c>
      <c r="RBX1194" s="243">
        <v>2</v>
      </c>
      <c r="RBY1194" s="244" t="s">
        <v>237</v>
      </c>
      <c r="RBZ1194" s="245">
        <v>111</v>
      </c>
      <c r="RCA1194" s="246">
        <v>211</v>
      </c>
      <c r="RCB1194" s="247" t="e">
        <f>RCB1211+RCB1253+RCB1284+RCB1300+RCB1322+RCB1354+RCB1370+RCB1391+RCB1406+RCB1439+#REF!+RCB1453+#REF!+RCB1465+#REF!</f>
        <v>#REF!</v>
      </c>
      <c r="RCC1194" s="241" t="s">
        <v>30</v>
      </c>
      <c r="RCD1194" s="242" t="s">
        <v>26</v>
      </c>
      <c r="RCE1194" s="243">
        <v>7</v>
      </c>
      <c r="RCF1194" s="243">
        <v>2</v>
      </c>
      <c r="RCG1194" s="244" t="s">
        <v>237</v>
      </c>
      <c r="RCH1194" s="245">
        <v>111</v>
      </c>
      <c r="RCI1194" s="246">
        <v>211</v>
      </c>
      <c r="RCJ1194" s="247" t="e">
        <f>RCJ1211+RCJ1253+RCJ1284+RCJ1300+RCJ1322+RCJ1354+RCJ1370+RCJ1391+RCJ1406+RCJ1439+#REF!+RCJ1453+#REF!+RCJ1465+#REF!</f>
        <v>#REF!</v>
      </c>
      <c r="RCK1194" s="241" t="s">
        <v>30</v>
      </c>
      <c r="RCL1194" s="242" t="s">
        <v>26</v>
      </c>
      <c r="RCM1194" s="243">
        <v>7</v>
      </c>
      <c r="RCN1194" s="243">
        <v>2</v>
      </c>
      <c r="RCO1194" s="244" t="s">
        <v>237</v>
      </c>
      <c r="RCP1194" s="245">
        <v>111</v>
      </c>
      <c r="RCQ1194" s="246">
        <v>211</v>
      </c>
      <c r="RCR1194" s="247" t="e">
        <f>RCR1211+RCR1253+RCR1284+RCR1300+RCR1322+RCR1354+RCR1370+RCR1391+RCR1406+RCR1439+#REF!+RCR1453+#REF!+RCR1465+#REF!</f>
        <v>#REF!</v>
      </c>
      <c r="RCS1194" s="241" t="s">
        <v>30</v>
      </c>
      <c r="RCT1194" s="242" t="s">
        <v>26</v>
      </c>
      <c r="RCU1194" s="243">
        <v>7</v>
      </c>
      <c r="RCV1194" s="243">
        <v>2</v>
      </c>
      <c r="RCW1194" s="244" t="s">
        <v>237</v>
      </c>
      <c r="RCX1194" s="245">
        <v>111</v>
      </c>
      <c r="RCY1194" s="246">
        <v>211</v>
      </c>
      <c r="RCZ1194" s="247" t="e">
        <f>RCZ1211+RCZ1253+RCZ1284+RCZ1300+RCZ1322+RCZ1354+RCZ1370+RCZ1391+RCZ1406+RCZ1439+#REF!+RCZ1453+#REF!+RCZ1465+#REF!</f>
        <v>#REF!</v>
      </c>
      <c r="RDA1194" s="241" t="s">
        <v>30</v>
      </c>
      <c r="RDB1194" s="242" t="s">
        <v>26</v>
      </c>
      <c r="RDC1194" s="243">
        <v>7</v>
      </c>
      <c r="RDD1194" s="243">
        <v>2</v>
      </c>
      <c r="RDE1194" s="244" t="s">
        <v>237</v>
      </c>
      <c r="RDF1194" s="245">
        <v>111</v>
      </c>
      <c r="RDG1194" s="246">
        <v>211</v>
      </c>
      <c r="RDH1194" s="247" t="e">
        <f>RDH1211+RDH1253+RDH1284+RDH1300+RDH1322+RDH1354+RDH1370+RDH1391+RDH1406+RDH1439+#REF!+RDH1453+#REF!+RDH1465+#REF!</f>
        <v>#REF!</v>
      </c>
      <c r="RDI1194" s="241" t="s">
        <v>30</v>
      </c>
      <c r="RDJ1194" s="242" t="s">
        <v>26</v>
      </c>
      <c r="RDK1194" s="243">
        <v>7</v>
      </c>
      <c r="RDL1194" s="243">
        <v>2</v>
      </c>
      <c r="RDM1194" s="244" t="s">
        <v>237</v>
      </c>
      <c r="RDN1194" s="245">
        <v>111</v>
      </c>
      <c r="RDO1194" s="246">
        <v>211</v>
      </c>
      <c r="RDP1194" s="247" t="e">
        <f>RDP1211+RDP1253+RDP1284+RDP1300+RDP1322+RDP1354+RDP1370+RDP1391+RDP1406+RDP1439+#REF!+RDP1453+#REF!+RDP1465+#REF!</f>
        <v>#REF!</v>
      </c>
      <c r="RDQ1194" s="241" t="s">
        <v>30</v>
      </c>
      <c r="RDR1194" s="242" t="s">
        <v>26</v>
      </c>
      <c r="RDS1194" s="243">
        <v>7</v>
      </c>
      <c r="RDT1194" s="243">
        <v>2</v>
      </c>
      <c r="RDU1194" s="244" t="s">
        <v>237</v>
      </c>
      <c r="RDV1194" s="245">
        <v>111</v>
      </c>
      <c r="RDW1194" s="246">
        <v>211</v>
      </c>
      <c r="RDX1194" s="247" t="e">
        <f>RDX1211+RDX1253+RDX1284+RDX1300+RDX1322+RDX1354+RDX1370+RDX1391+RDX1406+RDX1439+#REF!+RDX1453+#REF!+RDX1465+#REF!</f>
        <v>#REF!</v>
      </c>
      <c r="RDY1194" s="241" t="s">
        <v>30</v>
      </c>
      <c r="RDZ1194" s="242" t="s">
        <v>26</v>
      </c>
      <c r="REA1194" s="243">
        <v>7</v>
      </c>
      <c r="REB1194" s="243">
        <v>2</v>
      </c>
      <c r="REC1194" s="244" t="s">
        <v>237</v>
      </c>
      <c r="RED1194" s="245">
        <v>111</v>
      </c>
      <c r="REE1194" s="246">
        <v>211</v>
      </c>
      <c r="REF1194" s="247" t="e">
        <f>REF1211+REF1253+REF1284+REF1300+REF1322+REF1354+REF1370+REF1391+REF1406+REF1439+#REF!+REF1453+#REF!+REF1465+#REF!</f>
        <v>#REF!</v>
      </c>
      <c r="REG1194" s="241" t="s">
        <v>30</v>
      </c>
      <c r="REH1194" s="242" t="s">
        <v>26</v>
      </c>
      <c r="REI1194" s="243">
        <v>7</v>
      </c>
      <c r="REJ1194" s="243">
        <v>2</v>
      </c>
      <c r="REK1194" s="244" t="s">
        <v>237</v>
      </c>
      <c r="REL1194" s="245">
        <v>111</v>
      </c>
      <c r="REM1194" s="246">
        <v>211</v>
      </c>
      <c r="REN1194" s="247" t="e">
        <f>REN1211+REN1253+REN1284+REN1300+REN1322+REN1354+REN1370+REN1391+REN1406+REN1439+#REF!+REN1453+#REF!+REN1465+#REF!</f>
        <v>#REF!</v>
      </c>
      <c r="REO1194" s="241" t="s">
        <v>30</v>
      </c>
      <c r="REP1194" s="242" t="s">
        <v>26</v>
      </c>
      <c r="REQ1194" s="243">
        <v>7</v>
      </c>
      <c r="RER1194" s="243">
        <v>2</v>
      </c>
      <c r="RES1194" s="244" t="s">
        <v>237</v>
      </c>
      <c r="RET1194" s="245">
        <v>111</v>
      </c>
      <c r="REU1194" s="246">
        <v>211</v>
      </c>
      <c r="REV1194" s="247" t="e">
        <f>REV1211+REV1253+REV1284+REV1300+REV1322+REV1354+REV1370+REV1391+REV1406+REV1439+#REF!+REV1453+#REF!+REV1465+#REF!</f>
        <v>#REF!</v>
      </c>
      <c r="REW1194" s="241" t="s">
        <v>30</v>
      </c>
      <c r="REX1194" s="242" t="s">
        <v>26</v>
      </c>
      <c r="REY1194" s="243">
        <v>7</v>
      </c>
      <c r="REZ1194" s="243">
        <v>2</v>
      </c>
      <c r="RFA1194" s="244" t="s">
        <v>237</v>
      </c>
      <c r="RFB1194" s="245">
        <v>111</v>
      </c>
      <c r="RFC1194" s="246">
        <v>211</v>
      </c>
      <c r="RFD1194" s="247" t="e">
        <f>RFD1211+RFD1253+RFD1284+RFD1300+RFD1322+RFD1354+RFD1370+RFD1391+RFD1406+RFD1439+#REF!+RFD1453+#REF!+RFD1465+#REF!</f>
        <v>#REF!</v>
      </c>
      <c r="RFE1194" s="241" t="s">
        <v>30</v>
      </c>
      <c r="RFF1194" s="242" t="s">
        <v>26</v>
      </c>
      <c r="RFG1194" s="243">
        <v>7</v>
      </c>
      <c r="RFH1194" s="243">
        <v>2</v>
      </c>
      <c r="RFI1194" s="244" t="s">
        <v>237</v>
      </c>
      <c r="RFJ1194" s="245">
        <v>111</v>
      </c>
      <c r="RFK1194" s="246">
        <v>211</v>
      </c>
      <c r="RFL1194" s="247" t="e">
        <f>RFL1211+RFL1253+RFL1284+RFL1300+RFL1322+RFL1354+RFL1370+RFL1391+RFL1406+RFL1439+#REF!+RFL1453+#REF!+RFL1465+#REF!</f>
        <v>#REF!</v>
      </c>
      <c r="RFM1194" s="241" t="s">
        <v>30</v>
      </c>
      <c r="RFN1194" s="242" t="s">
        <v>26</v>
      </c>
      <c r="RFO1194" s="243">
        <v>7</v>
      </c>
      <c r="RFP1194" s="243">
        <v>2</v>
      </c>
      <c r="RFQ1194" s="244" t="s">
        <v>237</v>
      </c>
      <c r="RFR1194" s="245">
        <v>111</v>
      </c>
      <c r="RFS1194" s="246">
        <v>211</v>
      </c>
      <c r="RFT1194" s="247" t="e">
        <f>RFT1211+RFT1253+RFT1284+RFT1300+RFT1322+RFT1354+RFT1370+RFT1391+RFT1406+RFT1439+#REF!+RFT1453+#REF!+RFT1465+#REF!</f>
        <v>#REF!</v>
      </c>
      <c r="RFU1194" s="241" t="s">
        <v>30</v>
      </c>
      <c r="RFV1194" s="242" t="s">
        <v>26</v>
      </c>
      <c r="RFW1194" s="243">
        <v>7</v>
      </c>
      <c r="RFX1194" s="243">
        <v>2</v>
      </c>
      <c r="RFY1194" s="244" t="s">
        <v>237</v>
      </c>
      <c r="RFZ1194" s="245">
        <v>111</v>
      </c>
      <c r="RGA1194" s="246">
        <v>211</v>
      </c>
      <c r="RGB1194" s="247" t="e">
        <f>RGB1211+RGB1253+RGB1284+RGB1300+RGB1322+RGB1354+RGB1370+RGB1391+RGB1406+RGB1439+#REF!+RGB1453+#REF!+RGB1465+#REF!</f>
        <v>#REF!</v>
      </c>
      <c r="RGC1194" s="241" t="s">
        <v>30</v>
      </c>
      <c r="RGD1194" s="242" t="s">
        <v>26</v>
      </c>
      <c r="RGE1194" s="243">
        <v>7</v>
      </c>
      <c r="RGF1194" s="243">
        <v>2</v>
      </c>
      <c r="RGG1194" s="244" t="s">
        <v>237</v>
      </c>
      <c r="RGH1194" s="245">
        <v>111</v>
      </c>
      <c r="RGI1194" s="246">
        <v>211</v>
      </c>
      <c r="RGJ1194" s="247" t="e">
        <f>RGJ1211+RGJ1253+RGJ1284+RGJ1300+RGJ1322+RGJ1354+RGJ1370+RGJ1391+RGJ1406+RGJ1439+#REF!+RGJ1453+#REF!+RGJ1465+#REF!</f>
        <v>#REF!</v>
      </c>
      <c r="RGK1194" s="241" t="s">
        <v>30</v>
      </c>
      <c r="RGL1194" s="242" t="s">
        <v>26</v>
      </c>
      <c r="RGM1194" s="243">
        <v>7</v>
      </c>
      <c r="RGN1194" s="243">
        <v>2</v>
      </c>
      <c r="RGO1194" s="244" t="s">
        <v>237</v>
      </c>
      <c r="RGP1194" s="245">
        <v>111</v>
      </c>
      <c r="RGQ1194" s="246">
        <v>211</v>
      </c>
      <c r="RGR1194" s="247" t="e">
        <f>RGR1211+RGR1253+RGR1284+RGR1300+RGR1322+RGR1354+RGR1370+RGR1391+RGR1406+RGR1439+#REF!+RGR1453+#REF!+RGR1465+#REF!</f>
        <v>#REF!</v>
      </c>
      <c r="RGS1194" s="241" t="s">
        <v>30</v>
      </c>
      <c r="RGT1194" s="242" t="s">
        <v>26</v>
      </c>
      <c r="RGU1194" s="243">
        <v>7</v>
      </c>
      <c r="RGV1194" s="243">
        <v>2</v>
      </c>
      <c r="RGW1194" s="244" t="s">
        <v>237</v>
      </c>
      <c r="RGX1194" s="245">
        <v>111</v>
      </c>
      <c r="RGY1194" s="246">
        <v>211</v>
      </c>
      <c r="RGZ1194" s="247" t="e">
        <f>RGZ1211+RGZ1253+RGZ1284+RGZ1300+RGZ1322+RGZ1354+RGZ1370+RGZ1391+RGZ1406+RGZ1439+#REF!+RGZ1453+#REF!+RGZ1465+#REF!</f>
        <v>#REF!</v>
      </c>
      <c r="RHA1194" s="241" t="s">
        <v>30</v>
      </c>
      <c r="RHB1194" s="242" t="s">
        <v>26</v>
      </c>
      <c r="RHC1194" s="243">
        <v>7</v>
      </c>
      <c r="RHD1194" s="243">
        <v>2</v>
      </c>
      <c r="RHE1194" s="244" t="s">
        <v>237</v>
      </c>
      <c r="RHF1194" s="245">
        <v>111</v>
      </c>
      <c r="RHG1194" s="246">
        <v>211</v>
      </c>
      <c r="RHH1194" s="247" t="e">
        <f>RHH1211+RHH1253+RHH1284+RHH1300+RHH1322+RHH1354+RHH1370+RHH1391+RHH1406+RHH1439+#REF!+RHH1453+#REF!+RHH1465+#REF!</f>
        <v>#REF!</v>
      </c>
      <c r="RHI1194" s="241" t="s">
        <v>30</v>
      </c>
      <c r="RHJ1194" s="242" t="s">
        <v>26</v>
      </c>
      <c r="RHK1194" s="243">
        <v>7</v>
      </c>
      <c r="RHL1194" s="243">
        <v>2</v>
      </c>
      <c r="RHM1194" s="244" t="s">
        <v>237</v>
      </c>
      <c r="RHN1194" s="245">
        <v>111</v>
      </c>
      <c r="RHO1194" s="246">
        <v>211</v>
      </c>
      <c r="RHP1194" s="247" t="e">
        <f>RHP1211+RHP1253+RHP1284+RHP1300+RHP1322+RHP1354+RHP1370+RHP1391+RHP1406+RHP1439+#REF!+RHP1453+#REF!+RHP1465+#REF!</f>
        <v>#REF!</v>
      </c>
      <c r="RHQ1194" s="241" t="s">
        <v>30</v>
      </c>
      <c r="RHR1194" s="242" t="s">
        <v>26</v>
      </c>
      <c r="RHS1194" s="243">
        <v>7</v>
      </c>
      <c r="RHT1194" s="243">
        <v>2</v>
      </c>
      <c r="RHU1194" s="244" t="s">
        <v>237</v>
      </c>
      <c r="RHV1194" s="245">
        <v>111</v>
      </c>
      <c r="RHW1194" s="246">
        <v>211</v>
      </c>
      <c r="RHX1194" s="247" t="e">
        <f>RHX1211+RHX1253+RHX1284+RHX1300+RHX1322+RHX1354+RHX1370+RHX1391+RHX1406+RHX1439+#REF!+RHX1453+#REF!+RHX1465+#REF!</f>
        <v>#REF!</v>
      </c>
      <c r="RHY1194" s="241" t="s">
        <v>30</v>
      </c>
      <c r="RHZ1194" s="242" t="s">
        <v>26</v>
      </c>
      <c r="RIA1194" s="243">
        <v>7</v>
      </c>
      <c r="RIB1194" s="243">
        <v>2</v>
      </c>
      <c r="RIC1194" s="244" t="s">
        <v>237</v>
      </c>
      <c r="RID1194" s="245">
        <v>111</v>
      </c>
      <c r="RIE1194" s="246">
        <v>211</v>
      </c>
      <c r="RIF1194" s="247" t="e">
        <f>RIF1211+RIF1253+RIF1284+RIF1300+RIF1322+RIF1354+RIF1370+RIF1391+RIF1406+RIF1439+#REF!+RIF1453+#REF!+RIF1465+#REF!</f>
        <v>#REF!</v>
      </c>
      <c r="RIG1194" s="241" t="s">
        <v>30</v>
      </c>
      <c r="RIH1194" s="242" t="s">
        <v>26</v>
      </c>
      <c r="RII1194" s="243">
        <v>7</v>
      </c>
      <c r="RIJ1194" s="243">
        <v>2</v>
      </c>
      <c r="RIK1194" s="244" t="s">
        <v>237</v>
      </c>
      <c r="RIL1194" s="245">
        <v>111</v>
      </c>
      <c r="RIM1194" s="246">
        <v>211</v>
      </c>
      <c r="RIN1194" s="247" t="e">
        <f>RIN1211+RIN1253+RIN1284+RIN1300+RIN1322+RIN1354+RIN1370+RIN1391+RIN1406+RIN1439+#REF!+RIN1453+#REF!+RIN1465+#REF!</f>
        <v>#REF!</v>
      </c>
      <c r="RIO1194" s="241" t="s">
        <v>30</v>
      </c>
      <c r="RIP1194" s="242" t="s">
        <v>26</v>
      </c>
      <c r="RIQ1194" s="243">
        <v>7</v>
      </c>
      <c r="RIR1194" s="243">
        <v>2</v>
      </c>
      <c r="RIS1194" s="244" t="s">
        <v>237</v>
      </c>
      <c r="RIT1194" s="245">
        <v>111</v>
      </c>
      <c r="RIU1194" s="246">
        <v>211</v>
      </c>
      <c r="RIV1194" s="247" t="e">
        <f>RIV1211+RIV1253+RIV1284+RIV1300+RIV1322+RIV1354+RIV1370+RIV1391+RIV1406+RIV1439+#REF!+RIV1453+#REF!+RIV1465+#REF!</f>
        <v>#REF!</v>
      </c>
      <c r="RIW1194" s="241" t="s">
        <v>30</v>
      </c>
      <c r="RIX1194" s="242" t="s">
        <v>26</v>
      </c>
      <c r="RIY1194" s="243">
        <v>7</v>
      </c>
      <c r="RIZ1194" s="243">
        <v>2</v>
      </c>
      <c r="RJA1194" s="244" t="s">
        <v>237</v>
      </c>
      <c r="RJB1194" s="245">
        <v>111</v>
      </c>
      <c r="RJC1194" s="246">
        <v>211</v>
      </c>
      <c r="RJD1194" s="247" t="e">
        <f>RJD1211+RJD1253+RJD1284+RJD1300+RJD1322+RJD1354+RJD1370+RJD1391+RJD1406+RJD1439+#REF!+RJD1453+#REF!+RJD1465+#REF!</f>
        <v>#REF!</v>
      </c>
      <c r="RJE1194" s="241" t="s">
        <v>30</v>
      </c>
      <c r="RJF1194" s="242" t="s">
        <v>26</v>
      </c>
      <c r="RJG1194" s="243">
        <v>7</v>
      </c>
      <c r="RJH1194" s="243">
        <v>2</v>
      </c>
      <c r="RJI1194" s="244" t="s">
        <v>237</v>
      </c>
      <c r="RJJ1194" s="245">
        <v>111</v>
      </c>
      <c r="RJK1194" s="246">
        <v>211</v>
      </c>
      <c r="RJL1194" s="247" t="e">
        <f>RJL1211+RJL1253+RJL1284+RJL1300+RJL1322+RJL1354+RJL1370+RJL1391+RJL1406+RJL1439+#REF!+RJL1453+#REF!+RJL1465+#REF!</f>
        <v>#REF!</v>
      </c>
      <c r="RJM1194" s="241" t="s">
        <v>30</v>
      </c>
      <c r="RJN1194" s="242" t="s">
        <v>26</v>
      </c>
      <c r="RJO1194" s="243">
        <v>7</v>
      </c>
      <c r="RJP1194" s="243">
        <v>2</v>
      </c>
      <c r="RJQ1194" s="244" t="s">
        <v>237</v>
      </c>
      <c r="RJR1194" s="245">
        <v>111</v>
      </c>
      <c r="RJS1194" s="246">
        <v>211</v>
      </c>
      <c r="RJT1194" s="247" t="e">
        <f>RJT1211+RJT1253+RJT1284+RJT1300+RJT1322+RJT1354+RJT1370+RJT1391+RJT1406+RJT1439+#REF!+RJT1453+#REF!+RJT1465+#REF!</f>
        <v>#REF!</v>
      </c>
      <c r="RJU1194" s="241" t="s">
        <v>30</v>
      </c>
      <c r="RJV1194" s="242" t="s">
        <v>26</v>
      </c>
      <c r="RJW1194" s="243">
        <v>7</v>
      </c>
      <c r="RJX1194" s="243">
        <v>2</v>
      </c>
      <c r="RJY1194" s="244" t="s">
        <v>237</v>
      </c>
      <c r="RJZ1194" s="245">
        <v>111</v>
      </c>
      <c r="RKA1194" s="246">
        <v>211</v>
      </c>
      <c r="RKB1194" s="247" t="e">
        <f>RKB1211+RKB1253+RKB1284+RKB1300+RKB1322+RKB1354+RKB1370+RKB1391+RKB1406+RKB1439+#REF!+RKB1453+#REF!+RKB1465+#REF!</f>
        <v>#REF!</v>
      </c>
      <c r="RKC1194" s="241" t="s">
        <v>30</v>
      </c>
      <c r="RKD1194" s="242" t="s">
        <v>26</v>
      </c>
      <c r="RKE1194" s="243">
        <v>7</v>
      </c>
      <c r="RKF1194" s="243">
        <v>2</v>
      </c>
      <c r="RKG1194" s="244" t="s">
        <v>237</v>
      </c>
      <c r="RKH1194" s="245">
        <v>111</v>
      </c>
      <c r="RKI1194" s="246">
        <v>211</v>
      </c>
      <c r="RKJ1194" s="247" t="e">
        <f>RKJ1211+RKJ1253+RKJ1284+RKJ1300+RKJ1322+RKJ1354+RKJ1370+RKJ1391+RKJ1406+RKJ1439+#REF!+RKJ1453+#REF!+RKJ1465+#REF!</f>
        <v>#REF!</v>
      </c>
      <c r="RKK1194" s="241" t="s">
        <v>30</v>
      </c>
      <c r="RKL1194" s="242" t="s">
        <v>26</v>
      </c>
      <c r="RKM1194" s="243">
        <v>7</v>
      </c>
      <c r="RKN1194" s="243">
        <v>2</v>
      </c>
      <c r="RKO1194" s="244" t="s">
        <v>237</v>
      </c>
      <c r="RKP1194" s="245">
        <v>111</v>
      </c>
      <c r="RKQ1194" s="246">
        <v>211</v>
      </c>
      <c r="RKR1194" s="247" t="e">
        <f>RKR1211+RKR1253+RKR1284+RKR1300+RKR1322+RKR1354+RKR1370+RKR1391+RKR1406+RKR1439+#REF!+RKR1453+#REF!+RKR1465+#REF!</f>
        <v>#REF!</v>
      </c>
      <c r="RKS1194" s="241" t="s">
        <v>30</v>
      </c>
      <c r="RKT1194" s="242" t="s">
        <v>26</v>
      </c>
      <c r="RKU1194" s="243">
        <v>7</v>
      </c>
      <c r="RKV1194" s="243">
        <v>2</v>
      </c>
      <c r="RKW1194" s="244" t="s">
        <v>237</v>
      </c>
      <c r="RKX1194" s="245">
        <v>111</v>
      </c>
      <c r="RKY1194" s="246">
        <v>211</v>
      </c>
      <c r="RKZ1194" s="247" t="e">
        <f>RKZ1211+RKZ1253+RKZ1284+RKZ1300+RKZ1322+RKZ1354+RKZ1370+RKZ1391+RKZ1406+RKZ1439+#REF!+RKZ1453+#REF!+RKZ1465+#REF!</f>
        <v>#REF!</v>
      </c>
      <c r="RLA1194" s="241" t="s">
        <v>30</v>
      </c>
      <c r="RLB1194" s="242" t="s">
        <v>26</v>
      </c>
      <c r="RLC1194" s="243">
        <v>7</v>
      </c>
      <c r="RLD1194" s="243">
        <v>2</v>
      </c>
      <c r="RLE1194" s="244" t="s">
        <v>237</v>
      </c>
      <c r="RLF1194" s="245">
        <v>111</v>
      </c>
      <c r="RLG1194" s="246">
        <v>211</v>
      </c>
      <c r="RLH1194" s="247" t="e">
        <f>RLH1211+RLH1253+RLH1284+RLH1300+RLH1322+RLH1354+RLH1370+RLH1391+RLH1406+RLH1439+#REF!+RLH1453+#REF!+RLH1465+#REF!</f>
        <v>#REF!</v>
      </c>
      <c r="RLI1194" s="241" t="s">
        <v>30</v>
      </c>
      <c r="RLJ1194" s="242" t="s">
        <v>26</v>
      </c>
      <c r="RLK1194" s="243">
        <v>7</v>
      </c>
      <c r="RLL1194" s="243">
        <v>2</v>
      </c>
      <c r="RLM1194" s="244" t="s">
        <v>237</v>
      </c>
      <c r="RLN1194" s="245">
        <v>111</v>
      </c>
      <c r="RLO1194" s="246">
        <v>211</v>
      </c>
      <c r="RLP1194" s="247" t="e">
        <f>RLP1211+RLP1253+RLP1284+RLP1300+RLP1322+RLP1354+RLP1370+RLP1391+RLP1406+RLP1439+#REF!+RLP1453+#REF!+RLP1465+#REF!</f>
        <v>#REF!</v>
      </c>
      <c r="RLQ1194" s="241" t="s">
        <v>30</v>
      </c>
      <c r="RLR1194" s="242" t="s">
        <v>26</v>
      </c>
      <c r="RLS1194" s="243">
        <v>7</v>
      </c>
      <c r="RLT1194" s="243">
        <v>2</v>
      </c>
      <c r="RLU1194" s="244" t="s">
        <v>237</v>
      </c>
      <c r="RLV1194" s="245">
        <v>111</v>
      </c>
      <c r="RLW1194" s="246">
        <v>211</v>
      </c>
      <c r="RLX1194" s="247" t="e">
        <f>RLX1211+RLX1253+RLX1284+RLX1300+RLX1322+RLX1354+RLX1370+RLX1391+RLX1406+RLX1439+#REF!+RLX1453+#REF!+RLX1465+#REF!</f>
        <v>#REF!</v>
      </c>
      <c r="RLY1194" s="241" t="s">
        <v>30</v>
      </c>
      <c r="RLZ1194" s="242" t="s">
        <v>26</v>
      </c>
      <c r="RMA1194" s="243">
        <v>7</v>
      </c>
      <c r="RMB1194" s="243">
        <v>2</v>
      </c>
      <c r="RMC1194" s="244" t="s">
        <v>237</v>
      </c>
      <c r="RMD1194" s="245">
        <v>111</v>
      </c>
      <c r="RME1194" s="246">
        <v>211</v>
      </c>
      <c r="RMF1194" s="247" t="e">
        <f>RMF1211+RMF1253+RMF1284+RMF1300+RMF1322+RMF1354+RMF1370+RMF1391+RMF1406+RMF1439+#REF!+RMF1453+#REF!+RMF1465+#REF!</f>
        <v>#REF!</v>
      </c>
      <c r="RMG1194" s="241" t="s">
        <v>30</v>
      </c>
      <c r="RMH1194" s="242" t="s">
        <v>26</v>
      </c>
      <c r="RMI1194" s="243">
        <v>7</v>
      </c>
      <c r="RMJ1194" s="243">
        <v>2</v>
      </c>
      <c r="RMK1194" s="244" t="s">
        <v>237</v>
      </c>
      <c r="RML1194" s="245">
        <v>111</v>
      </c>
      <c r="RMM1194" s="246">
        <v>211</v>
      </c>
      <c r="RMN1194" s="247" t="e">
        <f>RMN1211+RMN1253+RMN1284+RMN1300+RMN1322+RMN1354+RMN1370+RMN1391+RMN1406+RMN1439+#REF!+RMN1453+#REF!+RMN1465+#REF!</f>
        <v>#REF!</v>
      </c>
      <c r="RMO1194" s="241" t="s">
        <v>30</v>
      </c>
      <c r="RMP1194" s="242" t="s">
        <v>26</v>
      </c>
      <c r="RMQ1194" s="243">
        <v>7</v>
      </c>
      <c r="RMR1194" s="243">
        <v>2</v>
      </c>
      <c r="RMS1194" s="244" t="s">
        <v>237</v>
      </c>
      <c r="RMT1194" s="245">
        <v>111</v>
      </c>
      <c r="RMU1194" s="246">
        <v>211</v>
      </c>
      <c r="RMV1194" s="247" t="e">
        <f>RMV1211+RMV1253+RMV1284+RMV1300+RMV1322+RMV1354+RMV1370+RMV1391+RMV1406+RMV1439+#REF!+RMV1453+#REF!+RMV1465+#REF!</f>
        <v>#REF!</v>
      </c>
      <c r="RMW1194" s="241" t="s">
        <v>30</v>
      </c>
      <c r="RMX1194" s="242" t="s">
        <v>26</v>
      </c>
      <c r="RMY1194" s="243">
        <v>7</v>
      </c>
      <c r="RMZ1194" s="243">
        <v>2</v>
      </c>
      <c r="RNA1194" s="244" t="s">
        <v>237</v>
      </c>
      <c r="RNB1194" s="245">
        <v>111</v>
      </c>
      <c r="RNC1194" s="246">
        <v>211</v>
      </c>
      <c r="RND1194" s="247" t="e">
        <f>RND1211+RND1253+RND1284+RND1300+RND1322+RND1354+RND1370+RND1391+RND1406+RND1439+#REF!+RND1453+#REF!+RND1465+#REF!</f>
        <v>#REF!</v>
      </c>
      <c r="RNE1194" s="241" t="s">
        <v>30</v>
      </c>
      <c r="RNF1194" s="242" t="s">
        <v>26</v>
      </c>
      <c r="RNG1194" s="243">
        <v>7</v>
      </c>
      <c r="RNH1194" s="243">
        <v>2</v>
      </c>
      <c r="RNI1194" s="244" t="s">
        <v>237</v>
      </c>
      <c r="RNJ1194" s="245">
        <v>111</v>
      </c>
      <c r="RNK1194" s="246">
        <v>211</v>
      </c>
      <c r="RNL1194" s="247" t="e">
        <f>RNL1211+RNL1253+RNL1284+RNL1300+RNL1322+RNL1354+RNL1370+RNL1391+RNL1406+RNL1439+#REF!+RNL1453+#REF!+RNL1465+#REF!</f>
        <v>#REF!</v>
      </c>
      <c r="RNM1194" s="241" t="s">
        <v>30</v>
      </c>
      <c r="RNN1194" s="242" t="s">
        <v>26</v>
      </c>
      <c r="RNO1194" s="243">
        <v>7</v>
      </c>
      <c r="RNP1194" s="243">
        <v>2</v>
      </c>
      <c r="RNQ1194" s="244" t="s">
        <v>237</v>
      </c>
      <c r="RNR1194" s="245">
        <v>111</v>
      </c>
      <c r="RNS1194" s="246">
        <v>211</v>
      </c>
      <c r="RNT1194" s="247" t="e">
        <f>RNT1211+RNT1253+RNT1284+RNT1300+RNT1322+RNT1354+RNT1370+RNT1391+RNT1406+RNT1439+#REF!+RNT1453+#REF!+RNT1465+#REF!</f>
        <v>#REF!</v>
      </c>
      <c r="RNU1194" s="241" t="s">
        <v>30</v>
      </c>
      <c r="RNV1194" s="242" t="s">
        <v>26</v>
      </c>
      <c r="RNW1194" s="243">
        <v>7</v>
      </c>
      <c r="RNX1194" s="243">
        <v>2</v>
      </c>
      <c r="RNY1194" s="244" t="s">
        <v>237</v>
      </c>
      <c r="RNZ1194" s="245">
        <v>111</v>
      </c>
      <c r="ROA1194" s="246">
        <v>211</v>
      </c>
      <c r="ROB1194" s="247" t="e">
        <f>ROB1211+ROB1253+ROB1284+ROB1300+ROB1322+ROB1354+ROB1370+ROB1391+ROB1406+ROB1439+#REF!+ROB1453+#REF!+ROB1465+#REF!</f>
        <v>#REF!</v>
      </c>
      <c r="ROC1194" s="241" t="s">
        <v>30</v>
      </c>
      <c r="ROD1194" s="242" t="s">
        <v>26</v>
      </c>
      <c r="ROE1194" s="243">
        <v>7</v>
      </c>
      <c r="ROF1194" s="243">
        <v>2</v>
      </c>
      <c r="ROG1194" s="244" t="s">
        <v>237</v>
      </c>
      <c r="ROH1194" s="245">
        <v>111</v>
      </c>
      <c r="ROI1194" s="246">
        <v>211</v>
      </c>
      <c r="ROJ1194" s="247" t="e">
        <f>ROJ1211+ROJ1253+ROJ1284+ROJ1300+ROJ1322+ROJ1354+ROJ1370+ROJ1391+ROJ1406+ROJ1439+#REF!+ROJ1453+#REF!+ROJ1465+#REF!</f>
        <v>#REF!</v>
      </c>
      <c r="ROK1194" s="241" t="s">
        <v>30</v>
      </c>
      <c r="ROL1194" s="242" t="s">
        <v>26</v>
      </c>
      <c r="ROM1194" s="243">
        <v>7</v>
      </c>
      <c r="RON1194" s="243">
        <v>2</v>
      </c>
      <c r="ROO1194" s="244" t="s">
        <v>237</v>
      </c>
      <c r="ROP1194" s="245">
        <v>111</v>
      </c>
      <c r="ROQ1194" s="246">
        <v>211</v>
      </c>
      <c r="ROR1194" s="247" t="e">
        <f>ROR1211+ROR1253+ROR1284+ROR1300+ROR1322+ROR1354+ROR1370+ROR1391+ROR1406+ROR1439+#REF!+ROR1453+#REF!+ROR1465+#REF!</f>
        <v>#REF!</v>
      </c>
      <c r="ROS1194" s="241" t="s">
        <v>30</v>
      </c>
      <c r="ROT1194" s="242" t="s">
        <v>26</v>
      </c>
      <c r="ROU1194" s="243">
        <v>7</v>
      </c>
      <c r="ROV1194" s="243">
        <v>2</v>
      </c>
      <c r="ROW1194" s="244" t="s">
        <v>237</v>
      </c>
      <c r="ROX1194" s="245">
        <v>111</v>
      </c>
      <c r="ROY1194" s="246">
        <v>211</v>
      </c>
      <c r="ROZ1194" s="247" t="e">
        <f>ROZ1211+ROZ1253+ROZ1284+ROZ1300+ROZ1322+ROZ1354+ROZ1370+ROZ1391+ROZ1406+ROZ1439+#REF!+ROZ1453+#REF!+ROZ1465+#REF!</f>
        <v>#REF!</v>
      </c>
      <c r="RPA1194" s="241" t="s">
        <v>30</v>
      </c>
      <c r="RPB1194" s="242" t="s">
        <v>26</v>
      </c>
      <c r="RPC1194" s="243">
        <v>7</v>
      </c>
      <c r="RPD1194" s="243">
        <v>2</v>
      </c>
      <c r="RPE1194" s="244" t="s">
        <v>237</v>
      </c>
      <c r="RPF1194" s="245">
        <v>111</v>
      </c>
      <c r="RPG1194" s="246">
        <v>211</v>
      </c>
      <c r="RPH1194" s="247" t="e">
        <f>RPH1211+RPH1253+RPH1284+RPH1300+RPH1322+RPH1354+RPH1370+RPH1391+RPH1406+RPH1439+#REF!+RPH1453+#REF!+RPH1465+#REF!</f>
        <v>#REF!</v>
      </c>
      <c r="RPI1194" s="241" t="s">
        <v>30</v>
      </c>
      <c r="RPJ1194" s="242" t="s">
        <v>26</v>
      </c>
      <c r="RPK1194" s="243">
        <v>7</v>
      </c>
      <c r="RPL1194" s="243">
        <v>2</v>
      </c>
      <c r="RPM1194" s="244" t="s">
        <v>237</v>
      </c>
      <c r="RPN1194" s="245">
        <v>111</v>
      </c>
      <c r="RPO1194" s="246">
        <v>211</v>
      </c>
      <c r="RPP1194" s="247" t="e">
        <f>RPP1211+RPP1253+RPP1284+RPP1300+RPP1322+RPP1354+RPP1370+RPP1391+RPP1406+RPP1439+#REF!+RPP1453+#REF!+RPP1465+#REF!</f>
        <v>#REF!</v>
      </c>
      <c r="RPQ1194" s="241" t="s">
        <v>30</v>
      </c>
      <c r="RPR1194" s="242" t="s">
        <v>26</v>
      </c>
      <c r="RPS1194" s="243">
        <v>7</v>
      </c>
      <c r="RPT1194" s="243">
        <v>2</v>
      </c>
      <c r="RPU1194" s="244" t="s">
        <v>237</v>
      </c>
      <c r="RPV1194" s="245">
        <v>111</v>
      </c>
      <c r="RPW1194" s="246">
        <v>211</v>
      </c>
      <c r="RPX1194" s="247" t="e">
        <f>RPX1211+RPX1253+RPX1284+RPX1300+RPX1322+RPX1354+RPX1370+RPX1391+RPX1406+RPX1439+#REF!+RPX1453+#REF!+RPX1465+#REF!</f>
        <v>#REF!</v>
      </c>
      <c r="RPY1194" s="241" t="s">
        <v>30</v>
      </c>
      <c r="RPZ1194" s="242" t="s">
        <v>26</v>
      </c>
      <c r="RQA1194" s="243">
        <v>7</v>
      </c>
      <c r="RQB1194" s="243">
        <v>2</v>
      </c>
      <c r="RQC1194" s="244" t="s">
        <v>237</v>
      </c>
      <c r="RQD1194" s="245">
        <v>111</v>
      </c>
      <c r="RQE1194" s="246">
        <v>211</v>
      </c>
      <c r="RQF1194" s="247" t="e">
        <f>RQF1211+RQF1253+RQF1284+RQF1300+RQF1322+RQF1354+RQF1370+RQF1391+RQF1406+RQF1439+#REF!+RQF1453+#REF!+RQF1465+#REF!</f>
        <v>#REF!</v>
      </c>
      <c r="RQG1194" s="241" t="s">
        <v>30</v>
      </c>
      <c r="RQH1194" s="242" t="s">
        <v>26</v>
      </c>
      <c r="RQI1194" s="243">
        <v>7</v>
      </c>
      <c r="RQJ1194" s="243">
        <v>2</v>
      </c>
      <c r="RQK1194" s="244" t="s">
        <v>237</v>
      </c>
      <c r="RQL1194" s="245">
        <v>111</v>
      </c>
      <c r="RQM1194" s="246">
        <v>211</v>
      </c>
      <c r="RQN1194" s="247" t="e">
        <f>RQN1211+RQN1253+RQN1284+RQN1300+RQN1322+RQN1354+RQN1370+RQN1391+RQN1406+RQN1439+#REF!+RQN1453+#REF!+RQN1465+#REF!</f>
        <v>#REF!</v>
      </c>
      <c r="RQO1194" s="241" t="s">
        <v>30</v>
      </c>
      <c r="RQP1194" s="242" t="s">
        <v>26</v>
      </c>
      <c r="RQQ1194" s="243">
        <v>7</v>
      </c>
      <c r="RQR1194" s="243">
        <v>2</v>
      </c>
      <c r="RQS1194" s="244" t="s">
        <v>237</v>
      </c>
      <c r="RQT1194" s="245">
        <v>111</v>
      </c>
      <c r="RQU1194" s="246">
        <v>211</v>
      </c>
      <c r="RQV1194" s="247" t="e">
        <f>RQV1211+RQV1253+RQV1284+RQV1300+RQV1322+RQV1354+RQV1370+RQV1391+RQV1406+RQV1439+#REF!+RQV1453+#REF!+RQV1465+#REF!</f>
        <v>#REF!</v>
      </c>
      <c r="RQW1194" s="241" t="s">
        <v>30</v>
      </c>
      <c r="RQX1194" s="242" t="s">
        <v>26</v>
      </c>
      <c r="RQY1194" s="243">
        <v>7</v>
      </c>
      <c r="RQZ1194" s="243">
        <v>2</v>
      </c>
      <c r="RRA1194" s="244" t="s">
        <v>237</v>
      </c>
      <c r="RRB1194" s="245">
        <v>111</v>
      </c>
      <c r="RRC1194" s="246">
        <v>211</v>
      </c>
      <c r="RRD1194" s="247" t="e">
        <f>RRD1211+RRD1253+RRD1284+RRD1300+RRD1322+RRD1354+RRD1370+RRD1391+RRD1406+RRD1439+#REF!+RRD1453+#REF!+RRD1465+#REF!</f>
        <v>#REF!</v>
      </c>
      <c r="RRE1194" s="241" t="s">
        <v>30</v>
      </c>
      <c r="RRF1194" s="242" t="s">
        <v>26</v>
      </c>
      <c r="RRG1194" s="243">
        <v>7</v>
      </c>
      <c r="RRH1194" s="243">
        <v>2</v>
      </c>
      <c r="RRI1194" s="244" t="s">
        <v>237</v>
      </c>
      <c r="RRJ1194" s="245">
        <v>111</v>
      </c>
      <c r="RRK1194" s="246">
        <v>211</v>
      </c>
      <c r="RRL1194" s="247" t="e">
        <f>RRL1211+RRL1253+RRL1284+RRL1300+RRL1322+RRL1354+RRL1370+RRL1391+RRL1406+RRL1439+#REF!+RRL1453+#REF!+RRL1465+#REF!</f>
        <v>#REF!</v>
      </c>
      <c r="RRM1194" s="241" t="s">
        <v>30</v>
      </c>
      <c r="RRN1194" s="242" t="s">
        <v>26</v>
      </c>
      <c r="RRO1194" s="243">
        <v>7</v>
      </c>
      <c r="RRP1194" s="243">
        <v>2</v>
      </c>
      <c r="RRQ1194" s="244" t="s">
        <v>237</v>
      </c>
      <c r="RRR1194" s="245">
        <v>111</v>
      </c>
      <c r="RRS1194" s="246">
        <v>211</v>
      </c>
      <c r="RRT1194" s="247" t="e">
        <f>RRT1211+RRT1253+RRT1284+RRT1300+RRT1322+RRT1354+RRT1370+RRT1391+RRT1406+RRT1439+#REF!+RRT1453+#REF!+RRT1465+#REF!</f>
        <v>#REF!</v>
      </c>
      <c r="RRU1194" s="241" t="s">
        <v>30</v>
      </c>
      <c r="RRV1194" s="242" t="s">
        <v>26</v>
      </c>
      <c r="RRW1194" s="243">
        <v>7</v>
      </c>
      <c r="RRX1194" s="243">
        <v>2</v>
      </c>
      <c r="RRY1194" s="244" t="s">
        <v>237</v>
      </c>
      <c r="RRZ1194" s="245">
        <v>111</v>
      </c>
      <c r="RSA1194" s="246">
        <v>211</v>
      </c>
      <c r="RSB1194" s="247" t="e">
        <f>RSB1211+RSB1253+RSB1284+RSB1300+RSB1322+RSB1354+RSB1370+RSB1391+RSB1406+RSB1439+#REF!+RSB1453+#REF!+RSB1465+#REF!</f>
        <v>#REF!</v>
      </c>
      <c r="RSC1194" s="241" t="s">
        <v>30</v>
      </c>
      <c r="RSD1194" s="242" t="s">
        <v>26</v>
      </c>
      <c r="RSE1194" s="243">
        <v>7</v>
      </c>
      <c r="RSF1194" s="243">
        <v>2</v>
      </c>
      <c r="RSG1194" s="244" t="s">
        <v>237</v>
      </c>
      <c r="RSH1194" s="245">
        <v>111</v>
      </c>
      <c r="RSI1194" s="246">
        <v>211</v>
      </c>
      <c r="RSJ1194" s="247" t="e">
        <f>RSJ1211+RSJ1253+RSJ1284+RSJ1300+RSJ1322+RSJ1354+RSJ1370+RSJ1391+RSJ1406+RSJ1439+#REF!+RSJ1453+#REF!+RSJ1465+#REF!</f>
        <v>#REF!</v>
      </c>
      <c r="RSK1194" s="241" t="s">
        <v>30</v>
      </c>
      <c r="RSL1194" s="242" t="s">
        <v>26</v>
      </c>
      <c r="RSM1194" s="243">
        <v>7</v>
      </c>
      <c r="RSN1194" s="243">
        <v>2</v>
      </c>
      <c r="RSO1194" s="244" t="s">
        <v>237</v>
      </c>
      <c r="RSP1194" s="245">
        <v>111</v>
      </c>
      <c r="RSQ1194" s="246">
        <v>211</v>
      </c>
      <c r="RSR1194" s="247" t="e">
        <f>RSR1211+RSR1253+RSR1284+RSR1300+RSR1322+RSR1354+RSR1370+RSR1391+RSR1406+RSR1439+#REF!+RSR1453+#REF!+RSR1465+#REF!</f>
        <v>#REF!</v>
      </c>
      <c r="RSS1194" s="241" t="s">
        <v>30</v>
      </c>
      <c r="RST1194" s="242" t="s">
        <v>26</v>
      </c>
      <c r="RSU1194" s="243">
        <v>7</v>
      </c>
      <c r="RSV1194" s="243">
        <v>2</v>
      </c>
      <c r="RSW1194" s="244" t="s">
        <v>237</v>
      </c>
      <c r="RSX1194" s="245">
        <v>111</v>
      </c>
      <c r="RSY1194" s="246">
        <v>211</v>
      </c>
      <c r="RSZ1194" s="247" t="e">
        <f>RSZ1211+RSZ1253+RSZ1284+RSZ1300+RSZ1322+RSZ1354+RSZ1370+RSZ1391+RSZ1406+RSZ1439+#REF!+RSZ1453+#REF!+RSZ1465+#REF!</f>
        <v>#REF!</v>
      </c>
      <c r="RTA1194" s="241" t="s">
        <v>30</v>
      </c>
      <c r="RTB1194" s="242" t="s">
        <v>26</v>
      </c>
      <c r="RTC1194" s="243">
        <v>7</v>
      </c>
      <c r="RTD1194" s="243">
        <v>2</v>
      </c>
      <c r="RTE1194" s="244" t="s">
        <v>237</v>
      </c>
      <c r="RTF1194" s="245">
        <v>111</v>
      </c>
      <c r="RTG1194" s="246">
        <v>211</v>
      </c>
      <c r="RTH1194" s="247" t="e">
        <f>RTH1211+RTH1253+RTH1284+RTH1300+RTH1322+RTH1354+RTH1370+RTH1391+RTH1406+RTH1439+#REF!+RTH1453+#REF!+RTH1465+#REF!</f>
        <v>#REF!</v>
      </c>
      <c r="RTI1194" s="241" t="s">
        <v>30</v>
      </c>
      <c r="RTJ1194" s="242" t="s">
        <v>26</v>
      </c>
      <c r="RTK1194" s="243">
        <v>7</v>
      </c>
      <c r="RTL1194" s="243">
        <v>2</v>
      </c>
      <c r="RTM1194" s="244" t="s">
        <v>237</v>
      </c>
      <c r="RTN1194" s="245">
        <v>111</v>
      </c>
      <c r="RTO1194" s="246">
        <v>211</v>
      </c>
      <c r="RTP1194" s="247" t="e">
        <f>RTP1211+RTP1253+RTP1284+RTP1300+RTP1322+RTP1354+RTP1370+RTP1391+RTP1406+RTP1439+#REF!+RTP1453+#REF!+RTP1465+#REF!</f>
        <v>#REF!</v>
      </c>
      <c r="RTQ1194" s="241" t="s">
        <v>30</v>
      </c>
      <c r="RTR1194" s="242" t="s">
        <v>26</v>
      </c>
      <c r="RTS1194" s="243">
        <v>7</v>
      </c>
      <c r="RTT1194" s="243">
        <v>2</v>
      </c>
      <c r="RTU1194" s="244" t="s">
        <v>237</v>
      </c>
      <c r="RTV1194" s="245">
        <v>111</v>
      </c>
      <c r="RTW1194" s="246">
        <v>211</v>
      </c>
      <c r="RTX1194" s="247" t="e">
        <f>RTX1211+RTX1253+RTX1284+RTX1300+RTX1322+RTX1354+RTX1370+RTX1391+RTX1406+RTX1439+#REF!+RTX1453+#REF!+RTX1465+#REF!</f>
        <v>#REF!</v>
      </c>
      <c r="RTY1194" s="241" t="s">
        <v>30</v>
      </c>
      <c r="RTZ1194" s="242" t="s">
        <v>26</v>
      </c>
      <c r="RUA1194" s="243">
        <v>7</v>
      </c>
      <c r="RUB1194" s="243">
        <v>2</v>
      </c>
      <c r="RUC1194" s="244" t="s">
        <v>237</v>
      </c>
      <c r="RUD1194" s="245">
        <v>111</v>
      </c>
      <c r="RUE1194" s="246">
        <v>211</v>
      </c>
      <c r="RUF1194" s="247" t="e">
        <f>RUF1211+RUF1253+RUF1284+RUF1300+RUF1322+RUF1354+RUF1370+RUF1391+RUF1406+RUF1439+#REF!+RUF1453+#REF!+RUF1465+#REF!</f>
        <v>#REF!</v>
      </c>
      <c r="RUG1194" s="241" t="s">
        <v>30</v>
      </c>
      <c r="RUH1194" s="242" t="s">
        <v>26</v>
      </c>
      <c r="RUI1194" s="243">
        <v>7</v>
      </c>
      <c r="RUJ1194" s="243">
        <v>2</v>
      </c>
      <c r="RUK1194" s="244" t="s">
        <v>237</v>
      </c>
      <c r="RUL1194" s="245">
        <v>111</v>
      </c>
      <c r="RUM1194" s="246">
        <v>211</v>
      </c>
      <c r="RUN1194" s="247" t="e">
        <f>RUN1211+RUN1253+RUN1284+RUN1300+RUN1322+RUN1354+RUN1370+RUN1391+RUN1406+RUN1439+#REF!+RUN1453+#REF!+RUN1465+#REF!</f>
        <v>#REF!</v>
      </c>
      <c r="RUO1194" s="241" t="s">
        <v>30</v>
      </c>
      <c r="RUP1194" s="242" t="s">
        <v>26</v>
      </c>
      <c r="RUQ1194" s="243">
        <v>7</v>
      </c>
      <c r="RUR1194" s="243">
        <v>2</v>
      </c>
      <c r="RUS1194" s="244" t="s">
        <v>237</v>
      </c>
      <c r="RUT1194" s="245">
        <v>111</v>
      </c>
      <c r="RUU1194" s="246">
        <v>211</v>
      </c>
      <c r="RUV1194" s="247" t="e">
        <f>RUV1211+RUV1253+RUV1284+RUV1300+RUV1322+RUV1354+RUV1370+RUV1391+RUV1406+RUV1439+#REF!+RUV1453+#REF!+RUV1465+#REF!</f>
        <v>#REF!</v>
      </c>
      <c r="RUW1194" s="241" t="s">
        <v>30</v>
      </c>
      <c r="RUX1194" s="242" t="s">
        <v>26</v>
      </c>
      <c r="RUY1194" s="243">
        <v>7</v>
      </c>
      <c r="RUZ1194" s="243">
        <v>2</v>
      </c>
      <c r="RVA1194" s="244" t="s">
        <v>237</v>
      </c>
      <c r="RVB1194" s="245">
        <v>111</v>
      </c>
      <c r="RVC1194" s="246">
        <v>211</v>
      </c>
      <c r="RVD1194" s="247" t="e">
        <f>RVD1211+RVD1253+RVD1284+RVD1300+RVD1322+RVD1354+RVD1370+RVD1391+RVD1406+RVD1439+#REF!+RVD1453+#REF!+RVD1465+#REF!</f>
        <v>#REF!</v>
      </c>
      <c r="RVE1194" s="241" t="s">
        <v>30</v>
      </c>
      <c r="RVF1194" s="242" t="s">
        <v>26</v>
      </c>
      <c r="RVG1194" s="243">
        <v>7</v>
      </c>
      <c r="RVH1194" s="243">
        <v>2</v>
      </c>
      <c r="RVI1194" s="244" t="s">
        <v>237</v>
      </c>
      <c r="RVJ1194" s="245">
        <v>111</v>
      </c>
      <c r="RVK1194" s="246">
        <v>211</v>
      </c>
      <c r="RVL1194" s="247" t="e">
        <f>RVL1211+RVL1253+RVL1284+RVL1300+RVL1322+RVL1354+RVL1370+RVL1391+RVL1406+RVL1439+#REF!+RVL1453+#REF!+RVL1465+#REF!</f>
        <v>#REF!</v>
      </c>
      <c r="RVM1194" s="241" t="s">
        <v>30</v>
      </c>
      <c r="RVN1194" s="242" t="s">
        <v>26</v>
      </c>
      <c r="RVO1194" s="243">
        <v>7</v>
      </c>
      <c r="RVP1194" s="243">
        <v>2</v>
      </c>
      <c r="RVQ1194" s="244" t="s">
        <v>237</v>
      </c>
      <c r="RVR1194" s="245">
        <v>111</v>
      </c>
      <c r="RVS1194" s="246">
        <v>211</v>
      </c>
      <c r="RVT1194" s="247" t="e">
        <f>RVT1211+RVT1253+RVT1284+RVT1300+RVT1322+RVT1354+RVT1370+RVT1391+RVT1406+RVT1439+#REF!+RVT1453+#REF!+RVT1465+#REF!</f>
        <v>#REF!</v>
      </c>
      <c r="RVU1194" s="241" t="s">
        <v>30</v>
      </c>
      <c r="RVV1194" s="242" t="s">
        <v>26</v>
      </c>
      <c r="RVW1194" s="243">
        <v>7</v>
      </c>
      <c r="RVX1194" s="243">
        <v>2</v>
      </c>
      <c r="RVY1194" s="244" t="s">
        <v>237</v>
      </c>
      <c r="RVZ1194" s="245">
        <v>111</v>
      </c>
      <c r="RWA1194" s="246">
        <v>211</v>
      </c>
      <c r="RWB1194" s="247" t="e">
        <f>RWB1211+RWB1253+RWB1284+RWB1300+RWB1322+RWB1354+RWB1370+RWB1391+RWB1406+RWB1439+#REF!+RWB1453+#REF!+RWB1465+#REF!</f>
        <v>#REF!</v>
      </c>
      <c r="RWC1194" s="241" t="s">
        <v>30</v>
      </c>
      <c r="RWD1194" s="242" t="s">
        <v>26</v>
      </c>
      <c r="RWE1194" s="243">
        <v>7</v>
      </c>
      <c r="RWF1194" s="243">
        <v>2</v>
      </c>
      <c r="RWG1194" s="244" t="s">
        <v>237</v>
      </c>
      <c r="RWH1194" s="245">
        <v>111</v>
      </c>
      <c r="RWI1194" s="246">
        <v>211</v>
      </c>
      <c r="RWJ1194" s="247" t="e">
        <f>RWJ1211+RWJ1253+RWJ1284+RWJ1300+RWJ1322+RWJ1354+RWJ1370+RWJ1391+RWJ1406+RWJ1439+#REF!+RWJ1453+#REF!+RWJ1465+#REF!</f>
        <v>#REF!</v>
      </c>
      <c r="RWK1194" s="241" t="s">
        <v>30</v>
      </c>
      <c r="RWL1194" s="242" t="s">
        <v>26</v>
      </c>
      <c r="RWM1194" s="243">
        <v>7</v>
      </c>
      <c r="RWN1194" s="243">
        <v>2</v>
      </c>
      <c r="RWO1194" s="244" t="s">
        <v>237</v>
      </c>
      <c r="RWP1194" s="245">
        <v>111</v>
      </c>
      <c r="RWQ1194" s="246">
        <v>211</v>
      </c>
      <c r="RWR1194" s="247" t="e">
        <f>RWR1211+RWR1253+RWR1284+RWR1300+RWR1322+RWR1354+RWR1370+RWR1391+RWR1406+RWR1439+#REF!+RWR1453+#REF!+RWR1465+#REF!</f>
        <v>#REF!</v>
      </c>
      <c r="RWS1194" s="241" t="s">
        <v>30</v>
      </c>
      <c r="RWT1194" s="242" t="s">
        <v>26</v>
      </c>
      <c r="RWU1194" s="243">
        <v>7</v>
      </c>
      <c r="RWV1194" s="243">
        <v>2</v>
      </c>
      <c r="RWW1194" s="244" t="s">
        <v>237</v>
      </c>
      <c r="RWX1194" s="245">
        <v>111</v>
      </c>
      <c r="RWY1194" s="246">
        <v>211</v>
      </c>
      <c r="RWZ1194" s="247" t="e">
        <f>RWZ1211+RWZ1253+RWZ1284+RWZ1300+RWZ1322+RWZ1354+RWZ1370+RWZ1391+RWZ1406+RWZ1439+#REF!+RWZ1453+#REF!+RWZ1465+#REF!</f>
        <v>#REF!</v>
      </c>
      <c r="RXA1194" s="241" t="s">
        <v>30</v>
      </c>
      <c r="RXB1194" s="242" t="s">
        <v>26</v>
      </c>
      <c r="RXC1194" s="243">
        <v>7</v>
      </c>
      <c r="RXD1194" s="243">
        <v>2</v>
      </c>
      <c r="RXE1194" s="244" t="s">
        <v>237</v>
      </c>
      <c r="RXF1194" s="245">
        <v>111</v>
      </c>
      <c r="RXG1194" s="246">
        <v>211</v>
      </c>
      <c r="RXH1194" s="247" t="e">
        <f>RXH1211+RXH1253+RXH1284+RXH1300+RXH1322+RXH1354+RXH1370+RXH1391+RXH1406+RXH1439+#REF!+RXH1453+#REF!+RXH1465+#REF!</f>
        <v>#REF!</v>
      </c>
      <c r="RXI1194" s="241" t="s">
        <v>30</v>
      </c>
      <c r="RXJ1194" s="242" t="s">
        <v>26</v>
      </c>
      <c r="RXK1194" s="243">
        <v>7</v>
      </c>
      <c r="RXL1194" s="243">
        <v>2</v>
      </c>
      <c r="RXM1194" s="244" t="s">
        <v>237</v>
      </c>
      <c r="RXN1194" s="245">
        <v>111</v>
      </c>
      <c r="RXO1194" s="246">
        <v>211</v>
      </c>
      <c r="RXP1194" s="247" t="e">
        <f>RXP1211+RXP1253+RXP1284+RXP1300+RXP1322+RXP1354+RXP1370+RXP1391+RXP1406+RXP1439+#REF!+RXP1453+#REF!+RXP1465+#REF!</f>
        <v>#REF!</v>
      </c>
      <c r="RXQ1194" s="241" t="s">
        <v>30</v>
      </c>
      <c r="RXR1194" s="242" t="s">
        <v>26</v>
      </c>
      <c r="RXS1194" s="243">
        <v>7</v>
      </c>
      <c r="RXT1194" s="243">
        <v>2</v>
      </c>
      <c r="RXU1194" s="244" t="s">
        <v>237</v>
      </c>
      <c r="RXV1194" s="245">
        <v>111</v>
      </c>
      <c r="RXW1194" s="246">
        <v>211</v>
      </c>
      <c r="RXX1194" s="247" t="e">
        <f>RXX1211+RXX1253+RXX1284+RXX1300+RXX1322+RXX1354+RXX1370+RXX1391+RXX1406+RXX1439+#REF!+RXX1453+#REF!+RXX1465+#REF!</f>
        <v>#REF!</v>
      </c>
      <c r="RXY1194" s="241" t="s">
        <v>30</v>
      </c>
      <c r="RXZ1194" s="242" t="s">
        <v>26</v>
      </c>
      <c r="RYA1194" s="243">
        <v>7</v>
      </c>
      <c r="RYB1194" s="243">
        <v>2</v>
      </c>
      <c r="RYC1194" s="244" t="s">
        <v>237</v>
      </c>
      <c r="RYD1194" s="245">
        <v>111</v>
      </c>
      <c r="RYE1194" s="246">
        <v>211</v>
      </c>
      <c r="RYF1194" s="247" t="e">
        <f>RYF1211+RYF1253+RYF1284+RYF1300+RYF1322+RYF1354+RYF1370+RYF1391+RYF1406+RYF1439+#REF!+RYF1453+#REF!+RYF1465+#REF!</f>
        <v>#REF!</v>
      </c>
      <c r="RYG1194" s="241" t="s">
        <v>30</v>
      </c>
      <c r="RYH1194" s="242" t="s">
        <v>26</v>
      </c>
      <c r="RYI1194" s="243">
        <v>7</v>
      </c>
      <c r="RYJ1194" s="243">
        <v>2</v>
      </c>
      <c r="RYK1194" s="244" t="s">
        <v>237</v>
      </c>
      <c r="RYL1194" s="245">
        <v>111</v>
      </c>
      <c r="RYM1194" s="246">
        <v>211</v>
      </c>
      <c r="RYN1194" s="247" t="e">
        <f>RYN1211+RYN1253+RYN1284+RYN1300+RYN1322+RYN1354+RYN1370+RYN1391+RYN1406+RYN1439+#REF!+RYN1453+#REF!+RYN1465+#REF!</f>
        <v>#REF!</v>
      </c>
      <c r="RYO1194" s="241" t="s">
        <v>30</v>
      </c>
      <c r="RYP1194" s="242" t="s">
        <v>26</v>
      </c>
      <c r="RYQ1194" s="243">
        <v>7</v>
      </c>
      <c r="RYR1194" s="243">
        <v>2</v>
      </c>
      <c r="RYS1194" s="244" t="s">
        <v>237</v>
      </c>
      <c r="RYT1194" s="245">
        <v>111</v>
      </c>
      <c r="RYU1194" s="246">
        <v>211</v>
      </c>
      <c r="RYV1194" s="247" t="e">
        <f>RYV1211+RYV1253+RYV1284+RYV1300+RYV1322+RYV1354+RYV1370+RYV1391+RYV1406+RYV1439+#REF!+RYV1453+#REF!+RYV1465+#REF!</f>
        <v>#REF!</v>
      </c>
      <c r="RYW1194" s="241" t="s">
        <v>30</v>
      </c>
      <c r="RYX1194" s="242" t="s">
        <v>26</v>
      </c>
      <c r="RYY1194" s="243">
        <v>7</v>
      </c>
      <c r="RYZ1194" s="243">
        <v>2</v>
      </c>
      <c r="RZA1194" s="244" t="s">
        <v>237</v>
      </c>
      <c r="RZB1194" s="245">
        <v>111</v>
      </c>
      <c r="RZC1194" s="246">
        <v>211</v>
      </c>
      <c r="RZD1194" s="247" t="e">
        <f>RZD1211+RZD1253+RZD1284+RZD1300+RZD1322+RZD1354+RZD1370+RZD1391+RZD1406+RZD1439+#REF!+RZD1453+#REF!+RZD1465+#REF!</f>
        <v>#REF!</v>
      </c>
      <c r="RZE1194" s="241" t="s">
        <v>30</v>
      </c>
      <c r="RZF1194" s="242" t="s">
        <v>26</v>
      </c>
      <c r="RZG1194" s="243">
        <v>7</v>
      </c>
      <c r="RZH1194" s="243">
        <v>2</v>
      </c>
      <c r="RZI1194" s="244" t="s">
        <v>237</v>
      </c>
      <c r="RZJ1194" s="245">
        <v>111</v>
      </c>
      <c r="RZK1194" s="246">
        <v>211</v>
      </c>
      <c r="RZL1194" s="247" t="e">
        <f>RZL1211+RZL1253+RZL1284+RZL1300+RZL1322+RZL1354+RZL1370+RZL1391+RZL1406+RZL1439+#REF!+RZL1453+#REF!+RZL1465+#REF!</f>
        <v>#REF!</v>
      </c>
      <c r="RZM1194" s="241" t="s">
        <v>30</v>
      </c>
      <c r="RZN1194" s="242" t="s">
        <v>26</v>
      </c>
      <c r="RZO1194" s="243">
        <v>7</v>
      </c>
      <c r="RZP1194" s="243">
        <v>2</v>
      </c>
      <c r="RZQ1194" s="244" t="s">
        <v>237</v>
      </c>
      <c r="RZR1194" s="245">
        <v>111</v>
      </c>
      <c r="RZS1194" s="246">
        <v>211</v>
      </c>
      <c r="RZT1194" s="247" t="e">
        <f>RZT1211+RZT1253+RZT1284+RZT1300+RZT1322+RZT1354+RZT1370+RZT1391+RZT1406+RZT1439+#REF!+RZT1453+#REF!+RZT1465+#REF!</f>
        <v>#REF!</v>
      </c>
      <c r="RZU1194" s="241" t="s">
        <v>30</v>
      </c>
      <c r="RZV1194" s="242" t="s">
        <v>26</v>
      </c>
      <c r="RZW1194" s="243">
        <v>7</v>
      </c>
      <c r="RZX1194" s="243">
        <v>2</v>
      </c>
      <c r="RZY1194" s="244" t="s">
        <v>237</v>
      </c>
      <c r="RZZ1194" s="245">
        <v>111</v>
      </c>
      <c r="SAA1194" s="246">
        <v>211</v>
      </c>
      <c r="SAB1194" s="247" t="e">
        <f>SAB1211+SAB1253+SAB1284+SAB1300+SAB1322+SAB1354+SAB1370+SAB1391+SAB1406+SAB1439+#REF!+SAB1453+#REF!+SAB1465+#REF!</f>
        <v>#REF!</v>
      </c>
      <c r="SAC1194" s="241" t="s">
        <v>30</v>
      </c>
      <c r="SAD1194" s="242" t="s">
        <v>26</v>
      </c>
      <c r="SAE1194" s="243">
        <v>7</v>
      </c>
      <c r="SAF1194" s="243">
        <v>2</v>
      </c>
      <c r="SAG1194" s="244" t="s">
        <v>237</v>
      </c>
      <c r="SAH1194" s="245">
        <v>111</v>
      </c>
      <c r="SAI1194" s="246">
        <v>211</v>
      </c>
      <c r="SAJ1194" s="247" t="e">
        <f>SAJ1211+SAJ1253+SAJ1284+SAJ1300+SAJ1322+SAJ1354+SAJ1370+SAJ1391+SAJ1406+SAJ1439+#REF!+SAJ1453+#REF!+SAJ1465+#REF!</f>
        <v>#REF!</v>
      </c>
      <c r="SAK1194" s="241" t="s">
        <v>30</v>
      </c>
      <c r="SAL1194" s="242" t="s">
        <v>26</v>
      </c>
      <c r="SAM1194" s="243">
        <v>7</v>
      </c>
      <c r="SAN1194" s="243">
        <v>2</v>
      </c>
      <c r="SAO1194" s="244" t="s">
        <v>237</v>
      </c>
      <c r="SAP1194" s="245">
        <v>111</v>
      </c>
      <c r="SAQ1194" s="246">
        <v>211</v>
      </c>
      <c r="SAR1194" s="247" t="e">
        <f>SAR1211+SAR1253+SAR1284+SAR1300+SAR1322+SAR1354+SAR1370+SAR1391+SAR1406+SAR1439+#REF!+SAR1453+#REF!+SAR1465+#REF!</f>
        <v>#REF!</v>
      </c>
      <c r="SAS1194" s="241" t="s">
        <v>30</v>
      </c>
      <c r="SAT1194" s="242" t="s">
        <v>26</v>
      </c>
      <c r="SAU1194" s="243">
        <v>7</v>
      </c>
      <c r="SAV1194" s="243">
        <v>2</v>
      </c>
      <c r="SAW1194" s="244" t="s">
        <v>237</v>
      </c>
      <c r="SAX1194" s="245">
        <v>111</v>
      </c>
      <c r="SAY1194" s="246">
        <v>211</v>
      </c>
      <c r="SAZ1194" s="247" t="e">
        <f>SAZ1211+SAZ1253+SAZ1284+SAZ1300+SAZ1322+SAZ1354+SAZ1370+SAZ1391+SAZ1406+SAZ1439+#REF!+SAZ1453+#REF!+SAZ1465+#REF!</f>
        <v>#REF!</v>
      </c>
      <c r="SBA1194" s="241" t="s">
        <v>30</v>
      </c>
      <c r="SBB1194" s="242" t="s">
        <v>26</v>
      </c>
      <c r="SBC1194" s="243">
        <v>7</v>
      </c>
      <c r="SBD1194" s="243">
        <v>2</v>
      </c>
      <c r="SBE1194" s="244" t="s">
        <v>237</v>
      </c>
      <c r="SBF1194" s="245">
        <v>111</v>
      </c>
      <c r="SBG1194" s="246">
        <v>211</v>
      </c>
      <c r="SBH1194" s="247" t="e">
        <f>SBH1211+SBH1253+SBH1284+SBH1300+SBH1322+SBH1354+SBH1370+SBH1391+SBH1406+SBH1439+#REF!+SBH1453+#REF!+SBH1465+#REF!</f>
        <v>#REF!</v>
      </c>
      <c r="SBI1194" s="241" t="s">
        <v>30</v>
      </c>
      <c r="SBJ1194" s="242" t="s">
        <v>26</v>
      </c>
      <c r="SBK1194" s="243">
        <v>7</v>
      </c>
      <c r="SBL1194" s="243">
        <v>2</v>
      </c>
      <c r="SBM1194" s="244" t="s">
        <v>237</v>
      </c>
      <c r="SBN1194" s="245">
        <v>111</v>
      </c>
      <c r="SBO1194" s="246">
        <v>211</v>
      </c>
      <c r="SBP1194" s="247" t="e">
        <f>SBP1211+SBP1253+SBP1284+SBP1300+SBP1322+SBP1354+SBP1370+SBP1391+SBP1406+SBP1439+#REF!+SBP1453+#REF!+SBP1465+#REF!</f>
        <v>#REF!</v>
      </c>
      <c r="SBQ1194" s="241" t="s">
        <v>30</v>
      </c>
      <c r="SBR1194" s="242" t="s">
        <v>26</v>
      </c>
      <c r="SBS1194" s="243">
        <v>7</v>
      </c>
      <c r="SBT1194" s="243">
        <v>2</v>
      </c>
      <c r="SBU1194" s="244" t="s">
        <v>237</v>
      </c>
      <c r="SBV1194" s="245">
        <v>111</v>
      </c>
      <c r="SBW1194" s="246">
        <v>211</v>
      </c>
      <c r="SBX1194" s="247" t="e">
        <f>SBX1211+SBX1253+SBX1284+SBX1300+SBX1322+SBX1354+SBX1370+SBX1391+SBX1406+SBX1439+#REF!+SBX1453+#REF!+SBX1465+#REF!</f>
        <v>#REF!</v>
      </c>
      <c r="SBY1194" s="241" t="s">
        <v>30</v>
      </c>
      <c r="SBZ1194" s="242" t="s">
        <v>26</v>
      </c>
      <c r="SCA1194" s="243">
        <v>7</v>
      </c>
      <c r="SCB1194" s="243">
        <v>2</v>
      </c>
      <c r="SCC1194" s="244" t="s">
        <v>237</v>
      </c>
      <c r="SCD1194" s="245">
        <v>111</v>
      </c>
      <c r="SCE1194" s="246">
        <v>211</v>
      </c>
      <c r="SCF1194" s="247" t="e">
        <f>SCF1211+SCF1253+SCF1284+SCF1300+SCF1322+SCF1354+SCF1370+SCF1391+SCF1406+SCF1439+#REF!+SCF1453+#REF!+SCF1465+#REF!</f>
        <v>#REF!</v>
      </c>
      <c r="SCG1194" s="241" t="s">
        <v>30</v>
      </c>
      <c r="SCH1194" s="242" t="s">
        <v>26</v>
      </c>
      <c r="SCI1194" s="243">
        <v>7</v>
      </c>
      <c r="SCJ1194" s="243">
        <v>2</v>
      </c>
      <c r="SCK1194" s="244" t="s">
        <v>237</v>
      </c>
      <c r="SCL1194" s="245">
        <v>111</v>
      </c>
      <c r="SCM1194" s="246">
        <v>211</v>
      </c>
      <c r="SCN1194" s="247" t="e">
        <f>SCN1211+SCN1253+SCN1284+SCN1300+SCN1322+SCN1354+SCN1370+SCN1391+SCN1406+SCN1439+#REF!+SCN1453+#REF!+SCN1465+#REF!</f>
        <v>#REF!</v>
      </c>
      <c r="SCO1194" s="241" t="s">
        <v>30</v>
      </c>
      <c r="SCP1194" s="242" t="s">
        <v>26</v>
      </c>
      <c r="SCQ1194" s="243">
        <v>7</v>
      </c>
      <c r="SCR1194" s="243">
        <v>2</v>
      </c>
      <c r="SCS1194" s="244" t="s">
        <v>237</v>
      </c>
      <c r="SCT1194" s="245">
        <v>111</v>
      </c>
      <c r="SCU1194" s="246">
        <v>211</v>
      </c>
      <c r="SCV1194" s="247" t="e">
        <f>SCV1211+SCV1253+SCV1284+SCV1300+SCV1322+SCV1354+SCV1370+SCV1391+SCV1406+SCV1439+#REF!+SCV1453+#REF!+SCV1465+#REF!</f>
        <v>#REF!</v>
      </c>
      <c r="SCW1194" s="241" t="s">
        <v>30</v>
      </c>
      <c r="SCX1194" s="242" t="s">
        <v>26</v>
      </c>
      <c r="SCY1194" s="243">
        <v>7</v>
      </c>
      <c r="SCZ1194" s="243">
        <v>2</v>
      </c>
      <c r="SDA1194" s="244" t="s">
        <v>237</v>
      </c>
      <c r="SDB1194" s="245">
        <v>111</v>
      </c>
      <c r="SDC1194" s="246">
        <v>211</v>
      </c>
      <c r="SDD1194" s="247" t="e">
        <f>SDD1211+SDD1253+SDD1284+SDD1300+SDD1322+SDD1354+SDD1370+SDD1391+SDD1406+SDD1439+#REF!+SDD1453+#REF!+SDD1465+#REF!</f>
        <v>#REF!</v>
      </c>
      <c r="SDE1194" s="241" t="s">
        <v>30</v>
      </c>
      <c r="SDF1194" s="242" t="s">
        <v>26</v>
      </c>
      <c r="SDG1194" s="243">
        <v>7</v>
      </c>
      <c r="SDH1194" s="243">
        <v>2</v>
      </c>
      <c r="SDI1194" s="244" t="s">
        <v>237</v>
      </c>
      <c r="SDJ1194" s="245">
        <v>111</v>
      </c>
      <c r="SDK1194" s="246">
        <v>211</v>
      </c>
      <c r="SDL1194" s="247" t="e">
        <f>SDL1211+SDL1253+SDL1284+SDL1300+SDL1322+SDL1354+SDL1370+SDL1391+SDL1406+SDL1439+#REF!+SDL1453+#REF!+SDL1465+#REF!</f>
        <v>#REF!</v>
      </c>
      <c r="SDM1194" s="241" t="s">
        <v>30</v>
      </c>
      <c r="SDN1194" s="242" t="s">
        <v>26</v>
      </c>
      <c r="SDO1194" s="243">
        <v>7</v>
      </c>
      <c r="SDP1194" s="243">
        <v>2</v>
      </c>
      <c r="SDQ1194" s="244" t="s">
        <v>237</v>
      </c>
      <c r="SDR1194" s="245">
        <v>111</v>
      </c>
      <c r="SDS1194" s="246">
        <v>211</v>
      </c>
      <c r="SDT1194" s="247" t="e">
        <f>SDT1211+SDT1253+SDT1284+SDT1300+SDT1322+SDT1354+SDT1370+SDT1391+SDT1406+SDT1439+#REF!+SDT1453+#REF!+SDT1465+#REF!</f>
        <v>#REF!</v>
      </c>
      <c r="SDU1194" s="241" t="s">
        <v>30</v>
      </c>
      <c r="SDV1194" s="242" t="s">
        <v>26</v>
      </c>
      <c r="SDW1194" s="243">
        <v>7</v>
      </c>
      <c r="SDX1194" s="243">
        <v>2</v>
      </c>
      <c r="SDY1194" s="244" t="s">
        <v>237</v>
      </c>
      <c r="SDZ1194" s="245">
        <v>111</v>
      </c>
      <c r="SEA1194" s="246">
        <v>211</v>
      </c>
      <c r="SEB1194" s="247" t="e">
        <f>SEB1211+SEB1253+SEB1284+SEB1300+SEB1322+SEB1354+SEB1370+SEB1391+SEB1406+SEB1439+#REF!+SEB1453+#REF!+SEB1465+#REF!</f>
        <v>#REF!</v>
      </c>
      <c r="SEC1194" s="241" t="s">
        <v>30</v>
      </c>
      <c r="SED1194" s="242" t="s">
        <v>26</v>
      </c>
      <c r="SEE1194" s="243">
        <v>7</v>
      </c>
      <c r="SEF1194" s="243">
        <v>2</v>
      </c>
      <c r="SEG1194" s="244" t="s">
        <v>237</v>
      </c>
      <c r="SEH1194" s="245">
        <v>111</v>
      </c>
      <c r="SEI1194" s="246">
        <v>211</v>
      </c>
      <c r="SEJ1194" s="247" t="e">
        <f>SEJ1211+SEJ1253+SEJ1284+SEJ1300+SEJ1322+SEJ1354+SEJ1370+SEJ1391+SEJ1406+SEJ1439+#REF!+SEJ1453+#REF!+SEJ1465+#REF!</f>
        <v>#REF!</v>
      </c>
      <c r="SEK1194" s="241" t="s">
        <v>30</v>
      </c>
      <c r="SEL1194" s="242" t="s">
        <v>26</v>
      </c>
      <c r="SEM1194" s="243">
        <v>7</v>
      </c>
      <c r="SEN1194" s="243">
        <v>2</v>
      </c>
      <c r="SEO1194" s="244" t="s">
        <v>237</v>
      </c>
      <c r="SEP1194" s="245">
        <v>111</v>
      </c>
      <c r="SEQ1194" s="246">
        <v>211</v>
      </c>
      <c r="SER1194" s="247" t="e">
        <f>SER1211+SER1253+SER1284+SER1300+SER1322+SER1354+SER1370+SER1391+SER1406+SER1439+#REF!+SER1453+#REF!+SER1465+#REF!</f>
        <v>#REF!</v>
      </c>
      <c r="SES1194" s="241" t="s">
        <v>30</v>
      </c>
      <c r="SET1194" s="242" t="s">
        <v>26</v>
      </c>
      <c r="SEU1194" s="243">
        <v>7</v>
      </c>
      <c r="SEV1194" s="243">
        <v>2</v>
      </c>
      <c r="SEW1194" s="244" t="s">
        <v>237</v>
      </c>
      <c r="SEX1194" s="245">
        <v>111</v>
      </c>
      <c r="SEY1194" s="246">
        <v>211</v>
      </c>
      <c r="SEZ1194" s="247" t="e">
        <f>SEZ1211+SEZ1253+SEZ1284+SEZ1300+SEZ1322+SEZ1354+SEZ1370+SEZ1391+SEZ1406+SEZ1439+#REF!+SEZ1453+#REF!+SEZ1465+#REF!</f>
        <v>#REF!</v>
      </c>
      <c r="SFA1194" s="241" t="s">
        <v>30</v>
      </c>
      <c r="SFB1194" s="242" t="s">
        <v>26</v>
      </c>
      <c r="SFC1194" s="243">
        <v>7</v>
      </c>
      <c r="SFD1194" s="243">
        <v>2</v>
      </c>
      <c r="SFE1194" s="244" t="s">
        <v>237</v>
      </c>
      <c r="SFF1194" s="245">
        <v>111</v>
      </c>
      <c r="SFG1194" s="246">
        <v>211</v>
      </c>
      <c r="SFH1194" s="247" t="e">
        <f>SFH1211+SFH1253+SFH1284+SFH1300+SFH1322+SFH1354+SFH1370+SFH1391+SFH1406+SFH1439+#REF!+SFH1453+#REF!+SFH1465+#REF!</f>
        <v>#REF!</v>
      </c>
      <c r="SFI1194" s="241" t="s">
        <v>30</v>
      </c>
      <c r="SFJ1194" s="242" t="s">
        <v>26</v>
      </c>
      <c r="SFK1194" s="243">
        <v>7</v>
      </c>
      <c r="SFL1194" s="243">
        <v>2</v>
      </c>
      <c r="SFM1194" s="244" t="s">
        <v>237</v>
      </c>
      <c r="SFN1194" s="245">
        <v>111</v>
      </c>
      <c r="SFO1194" s="246">
        <v>211</v>
      </c>
      <c r="SFP1194" s="247" t="e">
        <f>SFP1211+SFP1253+SFP1284+SFP1300+SFP1322+SFP1354+SFP1370+SFP1391+SFP1406+SFP1439+#REF!+SFP1453+#REF!+SFP1465+#REF!</f>
        <v>#REF!</v>
      </c>
      <c r="SFQ1194" s="241" t="s">
        <v>30</v>
      </c>
      <c r="SFR1194" s="242" t="s">
        <v>26</v>
      </c>
      <c r="SFS1194" s="243">
        <v>7</v>
      </c>
      <c r="SFT1194" s="243">
        <v>2</v>
      </c>
      <c r="SFU1194" s="244" t="s">
        <v>237</v>
      </c>
      <c r="SFV1194" s="245">
        <v>111</v>
      </c>
      <c r="SFW1194" s="246">
        <v>211</v>
      </c>
      <c r="SFX1194" s="247" t="e">
        <f>SFX1211+SFX1253+SFX1284+SFX1300+SFX1322+SFX1354+SFX1370+SFX1391+SFX1406+SFX1439+#REF!+SFX1453+#REF!+SFX1465+#REF!</f>
        <v>#REF!</v>
      </c>
      <c r="SFY1194" s="241" t="s">
        <v>30</v>
      </c>
      <c r="SFZ1194" s="242" t="s">
        <v>26</v>
      </c>
      <c r="SGA1194" s="243">
        <v>7</v>
      </c>
      <c r="SGB1194" s="243">
        <v>2</v>
      </c>
      <c r="SGC1194" s="244" t="s">
        <v>237</v>
      </c>
      <c r="SGD1194" s="245">
        <v>111</v>
      </c>
      <c r="SGE1194" s="246">
        <v>211</v>
      </c>
      <c r="SGF1194" s="247" t="e">
        <f>SGF1211+SGF1253+SGF1284+SGF1300+SGF1322+SGF1354+SGF1370+SGF1391+SGF1406+SGF1439+#REF!+SGF1453+#REF!+SGF1465+#REF!</f>
        <v>#REF!</v>
      </c>
      <c r="SGG1194" s="241" t="s">
        <v>30</v>
      </c>
      <c r="SGH1194" s="242" t="s">
        <v>26</v>
      </c>
      <c r="SGI1194" s="243">
        <v>7</v>
      </c>
      <c r="SGJ1194" s="243">
        <v>2</v>
      </c>
      <c r="SGK1194" s="244" t="s">
        <v>237</v>
      </c>
      <c r="SGL1194" s="245">
        <v>111</v>
      </c>
      <c r="SGM1194" s="246">
        <v>211</v>
      </c>
      <c r="SGN1194" s="247" t="e">
        <f>SGN1211+SGN1253+SGN1284+SGN1300+SGN1322+SGN1354+SGN1370+SGN1391+SGN1406+SGN1439+#REF!+SGN1453+#REF!+SGN1465+#REF!</f>
        <v>#REF!</v>
      </c>
      <c r="SGO1194" s="241" t="s">
        <v>30</v>
      </c>
      <c r="SGP1194" s="242" t="s">
        <v>26</v>
      </c>
      <c r="SGQ1194" s="243">
        <v>7</v>
      </c>
      <c r="SGR1194" s="243">
        <v>2</v>
      </c>
      <c r="SGS1194" s="244" t="s">
        <v>237</v>
      </c>
      <c r="SGT1194" s="245">
        <v>111</v>
      </c>
      <c r="SGU1194" s="246">
        <v>211</v>
      </c>
      <c r="SGV1194" s="247" t="e">
        <f>SGV1211+SGV1253+SGV1284+SGV1300+SGV1322+SGV1354+SGV1370+SGV1391+SGV1406+SGV1439+#REF!+SGV1453+#REF!+SGV1465+#REF!</f>
        <v>#REF!</v>
      </c>
      <c r="SGW1194" s="241" t="s">
        <v>30</v>
      </c>
      <c r="SGX1194" s="242" t="s">
        <v>26</v>
      </c>
      <c r="SGY1194" s="243">
        <v>7</v>
      </c>
      <c r="SGZ1194" s="243">
        <v>2</v>
      </c>
      <c r="SHA1194" s="244" t="s">
        <v>237</v>
      </c>
      <c r="SHB1194" s="245">
        <v>111</v>
      </c>
      <c r="SHC1194" s="246">
        <v>211</v>
      </c>
      <c r="SHD1194" s="247" t="e">
        <f>SHD1211+SHD1253+SHD1284+SHD1300+SHD1322+SHD1354+SHD1370+SHD1391+SHD1406+SHD1439+#REF!+SHD1453+#REF!+SHD1465+#REF!</f>
        <v>#REF!</v>
      </c>
      <c r="SHE1194" s="241" t="s">
        <v>30</v>
      </c>
      <c r="SHF1194" s="242" t="s">
        <v>26</v>
      </c>
      <c r="SHG1194" s="243">
        <v>7</v>
      </c>
      <c r="SHH1194" s="243">
        <v>2</v>
      </c>
      <c r="SHI1194" s="244" t="s">
        <v>237</v>
      </c>
      <c r="SHJ1194" s="245">
        <v>111</v>
      </c>
      <c r="SHK1194" s="246">
        <v>211</v>
      </c>
      <c r="SHL1194" s="247" t="e">
        <f>SHL1211+SHL1253+SHL1284+SHL1300+SHL1322+SHL1354+SHL1370+SHL1391+SHL1406+SHL1439+#REF!+SHL1453+#REF!+SHL1465+#REF!</f>
        <v>#REF!</v>
      </c>
      <c r="SHM1194" s="241" t="s">
        <v>30</v>
      </c>
      <c r="SHN1194" s="242" t="s">
        <v>26</v>
      </c>
      <c r="SHO1194" s="243">
        <v>7</v>
      </c>
      <c r="SHP1194" s="243">
        <v>2</v>
      </c>
      <c r="SHQ1194" s="244" t="s">
        <v>237</v>
      </c>
      <c r="SHR1194" s="245">
        <v>111</v>
      </c>
      <c r="SHS1194" s="246">
        <v>211</v>
      </c>
      <c r="SHT1194" s="247" t="e">
        <f>SHT1211+SHT1253+SHT1284+SHT1300+SHT1322+SHT1354+SHT1370+SHT1391+SHT1406+SHT1439+#REF!+SHT1453+#REF!+SHT1465+#REF!</f>
        <v>#REF!</v>
      </c>
      <c r="SHU1194" s="241" t="s">
        <v>30</v>
      </c>
      <c r="SHV1194" s="242" t="s">
        <v>26</v>
      </c>
      <c r="SHW1194" s="243">
        <v>7</v>
      </c>
      <c r="SHX1194" s="243">
        <v>2</v>
      </c>
      <c r="SHY1194" s="244" t="s">
        <v>237</v>
      </c>
      <c r="SHZ1194" s="245">
        <v>111</v>
      </c>
      <c r="SIA1194" s="246">
        <v>211</v>
      </c>
      <c r="SIB1194" s="247" t="e">
        <f>SIB1211+SIB1253+SIB1284+SIB1300+SIB1322+SIB1354+SIB1370+SIB1391+SIB1406+SIB1439+#REF!+SIB1453+#REF!+SIB1465+#REF!</f>
        <v>#REF!</v>
      </c>
      <c r="SIC1194" s="241" t="s">
        <v>30</v>
      </c>
      <c r="SID1194" s="242" t="s">
        <v>26</v>
      </c>
      <c r="SIE1194" s="243">
        <v>7</v>
      </c>
      <c r="SIF1194" s="243">
        <v>2</v>
      </c>
      <c r="SIG1194" s="244" t="s">
        <v>237</v>
      </c>
      <c r="SIH1194" s="245">
        <v>111</v>
      </c>
      <c r="SII1194" s="246">
        <v>211</v>
      </c>
      <c r="SIJ1194" s="247" t="e">
        <f>SIJ1211+SIJ1253+SIJ1284+SIJ1300+SIJ1322+SIJ1354+SIJ1370+SIJ1391+SIJ1406+SIJ1439+#REF!+SIJ1453+#REF!+SIJ1465+#REF!</f>
        <v>#REF!</v>
      </c>
      <c r="SIK1194" s="241" t="s">
        <v>30</v>
      </c>
      <c r="SIL1194" s="242" t="s">
        <v>26</v>
      </c>
      <c r="SIM1194" s="243">
        <v>7</v>
      </c>
      <c r="SIN1194" s="243">
        <v>2</v>
      </c>
      <c r="SIO1194" s="244" t="s">
        <v>237</v>
      </c>
      <c r="SIP1194" s="245">
        <v>111</v>
      </c>
      <c r="SIQ1194" s="246">
        <v>211</v>
      </c>
      <c r="SIR1194" s="247" t="e">
        <f>SIR1211+SIR1253+SIR1284+SIR1300+SIR1322+SIR1354+SIR1370+SIR1391+SIR1406+SIR1439+#REF!+SIR1453+#REF!+SIR1465+#REF!</f>
        <v>#REF!</v>
      </c>
      <c r="SIS1194" s="241" t="s">
        <v>30</v>
      </c>
      <c r="SIT1194" s="242" t="s">
        <v>26</v>
      </c>
      <c r="SIU1194" s="243">
        <v>7</v>
      </c>
      <c r="SIV1194" s="243">
        <v>2</v>
      </c>
      <c r="SIW1194" s="244" t="s">
        <v>237</v>
      </c>
      <c r="SIX1194" s="245">
        <v>111</v>
      </c>
      <c r="SIY1194" s="246">
        <v>211</v>
      </c>
      <c r="SIZ1194" s="247" t="e">
        <f>SIZ1211+SIZ1253+SIZ1284+SIZ1300+SIZ1322+SIZ1354+SIZ1370+SIZ1391+SIZ1406+SIZ1439+#REF!+SIZ1453+#REF!+SIZ1465+#REF!</f>
        <v>#REF!</v>
      </c>
      <c r="SJA1194" s="241" t="s">
        <v>30</v>
      </c>
      <c r="SJB1194" s="242" t="s">
        <v>26</v>
      </c>
      <c r="SJC1194" s="243">
        <v>7</v>
      </c>
      <c r="SJD1194" s="243">
        <v>2</v>
      </c>
      <c r="SJE1194" s="244" t="s">
        <v>237</v>
      </c>
      <c r="SJF1194" s="245">
        <v>111</v>
      </c>
      <c r="SJG1194" s="246">
        <v>211</v>
      </c>
      <c r="SJH1194" s="247" t="e">
        <f>SJH1211+SJH1253+SJH1284+SJH1300+SJH1322+SJH1354+SJH1370+SJH1391+SJH1406+SJH1439+#REF!+SJH1453+#REF!+SJH1465+#REF!</f>
        <v>#REF!</v>
      </c>
      <c r="SJI1194" s="241" t="s">
        <v>30</v>
      </c>
      <c r="SJJ1194" s="242" t="s">
        <v>26</v>
      </c>
      <c r="SJK1194" s="243">
        <v>7</v>
      </c>
      <c r="SJL1194" s="243">
        <v>2</v>
      </c>
      <c r="SJM1194" s="244" t="s">
        <v>237</v>
      </c>
      <c r="SJN1194" s="245">
        <v>111</v>
      </c>
      <c r="SJO1194" s="246">
        <v>211</v>
      </c>
      <c r="SJP1194" s="247" t="e">
        <f>SJP1211+SJP1253+SJP1284+SJP1300+SJP1322+SJP1354+SJP1370+SJP1391+SJP1406+SJP1439+#REF!+SJP1453+#REF!+SJP1465+#REF!</f>
        <v>#REF!</v>
      </c>
      <c r="SJQ1194" s="241" t="s">
        <v>30</v>
      </c>
      <c r="SJR1194" s="242" t="s">
        <v>26</v>
      </c>
      <c r="SJS1194" s="243">
        <v>7</v>
      </c>
      <c r="SJT1194" s="243">
        <v>2</v>
      </c>
      <c r="SJU1194" s="244" t="s">
        <v>237</v>
      </c>
      <c r="SJV1194" s="245">
        <v>111</v>
      </c>
      <c r="SJW1194" s="246">
        <v>211</v>
      </c>
      <c r="SJX1194" s="247" t="e">
        <f>SJX1211+SJX1253+SJX1284+SJX1300+SJX1322+SJX1354+SJX1370+SJX1391+SJX1406+SJX1439+#REF!+SJX1453+#REF!+SJX1465+#REF!</f>
        <v>#REF!</v>
      </c>
      <c r="SJY1194" s="241" t="s">
        <v>30</v>
      </c>
      <c r="SJZ1194" s="242" t="s">
        <v>26</v>
      </c>
      <c r="SKA1194" s="243">
        <v>7</v>
      </c>
      <c r="SKB1194" s="243">
        <v>2</v>
      </c>
      <c r="SKC1194" s="244" t="s">
        <v>237</v>
      </c>
      <c r="SKD1194" s="245">
        <v>111</v>
      </c>
      <c r="SKE1194" s="246">
        <v>211</v>
      </c>
      <c r="SKF1194" s="247" t="e">
        <f>SKF1211+SKF1253+SKF1284+SKF1300+SKF1322+SKF1354+SKF1370+SKF1391+SKF1406+SKF1439+#REF!+SKF1453+#REF!+SKF1465+#REF!</f>
        <v>#REF!</v>
      </c>
      <c r="SKG1194" s="241" t="s">
        <v>30</v>
      </c>
      <c r="SKH1194" s="242" t="s">
        <v>26</v>
      </c>
      <c r="SKI1194" s="243">
        <v>7</v>
      </c>
      <c r="SKJ1194" s="243">
        <v>2</v>
      </c>
      <c r="SKK1194" s="244" t="s">
        <v>237</v>
      </c>
      <c r="SKL1194" s="245">
        <v>111</v>
      </c>
      <c r="SKM1194" s="246">
        <v>211</v>
      </c>
      <c r="SKN1194" s="247" t="e">
        <f>SKN1211+SKN1253+SKN1284+SKN1300+SKN1322+SKN1354+SKN1370+SKN1391+SKN1406+SKN1439+#REF!+SKN1453+#REF!+SKN1465+#REF!</f>
        <v>#REF!</v>
      </c>
      <c r="SKO1194" s="241" t="s">
        <v>30</v>
      </c>
      <c r="SKP1194" s="242" t="s">
        <v>26</v>
      </c>
      <c r="SKQ1194" s="243">
        <v>7</v>
      </c>
      <c r="SKR1194" s="243">
        <v>2</v>
      </c>
      <c r="SKS1194" s="244" t="s">
        <v>237</v>
      </c>
      <c r="SKT1194" s="245">
        <v>111</v>
      </c>
      <c r="SKU1194" s="246">
        <v>211</v>
      </c>
      <c r="SKV1194" s="247" t="e">
        <f>SKV1211+SKV1253+SKV1284+SKV1300+SKV1322+SKV1354+SKV1370+SKV1391+SKV1406+SKV1439+#REF!+SKV1453+#REF!+SKV1465+#REF!</f>
        <v>#REF!</v>
      </c>
      <c r="SKW1194" s="241" t="s">
        <v>30</v>
      </c>
      <c r="SKX1194" s="242" t="s">
        <v>26</v>
      </c>
      <c r="SKY1194" s="243">
        <v>7</v>
      </c>
      <c r="SKZ1194" s="243">
        <v>2</v>
      </c>
      <c r="SLA1194" s="244" t="s">
        <v>237</v>
      </c>
      <c r="SLB1194" s="245">
        <v>111</v>
      </c>
      <c r="SLC1194" s="246">
        <v>211</v>
      </c>
      <c r="SLD1194" s="247" t="e">
        <f>SLD1211+SLD1253+SLD1284+SLD1300+SLD1322+SLD1354+SLD1370+SLD1391+SLD1406+SLD1439+#REF!+SLD1453+#REF!+SLD1465+#REF!</f>
        <v>#REF!</v>
      </c>
      <c r="SLE1194" s="241" t="s">
        <v>30</v>
      </c>
      <c r="SLF1194" s="242" t="s">
        <v>26</v>
      </c>
      <c r="SLG1194" s="243">
        <v>7</v>
      </c>
      <c r="SLH1194" s="243">
        <v>2</v>
      </c>
      <c r="SLI1194" s="244" t="s">
        <v>237</v>
      </c>
      <c r="SLJ1194" s="245">
        <v>111</v>
      </c>
      <c r="SLK1194" s="246">
        <v>211</v>
      </c>
      <c r="SLL1194" s="247" t="e">
        <f>SLL1211+SLL1253+SLL1284+SLL1300+SLL1322+SLL1354+SLL1370+SLL1391+SLL1406+SLL1439+#REF!+SLL1453+#REF!+SLL1465+#REF!</f>
        <v>#REF!</v>
      </c>
      <c r="SLM1194" s="241" t="s">
        <v>30</v>
      </c>
      <c r="SLN1194" s="242" t="s">
        <v>26</v>
      </c>
      <c r="SLO1194" s="243">
        <v>7</v>
      </c>
      <c r="SLP1194" s="243">
        <v>2</v>
      </c>
      <c r="SLQ1194" s="244" t="s">
        <v>237</v>
      </c>
      <c r="SLR1194" s="245">
        <v>111</v>
      </c>
      <c r="SLS1194" s="246">
        <v>211</v>
      </c>
      <c r="SLT1194" s="247" t="e">
        <f>SLT1211+SLT1253+SLT1284+SLT1300+SLT1322+SLT1354+SLT1370+SLT1391+SLT1406+SLT1439+#REF!+SLT1453+#REF!+SLT1465+#REF!</f>
        <v>#REF!</v>
      </c>
      <c r="SLU1194" s="241" t="s">
        <v>30</v>
      </c>
      <c r="SLV1194" s="242" t="s">
        <v>26</v>
      </c>
      <c r="SLW1194" s="243">
        <v>7</v>
      </c>
      <c r="SLX1194" s="243">
        <v>2</v>
      </c>
      <c r="SLY1194" s="244" t="s">
        <v>237</v>
      </c>
      <c r="SLZ1194" s="245">
        <v>111</v>
      </c>
      <c r="SMA1194" s="246">
        <v>211</v>
      </c>
      <c r="SMB1194" s="247" t="e">
        <f>SMB1211+SMB1253+SMB1284+SMB1300+SMB1322+SMB1354+SMB1370+SMB1391+SMB1406+SMB1439+#REF!+SMB1453+#REF!+SMB1465+#REF!</f>
        <v>#REF!</v>
      </c>
      <c r="SMC1194" s="241" t="s">
        <v>30</v>
      </c>
      <c r="SMD1194" s="242" t="s">
        <v>26</v>
      </c>
      <c r="SME1194" s="243">
        <v>7</v>
      </c>
      <c r="SMF1194" s="243">
        <v>2</v>
      </c>
      <c r="SMG1194" s="244" t="s">
        <v>237</v>
      </c>
      <c r="SMH1194" s="245">
        <v>111</v>
      </c>
      <c r="SMI1194" s="246">
        <v>211</v>
      </c>
      <c r="SMJ1194" s="247" t="e">
        <f>SMJ1211+SMJ1253+SMJ1284+SMJ1300+SMJ1322+SMJ1354+SMJ1370+SMJ1391+SMJ1406+SMJ1439+#REF!+SMJ1453+#REF!+SMJ1465+#REF!</f>
        <v>#REF!</v>
      </c>
      <c r="SMK1194" s="241" t="s">
        <v>30</v>
      </c>
      <c r="SML1194" s="242" t="s">
        <v>26</v>
      </c>
      <c r="SMM1194" s="243">
        <v>7</v>
      </c>
      <c r="SMN1194" s="243">
        <v>2</v>
      </c>
      <c r="SMO1194" s="244" t="s">
        <v>237</v>
      </c>
      <c r="SMP1194" s="245">
        <v>111</v>
      </c>
      <c r="SMQ1194" s="246">
        <v>211</v>
      </c>
      <c r="SMR1194" s="247" t="e">
        <f>SMR1211+SMR1253+SMR1284+SMR1300+SMR1322+SMR1354+SMR1370+SMR1391+SMR1406+SMR1439+#REF!+SMR1453+#REF!+SMR1465+#REF!</f>
        <v>#REF!</v>
      </c>
      <c r="SMS1194" s="241" t="s">
        <v>30</v>
      </c>
      <c r="SMT1194" s="242" t="s">
        <v>26</v>
      </c>
      <c r="SMU1194" s="243">
        <v>7</v>
      </c>
      <c r="SMV1194" s="243">
        <v>2</v>
      </c>
      <c r="SMW1194" s="244" t="s">
        <v>237</v>
      </c>
      <c r="SMX1194" s="245">
        <v>111</v>
      </c>
      <c r="SMY1194" s="246">
        <v>211</v>
      </c>
      <c r="SMZ1194" s="247" t="e">
        <f>SMZ1211+SMZ1253+SMZ1284+SMZ1300+SMZ1322+SMZ1354+SMZ1370+SMZ1391+SMZ1406+SMZ1439+#REF!+SMZ1453+#REF!+SMZ1465+#REF!</f>
        <v>#REF!</v>
      </c>
      <c r="SNA1194" s="241" t="s">
        <v>30</v>
      </c>
      <c r="SNB1194" s="242" t="s">
        <v>26</v>
      </c>
      <c r="SNC1194" s="243">
        <v>7</v>
      </c>
      <c r="SND1194" s="243">
        <v>2</v>
      </c>
      <c r="SNE1194" s="244" t="s">
        <v>237</v>
      </c>
      <c r="SNF1194" s="245">
        <v>111</v>
      </c>
      <c r="SNG1194" s="246">
        <v>211</v>
      </c>
      <c r="SNH1194" s="247" t="e">
        <f>SNH1211+SNH1253+SNH1284+SNH1300+SNH1322+SNH1354+SNH1370+SNH1391+SNH1406+SNH1439+#REF!+SNH1453+#REF!+SNH1465+#REF!</f>
        <v>#REF!</v>
      </c>
      <c r="SNI1194" s="241" t="s">
        <v>30</v>
      </c>
      <c r="SNJ1194" s="242" t="s">
        <v>26</v>
      </c>
      <c r="SNK1194" s="243">
        <v>7</v>
      </c>
      <c r="SNL1194" s="243">
        <v>2</v>
      </c>
      <c r="SNM1194" s="244" t="s">
        <v>237</v>
      </c>
      <c r="SNN1194" s="245">
        <v>111</v>
      </c>
      <c r="SNO1194" s="246">
        <v>211</v>
      </c>
      <c r="SNP1194" s="247" t="e">
        <f>SNP1211+SNP1253+SNP1284+SNP1300+SNP1322+SNP1354+SNP1370+SNP1391+SNP1406+SNP1439+#REF!+SNP1453+#REF!+SNP1465+#REF!</f>
        <v>#REF!</v>
      </c>
      <c r="SNQ1194" s="241" t="s">
        <v>30</v>
      </c>
      <c r="SNR1194" s="242" t="s">
        <v>26</v>
      </c>
      <c r="SNS1194" s="243">
        <v>7</v>
      </c>
      <c r="SNT1194" s="243">
        <v>2</v>
      </c>
      <c r="SNU1194" s="244" t="s">
        <v>237</v>
      </c>
      <c r="SNV1194" s="245">
        <v>111</v>
      </c>
      <c r="SNW1194" s="246">
        <v>211</v>
      </c>
      <c r="SNX1194" s="247" t="e">
        <f>SNX1211+SNX1253+SNX1284+SNX1300+SNX1322+SNX1354+SNX1370+SNX1391+SNX1406+SNX1439+#REF!+SNX1453+#REF!+SNX1465+#REF!</f>
        <v>#REF!</v>
      </c>
      <c r="SNY1194" s="241" t="s">
        <v>30</v>
      </c>
      <c r="SNZ1194" s="242" t="s">
        <v>26</v>
      </c>
      <c r="SOA1194" s="243">
        <v>7</v>
      </c>
      <c r="SOB1194" s="243">
        <v>2</v>
      </c>
      <c r="SOC1194" s="244" t="s">
        <v>237</v>
      </c>
      <c r="SOD1194" s="245">
        <v>111</v>
      </c>
      <c r="SOE1194" s="246">
        <v>211</v>
      </c>
      <c r="SOF1194" s="247" t="e">
        <f>SOF1211+SOF1253+SOF1284+SOF1300+SOF1322+SOF1354+SOF1370+SOF1391+SOF1406+SOF1439+#REF!+SOF1453+#REF!+SOF1465+#REF!</f>
        <v>#REF!</v>
      </c>
      <c r="SOG1194" s="241" t="s">
        <v>30</v>
      </c>
      <c r="SOH1194" s="242" t="s">
        <v>26</v>
      </c>
      <c r="SOI1194" s="243">
        <v>7</v>
      </c>
      <c r="SOJ1194" s="243">
        <v>2</v>
      </c>
      <c r="SOK1194" s="244" t="s">
        <v>237</v>
      </c>
      <c r="SOL1194" s="245">
        <v>111</v>
      </c>
      <c r="SOM1194" s="246">
        <v>211</v>
      </c>
      <c r="SON1194" s="247" t="e">
        <f>SON1211+SON1253+SON1284+SON1300+SON1322+SON1354+SON1370+SON1391+SON1406+SON1439+#REF!+SON1453+#REF!+SON1465+#REF!</f>
        <v>#REF!</v>
      </c>
      <c r="SOO1194" s="241" t="s">
        <v>30</v>
      </c>
      <c r="SOP1194" s="242" t="s">
        <v>26</v>
      </c>
      <c r="SOQ1194" s="243">
        <v>7</v>
      </c>
      <c r="SOR1194" s="243">
        <v>2</v>
      </c>
      <c r="SOS1194" s="244" t="s">
        <v>237</v>
      </c>
      <c r="SOT1194" s="245">
        <v>111</v>
      </c>
      <c r="SOU1194" s="246">
        <v>211</v>
      </c>
      <c r="SOV1194" s="247" t="e">
        <f>SOV1211+SOV1253+SOV1284+SOV1300+SOV1322+SOV1354+SOV1370+SOV1391+SOV1406+SOV1439+#REF!+SOV1453+#REF!+SOV1465+#REF!</f>
        <v>#REF!</v>
      </c>
      <c r="SOW1194" s="241" t="s">
        <v>30</v>
      </c>
      <c r="SOX1194" s="242" t="s">
        <v>26</v>
      </c>
      <c r="SOY1194" s="243">
        <v>7</v>
      </c>
      <c r="SOZ1194" s="243">
        <v>2</v>
      </c>
      <c r="SPA1194" s="244" t="s">
        <v>237</v>
      </c>
      <c r="SPB1194" s="245">
        <v>111</v>
      </c>
      <c r="SPC1194" s="246">
        <v>211</v>
      </c>
      <c r="SPD1194" s="247" t="e">
        <f>SPD1211+SPD1253+SPD1284+SPD1300+SPD1322+SPD1354+SPD1370+SPD1391+SPD1406+SPD1439+#REF!+SPD1453+#REF!+SPD1465+#REF!</f>
        <v>#REF!</v>
      </c>
      <c r="SPE1194" s="241" t="s">
        <v>30</v>
      </c>
      <c r="SPF1194" s="242" t="s">
        <v>26</v>
      </c>
      <c r="SPG1194" s="243">
        <v>7</v>
      </c>
      <c r="SPH1194" s="243">
        <v>2</v>
      </c>
      <c r="SPI1194" s="244" t="s">
        <v>237</v>
      </c>
      <c r="SPJ1194" s="245">
        <v>111</v>
      </c>
      <c r="SPK1194" s="246">
        <v>211</v>
      </c>
      <c r="SPL1194" s="247" t="e">
        <f>SPL1211+SPL1253+SPL1284+SPL1300+SPL1322+SPL1354+SPL1370+SPL1391+SPL1406+SPL1439+#REF!+SPL1453+#REF!+SPL1465+#REF!</f>
        <v>#REF!</v>
      </c>
      <c r="SPM1194" s="241" t="s">
        <v>30</v>
      </c>
      <c r="SPN1194" s="242" t="s">
        <v>26</v>
      </c>
      <c r="SPO1194" s="243">
        <v>7</v>
      </c>
      <c r="SPP1194" s="243">
        <v>2</v>
      </c>
      <c r="SPQ1194" s="244" t="s">
        <v>237</v>
      </c>
      <c r="SPR1194" s="245">
        <v>111</v>
      </c>
      <c r="SPS1194" s="246">
        <v>211</v>
      </c>
      <c r="SPT1194" s="247" t="e">
        <f>SPT1211+SPT1253+SPT1284+SPT1300+SPT1322+SPT1354+SPT1370+SPT1391+SPT1406+SPT1439+#REF!+SPT1453+#REF!+SPT1465+#REF!</f>
        <v>#REF!</v>
      </c>
      <c r="SPU1194" s="241" t="s">
        <v>30</v>
      </c>
      <c r="SPV1194" s="242" t="s">
        <v>26</v>
      </c>
      <c r="SPW1194" s="243">
        <v>7</v>
      </c>
      <c r="SPX1194" s="243">
        <v>2</v>
      </c>
      <c r="SPY1194" s="244" t="s">
        <v>237</v>
      </c>
      <c r="SPZ1194" s="245">
        <v>111</v>
      </c>
      <c r="SQA1194" s="246">
        <v>211</v>
      </c>
      <c r="SQB1194" s="247" t="e">
        <f>SQB1211+SQB1253+SQB1284+SQB1300+SQB1322+SQB1354+SQB1370+SQB1391+SQB1406+SQB1439+#REF!+SQB1453+#REF!+SQB1465+#REF!</f>
        <v>#REF!</v>
      </c>
      <c r="SQC1194" s="241" t="s">
        <v>30</v>
      </c>
      <c r="SQD1194" s="242" t="s">
        <v>26</v>
      </c>
      <c r="SQE1194" s="243">
        <v>7</v>
      </c>
      <c r="SQF1194" s="243">
        <v>2</v>
      </c>
      <c r="SQG1194" s="244" t="s">
        <v>237</v>
      </c>
      <c r="SQH1194" s="245">
        <v>111</v>
      </c>
      <c r="SQI1194" s="246">
        <v>211</v>
      </c>
      <c r="SQJ1194" s="247" t="e">
        <f>SQJ1211+SQJ1253+SQJ1284+SQJ1300+SQJ1322+SQJ1354+SQJ1370+SQJ1391+SQJ1406+SQJ1439+#REF!+SQJ1453+#REF!+SQJ1465+#REF!</f>
        <v>#REF!</v>
      </c>
      <c r="SQK1194" s="241" t="s">
        <v>30</v>
      </c>
      <c r="SQL1194" s="242" t="s">
        <v>26</v>
      </c>
      <c r="SQM1194" s="243">
        <v>7</v>
      </c>
      <c r="SQN1194" s="243">
        <v>2</v>
      </c>
      <c r="SQO1194" s="244" t="s">
        <v>237</v>
      </c>
      <c r="SQP1194" s="245">
        <v>111</v>
      </c>
      <c r="SQQ1194" s="246">
        <v>211</v>
      </c>
      <c r="SQR1194" s="247" t="e">
        <f>SQR1211+SQR1253+SQR1284+SQR1300+SQR1322+SQR1354+SQR1370+SQR1391+SQR1406+SQR1439+#REF!+SQR1453+#REF!+SQR1465+#REF!</f>
        <v>#REF!</v>
      </c>
      <c r="SQS1194" s="241" t="s">
        <v>30</v>
      </c>
      <c r="SQT1194" s="242" t="s">
        <v>26</v>
      </c>
      <c r="SQU1194" s="243">
        <v>7</v>
      </c>
      <c r="SQV1194" s="243">
        <v>2</v>
      </c>
      <c r="SQW1194" s="244" t="s">
        <v>237</v>
      </c>
      <c r="SQX1194" s="245">
        <v>111</v>
      </c>
      <c r="SQY1194" s="246">
        <v>211</v>
      </c>
      <c r="SQZ1194" s="247" t="e">
        <f>SQZ1211+SQZ1253+SQZ1284+SQZ1300+SQZ1322+SQZ1354+SQZ1370+SQZ1391+SQZ1406+SQZ1439+#REF!+SQZ1453+#REF!+SQZ1465+#REF!</f>
        <v>#REF!</v>
      </c>
      <c r="SRA1194" s="241" t="s">
        <v>30</v>
      </c>
      <c r="SRB1194" s="242" t="s">
        <v>26</v>
      </c>
      <c r="SRC1194" s="243">
        <v>7</v>
      </c>
      <c r="SRD1194" s="243">
        <v>2</v>
      </c>
      <c r="SRE1194" s="244" t="s">
        <v>237</v>
      </c>
      <c r="SRF1194" s="245">
        <v>111</v>
      </c>
      <c r="SRG1194" s="246">
        <v>211</v>
      </c>
      <c r="SRH1194" s="247" t="e">
        <f>SRH1211+SRH1253+SRH1284+SRH1300+SRH1322+SRH1354+SRH1370+SRH1391+SRH1406+SRH1439+#REF!+SRH1453+#REF!+SRH1465+#REF!</f>
        <v>#REF!</v>
      </c>
      <c r="SRI1194" s="241" t="s">
        <v>30</v>
      </c>
      <c r="SRJ1194" s="242" t="s">
        <v>26</v>
      </c>
      <c r="SRK1194" s="243">
        <v>7</v>
      </c>
      <c r="SRL1194" s="243">
        <v>2</v>
      </c>
      <c r="SRM1194" s="244" t="s">
        <v>237</v>
      </c>
      <c r="SRN1194" s="245">
        <v>111</v>
      </c>
      <c r="SRO1194" s="246">
        <v>211</v>
      </c>
      <c r="SRP1194" s="247" t="e">
        <f>SRP1211+SRP1253+SRP1284+SRP1300+SRP1322+SRP1354+SRP1370+SRP1391+SRP1406+SRP1439+#REF!+SRP1453+#REF!+SRP1465+#REF!</f>
        <v>#REF!</v>
      </c>
      <c r="SRQ1194" s="241" t="s">
        <v>30</v>
      </c>
      <c r="SRR1194" s="242" t="s">
        <v>26</v>
      </c>
      <c r="SRS1194" s="243">
        <v>7</v>
      </c>
      <c r="SRT1194" s="243">
        <v>2</v>
      </c>
      <c r="SRU1194" s="244" t="s">
        <v>237</v>
      </c>
      <c r="SRV1194" s="245">
        <v>111</v>
      </c>
      <c r="SRW1194" s="246">
        <v>211</v>
      </c>
      <c r="SRX1194" s="247" t="e">
        <f>SRX1211+SRX1253+SRX1284+SRX1300+SRX1322+SRX1354+SRX1370+SRX1391+SRX1406+SRX1439+#REF!+SRX1453+#REF!+SRX1465+#REF!</f>
        <v>#REF!</v>
      </c>
      <c r="SRY1194" s="241" t="s">
        <v>30</v>
      </c>
      <c r="SRZ1194" s="242" t="s">
        <v>26</v>
      </c>
      <c r="SSA1194" s="243">
        <v>7</v>
      </c>
      <c r="SSB1194" s="243">
        <v>2</v>
      </c>
      <c r="SSC1194" s="244" t="s">
        <v>237</v>
      </c>
      <c r="SSD1194" s="245">
        <v>111</v>
      </c>
      <c r="SSE1194" s="246">
        <v>211</v>
      </c>
      <c r="SSF1194" s="247" t="e">
        <f>SSF1211+SSF1253+SSF1284+SSF1300+SSF1322+SSF1354+SSF1370+SSF1391+SSF1406+SSF1439+#REF!+SSF1453+#REF!+SSF1465+#REF!</f>
        <v>#REF!</v>
      </c>
      <c r="SSG1194" s="241" t="s">
        <v>30</v>
      </c>
      <c r="SSH1194" s="242" t="s">
        <v>26</v>
      </c>
      <c r="SSI1194" s="243">
        <v>7</v>
      </c>
      <c r="SSJ1194" s="243">
        <v>2</v>
      </c>
      <c r="SSK1194" s="244" t="s">
        <v>237</v>
      </c>
      <c r="SSL1194" s="245">
        <v>111</v>
      </c>
      <c r="SSM1194" s="246">
        <v>211</v>
      </c>
      <c r="SSN1194" s="247" t="e">
        <f>SSN1211+SSN1253+SSN1284+SSN1300+SSN1322+SSN1354+SSN1370+SSN1391+SSN1406+SSN1439+#REF!+SSN1453+#REF!+SSN1465+#REF!</f>
        <v>#REF!</v>
      </c>
      <c r="SSO1194" s="241" t="s">
        <v>30</v>
      </c>
      <c r="SSP1194" s="242" t="s">
        <v>26</v>
      </c>
      <c r="SSQ1194" s="243">
        <v>7</v>
      </c>
      <c r="SSR1194" s="243">
        <v>2</v>
      </c>
      <c r="SSS1194" s="244" t="s">
        <v>237</v>
      </c>
      <c r="SST1194" s="245">
        <v>111</v>
      </c>
      <c r="SSU1194" s="246">
        <v>211</v>
      </c>
      <c r="SSV1194" s="247" t="e">
        <f>SSV1211+SSV1253+SSV1284+SSV1300+SSV1322+SSV1354+SSV1370+SSV1391+SSV1406+SSV1439+#REF!+SSV1453+#REF!+SSV1465+#REF!</f>
        <v>#REF!</v>
      </c>
      <c r="SSW1194" s="241" t="s">
        <v>30</v>
      </c>
      <c r="SSX1194" s="242" t="s">
        <v>26</v>
      </c>
      <c r="SSY1194" s="243">
        <v>7</v>
      </c>
      <c r="SSZ1194" s="243">
        <v>2</v>
      </c>
      <c r="STA1194" s="244" t="s">
        <v>237</v>
      </c>
      <c r="STB1194" s="245">
        <v>111</v>
      </c>
      <c r="STC1194" s="246">
        <v>211</v>
      </c>
      <c r="STD1194" s="247" t="e">
        <f>STD1211+STD1253+STD1284+STD1300+STD1322+STD1354+STD1370+STD1391+STD1406+STD1439+#REF!+STD1453+#REF!+STD1465+#REF!</f>
        <v>#REF!</v>
      </c>
      <c r="STE1194" s="241" t="s">
        <v>30</v>
      </c>
      <c r="STF1194" s="242" t="s">
        <v>26</v>
      </c>
      <c r="STG1194" s="243">
        <v>7</v>
      </c>
      <c r="STH1194" s="243">
        <v>2</v>
      </c>
      <c r="STI1194" s="244" t="s">
        <v>237</v>
      </c>
      <c r="STJ1194" s="245">
        <v>111</v>
      </c>
      <c r="STK1194" s="246">
        <v>211</v>
      </c>
      <c r="STL1194" s="247" t="e">
        <f>STL1211+STL1253+STL1284+STL1300+STL1322+STL1354+STL1370+STL1391+STL1406+STL1439+#REF!+STL1453+#REF!+STL1465+#REF!</f>
        <v>#REF!</v>
      </c>
      <c r="STM1194" s="241" t="s">
        <v>30</v>
      </c>
      <c r="STN1194" s="242" t="s">
        <v>26</v>
      </c>
      <c r="STO1194" s="243">
        <v>7</v>
      </c>
      <c r="STP1194" s="243">
        <v>2</v>
      </c>
      <c r="STQ1194" s="244" t="s">
        <v>237</v>
      </c>
      <c r="STR1194" s="245">
        <v>111</v>
      </c>
      <c r="STS1194" s="246">
        <v>211</v>
      </c>
      <c r="STT1194" s="247" t="e">
        <f>STT1211+STT1253+STT1284+STT1300+STT1322+STT1354+STT1370+STT1391+STT1406+STT1439+#REF!+STT1453+#REF!+STT1465+#REF!</f>
        <v>#REF!</v>
      </c>
      <c r="STU1194" s="241" t="s">
        <v>30</v>
      </c>
      <c r="STV1194" s="242" t="s">
        <v>26</v>
      </c>
      <c r="STW1194" s="243">
        <v>7</v>
      </c>
      <c r="STX1194" s="243">
        <v>2</v>
      </c>
      <c r="STY1194" s="244" t="s">
        <v>237</v>
      </c>
      <c r="STZ1194" s="245">
        <v>111</v>
      </c>
      <c r="SUA1194" s="246">
        <v>211</v>
      </c>
      <c r="SUB1194" s="247" t="e">
        <f>SUB1211+SUB1253+SUB1284+SUB1300+SUB1322+SUB1354+SUB1370+SUB1391+SUB1406+SUB1439+#REF!+SUB1453+#REF!+SUB1465+#REF!</f>
        <v>#REF!</v>
      </c>
      <c r="SUC1194" s="241" t="s">
        <v>30</v>
      </c>
      <c r="SUD1194" s="242" t="s">
        <v>26</v>
      </c>
      <c r="SUE1194" s="243">
        <v>7</v>
      </c>
      <c r="SUF1194" s="243">
        <v>2</v>
      </c>
      <c r="SUG1194" s="244" t="s">
        <v>237</v>
      </c>
      <c r="SUH1194" s="245">
        <v>111</v>
      </c>
      <c r="SUI1194" s="246">
        <v>211</v>
      </c>
      <c r="SUJ1194" s="247" t="e">
        <f>SUJ1211+SUJ1253+SUJ1284+SUJ1300+SUJ1322+SUJ1354+SUJ1370+SUJ1391+SUJ1406+SUJ1439+#REF!+SUJ1453+#REF!+SUJ1465+#REF!</f>
        <v>#REF!</v>
      </c>
      <c r="SUK1194" s="241" t="s">
        <v>30</v>
      </c>
      <c r="SUL1194" s="242" t="s">
        <v>26</v>
      </c>
      <c r="SUM1194" s="243">
        <v>7</v>
      </c>
      <c r="SUN1194" s="243">
        <v>2</v>
      </c>
      <c r="SUO1194" s="244" t="s">
        <v>237</v>
      </c>
      <c r="SUP1194" s="245">
        <v>111</v>
      </c>
      <c r="SUQ1194" s="246">
        <v>211</v>
      </c>
      <c r="SUR1194" s="247" t="e">
        <f>SUR1211+SUR1253+SUR1284+SUR1300+SUR1322+SUR1354+SUR1370+SUR1391+SUR1406+SUR1439+#REF!+SUR1453+#REF!+SUR1465+#REF!</f>
        <v>#REF!</v>
      </c>
      <c r="SUS1194" s="241" t="s">
        <v>30</v>
      </c>
      <c r="SUT1194" s="242" t="s">
        <v>26</v>
      </c>
      <c r="SUU1194" s="243">
        <v>7</v>
      </c>
      <c r="SUV1194" s="243">
        <v>2</v>
      </c>
      <c r="SUW1194" s="244" t="s">
        <v>237</v>
      </c>
      <c r="SUX1194" s="245">
        <v>111</v>
      </c>
      <c r="SUY1194" s="246">
        <v>211</v>
      </c>
      <c r="SUZ1194" s="247" t="e">
        <f>SUZ1211+SUZ1253+SUZ1284+SUZ1300+SUZ1322+SUZ1354+SUZ1370+SUZ1391+SUZ1406+SUZ1439+#REF!+SUZ1453+#REF!+SUZ1465+#REF!</f>
        <v>#REF!</v>
      </c>
      <c r="SVA1194" s="241" t="s">
        <v>30</v>
      </c>
      <c r="SVB1194" s="242" t="s">
        <v>26</v>
      </c>
      <c r="SVC1194" s="243">
        <v>7</v>
      </c>
      <c r="SVD1194" s="243">
        <v>2</v>
      </c>
      <c r="SVE1194" s="244" t="s">
        <v>237</v>
      </c>
      <c r="SVF1194" s="245">
        <v>111</v>
      </c>
      <c r="SVG1194" s="246">
        <v>211</v>
      </c>
      <c r="SVH1194" s="247" t="e">
        <f>SVH1211+SVH1253+SVH1284+SVH1300+SVH1322+SVH1354+SVH1370+SVH1391+SVH1406+SVH1439+#REF!+SVH1453+#REF!+SVH1465+#REF!</f>
        <v>#REF!</v>
      </c>
      <c r="SVI1194" s="241" t="s">
        <v>30</v>
      </c>
      <c r="SVJ1194" s="242" t="s">
        <v>26</v>
      </c>
      <c r="SVK1194" s="243">
        <v>7</v>
      </c>
      <c r="SVL1194" s="243">
        <v>2</v>
      </c>
      <c r="SVM1194" s="244" t="s">
        <v>237</v>
      </c>
      <c r="SVN1194" s="245">
        <v>111</v>
      </c>
      <c r="SVO1194" s="246">
        <v>211</v>
      </c>
      <c r="SVP1194" s="247" t="e">
        <f>SVP1211+SVP1253+SVP1284+SVP1300+SVP1322+SVP1354+SVP1370+SVP1391+SVP1406+SVP1439+#REF!+SVP1453+#REF!+SVP1465+#REF!</f>
        <v>#REF!</v>
      </c>
      <c r="SVQ1194" s="241" t="s">
        <v>30</v>
      </c>
      <c r="SVR1194" s="242" t="s">
        <v>26</v>
      </c>
      <c r="SVS1194" s="243">
        <v>7</v>
      </c>
      <c r="SVT1194" s="243">
        <v>2</v>
      </c>
      <c r="SVU1194" s="244" t="s">
        <v>237</v>
      </c>
      <c r="SVV1194" s="245">
        <v>111</v>
      </c>
      <c r="SVW1194" s="246">
        <v>211</v>
      </c>
      <c r="SVX1194" s="247" t="e">
        <f>SVX1211+SVX1253+SVX1284+SVX1300+SVX1322+SVX1354+SVX1370+SVX1391+SVX1406+SVX1439+#REF!+SVX1453+#REF!+SVX1465+#REF!</f>
        <v>#REF!</v>
      </c>
      <c r="SVY1194" s="241" t="s">
        <v>30</v>
      </c>
      <c r="SVZ1194" s="242" t="s">
        <v>26</v>
      </c>
      <c r="SWA1194" s="243">
        <v>7</v>
      </c>
      <c r="SWB1194" s="243">
        <v>2</v>
      </c>
      <c r="SWC1194" s="244" t="s">
        <v>237</v>
      </c>
      <c r="SWD1194" s="245">
        <v>111</v>
      </c>
      <c r="SWE1194" s="246">
        <v>211</v>
      </c>
      <c r="SWF1194" s="247" t="e">
        <f>SWF1211+SWF1253+SWF1284+SWF1300+SWF1322+SWF1354+SWF1370+SWF1391+SWF1406+SWF1439+#REF!+SWF1453+#REF!+SWF1465+#REF!</f>
        <v>#REF!</v>
      </c>
      <c r="SWG1194" s="241" t="s">
        <v>30</v>
      </c>
      <c r="SWH1194" s="242" t="s">
        <v>26</v>
      </c>
      <c r="SWI1194" s="243">
        <v>7</v>
      </c>
      <c r="SWJ1194" s="243">
        <v>2</v>
      </c>
      <c r="SWK1194" s="244" t="s">
        <v>237</v>
      </c>
      <c r="SWL1194" s="245">
        <v>111</v>
      </c>
      <c r="SWM1194" s="246">
        <v>211</v>
      </c>
      <c r="SWN1194" s="247" t="e">
        <f>SWN1211+SWN1253+SWN1284+SWN1300+SWN1322+SWN1354+SWN1370+SWN1391+SWN1406+SWN1439+#REF!+SWN1453+#REF!+SWN1465+#REF!</f>
        <v>#REF!</v>
      </c>
      <c r="SWO1194" s="241" t="s">
        <v>30</v>
      </c>
      <c r="SWP1194" s="242" t="s">
        <v>26</v>
      </c>
      <c r="SWQ1194" s="243">
        <v>7</v>
      </c>
      <c r="SWR1194" s="243">
        <v>2</v>
      </c>
      <c r="SWS1194" s="244" t="s">
        <v>237</v>
      </c>
      <c r="SWT1194" s="245">
        <v>111</v>
      </c>
      <c r="SWU1194" s="246">
        <v>211</v>
      </c>
      <c r="SWV1194" s="247" t="e">
        <f>SWV1211+SWV1253+SWV1284+SWV1300+SWV1322+SWV1354+SWV1370+SWV1391+SWV1406+SWV1439+#REF!+SWV1453+#REF!+SWV1465+#REF!</f>
        <v>#REF!</v>
      </c>
      <c r="SWW1194" s="241" t="s">
        <v>30</v>
      </c>
      <c r="SWX1194" s="242" t="s">
        <v>26</v>
      </c>
      <c r="SWY1194" s="243">
        <v>7</v>
      </c>
      <c r="SWZ1194" s="243">
        <v>2</v>
      </c>
      <c r="SXA1194" s="244" t="s">
        <v>237</v>
      </c>
      <c r="SXB1194" s="245">
        <v>111</v>
      </c>
      <c r="SXC1194" s="246">
        <v>211</v>
      </c>
      <c r="SXD1194" s="247" t="e">
        <f>SXD1211+SXD1253+SXD1284+SXD1300+SXD1322+SXD1354+SXD1370+SXD1391+SXD1406+SXD1439+#REF!+SXD1453+#REF!+SXD1465+#REF!</f>
        <v>#REF!</v>
      </c>
      <c r="SXE1194" s="241" t="s">
        <v>30</v>
      </c>
      <c r="SXF1194" s="242" t="s">
        <v>26</v>
      </c>
      <c r="SXG1194" s="243">
        <v>7</v>
      </c>
      <c r="SXH1194" s="243">
        <v>2</v>
      </c>
      <c r="SXI1194" s="244" t="s">
        <v>237</v>
      </c>
      <c r="SXJ1194" s="245">
        <v>111</v>
      </c>
      <c r="SXK1194" s="246">
        <v>211</v>
      </c>
      <c r="SXL1194" s="247" t="e">
        <f>SXL1211+SXL1253+SXL1284+SXL1300+SXL1322+SXL1354+SXL1370+SXL1391+SXL1406+SXL1439+#REF!+SXL1453+#REF!+SXL1465+#REF!</f>
        <v>#REF!</v>
      </c>
      <c r="SXM1194" s="241" t="s">
        <v>30</v>
      </c>
      <c r="SXN1194" s="242" t="s">
        <v>26</v>
      </c>
      <c r="SXO1194" s="243">
        <v>7</v>
      </c>
      <c r="SXP1194" s="243">
        <v>2</v>
      </c>
      <c r="SXQ1194" s="244" t="s">
        <v>237</v>
      </c>
      <c r="SXR1194" s="245">
        <v>111</v>
      </c>
      <c r="SXS1194" s="246">
        <v>211</v>
      </c>
      <c r="SXT1194" s="247" t="e">
        <f>SXT1211+SXT1253+SXT1284+SXT1300+SXT1322+SXT1354+SXT1370+SXT1391+SXT1406+SXT1439+#REF!+SXT1453+#REF!+SXT1465+#REF!</f>
        <v>#REF!</v>
      </c>
      <c r="SXU1194" s="241" t="s">
        <v>30</v>
      </c>
      <c r="SXV1194" s="242" t="s">
        <v>26</v>
      </c>
      <c r="SXW1194" s="243">
        <v>7</v>
      </c>
      <c r="SXX1194" s="243">
        <v>2</v>
      </c>
      <c r="SXY1194" s="244" t="s">
        <v>237</v>
      </c>
      <c r="SXZ1194" s="245">
        <v>111</v>
      </c>
      <c r="SYA1194" s="246">
        <v>211</v>
      </c>
      <c r="SYB1194" s="247" t="e">
        <f>SYB1211+SYB1253+SYB1284+SYB1300+SYB1322+SYB1354+SYB1370+SYB1391+SYB1406+SYB1439+#REF!+SYB1453+#REF!+SYB1465+#REF!</f>
        <v>#REF!</v>
      </c>
      <c r="SYC1194" s="241" t="s">
        <v>30</v>
      </c>
      <c r="SYD1194" s="242" t="s">
        <v>26</v>
      </c>
      <c r="SYE1194" s="243">
        <v>7</v>
      </c>
      <c r="SYF1194" s="243">
        <v>2</v>
      </c>
      <c r="SYG1194" s="244" t="s">
        <v>237</v>
      </c>
      <c r="SYH1194" s="245">
        <v>111</v>
      </c>
      <c r="SYI1194" s="246">
        <v>211</v>
      </c>
      <c r="SYJ1194" s="247" t="e">
        <f>SYJ1211+SYJ1253+SYJ1284+SYJ1300+SYJ1322+SYJ1354+SYJ1370+SYJ1391+SYJ1406+SYJ1439+#REF!+SYJ1453+#REF!+SYJ1465+#REF!</f>
        <v>#REF!</v>
      </c>
      <c r="SYK1194" s="241" t="s">
        <v>30</v>
      </c>
      <c r="SYL1194" s="242" t="s">
        <v>26</v>
      </c>
      <c r="SYM1194" s="243">
        <v>7</v>
      </c>
      <c r="SYN1194" s="243">
        <v>2</v>
      </c>
      <c r="SYO1194" s="244" t="s">
        <v>237</v>
      </c>
      <c r="SYP1194" s="245">
        <v>111</v>
      </c>
      <c r="SYQ1194" s="246">
        <v>211</v>
      </c>
      <c r="SYR1194" s="247" t="e">
        <f>SYR1211+SYR1253+SYR1284+SYR1300+SYR1322+SYR1354+SYR1370+SYR1391+SYR1406+SYR1439+#REF!+SYR1453+#REF!+SYR1465+#REF!</f>
        <v>#REF!</v>
      </c>
      <c r="SYS1194" s="241" t="s">
        <v>30</v>
      </c>
      <c r="SYT1194" s="242" t="s">
        <v>26</v>
      </c>
      <c r="SYU1194" s="243">
        <v>7</v>
      </c>
      <c r="SYV1194" s="243">
        <v>2</v>
      </c>
      <c r="SYW1194" s="244" t="s">
        <v>237</v>
      </c>
      <c r="SYX1194" s="245">
        <v>111</v>
      </c>
      <c r="SYY1194" s="246">
        <v>211</v>
      </c>
      <c r="SYZ1194" s="247" t="e">
        <f>SYZ1211+SYZ1253+SYZ1284+SYZ1300+SYZ1322+SYZ1354+SYZ1370+SYZ1391+SYZ1406+SYZ1439+#REF!+SYZ1453+#REF!+SYZ1465+#REF!</f>
        <v>#REF!</v>
      </c>
      <c r="SZA1194" s="241" t="s">
        <v>30</v>
      </c>
      <c r="SZB1194" s="242" t="s">
        <v>26</v>
      </c>
      <c r="SZC1194" s="243">
        <v>7</v>
      </c>
      <c r="SZD1194" s="243">
        <v>2</v>
      </c>
      <c r="SZE1194" s="244" t="s">
        <v>237</v>
      </c>
      <c r="SZF1194" s="245">
        <v>111</v>
      </c>
      <c r="SZG1194" s="246">
        <v>211</v>
      </c>
      <c r="SZH1194" s="247" t="e">
        <f>SZH1211+SZH1253+SZH1284+SZH1300+SZH1322+SZH1354+SZH1370+SZH1391+SZH1406+SZH1439+#REF!+SZH1453+#REF!+SZH1465+#REF!</f>
        <v>#REF!</v>
      </c>
      <c r="SZI1194" s="241" t="s">
        <v>30</v>
      </c>
      <c r="SZJ1194" s="242" t="s">
        <v>26</v>
      </c>
      <c r="SZK1194" s="243">
        <v>7</v>
      </c>
      <c r="SZL1194" s="243">
        <v>2</v>
      </c>
      <c r="SZM1194" s="244" t="s">
        <v>237</v>
      </c>
      <c r="SZN1194" s="245">
        <v>111</v>
      </c>
      <c r="SZO1194" s="246">
        <v>211</v>
      </c>
      <c r="SZP1194" s="247" t="e">
        <f>SZP1211+SZP1253+SZP1284+SZP1300+SZP1322+SZP1354+SZP1370+SZP1391+SZP1406+SZP1439+#REF!+SZP1453+#REF!+SZP1465+#REF!</f>
        <v>#REF!</v>
      </c>
      <c r="SZQ1194" s="241" t="s">
        <v>30</v>
      </c>
      <c r="SZR1194" s="242" t="s">
        <v>26</v>
      </c>
      <c r="SZS1194" s="243">
        <v>7</v>
      </c>
      <c r="SZT1194" s="243">
        <v>2</v>
      </c>
      <c r="SZU1194" s="244" t="s">
        <v>237</v>
      </c>
      <c r="SZV1194" s="245">
        <v>111</v>
      </c>
      <c r="SZW1194" s="246">
        <v>211</v>
      </c>
      <c r="SZX1194" s="247" t="e">
        <f>SZX1211+SZX1253+SZX1284+SZX1300+SZX1322+SZX1354+SZX1370+SZX1391+SZX1406+SZX1439+#REF!+SZX1453+#REF!+SZX1465+#REF!</f>
        <v>#REF!</v>
      </c>
      <c r="SZY1194" s="241" t="s">
        <v>30</v>
      </c>
      <c r="SZZ1194" s="242" t="s">
        <v>26</v>
      </c>
      <c r="TAA1194" s="243">
        <v>7</v>
      </c>
      <c r="TAB1194" s="243">
        <v>2</v>
      </c>
      <c r="TAC1194" s="244" t="s">
        <v>237</v>
      </c>
      <c r="TAD1194" s="245">
        <v>111</v>
      </c>
      <c r="TAE1194" s="246">
        <v>211</v>
      </c>
      <c r="TAF1194" s="247" t="e">
        <f>TAF1211+TAF1253+TAF1284+TAF1300+TAF1322+TAF1354+TAF1370+TAF1391+TAF1406+TAF1439+#REF!+TAF1453+#REF!+TAF1465+#REF!</f>
        <v>#REF!</v>
      </c>
      <c r="TAG1194" s="241" t="s">
        <v>30</v>
      </c>
      <c r="TAH1194" s="242" t="s">
        <v>26</v>
      </c>
      <c r="TAI1194" s="243">
        <v>7</v>
      </c>
      <c r="TAJ1194" s="243">
        <v>2</v>
      </c>
      <c r="TAK1194" s="244" t="s">
        <v>237</v>
      </c>
      <c r="TAL1194" s="245">
        <v>111</v>
      </c>
      <c r="TAM1194" s="246">
        <v>211</v>
      </c>
      <c r="TAN1194" s="247" t="e">
        <f>TAN1211+TAN1253+TAN1284+TAN1300+TAN1322+TAN1354+TAN1370+TAN1391+TAN1406+TAN1439+#REF!+TAN1453+#REF!+TAN1465+#REF!</f>
        <v>#REF!</v>
      </c>
      <c r="TAO1194" s="241" t="s">
        <v>30</v>
      </c>
      <c r="TAP1194" s="242" t="s">
        <v>26</v>
      </c>
      <c r="TAQ1194" s="243">
        <v>7</v>
      </c>
      <c r="TAR1194" s="243">
        <v>2</v>
      </c>
      <c r="TAS1194" s="244" t="s">
        <v>237</v>
      </c>
      <c r="TAT1194" s="245">
        <v>111</v>
      </c>
      <c r="TAU1194" s="246">
        <v>211</v>
      </c>
      <c r="TAV1194" s="247" t="e">
        <f>TAV1211+TAV1253+TAV1284+TAV1300+TAV1322+TAV1354+TAV1370+TAV1391+TAV1406+TAV1439+#REF!+TAV1453+#REF!+TAV1465+#REF!</f>
        <v>#REF!</v>
      </c>
      <c r="TAW1194" s="241" t="s">
        <v>30</v>
      </c>
      <c r="TAX1194" s="242" t="s">
        <v>26</v>
      </c>
      <c r="TAY1194" s="243">
        <v>7</v>
      </c>
      <c r="TAZ1194" s="243">
        <v>2</v>
      </c>
      <c r="TBA1194" s="244" t="s">
        <v>237</v>
      </c>
      <c r="TBB1194" s="245">
        <v>111</v>
      </c>
      <c r="TBC1194" s="246">
        <v>211</v>
      </c>
      <c r="TBD1194" s="247" t="e">
        <f>TBD1211+TBD1253+TBD1284+TBD1300+TBD1322+TBD1354+TBD1370+TBD1391+TBD1406+TBD1439+#REF!+TBD1453+#REF!+TBD1465+#REF!</f>
        <v>#REF!</v>
      </c>
      <c r="TBE1194" s="241" t="s">
        <v>30</v>
      </c>
      <c r="TBF1194" s="242" t="s">
        <v>26</v>
      </c>
      <c r="TBG1194" s="243">
        <v>7</v>
      </c>
      <c r="TBH1194" s="243">
        <v>2</v>
      </c>
      <c r="TBI1194" s="244" t="s">
        <v>237</v>
      </c>
      <c r="TBJ1194" s="245">
        <v>111</v>
      </c>
      <c r="TBK1194" s="246">
        <v>211</v>
      </c>
      <c r="TBL1194" s="247" t="e">
        <f>TBL1211+TBL1253+TBL1284+TBL1300+TBL1322+TBL1354+TBL1370+TBL1391+TBL1406+TBL1439+#REF!+TBL1453+#REF!+TBL1465+#REF!</f>
        <v>#REF!</v>
      </c>
      <c r="TBM1194" s="241" t="s">
        <v>30</v>
      </c>
      <c r="TBN1194" s="242" t="s">
        <v>26</v>
      </c>
      <c r="TBO1194" s="243">
        <v>7</v>
      </c>
      <c r="TBP1194" s="243">
        <v>2</v>
      </c>
      <c r="TBQ1194" s="244" t="s">
        <v>237</v>
      </c>
      <c r="TBR1194" s="245">
        <v>111</v>
      </c>
      <c r="TBS1194" s="246">
        <v>211</v>
      </c>
      <c r="TBT1194" s="247" t="e">
        <f>TBT1211+TBT1253+TBT1284+TBT1300+TBT1322+TBT1354+TBT1370+TBT1391+TBT1406+TBT1439+#REF!+TBT1453+#REF!+TBT1465+#REF!</f>
        <v>#REF!</v>
      </c>
      <c r="TBU1194" s="241" t="s">
        <v>30</v>
      </c>
      <c r="TBV1194" s="242" t="s">
        <v>26</v>
      </c>
      <c r="TBW1194" s="243">
        <v>7</v>
      </c>
      <c r="TBX1194" s="243">
        <v>2</v>
      </c>
      <c r="TBY1194" s="244" t="s">
        <v>237</v>
      </c>
      <c r="TBZ1194" s="245">
        <v>111</v>
      </c>
      <c r="TCA1194" s="246">
        <v>211</v>
      </c>
      <c r="TCB1194" s="247" t="e">
        <f>TCB1211+TCB1253+TCB1284+TCB1300+TCB1322+TCB1354+TCB1370+TCB1391+TCB1406+TCB1439+#REF!+TCB1453+#REF!+TCB1465+#REF!</f>
        <v>#REF!</v>
      </c>
      <c r="TCC1194" s="241" t="s">
        <v>30</v>
      </c>
      <c r="TCD1194" s="242" t="s">
        <v>26</v>
      </c>
      <c r="TCE1194" s="243">
        <v>7</v>
      </c>
      <c r="TCF1194" s="243">
        <v>2</v>
      </c>
      <c r="TCG1194" s="244" t="s">
        <v>237</v>
      </c>
      <c r="TCH1194" s="245">
        <v>111</v>
      </c>
      <c r="TCI1194" s="246">
        <v>211</v>
      </c>
      <c r="TCJ1194" s="247" t="e">
        <f>TCJ1211+TCJ1253+TCJ1284+TCJ1300+TCJ1322+TCJ1354+TCJ1370+TCJ1391+TCJ1406+TCJ1439+#REF!+TCJ1453+#REF!+TCJ1465+#REF!</f>
        <v>#REF!</v>
      </c>
      <c r="TCK1194" s="241" t="s">
        <v>30</v>
      </c>
      <c r="TCL1194" s="242" t="s">
        <v>26</v>
      </c>
      <c r="TCM1194" s="243">
        <v>7</v>
      </c>
      <c r="TCN1194" s="243">
        <v>2</v>
      </c>
      <c r="TCO1194" s="244" t="s">
        <v>237</v>
      </c>
      <c r="TCP1194" s="245">
        <v>111</v>
      </c>
      <c r="TCQ1194" s="246">
        <v>211</v>
      </c>
      <c r="TCR1194" s="247" t="e">
        <f>TCR1211+TCR1253+TCR1284+TCR1300+TCR1322+TCR1354+TCR1370+TCR1391+TCR1406+TCR1439+#REF!+TCR1453+#REF!+TCR1465+#REF!</f>
        <v>#REF!</v>
      </c>
      <c r="TCS1194" s="241" t="s">
        <v>30</v>
      </c>
      <c r="TCT1194" s="242" t="s">
        <v>26</v>
      </c>
      <c r="TCU1194" s="243">
        <v>7</v>
      </c>
      <c r="TCV1194" s="243">
        <v>2</v>
      </c>
      <c r="TCW1194" s="244" t="s">
        <v>237</v>
      </c>
      <c r="TCX1194" s="245">
        <v>111</v>
      </c>
      <c r="TCY1194" s="246">
        <v>211</v>
      </c>
      <c r="TCZ1194" s="247" t="e">
        <f>TCZ1211+TCZ1253+TCZ1284+TCZ1300+TCZ1322+TCZ1354+TCZ1370+TCZ1391+TCZ1406+TCZ1439+#REF!+TCZ1453+#REF!+TCZ1465+#REF!</f>
        <v>#REF!</v>
      </c>
      <c r="TDA1194" s="241" t="s">
        <v>30</v>
      </c>
      <c r="TDB1194" s="242" t="s">
        <v>26</v>
      </c>
      <c r="TDC1194" s="243">
        <v>7</v>
      </c>
      <c r="TDD1194" s="243">
        <v>2</v>
      </c>
      <c r="TDE1194" s="244" t="s">
        <v>237</v>
      </c>
      <c r="TDF1194" s="245">
        <v>111</v>
      </c>
      <c r="TDG1194" s="246">
        <v>211</v>
      </c>
      <c r="TDH1194" s="247" t="e">
        <f>TDH1211+TDH1253+TDH1284+TDH1300+TDH1322+TDH1354+TDH1370+TDH1391+TDH1406+TDH1439+#REF!+TDH1453+#REF!+TDH1465+#REF!</f>
        <v>#REF!</v>
      </c>
      <c r="TDI1194" s="241" t="s">
        <v>30</v>
      </c>
      <c r="TDJ1194" s="242" t="s">
        <v>26</v>
      </c>
      <c r="TDK1194" s="243">
        <v>7</v>
      </c>
      <c r="TDL1194" s="243">
        <v>2</v>
      </c>
      <c r="TDM1194" s="244" t="s">
        <v>237</v>
      </c>
      <c r="TDN1194" s="245">
        <v>111</v>
      </c>
      <c r="TDO1194" s="246">
        <v>211</v>
      </c>
      <c r="TDP1194" s="247" t="e">
        <f>TDP1211+TDP1253+TDP1284+TDP1300+TDP1322+TDP1354+TDP1370+TDP1391+TDP1406+TDP1439+#REF!+TDP1453+#REF!+TDP1465+#REF!</f>
        <v>#REF!</v>
      </c>
      <c r="TDQ1194" s="241" t="s">
        <v>30</v>
      </c>
      <c r="TDR1194" s="242" t="s">
        <v>26</v>
      </c>
      <c r="TDS1194" s="243">
        <v>7</v>
      </c>
      <c r="TDT1194" s="243">
        <v>2</v>
      </c>
      <c r="TDU1194" s="244" t="s">
        <v>237</v>
      </c>
      <c r="TDV1194" s="245">
        <v>111</v>
      </c>
      <c r="TDW1194" s="246">
        <v>211</v>
      </c>
      <c r="TDX1194" s="247" t="e">
        <f>TDX1211+TDX1253+TDX1284+TDX1300+TDX1322+TDX1354+TDX1370+TDX1391+TDX1406+TDX1439+#REF!+TDX1453+#REF!+TDX1465+#REF!</f>
        <v>#REF!</v>
      </c>
      <c r="TDY1194" s="241" t="s">
        <v>30</v>
      </c>
      <c r="TDZ1194" s="242" t="s">
        <v>26</v>
      </c>
      <c r="TEA1194" s="243">
        <v>7</v>
      </c>
      <c r="TEB1194" s="243">
        <v>2</v>
      </c>
      <c r="TEC1194" s="244" t="s">
        <v>237</v>
      </c>
      <c r="TED1194" s="245">
        <v>111</v>
      </c>
      <c r="TEE1194" s="246">
        <v>211</v>
      </c>
      <c r="TEF1194" s="247" t="e">
        <f>TEF1211+TEF1253+TEF1284+TEF1300+TEF1322+TEF1354+TEF1370+TEF1391+TEF1406+TEF1439+#REF!+TEF1453+#REF!+TEF1465+#REF!</f>
        <v>#REF!</v>
      </c>
      <c r="TEG1194" s="241" t="s">
        <v>30</v>
      </c>
      <c r="TEH1194" s="242" t="s">
        <v>26</v>
      </c>
      <c r="TEI1194" s="243">
        <v>7</v>
      </c>
      <c r="TEJ1194" s="243">
        <v>2</v>
      </c>
      <c r="TEK1194" s="244" t="s">
        <v>237</v>
      </c>
      <c r="TEL1194" s="245">
        <v>111</v>
      </c>
      <c r="TEM1194" s="246">
        <v>211</v>
      </c>
      <c r="TEN1194" s="247" t="e">
        <f>TEN1211+TEN1253+TEN1284+TEN1300+TEN1322+TEN1354+TEN1370+TEN1391+TEN1406+TEN1439+#REF!+TEN1453+#REF!+TEN1465+#REF!</f>
        <v>#REF!</v>
      </c>
      <c r="TEO1194" s="241" t="s">
        <v>30</v>
      </c>
      <c r="TEP1194" s="242" t="s">
        <v>26</v>
      </c>
      <c r="TEQ1194" s="243">
        <v>7</v>
      </c>
      <c r="TER1194" s="243">
        <v>2</v>
      </c>
      <c r="TES1194" s="244" t="s">
        <v>237</v>
      </c>
      <c r="TET1194" s="245">
        <v>111</v>
      </c>
      <c r="TEU1194" s="246">
        <v>211</v>
      </c>
      <c r="TEV1194" s="247" t="e">
        <f>TEV1211+TEV1253+TEV1284+TEV1300+TEV1322+TEV1354+TEV1370+TEV1391+TEV1406+TEV1439+#REF!+TEV1453+#REF!+TEV1465+#REF!</f>
        <v>#REF!</v>
      </c>
      <c r="TEW1194" s="241" t="s">
        <v>30</v>
      </c>
      <c r="TEX1194" s="242" t="s">
        <v>26</v>
      </c>
      <c r="TEY1194" s="243">
        <v>7</v>
      </c>
      <c r="TEZ1194" s="243">
        <v>2</v>
      </c>
      <c r="TFA1194" s="244" t="s">
        <v>237</v>
      </c>
      <c r="TFB1194" s="245">
        <v>111</v>
      </c>
      <c r="TFC1194" s="246">
        <v>211</v>
      </c>
      <c r="TFD1194" s="247" t="e">
        <f>TFD1211+TFD1253+TFD1284+TFD1300+TFD1322+TFD1354+TFD1370+TFD1391+TFD1406+TFD1439+#REF!+TFD1453+#REF!+TFD1465+#REF!</f>
        <v>#REF!</v>
      </c>
      <c r="TFE1194" s="241" t="s">
        <v>30</v>
      </c>
      <c r="TFF1194" s="242" t="s">
        <v>26</v>
      </c>
      <c r="TFG1194" s="243">
        <v>7</v>
      </c>
      <c r="TFH1194" s="243">
        <v>2</v>
      </c>
      <c r="TFI1194" s="244" t="s">
        <v>237</v>
      </c>
      <c r="TFJ1194" s="245">
        <v>111</v>
      </c>
      <c r="TFK1194" s="246">
        <v>211</v>
      </c>
      <c r="TFL1194" s="247" t="e">
        <f>TFL1211+TFL1253+TFL1284+TFL1300+TFL1322+TFL1354+TFL1370+TFL1391+TFL1406+TFL1439+#REF!+TFL1453+#REF!+TFL1465+#REF!</f>
        <v>#REF!</v>
      </c>
      <c r="TFM1194" s="241" t="s">
        <v>30</v>
      </c>
      <c r="TFN1194" s="242" t="s">
        <v>26</v>
      </c>
      <c r="TFO1194" s="243">
        <v>7</v>
      </c>
      <c r="TFP1194" s="243">
        <v>2</v>
      </c>
      <c r="TFQ1194" s="244" t="s">
        <v>237</v>
      </c>
      <c r="TFR1194" s="245">
        <v>111</v>
      </c>
      <c r="TFS1194" s="246">
        <v>211</v>
      </c>
      <c r="TFT1194" s="247" t="e">
        <f>TFT1211+TFT1253+TFT1284+TFT1300+TFT1322+TFT1354+TFT1370+TFT1391+TFT1406+TFT1439+#REF!+TFT1453+#REF!+TFT1465+#REF!</f>
        <v>#REF!</v>
      </c>
      <c r="TFU1194" s="241" t="s">
        <v>30</v>
      </c>
      <c r="TFV1194" s="242" t="s">
        <v>26</v>
      </c>
      <c r="TFW1194" s="243">
        <v>7</v>
      </c>
      <c r="TFX1194" s="243">
        <v>2</v>
      </c>
      <c r="TFY1194" s="244" t="s">
        <v>237</v>
      </c>
      <c r="TFZ1194" s="245">
        <v>111</v>
      </c>
      <c r="TGA1194" s="246">
        <v>211</v>
      </c>
      <c r="TGB1194" s="247" t="e">
        <f>TGB1211+TGB1253+TGB1284+TGB1300+TGB1322+TGB1354+TGB1370+TGB1391+TGB1406+TGB1439+#REF!+TGB1453+#REF!+TGB1465+#REF!</f>
        <v>#REF!</v>
      </c>
      <c r="TGC1194" s="241" t="s">
        <v>30</v>
      </c>
      <c r="TGD1194" s="242" t="s">
        <v>26</v>
      </c>
      <c r="TGE1194" s="243">
        <v>7</v>
      </c>
      <c r="TGF1194" s="243">
        <v>2</v>
      </c>
      <c r="TGG1194" s="244" t="s">
        <v>237</v>
      </c>
      <c r="TGH1194" s="245">
        <v>111</v>
      </c>
      <c r="TGI1194" s="246">
        <v>211</v>
      </c>
      <c r="TGJ1194" s="247" t="e">
        <f>TGJ1211+TGJ1253+TGJ1284+TGJ1300+TGJ1322+TGJ1354+TGJ1370+TGJ1391+TGJ1406+TGJ1439+#REF!+TGJ1453+#REF!+TGJ1465+#REF!</f>
        <v>#REF!</v>
      </c>
      <c r="TGK1194" s="241" t="s">
        <v>30</v>
      </c>
      <c r="TGL1194" s="242" t="s">
        <v>26</v>
      </c>
      <c r="TGM1194" s="243">
        <v>7</v>
      </c>
      <c r="TGN1194" s="243">
        <v>2</v>
      </c>
      <c r="TGO1194" s="244" t="s">
        <v>237</v>
      </c>
      <c r="TGP1194" s="245">
        <v>111</v>
      </c>
      <c r="TGQ1194" s="246">
        <v>211</v>
      </c>
      <c r="TGR1194" s="247" t="e">
        <f>TGR1211+TGR1253+TGR1284+TGR1300+TGR1322+TGR1354+TGR1370+TGR1391+TGR1406+TGR1439+#REF!+TGR1453+#REF!+TGR1465+#REF!</f>
        <v>#REF!</v>
      </c>
      <c r="TGS1194" s="241" t="s">
        <v>30</v>
      </c>
      <c r="TGT1194" s="242" t="s">
        <v>26</v>
      </c>
      <c r="TGU1194" s="243">
        <v>7</v>
      </c>
      <c r="TGV1194" s="243">
        <v>2</v>
      </c>
      <c r="TGW1194" s="244" t="s">
        <v>237</v>
      </c>
      <c r="TGX1194" s="245">
        <v>111</v>
      </c>
      <c r="TGY1194" s="246">
        <v>211</v>
      </c>
      <c r="TGZ1194" s="247" t="e">
        <f>TGZ1211+TGZ1253+TGZ1284+TGZ1300+TGZ1322+TGZ1354+TGZ1370+TGZ1391+TGZ1406+TGZ1439+#REF!+TGZ1453+#REF!+TGZ1465+#REF!</f>
        <v>#REF!</v>
      </c>
      <c r="THA1194" s="241" t="s">
        <v>30</v>
      </c>
      <c r="THB1194" s="242" t="s">
        <v>26</v>
      </c>
      <c r="THC1194" s="243">
        <v>7</v>
      </c>
      <c r="THD1194" s="243">
        <v>2</v>
      </c>
      <c r="THE1194" s="244" t="s">
        <v>237</v>
      </c>
      <c r="THF1194" s="245">
        <v>111</v>
      </c>
      <c r="THG1194" s="246">
        <v>211</v>
      </c>
      <c r="THH1194" s="247" t="e">
        <f>THH1211+THH1253+THH1284+THH1300+THH1322+THH1354+THH1370+THH1391+THH1406+THH1439+#REF!+THH1453+#REF!+THH1465+#REF!</f>
        <v>#REF!</v>
      </c>
      <c r="THI1194" s="241" t="s">
        <v>30</v>
      </c>
      <c r="THJ1194" s="242" t="s">
        <v>26</v>
      </c>
      <c r="THK1194" s="243">
        <v>7</v>
      </c>
      <c r="THL1194" s="243">
        <v>2</v>
      </c>
      <c r="THM1194" s="244" t="s">
        <v>237</v>
      </c>
      <c r="THN1194" s="245">
        <v>111</v>
      </c>
      <c r="THO1194" s="246">
        <v>211</v>
      </c>
      <c r="THP1194" s="247" t="e">
        <f>THP1211+THP1253+THP1284+THP1300+THP1322+THP1354+THP1370+THP1391+THP1406+THP1439+#REF!+THP1453+#REF!+THP1465+#REF!</f>
        <v>#REF!</v>
      </c>
      <c r="THQ1194" s="241" t="s">
        <v>30</v>
      </c>
      <c r="THR1194" s="242" t="s">
        <v>26</v>
      </c>
      <c r="THS1194" s="243">
        <v>7</v>
      </c>
      <c r="THT1194" s="243">
        <v>2</v>
      </c>
      <c r="THU1194" s="244" t="s">
        <v>237</v>
      </c>
      <c r="THV1194" s="245">
        <v>111</v>
      </c>
      <c r="THW1194" s="246">
        <v>211</v>
      </c>
      <c r="THX1194" s="247" t="e">
        <f>THX1211+THX1253+THX1284+THX1300+THX1322+THX1354+THX1370+THX1391+THX1406+THX1439+#REF!+THX1453+#REF!+THX1465+#REF!</f>
        <v>#REF!</v>
      </c>
      <c r="THY1194" s="241" t="s">
        <v>30</v>
      </c>
      <c r="THZ1194" s="242" t="s">
        <v>26</v>
      </c>
      <c r="TIA1194" s="243">
        <v>7</v>
      </c>
      <c r="TIB1194" s="243">
        <v>2</v>
      </c>
      <c r="TIC1194" s="244" t="s">
        <v>237</v>
      </c>
      <c r="TID1194" s="245">
        <v>111</v>
      </c>
      <c r="TIE1194" s="246">
        <v>211</v>
      </c>
      <c r="TIF1194" s="247" t="e">
        <f>TIF1211+TIF1253+TIF1284+TIF1300+TIF1322+TIF1354+TIF1370+TIF1391+TIF1406+TIF1439+#REF!+TIF1453+#REF!+TIF1465+#REF!</f>
        <v>#REF!</v>
      </c>
      <c r="TIG1194" s="241" t="s">
        <v>30</v>
      </c>
      <c r="TIH1194" s="242" t="s">
        <v>26</v>
      </c>
      <c r="TII1194" s="243">
        <v>7</v>
      </c>
      <c r="TIJ1194" s="243">
        <v>2</v>
      </c>
      <c r="TIK1194" s="244" t="s">
        <v>237</v>
      </c>
      <c r="TIL1194" s="245">
        <v>111</v>
      </c>
      <c r="TIM1194" s="246">
        <v>211</v>
      </c>
      <c r="TIN1194" s="247" t="e">
        <f>TIN1211+TIN1253+TIN1284+TIN1300+TIN1322+TIN1354+TIN1370+TIN1391+TIN1406+TIN1439+#REF!+TIN1453+#REF!+TIN1465+#REF!</f>
        <v>#REF!</v>
      </c>
      <c r="TIO1194" s="241" t="s">
        <v>30</v>
      </c>
      <c r="TIP1194" s="242" t="s">
        <v>26</v>
      </c>
      <c r="TIQ1194" s="243">
        <v>7</v>
      </c>
      <c r="TIR1194" s="243">
        <v>2</v>
      </c>
      <c r="TIS1194" s="244" t="s">
        <v>237</v>
      </c>
      <c r="TIT1194" s="245">
        <v>111</v>
      </c>
      <c r="TIU1194" s="246">
        <v>211</v>
      </c>
      <c r="TIV1194" s="247" t="e">
        <f>TIV1211+TIV1253+TIV1284+TIV1300+TIV1322+TIV1354+TIV1370+TIV1391+TIV1406+TIV1439+#REF!+TIV1453+#REF!+TIV1465+#REF!</f>
        <v>#REF!</v>
      </c>
      <c r="TIW1194" s="241" t="s">
        <v>30</v>
      </c>
      <c r="TIX1194" s="242" t="s">
        <v>26</v>
      </c>
      <c r="TIY1194" s="243">
        <v>7</v>
      </c>
      <c r="TIZ1194" s="243">
        <v>2</v>
      </c>
      <c r="TJA1194" s="244" t="s">
        <v>237</v>
      </c>
      <c r="TJB1194" s="245">
        <v>111</v>
      </c>
      <c r="TJC1194" s="246">
        <v>211</v>
      </c>
      <c r="TJD1194" s="247" t="e">
        <f>TJD1211+TJD1253+TJD1284+TJD1300+TJD1322+TJD1354+TJD1370+TJD1391+TJD1406+TJD1439+#REF!+TJD1453+#REF!+TJD1465+#REF!</f>
        <v>#REF!</v>
      </c>
      <c r="TJE1194" s="241" t="s">
        <v>30</v>
      </c>
      <c r="TJF1194" s="242" t="s">
        <v>26</v>
      </c>
      <c r="TJG1194" s="243">
        <v>7</v>
      </c>
      <c r="TJH1194" s="243">
        <v>2</v>
      </c>
      <c r="TJI1194" s="244" t="s">
        <v>237</v>
      </c>
      <c r="TJJ1194" s="245">
        <v>111</v>
      </c>
      <c r="TJK1194" s="246">
        <v>211</v>
      </c>
      <c r="TJL1194" s="247" t="e">
        <f>TJL1211+TJL1253+TJL1284+TJL1300+TJL1322+TJL1354+TJL1370+TJL1391+TJL1406+TJL1439+#REF!+TJL1453+#REF!+TJL1465+#REF!</f>
        <v>#REF!</v>
      </c>
      <c r="TJM1194" s="241" t="s">
        <v>30</v>
      </c>
      <c r="TJN1194" s="242" t="s">
        <v>26</v>
      </c>
      <c r="TJO1194" s="243">
        <v>7</v>
      </c>
      <c r="TJP1194" s="243">
        <v>2</v>
      </c>
      <c r="TJQ1194" s="244" t="s">
        <v>237</v>
      </c>
      <c r="TJR1194" s="245">
        <v>111</v>
      </c>
      <c r="TJS1194" s="246">
        <v>211</v>
      </c>
      <c r="TJT1194" s="247" t="e">
        <f>TJT1211+TJT1253+TJT1284+TJT1300+TJT1322+TJT1354+TJT1370+TJT1391+TJT1406+TJT1439+#REF!+TJT1453+#REF!+TJT1465+#REF!</f>
        <v>#REF!</v>
      </c>
      <c r="TJU1194" s="241" t="s">
        <v>30</v>
      </c>
      <c r="TJV1194" s="242" t="s">
        <v>26</v>
      </c>
      <c r="TJW1194" s="243">
        <v>7</v>
      </c>
      <c r="TJX1194" s="243">
        <v>2</v>
      </c>
      <c r="TJY1194" s="244" t="s">
        <v>237</v>
      </c>
      <c r="TJZ1194" s="245">
        <v>111</v>
      </c>
      <c r="TKA1194" s="246">
        <v>211</v>
      </c>
      <c r="TKB1194" s="247" t="e">
        <f>TKB1211+TKB1253+TKB1284+TKB1300+TKB1322+TKB1354+TKB1370+TKB1391+TKB1406+TKB1439+#REF!+TKB1453+#REF!+TKB1465+#REF!</f>
        <v>#REF!</v>
      </c>
      <c r="TKC1194" s="241" t="s">
        <v>30</v>
      </c>
      <c r="TKD1194" s="242" t="s">
        <v>26</v>
      </c>
      <c r="TKE1194" s="243">
        <v>7</v>
      </c>
      <c r="TKF1194" s="243">
        <v>2</v>
      </c>
      <c r="TKG1194" s="244" t="s">
        <v>237</v>
      </c>
      <c r="TKH1194" s="245">
        <v>111</v>
      </c>
      <c r="TKI1194" s="246">
        <v>211</v>
      </c>
      <c r="TKJ1194" s="247" t="e">
        <f>TKJ1211+TKJ1253+TKJ1284+TKJ1300+TKJ1322+TKJ1354+TKJ1370+TKJ1391+TKJ1406+TKJ1439+#REF!+TKJ1453+#REF!+TKJ1465+#REF!</f>
        <v>#REF!</v>
      </c>
      <c r="TKK1194" s="241" t="s">
        <v>30</v>
      </c>
      <c r="TKL1194" s="242" t="s">
        <v>26</v>
      </c>
      <c r="TKM1194" s="243">
        <v>7</v>
      </c>
      <c r="TKN1194" s="243">
        <v>2</v>
      </c>
      <c r="TKO1194" s="244" t="s">
        <v>237</v>
      </c>
      <c r="TKP1194" s="245">
        <v>111</v>
      </c>
      <c r="TKQ1194" s="246">
        <v>211</v>
      </c>
      <c r="TKR1194" s="247" t="e">
        <f>TKR1211+TKR1253+TKR1284+TKR1300+TKR1322+TKR1354+TKR1370+TKR1391+TKR1406+TKR1439+#REF!+TKR1453+#REF!+TKR1465+#REF!</f>
        <v>#REF!</v>
      </c>
      <c r="TKS1194" s="241" t="s">
        <v>30</v>
      </c>
      <c r="TKT1194" s="242" t="s">
        <v>26</v>
      </c>
      <c r="TKU1194" s="243">
        <v>7</v>
      </c>
      <c r="TKV1194" s="243">
        <v>2</v>
      </c>
      <c r="TKW1194" s="244" t="s">
        <v>237</v>
      </c>
      <c r="TKX1194" s="245">
        <v>111</v>
      </c>
      <c r="TKY1194" s="246">
        <v>211</v>
      </c>
      <c r="TKZ1194" s="247" t="e">
        <f>TKZ1211+TKZ1253+TKZ1284+TKZ1300+TKZ1322+TKZ1354+TKZ1370+TKZ1391+TKZ1406+TKZ1439+#REF!+TKZ1453+#REF!+TKZ1465+#REF!</f>
        <v>#REF!</v>
      </c>
      <c r="TLA1194" s="241" t="s">
        <v>30</v>
      </c>
      <c r="TLB1194" s="242" t="s">
        <v>26</v>
      </c>
      <c r="TLC1194" s="243">
        <v>7</v>
      </c>
      <c r="TLD1194" s="243">
        <v>2</v>
      </c>
      <c r="TLE1194" s="244" t="s">
        <v>237</v>
      </c>
      <c r="TLF1194" s="245">
        <v>111</v>
      </c>
      <c r="TLG1194" s="246">
        <v>211</v>
      </c>
      <c r="TLH1194" s="247" t="e">
        <f>TLH1211+TLH1253+TLH1284+TLH1300+TLH1322+TLH1354+TLH1370+TLH1391+TLH1406+TLH1439+#REF!+TLH1453+#REF!+TLH1465+#REF!</f>
        <v>#REF!</v>
      </c>
      <c r="TLI1194" s="241" t="s">
        <v>30</v>
      </c>
      <c r="TLJ1194" s="242" t="s">
        <v>26</v>
      </c>
      <c r="TLK1194" s="243">
        <v>7</v>
      </c>
      <c r="TLL1194" s="243">
        <v>2</v>
      </c>
      <c r="TLM1194" s="244" t="s">
        <v>237</v>
      </c>
      <c r="TLN1194" s="245">
        <v>111</v>
      </c>
      <c r="TLO1194" s="246">
        <v>211</v>
      </c>
      <c r="TLP1194" s="247" t="e">
        <f>TLP1211+TLP1253+TLP1284+TLP1300+TLP1322+TLP1354+TLP1370+TLP1391+TLP1406+TLP1439+#REF!+TLP1453+#REF!+TLP1465+#REF!</f>
        <v>#REF!</v>
      </c>
      <c r="TLQ1194" s="241" t="s">
        <v>30</v>
      </c>
      <c r="TLR1194" s="242" t="s">
        <v>26</v>
      </c>
      <c r="TLS1194" s="243">
        <v>7</v>
      </c>
      <c r="TLT1194" s="243">
        <v>2</v>
      </c>
      <c r="TLU1194" s="244" t="s">
        <v>237</v>
      </c>
      <c r="TLV1194" s="245">
        <v>111</v>
      </c>
      <c r="TLW1194" s="246">
        <v>211</v>
      </c>
      <c r="TLX1194" s="247" t="e">
        <f>TLX1211+TLX1253+TLX1284+TLX1300+TLX1322+TLX1354+TLX1370+TLX1391+TLX1406+TLX1439+#REF!+TLX1453+#REF!+TLX1465+#REF!</f>
        <v>#REF!</v>
      </c>
      <c r="TLY1194" s="241" t="s">
        <v>30</v>
      </c>
      <c r="TLZ1194" s="242" t="s">
        <v>26</v>
      </c>
      <c r="TMA1194" s="243">
        <v>7</v>
      </c>
      <c r="TMB1194" s="243">
        <v>2</v>
      </c>
      <c r="TMC1194" s="244" t="s">
        <v>237</v>
      </c>
      <c r="TMD1194" s="245">
        <v>111</v>
      </c>
      <c r="TME1194" s="246">
        <v>211</v>
      </c>
      <c r="TMF1194" s="247" t="e">
        <f>TMF1211+TMF1253+TMF1284+TMF1300+TMF1322+TMF1354+TMF1370+TMF1391+TMF1406+TMF1439+#REF!+TMF1453+#REF!+TMF1465+#REF!</f>
        <v>#REF!</v>
      </c>
      <c r="TMG1194" s="241" t="s">
        <v>30</v>
      </c>
      <c r="TMH1194" s="242" t="s">
        <v>26</v>
      </c>
      <c r="TMI1194" s="243">
        <v>7</v>
      </c>
      <c r="TMJ1194" s="243">
        <v>2</v>
      </c>
      <c r="TMK1194" s="244" t="s">
        <v>237</v>
      </c>
      <c r="TML1194" s="245">
        <v>111</v>
      </c>
      <c r="TMM1194" s="246">
        <v>211</v>
      </c>
      <c r="TMN1194" s="247" t="e">
        <f>TMN1211+TMN1253+TMN1284+TMN1300+TMN1322+TMN1354+TMN1370+TMN1391+TMN1406+TMN1439+#REF!+TMN1453+#REF!+TMN1465+#REF!</f>
        <v>#REF!</v>
      </c>
      <c r="TMO1194" s="241" t="s">
        <v>30</v>
      </c>
      <c r="TMP1194" s="242" t="s">
        <v>26</v>
      </c>
      <c r="TMQ1194" s="243">
        <v>7</v>
      </c>
      <c r="TMR1194" s="243">
        <v>2</v>
      </c>
      <c r="TMS1194" s="244" t="s">
        <v>237</v>
      </c>
      <c r="TMT1194" s="245">
        <v>111</v>
      </c>
      <c r="TMU1194" s="246">
        <v>211</v>
      </c>
      <c r="TMV1194" s="247" t="e">
        <f>TMV1211+TMV1253+TMV1284+TMV1300+TMV1322+TMV1354+TMV1370+TMV1391+TMV1406+TMV1439+#REF!+TMV1453+#REF!+TMV1465+#REF!</f>
        <v>#REF!</v>
      </c>
      <c r="TMW1194" s="241" t="s">
        <v>30</v>
      </c>
      <c r="TMX1194" s="242" t="s">
        <v>26</v>
      </c>
      <c r="TMY1194" s="243">
        <v>7</v>
      </c>
      <c r="TMZ1194" s="243">
        <v>2</v>
      </c>
      <c r="TNA1194" s="244" t="s">
        <v>237</v>
      </c>
      <c r="TNB1194" s="245">
        <v>111</v>
      </c>
      <c r="TNC1194" s="246">
        <v>211</v>
      </c>
      <c r="TND1194" s="247" t="e">
        <f>TND1211+TND1253+TND1284+TND1300+TND1322+TND1354+TND1370+TND1391+TND1406+TND1439+#REF!+TND1453+#REF!+TND1465+#REF!</f>
        <v>#REF!</v>
      </c>
      <c r="TNE1194" s="241" t="s">
        <v>30</v>
      </c>
      <c r="TNF1194" s="242" t="s">
        <v>26</v>
      </c>
      <c r="TNG1194" s="243">
        <v>7</v>
      </c>
      <c r="TNH1194" s="243">
        <v>2</v>
      </c>
      <c r="TNI1194" s="244" t="s">
        <v>237</v>
      </c>
      <c r="TNJ1194" s="245">
        <v>111</v>
      </c>
      <c r="TNK1194" s="246">
        <v>211</v>
      </c>
      <c r="TNL1194" s="247" t="e">
        <f>TNL1211+TNL1253+TNL1284+TNL1300+TNL1322+TNL1354+TNL1370+TNL1391+TNL1406+TNL1439+#REF!+TNL1453+#REF!+TNL1465+#REF!</f>
        <v>#REF!</v>
      </c>
      <c r="TNM1194" s="241" t="s">
        <v>30</v>
      </c>
      <c r="TNN1194" s="242" t="s">
        <v>26</v>
      </c>
      <c r="TNO1194" s="243">
        <v>7</v>
      </c>
      <c r="TNP1194" s="243">
        <v>2</v>
      </c>
      <c r="TNQ1194" s="244" t="s">
        <v>237</v>
      </c>
      <c r="TNR1194" s="245">
        <v>111</v>
      </c>
      <c r="TNS1194" s="246">
        <v>211</v>
      </c>
      <c r="TNT1194" s="247" t="e">
        <f>TNT1211+TNT1253+TNT1284+TNT1300+TNT1322+TNT1354+TNT1370+TNT1391+TNT1406+TNT1439+#REF!+TNT1453+#REF!+TNT1465+#REF!</f>
        <v>#REF!</v>
      </c>
      <c r="TNU1194" s="241" t="s">
        <v>30</v>
      </c>
      <c r="TNV1194" s="242" t="s">
        <v>26</v>
      </c>
      <c r="TNW1194" s="243">
        <v>7</v>
      </c>
      <c r="TNX1194" s="243">
        <v>2</v>
      </c>
      <c r="TNY1194" s="244" t="s">
        <v>237</v>
      </c>
      <c r="TNZ1194" s="245">
        <v>111</v>
      </c>
      <c r="TOA1194" s="246">
        <v>211</v>
      </c>
      <c r="TOB1194" s="247" t="e">
        <f>TOB1211+TOB1253+TOB1284+TOB1300+TOB1322+TOB1354+TOB1370+TOB1391+TOB1406+TOB1439+#REF!+TOB1453+#REF!+TOB1465+#REF!</f>
        <v>#REF!</v>
      </c>
      <c r="TOC1194" s="241" t="s">
        <v>30</v>
      </c>
      <c r="TOD1194" s="242" t="s">
        <v>26</v>
      </c>
      <c r="TOE1194" s="243">
        <v>7</v>
      </c>
      <c r="TOF1194" s="243">
        <v>2</v>
      </c>
      <c r="TOG1194" s="244" t="s">
        <v>237</v>
      </c>
      <c r="TOH1194" s="245">
        <v>111</v>
      </c>
      <c r="TOI1194" s="246">
        <v>211</v>
      </c>
      <c r="TOJ1194" s="247" t="e">
        <f>TOJ1211+TOJ1253+TOJ1284+TOJ1300+TOJ1322+TOJ1354+TOJ1370+TOJ1391+TOJ1406+TOJ1439+#REF!+TOJ1453+#REF!+TOJ1465+#REF!</f>
        <v>#REF!</v>
      </c>
      <c r="TOK1194" s="241" t="s">
        <v>30</v>
      </c>
      <c r="TOL1194" s="242" t="s">
        <v>26</v>
      </c>
      <c r="TOM1194" s="243">
        <v>7</v>
      </c>
      <c r="TON1194" s="243">
        <v>2</v>
      </c>
      <c r="TOO1194" s="244" t="s">
        <v>237</v>
      </c>
      <c r="TOP1194" s="245">
        <v>111</v>
      </c>
      <c r="TOQ1194" s="246">
        <v>211</v>
      </c>
      <c r="TOR1194" s="247" t="e">
        <f>TOR1211+TOR1253+TOR1284+TOR1300+TOR1322+TOR1354+TOR1370+TOR1391+TOR1406+TOR1439+#REF!+TOR1453+#REF!+TOR1465+#REF!</f>
        <v>#REF!</v>
      </c>
      <c r="TOS1194" s="241" t="s">
        <v>30</v>
      </c>
      <c r="TOT1194" s="242" t="s">
        <v>26</v>
      </c>
      <c r="TOU1194" s="243">
        <v>7</v>
      </c>
      <c r="TOV1194" s="243">
        <v>2</v>
      </c>
      <c r="TOW1194" s="244" t="s">
        <v>237</v>
      </c>
      <c r="TOX1194" s="245">
        <v>111</v>
      </c>
      <c r="TOY1194" s="246">
        <v>211</v>
      </c>
      <c r="TOZ1194" s="247" t="e">
        <f>TOZ1211+TOZ1253+TOZ1284+TOZ1300+TOZ1322+TOZ1354+TOZ1370+TOZ1391+TOZ1406+TOZ1439+#REF!+TOZ1453+#REF!+TOZ1465+#REF!</f>
        <v>#REF!</v>
      </c>
      <c r="TPA1194" s="241" t="s">
        <v>30</v>
      </c>
      <c r="TPB1194" s="242" t="s">
        <v>26</v>
      </c>
      <c r="TPC1194" s="243">
        <v>7</v>
      </c>
      <c r="TPD1194" s="243">
        <v>2</v>
      </c>
      <c r="TPE1194" s="244" t="s">
        <v>237</v>
      </c>
      <c r="TPF1194" s="245">
        <v>111</v>
      </c>
      <c r="TPG1194" s="246">
        <v>211</v>
      </c>
      <c r="TPH1194" s="247" t="e">
        <f>TPH1211+TPH1253+TPH1284+TPH1300+TPH1322+TPH1354+TPH1370+TPH1391+TPH1406+TPH1439+#REF!+TPH1453+#REF!+TPH1465+#REF!</f>
        <v>#REF!</v>
      </c>
      <c r="TPI1194" s="241" t="s">
        <v>30</v>
      </c>
      <c r="TPJ1194" s="242" t="s">
        <v>26</v>
      </c>
      <c r="TPK1194" s="243">
        <v>7</v>
      </c>
      <c r="TPL1194" s="243">
        <v>2</v>
      </c>
      <c r="TPM1194" s="244" t="s">
        <v>237</v>
      </c>
      <c r="TPN1194" s="245">
        <v>111</v>
      </c>
      <c r="TPO1194" s="246">
        <v>211</v>
      </c>
      <c r="TPP1194" s="247" t="e">
        <f>TPP1211+TPP1253+TPP1284+TPP1300+TPP1322+TPP1354+TPP1370+TPP1391+TPP1406+TPP1439+#REF!+TPP1453+#REF!+TPP1465+#REF!</f>
        <v>#REF!</v>
      </c>
      <c r="TPQ1194" s="241" t="s">
        <v>30</v>
      </c>
      <c r="TPR1194" s="242" t="s">
        <v>26</v>
      </c>
      <c r="TPS1194" s="243">
        <v>7</v>
      </c>
      <c r="TPT1194" s="243">
        <v>2</v>
      </c>
      <c r="TPU1194" s="244" t="s">
        <v>237</v>
      </c>
      <c r="TPV1194" s="245">
        <v>111</v>
      </c>
      <c r="TPW1194" s="246">
        <v>211</v>
      </c>
      <c r="TPX1194" s="247" t="e">
        <f>TPX1211+TPX1253+TPX1284+TPX1300+TPX1322+TPX1354+TPX1370+TPX1391+TPX1406+TPX1439+#REF!+TPX1453+#REF!+TPX1465+#REF!</f>
        <v>#REF!</v>
      </c>
      <c r="TPY1194" s="241" t="s">
        <v>30</v>
      </c>
      <c r="TPZ1194" s="242" t="s">
        <v>26</v>
      </c>
      <c r="TQA1194" s="243">
        <v>7</v>
      </c>
      <c r="TQB1194" s="243">
        <v>2</v>
      </c>
      <c r="TQC1194" s="244" t="s">
        <v>237</v>
      </c>
      <c r="TQD1194" s="245">
        <v>111</v>
      </c>
      <c r="TQE1194" s="246">
        <v>211</v>
      </c>
      <c r="TQF1194" s="247" t="e">
        <f>TQF1211+TQF1253+TQF1284+TQF1300+TQF1322+TQF1354+TQF1370+TQF1391+TQF1406+TQF1439+#REF!+TQF1453+#REF!+TQF1465+#REF!</f>
        <v>#REF!</v>
      </c>
      <c r="TQG1194" s="241" t="s">
        <v>30</v>
      </c>
      <c r="TQH1194" s="242" t="s">
        <v>26</v>
      </c>
      <c r="TQI1194" s="243">
        <v>7</v>
      </c>
      <c r="TQJ1194" s="243">
        <v>2</v>
      </c>
      <c r="TQK1194" s="244" t="s">
        <v>237</v>
      </c>
      <c r="TQL1194" s="245">
        <v>111</v>
      </c>
      <c r="TQM1194" s="246">
        <v>211</v>
      </c>
      <c r="TQN1194" s="247" t="e">
        <f>TQN1211+TQN1253+TQN1284+TQN1300+TQN1322+TQN1354+TQN1370+TQN1391+TQN1406+TQN1439+#REF!+TQN1453+#REF!+TQN1465+#REF!</f>
        <v>#REF!</v>
      </c>
      <c r="TQO1194" s="241" t="s">
        <v>30</v>
      </c>
      <c r="TQP1194" s="242" t="s">
        <v>26</v>
      </c>
      <c r="TQQ1194" s="243">
        <v>7</v>
      </c>
      <c r="TQR1194" s="243">
        <v>2</v>
      </c>
      <c r="TQS1194" s="244" t="s">
        <v>237</v>
      </c>
      <c r="TQT1194" s="245">
        <v>111</v>
      </c>
      <c r="TQU1194" s="246">
        <v>211</v>
      </c>
      <c r="TQV1194" s="247" t="e">
        <f>TQV1211+TQV1253+TQV1284+TQV1300+TQV1322+TQV1354+TQV1370+TQV1391+TQV1406+TQV1439+#REF!+TQV1453+#REF!+TQV1465+#REF!</f>
        <v>#REF!</v>
      </c>
      <c r="TQW1194" s="241" t="s">
        <v>30</v>
      </c>
      <c r="TQX1194" s="242" t="s">
        <v>26</v>
      </c>
      <c r="TQY1194" s="243">
        <v>7</v>
      </c>
      <c r="TQZ1194" s="243">
        <v>2</v>
      </c>
      <c r="TRA1194" s="244" t="s">
        <v>237</v>
      </c>
      <c r="TRB1194" s="245">
        <v>111</v>
      </c>
      <c r="TRC1194" s="246">
        <v>211</v>
      </c>
      <c r="TRD1194" s="247" t="e">
        <f>TRD1211+TRD1253+TRD1284+TRD1300+TRD1322+TRD1354+TRD1370+TRD1391+TRD1406+TRD1439+#REF!+TRD1453+#REF!+TRD1465+#REF!</f>
        <v>#REF!</v>
      </c>
      <c r="TRE1194" s="241" t="s">
        <v>30</v>
      </c>
      <c r="TRF1194" s="242" t="s">
        <v>26</v>
      </c>
      <c r="TRG1194" s="243">
        <v>7</v>
      </c>
      <c r="TRH1194" s="243">
        <v>2</v>
      </c>
      <c r="TRI1194" s="244" t="s">
        <v>237</v>
      </c>
      <c r="TRJ1194" s="245">
        <v>111</v>
      </c>
      <c r="TRK1194" s="246">
        <v>211</v>
      </c>
      <c r="TRL1194" s="247" t="e">
        <f>TRL1211+TRL1253+TRL1284+TRL1300+TRL1322+TRL1354+TRL1370+TRL1391+TRL1406+TRL1439+#REF!+TRL1453+#REF!+TRL1465+#REF!</f>
        <v>#REF!</v>
      </c>
      <c r="TRM1194" s="241" t="s">
        <v>30</v>
      </c>
      <c r="TRN1194" s="242" t="s">
        <v>26</v>
      </c>
      <c r="TRO1194" s="243">
        <v>7</v>
      </c>
      <c r="TRP1194" s="243">
        <v>2</v>
      </c>
      <c r="TRQ1194" s="244" t="s">
        <v>237</v>
      </c>
      <c r="TRR1194" s="245">
        <v>111</v>
      </c>
      <c r="TRS1194" s="246">
        <v>211</v>
      </c>
      <c r="TRT1194" s="247" t="e">
        <f>TRT1211+TRT1253+TRT1284+TRT1300+TRT1322+TRT1354+TRT1370+TRT1391+TRT1406+TRT1439+#REF!+TRT1453+#REF!+TRT1465+#REF!</f>
        <v>#REF!</v>
      </c>
      <c r="TRU1194" s="241" t="s">
        <v>30</v>
      </c>
      <c r="TRV1194" s="242" t="s">
        <v>26</v>
      </c>
      <c r="TRW1194" s="243">
        <v>7</v>
      </c>
      <c r="TRX1194" s="243">
        <v>2</v>
      </c>
      <c r="TRY1194" s="244" t="s">
        <v>237</v>
      </c>
      <c r="TRZ1194" s="245">
        <v>111</v>
      </c>
      <c r="TSA1194" s="246">
        <v>211</v>
      </c>
      <c r="TSB1194" s="247" t="e">
        <f>TSB1211+TSB1253+TSB1284+TSB1300+TSB1322+TSB1354+TSB1370+TSB1391+TSB1406+TSB1439+#REF!+TSB1453+#REF!+TSB1465+#REF!</f>
        <v>#REF!</v>
      </c>
      <c r="TSC1194" s="241" t="s">
        <v>30</v>
      </c>
      <c r="TSD1194" s="242" t="s">
        <v>26</v>
      </c>
      <c r="TSE1194" s="243">
        <v>7</v>
      </c>
      <c r="TSF1194" s="243">
        <v>2</v>
      </c>
      <c r="TSG1194" s="244" t="s">
        <v>237</v>
      </c>
      <c r="TSH1194" s="245">
        <v>111</v>
      </c>
      <c r="TSI1194" s="246">
        <v>211</v>
      </c>
      <c r="TSJ1194" s="247" t="e">
        <f>TSJ1211+TSJ1253+TSJ1284+TSJ1300+TSJ1322+TSJ1354+TSJ1370+TSJ1391+TSJ1406+TSJ1439+#REF!+TSJ1453+#REF!+TSJ1465+#REF!</f>
        <v>#REF!</v>
      </c>
      <c r="TSK1194" s="241" t="s">
        <v>30</v>
      </c>
      <c r="TSL1194" s="242" t="s">
        <v>26</v>
      </c>
      <c r="TSM1194" s="243">
        <v>7</v>
      </c>
      <c r="TSN1194" s="243">
        <v>2</v>
      </c>
      <c r="TSO1194" s="244" t="s">
        <v>237</v>
      </c>
      <c r="TSP1194" s="245">
        <v>111</v>
      </c>
      <c r="TSQ1194" s="246">
        <v>211</v>
      </c>
      <c r="TSR1194" s="247" t="e">
        <f>TSR1211+TSR1253+TSR1284+TSR1300+TSR1322+TSR1354+TSR1370+TSR1391+TSR1406+TSR1439+#REF!+TSR1453+#REF!+TSR1465+#REF!</f>
        <v>#REF!</v>
      </c>
      <c r="TSS1194" s="241" t="s">
        <v>30</v>
      </c>
      <c r="TST1194" s="242" t="s">
        <v>26</v>
      </c>
      <c r="TSU1194" s="243">
        <v>7</v>
      </c>
      <c r="TSV1194" s="243">
        <v>2</v>
      </c>
      <c r="TSW1194" s="244" t="s">
        <v>237</v>
      </c>
      <c r="TSX1194" s="245">
        <v>111</v>
      </c>
      <c r="TSY1194" s="246">
        <v>211</v>
      </c>
      <c r="TSZ1194" s="247" t="e">
        <f>TSZ1211+TSZ1253+TSZ1284+TSZ1300+TSZ1322+TSZ1354+TSZ1370+TSZ1391+TSZ1406+TSZ1439+#REF!+TSZ1453+#REF!+TSZ1465+#REF!</f>
        <v>#REF!</v>
      </c>
      <c r="TTA1194" s="241" t="s">
        <v>30</v>
      </c>
      <c r="TTB1194" s="242" t="s">
        <v>26</v>
      </c>
      <c r="TTC1194" s="243">
        <v>7</v>
      </c>
      <c r="TTD1194" s="243">
        <v>2</v>
      </c>
      <c r="TTE1194" s="244" t="s">
        <v>237</v>
      </c>
      <c r="TTF1194" s="245">
        <v>111</v>
      </c>
      <c r="TTG1194" s="246">
        <v>211</v>
      </c>
      <c r="TTH1194" s="247" t="e">
        <f>TTH1211+TTH1253+TTH1284+TTH1300+TTH1322+TTH1354+TTH1370+TTH1391+TTH1406+TTH1439+#REF!+TTH1453+#REF!+TTH1465+#REF!</f>
        <v>#REF!</v>
      </c>
      <c r="TTI1194" s="241" t="s">
        <v>30</v>
      </c>
      <c r="TTJ1194" s="242" t="s">
        <v>26</v>
      </c>
      <c r="TTK1194" s="243">
        <v>7</v>
      </c>
      <c r="TTL1194" s="243">
        <v>2</v>
      </c>
      <c r="TTM1194" s="244" t="s">
        <v>237</v>
      </c>
      <c r="TTN1194" s="245">
        <v>111</v>
      </c>
      <c r="TTO1194" s="246">
        <v>211</v>
      </c>
      <c r="TTP1194" s="247" t="e">
        <f>TTP1211+TTP1253+TTP1284+TTP1300+TTP1322+TTP1354+TTP1370+TTP1391+TTP1406+TTP1439+#REF!+TTP1453+#REF!+TTP1465+#REF!</f>
        <v>#REF!</v>
      </c>
      <c r="TTQ1194" s="241" t="s">
        <v>30</v>
      </c>
      <c r="TTR1194" s="242" t="s">
        <v>26</v>
      </c>
      <c r="TTS1194" s="243">
        <v>7</v>
      </c>
      <c r="TTT1194" s="243">
        <v>2</v>
      </c>
      <c r="TTU1194" s="244" t="s">
        <v>237</v>
      </c>
      <c r="TTV1194" s="245">
        <v>111</v>
      </c>
      <c r="TTW1194" s="246">
        <v>211</v>
      </c>
      <c r="TTX1194" s="247" t="e">
        <f>TTX1211+TTX1253+TTX1284+TTX1300+TTX1322+TTX1354+TTX1370+TTX1391+TTX1406+TTX1439+#REF!+TTX1453+#REF!+TTX1465+#REF!</f>
        <v>#REF!</v>
      </c>
      <c r="TTY1194" s="241" t="s">
        <v>30</v>
      </c>
      <c r="TTZ1194" s="242" t="s">
        <v>26</v>
      </c>
      <c r="TUA1194" s="243">
        <v>7</v>
      </c>
      <c r="TUB1194" s="243">
        <v>2</v>
      </c>
      <c r="TUC1194" s="244" t="s">
        <v>237</v>
      </c>
      <c r="TUD1194" s="245">
        <v>111</v>
      </c>
      <c r="TUE1194" s="246">
        <v>211</v>
      </c>
      <c r="TUF1194" s="247" t="e">
        <f>TUF1211+TUF1253+TUF1284+TUF1300+TUF1322+TUF1354+TUF1370+TUF1391+TUF1406+TUF1439+#REF!+TUF1453+#REF!+TUF1465+#REF!</f>
        <v>#REF!</v>
      </c>
      <c r="TUG1194" s="241" t="s">
        <v>30</v>
      </c>
      <c r="TUH1194" s="242" t="s">
        <v>26</v>
      </c>
      <c r="TUI1194" s="243">
        <v>7</v>
      </c>
      <c r="TUJ1194" s="243">
        <v>2</v>
      </c>
      <c r="TUK1194" s="244" t="s">
        <v>237</v>
      </c>
      <c r="TUL1194" s="245">
        <v>111</v>
      </c>
      <c r="TUM1194" s="246">
        <v>211</v>
      </c>
      <c r="TUN1194" s="247" t="e">
        <f>TUN1211+TUN1253+TUN1284+TUN1300+TUN1322+TUN1354+TUN1370+TUN1391+TUN1406+TUN1439+#REF!+TUN1453+#REF!+TUN1465+#REF!</f>
        <v>#REF!</v>
      </c>
      <c r="TUO1194" s="241" t="s">
        <v>30</v>
      </c>
      <c r="TUP1194" s="242" t="s">
        <v>26</v>
      </c>
      <c r="TUQ1194" s="243">
        <v>7</v>
      </c>
      <c r="TUR1194" s="243">
        <v>2</v>
      </c>
      <c r="TUS1194" s="244" t="s">
        <v>237</v>
      </c>
      <c r="TUT1194" s="245">
        <v>111</v>
      </c>
      <c r="TUU1194" s="246">
        <v>211</v>
      </c>
      <c r="TUV1194" s="247" t="e">
        <f>TUV1211+TUV1253+TUV1284+TUV1300+TUV1322+TUV1354+TUV1370+TUV1391+TUV1406+TUV1439+#REF!+TUV1453+#REF!+TUV1465+#REF!</f>
        <v>#REF!</v>
      </c>
      <c r="TUW1194" s="241" t="s">
        <v>30</v>
      </c>
      <c r="TUX1194" s="242" t="s">
        <v>26</v>
      </c>
      <c r="TUY1194" s="243">
        <v>7</v>
      </c>
      <c r="TUZ1194" s="243">
        <v>2</v>
      </c>
      <c r="TVA1194" s="244" t="s">
        <v>237</v>
      </c>
      <c r="TVB1194" s="245">
        <v>111</v>
      </c>
      <c r="TVC1194" s="246">
        <v>211</v>
      </c>
      <c r="TVD1194" s="247" t="e">
        <f>TVD1211+TVD1253+TVD1284+TVD1300+TVD1322+TVD1354+TVD1370+TVD1391+TVD1406+TVD1439+#REF!+TVD1453+#REF!+TVD1465+#REF!</f>
        <v>#REF!</v>
      </c>
      <c r="TVE1194" s="241" t="s">
        <v>30</v>
      </c>
      <c r="TVF1194" s="242" t="s">
        <v>26</v>
      </c>
      <c r="TVG1194" s="243">
        <v>7</v>
      </c>
      <c r="TVH1194" s="243">
        <v>2</v>
      </c>
      <c r="TVI1194" s="244" t="s">
        <v>237</v>
      </c>
      <c r="TVJ1194" s="245">
        <v>111</v>
      </c>
      <c r="TVK1194" s="246">
        <v>211</v>
      </c>
      <c r="TVL1194" s="247" t="e">
        <f>TVL1211+TVL1253+TVL1284+TVL1300+TVL1322+TVL1354+TVL1370+TVL1391+TVL1406+TVL1439+#REF!+TVL1453+#REF!+TVL1465+#REF!</f>
        <v>#REF!</v>
      </c>
      <c r="TVM1194" s="241" t="s">
        <v>30</v>
      </c>
      <c r="TVN1194" s="242" t="s">
        <v>26</v>
      </c>
      <c r="TVO1194" s="243">
        <v>7</v>
      </c>
      <c r="TVP1194" s="243">
        <v>2</v>
      </c>
      <c r="TVQ1194" s="244" t="s">
        <v>237</v>
      </c>
      <c r="TVR1194" s="245">
        <v>111</v>
      </c>
      <c r="TVS1194" s="246">
        <v>211</v>
      </c>
      <c r="TVT1194" s="247" t="e">
        <f>TVT1211+TVT1253+TVT1284+TVT1300+TVT1322+TVT1354+TVT1370+TVT1391+TVT1406+TVT1439+#REF!+TVT1453+#REF!+TVT1465+#REF!</f>
        <v>#REF!</v>
      </c>
      <c r="TVU1194" s="241" t="s">
        <v>30</v>
      </c>
      <c r="TVV1194" s="242" t="s">
        <v>26</v>
      </c>
      <c r="TVW1194" s="243">
        <v>7</v>
      </c>
      <c r="TVX1194" s="243">
        <v>2</v>
      </c>
      <c r="TVY1194" s="244" t="s">
        <v>237</v>
      </c>
      <c r="TVZ1194" s="245">
        <v>111</v>
      </c>
      <c r="TWA1194" s="246">
        <v>211</v>
      </c>
      <c r="TWB1194" s="247" t="e">
        <f>TWB1211+TWB1253+TWB1284+TWB1300+TWB1322+TWB1354+TWB1370+TWB1391+TWB1406+TWB1439+#REF!+TWB1453+#REF!+TWB1465+#REF!</f>
        <v>#REF!</v>
      </c>
      <c r="TWC1194" s="241" t="s">
        <v>30</v>
      </c>
      <c r="TWD1194" s="242" t="s">
        <v>26</v>
      </c>
      <c r="TWE1194" s="243">
        <v>7</v>
      </c>
      <c r="TWF1194" s="243">
        <v>2</v>
      </c>
      <c r="TWG1194" s="244" t="s">
        <v>237</v>
      </c>
      <c r="TWH1194" s="245">
        <v>111</v>
      </c>
      <c r="TWI1194" s="246">
        <v>211</v>
      </c>
      <c r="TWJ1194" s="247" t="e">
        <f>TWJ1211+TWJ1253+TWJ1284+TWJ1300+TWJ1322+TWJ1354+TWJ1370+TWJ1391+TWJ1406+TWJ1439+#REF!+TWJ1453+#REF!+TWJ1465+#REF!</f>
        <v>#REF!</v>
      </c>
      <c r="TWK1194" s="241" t="s">
        <v>30</v>
      </c>
      <c r="TWL1194" s="242" t="s">
        <v>26</v>
      </c>
      <c r="TWM1194" s="243">
        <v>7</v>
      </c>
      <c r="TWN1194" s="243">
        <v>2</v>
      </c>
      <c r="TWO1194" s="244" t="s">
        <v>237</v>
      </c>
      <c r="TWP1194" s="245">
        <v>111</v>
      </c>
      <c r="TWQ1194" s="246">
        <v>211</v>
      </c>
      <c r="TWR1194" s="247" t="e">
        <f>TWR1211+TWR1253+TWR1284+TWR1300+TWR1322+TWR1354+TWR1370+TWR1391+TWR1406+TWR1439+#REF!+TWR1453+#REF!+TWR1465+#REF!</f>
        <v>#REF!</v>
      </c>
      <c r="TWS1194" s="241" t="s">
        <v>30</v>
      </c>
      <c r="TWT1194" s="242" t="s">
        <v>26</v>
      </c>
      <c r="TWU1194" s="243">
        <v>7</v>
      </c>
      <c r="TWV1194" s="243">
        <v>2</v>
      </c>
      <c r="TWW1194" s="244" t="s">
        <v>237</v>
      </c>
      <c r="TWX1194" s="245">
        <v>111</v>
      </c>
      <c r="TWY1194" s="246">
        <v>211</v>
      </c>
      <c r="TWZ1194" s="247" t="e">
        <f>TWZ1211+TWZ1253+TWZ1284+TWZ1300+TWZ1322+TWZ1354+TWZ1370+TWZ1391+TWZ1406+TWZ1439+#REF!+TWZ1453+#REF!+TWZ1465+#REF!</f>
        <v>#REF!</v>
      </c>
      <c r="TXA1194" s="241" t="s">
        <v>30</v>
      </c>
      <c r="TXB1194" s="242" t="s">
        <v>26</v>
      </c>
      <c r="TXC1194" s="243">
        <v>7</v>
      </c>
      <c r="TXD1194" s="243">
        <v>2</v>
      </c>
      <c r="TXE1194" s="244" t="s">
        <v>237</v>
      </c>
      <c r="TXF1194" s="245">
        <v>111</v>
      </c>
      <c r="TXG1194" s="246">
        <v>211</v>
      </c>
      <c r="TXH1194" s="247" t="e">
        <f>TXH1211+TXH1253+TXH1284+TXH1300+TXH1322+TXH1354+TXH1370+TXH1391+TXH1406+TXH1439+#REF!+TXH1453+#REF!+TXH1465+#REF!</f>
        <v>#REF!</v>
      </c>
      <c r="TXI1194" s="241" t="s">
        <v>30</v>
      </c>
      <c r="TXJ1194" s="242" t="s">
        <v>26</v>
      </c>
      <c r="TXK1194" s="243">
        <v>7</v>
      </c>
      <c r="TXL1194" s="243">
        <v>2</v>
      </c>
      <c r="TXM1194" s="244" t="s">
        <v>237</v>
      </c>
      <c r="TXN1194" s="245">
        <v>111</v>
      </c>
      <c r="TXO1194" s="246">
        <v>211</v>
      </c>
      <c r="TXP1194" s="247" t="e">
        <f>TXP1211+TXP1253+TXP1284+TXP1300+TXP1322+TXP1354+TXP1370+TXP1391+TXP1406+TXP1439+#REF!+TXP1453+#REF!+TXP1465+#REF!</f>
        <v>#REF!</v>
      </c>
      <c r="TXQ1194" s="241" t="s">
        <v>30</v>
      </c>
      <c r="TXR1194" s="242" t="s">
        <v>26</v>
      </c>
      <c r="TXS1194" s="243">
        <v>7</v>
      </c>
      <c r="TXT1194" s="243">
        <v>2</v>
      </c>
      <c r="TXU1194" s="244" t="s">
        <v>237</v>
      </c>
      <c r="TXV1194" s="245">
        <v>111</v>
      </c>
      <c r="TXW1194" s="246">
        <v>211</v>
      </c>
      <c r="TXX1194" s="247" t="e">
        <f>TXX1211+TXX1253+TXX1284+TXX1300+TXX1322+TXX1354+TXX1370+TXX1391+TXX1406+TXX1439+#REF!+TXX1453+#REF!+TXX1465+#REF!</f>
        <v>#REF!</v>
      </c>
      <c r="TXY1194" s="241" t="s">
        <v>30</v>
      </c>
      <c r="TXZ1194" s="242" t="s">
        <v>26</v>
      </c>
      <c r="TYA1194" s="243">
        <v>7</v>
      </c>
      <c r="TYB1194" s="243">
        <v>2</v>
      </c>
      <c r="TYC1194" s="244" t="s">
        <v>237</v>
      </c>
      <c r="TYD1194" s="245">
        <v>111</v>
      </c>
      <c r="TYE1194" s="246">
        <v>211</v>
      </c>
      <c r="TYF1194" s="247" t="e">
        <f>TYF1211+TYF1253+TYF1284+TYF1300+TYF1322+TYF1354+TYF1370+TYF1391+TYF1406+TYF1439+#REF!+TYF1453+#REF!+TYF1465+#REF!</f>
        <v>#REF!</v>
      </c>
      <c r="TYG1194" s="241" t="s">
        <v>30</v>
      </c>
      <c r="TYH1194" s="242" t="s">
        <v>26</v>
      </c>
      <c r="TYI1194" s="243">
        <v>7</v>
      </c>
      <c r="TYJ1194" s="243">
        <v>2</v>
      </c>
      <c r="TYK1194" s="244" t="s">
        <v>237</v>
      </c>
      <c r="TYL1194" s="245">
        <v>111</v>
      </c>
      <c r="TYM1194" s="246">
        <v>211</v>
      </c>
      <c r="TYN1194" s="247" t="e">
        <f>TYN1211+TYN1253+TYN1284+TYN1300+TYN1322+TYN1354+TYN1370+TYN1391+TYN1406+TYN1439+#REF!+TYN1453+#REF!+TYN1465+#REF!</f>
        <v>#REF!</v>
      </c>
      <c r="TYO1194" s="241" t="s">
        <v>30</v>
      </c>
      <c r="TYP1194" s="242" t="s">
        <v>26</v>
      </c>
      <c r="TYQ1194" s="243">
        <v>7</v>
      </c>
      <c r="TYR1194" s="243">
        <v>2</v>
      </c>
      <c r="TYS1194" s="244" t="s">
        <v>237</v>
      </c>
      <c r="TYT1194" s="245">
        <v>111</v>
      </c>
      <c r="TYU1194" s="246">
        <v>211</v>
      </c>
      <c r="TYV1194" s="247" t="e">
        <f>TYV1211+TYV1253+TYV1284+TYV1300+TYV1322+TYV1354+TYV1370+TYV1391+TYV1406+TYV1439+#REF!+TYV1453+#REF!+TYV1465+#REF!</f>
        <v>#REF!</v>
      </c>
      <c r="TYW1194" s="241" t="s">
        <v>30</v>
      </c>
      <c r="TYX1194" s="242" t="s">
        <v>26</v>
      </c>
      <c r="TYY1194" s="243">
        <v>7</v>
      </c>
      <c r="TYZ1194" s="243">
        <v>2</v>
      </c>
      <c r="TZA1194" s="244" t="s">
        <v>237</v>
      </c>
      <c r="TZB1194" s="245">
        <v>111</v>
      </c>
      <c r="TZC1194" s="246">
        <v>211</v>
      </c>
      <c r="TZD1194" s="247" t="e">
        <f>TZD1211+TZD1253+TZD1284+TZD1300+TZD1322+TZD1354+TZD1370+TZD1391+TZD1406+TZD1439+#REF!+TZD1453+#REF!+TZD1465+#REF!</f>
        <v>#REF!</v>
      </c>
      <c r="TZE1194" s="241" t="s">
        <v>30</v>
      </c>
      <c r="TZF1194" s="242" t="s">
        <v>26</v>
      </c>
      <c r="TZG1194" s="243">
        <v>7</v>
      </c>
      <c r="TZH1194" s="243">
        <v>2</v>
      </c>
      <c r="TZI1194" s="244" t="s">
        <v>237</v>
      </c>
      <c r="TZJ1194" s="245">
        <v>111</v>
      </c>
      <c r="TZK1194" s="246">
        <v>211</v>
      </c>
      <c r="TZL1194" s="247" t="e">
        <f>TZL1211+TZL1253+TZL1284+TZL1300+TZL1322+TZL1354+TZL1370+TZL1391+TZL1406+TZL1439+#REF!+TZL1453+#REF!+TZL1465+#REF!</f>
        <v>#REF!</v>
      </c>
      <c r="TZM1194" s="241" t="s">
        <v>30</v>
      </c>
      <c r="TZN1194" s="242" t="s">
        <v>26</v>
      </c>
      <c r="TZO1194" s="243">
        <v>7</v>
      </c>
      <c r="TZP1194" s="243">
        <v>2</v>
      </c>
      <c r="TZQ1194" s="244" t="s">
        <v>237</v>
      </c>
      <c r="TZR1194" s="245">
        <v>111</v>
      </c>
      <c r="TZS1194" s="246">
        <v>211</v>
      </c>
      <c r="TZT1194" s="247" t="e">
        <f>TZT1211+TZT1253+TZT1284+TZT1300+TZT1322+TZT1354+TZT1370+TZT1391+TZT1406+TZT1439+#REF!+TZT1453+#REF!+TZT1465+#REF!</f>
        <v>#REF!</v>
      </c>
      <c r="TZU1194" s="241" t="s">
        <v>30</v>
      </c>
      <c r="TZV1194" s="242" t="s">
        <v>26</v>
      </c>
      <c r="TZW1194" s="243">
        <v>7</v>
      </c>
      <c r="TZX1194" s="243">
        <v>2</v>
      </c>
      <c r="TZY1194" s="244" t="s">
        <v>237</v>
      </c>
      <c r="TZZ1194" s="245">
        <v>111</v>
      </c>
      <c r="UAA1194" s="246">
        <v>211</v>
      </c>
      <c r="UAB1194" s="247" t="e">
        <f>UAB1211+UAB1253+UAB1284+UAB1300+UAB1322+UAB1354+UAB1370+UAB1391+UAB1406+UAB1439+#REF!+UAB1453+#REF!+UAB1465+#REF!</f>
        <v>#REF!</v>
      </c>
      <c r="UAC1194" s="241" t="s">
        <v>30</v>
      </c>
      <c r="UAD1194" s="242" t="s">
        <v>26</v>
      </c>
      <c r="UAE1194" s="243">
        <v>7</v>
      </c>
      <c r="UAF1194" s="243">
        <v>2</v>
      </c>
      <c r="UAG1194" s="244" t="s">
        <v>237</v>
      </c>
      <c r="UAH1194" s="245">
        <v>111</v>
      </c>
      <c r="UAI1194" s="246">
        <v>211</v>
      </c>
      <c r="UAJ1194" s="247" t="e">
        <f>UAJ1211+UAJ1253+UAJ1284+UAJ1300+UAJ1322+UAJ1354+UAJ1370+UAJ1391+UAJ1406+UAJ1439+#REF!+UAJ1453+#REF!+UAJ1465+#REF!</f>
        <v>#REF!</v>
      </c>
      <c r="UAK1194" s="241" t="s">
        <v>30</v>
      </c>
      <c r="UAL1194" s="242" t="s">
        <v>26</v>
      </c>
      <c r="UAM1194" s="243">
        <v>7</v>
      </c>
      <c r="UAN1194" s="243">
        <v>2</v>
      </c>
      <c r="UAO1194" s="244" t="s">
        <v>237</v>
      </c>
      <c r="UAP1194" s="245">
        <v>111</v>
      </c>
      <c r="UAQ1194" s="246">
        <v>211</v>
      </c>
      <c r="UAR1194" s="247" t="e">
        <f>UAR1211+UAR1253+UAR1284+UAR1300+UAR1322+UAR1354+UAR1370+UAR1391+UAR1406+UAR1439+#REF!+UAR1453+#REF!+UAR1465+#REF!</f>
        <v>#REF!</v>
      </c>
      <c r="UAS1194" s="241" t="s">
        <v>30</v>
      </c>
      <c r="UAT1194" s="242" t="s">
        <v>26</v>
      </c>
      <c r="UAU1194" s="243">
        <v>7</v>
      </c>
      <c r="UAV1194" s="243">
        <v>2</v>
      </c>
      <c r="UAW1194" s="244" t="s">
        <v>237</v>
      </c>
      <c r="UAX1194" s="245">
        <v>111</v>
      </c>
      <c r="UAY1194" s="246">
        <v>211</v>
      </c>
      <c r="UAZ1194" s="247" t="e">
        <f>UAZ1211+UAZ1253+UAZ1284+UAZ1300+UAZ1322+UAZ1354+UAZ1370+UAZ1391+UAZ1406+UAZ1439+#REF!+UAZ1453+#REF!+UAZ1465+#REF!</f>
        <v>#REF!</v>
      </c>
      <c r="UBA1194" s="241" t="s">
        <v>30</v>
      </c>
      <c r="UBB1194" s="242" t="s">
        <v>26</v>
      </c>
      <c r="UBC1194" s="243">
        <v>7</v>
      </c>
      <c r="UBD1194" s="243">
        <v>2</v>
      </c>
      <c r="UBE1194" s="244" t="s">
        <v>237</v>
      </c>
      <c r="UBF1194" s="245">
        <v>111</v>
      </c>
      <c r="UBG1194" s="246">
        <v>211</v>
      </c>
      <c r="UBH1194" s="247" t="e">
        <f>UBH1211+UBH1253+UBH1284+UBH1300+UBH1322+UBH1354+UBH1370+UBH1391+UBH1406+UBH1439+#REF!+UBH1453+#REF!+UBH1465+#REF!</f>
        <v>#REF!</v>
      </c>
      <c r="UBI1194" s="241" t="s">
        <v>30</v>
      </c>
      <c r="UBJ1194" s="242" t="s">
        <v>26</v>
      </c>
      <c r="UBK1194" s="243">
        <v>7</v>
      </c>
      <c r="UBL1194" s="243">
        <v>2</v>
      </c>
      <c r="UBM1194" s="244" t="s">
        <v>237</v>
      </c>
      <c r="UBN1194" s="245">
        <v>111</v>
      </c>
      <c r="UBO1194" s="246">
        <v>211</v>
      </c>
      <c r="UBP1194" s="247" t="e">
        <f>UBP1211+UBP1253+UBP1284+UBP1300+UBP1322+UBP1354+UBP1370+UBP1391+UBP1406+UBP1439+#REF!+UBP1453+#REF!+UBP1465+#REF!</f>
        <v>#REF!</v>
      </c>
      <c r="UBQ1194" s="241" t="s">
        <v>30</v>
      </c>
      <c r="UBR1194" s="242" t="s">
        <v>26</v>
      </c>
      <c r="UBS1194" s="243">
        <v>7</v>
      </c>
      <c r="UBT1194" s="243">
        <v>2</v>
      </c>
      <c r="UBU1194" s="244" t="s">
        <v>237</v>
      </c>
      <c r="UBV1194" s="245">
        <v>111</v>
      </c>
      <c r="UBW1194" s="246">
        <v>211</v>
      </c>
      <c r="UBX1194" s="247" t="e">
        <f>UBX1211+UBX1253+UBX1284+UBX1300+UBX1322+UBX1354+UBX1370+UBX1391+UBX1406+UBX1439+#REF!+UBX1453+#REF!+UBX1465+#REF!</f>
        <v>#REF!</v>
      </c>
      <c r="UBY1194" s="241" t="s">
        <v>30</v>
      </c>
      <c r="UBZ1194" s="242" t="s">
        <v>26</v>
      </c>
      <c r="UCA1194" s="243">
        <v>7</v>
      </c>
      <c r="UCB1194" s="243">
        <v>2</v>
      </c>
      <c r="UCC1194" s="244" t="s">
        <v>237</v>
      </c>
      <c r="UCD1194" s="245">
        <v>111</v>
      </c>
      <c r="UCE1194" s="246">
        <v>211</v>
      </c>
      <c r="UCF1194" s="247" t="e">
        <f>UCF1211+UCF1253+UCF1284+UCF1300+UCF1322+UCF1354+UCF1370+UCF1391+UCF1406+UCF1439+#REF!+UCF1453+#REF!+UCF1465+#REF!</f>
        <v>#REF!</v>
      </c>
      <c r="UCG1194" s="241" t="s">
        <v>30</v>
      </c>
      <c r="UCH1194" s="242" t="s">
        <v>26</v>
      </c>
      <c r="UCI1194" s="243">
        <v>7</v>
      </c>
      <c r="UCJ1194" s="243">
        <v>2</v>
      </c>
      <c r="UCK1194" s="244" t="s">
        <v>237</v>
      </c>
      <c r="UCL1194" s="245">
        <v>111</v>
      </c>
      <c r="UCM1194" s="246">
        <v>211</v>
      </c>
      <c r="UCN1194" s="247" t="e">
        <f>UCN1211+UCN1253+UCN1284+UCN1300+UCN1322+UCN1354+UCN1370+UCN1391+UCN1406+UCN1439+#REF!+UCN1453+#REF!+UCN1465+#REF!</f>
        <v>#REF!</v>
      </c>
      <c r="UCO1194" s="241" t="s">
        <v>30</v>
      </c>
      <c r="UCP1194" s="242" t="s">
        <v>26</v>
      </c>
      <c r="UCQ1194" s="243">
        <v>7</v>
      </c>
      <c r="UCR1194" s="243">
        <v>2</v>
      </c>
      <c r="UCS1194" s="244" t="s">
        <v>237</v>
      </c>
      <c r="UCT1194" s="245">
        <v>111</v>
      </c>
      <c r="UCU1194" s="246">
        <v>211</v>
      </c>
      <c r="UCV1194" s="247" t="e">
        <f>UCV1211+UCV1253+UCV1284+UCV1300+UCV1322+UCV1354+UCV1370+UCV1391+UCV1406+UCV1439+#REF!+UCV1453+#REF!+UCV1465+#REF!</f>
        <v>#REF!</v>
      </c>
      <c r="UCW1194" s="241" t="s">
        <v>30</v>
      </c>
      <c r="UCX1194" s="242" t="s">
        <v>26</v>
      </c>
      <c r="UCY1194" s="243">
        <v>7</v>
      </c>
      <c r="UCZ1194" s="243">
        <v>2</v>
      </c>
      <c r="UDA1194" s="244" t="s">
        <v>237</v>
      </c>
      <c r="UDB1194" s="245">
        <v>111</v>
      </c>
      <c r="UDC1194" s="246">
        <v>211</v>
      </c>
      <c r="UDD1194" s="247" t="e">
        <f>UDD1211+UDD1253+UDD1284+UDD1300+UDD1322+UDD1354+UDD1370+UDD1391+UDD1406+UDD1439+#REF!+UDD1453+#REF!+UDD1465+#REF!</f>
        <v>#REF!</v>
      </c>
      <c r="UDE1194" s="241" t="s">
        <v>30</v>
      </c>
      <c r="UDF1194" s="242" t="s">
        <v>26</v>
      </c>
      <c r="UDG1194" s="243">
        <v>7</v>
      </c>
      <c r="UDH1194" s="243">
        <v>2</v>
      </c>
      <c r="UDI1194" s="244" t="s">
        <v>237</v>
      </c>
      <c r="UDJ1194" s="245">
        <v>111</v>
      </c>
      <c r="UDK1194" s="246">
        <v>211</v>
      </c>
      <c r="UDL1194" s="247" t="e">
        <f>UDL1211+UDL1253+UDL1284+UDL1300+UDL1322+UDL1354+UDL1370+UDL1391+UDL1406+UDL1439+#REF!+UDL1453+#REF!+UDL1465+#REF!</f>
        <v>#REF!</v>
      </c>
      <c r="UDM1194" s="241" t="s">
        <v>30</v>
      </c>
      <c r="UDN1194" s="242" t="s">
        <v>26</v>
      </c>
      <c r="UDO1194" s="243">
        <v>7</v>
      </c>
      <c r="UDP1194" s="243">
        <v>2</v>
      </c>
      <c r="UDQ1194" s="244" t="s">
        <v>237</v>
      </c>
      <c r="UDR1194" s="245">
        <v>111</v>
      </c>
      <c r="UDS1194" s="246">
        <v>211</v>
      </c>
      <c r="UDT1194" s="247" t="e">
        <f>UDT1211+UDT1253+UDT1284+UDT1300+UDT1322+UDT1354+UDT1370+UDT1391+UDT1406+UDT1439+#REF!+UDT1453+#REF!+UDT1465+#REF!</f>
        <v>#REF!</v>
      </c>
      <c r="UDU1194" s="241" t="s">
        <v>30</v>
      </c>
      <c r="UDV1194" s="242" t="s">
        <v>26</v>
      </c>
      <c r="UDW1194" s="243">
        <v>7</v>
      </c>
      <c r="UDX1194" s="243">
        <v>2</v>
      </c>
      <c r="UDY1194" s="244" t="s">
        <v>237</v>
      </c>
      <c r="UDZ1194" s="245">
        <v>111</v>
      </c>
      <c r="UEA1194" s="246">
        <v>211</v>
      </c>
      <c r="UEB1194" s="247" t="e">
        <f>UEB1211+UEB1253+UEB1284+UEB1300+UEB1322+UEB1354+UEB1370+UEB1391+UEB1406+UEB1439+#REF!+UEB1453+#REF!+UEB1465+#REF!</f>
        <v>#REF!</v>
      </c>
      <c r="UEC1194" s="241" t="s">
        <v>30</v>
      </c>
      <c r="UED1194" s="242" t="s">
        <v>26</v>
      </c>
      <c r="UEE1194" s="243">
        <v>7</v>
      </c>
      <c r="UEF1194" s="243">
        <v>2</v>
      </c>
      <c r="UEG1194" s="244" t="s">
        <v>237</v>
      </c>
      <c r="UEH1194" s="245">
        <v>111</v>
      </c>
      <c r="UEI1194" s="246">
        <v>211</v>
      </c>
      <c r="UEJ1194" s="247" t="e">
        <f>UEJ1211+UEJ1253+UEJ1284+UEJ1300+UEJ1322+UEJ1354+UEJ1370+UEJ1391+UEJ1406+UEJ1439+#REF!+UEJ1453+#REF!+UEJ1465+#REF!</f>
        <v>#REF!</v>
      </c>
      <c r="UEK1194" s="241" t="s">
        <v>30</v>
      </c>
      <c r="UEL1194" s="242" t="s">
        <v>26</v>
      </c>
      <c r="UEM1194" s="243">
        <v>7</v>
      </c>
      <c r="UEN1194" s="243">
        <v>2</v>
      </c>
      <c r="UEO1194" s="244" t="s">
        <v>237</v>
      </c>
      <c r="UEP1194" s="245">
        <v>111</v>
      </c>
      <c r="UEQ1194" s="246">
        <v>211</v>
      </c>
      <c r="UER1194" s="247" t="e">
        <f>UER1211+UER1253+UER1284+UER1300+UER1322+UER1354+UER1370+UER1391+UER1406+UER1439+#REF!+UER1453+#REF!+UER1465+#REF!</f>
        <v>#REF!</v>
      </c>
      <c r="UES1194" s="241" t="s">
        <v>30</v>
      </c>
      <c r="UET1194" s="242" t="s">
        <v>26</v>
      </c>
      <c r="UEU1194" s="243">
        <v>7</v>
      </c>
      <c r="UEV1194" s="243">
        <v>2</v>
      </c>
      <c r="UEW1194" s="244" t="s">
        <v>237</v>
      </c>
      <c r="UEX1194" s="245">
        <v>111</v>
      </c>
      <c r="UEY1194" s="246">
        <v>211</v>
      </c>
      <c r="UEZ1194" s="247" t="e">
        <f>UEZ1211+UEZ1253+UEZ1284+UEZ1300+UEZ1322+UEZ1354+UEZ1370+UEZ1391+UEZ1406+UEZ1439+#REF!+UEZ1453+#REF!+UEZ1465+#REF!</f>
        <v>#REF!</v>
      </c>
      <c r="UFA1194" s="241" t="s">
        <v>30</v>
      </c>
      <c r="UFB1194" s="242" t="s">
        <v>26</v>
      </c>
      <c r="UFC1194" s="243">
        <v>7</v>
      </c>
      <c r="UFD1194" s="243">
        <v>2</v>
      </c>
      <c r="UFE1194" s="244" t="s">
        <v>237</v>
      </c>
      <c r="UFF1194" s="245">
        <v>111</v>
      </c>
      <c r="UFG1194" s="246">
        <v>211</v>
      </c>
      <c r="UFH1194" s="247" t="e">
        <f>UFH1211+UFH1253+UFH1284+UFH1300+UFH1322+UFH1354+UFH1370+UFH1391+UFH1406+UFH1439+#REF!+UFH1453+#REF!+UFH1465+#REF!</f>
        <v>#REF!</v>
      </c>
      <c r="UFI1194" s="241" t="s">
        <v>30</v>
      </c>
      <c r="UFJ1194" s="242" t="s">
        <v>26</v>
      </c>
      <c r="UFK1194" s="243">
        <v>7</v>
      </c>
      <c r="UFL1194" s="243">
        <v>2</v>
      </c>
      <c r="UFM1194" s="244" t="s">
        <v>237</v>
      </c>
      <c r="UFN1194" s="245">
        <v>111</v>
      </c>
      <c r="UFO1194" s="246">
        <v>211</v>
      </c>
      <c r="UFP1194" s="247" t="e">
        <f>UFP1211+UFP1253+UFP1284+UFP1300+UFP1322+UFP1354+UFP1370+UFP1391+UFP1406+UFP1439+#REF!+UFP1453+#REF!+UFP1465+#REF!</f>
        <v>#REF!</v>
      </c>
      <c r="UFQ1194" s="241" t="s">
        <v>30</v>
      </c>
      <c r="UFR1194" s="242" t="s">
        <v>26</v>
      </c>
      <c r="UFS1194" s="243">
        <v>7</v>
      </c>
      <c r="UFT1194" s="243">
        <v>2</v>
      </c>
      <c r="UFU1194" s="244" t="s">
        <v>237</v>
      </c>
      <c r="UFV1194" s="245">
        <v>111</v>
      </c>
      <c r="UFW1194" s="246">
        <v>211</v>
      </c>
      <c r="UFX1194" s="247" t="e">
        <f>UFX1211+UFX1253+UFX1284+UFX1300+UFX1322+UFX1354+UFX1370+UFX1391+UFX1406+UFX1439+#REF!+UFX1453+#REF!+UFX1465+#REF!</f>
        <v>#REF!</v>
      </c>
      <c r="UFY1194" s="241" t="s">
        <v>30</v>
      </c>
      <c r="UFZ1194" s="242" t="s">
        <v>26</v>
      </c>
      <c r="UGA1194" s="243">
        <v>7</v>
      </c>
      <c r="UGB1194" s="243">
        <v>2</v>
      </c>
      <c r="UGC1194" s="244" t="s">
        <v>237</v>
      </c>
      <c r="UGD1194" s="245">
        <v>111</v>
      </c>
      <c r="UGE1194" s="246">
        <v>211</v>
      </c>
      <c r="UGF1194" s="247" t="e">
        <f>UGF1211+UGF1253+UGF1284+UGF1300+UGF1322+UGF1354+UGF1370+UGF1391+UGF1406+UGF1439+#REF!+UGF1453+#REF!+UGF1465+#REF!</f>
        <v>#REF!</v>
      </c>
      <c r="UGG1194" s="241" t="s">
        <v>30</v>
      </c>
      <c r="UGH1194" s="242" t="s">
        <v>26</v>
      </c>
      <c r="UGI1194" s="243">
        <v>7</v>
      </c>
      <c r="UGJ1194" s="243">
        <v>2</v>
      </c>
      <c r="UGK1194" s="244" t="s">
        <v>237</v>
      </c>
      <c r="UGL1194" s="245">
        <v>111</v>
      </c>
      <c r="UGM1194" s="246">
        <v>211</v>
      </c>
      <c r="UGN1194" s="247" t="e">
        <f>UGN1211+UGN1253+UGN1284+UGN1300+UGN1322+UGN1354+UGN1370+UGN1391+UGN1406+UGN1439+#REF!+UGN1453+#REF!+UGN1465+#REF!</f>
        <v>#REF!</v>
      </c>
      <c r="UGO1194" s="241" t="s">
        <v>30</v>
      </c>
      <c r="UGP1194" s="242" t="s">
        <v>26</v>
      </c>
      <c r="UGQ1194" s="243">
        <v>7</v>
      </c>
      <c r="UGR1194" s="243">
        <v>2</v>
      </c>
      <c r="UGS1194" s="244" t="s">
        <v>237</v>
      </c>
      <c r="UGT1194" s="245">
        <v>111</v>
      </c>
      <c r="UGU1194" s="246">
        <v>211</v>
      </c>
      <c r="UGV1194" s="247" t="e">
        <f>UGV1211+UGV1253+UGV1284+UGV1300+UGV1322+UGV1354+UGV1370+UGV1391+UGV1406+UGV1439+#REF!+UGV1453+#REF!+UGV1465+#REF!</f>
        <v>#REF!</v>
      </c>
      <c r="UGW1194" s="241" t="s">
        <v>30</v>
      </c>
      <c r="UGX1194" s="242" t="s">
        <v>26</v>
      </c>
      <c r="UGY1194" s="243">
        <v>7</v>
      </c>
      <c r="UGZ1194" s="243">
        <v>2</v>
      </c>
      <c r="UHA1194" s="244" t="s">
        <v>237</v>
      </c>
      <c r="UHB1194" s="245">
        <v>111</v>
      </c>
      <c r="UHC1194" s="246">
        <v>211</v>
      </c>
      <c r="UHD1194" s="247" t="e">
        <f>UHD1211+UHD1253+UHD1284+UHD1300+UHD1322+UHD1354+UHD1370+UHD1391+UHD1406+UHD1439+#REF!+UHD1453+#REF!+UHD1465+#REF!</f>
        <v>#REF!</v>
      </c>
      <c r="UHE1194" s="241" t="s">
        <v>30</v>
      </c>
      <c r="UHF1194" s="242" t="s">
        <v>26</v>
      </c>
      <c r="UHG1194" s="243">
        <v>7</v>
      </c>
      <c r="UHH1194" s="243">
        <v>2</v>
      </c>
      <c r="UHI1194" s="244" t="s">
        <v>237</v>
      </c>
      <c r="UHJ1194" s="245">
        <v>111</v>
      </c>
      <c r="UHK1194" s="246">
        <v>211</v>
      </c>
      <c r="UHL1194" s="247" t="e">
        <f>UHL1211+UHL1253+UHL1284+UHL1300+UHL1322+UHL1354+UHL1370+UHL1391+UHL1406+UHL1439+#REF!+UHL1453+#REF!+UHL1465+#REF!</f>
        <v>#REF!</v>
      </c>
      <c r="UHM1194" s="241" t="s">
        <v>30</v>
      </c>
      <c r="UHN1194" s="242" t="s">
        <v>26</v>
      </c>
      <c r="UHO1194" s="243">
        <v>7</v>
      </c>
      <c r="UHP1194" s="243">
        <v>2</v>
      </c>
      <c r="UHQ1194" s="244" t="s">
        <v>237</v>
      </c>
      <c r="UHR1194" s="245">
        <v>111</v>
      </c>
      <c r="UHS1194" s="246">
        <v>211</v>
      </c>
      <c r="UHT1194" s="247" t="e">
        <f>UHT1211+UHT1253+UHT1284+UHT1300+UHT1322+UHT1354+UHT1370+UHT1391+UHT1406+UHT1439+#REF!+UHT1453+#REF!+UHT1465+#REF!</f>
        <v>#REF!</v>
      </c>
      <c r="UHU1194" s="241" t="s">
        <v>30</v>
      </c>
      <c r="UHV1194" s="242" t="s">
        <v>26</v>
      </c>
      <c r="UHW1194" s="243">
        <v>7</v>
      </c>
      <c r="UHX1194" s="243">
        <v>2</v>
      </c>
      <c r="UHY1194" s="244" t="s">
        <v>237</v>
      </c>
      <c r="UHZ1194" s="245">
        <v>111</v>
      </c>
      <c r="UIA1194" s="246">
        <v>211</v>
      </c>
      <c r="UIB1194" s="247" t="e">
        <f>UIB1211+UIB1253+UIB1284+UIB1300+UIB1322+UIB1354+UIB1370+UIB1391+UIB1406+UIB1439+#REF!+UIB1453+#REF!+UIB1465+#REF!</f>
        <v>#REF!</v>
      </c>
      <c r="UIC1194" s="241" t="s">
        <v>30</v>
      </c>
      <c r="UID1194" s="242" t="s">
        <v>26</v>
      </c>
      <c r="UIE1194" s="243">
        <v>7</v>
      </c>
      <c r="UIF1194" s="243">
        <v>2</v>
      </c>
      <c r="UIG1194" s="244" t="s">
        <v>237</v>
      </c>
      <c r="UIH1194" s="245">
        <v>111</v>
      </c>
      <c r="UII1194" s="246">
        <v>211</v>
      </c>
      <c r="UIJ1194" s="247" t="e">
        <f>UIJ1211+UIJ1253+UIJ1284+UIJ1300+UIJ1322+UIJ1354+UIJ1370+UIJ1391+UIJ1406+UIJ1439+#REF!+UIJ1453+#REF!+UIJ1465+#REF!</f>
        <v>#REF!</v>
      </c>
      <c r="UIK1194" s="241" t="s">
        <v>30</v>
      </c>
      <c r="UIL1194" s="242" t="s">
        <v>26</v>
      </c>
      <c r="UIM1194" s="243">
        <v>7</v>
      </c>
      <c r="UIN1194" s="243">
        <v>2</v>
      </c>
      <c r="UIO1194" s="244" t="s">
        <v>237</v>
      </c>
      <c r="UIP1194" s="245">
        <v>111</v>
      </c>
      <c r="UIQ1194" s="246">
        <v>211</v>
      </c>
      <c r="UIR1194" s="247" t="e">
        <f>UIR1211+UIR1253+UIR1284+UIR1300+UIR1322+UIR1354+UIR1370+UIR1391+UIR1406+UIR1439+#REF!+UIR1453+#REF!+UIR1465+#REF!</f>
        <v>#REF!</v>
      </c>
      <c r="UIS1194" s="241" t="s">
        <v>30</v>
      </c>
      <c r="UIT1194" s="242" t="s">
        <v>26</v>
      </c>
      <c r="UIU1194" s="243">
        <v>7</v>
      </c>
      <c r="UIV1194" s="243">
        <v>2</v>
      </c>
      <c r="UIW1194" s="244" t="s">
        <v>237</v>
      </c>
      <c r="UIX1194" s="245">
        <v>111</v>
      </c>
      <c r="UIY1194" s="246">
        <v>211</v>
      </c>
      <c r="UIZ1194" s="247" t="e">
        <f>UIZ1211+UIZ1253+UIZ1284+UIZ1300+UIZ1322+UIZ1354+UIZ1370+UIZ1391+UIZ1406+UIZ1439+#REF!+UIZ1453+#REF!+UIZ1465+#REF!</f>
        <v>#REF!</v>
      </c>
      <c r="UJA1194" s="241" t="s">
        <v>30</v>
      </c>
      <c r="UJB1194" s="242" t="s">
        <v>26</v>
      </c>
      <c r="UJC1194" s="243">
        <v>7</v>
      </c>
      <c r="UJD1194" s="243">
        <v>2</v>
      </c>
      <c r="UJE1194" s="244" t="s">
        <v>237</v>
      </c>
      <c r="UJF1194" s="245">
        <v>111</v>
      </c>
      <c r="UJG1194" s="246">
        <v>211</v>
      </c>
      <c r="UJH1194" s="247" t="e">
        <f>UJH1211+UJH1253+UJH1284+UJH1300+UJH1322+UJH1354+UJH1370+UJH1391+UJH1406+UJH1439+#REF!+UJH1453+#REF!+UJH1465+#REF!</f>
        <v>#REF!</v>
      </c>
      <c r="UJI1194" s="241" t="s">
        <v>30</v>
      </c>
      <c r="UJJ1194" s="242" t="s">
        <v>26</v>
      </c>
      <c r="UJK1194" s="243">
        <v>7</v>
      </c>
      <c r="UJL1194" s="243">
        <v>2</v>
      </c>
      <c r="UJM1194" s="244" t="s">
        <v>237</v>
      </c>
      <c r="UJN1194" s="245">
        <v>111</v>
      </c>
      <c r="UJO1194" s="246">
        <v>211</v>
      </c>
      <c r="UJP1194" s="247" t="e">
        <f>UJP1211+UJP1253+UJP1284+UJP1300+UJP1322+UJP1354+UJP1370+UJP1391+UJP1406+UJP1439+#REF!+UJP1453+#REF!+UJP1465+#REF!</f>
        <v>#REF!</v>
      </c>
      <c r="UJQ1194" s="241" t="s">
        <v>30</v>
      </c>
      <c r="UJR1194" s="242" t="s">
        <v>26</v>
      </c>
      <c r="UJS1194" s="243">
        <v>7</v>
      </c>
      <c r="UJT1194" s="243">
        <v>2</v>
      </c>
      <c r="UJU1194" s="244" t="s">
        <v>237</v>
      </c>
      <c r="UJV1194" s="245">
        <v>111</v>
      </c>
      <c r="UJW1194" s="246">
        <v>211</v>
      </c>
      <c r="UJX1194" s="247" t="e">
        <f>UJX1211+UJX1253+UJX1284+UJX1300+UJX1322+UJX1354+UJX1370+UJX1391+UJX1406+UJX1439+#REF!+UJX1453+#REF!+UJX1465+#REF!</f>
        <v>#REF!</v>
      </c>
      <c r="UJY1194" s="241" t="s">
        <v>30</v>
      </c>
      <c r="UJZ1194" s="242" t="s">
        <v>26</v>
      </c>
      <c r="UKA1194" s="243">
        <v>7</v>
      </c>
      <c r="UKB1194" s="243">
        <v>2</v>
      </c>
      <c r="UKC1194" s="244" t="s">
        <v>237</v>
      </c>
      <c r="UKD1194" s="245">
        <v>111</v>
      </c>
      <c r="UKE1194" s="246">
        <v>211</v>
      </c>
      <c r="UKF1194" s="247" t="e">
        <f>UKF1211+UKF1253+UKF1284+UKF1300+UKF1322+UKF1354+UKF1370+UKF1391+UKF1406+UKF1439+#REF!+UKF1453+#REF!+UKF1465+#REF!</f>
        <v>#REF!</v>
      </c>
      <c r="UKG1194" s="241" t="s">
        <v>30</v>
      </c>
      <c r="UKH1194" s="242" t="s">
        <v>26</v>
      </c>
      <c r="UKI1194" s="243">
        <v>7</v>
      </c>
      <c r="UKJ1194" s="243">
        <v>2</v>
      </c>
      <c r="UKK1194" s="244" t="s">
        <v>237</v>
      </c>
      <c r="UKL1194" s="245">
        <v>111</v>
      </c>
      <c r="UKM1194" s="246">
        <v>211</v>
      </c>
      <c r="UKN1194" s="247" t="e">
        <f>UKN1211+UKN1253+UKN1284+UKN1300+UKN1322+UKN1354+UKN1370+UKN1391+UKN1406+UKN1439+#REF!+UKN1453+#REF!+UKN1465+#REF!</f>
        <v>#REF!</v>
      </c>
      <c r="UKO1194" s="241" t="s">
        <v>30</v>
      </c>
      <c r="UKP1194" s="242" t="s">
        <v>26</v>
      </c>
      <c r="UKQ1194" s="243">
        <v>7</v>
      </c>
      <c r="UKR1194" s="243">
        <v>2</v>
      </c>
      <c r="UKS1194" s="244" t="s">
        <v>237</v>
      </c>
      <c r="UKT1194" s="245">
        <v>111</v>
      </c>
      <c r="UKU1194" s="246">
        <v>211</v>
      </c>
      <c r="UKV1194" s="247" t="e">
        <f>UKV1211+UKV1253+UKV1284+UKV1300+UKV1322+UKV1354+UKV1370+UKV1391+UKV1406+UKV1439+#REF!+UKV1453+#REF!+UKV1465+#REF!</f>
        <v>#REF!</v>
      </c>
      <c r="UKW1194" s="241" t="s">
        <v>30</v>
      </c>
      <c r="UKX1194" s="242" t="s">
        <v>26</v>
      </c>
      <c r="UKY1194" s="243">
        <v>7</v>
      </c>
      <c r="UKZ1194" s="243">
        <v>2</v>
      </c>
      <c r="ULA1194" s="244" t="s">
        <v>237</v>
      </c>
      <c r="ULB1194" s="245">
        <v>111</v>
      </c>
      <c r="ULC1194" s="246">
        <v>211</v>
      </c>
      <c r="ULD1194" s="247" t="e">
        <f>ULD1211+ULD1253+ULD1284+ULD1300+ULD1322+ULD1354+ULD1370+ULD1391+ULD1406+ULD1439+#REF!+ULD1453+#REF!+ULD1465+#REF!</f>
        <v>#REF!</v>
      </c>
      <c r="ULE1194" s="241" t="s">
        <v>30</v>
      </c>
      <c r="ULF1194" s="242" t="s">
        <v>26</v>
      </c>
      <c r="ULG1194" s="243">
        <v>7</v>
      </c>
      <c r="ULH1194" s="243">
        <v>2</v>
      </c>
      <c r="ULI1194" s="244" t="s">
        <v>237</v>
      </c>
      <c r="ULJ1194" s="245">
        <v>111</v>
      </c>
      <c r="ULK1194" s="246">
        <v>211</v>
      </c>
      <c r="ULL1194" s="247" t="e">
        <f>ULL1211+ULL1253+ULL1284+ULL1300+ULL1322+ULL1354+ULL1370+ULL1391+ULL1406+ULL1439+#REF!+ULL1453+#REF!+ULL1465+#REF!</f>
        <v>#REF!</v>
      </c>
      <c r="ULM1194" s="241" t="s">
        <v>30</v>
      </c>
      <c r="ULN1194" s="242" t="s">
        <v>26</v>
      </c>
      <c r="ULO1194" s="243">
        <v>7</v>
      </c>
      <c r="ULP1194" s="243">
        <v>2</v>
      </c>
      <c r="ULQ1194" s="244" t="s">
        <v>237</v>
      </c>
      <c r="ULR1194" s="245">
        <v>111</v>
      </c>
      <c r="ULS1194" s="246">
        <v>211</v>
      </c>
      <c r="ULT1194" s="247" t="e">
        <f>ULT1211+ULT1253+ULT1284+ULT1300+ULT1322+ULT1354+ULT1370+ULT1391+ULT1406+ULT1439+#REF!+ULT1453+#REF!+ULT1465+#REF!</f>
        <v>#REF!</v>
      </c>
      <c r="ULU1194" s="241" t="s">
        <v>30</v>
      </c>
      <c r="ULV1194" s="242" t="s">
        <v>26</v>
      </c>
      <c r="ULW1194" s="243">
        <v>7</v>
      </c>
      <c r="ULX1194" s="243">
        <v>2</v>
      </c>
      <c r="ULY1194" s="244" t="s">
        <v>237</v>
      </c>
      <c r="ULZ1194" s="245">
        <v>111</v>
      </c>
      <c r="UMA1194" s="246">
        <v>211</v>
      </c>
      <c r="UMB1194" s="247" t="e">
        <f>UMB1211+UMB1253+UMB1284+UMB1300+UMB1322+UMB1354+UMB1370+UMB1391+UMB1406+UMB1439+#REF!+UMB1453+#REF!+UMB1465+#REF!</f>
        <v>#REF!</v>
      </c>
      <c r="UMC1194" s="241" t="s">
        <v>30</v>
      </c>
      <c r="UMD1194" s="242" t="s">
        <v>26</v>
      </c>
      <c r="UME1194" s="243">
        <v>7</v>
      </c>
      <c r="UMF1194" s="243">
        <v>2</v>
      </c>
      <c r="UMG1194" s="244" t="s">
        <v>237</v>
      </c>
      <c r="UMH1194" s="245">
        <v>111</v>
      </c>
      <c r="UMI1194" s="246">
        <v>211</v>
      </c>
      <c r="UMJ1194" s="247" t="e">
        <f>UMJ1211+UMJ1253+UMJ1284+UMJ1300+UMJ1322+UMJ1354+UMJ1370+UMJ1391+UMJ1406+UMJ1439+#REF!+UMJ1453+#REF!+UMJ1465+#REF!</f>
        <v>#REF!</v>
      </c>
      <c r="UMK1194" s="241" t="s">
        <v>30</v>
      </c>
      <c r="UML1194" s="242" t="s">
        <v>26</v>
      </c>
      <c r="UMM1194" s="243">
        <v>7</v>
      </c>
      <c r="UMN1194" s="243">
        <v>2</v>
      </c>
      <c r="UMO1194" s="244" t="s">
        <v>237</v>
      </c>
      <c r="UMP1194" s="245">
        <v>111</v>
      </c>
      <c r="UMQ1194" s="246">
        <v>211</v>
      </c>
      <c r="UMR1194" s="247" t="e">
        <f>UMR1211+UMR1253+UMR1284+UMR1300+UMR1322+UMR1354+UMR1370+UMR1391+UMR1406+UMR1439+#REF!+UMR1453+#REF!+UMR1465+#REF!</f>
        <v>#REF!</v>
      </c>
      <c r="UMS1194" s="241" t="s">
        <v>30</v>
      </c>
      <c r="UMT1194" s="242" t="s">
        <v>26</v>
      </c>
      <c r="UMU1194" s="243">
        <v>7</v>
      </c>
      <c r="UMV1194" s="243">
        <v>2</v>
      </c>
      <c r="UMW1194" s="244" t="s">
        <v>237</v>
      </c>
      <c r="UMX1194" s="245">
        <v>111</v>
      </c>
      <c r="UMY1194" s="246">
        <v>211</v>
      </c>
      <c r="UMZ1194" s="247" t="e">
        <f>UMZ1211+UMZ1253+UMZ1284+UMZ1300+UMZ1322+UMZ1354+UMZ1370+UMZ1391+UMZ1406+UMZ1439+#REF!+UMZ1453+#REF!+UMZ1465+#REF!</f>
        <v>#REF!</v>
      </c>
      <c r="UNA1194" s="241" t="s">
        <v>30</v>
      </c>
      <c r="UNB1194" s="242" t="s">
        <v>26</v>
      </c>
      <c r="UNC1194" s="243">
        <v>7</v>
      </c>
      <c r="UND1194" s="243">
        <v>2</v>
      </c>
      <c r="UNE1194" s="244" t="s">
        <v>237</v>
      </c>
      <c r="UNF1194" s="245">
        <v>111</v>
      </c>
      <c r="UNG1194" s="246">
        <v>211</v>
      </c>
      <c r="UNH1194" s="247" t="e">
        <f>UNH1211+UNH1253+UNH1284+UNH1300+UNH1322+UNH1354+UNH1370+UNH1391+UNH1406+UNH1439+#REF!+UNH1453+#REF!+UNH1465+#REF!</f>
        <v>#REF!</v>
      </c>
      <c r="UNI1194" s="241" t="s">
        <v>30</v>
      </c>
      <c r="UNJ1194" s="242" t="s">
        <v>26</v>
      </c>
      <c r="UNK1194" s="243">
        <v>7</v>
      </c>
      <c r="UNL1194" s="243">
        <v>2</v>
      </c>
      <c r="UNM1194" s="244" t="s">
        <v>237</v>
      </c>
      <c r="UNN1194" s="245">
        <v>111</v>
      </c>
      <c r="UNO1194" s="246">
        <v>211</v>
      </c>
      <c r="UNP1194" s="247" t="e">
        <f>UNP1211+UNP1253+UNP1284+UNP1300+UNP1322+UNP1354+UNP1370+UNP1391+UNP1406+UNP1439+#REF!+UNP1453+#REF!+UNP1465+#REF!</f>
        <v>#REF!</v>
      </c>
      <c r="UNQ1194" s="241" t="s">
        <v>30</v>
      </c>
      <c r="UNR1194" s="242" t="s">
        <v>26</v>
      </c>
      <c r="UNS1194" s="243">
        <v>7</v>
      </c>
      <c r="UNT1194" s="243">
        <v>2</v>
      </c>
      <c r="UNU1194" s="244" t="s">
        <v>237</v>
      </c>
      <c r="UNV1194" s="245">
        <v>111</v>
      </c>
      <c r="UNW1194" s="246">
        <v>211</v>
      </c>
      <c r="UNX1194" s="247" t="e">
        <f>UNX1211+UNX1253+UNX1284+UNX1300+UNX1322+UNX1354+UNX1370+UNX1391+UNX1406+UNX1439+#REF!+UNX1453+#REF!+UNX1465+#REF!</f>
        <v>#REF!</v>
      </c>
      <c r="UNY1194" s="241" t="s">
        <v>30</v>
      </c>
      <c r="UNZ1194" s="242" t="s">
        <v>26</v>
      </c>
      <c r="UOA1194" s="243">
        <v>7</v>
      </c>
      <c r="UOB1194" s="243">
        <v>2</v>
      </c>
      <c r="UOC1194" s="244" t="s">
        <v>237</v>
      </c>
      <c r="UOD1194" s="245">
        <v>111</v>
      </c>
      <c r="UOE1194" s="246">
        <v>211</v>
      </c>
      <c r="UOF1194" s="247" t="e">
        <f>UOF1211+UOF1253+UOF1284+UOF1300+UOF1322+UOF1354+UOF1370+UOF1391+UOF1406+UOF1439+#REF!+UOF1453+#REF!+UOF1465+#REF!</f>
        <v>#REF!</v>
      </c>
      <c r="UOG1194" s="241" t="s">
        <v>30</v>
      </c>
      <c r="UOH1194" s="242" t="s">
        <v>26</v>
      </c>
      <c r="UOI1194" s="243">
        <v>7</v>
      </c>
      <c r="UOJ1194" s="243">
        <v>2</v>
      </c>
      <c r="UOK1194" s="244" t="s">
        <v>237</v>
      </c>
      <c r="UOL1194" s="245">
        <v>111</v>
      </c>
      <c r="UOM1194" s="246">
        <v>211</v>
      </c>
      <c r="UON1194" s="247" t="e">
        <f>UON1211+UON1253+UON1284+UON1300+UON1322+UON1354+UON1370+UON1391+UON1406+UON1439+#REF!+UON1453+#REF!+UON1465+#REF!</f>
        <v>#REF!</v>
      </c>
      <c r="UOO1194" s="241" t="s">
        <v>30</v>
      </c>
      <c r="UOP1194" s="242" t="s">
        <v>26</v>
      </c>
      <c r="UOQ1194" s="243">
        <v>7</v>
      </c>
      <c r="UOR1194" s="243">
        <v>2</v>
      </c>
      <c r="UOS1194" s="244" t="s">
        <v>237</v>
      </c>
      <c r="UOT1194" s="245">
        <v>111</v>
      </c>
      <c r="UOU1194" s="246">
        <v>211</v>
      </c>
      <c r="UOV1194" s="247" t="e">
        <f>UOV1211+UOV1253+UOV1284+UOV1300+UOV1322+UOV1354+UOV1370+UOV1391+UOV1406+UOV1439+#REF!+UOV1453+#REF!+UOV1465+#REF!</f>
        <v>#REF!</v>
      </c>
      <c r="UOW1194" s="241" t="s">
        <v>30</v>
      </c>
      <c r="UOX1194" s="242" t="s">
        <v>26</v>
      </c>
      <c r="UOY1194" s="243">
        <v>7</v>
      </c>
      <c r="UOZ1194" s="243">
        <v>2</v>
      </c>
      <c r="UPA1194" s="244" t="s">
        <v>237</v>
      </c>
      <c r="UPB1194" s="245">
        <v>111</v>
      </c>
      <c r="UPC1194" s="246">
        <v>211</v>
      </c>
      <c r="UPD1194" s="247" t="e">
        <f>UPD1211+UPD1253+UPD1284+UPD1300+UPD1322+UPD1354+UPD1370+UPD1391+UPD1406+UPD1439+#REF!+UPD1453+#REF!+UPD1465+#REF!</f>
        <v>#REF!</v>
      </c>
      <c r="UPE1194" s="241" t="s">
        <v>30</v>
      </c>
      <c r="UPF1194" s="242" t="s">
        <v>26</v>
      </c>
      <c r="UPG1194" s="243">
        <v>7</v>
      </c>
      <c r="UPH1194" s="243">
        <v>2</v>
      </c>
      <c r="UPI1194" s="244" t="s">
        <v>237</v>
      </c>
      <c r="UPJ1194" s="245">
        <v>111</v>
      </c>
      <c r="UPK1194" s="246">
        <v>211</v>
      </c>
      <c r="UPL1194" s="247" t="e">
        <f>UPL1211+UPL1253+UPL1284+UPL1300+UPL1322+UPL1354+UPL1370+UPL1391+UPL1406+UPL1439+#REF!+UPL1453+#REF!+UPL1465+#REF!</f>
        <v>#REF!</v>
      </c>
      <c r="UPM1194" s="241" t="s">
        <v>30</v>
      </c>
      <c r="UPN1194" s="242" t="s">
        <v>26</v>
      </c>
      <c r="UPO1194" s="243">
        <v>7</v>
      </c>
      <c r="UPP1194" s="243">
        <v>2</v>
      </c>
      <c r="UPQ1194" s="244" t="s">
        <v>237</v>
      </c>
      <c r="UPR1194" s="245">
        <v>111</v>
      </c>
      <c r="UPS1194" s="246">
        <v>211</v>
      </c>
      <c r="UPT1194" s="247" t="e">
        <f>UPT1211+UPT1253+UPT1284+UPT1300+UPT1322+UPT1354+UPT1370+UPT1391+UPT1406+UPT1439+#REF!+UPT1453+#REF!+UPT1465+#REF!</f>
        <v>#REF!</v>
      </c>
      <c r="UPU1194" s="241" t="s">
        <v>30</v>
      </c>
      <c r="UPV1194" s="242" t="s">
        <v>26</v>
      </c>
      <c r="UPW1194" s="243">
        <v>7</v>
      </c>
      <c r="UPX1194" s="243">
        <v>2</v>
      </c>
      <c r="UPY1194" s="244" t="s">
        <v>237</v>
      </c>
      <c r="UPZ1194" s="245">
        <v>111</v>
      </c>
      <c r="UQA1194" s="246">
        <v>211</v>
      </c>
      <c r="UQB1194" s="247" t="e">
        <f>UQB1211+UQB1253+UQB1284+UQB1300+UQB1322+UQB1354+UQB1370+UQB1391+UQB1406+UQB1439+#REF!+UQB1453+#REF!+UQB1465+#REF!</f>
        <v>#REF!</v>
      </c>
      <c r="UQC1194" s="241" t="s">
        <v>30</v>
      </c>
      <c r="UQD1194" s="242" t="s">
        <v>26</v>
      </c>
      <c r="UQE1194" s="243">
        <v>7</v>
      </c>
      <c r="UQF1194" s="243">
        <v>2</v>
      </c>
      <c r="UQG1194" s="244" t="s">
        <v>237</v>
      </c>
      <c r="UQH1194" s="245">
        <v>111</v>
      </c>
      <c r="UQI1194" s="246">
        <v>211</v>
      </c>
      <c r="UQJ1194" s="247" t="e">
        <f>UQJ1211+UQJ1253+UQJ1284+UQJ1300+UQJ1322+UQJ1354+UQJ1370+UQJ1391+UQJ1406+UQJ1439+#REF!+UQJ1453+#REF!+UQJ1465+#REF!</f>
        <v>#REF!</v>
      </c>
      <c r="UQK1194" s="241" t="s">
        <v>30</v>
      </c>
      <c r="UQL1194" s="242" t="s">
        <v>26</v>
      </c>
      <c r="UQM1194" s="243">
        <v>7</v>
      </c>
      <c r="UQN1194" s="243">
        <v>2</v>
      </c>
      <c r="UQO1194" s="244" t="s">
        <v>237</v>
      </c>
      <c r="UQP1194" s="245">
        <v>111</v>
      </c>
      <c r="UQQ1194" s="246">
        <v>211</v>
      </c>
      <c r="UQR1194" s="247" t="e">
        <f>UQR1211+UQR1253+UQR1284+UQR1300+UQR1322+UQR1354+UQR1370+UQR1391+UQR1406+UQR1439+#REF!+UQR1453+#REF!+UQR1465+#REF!</f>
        <v>#REF!</v>
      </c>
      <c r="UQS1194" s="241" t="s">
        <v>30</v>
      </c>
      <c r="UQT1194" s="242" t="s">
        <v>26</v>
      </c>
      <c r="UQU1194" s="243">
        <v>7</v>
      </c>
      <c r="UQV1194" s="243">
        <v>2</v>
      </c>
      <c r="UQW1194" s="244" t="s">
        <v>237</v>
      </c>
      <c r="UQX1194" s="245">
        <v>111</v>
      </c>
      <c r="UQY1194" s="246">
        <v>211</v>
      </c>
      <c r="UQZ1194" s="247" t="e">
        <f>UQZ1211+UQZ1253+UQZ1284+UQZ1300+UQZ1322+UQZ1354+UQZ1370+UQZ1391+UQZ1406+UQZ1439+#REF!+UQZ1453+#REF!+UQZ1465+#REF!</f>
        <v>#REF!</v>
      </c>
      <c r="URA1194" s="241" t="s">
        <v>30</v>
      </c>
      <c r="URB1194" s="242" t="s">
        <v>26</v>
      </c>
      <c r="URC1194" s="243">
        <v>7</v>
      </c>
      <c r="URD1194" s="243">
        <v>2</v>
      </c>
      <c r="URE1194" s="244" t="s">
        <v>237</v>
      </c>
      <c r="URF1194" s="245">
        <v>111</v>
      </c>
      <c r="URG1194" s="246">
        <v>211</v>
      </c>
      <c r="URH1194" s="247" t="e">
        <f>URH1211+URH1253+URH1284+URH1300+URH1322+URH1354+URH1370+URH1391+URH1406+URH1439+#REF!+URH1453+#REF!+URH1465+#REF!</f>
        <v>#REF!</v>
      </c>
      <c r="URI1194" s="241" t="s">
        <v>30</v>
      </c>
      <c r="URJ1194" s="242" t="s">
        <v>26</v>
      </c>
      <c r="URK1194" s="243">
        <v>7</v>
      </c>
      <c r="URL1194" s="243">
        <v>2</v>
      </c>
      <c r="URM1194" s="244" t="s">
        <v>237</v>
      </c>
      <c r="URN1194" s="245">
        <v>111</v>
      </c>
      <c r="URO1194" s="246">
        <v>211</v>
      </c>
      <c r="URP1194" s="247" t="e">
        <f>URP1211+URP1253+URP1284+URP1300+URP1322+URP1354+URP1370+URP1391+URP1406+URP1439+#REF!+URP1453+#REF!+URP1465+#REF!</f>
        <v>#REF!</v>
      </c>
      <c r="URQ1194" s="241" t="s">
        <v>30</v>
      </c>
      <c r="URR1194" s="242" t="s">
        <v>26</v>
      </c>
      <c r="URS1194" s="243">
        <v>7</v>
      </c>
      <c r="URT1194" s="243">
        <v>2</v>
      </c>
      <c r="URU1194" s="244" t="s">
        <v>237</v>
      </c>
      <c r="URV1194" s="245">
        <v>111</v>
      </c>
      <c r="URW1194" s="246">
        <v>211</v>
      </c>
      <c r="URX1194" s="247" t="e">
        <f>URX1211+URX1253+URX1284+URX1300+URX1322+URX1354+URX1370+URX1391+URX1406+URX1439+#REF!+URX1453+#REF!+URX1465+#REF!</f>
        <v>#REF!</v>
      </c>
      <c r="URY1194" s="241" t="s">
        <v>30</v>
      </c>
      <c r="URZ1194" s="242" t="s">
        <v>26</v>
      </c>
      <c r="USA1194" s="243">
        <v>7</v>
      </c>
      <c r="USB1194" s="243">
        <v>2</v>
      </c>
      <c r="USC1194" s="244" t="s">
        <v>237</v>
      </c>
      <c r="USD1194" s="245">
        <v>111</v>
      </c>
      <c r="USE1194" s="246">
        <v>211</v>
      </c>
      <c r="USF1194" s="247" t="e">
        <f>USF1211+USF1253+USF1284+USF1300+USF1322+USF1354+USF1370+USF1391+USF1406+USF1439+#REF!+USF1453+#REF!+USF1465+#REF!</f>
        <v>#REF!</v>
      </c>
      <c r="USG1194" s="241" t="s">
        <v>30</v>
      </c>
      <c r="USH1194" s="242" t="s">
        <v>26</v>
      </c>
      <c r="USI1194" s="243">
        <v>7</v>
      </c>
      <c r="USJ1194" s="243">
        <v>2</v>
      </c>
      <c r="USK1194" s="244" t="s">
        <v>237</v>
      </c>
      <c r="USL1194" s="245">
        <v>111</v>
      </c>
      <c r="USM1194" s="246">
        <v>211</v>
      </c>
      <c r="USN1194" s="247" t="e">
        <f>USN1211+USN1253+USN1284+USN1300+USN1322+USN1354+USN1370+USN1391+USN1406+USN1439+#REF!+USN1453+#REF!+USN1465+#REF!</f>
        <v>#REF!</v>
      </c>
      <c r="USO1194" s="241" t="s">
        <v>30</v>
      </c>
      <c r="USP1194" s="242" t="s">
        <v>26</v>
      </c>
      <c r="USQ1194" s="243">
        <v>7</v>
      </c>
      <c r="USR1194" s="243">
        <v>2</v>
      </c>
      <c r="USS1194" s="244" t="s">
        <v>237</v>
      </c>
      <c r="UST1194" s="245">
        <v>111</v>
      </c>
      <c r="USU1194" s="246">
        <v>211</v>
      </c>
      <c r="USV1194" s="247" t="e">
        <f>USV1211+USV1253+USV1284+USV1300+USV1322+USV1354+USV1370+USV1391+USV1406+USV1439+#REF!+USV1453+#REF!+USV1465+#REF!</f>
        <v>#REF!</v>
      </c>
      <c r="USW1194" s="241" t="s">
        <v>30</v>
      </c>
      <c r="USX1194" s="242" t="s">
        <v>26</v>
      </c>
      <c r="USY1194" s="243">
        <v>7</v>
      </c>
      <c r="USZ1194" s="243">
        <v>2</v>
      </c>
      <c r="UTA1194" s="244" t="s">
        <v>237</v>
      </c>
      <c r="UTB1194" s="245">
        <v>111</v>
      </c>
      <c r="UTC1194" s="246">
        <v>211</v>
      </c>
      <c r="UTD1194" s="247" t="e">
        <f>UTD1211+UTD1253+UTD1284+UTD1300+UTD1322+UTD1354+UTD1370+UTD1391+UTD1406+UTD1439+#REF!+UTD1453+#REF!+UTD1465+#REF!</f>
        <v>#REF!</v>
      </c>
      <c r="UTE1194" s="241" t="s">
        <v>30</v>
      </c>
      <c r="UTF1194" s="242" t="s">
        <v>26</v>
      </c>
      <c r="UTG1194" s="243">
        <v>7</v>
      </c>
      <c r="UTH1194" s="243">
        <v>2</v>
      </c>
      <c r="UTI1194" s="244" t="s">
        <v>237</v>
      </c>
      <c r="UTJ1194" s="245">
        <v>111</v>
      </c>
      <c r="UTK1194" s="246">
        <v>211</v>
      </c>
      <c r="UTL1194" s="247" t="e">
        <f>UTL1211+UTL1253+UTL1284+UTL1300+UTL1322+UTL1354+UTL1370+UTL1391+UTL1406+UTL1439+#REF!+UTL1453+#REF!+UTL1465+#REF!</f>
        <v>#REF!</v>
      </c>
      <c r="UTM1194" s="241" t="s">
        <v>30</v>
      </c>
      <c r="UTN1194" s="242" t="s">
        <v>26</v>
      </c>
      <c r="UTO1194" s="243">
        <v>7</v>
      </c>
      <c r="UTP1194" s="243">
        <v>2</v>
      </c>
      <c r="UTQ1194" s="244" t="s">
        <v>237</v>
      </c>
      <c r="UTR1194" s="245">
        <v>111</v>
      </c>
      <c r="UTS1194" s="246">
        <v>211</v>
      </c>
      <c r="UTT1194" s="247" t="e">
        <f>UTT1211+UTT1253+UTT1284+UTT1300+UTT1322+UTT1354+UTT1370+UTT1391+UTT1406+UTT1439+#REF!+UTT1453+#REF!+UTT1465+#REF!</f>
        <v>#REF!</v>
      </c>
      <c r="UTU1194" s="241" t="s">
        <v>30</v>
      </c>
      <c r="UTV1194" s="242" t="s">
        <v>26</v>
      </c>
      <c r="UTW1194" s="243">
        <v>7</v>
      </c>
      <c r="UTX1194" s="243">
        <v>2</v>
      </c>
      <c r="UTY1194" s="244" t="s">
        <v>237</v>
      </c>
      <c r="UTZ1194" s="245">
        <v>111</v>
      </c>
      <c r="UUA1194" s="246">
        <v>211</v>
      </c>
      <c r="UUB1194" s="247" t="e">
        <f>UUB1211+UUB1253+UUB1284+UUB1300+UUB1322+UUB1354+UUB1370+UUB1391+UUB1406+UUB1439+#REF!+UUB1453+#REF!+UUB1465+#REF!</f>
        <v>#REF!</v>
      </c>
      <c r="UUC1194" s="241" t="s">
        <v>30</v>
      </c>
      <c r="UUD1194" s="242" t="s">
        <v>26</v>
      </c>
      <c r="UUE1194" s="243">
        <v>7</v>
      </c>
      <c r="UUF1194" s="243">
        <v>2</v>
      </c>
      <c r="UUG1194" s="244" t="s">
        <v>237</v>
      </c>
      <c r="UUH1194" s="245">
        <v>111</v>
      </c>
      <c r="UUI1194" s="246">
        <v>211</v>
      </c>
      <c r="UUJ1194" s="247" t="e">
        <f>UUJ1211+UUJ1253+UUJ1284+UUJ1300+UUJ1322+UUJ1354+UUJ1370+UUJ1391+UUJ1406+UUJ1439+#REF!+UUJ1453+#REF!+UUJ1465+#REF!</f>
        <v>#REF!</v>
      </c>
      <c r="UUK1194" s="241" t="s">
        <v>30</v>
      </c>
      <c r="UUL1194" s="242" t="s">
        <v>26</v>
      </c>
      <c r="UUM1194" s="243">
        <v>7</v>
      </c>
      <c r="UUN1194" s="243">
        <v>2</v>
      </c>
      <c r="UUO1194" s="244" t="s">
        <v>237</v>
      </c>
      <c r="UUP1194" s="245">
        <v>111</v>
      </c>
      <c r="UUQ1194" s="246">
        <v>211</v>
      </c>
      <c r="UUR1194" s="247" t="e">
        <f>UUR1211+UUR1253+UUR1284+UUR1300+UUR1322+UUR1354+UUR1370+UUR1391+UUR1406+UUR1439+#REF!+UUR1453+#REF!+UUR1465+#REF!</f>
        <v>#REF!</v>
      </c>
      <c r="UUS1194" s="241" t="s">
        <v>30</v>
      </c>
      <c r="UUT1194" s="242" t="s">
        <v>26</v>
      </c>
      <c r="UUU1194" s="243">
        <v>7</v>
      </c>
      <c r="UUV1194" s="243">
        <v>2</v>
      </c>
      <c r="UUW1194" s="244" t="s">
        <v>237</v>
      </c>
      <c r="UUX1194" s="245">
        <v>111</v>
      </c>
      <c r="UUY1194" s="246">
        <v>211</v>
      </c>
      <c r="UUZ1194" s="247" t="e">
        <f>UUZ1211+UUZ1253+UUZ1284+UUZ1300+UUZ1322+UUZ1354+UUZ1370+UUZ1391+UUZ1406+UUZ1439+#REF!+UUZ1453+#REF!+UUZ1465+#REF!</f>
        <v>#REF!</v>
      </c>
      <c r="UVA1194" s="241" t="s">
        <v>30</v>
      </c>
      <c r="UVB1194" s="242" t="s">
        <v>26</v>
      </c>
      <c r="UVC1194" s="243">
        <v>7</v>
      </c>
      <c r="UVD1194" s="243">
        <v>2</v>
      </c>
      <c r="UVE1194" s="244" t="s">
        <v>237</v>
      </c>
      <c r="UVF1194" s="245">
        <v>111</v>
      </c>
      <c r="UVG1194" s="246">
        <v>211</v>
      </c>
      <c r="UVH1194" s="247" t="e">
        <f>UVH1211+UVH1253+UVH1284+UVH1300+UVH1322+UVH1354+UVH1370+UVH1391+UVH1406+UVH1439+#REF!+UVH1453+#REF!+UVH1465+#REF!</f>
        <v>#REF!</v>
      </c>
      <c r="UVI1194" s="241" t="s">
        <v>30</v>
      </c>
      <c r="UVJ1194" s="242" t="s">
        <v>26</v>
      </c>
      <c r="UVK1194" s="243">
        <v>7</v>
      </c>
      <c r="UVL1194" s="243">
        <v>2</v>
      </c>
      <c r="UVM1194" s="244" t="s">
        <v>237</v>
      </c>
      <c r="UVN1194" s="245">
        <v>111</v>
      </c>
      <c r="UVO1194" s="246">
        <v>211</v>
      </c>
      <c r="UVP1194" s="247" t="e">
        <f>UVP1211+UVP1253+UVP1284+UVP1300+UVP1322+UVP1354+UVP1370+UVP1391+UVP1406+UVP1439+#REF!+UVP1453+#REF!+UVP1465+#REF!</f>
        <v>#REF!</v>
      </c>
      <c r="UVQ1194" s="241" t="s">
        <v>30</v>
      </c>
      <c r="UVR1194" s="242" t="s">
        <v>26</v>
      </c>
      <c r="UVS1194" s="243">
        <v>7</v>
      </c>
      <c r="UVT1194" s="243">
        <v>2</v>
      </c>
      <c r="UVU1194" s="244" t="s">
        <v>237</v>
      </c>
      <c r="UVV1194" s="245">
        <v>111</v>
      </c>
      <c r="UVW1194" s="246">
        <v>211</v>
      </c>
      <c r="UVX1194" s="247" t="e">
        <f>UVX1211+UVX1253+UVX1284+UVX1300+UVX1322+UVX1354+UVX1370+UVX1391+UVX1406+UVX1439+#REF!+UVX1453+#REF!+UVX1465+#REF!</f>
        <v>#REF!</v>
      </c>
      <c r="UVY1194" s="241" t="s">
        <v>30</v>
      </c>
      <c r="UVZ1194" s="242" t="s">
        <v>26</v>
      </c>
      <c r="UWA1194" s="243">
        <v>7</v>
      </c>
      <c r="UWB1194" s="243">
        <v>2</v>
      </c>
      <c r="UWC1194" s="244" t="s">
        <v>237</v>
      </c>
      <c r="UWD1194" s="245">
        <v>111</v>
      </c>
      <c r="UWE1194" s="246">
        <v>211</v>
      </c>
      <c r="UWF1194" s="247" t="e">
        <f>UWF1211+UWF1253+UWF1284+UWF1300+UWF1322+UWF1354+UWF1370+UWF1391+UWF1406+UWF1439+#REF!+UWF1453+#REF!+UWF1465+#REF!</f>
        <v>#REF!</v>
      </c>
      <c r="UWG1194" s="241" t="s">
        <v>30</v>
      </c>
      <c r="UWH1194" s="242" t="s">
        <v>26</v>
      </c>
      <c r="UWI1194" s="243">
        <v>7</v>
      </c>
      <c r="UWJ1194" s="243">
        <v>2</v>
      </c>
      <c r="UWK1194" s="244" t="s">
        <v>237</v>
      </c>
      <c r="UWL1194" s="245">
        <v>111</v>
      </c>
      <c r="UWM1194" s="246">
        <v>211</v>
      </c>
      <c r="UWN1194" s="247" t="e">
        <f>UWN1211+UWN1253+UWN1284+UWN1300+UWN1322+UWN1354+UWN1370+UWN1391+UWN1406+UWN1439+#REF!+UWN1453+#REF!+UWN1465+#REF!</f>
        <v>#REF!</v>
      </c>
      <c r="UWO1194" s="241" t="s">
        <v>30</v>
      </c>
      <c r="UWP1194" s="242" t="s">
        <v>26</v>
      </c>
      <c r="UWQ1194" s="243">
        <v>7</v>
      </c>
      <c r="UWR1194" s="243">
        <v>2</v>
      </c>
      <c r="UWS1194" s="244" t="s">
        <v>237</v>
      </c>
      <c r="UWT1194" s="245">
        <v>111</v>
      </c>
      <c r="UWU1194" s="246">
        <v>211</v>
      </c>
      <c r="UWV1194" s="247" t="e">
        <f>UWV1211+UWV1253+UWV1284+UWV1300+UWV1322+UWV1354+UWV1370+UWV1391+UWV1406+UWV1439+#REF!+UWV1453+#REF!+UWV1465+#REF!</f>
        <v>#REF!</v>
      </c>
      <c r="UWW1194" s="241" t="s">
        <v>30</v>
      </c>
      <c r="UWX1194" s="242" t="s">
        <v>26</v>
      </c>
      <c r="UWY1194" s="243">
        <v>7</v>
      </c>
      <c r="UWZ1194" s="243">
        <v>2</v>
      </c>
      <c r="UXA1194" s="244" t="s">
        <v>237</v>
      </c>
      <c r="UXB1194" s="245">
        <v>111</v>
      </c>
      <c r="UXC1194" s="246">
        <v>211</v>
      </c>
      <c r="UXD1194" s="247" t="e">
        <f>UXD1211+UXD1253+UXD1284+UXD1300+UXD1322+UXD1354+UXD1370+UXD1391+UXD1406+UXD1439+#REF!+UXD1453+#REF!+UXD1465+#REF!</f>
        <v>#REF!</v>
      </c>
      <c r="UXE1194" s="241" t="s">
        <v>30</v>
      </c>
      <c r="UXF1194" s="242" t="s">
        <v>26</v>
      </c>
      <c r="UXG1194" s="243">
        <v>7</v>
      </c>
      <c r="UXH1194" s="243">
        <v>2</v>
      </c>
      <c r="UXI1194" s="244" t="s">
        <v>237</v>
      </c>
      <c r="UXJ1194" s="245">
        <v>111</v>
      </c>
      <c r="UXK1194" s="246">
        <v>211</v>
      </c>
      <c r="UXL1194" s="247" t="e">
        <f>UXL1211+UXL1253+UXL1284+UXL1300+UXL1322+UXL1354+UXL1370+UXL1391+UXL1406+UXL1439+#REF!+UXL1453+#REF!+UXL1465+#REF!</f>
        <v>#REF!</v>
      </c>
      <c r="UXM1194" s="241" t="s">
        <v>30</v>
      </c>
      <c r="UXN1194" s="242" t="s">
        <v>26</v>
      </c>
      <c r="UXO1194" s="243">
        <v>7</v>
      </c>
      <c r="UXP1194" s="243">
        <v>2</v>
      </c>
      <c r="UXQ1194" s="244" t="s">
        <v>237</v>
      </c>
      <c r="UXR1194" s="245">
        <v>111</v>
      </c>
      <c r="UXS1194" s="246">
        <v>211</v>
      </c>
      <c r="UXT1194" s="247" t="e">
        <f>UXT1211+UXT1253+UXT1284+UXT1300+UXT1322+UXT1354+UXT1370+UXT1391+UXT1406+UXT1439+#REF!+UXT1453+#REF!+UXT1465+#REF!</f>
        <v>#REF!</v>
      </c>
      <c r="UXU1194" s="241" t="s">
        <v>30</v>
      </c>
      <c r="UXV1194" s="242" t="s">
        <v>26</v>
      </c>
      <c r="UXW1194" s="243">
        <v>7</v>
      </c>
      <c r="UXX1194" s="243">
        <v>2</v>
      </c>
      <c r="UXY1194" s="244" t="s">
        <v>237</v>
      </c>
      <c r="UXZ1194" s="245">
        <v>111</v>
      </c>
      <c r="UYA1194" s="246">
        <v>211</v>
      </c>
      <c r="UYB1194" s="247" t="e">
        <f>UYB1211+UYB1253+UYB1284+UYB1300+UYB1322+UYB1354+UYB1370+UYB1391+UYB1406+UYB1439+#REF!+UYB1453+#REF!+UYB1465+#REF!</f>
        <v>#REF!</v>
      </c>
      <c r="UYC1194" s="241" t="s">
        <v>30</v>
      </c>
      <c r="UYD1194" s="242" t="s">
        <v>26</v>
      </c>
      <c r="UYE1194" s="243">
        <v>7</v>
      </c>
      <c r="UYF1194" s="243">
        <v>2</v>
      </c>
      <c r="UYG1194" s="244" t="s">
        <v>237</v>
      </c>
      <c r="UYH1194" s="245">
        <v>111</v>
      </c>
      <c r="UYI1194" s="246">
        <v>211</v>
      </c>
      <c r="UYJ1194" s="247" t="e">
        <f>UYJ1211+UYJ1253+UYJ1284+UYJ1300+UYJ1322+UYJ1354+UYJ1370+UYJ1391+UYJ1406+UYJ1439+#REF!+UYJ1453+#REF!+UYJ1465+#REF!</f>
        <v>#REF!</v>
      </c>
      <c r="UYK1194" s="241" t="s">
        <v>30</v>
      </c>
      <c r="UYL1194" s="242" t="s">
        <v>26</v>
      </c>
      <c r="UYM1194" s="243">
        <v>7</v>
      </c>
      <c r="UYN1194" s="243">
        <v>2</v>
      </c>
      <c r="UYO1194" s="244" t="s">
        <v>237</v>
      </c>
      <c r="UYP1194" s="245">
        <v>111</v>
      </c>
      <c r="UYQ1194" s="246">
        <v>211</v>
      </c>
      <c r="UYR1194" s="247" t="e">
        <f>UYR1211+UYR1253+UYR1284+UYR1300+UYR1322+UYR1354+UYR1370+UYR1391+UYR1406+UYR1439+#REF!+UYR1453+#REF!+UYR1465+#REF!</f>
        <v>#REF!</v>
      </c>
      <c r="UYS1194" s="241" t="s">
        <v>30</v>
      </c>
      <c r="UYT1194" s="242" t="s">
        <v>26</v>
      </c>
      <c r="UYU1194" s="243">
        <v>7</v>
      </c>
      <c r="UYV1194" s="243">
        <v>2</v>
      </c>
      <c r="UYW1194" s="244" t="s">
        <v>237</v>
      </c>
      <c r="UYX1194" s="245">
        <v>111</v>
      </c>
      <c r="UYY1194" s="246">
        <v>211</v>
      </c>
      <c r="UYZ1194" s="247" t="e">
        <f>UYZ1211+UYZ1253+UYZ1284+UYZ1300+UYZ1322+UYZ1354+UYZ1370+UYZ1391+UYZ1406+UYZ1439+#REF!+UYZ1453+#REF!+UYZ1465+#REF!</f>
        <v>#REF!</v>
      </c>
      <c r="UZA1194" s="241" t="s">
        <v>30</v>
      </c>
      <c r="UZB1194" s="242" t="s">
        <v>26</v>
      </c>
      <c r="UZC1194" s="243">
        <v>7</v>
      </c>
      <c r="UZD1194" s="243">
        <v>2</v>
      </c>
      <c r="UZE1194" s="244" t="s">
        <v>237</v>
      </c>
      <c r="UZF1194" s="245">
        <v>111</v>
      </c>
      <c r="UZG1194" s="246">
        <v>211</v>
      </c>
      <c r="UZH1194" s="247" t="e">
        <f>UZH1211+UZH1253+UZH1284+UZH1300+UZH1322+UZH1354+UZH1370+UZH1391+UZH1406+UZH1439+#REF!+UZH1453+#REF!+UZH1465+#REF!</f>
        <v>#REF!</v>
      </c>
      <c r="UZI1194" s="241" t="s">
        <v>30</v>
      </c>
      <c r="UZJ1194" s="242" t="s">
        <v>26</v>
      </c>
      <c r="UZK1194" s="243">
        <v>7</v>
      </c>
      <c r="UZL1194" s="243">
        <v>2</v>
      </c>
      <c r="UZM1194" s="244" t="s">
        <v>237</v>
      </c>
      <c r="UZN1194" s="245">
        <v>111</v>
      </c>
      <c r="UZO1194" s="246">
        <v>211</v>
      </c>
      <c r="UZP1194" s="247" t="e">
        <f>UZP1211+UZP1253+UZP1284+UZP1300+UZP1322+UZP1354+UZP1370+UZP1391+UZP1406+UZP1439+#REF!+UZP1453+#REF!+UZP1465+#REF!</f>
        <v>#REF!</v>
      </c>
      <c r="UZQ1194" s="241" t="s">
        <v>30</v>
      </c>
      <c r="UZR1194" s="242" t="s">
        <v>26</v>
      </c>
      <c r="UZS1194" s="243">
        <v>7</v>
      </c>
      <c r="UZT1194" s="243">
        <v>2</v>
      </c>
      <c r="UZU1194" s="244" t="s">
        <v>237</v>
      </c>
      <c r="UZV1194" s="245">
        <v>111</v>
      </c>
      <c r="UZW1194" s="246">
        <v>211</v>
      </c>
      <c r="UZX1194" s="247" t="e">
        <f>UZX1211+UZX1253+UZX1284+UZX1300+UZX1322+UZX1354+UZX1370+UZX1391+UZX1406+UZX1439+#REF!+UZX1453+#REF!+UZX1465+#REF!</f>
        <v>#REF!</v>
      </c>
      <c r="UZY1194" s="241" t="s">
        <v>30</v>
      </c>
      <c r="UZZ1194" s="242" t="s">
        <v>26</v>
      </c>
      <c r="VAA1194" s="243">
        <v>7</v>
      </c>
      <c r="VAB1194" s="243">
        <v>2</v>
      </c>
      <c r="VAC1194" s="244" t="s">
        <v>237</v>
      </c>
      <c r="VAD1194" s="245">
        <v>111</v>
      </c>
      <c r="VAE1194" s="246">
        <v>211</v>
      </c>
      <c r="VAF1194" s="247" t="e">
        <f>VAF1211+VAF1253+VAF1284+VAF1300+VAF1322+VAF1354+VAF1370+VAF1391+VAF1406+VAF1439+#REF!+VAF1453+#REF!+VAF1465+#REF!</f>
        <v>#REF!</v>
      </c>
      <c r="VAG1194" s="241" t="s">
        <v>30</v>
      </c>
      <c r="VAH1194" s="242" t="s">
        <v>26</v>
      </c>
      <c r="VAI1194" s="243">
        <v>7</v>
      </c>
      <c r="VAJ1194" s="243">
        <v>2</v>
      </c>
      <c r="VAK1194" s="244" t="s">
        <v>237</v>
      </c>
      <c r="VAL1194" s="245">
        <v>111</v>
      </c>
      <c r="VAM1194" s="246">
        <v>211</v>
      </c>
      <c r="VAN1194" s="247" t="e">
        <f>VAN1211+VAN1253+VAN1284+VAN1300+VAN1322+VAN1354+VAN1370+VAN1391+VAN1406+VAN1439+#REF!+VAN1453+#REF!+VAN1465+#REF!</f>
        <v>#REF!</v>
      </c>
      <c r="VAO1194" s="241" t="s">
        <v>30</v>
      </c>
      <c r="VAP1194" s="242" t="s">
        <v>26</v>
      </c>
      <c r="VAQ1194" s="243">
        <v>7</v>
      </c>
      <c r="VAR1194" s="243">
        <v>2</v>
      </c>
      <c r="VAS1194" s="244" t="s">
        <v>237</v>
      </c>
      <c r="VAT1194" s="245">
        <v>111</v>
      </c>
      <c r="VAU1194" s="246">
        <v>211</v>
      </c>
      <c r="VAV1194" s="247" t="e">
        <f>VAV1211+VAV1253+VAV1284+VAV1300+VAV1322+VAV1354+VAV1370+VAV1391+VAV1406+VAV1439+#REF!+VAV1453+#REF!+VAV1465+#REF!</f>
        <v>#REF!</v>
      </c>
      <c r="VAW1194" s="241" t="s">
        <v>30</v>
      </c>
      <c r="VAX1194" s="242" t="s">
        <v>26</v>
      </c>
      <c r="VAY1194" s="243">
        <v>7</v>
      </c>
      <c r="VAZ1194" s="243">
        <v>2</v>
      </c>
      <c r="VBA1194" s="244" t="s">
        <v>237</v>
      </c>
      <c r="VBB1194" s="245">
        <v>111</v>
      </c>
      <c r="VBC1194" s="246">
        <v>211</v>
      </c>
      <c r="VBD1194" s="247" t="e">
        <f>VBD1211+VBD1253+VBD1284+VBD1300+VBD1322+VBD1354+VBD1370+VBD1391+VBD1406+VBD1439+#REF!+VBD1453+#REF!+VBD1465+#REF!</f>
        <v>#REF!</v>
      </c>
      <c r="VBE1194" s="241" t="s">
        <v>30</v>
      </c>
      <c r="VBF1194" s="242" t="s">
        <v>26</v>
      </c>
      <c r="VBG1194" s="243">
        <v>7</v>
      </c>
      <c r="VBH1194" s="243">
        <v>2</v>
      </c>
      <c r="VBI1194" s="244" t="s">
        <v>237</v>
      </c>
      <c r="VBJ1194" s="245">
        <v>111</v>
      </c>
      <c r="VBK1194" s="246">
        <v>211</v>
      </c>
      <c r="VBL1194" s="247" t="e">
        <f>VBL1211+VBL1253+VBL1284+VBL1300+VBL1322+VBL1354+VBL1370+VBL1391+VBL1406+VBL1439+#REF!+VBL1453+#REF!+VBL1465+#REF!</f>
        <v>#REF!</v>
      </c>
      <c r="VBM1194" s="241" t="s">
        <v>30</v>
      </c>
      <c r="VBN1194" s="242" t="s">
        <v>26</v>
      </c>
      <c r="VBO1194" s="243">
        <v>7</v>
      </c>
      <c r="VBP1194" s="243">
        <v>2</v>
      </c>
      <c r="VBQ1194" s="244" t="s">
        <v>237</v>
      </c>
      <c r="VBR1194" s="245">
        <v>111</v>
      </c>
      <c r="VBS1194" s="246">
        <v>211</v>
      </c>
      <c r="VBT1194" s="247" t="e">
        <f>VBT1211+VBT1253+VBT1284+VBT1300+VBT1322+VBT1354+VBT1370+VBT1391+VBT1406+VBT1439+#REF!+VBT1453+#REF!+VBT1465+#REF!</f>
        <v>#REF!</v>
      </c>
      <c r="VBU1194" s="241" t="s">
        <v>30</v>
      </c>
      <c r="VBV1194" s="242" t="s">
        <v>26</v>
      </c>
      <c r="VBW1194" s="243">
        <v>7</v>
      </c>
      <c r="VBX1194" s="243">
        <v>2</v>
      </c>
      <c r="VBY1194" s="244" t="s">
        <v>237</v>
      </c>
      <c r="VBZ1194" s="245">
        <v>111</v>
      </c>
      <c r="VCA1194" s="246">
        <v>211</v>
      </c>
      <c r="VCB1194" s="247" t="e">
        <f>VCB1211+VCB1253+VCB1284+VCB1300+VCB1322+VCB1354+VCB1370+VCB1391+VCB1406+VCB1439+#REF!+VCB1453+#REF!+VCB1465+#REF!</f>
        <v>#REF!</v>
      </c>
      <c r="VCC1194" s="241" t="s">
        <v>30</v>
      </c>
      <c r="VCD1194" s="242" t="s">
        <v>26</v>
      </c>
      <c r="VCE1194" s="243">
        <v>7</v>
      </c>
      <c r="VCF1194" s="243">
        <v>2</v>
      </c>
      <c r="VCG1194" s="244" t="s">
        <v>237</v>
      </c>
      <c r="VCH1194" s="245">
        <v>111</v>
      </c>
      <c r="VCI1194" s="246">
        <v>211</v>
      </c>
      <c r="VCJ1194" s="247" t="e">
        <f>VCJ1211+VCJ1253+VCJ1284+VCJ1300+VCJ1322+VCJ1354+VCJ1370+VCJ1391+VCJ1406+VCJ1439+#REF!+VCJ1453+#REF!+VCJ1465+#REF!</f>
        <v>#REF!</v>
      </c>
      <c r="VCK1194" s="241" t="s">
        <v>30</v>
      </c>
      <c r="VCL1194" s="242" t="s">
        <v>26</v>
      </c>
      <c r="VCM1194" s="243">
        <v>7</v>
      </c>
      <c r="VCN1194" s="243">
        <v>2</v>
      </c>
      <c r="VCO1194" s="244" t="s">
        <v>237</v>
      </c>
      <c r="VCP1194" s="245">
        <v>111</v>
      </c>
      <c r="VCQ1194" s="246">
        <v>211</v>
      </c>
      <c r="VCR1194" s="247" t="e">
        <f>VCR1211+VCR1253+VCR1284+VCR1300+VCR1322+VCR1354+VCR1370+VCR1391+VCR1406+VCR1439+#REF!+VCR1453+#REF!+VCR1465+#REF!</f>
        <v>#REF!</v>
      </c>
      <c r="VCS1194" s="241" t="s">
        <v>30</v>
      </c>
      <c r="VCT1194" s="242" t="s">
        <v>26</v>
      </c>
      <c r="VCU1194" s="243">
        <v>7</v>
      </c>
      <c r="VCV1194" s="243">
        <v>2</v>
      </c>
      <c r="VCW1194" s="244" t="s">
        <v>237</v>
      </c>
      <c r="VCX1194" s="245">
        <v>111</v>
      </c>
      <c r="VCY1194" s="246">
        <v>211</v>
      </c>
      <c r="VCZ1194" s="247" t="e">
        <f>VCZ1211+VCZ1253+VCZ1284+VCZ1300+VCZ1322+VCZ1354+VCZ1370+VCZ1391+VCZ1406+VCZ1439+#REF!+VCZ1453+#REF!+VCZ1465+#REF!</f>
        <v>#REF!</v>
      </c>
      <c r="VDA1194" s="241" t="s">
        <v>30</v>
      </c>
      <c r="VDB1194" s="242" t="s">
        <v>26</v>
      </c>
      <c r="VDC1194" s="243">
        <v>7</v>
      </c>
      <c r="VDD1194" s="243">
        <v>2</v>
      </c>
      <c r="VDE1194" s="244" t="s">
        <v>237</v>
      </c>
      <c r="VDF1194" s="245">
        <v>111</v>
      </c>
      <c r="VDG1194" s="246">
        <v>211</v>
      </c>
      <c r="VDH1194" s="247" t="e">
        <f>VDH1211+VDH1253+VDH1284+VDH1300+VDH1322+VDH1354+VDH1370+VDH1391+VDH1406+VDH1439+#REF!+VDH1453+#REF!+VDH1465+#REF!</f>
        <v>#REF!</v>
      </c>
      <c r="VDI1194" s="241" t="s">
        <v>30</v>
      </c>
      <c r="VDJ1194" s="242" t="s">
        <v>26</v>
      </c>
      <c r="VDK1194" s="243">
        <v>7</v>
      </c>
      <c r="VDL1194" s="243">
        <v>2</v>
      </c>
      <c r="VDM1194" s="244" t="s">
        <v>237</v>
      </c>
      <c r="VDN1194" s="245">
        <v>111</v>
      </c>
      <c r="VDO1194" s="246">
        <v>211</v>
      </c>
      <c r="VDP1194" s="247" t="e">
        <f>VDP1211+VDP1253+VDP1284+VDP1300+VDP1322+VDP1354+VDP1370+VDP1391+VDP1406+VDP1439+#REF!+VDP1453+#REF!+VDP1465+#REF!</f>
        <v>#REF!</v>
      </c>
      <c r="VDQ1194" s="241" t="s">
        <v>30</v>
      </c>
      <c r="VDR1194" s="242" t="s">
        <v>26</v>
      </c>
      <c r="VDS1194" s="243">
        <v>7</v>
      </c>
      <c r="VDT1194" s="243">
        <v>2</v>
      </c>
      <c r="VDU1194" s="244" t="s">
        <v>237</v>
      </c>
      <c r="VDV1194" s="245">
        <v>111</v>
      </c>
      <c r="VDW1194" s="246">
        <v>211</v>
      </c>
      <c r="VDX1194" s="247" t="e">
        <f>VDX1211+VDX1253+VDX1284+VDX1300+VDX1322+VDX1354+VDX1370+VDX1391+VDX1406+VDX1439+#REF!+VDX1453+#REF!+VDX1465+#REF!</f>
        <v>#REF!</v>
      </c>
      <c r="VDY1194" s="241" t="s">
        <v>30</v>
      </c>
      <c r="VDZ1194" s="242" t="s">
        <v>26</v>
      </c>
      <c r="VEA1194" s="243">
        <v>7</v>
      </c>
      <c r="VEB1194" s="243">
        <v>2</v>
      </c>
      <c r="VEC1194" s="244" t="s">
        <v>237</v>
      </c>
      <c r="VED1194" s="245">
        <v>111</v>
      </c>
      <c r="VEE1194" s="246">
        <v>211</v>
      </c>
      <c r="VEF1194" s="247" t="e">
        <f>VEF1211+VEF1253+VEF1284+VEF1300+VEF1322+VEF1354+VEF1370+VEF1391+VEF1406+VEF1439+#REF!+VEF1453+#REF!+VEF1465+#REF!</f>
        <v>#REF!</v>
      </c>
      <c r="VEG1194" s="241" t="s">
        <v>30</v>
      </c>
      <c r="VEH1194" s="242" t="s">
        <v>26</v>
      </c>
      <c r="VEI1194" s="243">
        <v>7</v>
      </c>
      <c r="VEJ1194" s="243">
        <v>2</v>
      </c>
      <c r="VEK1194" s="244" t="s">
        <v>237</v>
      </c>
      <c r="VEL1194" s="245">
        <v>111</v>
      </c>
      <c r="VEM1194" s="246">
        <v>211</v>
      </c>
      <c r="VEN1194" s="247" t="e">
        <f>VEN1211+VEN1253+VEN1284+VEN1300+VEN1322+VEN1354+VEN1370+VEN1391+VEN1406+VEN1439+#REF!+VEN1453+#REF!+VEN1465+#REF!</f>
        <v>#REF!</v>
      </c>
      <c r="VEO1194" s="241" t="s">
        <v>30</v>
      </c>
      <c r="VEP1194" s="242" t="s">
        <v>26</v>
      </c>
      <c r="VEQ1194" s="243">
        <v>7</v>
      </c>
      <c r="VER1194" s="243">
        <v>2</v>
      </c>
      <c r="VES1194" s="244" t="s">
        <v>237</v>
      </c>
      <c r="VET1194" s="245">
        <v>111</v>
      </c>
      <c r="VEU1194" s="246">
        <v>211</v>
      </c>
      <c r="VEV1194" s="247" t="e">
        <f>VEV1211+VEV1253+VEV1284+VEV1300+VEV1322+VEV1354+VEV1370+VEV1391+VEV1406+VEV1439+#REF!+VEV1453+#REF!+VEV1465+#REF!</f>
        <v>#REF!</v>
      </c>
      <c r="VEW1194" s="241" t="s">
        <v>30</v>
      </c>
      <c r="VEX1194" s="242" t="s">
        <v>26</v>
      </c>
      <c r="VEY1194" s="243">
        <v>7</v>
      </c>
      <c r="VEZ1194" s="243">
        <v>2</v>
      </c>
      <c r="VFA1194" s="244" t="s">
        <v>237</v>
      </c>
      <c r="VFB1194" s="245">
        <v>111</v>
      </c>
      <c r="VFC1194" s="246">
        <v>211</v>
      </c>
      <c r="VFD1194" s="247" t="e">
        <f>VFD1211+VFD1253+VFD1284+VFD1300+VFD1322+VFD1354+VFD1370+VFD1391+VFD1406+VFD1439+#REF!+VFD1453+#REF!+VFD1465+#REF!</f>
        <v>#REF!</v>
      </c>
      <c r="VFE1194" s="241" t="s">
        <v>30</v>
      </c>
      <c r="VFF1194" s="242" t="s">
        <v>26</v>
      </c>
      <c r="VFG1194" s="243">
        <v>7</v>
      </c>
      <c r="VFH1194" s="243">
        <v>2</v>
      </c>
      <c r="VFI1194" s="244" t="s">
        <v>237</v>
      </c>
      <c r="VFJ1194" s="245">
        <v>111</v>
      </c>
      <c r="VFK1194" s="246">
        <v>211</v>
      </c>
      <c r="VFL1194" s="247" t="e">
        <f>VFL1211+VFL1253+VFL1284+VFL1300+VFL1322+VFL1354+VFL1370+VFL1391+VFL1406+VFL1439+#REF!+VFL1453+#REF!+VFL1465+#REF!</f>
        <v>#REF!</v>
      </c>
      <c r="VFM1194" s="241" t="s">
        <v>30</v>
      </c>
      <c r="VFN1194" s="242" t="s">
        <v>26</v>
      </c>
      <c r="VFO1194" s="243">
        <v>7</v>
      </c>
      <c r="VFP1194" s="243">
        <v>2</v>
      </c>
      <c r="VFQ1194" s="244" t="s">
        <v>237</v>
      </c>
      <c r="VFR1194" s="245">
        <v>111</v>
      </c>
      <c r="VFS1194" s="246">
        <v>211</v>
      </c>
      <c r="VFT1194" s="247" t="e">
        <f>VFT1211+VFT1253+VFT1284+VFT1300+VFT1322+VFT1354+VFT1370+VFT1391+VFT1406+VFT1439+#REF!+VFT1453+#REF!+VFT1465+#REF!</f>
        <v>#REF!</v>
      </c>
      <c r="VFU1194" s="241" t="s">
        <v>30</v>
      </c>
      <c r="VFV1194" s="242" t="s">
        <v>26</v>
      </c>
      <c r="VFW1194" s="243">
        <v>7</v>
      </c>
      <c r="VFX1194" s="243">
        <v>2</v>
      </c>
      <c r="VFY1194" s="244" t="s">
        <v>237</v>
      </c>
      <c r="VFZ1194" s="245">
        <v>111</v>
      </c>
      <c r="VGA1194" s="246">
        <v>211</v>
      </c>
      <c r="VGB1194" s="247" t="e">
        <f>VGB1211+VGB1253+VGB1284+VGB1300+VGB1322+VGB1354+VGB1370+VGB1391+VGB1406+VGB1439+#REF!+VGB1453+#REF!+VGB1465+#REF!</f>
        <v>#REF!</v>
      </c>
      <c r="VGC1194" s="241" t="s">
        <v>30</v>
      </c>
      <c r="VGD1194" s="242" t="s">
        <v>26</v>
      </c>
      <c r="VGE1194" s="243">
        <v>7</v>
      </c>
      <c r="VGF1194" s="243">
        <v>2</v>
      </c>
      <c r="VGG1194" s="244" t="s">
        <v>237</v>
      </c>
      <c r="VGH1194" s="245">
        <v>111</v>
      </c>
      <c r="VGI1194" s="246">
        <v>211</v>
      </c>
      <c r="VGJ1194" s="247" t="e">
        <f>VGJ1211+VGJ1253+VGJ1284+VGJ1300+VGJ1322+VGJ1354+VGJ1370+VGJ1391+VGJ1406+VGJ1439+#REF!+VGJ1453+#REF!+VGJ1465+#REF!</f>
        <v>#REF!</v>
      </c>
      <c r="VGK1194" s="241" t="s">
        <v>30</v>
      </c>
      <c r="VGL1194" s="242" t="s">
        <v>26</v>
      </c>
      <c r="VGM1194" s="243">
        <v>7</v>
      </c>
      <c r="VGN1194" s="243">
        <v>2</v>
      </c>
      <c r="VGO1194" s="244" t="s">
        <v>237</v>
      </c>
      <c r="VGP1194" s="245">
        <v>111</v>
      </c>
      <c r="VGQ1194" s="246">
        <v>211</v>
      </c>
      <c r="VGR1194" s="247" t="e">
        <f>VGR1211+VGR1253+VGR1284+VGR1300+VGR1322+VGR1354+VGR1370+VGR1391+VGR1406+VGR1439+#REF!+VGR1453+#REF!+VGR1465+#REF!</f>
        <v>#REF!</v>
      </c>
      <c r="VGS1194" s="241" t="s">
        <v>30</v>
      </c>
      <c r="VGT1194" s="242" t="s">
        <v>26</v>
      </c>
      <c r="VGU1194" s="243">
        <v>7</v>
      </c>
      <c r="VGV1194" s="243">
        <v>2</v>
      </c>
      <c r="VGW1194" s="244" t="s">
        <v>237</v>
      </c>
      <c r="VGX1194" s="245">
        <v>111</v>
      </c>
      <c r="VGY1194" s="246">
        <v>211</v>
      </c>
      <c r="VGZ1194" s="247" t="e">
        <f>VGZ1211+VGZ1253+VGZ1284+VGZ1300+VGZ1322+VGZ1354+VGZ1370+VGZ1391+VGZ1406+VGZ1439+#REF!+VGZ1453+#REF!+VGZ1465+#REF!</f>
        <v>#REF!</v>
      </c>
      <c r="VHA1194" s="241" t="s">
        <v>30</v>
      </c>
      <c r="VHB1194" s="242" t="s">
        <v>26</v>
      </c>
      <c r="VHC1194" s="243">
        <v>7</v>
      </c>
      <c r="VHD1194" s="243">
        <v>2</v>
      </c>
      <c r="VHE1194" s="244" t="s">
        <v>237</v>
      </c>
      <c r="VHF1194" s="245">
        <v>111</v>
      </c>
      <c r="VHG1194" s="246">
        <v>211</v>
      </c>
      <c r="VHH1194" s="247" t="e">
        <f>VHH1211+VHH1253+VHH1284+VHH1300+VHH1322+VHH1354+VHH1370+VHH1391+VHH1406+VHH1439+#REF!+VHH1453+#REF!+VHH1465+#REF!</f>
        <v>#REF!</v>
      </c>
      <c r="VHI1194" s="241" t="s">
        <v>30</v>
      </c>
      <c r="VHJ1194" s="242" t="s">
        <v>26</v>
      </c>
      <c r="VHK1194" s="243">
        <v>7</v>
      </c>
      <c r="VHL1194" s="243">
        <v>2</v>
      </c>
      <c r="VHM1194" s="244" t="s">
        <v>237</v>
      </c>
      <c r="VHN1194" s="245">
        <v>111</v>
      </c>
      <c r="VHO1194" s="246">
        <v>211</v>
      </c>
      <c r="VHP1194" s="247" t="e">
        <f>VHP1211+VHP1253+VHP1284+VHP1300+VHP1322+VHP1354+VHP1370+VHP1391+VHP1406+VHP1439+#REF!+VHP1453+#REF!+VHP1465+#REF!</f>
        <v>#REF!</v>
      </c>
      <c r="VHQ1194" s="241" t="s">
        <v>30</v>
      </c>
      <c r="VHR1194" s="242" t="s">
        <v>26</v>
      </c>
      <c r="VHS1194" s="243">
        <v>7</v>
      </c>
      <c r="VHT1194" s="243">
        <v>2</v>
      </c>
      <c r="VHU1194" s="244" t="s">
        <v>237</v>
      </c>
      <c r="VHV1194" s="245">
        <v>111</v>
      </c>
      <c r="VHW1194" s="246">
        <v>211</v>
      </c>
      <c r="VHX1194" s="247" t="e">
        <f>VHX1211+VHX1253+VHX1284+VHX1300+VHX1322+VHX1354+VHX1370+VHX1391+VHX1406+VHX1439+#REF!+VHX1453+#REF!+VHX1465+#REF!</f>
        <v>#REF!</v>
      </c>
      <c r="VHY1194" s="241" t="s">
        <v>30</v>
      </c>
      <c r="VHZ1194" s="242" t="s">
        <v>26</v>
      </c>
      <c r="VIA1194" s="243">
        <v>7</v>
      </c>
      <c r="VIB1194" s="243">
        <v>2</v>
      </c>
      <c r="VIC1194" s="244" t="s">
        <v>237</v>
      </c>
      <c r="VID1194" s="245">
        <v>111</v>
      </c>
      <c r="VIE1194" s="246">
        <v>211</v>
      </c>
      <c r="VIF1194" s="247" t="e">
        <f>VIF1211+VIF1253+VIF1284+VIF1300+VIF1322+VIF1354+VIF1370+VIF1391+VIF1406+VIF1439+#REF!+VIF1453+#REF!+VIF1465+#REF!</f>
        <v>#REF!</v>
      </c>
      <c r="VIG1194" s="241" t="s">
        <v>30</v>
      </c>
      <c r="VIH1194" s="242" t="s">
        <v>26</v>
      </c>
      <c r="VII1194" s="243">
        <v>7</v>
      </c>
      <c r="VIJ1194" s="243">
        <v>2</v>
      </c>
      <c r="VIK1194" s="244" t="s">
        <v>237</v>
      </c>
      <c r="VIL1194" s="245">
        <v>111</v>
      </c>
      <c r="VIM1194" s="246">
        <v>211</v>
      </c>
      <c r="VIN1194" s="247" t="e">
        <f>VIN1211+VIN1253+VIN1284+VIN1300+VIN1322+VIN1354+VIN1370+VIN1391+VIN1406+VIN1439+#REF!+VIN1453+#REF!+VIN1465+#REF!</f>
        <v>#REF!</v>
      </c>
      <c r="VIO1194" s="241" t="s">
        <v>30</v>
      </c>
      <c r="VIP1194" s="242" t="s">
        <v>26</v>
      </c>
      <c r="VIQ1194" s="243">
        <v>7</v>
      </c>
      <c r="VIR1194" s="243">
        <v>2</v>
      </c>
      <c r="VIS1194" s="244" t="s">
        <v>237</v>
      </c>
      <c r="VIT1194" s="245">
        <v>111</v>
      </c>
      <c r="VIU1194" s="246">
        <v>211</v>
      </c>
      <c r="VIV1194" s="247" t="e">
        <f>VIV1211+VIV1253+VIV1284+VIV1300+VIV1322+VIV1354+VIV1370+VIV1391+VIV1406+VIV1439+#REF!+VIV1453+#REF!+VIV1465+#REF!</f>
        <v>#REF!</v>
      </c>
      <c r="VIW1194" s="241" t="s">
        <v>30</v>
      </c>
      <c r="VIX1194" s="242" t="s">
        <v>26</v>
      </c>
      <c r="VIY1194" s="243">
        <v>7</v>
      </c>
      <c r="VIZ1194" s="243">
        <v>2</v>
      </c>
      <c r="VJA1194" s="244" t="s">
        <v>237</v>
      </c>
      <c r="VJB1194" s="245">
        <v>111</v>
      </c>
      <c r="VJC1194" s="246">
        <v>211</v>
      </c>
      <c r="VJD1194" s="247" t="e">
        <f>VJD1211+VJD1253+VJD1284+VJD1300+VJD1322+VJD1354+VJD1370+VJD1391+VJD1406+VJD1439+#REF!+VJD1453+#REF!+VJD1465+#REF!</f>
        <v>#REF!</v>
      </c>
      <c r="VJE1194" s="241" t="s">
        <v>30</v>
      </c>
      <c r="VJF1194" s="242" t="s">
        <v>26</v>
      </c>
      <c r="VJG1194" s="243">
        <v>7</v>
      </c>
      <c r="VJH1194" s="243">
        <v>2</v>
      </c>
      <c r="VJI1194" s="244" t="s">
        <v>237</v>
      </c>
      <c r="VJJ1194" s="245">
        <v>111</v>
      </c>
      <c r="VJK1194" s="246">
        <v>211</v>
      </c>
      <c r="VJL1194" s="247" t="e">
        <f>VJL1211+VJL1253+VJL1284+VJL1300+VJL1322+VJL1354+VJL1370+VJL1391+VJL1406+VJL1439+#REF!+VJL1453+#REF!+VJL1465+#REF!</f>
        <v>#REF!</v>
      </c>
      <c r="VJM1194" s="241" t="s">
        <v>30</v>
      </c>
      <c r="VJN1194" s="242" t="s">
        <v>26</v>
      </c>
      <c r="VJO1194" s="243">
        <v>7</v>
      </c>
      <c r="VJP1194" s="243">
        <v>2</v>
      </c>
      <c r="VJQ1194" s="244" t="s">
        <v>237</v>
      </c>
      <c r="VJR1194" s="245">
        <v>111</v>
      </c>
      <c r="VJS1194" s="246">
        <v>211</v>
      </c>
      <c r="VJT1194" s="247" t="e">
        <f>VJT1211+VJT1253+VJT1284+VJT1300+VJT1322+VJT1354+VJT1370+VJT1391+VJT1406+VJT1439+#REF!+VJT1453+#REF!+VJT1465+#REF!</f>
        <v>#REF!</v>
      </c>
      <c r="VJU1194" s="241" t="s">
        <v>30</v>
      </c>
      <c r="VJV1194" s="242" t="s">
        <v>26</v>
      </c>
      <c r="VJW1194" s="243">
        <v>7</v>
      </c>
      <c r="VJX1194" s="243">
        <v>2</v>
      </c>
      <c r="VJY1194" s="244" t="s">
        <v>237</v>
      </c>
      <c r="VJZ1194" s="245">
        <v>111</v>
      </c>
      <c r="VKA1194" s="246">
        <v>211</v>
      </c>
      <c r="VKB1194" s="247" t="e">
        <f>VKB1211+VKB1253+VKB1284+VKB1300+VKB1322+VKB1354+VKB1370+VKB1391+VKB1406+VKB1439+#REF!+VKB1453+#REF!+VKB1465+#REF!</f>
        <v>#REF!</v>
      </c>
      <c r="VKC1194" s="241" t="s">
        <v>30</v>
      </c>
      <c r="VKD1194" s="242" t="s">
        <v>26</v>
      </c>
      <c r="VKE1194" s="243">
        <v>7</v>
      </c>
      <c r="VKF1194" s="243">
        <v>2</v>
      </c>
      <c r="VKG1194" s="244" t="s">
        <v>237</v>
      </c>
      <c r="VKH1194" s="245">
        <v>111</v>
      </c>
      <c r="VKI1194" s="246">
        <v>211</v>
      </c>
      <c r="VKJ1194" s="247" t="e">
        <f>VKJ1211+VKJ1253+VKJ1284+VKJ1300+VKJ1322+VKJ1354+VKJ1370+VKJ1391+VKJ1406+VKJ1439+#REF!+VKJ1453+#REF!+VKJ1465+#REF!</f>
        <v>#REF!</v>
      </c>
      <c r="VKK1194" s="241" t="s">
        <v>30</v>
      </c>
      <c r="VKL1194" s="242" t="s">
        <v>26</v>
      </c>
      <c r="VKM1194" s="243">
        <v>7</v>
      </c>
      <c r="VKN1194" s="243">
        <v>2</v>
      </c>
      <c r="VKO1194" s="244" t="s">
        <v>237</v>
      </c>
      <c r="VKP1194" s="245">
        <v>111</v>
      </c>
      <c r="VKQ1194" s="246">
        <v>211</v>
      </c>
      <c r="VKR1194" s="247" t="e">
        <f>VKR1211+VKR1253+VKR1284+VKR1300+VKR1322+VKR1354+VKR1370+VKR1391+VKR1406+VKR1439+#REF!+VKR1453+#REF!+VKR1465+#REF!</f>
        <v>#REF!</v>
      </c>
      <c r="VKS1194" s="241" t="s">
        <v>30</v>
      </c>
      <c r="VKT1194" s="242" t="s">
        <v>26</v>
      </c>
      <c r="VKU1194" s="243">
        <v>7</v>
      </c>
      <c r="VKV1194" s="243">
        <v>2</v>
      </c>
      <c r="VKW1194" s="244" t="s">
        <v>237</v>
      </c>
      <c r="VKX1194" s="245">
        <v>111</v>
      </c>
      <c r="VKY1194" s="246">
        <v>211</v>
      </c>
      <c r="VKZ1194" s="247" t="e">
        <f>VKZ1211+VKZ1253+VKZ1284+VKZ1300+VKZ1322+VKZ1354+VKZ1370+VKZ1391+VKZ1406+VKZ1439+#REF!+VKZ1453+#REF!+VKZ1465+#REF!</f>
        <v>#REF!</v>
      </c>
      <c r="VLA1194" s="241" t="s">
        <v>30</v>
      </c>
      <c r="VLB1194" s="242" t="s">
        <v>26</v>
      </c>
      <c r="VLC1194" s="243">
        <v>7</v>
      </c>
      <c r="VLD1194" s="243">
        <v>2</v>
      </c>
      <c r="VLE1194" s="244" t="s">
        <v>237</v>
      </c>
      <c r="VLF1194" s="245">
        <v>111</v>
      </c>
      <c r="VLG1194" s="246">
        <v>211</v>
      </c>
      <c r="VLH1194" s="247" t="e">
        <f>VLH1211+VLH1253+VLH1284+VLH1300+VLH1322+VLH1354+VLH1370+VLH1391+VLH1406+VLH1439+#REF!+VLH1453+#REF!+VLH1465+#REF!</f>
        <v>#REF!</v>
      </c>
      <c r="VLI1194" s="241" t="s">
        <v>30</v>
      </c>
      <c r="VLJ1194" s="242" t="s">
        <v>26</v>
      </c>
      <c r="VLK1194" s="243">
        <v>7</v>
      </c>
      <c r="VLL1194" s="243">
        <v>2</v>
      </c>
      <c r="VLM1194" s="244" t="s">
        <v>237</v>
      </c>
      <c r="VLN1194" s="245">
        <v>111</v>
      </c>
      <c r="VLO1194" s="246">
        <v>211</v>
      </c>
      <c r="VLP1194" s="247" t="e">
        <f>VLP1211+VLP1253+VLP1284+VLP1300+VLP1322+VLP1354+VLP1370+VLP1391+VLP1406+VLP1439+#REF!+VLP1453+#REF!+VLP1465+#REF!</f>
        <v>#REF!</v>
      </c>
      <c r="VLQ1194" s="241" t="s">
        <v>30</v>
      </c>
      <c r="VLR1194" s="242" t="s">
        <v>26</v>
      </c>
      <c r="VLS1194" s="243">
        <v>7</v>
      </c>
      <c r="VLT1194" s="243">
        <v>2</v>
      </c>
      <c r="VLU1194" s="244" t="s">
        <v>237</v>
      </c>
      <c r="VLV1194" s="245">
        <v>111</v>
      </c>
      <c r="VLW1194" s="246">
        <v>211</v>
      </c>
      <c r="VLX1194" s="247" t="e">
        <f>VLX1211+VLX1253+VLX1284+VLX1300+VLX1322+VLX1354+VLX1370+VLX1391+VLX1406+VLX1439+#REF!+VLX1453+#REF!+VLX1465+#REF!</f>
        <v>#REF!</v>
      </c>
      <c r="VLY1194" s="241" t="s">
        <v>30</v>
      </c>
      <c r="VLZ1194" s="242" t="s">
        <v>26</v>
      </c>
      <c r="VMA1194" s="243">
        <v>7</v>
      </c>
      <c r="VMB1194" s="243">
        <v>2</v>
      </c>
      <c r="VMC1194" s="244" t="s">
        <v>237</v>
      </c>
      <c r="VMD1194" s="245">
        <v>111</v>
      </c>
      <c r="VME1194" s="246">
        <v>211</v>
      </c>
      <c r="VMF1194" s="247" t="e">
        <f>VMF1211+VMF1253+VMF1284+VMF1300+VMF1322+VMF1354+VMF1370+VMF1391+VMF1406+VMF1439+#REF!+VMF1453+#REF!+VMF1465+#REF!</f>
        <v>#REF!</v>
      </c>
      <c r="VMG1194" s="241" t="s">
        <v>30</v>
      </c>
      <c r="VMH1194" s="242" t="s">
        <v>26</v>
      </c>
      <c r="VMI1194" s="243">
        <v>7</v>
      </c>
      <c r="VMJ1194" s="243">
        <v>2</v>
      </c>
      <c r="VMK1194" s="244" t="s">
        <v>237</v>
      </c>
      <c r="VML1194" s="245">
        <v>111</v>
      </c>
      <c r="VMM1194" s="246">
        <v>211</v>
      </c>
      <c r="VMN1194" s="247" t="e">
        <f>VMN1211+VMN1253+VMN1284+VMN1300+VMN1322+VMN1354+VMN1370+VMN1391+VMN1406+VMN1439+#REF!+VMN1453+#REF!+VMN1465+#REF!</f>
        <v>#REF!</v>
      </c>
      <c r="VMO1194" s="241" t="s">
        <v>30</v>
      </c>
      <c r="VMP1194" s="242" t="s">
        <v>26</v>
      </c>
      <c r="VMQ1194" s="243">
        <v>7</v>
      </c>
      <c r="VMR1194" s="243">
        <v>2</v>
      </c>
      <c r="VMS1194" s="244" t="s">
        <v>237</v>
      </c>
      <c r="VMT1194" s="245">
        <v>111</v>
      </c>
      <c r="VMU1194" s="246">
        <v>211</v>
      </c>
      <c r="VMV1194" s="247" t="e">
        <f>VMV1211+VMV1253+VMV1284+VMV1300+VMV1322+VMV1354+VMV1370+VMV1391+VMV1406+VMV1439+#REF!+VMV1453+#REF!+VMV1465+#REF!</f>
        <v>#REF!</v>
      </c>
      <c r="VMW1194" s="241" t="s">
        <v>30</v>
      </c>
      <c r="VMX1194" s="242" t="s">
        <v>26</v>
      </c>
      <c r="VMY1194" s="243">
        <v>7</v>
      </c>
      <c r="VMZ1194" s="243">
        <v>2</v>
      </c>
      <c r="VNA1194" s="244" t="s">
        <v>237</v>
      </c>
      <c r="VNB1194" s="245">
        <v>111</v>
      </c>
      <c r="VNC1194" s="246">
        <v>211</v>
      </c>
      <c r="VND1194" s="247" t="e">
        <f>VND1211+VND1253+VND1284+VND1300+VND1322+VND1354+VND1370+VND1391+VND1406+VND1439+#REF!+VND1453+#REF!+VND1465+#REF!</f>
        <v>#REF!</v>
      </c>
      <c r="VNE1194" s="241" t="s">
        <v>30</v>
      </c>
      <c r="VNF1194" s="242" t="s">
        <v>26</v>
      </c>
      <c r="VNG1194" s="243">
        <v>7</v>
      </c>
      <c r="VNH1194" s="243">
        <v>2</v>
      </c>
      <c r="VNI1194" s="244" t="s">
        <v>237</v>
      </c>
      <c r="VNJ1194" s="245">
        <v>111</v>
      </c>
      <c r="VNK1194" s="246">
        <v>211</v>
      </c>
      <c r="VNL1194" s="247" t="e">
        <f>VNL1211+VNL1253+VNL1284+VNL1300+VNL1322+VNL1354+VNL1370+VNL1391+VNL1406+VNL1439+#REF!+VNL1453+#REF!+VNL1465+#REF!</f>
        <v>#REF!</v>
      </c>
      <c r="VNM1194" s="241" t="s">
        <v>30</v>
      </c>
      <c r="VNN1194" s="242" t="s">
        <v>26</v>
      </c>
      <c r="VNO1194" s="243">
        <v>7</v>
      </c>
      <c r="VNP1194" s="243">
        <v>2</v>
      </c>
      <c r="VNQ1194" s="244" t="s">
        <v>237</v>
      </c>
      <c r="VNR1194" s="245">
        <v>111</v>
      </c>
      <c r="VNS1194" s="246">
        <v>211</v>
      </c>
      <c r="VNT1194" s="247" t="e">
        <f>VNT1211+VNT1253+VNT1284+VNT1300+VNT1322+VNT1354+VNT1370+VNT1391+VNT1406+VNT1439+#REF!+VNT1453+#REF!+VNT1465+#REF!</f>
        <v>#REF!</v>
      </c>
      <c r="VNU1194" s="241" t="s">
        <v>30</v>
      </c>
      <c r="VNV1194" s="242" t="s">
        <v>26</v>
      </c>
      <c r="VNW1194" s="243">
        <v>7</v>
      </c>
      <c r="VNX1194" s="243">
        <v>2</v>
      </c>
      <c r="VNY1194" s="244" t="s">
        <v>237</v>
      </c>
      <c r="VNZ1194" s="245">
        <v>111</v>
      </c>
      <c r="VOA1194" s="246">
        <v>211</v>
      </c>
      <c r="VOB1194" s="247" t="e">
        <f>VOB1211+VOB1253+VOB1284+VOB1300+VOB1322+VOB1354+VOB1370+VOB1391+VOB1406+VOB1439+#REF!+VOB1453+#REF!+VOB1465+#REF!</f>
        <v>#REF!</v>
      </c>
      <c r="VOC1194" s="241" t="s">
        <v>30</v>
      </c>
      <c r="VOD1194" s="242" t="s">
        <v>26</v>
      </c>
      <c r="VOE1194" s="243">
        <v>7</v>
      </c>
      <c r="VOF1194" s="243">
        <v>2</v>
      </c>
      <c r="VOG1194" s="244" t="s">
        <v>237</v>
      </c>
      <c r="VOH1194" s="245">
        <v>111</v>
      </c>
      <c r="VOI1194" s="246">
        <v>211</v>
      </c>
      <c r="VOJ1194" s="247" t="e">
        <f>VOJ1211+VOJ1253+VOJ1284+VOJ1300+VOJ1322+VOJ1354+VOJ1370+VOJ1391+VOJ1406+VOJ1439+#REF!+VOJ1453+#REF!+VOJ1465+#REF!</f>
        <v>#REF!</v>
      </c>
      <c r="VOK1194" s="241" t="s">
        <v>30</v>
      </c>
      <c r="VOL1194" s="242" t="s">
        <v>26</v>
      </c>
      <c r="VOM1194" s="243">
        <v>7</v>
      </c>
      <c r="VON1194" s="243">
        <v>2</v>
      </c>
      <c r="VOO1194" s="244" t="s">
        <v>237</v>
      </c>
      <c r="VOP1194" s="245">
        <v>111</v>
      </c>
      <c r="VOQ1194" s="246">
        <v>211</v>
      </c>
      <c r="VOR1194" s="247" t="e">
        <f>VOR1211+VOR1253+VOR1284+VOR1300+VOR1322+VOR1354+VOR1370+VOR1391+VOR1406+VOR1439+#REF!+VOR1453+#REF!+VOR1465+#REF!</f>
        <v>#REF!</v>
      </c>
      <c r="VOS1194" s="241" t="s">
        <v>30</v>
      </c>
      <c r="VOT1194" s="242" t="s">
        <v>26</v>
      </c>
      <c r="VOU1194" s="243">
        <v>7</v>
      </c>
      <c r="VOV1194" s="243">
        <v>2</v>
      </c>
      <c r="VOW1194" s="244" t="s">
        <v>237</v>
      </c>
      <c r="VOX1194" s="245">
        <v>111</v>
      </c>
      <c r="VOY1194" s="246">
        <v>211</v>
      </c>
      <c r="VOZ1194" s="247" t="e">
        <f>VOZ1211+VOZ1253+VOZ1284+VOZ1300+VOZ1322+VOZ1354+VOZ1370+VOZ1391+VOZ1406+VOZ1439+#REF!+VOZ1453+#REF!+VOZ1465+#REF!</f>
        <v>#REF!</v>
      </c>
      <c r="VPA1194" s="241" t="s">
        <v>30</v>
      </c>
      <c r="VPB1194" s="242" t="s">
        <v>26</v>
      </c>
      <c r="VPC1194" s="243">
        <v>7</v>
      </c>
      <c r="VPD1194" s="243">
        <v>2</v>
      </c>
      <c r="VPE1194" s="244" t="s">
        <v>237</v>
      </c>
      <c r="VPF1194" s="245">
        <v>111</v>
      </c>
      <c r="VPG1194" s="246">
        <v>211</v>
      </c>
      <c r="VPH1194" s="247" t="e">
        <f>VPH1211+VPH1253+VPH1284+VPH1300+VPH1322+VPH1354+VPH1370+VPH1391+VPH1406+VPH1439+#REF!+VPH1453+#REF!+VPH1465+#REF!</f>
        <v>#REF!</v>
      </c>
      <c r="VPI1194" s="241" t="s">
        <v>30</v>
      </c>
      <c r="VPJ1194" s="242" t="s">
        <v>26</v>
      </c>
      <c r="VPK1194" s="243">
        <v>7</v>
      </c>
      <c r="VPL1194" s="243">
        <v>2</v>
      </c>
      <c r="VPM1194" s="244" t="s">
        <v>237</v>
      </c>
      <c r="VPN1194" s="245">
        <v>111</v>
      </c>
      <c r="VPO1194" s="246">
        <v>211</v>
      </c>
      <c r="VPP1194" s="247" t="e">
        <f>VPP1211+VPP1253+VPP1284+VPP1300+VPP1322+VPP1354+VPP1370+VPP1391+VPP1406+VPP1439+#REF!+VPP1453+#REF!+VPP1465+#REF!</f>
        <v>#REF!</v>
      </c>
      <c r="VPQ1194" s="241" t="s">
        <v>30</v>
      </c>
      <c r="VPR1194" s="242" t="s">
        <v>26</v>
      </c>
      <c r="VPS1194" s="243">
        <v>7</v>
      </c>
      <c r="VPT1194" s="243">
        <v>2</v>
      </c>
      <c r="VPU1194" s="244" t="s">
        <v>237</v>
      </c>
      <c r="VPV1194" s="245">
        <v>111</v>
      </c>
      <c r="VPW1194" s="246">
        <v>211</v>
      </c>
      <c r="VPX1194" s="247" t="e">
        <f>VPX1211+VPX1253+VPX1284+VPX1300+VPX1322+VPX1354+VPX1370+VPX1391+VPX1406+VPX1439+#REF!+VPX1453+#REF!+VPX1465+#REF!</f>
        <v>#REF!</v>
      </c>
      <c r="VPY1194" s="241" t="s">
        <v>30</v>
      </c>
      <c r="VPZ1194" s="242" t="s">
        <v>26</v>
      </c>
      <c r="VQA1194" s="243">
        <v>7</v>
      </c>
      <c r="VQB1194" s="243">
        <v>2</v>
      </c>
      <c r="VQC1194" s="244" t="s">
        <v>237</v>
      </c>
      <c r="VQD1194" s="245">
        <v>111</v>
      </c>
      <c r="VQE1194" s="246">
        <v>211</v>
      </c>
      <c r="VQF1194" s="247" t="e">
        <f>VQF1211+VQF1253+VQF1284+VQF1300+VQF1322+VQF1354+VQF1370+VQF1391+VQF1406+VQF1439+#REF!+VQF1453+#REF!+VQF1465+#REF!</f>
        <v>#REF!</v>
      </c>
      <c r="VQG1194" s="241" t="s">
        <v>30</v>
      </c>
      <c r="VQH1194" s="242" t="s">
        <v>26</v>
      </c>
      <c r="VQI1194" s="243">
        <v>7</v>
      </c>
      <c r="VQJ1194" s="243">
        <v>2</v>
      </c>
      <c r="VQK1194" s="244" t="s">
        <v>237</v>
      </c>
      <c r="VQL1194" s="245">
        <v>111</v>
      </c>
      <c r="VQM1194" s="246">
        <v>211</v>
      </c>
      <c r="VQN1194" s="247" t="e">
        <f>VQN1211+VQN1253+VQN1284+VQN1300+VQN1322+VQN1354+VQN1370+VQN1391+VQN1406+VQN1439+#REF!+VQN1453+#REF!+VQN1465+#REF!</f>
        <v>#REF!</v>
      </c>
      <c r="VQO1194" s="241" t="s">
        <v>30</v>
      </c>
      <c r="VQP1194" s="242" t="s">
        <v>26</v>
      </c>
      <c r="VQQ1194" s="243">
        <v>7</v>
      </c>
      <c r="VQR1194" s="243">
        <v>2</v>
      </c>
      <c r="VQS1194" s="244" t="s">
        <v>237</v>
      </c>
      <c r="VQT1194" s="245">
        <v>111</v>
      </c>
      <c r="VQU1194" s="246">
        <v>211</v>
      </c>
      <c r="VQV1194" s="247" t="e">
        <f>VQV1211+VQV1253+VQV1284+VQV1300+VQV1322+VQV1354+VQV1370+VQV1391+VQV1406+VQV1439+#REF!+VQV1453+#REF!+VQV1465+#REF!</f>
        <v>#REF!</v>
      </c>
      <c r="VQW1194" s="241" t="s">
        <v>30</v>
      </c>
      <c r="VQX1194" s="242" t="s">
        <v>26</v>
      </c>
      <c r="VQY1194" s="243">
        <v>7</v>
      </c>
      <c r="VQZ1194" s="243">
        <v>2</v>
      </c>
      <c r="VRA1194" s="244" t="s">
        <v>237</v>
      </c>
      <c r="VRB1194" s="245">
        <v>111</v>
      </c>
      <c r="VRC1194" s="246">
        <v>211</v>
      </c>
      <c r="VRD1194" s="247" t="e">
        <f>VRD1211+VRD1253+VRD1284+VRD1300+VRD1322+VRD1354+VRD1370+VRD1391+VRD1406+VRD1439+#REF!+VRD1453+#REF!+VRD1465+#REF!</f>
        <v>#REF!</v>
      </c>
      <c r="VRE1194" s="241" t="s">
        <v>30</v>
      </c>
      <c r="VRF1194" s="242" t="s">
        <v>26</v>
      </c>
      <c r="VRG1194" s="243">
        <v>7</v>
      </c>
      <c r="VRH1194" s="243">
        <v>2</v>
      </c>
      <c r="VRI1194" s="244" t="s">
        <v>237</v>
      </c>
      <c r="VRJ1194" s="245">
        <v>111</v>
      </c>
      <c r="VRK1194" s="246">
        <v>211</v>
      </c>
      <c r="VRL1194" s="247" t="e">
        <f>VRL1211+VRL1253+VRL1284+VRL1300+VRL1322+VRL1354+VRL1370+VRL1391+VRL1406+VRL1439+#REF!+VRL1453+#REF!+VRL1465+#REF!</f>
        <v>#REF!</v>
      </c>
      <c r="VRM1194" s="241" t="s">
        <v>30</v>
      </c>
      <c r="VRN1194" s="242" t="s">
        <v>26</v>
      </c>
      <c r="VRO1194" s="243">
        <v>7</v>
      </c>
      <c r="VRP1194" s="243">
        <v>2</v>
      </c>
      <c r="VRQ1194" s="244" t="s">
        <v>237</v>
      </c>
      <c r="VRR1194" s="245">
        <v>111</v>
      </c>
      <c r="VRS1194" s="246">
        <v>211</v>
      </c>
      <c r="VRT1194" s="247" t="e">
        <f>VRT1211+VRT1253+VRT1284+VRT1300+VRT1322+VRT1354+VRT1370+VRT1391+VRT1406+VRT1439+#REF!+VRT1453+#REF!+VRT1465+#REF!</f>
        <v>#REF!</v>
      </c>
      <c r="VRU1194" s="241" t="s">
        <v>30</v>
      </c>
      <c r="VRV1194" s="242" t="s">
        <v>26</v>
      </c>
      <c r="VRW1194" s="243">
        <v>7</v>
      </c>
      <c r="VRX1194" s="243">
        <v>2</v>
      </c>
      <c r="VRY1194" s="244" t="s">
        <v>237</v>
      </c>
      <c r="VRZ1194" s="245">
        <v>111</v>
      </c>
      <c r="VSA1194" s="246">
        <v>211</v>
      </c>
      <c r="VSB1194" s="247" t="e">
        <f>VSB1211+VSB1253+VSB1284+VSB1300+VSB1322+VSB1354+VSB1370+VSB1391+VSB1406+VSB1439+#REF!+VSB1453+#REF!+VSB1465+#REF!</f>
        <v>#REF!</v>
      </c>
      <c r="VSC1194" s="241" t="s">
        <v>30</v>
      </c>
      <c r="VSD1194" s="242" t="s">
        <v>26</v>
      </c>
      <c r="VSE1194" s="243">
        <v>7</v>
      </c>
      <c r="VSF1194" s="243">
        <v>2</v>
      </c>
      <c r="VSG1194" s="244" t="s">
        <v>237</v>
      </c>
      <c r="VSH1194" s="245">
        <v>111</v>
      </c>
      <c r="VSI1194" s="246">
        <v>211</v>
      </c>
      <c r="VSJ1194" s="247" t="e">
        <f>VSJ1211+VSJ1253+VSJ1284+VSJ1300+VSJ1322+VSJ1354+VSJ1370+VSJ1391+VSJ1406+VSJ1439+#REF!+VSJ1453+#REF!+VSJ1465+#REF!</f>
        <v>#REF!</v>
      </c>
      <c r="VSK1194" s="241" t="s">
        <v>30</v>
      </c>
      <c r="VSL1194" s="242" t="s">
        <v>26</v>
      </c>
      <c r="VSM1194" s="243">
        <v>7</v>
      </c>
      <c r="VSN1194" s="243">
        <v>2</v>
      </c>
      <c r="VSO1194" s="244" t="s">
        <v>237</v>
      </c>
      <c r="VSP1194" s="245">
        <v>111</v>
      </c>
      <c r="VSQ1194" s="246">
        <v>211</v>
      </c>
      <c r="VSR1194" s="247" t="e">
        <f>VSR1211+VSR1253+VSR1284+VSR1300+VSR1322+VSR1354+VSR1370+VSR1391+VSR1406+VSR1439+#REF!+VSR1453+#REF!+VSR1465+#REF!</f>
        <v>#REF!</v>
      </c>
      <c r="VSS1194" s="241" t="s">
        <v>30</v>
      </c>
      <c r="VST1194" s="242" t="s">
        <v>26</v>
      </c>
      <c r="VSU1194" s="243">
        <v>7</v>
      </c>
      <c r="VSV1194" s="243">
        <v>2</v>
      </c>
      <c r="VSW1194" s="244" t="s">
        <v>237</v>
      </c>
      <c r="VSX1194" s="245">
        <v>111</v>
      </c>
      <c r="VSY1194" s="246">
        <v>211</v>
      </c>
      <c r="VSZ1194" s="247" t="e">
        <f>VSZ1211+VSZ1253+VSZ1284+VSZ1300+VSZ1322+VSZ1354+VSZ1370+VSZ1391+VSZ1406+VSZ1439+#REF!+VSZ1453+#REF!+VSZ1465+#REF!</f>
        <v>#REF!</v>
      </c>
      <c r="VTA1194" s="241" t="s">
        <v>30</v>
      </c>
      <c r="VTB1194" s="242" t="s">
        <v>26</v>
      </c>
      <c r="VTC1194" s="243">
        <v>7</v>
      </c>
      <c r="VTD1194" s="243">
        <v>2</v>
      </c>
      <c r="VTE1194" s="244" t="s">
        <v>237</v>
      </c>
      <c r="VTF1194" s="245">
        <v>111</v>
      </c>
      <c r="VTG1194" s="246">
        <v>211</v>
      </c>
      <c r="VTH1194" s="247" t="e">
        <f>VTH1211+VTH1253+VTH1284+VTH1300+VTH1322+VTH1354+VTH1370+VTH1391+VTH1406+VTH1439+#REF!+VTH1453+#REF!+VTH1465+#REF!</f>
        <v>#REF!</v>
      </c>
      <c r="VTI1194" s="241" t="s">
        <v>30</v>
      </c>
      <c r="VTJ1194" s="242" t="s">
        <v>26</v>
      </c>
      <c r="VTK1194" s="243">
        <v>7</v>
      </c>
      <c r="VTL1194" s="243">
        <v>2</v>
      </c>
      <c r="VTM1194" s="244" t="s">
        <v>237</v>
      </c>
      <c r="VTN1194" s="245">
        <v>111</v>
      </c>
      <c r="VTO1194" s="246">
        <v>211</v>
      </c>
      <c r="VTP1194" s="247" t="e">
        <f>VTP1211+VTP1253+VTP1284+VTP1300+VTP1322+VTP1354+VTP1370+VTP1391+VTP1406+VTP1439+#REF!+VTP1453+#REF!+VTP1465+#REF!</f>
        <v>#REF!</v>
      </c>
      <c r="VTQ1194" s="241" t="s">
        <v>30</v>
      </c>
      <c r="VTR1194" s="242" t="s">
        <v>26</v>
      </c>
      <c r="VTS1194" s="243">
        <v>7</v>
      </c>
      <c r="VTT1194" s="243">
        <v>2</v>
      </c>
      <c r="VTU1194" s="244" t="s">
        <v>237</v>
      </c>
      <c r="VTV1194" s="245">
        <v>111</v>
      </c>
      <c r="VTW1194" s="246">
        <v>211</v>
      </c>
      <c r="VTX1194" s="247" t="e">
        <f>VTX1211+VTX1253+VTX1284+VTX1300+VTX1322+VTX1354+VTX1370+VTX1391+VTX1406+VTX1439+#REF!+VTX1453+#REF!+VTX1465+#REF!</f>
        <v>#REF!</v>
      </c>
      <c r="VTY1194" s="241" t="s">
        <v>30</v>
      </c>
      <c r="VTZ1194" s="242" t="s">
        <v>26</v>
      </c>
      <c r="VUA1194" s="243">
        <v>7</v>
      </c>
      <c r="VUB1194" s="243">
        <v>2</v>
      </c>
      <c r="VUC1194" s="244" t="s">
        <v>237</v>
      </c>
      <c r="VUD1194" s="245">
        <v>111</v>
      </c>
      <c r="VUE1194" s="246">
        <v>211</v>
      </c>
      <c r="VUF1194" s="247" t="e">
        <f>VUF1211+VUF1253+VUF1284+VUF1300+VUF1322+VUF1354+VUF1370+VUF1391+VUF1406+VUF1439+#REF!+VUF1453+#REF!+VUF1465+#REF!</f>
        <v>#REF!</v>
      </c>
      <c r="VUG1194" s="241" t="s">
        <v>30</v>
      </c>
      <c r="VUH1194" s="242" t="s">
        <v>26</v>
      </c>
      <c r="VUI1194" s="243">
        <v>7</v>
      </c>
      <c r="VUJ1194" s="243">
        <v>2</v>
      </c>
      <c r="VUK1194" s="244" t="s">
        <v>237</v>
      </c>
      <c r="VUL1194" s="245">
        <v>111</v>
      </c>
      <c r="VUM1194" s="246">
        <v>211</v>
      </c>
      <c r="VUN1194" s="247" t="e">
        <f>VUN1211+VUN1253+VUN1284+VUN1300+VUN1322+VUN1354+VUN1370+VUN1391+VUN1406+VUN1439+#REF!+VUN1453+#REF!+VUN1465+#REF!</f>
        <v>#REF!</v>
      </c>
      <c r="VUO1194" s="241" t="s">
        <v>30</v>
      </c>
      <c r="VUP1194" s="242" t="s">
        <v>26</v>
      </c>
      <c r="VUQ1194" s="243">
        <v>7</v>
      </c>
      <c r="VUR1194" s="243">
        <v>2</v>
      </c>
      <c r="VUS1194" s="244" t="s">
        <v>237</v>
      </c>
      <c r="VUT1194" s="245">
        <v>111</v>
      </c>
      <c r="VUU1194" s="246">
        <v>211</v>
      </c>
      <c r="VUV1194" s="247" t="e">
        <f>VUV1211+VUV1253+VUV1284+VUV1300+VUV1322+VUV1354+VUV1370+VUV1391+VUV1406+VUV1439+#REF!+VUV1453+#REF!+VUV1465+#REF!</f>
        <v>#REF!</v>
      </c>
      <c r="VUW1194" s="241" t="s">
        <v>30</v>
      </c>
      <c r="VUX1194" s="242" t="s">
        <v>26</v>
      </c>
      <c r="VUY1194" s="243">
        <v>7</v>
      </c>
      <c r="VUZ1194" s="243">
        <v>2</v>
      </c>
      <c r="VVA1194" s="244" t="s">
        <v>237</v>
      </c>
      <c r="VVB1194" s="245">
        <v>111</v>
      </c>
      <c r="VVC1194" s="246">
        <v>211</v>
      </c>
      <c r="VVD1194" s="247" t="e">
        <f>VVD1211+VVD1253+VVD1284+VVD1300+VVD1322+VVD1354+VVD1370+VVD1391+VVD1406+VVD1439+#REF!+VVD1453+#REF!+VVD1465+#REF!</f>
        <v>#REF!</v>
      </c>
      <c r="VVE1194" s="241" t="s">
        <v>30</v>
      </c>
      <c r="VVF1194" s="242" t="s">
        <v>26</v>
      </c>
      <c r="VVG1194" s="243">
        <v>7</v>
      </c>
      <c r="VVH1194" s="243">
        <v>2</v>
      </c>
      <c r="VVI1194" s="244" t="s">
        <v>237</v>
      </c>
      <c r="VVJ1194" s="245">
        <v>111</v>
      </c>
      <c r="VVK1194" s="246">
        <v>211</v>
      </c>
      <c r="VVL1194" s="247" t="e">
        <f>VVL1211+VVL1253+VVL1284+VVL1300+VVL1322+VVL1354+VVL1370+VVL1391+VVL1406+VVL1439+#REF!+VVL1453+#REF!+VVL1465+#REF!</f>
        <v>#REF!</v>
      </c>
      <c r="VVM1194" s="241" t="s">
        <v>30</v>
      </c>
      <c r="VVN1194" s="242" t="s">
        <v>26</v>
      </c>
      <c r="VVO1194" s="243">
        <v>7</v>
      </c>
      <c r="VVP1194" s="243">
        <v>2</v>
      </c>
      <c r="VVQ1194" s="244" t="s">
        <v>237</v>
      </c>
      <c r="VVR1194" s="245">
        <v>111</v>
      </c>
      <c r="VVS1194" s="246">
        <v>211</v>
      </c>
      <c r="VVT1194" s="247" t="e">
        <f>VVT1211+VVT1253+VVT1284+VVT1300+VVT1322+VVT1354+VVT1370+VVT1391+VVT1406+VVT1439+#REF!+VVT1453+#REF!+VVT1465+#REF!</f>
        <v>#REF!</v>
      </c>
      <c r="VVU1194" s="241" t="s">
        <v>30</v>
      </c>
      <c r="VVV1194" s="242" t="s">
        <v>26</v>
      </c>
      <c r="VVW1194" s="243">
        <v>7</v>
      </c>
      <c r="VVX1194" s="243">
        <v>2</v>
      </c>
      <c r="VVY1194" s="244" t="s">
        <v>237</v>
      </c>
      <c r="VVZ1194" s="245">
        <v>111</v>
      </c>
      <c r="VWA1194" s="246">
        <v>211</v>
      </c>
      <c r="VWB1194" s="247" t="e">
        <f>VWB1211+VWB1253+VWB1284+VWB1300+VWB1322+VWB1354+VWB1370+VWB1391+VWB1406+VWB1439+#REF!+VWB1453+#REF!+VWB1465+#REF!</f>
        <v>#REF!</v>
      </c>
      <c r="VWC1194" s="241" t="s">
        <v>30</v>
      </c>
      <c r="VWD1194" s="242" t="s">
        <v>26</v>
      </c>
      <c r="VWE1194" s="243">
        <v>7</v>
      </c>
      <c r="VWF1194" s="243">
        <v>2</v>
      </c>
      <c r="VWG1194" s="244" t="s">
        <v>237</v>
      </c>
      <c r="VWH1194" s="245">
        <v>111</v>
      </c>
      <c r="VWI1194" s="246">
        <v>211</v>
      </c>
      <c r="VWJ1194" s="247" t="e">
        <f>VWJ1211+VWJ1253+VWJ1284+VWJ1300+VWJ1322+VWJ1354+VWJ1370+VWJ1391+VWJ1406+VWJ1439+#REF!+VWJ1453+#REF!+VWJ1465+#REF!</f>
        <v>#REF!</v>
      </c>
      <c r="VWK1194" s="241" t="s">
        <v>30</v>
      </c>
      <c r="VWL1194" s="242" t="s">
        <v>26</v>
      </c>
      <c r="VWM1194" s="243">
        <v>7</v>
      </c>
      <c r="VWN1194" s="243">
        <v>2</v>
      </c>
      <c r="VWO1194" s="244" t="s">
        <v>237</v>
      </c>
      <c r="VWP1194" s="245">
        <v>111</v>
      </c>
      <c r="VWQ1194" s="246">
        <v>211</v>
      </c>
      <c r="VWR1194" s="247" t="e">
        <f>VWR1211+VWR1253+VWR1284+VWR1300+VWR1322+VWR1354+VWR1370+VWR1391+VWR1406+VWR1439+#REF!+VWR1453+#REF!+VWR1465+#REF!</f>
        <v>#REF!</v>
      </c>
      <c r="VWS1194" s="241" t="s">
        <v>30</v>
      </c>
      <c r="VWT1194" s="242" t="s">
        <v>26</v>
      </c>
      <c r="VWU1194" s="243">
        <v>7</v>
      </c>
      <c r="VWV1194" s="243">
        <v>2</v>
      </c>
      <c r="VWW1194" s="244" t="s">
        <v>237</v>
      </c>
      <c r="VWX1194" s="245">
        <v>111</v>
      </c>
      <c r="VWY1194" s="246">
        <v>211</v>
      </c>
      <c r="VWZ1194" s="247" t="e">
        <f>VWZ1211+VWZ1253+VWZ1284+VWZ1300+VWZ1322+VWZ1354+VWZ1370+VWZ1391+VWZ1406+VWZ1439+#REF!+VWZ1453+#REF!+VWZ1465+#REF!</f>
        <v>#REF!</v>
      </c>
      <c r="VXA1194" s="241" t="s">
        <v>30</v>
      </c>
      <c r="VXB1194" s="242" t="s">
        <v>26</v>
      </c>
      <c r="VXC1194" s="243">
        <v>7</v>
      </c>
      <c r="VXD1194" s="243">
        <v>2</v>
      </c>
      <c r="VXE1194" s="244" t="s">
        <v>237</v>
      </c>
      <c r="VXF1194" s="245">
        <v>111</v>
      </c>
      <c r="VXG1194" s="246">
        <v>211</v>
      </c>
      <c r="VXH1194" s="247" t="e">
        <f>VXH1211+VXH1253+VXH1284+VXH1300+VXH1322+VXH1354+VXH1370+VXH1391+VXH1406+VXH1439+#REF!+VXH1453+#REF!+VXH1465+#REF!</f>
        <v>#REF!</v>
      </c>
      <c r="VXI1194" s="241" t="s">
        <v>30</v>
      </c>
      <c r="VXJ1194" s="242" t="s">
        <v>26</v>
      </c>
      <c r="VXK1194" s="243">
        <v>7</v>
      </c>
      <c r="VXL1194" s="243">
        <v>2</v>
      </c>
      <c r="VXM1194" s="244" t="s">
        <v>237</v>
      </c>
      <c r="VXN1194" s="245">
        <v>111</v>
      </c>
      <c r="VXO1194" s="246">
        <v>211</v>
      </c>
      <c r="VXP1194" s="247" t="e">
        <f>VXP1211+VXP1253+VXP1284+VXP1300+VXP1322+VXP1354+VXP1370+VXP1391+VXP1406+VXP1439+#REF!+VXP1453+#REF!+VXP1465+#REF!</f>
        <v>#REF!</v>
      </c>
      <c r="VXQ1194" s="241" t="s">
        <v>30</v>
      </c>
      <c r="VXR1194" s="242" t="s">
        <v>26</v>
      </c>
      <c r="VXS1194" s="243">
        <v>7</v>
      </c>
      <c r="VXT1194" s="243">
        <v>2</v>
      </c>
      <c r="VXU1194" s="244" t="s">
        <v>237</v>
      </c>
      <c r="VXV1194" s="245">
        <v>111</v>
      </c>
      <c r="VXW1194" s="246">
        <v>211</v>
      </c>
      <c r="VXX1194" s="247" t="e">
        <f>VXX1211+VXX1253+VXX1284+VXX1300+VXX1322+VXX1354+VXX1370+VXX1391+VXX1406+VXX1439+#REF!+VXX1453+#REF!+VXX1465+#REF!</f>
        <v>#REF!</v>
      </c>
      <c r="VXY1194" s="241" t="s">
        <v>30</v>
      </c>
      <c r="VXZ1194" s="242" t="s">
        <v>26</v>
      </c>
      <c r="VYA1194" s="243">
        <v>7</v>
      </c>
      <c r="VYB1194" s="243">
        <v>2</v>
      </c>
      <c r="VYC1194" s="244" t="s">
        <v>237</v>
      </c>
      <c r="VYD1194" s="245">
        <v>111</v>
      </c>
      <c r="VYE1194" s="246">
        <v>211</v>
      </c>
      <c r="VYF1194" s="247" t="e">
        <f>VYF1211+VYF1253+VYF1284+VYF1300+VYF1322+VYF1354+VYF1370+VYF1391+VYF1406+VYF1439+#REF!+VYF1453+#REF!+VYF1465+#REF!</f>
        <v>#REF!</v>
      </c>
      <c r="VYG1194" s="241" t="s">
        <v>30</v>
      </c>
      <c r="VYH1194" s="242" t="s">
        <v>26</v>
      </c>
      <c r="VYI1194" s="243">
        <v>7</v>
      </c>
      <c r="VYJ1194" s="243">
        <v>2</v>
      </c>
      <c r="VYK1194" s="244" t="s">
        <v>237</v>
      </c>
      <c r="VYL1194" s="245">
        <v>111</v>
      </c>
      <c r="VYM1194" s="246">
        <v>211</v>
      </c>
      <c r="VYN1194" s="247" t="e">
        <f>VYN1211+VYN1253+VYN1284+VYN1300+VYN1322+VYN1354+VYN1370+VYN1391+VYN1406+VYN1439+#REF!+VYN1453+#REF!+VYN1465+#REF!</f>
        <v>#REF!</v>
      </c>
      <c r="VYO1194" s="241" t="s">
        <v>30</v>
      </c>
      <c r="VYP1194" s="242" t="s">
        <v>26</v>
      </c>
      <c r="VYQ1194" s="243">
        <v>7</v>
      </c>
      <c r="VYR1194" s="243">
        <v>2</v>
      </c>
      <c r="VYS1194" s="244" t="s">
        <v>237</v>
      </c>
      <c r="VYT1194" s="245">
        <v>111</v>
      </c>
      <c r="VYU1194" s="246">
        <v>211</v>
      </c>
      <c r="VYV1194" s="247" t="e">
        <f>VYV1211+VYV1253+VYV1284+VYV1300+VYV1322+VYV1354+VYV1370+VYV1391+VYV1406+VYV1439+#REF!+VYV1453+#REF!+VYV1465+#REF!</f>
        <v>#REF!</v>
      </c>
      <c r="VYW1194" s="241" t="s">
        <v>30</v>
      </c>
      <c r="VYX1194" s="242" t="s">
        <v>26</v>
      </c>
      <c r="VYY1194" s="243">
        <v>7</v>
      </c>
      <c r="VYZ1194" s="243">
        <v>2</v>
      </c>
      <c r="VZA1194" s="244" t="s">
        <v>237</v>
      </c>
      <c r="VZB1194" s="245">
        <v>111</v>
      </c>
      <c r="VZC1194" s="246">
        <v>211</v>
      </c>
      <c r="VZD1194" s="247" t="e">
        <f>VZD1211+VZD1253+VZD1284+VZD1300+VZD1322+VZD1354+VZD1370+VZD1391+VZD1406+VZD1439+#REF!+VZD1453+#REF!+VZD1465+#REF!</f>
        <v>#REF!</v>
      </c>
      <c r="VZE1194" s="241" t="s">
        <v>30</v>
      </c>
      <c r="VZF1194" s="242" t="s">
        <v>26</v>
      </c>
      <c r="VZG1194" s="243">
        <v>7</v>
      </c>
      <c r="VZH1194" s="243">
        <v>2</v>
      </c>
      <c r="VZI1194" s="244" t="s">
        <v>237</v>
      </c>
      <c r="VZJ1194" s="245">
        <v>111</v>
      </c>
      <c r="VZK1194" s="246">
        <v>211</v>
      </c>
      <c r="VZL1194" s="247" t="e">
        <f>VZL1211+VZL1253+VZL1284+VZL1300+VZL1322+VZL1354+VZL1370+VZL1391+VZL1406+VZL1439+#REF!+VZL1453+#REF!+VZL1465+#REF!</f>
        <v>#REF!</v>
      </c>
      <c r="VZM1194" s="241" t="s">
        <v>30</v>
      </c>
      <c r="VZN1194" s="242" t="s">
        <v>26</v>
      </c>
      <c r="VZO1194" s="243">
        <v>7</v>
      </c>
      <c r="VZP1194" s="243">
        <v>2</v>
      </c>
      <c r="VZQ1194" s="244" t="s">
        <v>237</v>
      </c>
      <c r="VZR1194" s="245">
        <v>111</v>
      </c>
      <c r="VZS1194" s="246">
        <v>211</v>
      </c>
      <c r="VZT1194" s="247" t="e">
        <f>VZT1211+VZT1253+VZT1284+VZT1300+VZT1322+VZT1354+VZT1370+VZT1391+VZT1406+VZT1439+#REF!+VZT1453+#REF!+VZT1465+#REF!</f>
        <v>#REF!</v>
      </c>
      <c r="VZU1194" s="241" t="s">
        <v>30</v>
      </c>
      <c r="VZV1194" s="242" t="s">
        <v>26</v>
      </c>
      <c r="VZW1194" s="243">
        <v>7</v>
      </c>
      <c r="VZX1194" s="243">
        <v>2</v>
      </c>
      <c r="VZY1194" s="244" t="s">
        <v>237</v>
      </c>
      <c r="VZZ1194" s="245">
        <v>111</v>
      </c>
      <c r="WAA1194" s="246">
        <v>211</v>
      </c>
      <c r="WAB1194" s="247" t="e">
        <f>WAB1211+WAB1253+WAB1284+WAB1300+WAB1322+WAB1354+WAB1370+WAB1391+WAB1406+WAB1439+#REF!+WAB1453+#REF!+WAB1465+#REF!</f>
        <v>#REF!</v>
      </c>
      <c r="WAC1194" s="241" t="s">
        <v>30</v>
      </c>
      <c r="WAD1194" s="242" t="s">
        <v>26</v>
      </c>
      <c r="WAE1194" s="243">
        <v>7</v>
      </c>
      <c r="WAF1194" s="243">
        <v>2</v>
      </c>
      <c r="WAG1194" s="244" t="s">
        <v>237</v>
      </c>
      <c r="WAH1194" s="245">
        <v>111</v>
      </c>
      <c r="WAI1194" s="246">
        <v>211</v>
      </c>
      <c r="WAJ1194" s="247" t="e">
        <f>WAJ1211+WAJ1253+WAJ1284+WAJ1300+WAJ1322+WAJ1354+WAJ1370+WAJ1391+WAJ1406+WAJ1439+#REF!+WAJ1453+#REF!+WAJ1465+#REF!</f>
        <v>#REF!</v>
      </c>
      <c r="WAK1194" s="241" t="s">
        <v>30</v>
      </c>
      <c r="WAL1194" s="242" t="s">
        <v>26</v>
      </c>
      <c r="WAM1194" s="243">
        <v>7</v>
      </c>
      <c r="WAN1194" s="243">
        <v>2</v>
      </c>
      <c r="WAO1194" s="244" t="s">
        <v>237</v>
      </c>
      <c r="WAP1194" s="245">
        <v>111</v>
      </c>
      <c r="WAQ1194" s="246">
        <v>211</v>
      </c>
      <c r="WAR1194" s="247" t="e">
        <f>WAR1211+WAR1253+WAR1284+WAR1300+WAR1322+WAR1354+WAR1370+WAR1391+WAR1406+WAR1439+#REF!+WAR1453+#REF!+WAR1465+#REF!</f>
        <v>#REF!</v>
      </c>
      <c r="WAS1194" s="241" t="s">
        <v>30</v>
      </c>
      <c r="WAT1194" s="242" t="s">
        <v>26</v>
      </c>
      <c r="WAU1194" s="243">
        <v>7</v>
      </c>
      <c r="WAV1194" s="243">
        <v>2</v>
      </c>
      <c r="WAW1194" s="244" t="s">
        <v>237</v>
      </c>
      <c r="WAX1194" s="245">
        <v>111</v>
      </c>
      <c r="WAY1194" s="246">
        <v>211</v>
      </c>
      <c r="WAZ1194" s="247" t="e">
        <f>WAZ1211+WAZ1253+WAZ1284+WAZ1300+WAZ1322+WAZ1354+WAZ1370+WAZ1391+WAZ1406+WAZ1439+#REF!+WAZ1453+#REF!+WAZ1465+#REF!</f>
        <v>#REF!</v>
      </c>
      <c r="WBA1194" s="241" t="s">
        <v>30</v>
      </c>
      <c r="WBB1194" s="242" t="s">
        <v>26</v>
      </c>
      <c r="WBC1194" s="243">
        <v>7</v>
      </c>
      <c r="WBD1194" s="243">
        <v>2</v>
      </c>
      <c r="WBE1194" s="244" t="s">
        <v>237</v>
      </c>
      <c r="WBF1194" s="245">
        <v>111</v>
      </c>
      <c r="WBG1194" s="246">
        <v>211</v>
      </c>
      <c r="WBH1194" s="247" t="e">
        <f>WBH1211+WBH1253+WBH1284+WBH1300+WBH1322+WBH1354+WBH1370+WBH1391+WBH1406+WBH1439+#REF!+WBH1453+#REF!+WBH1465+#REF!</f>
        <v>#REF!</v>
      </c>
      <c r="WBI1194" s="241" t="s">
        <v>30</v>
      </c>
      <c r="WBJ1194" s="242" t="s">
        <v>26</v>
      </c>
      <c r="WBK1194" s="243">
        <v>7</v>
      </c>
      <c r="WBL1194" s="243">
        <v>2</v>
      </c>
      <c r="WBM1194" s="244" t="s">
        <v>237</v>
      </c>
      <c r="WBN1194" s="245">
        <v>111</v>
      </c>
      <c r="WBO1194" s="246">
        <v>211</v>
      </c>
      <c r="WBP1194" s="247" t="e">
        <f>WBP1211+WBP1253+WBP1284+WBP1300+WBP1322+WBP1354+WBP1370+WBP1391+WBP1406+WBP1439+#REF!+WBP1453+#REF!+WBP1465+#REF!</f>
        <v>#REF!</v>
      </c>
      <c r="WBQ1194" s="241" t="s">
        <v>30</v>
      </c>
      <c r="WBR1194" s="242" t="s">
        <v>26</v>
      </c>
      <c r="WBS1194" s="243">
        <v>7</v>
      </c>
      <c r="WBT1194" s="243">
        <v>2</v>
      </c>
      <c r="WBU1194" s="244" t="s">
        <v>237</v>
      </c>
      <c r="WBV1194" s="245">
        <v>111</v>
      </c>
      <c r="WBW1194" s="246">
        <v>211</v>
      </c>
      <c r="WBX1194" s="247" t="e">
        <f>WBX1211+WBX1253+WBX1284+WBX1300+WBX1322+WBX1354+WBX1370+WBX1391+WBX1406+WBX1439+#REF!+WBX1453+#REF!+WBX1465+#REF!</f>
        <v>#REF!</v>
      </c>
      <c r="WBY1194" s="241" t="s">
        <v>30</v>
      </c>
      <c r="WBZ1194" s="242" t="s">
        <v>26</v>
      </c>
      <c r="WCA1194" s="243">
        <v>7</v>
      </c>
      <c r="WCB1194" s="243">
        <v>2</v>
      </c>
      <c r="WCC1194" s="244" t="s">
        <v>237</v>
      </c>
      <c r="WCD1194" s="245">
        <v>111</v>
      </c>
      <c r="WCE1194" s="246">
        <v>211</v>
      </c>
      <c r="WCF1194" s="247" t="e">
        <f>WCF1211+WCF1253+WCF1284+WCF1300+WCF1322+WCF1354+WCF1370+WCF1391+WCF1406+WCF1439+#REF!+WCF1453+#REF!+WCF1465+#REF!</f>
        <v>#REF!</v>
      </c>
      <c r="WCG1194" s="241" t="s">
        <v>30</v>
      </c>
      <c r="WCH1194" s="242" t="s">
        <v>26</v>
      </c>
      <c r="WCI1194" s="243">
        <v>7</v>
      </c>
      <c r="WCJ1194" s="243">
        <v>2</v>
      </c>
      <c r="WCK1194" s="244" t="s">
        <v>237</v>
      </c>
      <c r="WCL1194" s="245">
        <v>111</v>
      </c>
      <c r="WCM1194" s="246">
        <v>211</v>
      </c>
      <c r="WCN1194" s="247" t="e">
        <f>WCN1211+WCN1253+WCN1284+WCN1300+WCN1322+WCN1354+WCN1370+WCN1391+WCN1406+WCN1439+#REF!+WCN1453+#REF!+WCN1465+#REF!</f>
        <v>#REF!</v>
      </c>
      <c r="WCO1194" s="241" t="s">
        <v>30</v>
      </c>
      <c r="WCP1194" s="242" t="s">
        <v>26</v>
      </c>
      <c r="WCQ1194" s="243">
        <v>7</v>
      </c>
      <c r="WCR1194" s="243">
        <v>2</v>
      </c>
      <c r="WCS1194" s="244" t="s">
        <v>237</v>
      </c>
      <c r="WCT1194" s="245">
        <v>111</v>
      </c>
      <c r="WCU1194" s="246">
        <v>211</v>
      </c>
      <c r="WCV1194" s="247" t="e">
        <f>WCV1211+WCV1253+WCV1284+WCV1300+WCV1322+WCV1354+WCV1370+WCV1391+WCV1406+WCV1439+#REF!+WCV1453+#REF!+WCV1465+#REF!</f>
        <v>#REF!</v>
      </c>
      <c r="WCW1194" s="241" t="s">
        <v>30</v>
      </c>
      <c r="WCX1194" s="242" t="s">
        <v>26</v>
      </c>
      <c r="WCY1194" s="243">
        <v>7</v>
      </c>
      <c r="WCZ1194" s="243">
        <v>2</v>
      </c>
      <c r="WDA1194" s="244" t="s">
        <v>237</v>
      </c>
      <c r="WDB1194" s="245">
        <v>111</v>
      </c>
      <c r="WDC1194" s="246">
        <v>211</v>
      </c>
      <c r="WDD1194" s="247" t="e">
        <f>WDD1211+WDD1253+WDD1284+WDD1300+WDD1322+WDD1354+WDD1370+WDD1391+WDD1406+WDD1439+#REF!+WDD1453+#REF!+WDD1465+#REF!</f>
        <v>#REF!</v>
      </c>
      <c r="WDE1194" s="241" t="s">
        <v>30</v>
      </c>
      <c r="WDF1194" s="242" t="s">
        <v>26</v>
      </c>
      <c r="WDG1194" s="243">
        <v>7</v>
      </c>
      <c r="WDH1194" s="243">
        <v>2</v>
      </c>
      <c r="WDI1194" s="244" t="s">
        <v>237</v>
      </c>
      <c r="WDJ1194" s="245">
        <v>111</v>
      </c>
      <c r="WDK1194" s="246">
        <v>211</v>
      </c>
      <c r="WDL1194" s="247" t="e">
        <f>WDL1211+WDL1253+WDL1284+WDL1300+WDL1322+WDL1354+WDL1370+WDL1391+WDL1406+WDL1439+#REF!+WDL1453+#REF!+WDL1465+#REF!</f>
        <v>#REF!</v>
      </c>
      <c r="WDM1194" s="241" t="s">
        <v>30</v>
      </c>
      <c r="WDN1194" s="242" t="s">
        <v>26</v>
      </c>
      <c r="WDO1194" s="243">
        <v>7</v>
      </c>
      <c r="WDP1194" s="243">
        <v>2</v>
      </c>
      <c r="WDQ1194" s="244" t="s">
        <v>237</v>
      </c>
      <c r="WDR1194" s="245">
        <v>111</v>
      </c>
      <c r="WDS1194" s="246">
        <v>211</v>
      </c>
      <c r="WDT1194" s="247" t="e">
        <f>WDT1211+WDT1253+WDT1284+WDT1300+WDT1322+WDT1354+WDT1370+WDT1391+WDT1406+WDT1439+#REF!+WDT1453+#REF!+WDT1465+#REF!</f>
        <v>#REF!</v>
      </c>
      <c r="WDU1194" s="241" t="s">
        <v>30</v>
      </c>
      <c r="WDV1194" s="242" t="s">
        <v>26</v>
      </c>
      <c r="WDW1194" s="243">
        <v>7</v>
      </c>
      <c r="WDX1194" s="243">
        <v>2</v>
      </c>
      <c r="WDY1194" s="244" t="s">
        <v>237</v>
      </c>
      <c r="WDZ1194" s="245">
        <v>111</v>
      </c>
      <c r="WEA1194" s="246">
        <v>211</v>
      </c>
      <c r="WEB1194" s="247" t="e">
        <f>WEB1211+WEB1253+WEB1284+WEB1300+WEB1322+WEB1354+WEB1370+WEB1391+WEB1406+WEB1439+#REF!+WEB1453+#REF!+WEB1465+#REF!</f>
        <v>#REF!</v>
      </c>
      <c r="WEC1194" s="241" t="s">
        <v>30</v>
      </c>
      <c r="WED1194" s="242" t="s">
        <v>26</v>
      </c>
      <c r="WEE1194" s="243">
        <v>7</v>
      </c>
      <c r="WEF1194" s="243">
        <v>2</v>
      </c>
      <c r="WEG1194" s="244" t="s">
        <v>237</v>
      </c>
      <c r="WEH1194" s="245">
        <v>111</v>
      </c>
      <c r="WEI1194" s="246">
        <v>211</v>
      </c>
      <c r="WEJ1194" s="247" t="e">
        <f>WEJ1211+WEJ1253+WEJ1284+WEJ1300+WEJ1322+WEJ1354+WEJ1370+WEJ1391+WEJ1406+WEJ1439+#REF!+WEJ1453+#REF!+WEJ1465+#REF!</f>
        <v>#REF!</v>
      </c>
      <c r="WEK1194" s="241" t="s">
        <v>30</v>
      </c>
      <c r="WEL1194" s="242" t="s">
        <v>26</v>
      </c>
      <c r="WEM1194" s="243">
        <v>7</v>
      </c>
      <c r="WEN1194" s="243">
        <v>2</v>
      </c>
      <c r="WEO1194" s="244" t="s">
        <v>237</v>
      </c>
      <c r="WEP1194" s="245">
        <v>111</v>
      </c>
      <c r="WEQ1194" s="246">
        <v>211</v>
      </c>
      <c r="WER1194" s="247" t="e">
        <f>WER1211+WER1253+WER1284+WER1300+WER1322+WER1354+WER1370+WER1391+WER1406+WER1439+#REF!+WER1453+#REF!+WER1465+#REF!</f>
        <v>#REF!</v>
      </c>
      <c r="WES1194" s="241" t="s">
        <v>30</v>
      </c>
      <c r="WET1194" s="242" t="s">
        <v>26</v>
      </c>
      <c r="WEU1194" s="243">
        <v>7</v>
      </c>
      <c r="WEV1194" s="243">
        <v>2</v>
      </c>
      <c r="WEW1194" s="244" t="s">
        <v>237</v>
      </c>
      <c r="WEX1194" s="245">
        <v>111</v>
      </c>
      <c r="WEY1194" s="246">
        <v>211</v>
      </c>
      <c r="WEZ1194" s="247" t="e">
        <f>WEZ1211+WEZ1253+WEZ1284+WEZ1300+WEZ1322+WEZ1354+WEZ1370+WEZ1391+WEZ1406+WEZ1439+#REF!+WEZ1453+#REF!+WEZ1465+#REF!</f>
        <v>#REF!</v>
      </c>
      <c r="WFA1194" s="241" t="s">
        <v>30</v>
      </c>
      <c r="WFB1194" s="242" t="s">
        <v>26</v>
      </c>
      <c r="WFC1194" s="243">
        <v>7</v>
      </c>
      <c r="WFD1194" s="243">
        <v>2</v>
      </c>
      <c r="WFE1194" s="244" t="s">
        <v>237</v>
      </c>
      <c r="WFF1194" s="245">
        <v>111</v>
      </c>
      <c r="WFG1194" s="246">
        <v>211</v>
      </c>
      <c r="WFH1194" s="247" t="e">
        <f>WFH1211+WFH1253+WFH1284+WFH1300+WFH1322+WFH1354+WFH1370+WFH1391+WFH1406+WFH1439+#REF!+WFH1453+#REF!+WFH1465+#REF!</f>
        <v>#REF!</v>
      </c>
      <c r="WFI1194" s="241" t="s">
        <v>30</v>
      </c>
      <c r="WFJ1194" s="242" t="s">
        <v>26</v>
      </c>
      <c r="WFK1194" s="243">
        <v>7</v>
      </c>
      <c r="WFL1194" s="243">
        <v>2</v>
      </c>
      <c r="WFM1194" s="244" t="s">
        <v>237</v>
      </c>
      <c r="WFN1194" s="245">
        <v>111</v>
      </c>
      <c r="WFO1194" s="246">
        <v>211</v>
      </c>
      <c r="WFP1194" s="247" t="e">
        <f>WFP1211+WFP1253+WFP1284+WFP1300+WFP1322+WFP1354+WFP1370+WFP1391+WFP1406+WFP1439+#REF!+WFP1453+#REF!+WFP1465+#REF!</f>
        <v>#REF!</v>
      </c>
      <c r="WFQ1194" s="241" t="s">
        <v>30</v>
      </c>
      <c r="WFR1194" s="242" t="s">
        <v>26</v>
      </c>
      <c r="WFS1194" s="243">
        <v>7</v>
      </c>
      <c r="WFT1194" s="243">
        <v>2</v>
      </c>
      <c r="WFU1194" s="244" t="s">
        <v>237</v>
      </c>
      <c r="WFV1194" s="245">
        <v>111</v>
      </c>
      <c r="WFW1194" s="246">
        <v>211</v>
      </c>
      <c r="WFX1194" s="247" t="e">
        <f>WFX1211+WFX1253+WFX1284+WFX1300+WFX1322+WFX1354+WFX1370+WFX1391+WFX1406+WFX1439+#REF!+WFX1453+#REF!+WFX1465+#REF!</f>
        <v>#REF!</v>
      </c>
      <c r="WFY1194" s="241" t="s">
        <v>30</v>
      </c>
      <c r="WFZ1194" s="242" t="s">
        <v>26</v>
      </c>
      <c r="WGA1194" s="243">
        <v>7</v>
      </c>
      <c r="WGB1194" s="243">
        <v>2</v>
      </c>
      <c r="WGC1194" s="244" t="s">
        <v>237</v>
      </c>
      <c r="WGD1194" s="245">
        <v>111</v>
      </c>
      <c r="WGE1194" s="246">
        <v>211</v>
      </c>
      <c r="WGF1194" s="247" t="e">
        <f>WGF1211+WGF1253+WGF1284+WGF1300+WGF1322+WGF1354+WGF1370+WGF1391+WGF1406+WGF1439+#REF!+WGF1453+#REF!+WGF1465+#REF!</f>
        <v>#REF!</v>
      </c>
      <c r="WGG1194" s="241" t="s">
        <v>30</v>
      </c>
      <c r="WGH1194" s="242" t="s">
        <v>26</v>
      </c>
      <c r="WGI1194" s="243">
        <v>7</v>
      </c>
      <c r="WGJ1194" s="243">
        <v>2</v>
      </c>
      <c r="WGK1194" s="244" t="s">
        <v>237</v>
      </c>
      <c r="WGL1194" s="245">
        <v>111</v>
      </c>
      <c r="WGM1194" s="246">
        <v>211</v>
      </c>
      <c r="WGN1194" s="247" t="e">
        <f>WGN1211+WGN1253+WGN1284+WGN1300+WGN1322+WGN1354+WGN1370+WGN1391+WGN1406+WGN1439+#REF!+WGN1453+#REF!+WGN1465+#REF!</f>
        <v>#REF!</v>
      </c>
      <c r="WGO1194" s="241" t="s">
        <v>30</v>
      </c>
      <c r="WGP1194" s="242" t="s">
        <v>26</v>
      </c>
      <c r="WGQ1194" s="243">
        <v>7</v>
      </c>
      <c r="WGR1194" s="243">
        <v>2</v>
      </c>
      <c r="WGS1194" s="244" t="s">
        <v>237</v>
      </c>
      <c r="WGT1194" s="245">
        <v>111</v>
      </c>
      <c r="WGU1194" s="246">
        <v>211</v>
      </c>
      <c r="WGV1194" s="247" t="e">
        <f>WGV1211+WGV1253+WGV1284+WGV1300+WGV1322+WGV1354+WGV1370+WGV1391+WGV1406+WGV1439+#REF!+WGV1453+#REF!+WGV1465+#REF!</f>
        <v>#REF!</v>
      </c>
      <c r="WGW1194" s="241" t="s">
        <v>30</v>
      </c>
      <c r="WGX1194" s="242" t="s">
        <v>26</v>
      </c>
      <c r="WGY1194" s="243">
        <v>7</v>
      </c>
      <c r="WGZ1194" s="243">
        <v>2</v>
      </c>
      <c r="WHA1194" s="244" t="s">
        <v>237</v>
      </c>
      <c r="WHB1194" s="245">
        <v>111</v>
      </c>
      <c r="WHC1194" s="246">
        <v>211</v>
      </c>
      <c r="WHD1194" s="247" t="e">
        <f>WHD1211+WHD1253+WHD1284+WHD1300+WHD1322+WHD1354+WHD1370+WHD1391+WHD1406+WHD1439+#REF!+WHD1453+#REF!+WHD1465+#REF!</f>
        <v>#REF!</v>
      </c>
      <c r="WHE1194" s="241" t="s">
        <v>30</v>
      </c>
      <c r="WHF1194" s="242" t="s">
        <v>26</v>
      </c>
      <c r="WHG1194" s="243">
        <v>7</v>
      </c>
      <c r="WHH1194" s="243">
        <v>2</v>
      </c>
      <c r="WHI1194" s="244" t="s">
        <v>237</v>
      </c>
      <c r="WHJ1194" s="245">
        <v>111</v>
      </c>
      <c r="WHK1194" s="246">
        <v>211</v>
      </c>
      <c r="WHL1194" s="247" t="e">
        <f>WHL1211+WHL1253+WHL1284+WHL1300+WHL1322+WHL1354+WHL1370+WHL1391+WHL1406+WHL1439+#REF!+WHL1453+#REF!+WHL1465+#REF!</f>
        <v>#REF!</v>
      </c>
      <c r="WHM1194" s="241" t="s">
        <v>30</v>
      </c>
      <c r="WHN1194" s="242" t="s">
        <v>26</v>
      </c>
      <c r="WHO1194" s="243">
        <v>7</v>
      </c>
      <c r="WHP1194" s="243">
        <v>2</v>
      </c>
      <c r="WHQ1194" s="244" t="s">
        <v>237</v>
      </c>
      <c r="WHR1194" s="245">
        <v>111</v>
      </c>
      <c r="WHS1194" s="246">
        <v>211</v>
      </c>
      <c r="WHT1194" s="247" t="e">
        <f>WHT1211+WHT1253+WHT1284+WHT1300+WHT1322+WHT1354+WHT1370+WHT1391+WHT1406+WHT1439+#REF!+WHT1453+#REF!+WHT1465+#REF!</f>
        <v>#REF!</v>
      </c>
      <c r="WHU1194" s="241" t="s">
        <v>30</v>
      </c>
      <c r="WHV1194" s="242" t="s">
        <v>26</v>
      </c>
      <c r="WHW1194" s="243">
        <v>7</v>
      </c>
      <c r="WHX1194" s="243">
        <v>2</v>
      </c>
      <c r="WHY1194" s="244" t="s">
        <v>237</v>
      </c>
      <c r="WHZ1194" s="245">
        <v>111</v>
      </c>
      <c r="WIA1194" s="246">
        <v>211</v>
      </c>
      <c r="WIB1194" s="247" t="e">
        <f>WIB1211+WIB1253+WIB1284+WIB1300+WIB1322+WIB1354+WIB1370+WIB1391+WIB1406+WIB1439+#REF!+WIB1453+#REF!+WIB1465+#REF!</f>
        <v>#REF!</v>
      </c>
      <c r="WIC1194" s="241" t="s">
        <v>30</v>
      </c>
      <c r="WID1194" s="242" t="s">
        <v>26</v>
      </c>
      <c r="WIE1194" s="243">
        <v>7</v>
      </c>
      <c r="WIF1194" s="243">
        <v>2</v>
      </c>
      <c r="WIG1194" s="244" t="s">
        <v>237</v>
      </c>
      <c r="WIH1194" s="245">
        <v>111</v>
      </c>
      <c r="WII1194" s="246">
        <v>211</v>
      </c>
      <c r="WIJ1194" s="247" t="e">
        <f>WIJ1211+WIJ1253+WIJ1284+WIJ1300+WIJ1322+WIJ1354+WIJ1370+WIJ1391+WIJ1406+WIJ1439+#REF!+WIJ1453+#REF!+WIJ1465+#REF!</f>
        <v>#REF!</v>
      </c>
      <c r="WIK1194" s="241" t="s">
        <v>30</v>
      </c>
      <c r="WIL1194" s="242" t="s">
        <v>26</v>
      </c>
      <c r="WIM1194" s="243">
        <v>7</v>
      </c>
      <c r="WIN1194" s="243">
        <v>2</v>
      </c>
      <c r="WIO1194" s="244" t="s">
        <v>237</v>
      </c>
      <c r="WIP1194" s="245">
        <v>111</v>
      </c>
      <c r="WIQ1194" s="246">
        <v>211</v>
      </c>
      <c r="WIR1194" s="247" t="e">
        <f>WIR1211+WIR1253+WIR1284+WIR1300+WIR1322+WIR1354+WIR1370+WIR1391+WIR1406+WIR1439+#REF!+WIR1453+#REF!+WIR1465+#REF!</f>
        <v>#REF!</v>
      </c>
      <c r="WIS1194" s="241" t="s">
        <v>30</v>
      </c>
      <c r="WIT1194" s="242" t="s">
        <v>26</v>
      </c>
      <c r="WIU1194" s="243">
        <v>7</v>
      </c>
      <c r="WIV1194" s="243">
        <v>2</v>
      </c>
      <c r="WIW1194" s="244" t="s">
        <v>237</v>
      </c>
      <c r="WIX1194" s="245">
        <v>111</v>
      </c>
      <c r="WIY1194" s="246">
        <v>211</v>
      </c>
      <c r="WIZ1194" s="247" t="e">
        <f>WIZ1211+WIZ1253+WIZ1284+WIZ1300+WIZ1322+WIZ1354+WIZ1370+WIZ1391+WIZ1406+WIZ1439+#REF!+WIZ1453+#REF!+WIZ1465+#REF!</f>
        <v>#REF!</v>
      </c>
      <c r="WJA1194" s="241" t="s">
        <v>30</v>
      </c>
      <c r="WJB1194" s="242" t="s">
        <v>26</v>
      </c>
      <c r="WJC1194" s="243">
        <v>7</v>
      </c>
      <c r="WJD1194" s="243">
        <v>2</v>
      </c>
      <c r="WJE1194" s="244" t="s">
        <v>237</v>
      </c>
      <c r="WJF1194" s="245">
        <v>111</v>
      </c>
      <c r="WJG1194" s="246">
        <v>211</v>
      </c>
      <c r="WJH1194" s="247" t="e">
        <f>WJH1211+WJH1253+WJH1284+WJH1300+WJH1322+WJH1354+WJH1370+WJH1391+WJH1406+WJH1439+#REF!+WJH1453+#REF!+WJH1465+#REF!</f>
        <v>#REF!</v>
      </c>
      <c r="WJI1194" s="241" t="s">
        <v>30</v>
      </c>
      <c r="WJJ1194" s="242" t="s">
        <v>26</v>
      </c>
      <c r="WJK1194" s="243">
        <v>7</v>
      </c>
      <c r="WJL1194" s="243">
        <v>2</v>
      </c>
      <c r="WJM1194" s="244" t="s">
        <v>237</v>
      </c>
      <c r="WJN1194" s="245">
        <v>111</v>
      </c>
      <c r="WJO1194" s="246">
        <v>211</v>
      </c>
      <c r="WJP1194" s="247" t="e">
        <f>WJP1211+WJP1253+WJP1284+WJP1300+WJP1322+WJP1354+WJP1370+WJP1391+WJP1406+WJP1439+#REF!+WJP1453+#REF!+WJP1465+#REF!</f>
        <v>#REF!</v>
      </c>
      <c r="WJQ1194" s="241" t="s">
        <v>30</v>
      </c>
      <c r="WJR1194" s="242" t="s">
        <v>26</v>
      </c>
      <c r="WJS1194" s="243">
        <v>7</v>
      </c>
      <c r="WJT1194" s="243">
        <v>2</v>
      </c>
      <c r="WJU1194" s="244" t="s">
        <v>237</v>
      </c>
      <c r="WJV1194" s="245">
        <v>111</v>
      </c>
      <c r="WJW1194" s="246">
        <v>211</v>
      </c>
      <c r="WJX1194" s="247" t="e">
        <f>WJX1211+WJX1253+WJX1284+WJX1300+WJX1322+WJX1354+WJX1370+WJX1391+WJX1406+WJX1439+#REF!+WJX1453+#REF!+WJX1465+#REF!</f>
        <v>#REF!</v>
      </c>
      <c r="WJY1194" s="241" t="s">
        <v>30</v>
      </c>
      <c r="WJZ1194" s="242" t="s">
        <v>26</v>
      </c>
      <c r="WKA1194" s="243">
        <v>7</v>
      </c>
      <c r="WKB1194" s="243">
        <v>2</v>
      </c>
      <c r="WKC1194" s="244" t="s">
        <v>237</v>
      </c>
      <c r="WKD1194" s="245">
        <v>111</v>
      </c>
      <c r="WKE1194" s="246">
        <v>211</v>
      </c>
      <c r="WKF1194" s="247" t="e">
        <f>WKF1211+WKF1253+WKF1284+WKF1300+WKF1322+WKF1354+WKF1370+WKF1391+WKF1406+WKF1439+#REF!+WKF1453+#REF!+WKF1465+#REF!</f>
        <v>#REF!</v>
      </c>
      <c r="WKG1194" s="241" t="s">
        <v>30</v>
      </c>
      <c r="WKH1194" s="242" t="s">
        <v>26</v>
      </c>
      <c r="WKI1194" s="243">
        <v>7</v>
      </c>
      <c r="WKJ1194" s="243">
        <v>2</v>
      </c>
      <c r="WKK1194" s="244" t="s">
        <v>237</v>
      </c>
      <c r="WKL1194" s="245">
        <v>111</v>
      </c>
      <c r="WKM1194" s="246">
        <v>211</v>
      </c>
      <c r="WKN1194" s="247" t="e">
        <f>WKN1211+WKN1253+WKN1284+WKN1300+WKN1322+WKN1354+WKN1370+WKN1391+WKN1406+WKN1439+#REF!+WKN1453+#REF!+WKN1465+#REF!</f>
        <v>#REF!</v>
      </c>
      <c r="WKO1194" s="241" t="s">
        <v>30</v>
      </c>
      <c r="WKP1194" s="242" t="s">
        <v>26</v>
      </c>
      <c r="WKQ1194" s="243">
        <v>7</v>
      </c>
      <c r="WKR1194" s="243">
        <v>2</v>
      </c>
      <c r="WKS1194" s="244" t="s">
        <v>237</v>
      </c>
      <c r="WKT1194" s="245">
        <v>111</v>
      </c>
      <c r="WKU1194" s="246">
        <v>211</v>
      </c>
      <c r="WKV1194" s="247" t="e">
        <f>WKV1211+WKV1253+WKV1284+WKV1300+WKV1322+WKV1354+WKV1370+WKV1391+WKV1406+WKV1439+#REF!+WKV1453+#REF!+WKV1465+#REF!</f>
        <v>#REF!</v>
      </c>
      <c r="WKW1194" s="241" t="s">
        <v>30</v>
      </c>
      <c r="WKX1194" s="242" t="s">
        <v>26</v>
      </c>
      <c r="WKY1194" s="243">
        <v>7</v>
      </c>
      <c r="WKZ1194" s="243">
        <v>2</v>
      </c>
      <c r="WLA1194" s="244" t="s">
        <v>237</v>
      </c>
      <c r="WLB1194" s="245">
        <v>111</v>
      </c>
      <c r="WLC1194" s="246">
        <v>211</v>
      </c>
      <c r="WLD1194" s="247" t="e">
        <f>WLD1211+WLD1253+WLD1284+WLD1300+WLD1322+WLD1354+WLD1370+WLD1391+WLD1406+WLD1439+#REF!+WLD1453+#REF!+WLD1465+#REF!</f>
        <v>#REF!</v>
      </c>
      <c r="WLE1194" s="241" t="s">
        <v>30</v>
      </c>
      <c r="WLF1194" s="242" t="s">
        <v>26</v>
      </c>
      <c r="WLG1194" s="243">
        <v>7</v>
      </c>
      <c r="WLH1194" s="243">
        <v>2</v>
      </c>
      <c r="WLI1194" s="244" t="s">
        <v>237</v>
      </c>
      <c r="WLJ1194" s="245">
        <v>111</v>
      </c>
      <c r="WLK1194" s="246">
        <v>211</v>
      </c>
      <c r="WLL1194" s="247" t="e">
        <f>WLL1211+WLL1253+WLL1284+WLL1300+WLL1322+WLL1354+WLL1370+WLL1391+WLL1406+WLL1439+#REF!+WLL1453+#REF!+WLL1465+#REF!</f>
        <v>#REF!</v>
      </c>
      <c r="WLM1194" s="241" t="s">
        <v>30</v>
      </c>
      <c r="WLN1194" s="242" t="s">
        <v>26</v>
      </c>
      <c r="WLO1194" s="243">
        <v>7</v>
      </c>
      <c r="WLP1194" s="243">
        <v>2</v>
      </c>
      <c r="WLQ1194" s="244" t="s">
        <v>237</v>
      </c>
      <c r="WLR1194" s="245">
        <v>111</v>
      </c>
      <c r="WLS1194" s="246">
        <v>211</v>
      </c>
      <c r="WLT1194" s="247" t="e">
        <f>WLT1211+WLT1253+WLT1284+WLT1300+WLT1322+WLT1354+WLT1370+WLT1391+WLT1406+WLT1439+#REF!+WLT1453+#REF!+WLT1465+#REF!</f>
        <v>#REF!</v>
      </c>
      <c r="WLU1194" s="241" t="s">
        <v>30</v>
      </c>
      <c r="WLV1194" s="242" t="s">
        <v>26</v>
      </c>
      <c r="WLW1194" s="243">
        <v>7</v>
      </c>
      <c r="WLX1194" s="243">
        <v>2</v>
      </c>
      <c r="WLY1194" s="244" t="s">
        <v>237</v>
      </c>
      <c r="WLZ1194" s="245">
        <v>111</v>
      </c>
      <c r="WMA1194" s="246">
        <v>211</v>
      </c>
      <c r="WMB1194" s="247" t="e">
        <f>WMB1211+WMB1253+WMB1284+WMB1300+WMB1322+WMB1354+WMB1370+WMB1391+WMB1406+WMB1439+#REF!+WMB1453+#REF!+WMB1465+#REF!</f>
        <v>#REF!</v>
      </c>
      <c r="WMC1194" s="241" t="s">
        <v>30</v>
      </c>
      <c r="WMD1194" s="242" t="s">
        <v>26</v>
      </c>
      <c r="WME1194" s="243">
        <v>7</v>
      </c>
      <c r="WMF1194" s="243">
        <v>2</v>
      </c>
      <c r="WMG1194" s="244" t="s">
        <v>237</v>
      </c>
      <c r="WMH1194" s="245">
        <v>111</v>
      </c>
      <c r="WMI1194" s="246">
        <v>211</v>
      </c>
      <c r="WMJ1194" s="247" t="e">
        <f>WMJ1211+WMJ1253+WMJ1284+WMJ1300+WMJ1322+WMJ1354+WMJ1370+WMJ1391+WMJ1406+WMJ1439+#REF!+WMJ1453+#REF!+WMJ1465+#REF!</f>
        <v>#REF!</v>
      </c>
      <c r="WMK1194" s="241" t="s">
        <v>30</v>
      </c>
      <c r="WML1194" s="242" t="s">
        <v>26</v>
      </c>
      <c r="WMM1194" s="243">
        <v>7</v>
      </c>
      <c r="WMN1194" s="243">
        <v>2</v>
      </c>
      <c r="WMO1194" s="244" t="s">
        <v>237</v>
      </c>
      <c r="WMP1194" s="245">
        <v>111</v>
      </c>
      <c r="WMQ1194" s="246">
        <v>211</v>
      </c>
      <c r="WMR1194" s="247" t="e">
        <f>WMR1211+WMR1253+WMR1284+WMR1300+WMR1322+WMR1354+WMR1370+WMR1391+WMR1406+WMR1439+#REF!+WMR1453+#REF!+WMR1465+#REF!</f>
        <v>#REF!</v>
      </c>
      <c r="WMS1194" s="241" t="s">
        <v>30</v>
      </c>
      <c r="WMT1194" s="242" t="s">
        <v>26</v>
      </c>
      <c r="WMU1194" s="243">
        <v>7</v>
      </c>
      <c r="WMV1194" s="243">
        <v>2</v>
      </c>
      <c r="WMW1194" s="244" t="s">
        <v>237</v>
      </c>
      <c r="WMX1194" s="245">
        <v>111</v>
      </c>
      <c r="WMY1194" s="246">
        <v>211</v>
      </c>
      <c r="WMZ1194" s="247" t="e">
        <f>WMZ1211+WMZ1253+WMZ1284+WMZ1300+WMZ1322+WMZ1354+WMZ1370+WMZ1391+WMZ1406+WMZ1439+#REF!+WMZ1453+#REF!+WMZ1465+#REF!</f>
        <v>#REF!</v>
      </c>
      <c r="WNA1194" s="241" t="s">
        <v>30</v>
      </c>
      <c r="WNB1194" s="242" t="s">
        <v>26</v>
      </c>
      <c r="WNC1194" s="243">
        <v>7</v>
      </c>
      <c r="WND1194" s="243">
        <v>2</v>
      </c>
      <c r="WNE1194" s="244" t="s">
        <v>237</v>
      </c>
      <c r="WNF1194" s="245">
        <v>111</v>
      </c>
      <c r="WNG1194" s="246">
        <v>211</v>
      </c>
      <c r="WNH1194" s="247" t="e">
        <f>WNH1211+WNH1253+WNH1284+WNH1300+WNH1322+WNH1354+WNH1370+WNH1391+WNH1406+WNH1439+#REF!+WNH1453+#REF!+WNH1465+#REF!</f>
        <v>#REF!</v>
      </c>
      <c r="WNI1194" s="241" t="s">
        <v>30</v>
      </c>
      <c r="WNJ1194" s="242" t="s">
        <v>26</v>
      </c>
      <c r="WNK1194" s="243">
        <v>7</v>
      </c>
      <c r="WNL1194" s="243">
        <v>2</v>
      </c>
      <c r="WNM1194" s="244" t="s">
        <v>237</v>
      </c>
      <c r="WNN1194" s="245">
        <v>111</v>
      </c>
      <c r="WNO1194" s="246">
        <v>211</v>
      </c>
      <c r="WNP1194" s="247" t="e">
        <f>WNP1211+WNP1253+WNP1284+WNP1300+WNP1322+WNP1354+WNP1370+WNP1391+WNP1406+WNP1439+#REF!+WNP1453+#REF!+WNP1465+#REF!</f>
        <v>#REF!</v>
      </c>
      <c r="WNQ1194" s="241" t="s">
        <v>30</v>
      </c>
      <c r="WNR1194" s="242" t="s">
        <v>26</v>
      </c>
      <c r="WNS1194" s="243">
        <v>7</v>
      </c>
      <c r="WNT1194" s="243">
        <v>2</v>
      </c>
      <c r="WNU1194" s="244" t="s">
        <v>237</v>
      </c>
      <c r="WNV1194" s="245">
        <v>111</v>
      </c>
      <c r="WNW1194" s="246">
        <v>211</v>
      </c>
      <c r="WNX1194" s="247" t="e">
        <f>WNX1211+WNX1253+WNX1284+WNX1300+WNX1322+WNX1354+WNX1370+WNX1391+WNX1406+WNX1439+#REF!+WNX1453+#REF!+WNX1465+#REF!</f>
        <v>#REF!</v>
      </c>
      <c r="WNY1194" s="241" t="s">
        <v>30</v>
      </c>
      <c r="WNZ1194" s="242" t="s">
        <v>26</v>
      </c>
      <c r="WOA1194" s="243">
        <v>7</v>
      </c>
      <c r="WOB1194" s="243">
        <v>2</v>
      </c>
      <c r="WOC1194" s="244" t="s">
        <v>237</v>
      </c>
      <c r="WOD1194" s="245">
        <v>111</v>
      </c>
      <c r="WOE1194" s="246">
        <v>211</v>
      </c>
      <c r="WOF1194" s="247" t="e">
        <f>WOF1211+WOF1253+WOF1284+WOF1300+WOF1322+WOF1354+WOF1370+WOF1391+WOF1406+WOF1439+#REF!+WOF1453+#REF!+WOF1465+#REF!</f>
        <v>#REF!</v>
      </c>
      <c r="WOG1194" s="241" t="s">
        <v>30</v>
      </c>
      <c r="WOH1194" s="242" t="s">
        <v>26</v>
      </c>
      <c r="WOI1194" s="243">
        <v>7</v>
      </c>
      <c r="WOJ1194" s="243">
        <v>2</v>
      </c>
      <c r="WOK1194" s="244" t="s">
        <v>237</v>
      </c>
      <c r="WOL1194" s="245">
        <v>111</v>
      </c>
      <c r="WOM1194" s="246">
        <v>211</v>
      </c>
      <c r="WON1194" s="247" t="e">
        <f>WON1211+WON1253+WON1284+WON1300+WON1322+WON1354+WON1370+WON1391+WON1406+WON1439+#REF!+WON1453+#REF!+WON1465+#REF!</f>
        <v>#REF!</v>
      </c>
      <c r="WOO1194" s="241" t="s">
        <v>30</v>
      </c>
      <c r="WOP1194" s="242" t="s">
        <v>26</v>
      </c>
      <c r="WOQ1194" s="243">
        <v>7</v>
      </c>
      <c r="WOR1194" s="243">
        <v>2</v>
      </c>
      <c r="WOS1194" s="244" t="s">
        <v>237</v>
      </c>
      <c r="WOT1194" s="245">
        <v>111</v>
      </c>
      <c r="WOU1194" s="246">
        <v>211</v>
      </c>
      <c r="WOV1194" s="247" t="e">
        <f>WOV1211+WOV1253+WOV1284+WOV1300+WOV1322+WOV1354+WOV1370+WOV1391+WOV1406+WOV1439+#REF!+WOV1453+#REF!+WOV1465+#REF!</f>
        <v>#REF!</v>
      </c>
      <c r="WOW1194" s="241" t="s">
        <v>30</v>
      </c>
      <c r="WOX1194" s="242" t="s">
        <v>26</v>
      </c>
      <c r="WOY1194" s="243">
        <v>7</v>
      </c>
      <c r="WOZ1194" s="243">
        <v>2</v>
      </c>
      <c r="WPA1194" s="244" t="s">
        <v>237</v>
      </c>
      <c r="WPB1194" s="245">
        <v>111</v>
      </c>
      <c r="WPC1194" s="246">
        <v>211</v>
      </c>
      <c r="WPD1194" s="247" t="e">
        <f>WPD1211+WPD1253+WPD1284+WPD1300+WPD1322+WPD1354+WPD1370+WPD1391+WPD1406+WPD1439+#REF!+WPD1453+#REF!+WPD1465+#REF!</f>
        <v>#REF!</v>
      </c>
      <c r="WPE1194" s="241" t="s">
        <v>30</v>
      </c>
      <c r="WPF1194" s="242" t="s">
        <v>26</v>
      </c>
      <c r="WPG1194" s="243">
        <v>7</v>
      </c>
      <c r="WPH1194" s="243">
        <v>2</v>
      </c>
      <c r="WPI1194" s="244" t="s">
        <v>237</v>
      </c>
      <c r="WPJ1194" s="245">
        <v>111</v>
      </c>
      <c r="WPK1194" s="246">
        <v>211</v>
      </c>
      <c r="WPL1194" s="247" t="e">
        <f>WPL1211+WPL1253+WPL1284+WPL1300+WPL1322+WPL1354+WPL1370+WPL1391+WPL1406+WPL1439+#REF!+WPL1453+#REF!+WPL1465+#REF!</f>
        <v>#REF!</v>
      </c>
      <c r="WPM1194" s="241" t="s">
        <v>30</v>
      </c>
      <c r="WPN1194" s="242" t="s">
        <v>26</v>
      </c>
      <c r="WPO1194" s="243">
        <v>7</v>
      </c>
      <c r="WPP1194" s="243">
        <v>2</v>
      </c>
      <c r="WPQ1194" s="244" t="s">
        <v>237</v>
      </c>
      <c r="WPR1194" s="245">
        <v>111</v>
      </c>
      <c r="WPS1194" s="246">
        <v>211</v>
      </c>
      <c r="WPT1194" s="247" t="e">
        <f>WPT1211+WPT1253+WPT1284+WPT1300+WPT1322+WPT1354+WPT1370+WPT1391+WPT1406+WPT1439+#REF!+WPT1453+#REF!+WPT1465+#REF!</f>
        <v>#REF!</v>
      </c>
      <c r="WPU1194" s="241" t="s">
        <v>30</v>
      </c>
      <c r="WPV1194" s="242" t="s">
        <v>26</v>
      </c>
      <c r="WPW1194" s="243">
        <v>7</v>
      </c>
      <c r="WPX1194" s="243">
        <v>2</v>
      </c>
      <c r="WPY1194" s="244" t="s">
        <v>237</v>
      </c>
      <c r="WPZ1194" s="245">
        <v>111</v>
      </c>
      <c r="WQA1194" s="246">
        <v>211</v>
      </c>
      <c r="WQB1194" s="247" t="e">
        <f>WQB1211+WQB1253+WQB1284+WQB1300+WQB1322+WQB1354+WQB1370+WQB1391+WQB1406+WQB1439+#REF!+WQB1453+#REF!+WQB1465+#REF!</f>
        <v>#REF!</v>
      </c>
      <c r="WQC1194" s="241" t="s">
        <v>30</v>
      </c>
      <c r="WQD1194" s="242" t="s">
        <v>26</v>
      </c>
      <c r="WQE1194" s="243">
        <v>7</v>
      </c>
      <c r="WQF1194" s="243">
        <v>2</v>
      </c>
      <c r="WQG1194" s="244" t="s">
        <v>237</v>
      </c>
      <c r="WQH1194" s="245">
        <v>111</v>
      </c>
      <c r="WQI1194" s="246">
        <v>211</v>
      </c>
      <c r="WQJ1194" s="247" t="e">
        <f>WQJ1211+WQJ1253+WQJ1284+WQJ1300+WQJ1322+WQJ1354+WQJ1370+WQJ1391+WQJ1406+WQJ1439+#REF!+WQJ1453+#REF!+WQJ1465+#REF!</f>
        <v>#REF!</v>
      </c>
      <c r="WQK1194" s="241" t="s">
        <v>30</v>
      </c>
      <c r="WQL1194" s="242" t="s">
        <v>26</v>
      </c>
      <c r="WQM1194" s="243">
        <v>7</v>
      </c>
      <c r="WQN1194" s="243">
        <v>2</v>
      </c>
      <c r="WQO1194" s="244" t="s">
        <v>237</v>
      </c>
      <c r="WQP1194" s="245">
        <v>111</v>
      </c>
      <c r="WQQ1194" s="246">
        <v>211</v>
      </c>
      <c r="WQR1194" s="247" t="e">
        <f>WQR1211+WQR1253+WQR1284+WQR1300+WQR1322+WQR1354+WQR1370+WQR1391+WQR1406+WQR1439+#REF!+WQR1453+#REF!+WQR1465+#REF!</f>
        <v>#REF!</v>
      </c>
      <c r="WQS1194" s="241" t="s">
        <v>30</v>
      </c>
      <c r="WQT1194" s="242" t="s">
        <v>26</v>
      </c>
      <c r="WQU1194" s="243">
        <v>7</v>
      </c>
      <c r="WQV1194" s="243">
        <v>2</v>
      </c>
      <c r="WQW1194" s="244" t="s">
        <v>237</v>
      </c>
      <c r="WQX1194" s="245">
        <v>111</v>
      </c>
      <c r="WQY1194" s="246">
        <v>211</v>
      </c>
      <c r="WQZ1194" s="247" t="e">
        <f>WQZ1211+WQZ1253+WQZ1284+WQZ1300+WQZ1322+WQZ1354+WQZ1370+WQZ1391+WQZ1406+WQZ1439+#REF!+WQZ1453+#REF!+WQZ1465+#REF!</f>
        <v>#REF!</v>
      </c>
      <c r="WRA1194" s="241" t="s">
        <v>30</v>
      </c>
      <c r="WRB1194" s="242" t="s">
        <v>26</v>
      </c>
      <c r="WRC1194" s="243">
        <v>7</v>
      </c>
      <c r="WRD1194" s="243">
        <v>2</v>
      </c>
      <c r="WRE1194" s="244" t="s">
        <v>237</v>
      </c>
      <c r="WRF1194" s="245">
        <v>111</v>
      </c>
      <c r="WRG1194" s="246">
        <v>211</v>
      </c>
      <c r="WRH1194" s="247" t="e">
        <f>WRH1211+WRH1253+WRH1284+WRH1300+WRH1322+WRH1354+WRH1370+WRH1391+WRH1406+WRH1439+#REF!+WRH1453+#REF!+WRH1465+#REF!</f>
        <v>#REF!</v>
      </c>
      <c r="WRI1194" s="241" t="s">
        <v>30</v>
      </c>
      <c r="WRJ1194" s="242" t="s">
        <v>26</v>
      </c>
      <c r="WRK1194" s="243">
        <v>7</v>
      </c>
      <c r="WRL1194" s="243">
        <v>2</v>
      </c>
      <c r="WRM1194" s="244" t="s">
        <v>237</v>
      </c>
      <c r="WRN1194" s="245">
        <v>111</v>
      </c>
      <c r="WRO1194" s="246">
        <v>211</v>
      </c>
      <c r="WRP1194" s="247" t="e">
        <f>WRP1211+WRP1253+WRP1284+WRP1300+WRP1322+WRP1354+WRP1370+WRP1391+WRP1406+WRP1439+#REF!+WRP1453+#REF!+WRP1465+#REF!</f>
        <v>#REF!</v>
      </c>
      <c r="WRQ1194" s="241" t="s">
        <v>30</v>
      </c>
      <c r="WRR1194" s="242" t="s">
        <v>26</v>
      </c>
      <c r="WRS1194" s="243">
        <v>7</v>
      </c>
      <c r="WRT1194" s="243">
        <v>2</v>
      </c>
      <c r="WRU1194" s="244" t="s">
        <v>237</v>
      </c>
      <c r="WRV1194" s="245">
        <v>111</v>
      </c>
      <c r="WRW1194" s="246">
        <v>211</v>
      </c>
      <c r="WRX1194" s="247" t="e">
        <f>WRX1211+WRX1253+WRX1284+WRX1300+WRX1322+WRX1354+WRX1370+WRX1391+WRX1406+WRX1439+#REF!+WRX1453+#REF!+WRX1465+#REF!</f>
        <v>#REF!</v>
      </c>
      <c r="WRY1194" s="241" t="s">
        <v>30</v>
      </c>
      <c r="WRZ1194" s="242" t="s">
        <v>26</v>
      </c>
      <c r="WSA1194" s="243">
        <v>7</v>
      </c>
      <c r="WSB1194" s="243">
        <v>2</v>
      </c>
      <c r="WSC1194" s="244" t="s">
        <v>237</v>
      </c>
      <c r="WSD1194" s="245">
        <v>111</v>
      </c>
      <c r="WSE1194" s="246">
        <v>211</v>
      </c>
      <c r="WSF1194" s="247" t="e">
        <f>WSF1211+WSF1253+WSF1284+WSF1300+WSF1322+WSF1354+WSF1370+WSF1391+WSF1406+WSF1439+#REF!+WSF1453+#REF!+WSF1465+#REF!</f>
        <v>#REF!</v>
      </c>
      <c r="WSG1194" s="241" t="s">
        <v>30</v>
      </c>
      <c r="WSH1194" s="242" t="s">
        <v>26</v>
      </c>
      <c r="WSI1194" s="243">
        <v>7</v>
      </c>
      <c r="WSJ1194" s="243">
        <v>2</v>
      </c>
      <c r="WSK1194" s="244" t="s">
        <v>237</v>
      </c>
      <c r="WSL1194" s="245">
        <v>111</v>
      </c>
      <c r="WSM1194" s="246">
        <v>211</v>
      </c>
      <c r="WSN1194" s="247" t="e">
        <f>WSN1211+WSN1253+WSN1284+WSN1300+WSN1322+WSN1354+WSN1370+WSN1391+WSN1406+WSN1439+#REF!+WSN1453+#REF!+WSN1465+#REF!</f>
        <v>#REF!</v>
      </c>
      <c r="WSO1194" s="241" t="s">
        <v>30</v>
      </c>
      <c r="WSP1194" s="242" t="s">
        <v>26</v>
      </c>
      <c r="WSQ1194" s="243">
        <v>7</v>
      </c>
      <c r="WSR1194" s="243">
        <v>2</v>
      </c>
      <c r="WSS1194" s="244" t="s">
        <v>237</v>
      </c>
      <c r="WST1194" s="245">
        <v>111</v>
      </c>
      <c r="WSU1194" s="246">
        <v>211</v>
      </c>
      <c r="WSV1194" s="247" t="e">
        <f>WSV1211+WSV1253+WSV1284+WSV1300+WSV1322+WSV1354+WSV1370+WSV1391+WSV1406+WSV1439+#REF!+WSV1453+#REF!+WSV1465+#REF!</f>
        <v>#REF!</v>
      </c>
      <c r="WSW1194" s="241" t="s">
        <v>30</v>
      </c>
      <c r="WSX1194" s="242" t="s">
        <v>26</v>
      </c>
      <c r="WSY1194" s="243">
        <v>7</v>
      </c>
      <c r="WSZ1194" s="243">
        <v>2</v>
      </c>
      <c r="WTA1194" s="244" t="s">
        <v>237</v>
      </c>
      <c r="WTB1194" s="245">
        <v>111</v>
      </c>
      <c r="WTC1194" s="246">
        <v>211</v>
      </c>
      <c r="WTD1194" s="247" t="e">
        <f>WTD1211+WTD1253+WTD1284+WTD1300+WTD1322+WTD1354+WTD1370+WTD1391+WTD1406+WTD1439+#REF!+WTD1453+#REF!+WTD1465+#REF!</f>
        <v>#REF!</v>
      </c>
      <c r="WTE1194" s="241" t="s">
        <v>30</v>
      </c>
      <c r="WTF1194" s="242" t="s">
        <v>26</v>
      </c>
      <c r="WTG1194" s="243">
        <v>7</v>
      </c>
      <c r="WTH1194" s="243">
        <v>2</v>
      </c>
      <c r="WTI1194" s="244" t="s">
        <v>237</v>
      </c>
      <c r="WTJ1194" s="245">
        <v>111</v>
      </c>
      <c r="WTK1194" s="246">
        <v>211</v>
      </c>
      <c r="WTL1194" s="247" t="e">
        <f>WTL1211+WTL1253+WTL1284+WTL1300+WTL1322+WTL1354+WTL1370+WTL1391+WTL1406+WTL1439+#REF!+WTL1453+#REF!+WTL1465+#REF!</f>
        <v>#REF!</v>
      </c>
      <c r="WTM1194" s="241" t="s">
        <v>30</v>
      </c>
      <c r="WTN1194" s="242" t="s">
        <v>26</v>
      </c>
      <c r="WTO1194" s="243">
        <v>7</v>
      </c>
      <c r="WTP1194" s="243">
        <v>2</v>
      </c>
      <c r="WTQ1194" s="244" t="s">
        <v>237</v>
      </c>
      <c r="WTR1194" s="245">
        <v>111</v>
      </c>
      <c r="WTS1194" s="246">
        <v>211</v>
      </c>
      <c r="WTT1194" s="247" t="e">
        <f>WTT1211+WTT1253+WTT1284+WTT1300+WTT1322+WTT1354+WTT1370+WTT1391+WTT1406+WTT1439+#REF!+WTT1453+#REF!+WTT1465+#REF!</f>
        <v>#REF!</v>
      </c>
      <c r="WTU1194" s="241" t="s">
        <v>30</v>
      </c>
      <c r="WTV1194" s="242" t="s">
        <v>26</v>
      </c>
      <c r="WTW1194" s="243">
        <v>7</v>
      </c>
      <c r="WTX1194" s="243">
        <v>2</v>
      </c>
      <c r="WTY1194" s="244" t="s">
        <v>237</v>
      </c>
      <c r="WTZ1194" s="245">
        <v>111</v>
      </c>
      <c r="WUA1194" s="246">
        <v>211</v>
      </c>
      <c r="WUB1194" s="247" t="e">
        <f>WUB1211+WUB1253+WUB1284+WUB1300+WUB1322+WUB1354+WUB1370+WUB1391+WUB1406+WUB1439+#REF!+WUB1453+#REF!+WUB1465+#REF!</f>
        <v>#REF!</v>
      </c>
      <c r="WUC1194" s="241" t="s">
        <v>30</v>
      </c>
      <c r="WUD1194" s="242" t="s">
        <v>26</v>
      </c>
      <c r="WUE1194" s="243">
        <v>7</v>
      </c>
      <c r="WUF1194" s="243">
        <v>2</v>
      </c>
      <c r="WUG1194" s="244" t="s">
        <v>237</v>
      </c>
      <c r="WUH1194" s="245">
        <v>111</v>
      </c>
      <c r="WUI1194" s="246">
        <v>211</v>
      </c>
      <c r="WUJ1194" s="247" t="e">
        <f>WUJ1211+WUJ1253+WUJ1284+WUJ1300+WUJ1322+WUJ1354+WUJ1370+WUJ1391+WUJ1406+WUJ1439+#REF!+WUJ1453+#REF!+WUJ1465+#REF!</f>
        <v>#REF!</v>
      </c>
      <c r="WUK1194" s="241" t="s">
        <v>30</v>
      </c>
      <c r="WUL1194" s="242" t="s">
        <v>26</v>
      </c>
      <c r="WUM1194" s="243">
        <v>7</v>
      </c>
      <c r="WUN1194" s="243">
        <v>2</v>
      </c>
      <c r="WUO1194" s="244" t="s">
        <v>237</v>
      </c>
      <c r="WUP1194" s="245">
        <v>111</v>
      </c>
      <c r="WUQ1194" s="246">
        <v>211</v>
      </c>
      <c r="WUR1194" s="247" t="e">
        <f>WUR1211+WUR1253+WUR1284+WUR1300+WUR1322+WUR1354+WUR1370+WUR1391+WUR1406+WUR1439+#REF!+WUR1453+#REF!+WUR1465+#REF!</f>
        <v>#REF!</v>
      </c>
      <c r="WUS1194" s="241" t="s">
        <v>30</v>
      </c>
      <c r="WUT1194" s="242" t="s">
        <v>26</v>
      </c>
      <c r="WUU1194" s="243">
        <v>7</v>
      </c>
      <c r="WUV1194" s="243">
        <v>2</v>
      </c>
      <c r="WUW1194" s="244" t="s">
        <v>237</v>
      </c>
      <c r="WUX1194" s="245">
        <v>111</v>
      </c>
      <c r="WUY1194" s="246">
        <v>211</v>
      </c>
      <c r="WUZ1194" s="247" t="e">
        <f>WUZ1211+WUZ1253+WUZ1284+WUZ1300+WUZ1322+WUZ1354+WUZ1370+WUZ1391+WUZ1406+WUZ1439+#REF!+WUZ1453+#REF!+WUZ1465+#REF!</f>
        <v>#REF!</v>
      </c>
      <c r="WVA1194" s="241" t="s">
        <v>30</v>
      </c>
      <c r="WVB1194" s="242" t="s">
        <v>26</v>
      </c>
      <c r="WVC1194" s="243">
        <v>7</v>
      </c>
      <c r="WVD1194" s="243">
        <v>2</v>
      </c>
      <c r="WVE1194" s="244" t="s">
        <v>237</v>
      </c>
      <c r="WVF1194" s="245">
        <v>111</v>
      </c>
      <c r="WVG1194" s="246">
        <v>211</v>
      </c>
      <c r="WVH1194" s="247" t="e">
        <f>WVH1211+WVH1253+WVH1284+WVH1300+WVH1322+WVH1354+WVH1370+WVH1391+WVH1406+WVH1439+#REF!+WVH1453+#REF!+WVH1465+#REF!</f>
        <v>#REF!</v>
      </c>
      <c r="WVI1194" s="241" t="s">
        <v>30</v>
      </c>
      <c r="WVJ1194" s="242" t="s">
        <v>26</v>
      </c>
      <c r="WVK1194" s="243">
        <v>7</v>
      </c>
      <c r="WVL1194" s="243">
        <v>2</v>
      </c>
      <c r="WVM1194" s="244" t="s">
        <v>237</v>
      </c>
      <c r="WVN1194" s="245">
        <v>111</v>
      </c>
      <c r="WVO1194" s="246">
        <v>211</v>
      </c>
      <c r="WVP1194" s="247" t="e">
        <f>WVP1211+WVP1253+WVP1284+WVP1300+WVP1322+WVP1354+WVP1370+WVP1391+WVP1406+WVP1439+#REF!+WVP1453+#REF!+WVP1465+#REF!</f>
        <v>#REF!</v>
      </c>
      <c r="WVQ1194" s="241" t="s">
        <v>30</v>
      </c>
      <c r="WVR1194" s="242" t="s">
        <v>26</v>
      </c>
      <c r="WVS1194" s="243">
        <v>7</v>
      </c>
      <c r="WVT1194" s="243">
        <v>2</v>
      </c>
      <c r="WVU1194" s="244" t="s">
        <v>237</v>
      </c>
      <c r="WVV1194" s="245">
        <v>111</v>
      </c>
      <c r="WVW1194" s="246">
        <v>211</v>
      </c>
      <c r="WVX1194" s="247" t="e">
        <f>WVX1211+WVX1253+WVX1284+WVX1300+WVX1322+WVX1354+WVX1370+WVX1391+WVX1406+WVX1439+#REF!+WVX1453+#REF!+WVX1465+#REF!</f>
        <v>#REF!</v>
      </c>
      <c r="WVY1194" s="241" t="s">
        <v>30</v>
      </c>
      <c r="WVZ1194" s="242" t="s">
        <v>26</v>
      </c>
      <c r="WWA1194" s="243">
        <v>7</v>
      </c>
      <c r="WWB1194" s="243">
        <v>2</v>
      </c>
      <c r="WWC1194" s="244" t="s">
        <v>237</v>
      </c>
      <c r="WWD1194" s="245">
        <v>111</v>
      </c>
      <c r="WWE1194" s="246">
        <v>211</v>
      </c>
      <c r="WWF1194" s="247" t="e">
        <f>WWF1211+WWF1253+WWF1284+WWF1300+WWF1322+WWF1354+WWF1370+WWF1391+WWF1406+WWF1439+#REF!+WWF1453+#REF!+WWF1465+#REF!</f>
        <v>#REF!</v>
      </c>
      <c r="WWG1194" s="241" t="s">
        <v>30</v>
      </c>
      <c r="WWH1194" s="242" t="s">
        <v>26</v>
      </c>
      <c r="WWI1194" s="243">
        <v>7</v>
      </c>
      <c r="WWJ1194" s="243">
        <v>2</v>
      </c>
      <c r="WWK1194" s="244" t="s">
        <v>237</v>
      </c>
      <c r="WWL1194" s="245">
        <v>111</v>
      </c>
      <c r="WWM1194" s="246">
        <v>211</v>
      </c>
      <c r="WWN1194" s="247" t="e">
        <f>WWN1211+WWN1253+WWN1284+WWN1300+WWN1322+WWN1354+WWN1370+WWN1391+WWN1406+WWN1439+#REF!+WWN1453+#REF!+WWN1465+#REF!</f>
        <v>#REF!</v>
      </c>
      <c r="WWO1194" s="241" t="s">
        <v>30</v>
      </c>
      <c r="WWP1194" s="242" t="s">
        <v>26</v>
      </c>
      <c r="WWQ1194" s="243">
        <v>7</v>
      </c>
      <c r="WWR1194" s="243">
        <v>2</v>
      </c>
      <c r="WWS1194" s="244" t="s">
        <v>237</v>
      </c>
      <c r="WWT1194" s="245">
        <v>111</v>
      </c>
      <c r="WWU1194" s="246">
        <v>211</v>
      </c>
      <c r="WWV1194" s="247" t="e">
        <f>WWV1211+WWV1253+WWV1284+WWV1300+WWV1322+WWV1354+WWV1370+WWV1391+WWV1406+WWV1439+#REF!+WWV1453+#REF!+WWV1465+#REF!</f>
        <v>#REF!</v>
      </c>
      <c r="WWW1194" s="241" t="s">
        <v>30</v>
      </c>
      <c r="WWX1194" s="242" t="s">
        <v>26</v>
      </c>
      <c r="WWY1194" s="243">
        <v>7</v>
      </c>
      <c r="WWZ1194" s="243">
        <v>2</v>
      </c>
      <c r="WXA1194" s="244" t="s">
        <v>237</v>
      </c>
      <c r="WXB1194" s="245">
        <v>111</v>
      </c>
      <c r="WXC1194" s="246">
        <v>211</v>
      </c>
      <c r="WXD1194" s="247" t="e">
        <f>WXD1211+WXD1253+WXD1284+WXD1300+WXD1322+WXD1354+WXD1370+WXD1391+WXD1406+WXD1439+#REF!+WXD1453+#REF!+WXD1465+#REF!</f>
        <v>#REF!</v>
      </c>
      <c r="WXE1194" s="241" t="s">
        <v>30</v>
      </c>
      <c r="WXF1194" s="242" t="s">
        <v>26</v>
      </c>
      <c r="WXG1194" s="243">
        <v>7</v>
      </c>
      <c r="WXH1194" s="243">
        <v>2</v>
      </c>
      <c r="WXI1194" s="244" t="s">
        <v>237</v>
      </c>
      <c r="WXJ1194" s="245">
        <v>111</v>
      </c>
      <c r="WXK1194" s="246">
        <v>211</v>
      </c>
      <c r="WXL1194" s="247" t="e">
        <f>WXL1211+WXL1253+WXL1284+WXL1300+WXL1322+WXL1354+WXL1370+WXL1391+WXL1406+WXL1439+#REF!+WXL1453+#REF!+WXL1465+#REF!</f>
        <v>#REF!</v>
      </c>
      <c r="WXM1194" s="241" t="s">
        <v>30</v>
      </c>
      <c r="WXN1194" s="242" t="s">
        <v>26</v>
      </c>
      <c r="WXO1194" s="243">
        <v>7</v>
      </c>
      <c r="WXP1194" s="243">
        <v>2</v>
      </c>
      <c r="WXQ1194" s="244" t="s">
        <v>237</v>
      </c>
      <c r="WXR1194" s="245">
        <v>111</v>
      </c>
      <c r="WXS1194" s="246">
        <v>211</v>
      </c>
      <c r="WXT1194" s="247" t="e">
        <f>WXT1211+WXT1253+WXT1284+WXT1300+WXT1322+WXT1354+WXT1370+WXT1391+WXT1406+WXT1439+#REF!+WXT1453+#REF!+WXT1465+#REF!</f>
        <v>#REF!</v>
      </c>
      <c r="WXU1194" s="241" t="s">
        <v>30</v>
      </c>
      <c r="WXV1194" s="242" t="s">
        <v>26</v>
      </c>
      <c r="WXW1194" s="243">
        <v>7</v>
      </c>
      <c r="WXX1194" s="243">
        <v>2</v>
      </c>
      <c r="WXY1194" s="244" t="s">
        <v>237</v>
      </c>
      <c r="WXZ1194" s="245">
        <v>111</v>
      </c>
      <c r="WYA1194" s="246">
        <v>211</v>
      </c>
      <c r="WYB1194" s="247" t="e">
        <f>WYB1211+WYB1253+WYB1284+WYB1300+WYB1322+WYB1354+WYB1370+WYB1391+WYB1406+WYB1439+#REF!+WYB1453+#REF!+WYB1465+#REF!</f>
        <v>#REF!</v>
      </c>
      <c r="WYC1194" s="241" t="s">
        <v>30</v>
      </c>
      <c r="WYD1194" s="242" t="s">
        <v>26</v>
      </c>
      <c r="WYE1194" s="243">
        <v>7</v>
      </c>
      <c r="WYF1194" s="243">
        <v>2</v>
      </c>
      <c r="WYG1194" s="244" t="s">
        <v>237</v>
      </c>
      <c r="WYH1194" s="245">
        <v>111</v>
      </c>
      <c r="WYI1194" s="246">
        <v>211</v>
      </c>
      <c r="WYJ1194" s="247" t="e">
        <f>WYJ1211+WYJ1253+WYJ1284+WYJ1300+WYJ1322+WYJ1354+WYJ1370+WYJ1391+WYJ1406+WYJ1439+#REF!+WYJ1453+#REF!+WYJ1465+#REF!</f>
        <v>#REF!</v>
      </c>
      <c r="WYK1194" s="241" t="s">
        <v>30</v>
      </c>
      <c r="WYL1194" s="242" t="s">
        <v>26</v>
      </c>
      <c r="WYM1194" s="243">
        <v>7</v>
      </c>
      <c r="WYN1194" s="243">
        <v>2</v>
      </c>
      <c r="WYO1194" s="244" t="s">
        <v>237</v>
      </c>
      <c r="WYP1194" s="245">
        <v>111</v>
      </c>
      <c r="WYQ1194" s="246">
        <v>211</v>
      </c>
      <c r="WYR1194" s="247" t="e">
        <f>WYR1211+WYR1253+WYR1284+WYR1300+WYR1322+WYR1354+WYR1370+WYR1391+WYR1406+WYR1439+#REF!+WYR1453+#REF!+WYR1465+#REF!</f>
        <v>#REF!</v>
      </c>
      <c r="WYS1194" s="241" t="s">
        <v>30</v>
      </c>
      <c r="WYT1194" s="242" t="s">
        <v>26</v>
      </c>
      <c r="WYU1194" s="243">
        <v>7</v>
      </c>
      <c r="WYV1194" s="243">
        <v>2</v>
      </c>
      <c r="WYW1194" s="244" t="s">
        <v>237</v>
      </c>
      <c r="WYX1194" s="245">
        <v>111</v>
      </c>
      <c r="WYY1194" s="246">
        <v>211</v>
      </c>
      <c r="WYZ1194" s="247" t="e">
        <f>WYZ1211+WYZ1253+WYZ1284+WYZ1300+WYZ1322+WYZ1354+WYZ1370+WYZ1391+WYZ1406+WYZ1439+#REF!+WYZ1453+#REF!+WYZ1465+#REF!</f>
        <v>#REF!</v>
      </c>
      <c r="WZA1194" s="241" t="s">
        <v>30</v>
      </c>
      <c r="WZB1194" s="242" t="s">
        <v>26</v>
      </c>
      <c r="WZC1194" s="243">
        <v>7</v>
      </c>
      <c r="WZD1194" s="243">
        <v>2</v>
      </c>
      <c r="WZE1194" s="244" t="s">
        <v>237</v>
      </c>
      <c r="WZF1194" s="245">
        <v>111</v>
      </c>
      <c r="WZG1194" s="246">
        <v>211</v>
      </c>
      <c r="WZH1194" s="247" t="e">
        <f>WZH1211+WZH1253+WZH1284+WZH1300+WZH1322+WZH1354+WZH1370+WZH1391+WZH1406+WZH1439+#REF!+WZH1453+#REF!+WZH1465+#REF!</f>
        <v>#REF!</v>
      </c>
      <c r="WZI1194" s="241" t="s">
        <v>30</v>
      </c>
      <c r="WZJ1194" s="242" t="s">
        <v>26</v>
      </c>
      <c r="WZK1194" s="243">
        <v>7</v>
      </c>
      <c r="WZL1194" s="243">
        <v>2</v>
      </c>
      <c r="WZM1194" s="244" t="s">
        <v>237</v>
      </c>
      <c r="WZN1194" s="245">
        <v>111</v>
      </c>
      <c r="WZO1194" s="246">
        <v>211</v>
      </c>
      <c r="WZP1194" s="247" t="e">
        <f>WZP1211+WZP1253+WZP1284+WZP1300+WZP1322+WZP1354+WZP1370+WZP1391+WZP1406+WZP1439+#REF!+WZP1453+#REF!+WZP1465+#REF!</f>
        <v>#REF!</v>
      </c>
      <c r="WZQ1194" s="241" t="s">
        <v>30</v>
      </c>
      <c r="WZR1194" s="242" t="s">
        <v>26</v>
      </c>
      <c r="WZS1194" s="243">
        <v>7</v>
      </c>
      <c r="WZT1194" s="243">
        <v>2</v>
      </c>
      <c r="WZU1194" s="244" t="s">
        <v>237</v>
      </c>
      <c r="WZV1194" s="245">
        <v>111</v>
      </c>
      <c r="WZW1194" s="246">
        <v>211</v>
      </c>
      <c r="WZX1194" s="247" t="e">
        <f>WZX1211+WZX1253+WZX1284+WZX1300+WZX1322+WZX1354+WZX1370+WZX1391+WZX1406+WZX1439+#REF!+WZX1453+#REF!+WZX1465+#REF!</f>
        <v>#REF!</v>
      </c>
      <c r="WZY1194" s="241" t="s">
        <v>30</v>
      </c>
      <c r="WZZ1194" s="242" t="s">
        <v>26</v>
      </c>
      <c r="XAA1194" s="243">
        <v>7</v>
      </c>
      <c r="XAB1194" s="243">
        <v>2</v>
      </c>
      <c r="XAC1194" s="244" t="s">
        <v>237</v>
      </c>
      <c r="XAD1194" s="245">
        <v>111</v>
      </c>
      <c r="XAE1194" s="246">
        <v>211</v>
      </c>
      <c r="XAF1194" s="247" t="e">
        <f>XAF1211+XAF1253+XAF1284+XAF1300+XAF1322+XAF1354+XAF1370+XAF1391+XAF1406+XAF1439+#REF!+XAF1453+#REF!+XAF1465+#REF!</f>
        <v>#REF!</v>
      </c>
      <c r="XAG1194" s="241" t="s">
        <v>30</v>
      </c>
      <c r="XAH1194" s="242" t="s">
        <v>26</v>
      </c>
      <c r="XAI1194" s="243">
        <v>7</v>
      </c>
      <c r="XAJ1194" s="243">
        <v>2</v>
      </c>
      <c r="XAK1194" s="244" t="s">
        <v>237</v>
      </c>
      <c r="XAL1194" s="245">
        <v>111</v>
      </c>
      <c r="XAM1194" s="246">
        <v>211</v>
      </c>
      <c r="XAN1194" s="247" t="e">
        <f>XAN1211+XAN1253+XAN1284+XAN1300+XAN1322+XAN1354+XAN1370+XAN1391+XAN1406+XAN1439+#REF!+XAN1453+#REF!+XAN1465+#REF!</f>
        <v>#REF!</v>
      </c>
      <c r="XAO1194" s="241" t="s">
        <v>30</v>
      </c>
      <c r="XAP1194" s="242" t="s">
        <v>26</v>
      </c>
      <c r="XAQ1194" s="243">
        <v>7</v>
      </c>
      <c r="XAR1194" s="243">
        <v>2</v>
      </c>
      <c r="XAS1194" s="244" t="s">
        <v>237</v>
      </c>
      <c r="XAT1194" s="245">
        <v>111</v>
      </c>
      <c r="XAU1194" s="246">
        <v>211</v>
      </c>
      <c r="XAV1194" s="247" t="e">
        <f>XAV1211+XAV1253+XAV1284+XAV1300+XAV1322+XAV1354+XAV1370+XAV1391+XAV1406+XAV1439+#REF!+XAV1453+#REF!+XAV1465+#REF!</f>
        <v>#REF!</v>
      </c>
      <c r="XAW1194" s="241" t="s">
        <v>30</v>
      </c>
      <c r="XAX1194" s="242" t="s">
        <v>26</v>
      </c>
      <c r="XAY1194" s="243">
        <v>7</v>
      </c>
      <c r="XAZ1194" s="243">
        <v>2</v>
      </c>
      <c r="XBA1194" s="244" t="s">
        <v>237</v>
      </c>
      <c r="XBB1194" s="245">
        <v>111</v>
      </c>
      <c r="XBC1194" s="246">
        <v>211</v>
      </c>
      <c r="XBD1194" s="247" t="e">
        <f>XBD1211+XBD1253+XBD1284+XBD1300+XBD1322+XBD1354+XBD1370+XBD1391+XBD1406+XBD1439+#REF!+XBD1453+#REF!+XBD1465+#REF!</f>
        <v>#REF!</v>
      </c>
      <c r="XBE1194" s="241" t="s">
        <v>30</v>
      </c>
      <c r="XBF1194" s="242" t="s">
        <v>26</v>
      </c>
      <c r="XBG1194" s="243">
        <v>7</v>
      </c>
      <c r="XBH1194" s="243">
        <v>2</v>
      </c>
      <c r="XBI1194" s="244" t="s">
        <v>237</v>
      </c>
      <c r="XBJ1194" s="245">
        <v>111</v>
      </c>
      <c r="XBK1194" s="246">
        <v>211</v>
      </c>
      <c r="XBL1194" s="247" t="e">
        <f>XBL1211+XBL1253+XBL1284+XBL1300+XBL1322+XBL1354+XBL1370+XBL1391+XBL1406+XBL1439+#REF!+XBL1453+#REF!+XBL1465+#REF!</f>
        <v>#REF!</v>
      </c>
      <c r="XBM1194" s="241" t="s">
        <v>30</v>
      </c>
      <c r="XBN1194" s="242" t="s">
        <v>26</v>
      </c>
      <c r="XBO1194" s="243">
        <v>7</v>
      </c>
      <c r="XBP1194" s="243">
        <v>2</v>
      </c>
      <c r="XBQ1194" s="244" t="s">
        <v>237</v>
      </c>
      <c r="XBR1194" s="245">
        <v>111</v>
      </c>
      <c r="XBS1194" s="246">
        <v>211</v>
      </c>
      <c r="XBT1194" s="247" t="e">
        <f>XBT1211+XBT1253+XBT1284+XBT1300+XBT1322+XBT1354+XBT1370+XBT1391+XBT1406+XBT1439+#REF!+XBT1453+#REF!+XBT1465+#REF!</f>
        <v>#REF!</v>
      </c>
      <c r="XBU1194" s="241" t="s">
        <v>30</v>
      </c>
      <c r="XBV1194" s="242" t="s">
        <v>26</v>
      </c>
      <c r="XBW1194" s="243">
        <v>7</v>
      </c>
      <c r="XBX1194" s="243">
        <v>2</v>
      </c>
      <c r="XBY1194" s="244" t="s">
        <v>237</v>
      </c>
      <c r="XBZ1194" s="245">
        <v>111</v>
      </c>
      <c r="XCA1194" s="246">
        <v>211</v>
      </c>
      <c r="XCB1194" s="247" t="e">
        <f>XCB1211+XCB1253+XCB1284+XCB1300+XCB1322+XCB1354+XCB1370+XCB1391+XCB1406+XCB1439+#REF!+XCB1453+#REF!+XCB1465+#REF!</f>
        <v>#REF!</v>
      </c>
      <c r="XCC1194" s="241" t="s">
        <v>30</v>
      </c>
      <c r="XCD1194" s="242" t="s">
        <v>26</v>
      </c>
      <c r="XCE1194" s="243">
        <v>7</v>
      </c>
      <c r="XCF1194" s="243">
        <v>2</v>
      </c>
      <c r="XCG1194" s="244" t="s">
        <v>237</v>
      </c>
      <c r="XCH1194" s="245">
        <v>111</v>
      </c>
      <c r="XCI1194" s="246">
        <v>211</v>
      </c>
      <c r="XCJ1194" s="247" t="e">
        <f>XCJ1211+XCJ1253+XCJ1284+XCJ1300+XCJ1322+XCJ1354+XCJ1370+XCJ1391+XCJ1406+XCJ1439+#REF!+XCJ1453+#REF!+XCJ1465+#REF!</f>
        <v>#REF!</v>
      </c>
      <c r="XCK1194" s="241" t="s">
        <v>30</v>
      </c>
      <c r="XCL1194" s="242" t="s">
        <v>26</v>
      </c>
      <c r="XCM1194" s="243">
        <v>7</v>
      </c>
      <c r="XCN1194" s="243">
        <v>2</v>
      </c>
      <c r="XCO1194" s="244" t="s">
        <v>237</v>
      </c>
      <c r="XCP1194" s="245">
        <v>111</v>
      </c>
      <c r="XCQ1194" s="246">
        <v>211</v>
      </c>
      <c r="XCR1194" s="247" t="e">
        <f>XCR1211+XCR1253+XCR1284+XCR1300+XCR1322+XCR1354+XCR1370+XCR1391+XCR1406+XCR1439+#REF!+XCR1453+#REF!+XCR1465+#REF!</f>
        <v>#REF!</v>
      </c>
      <c r="XCS1194" s="241" t="s">
        <v>30</v>
      </c>
      <c r="XCT1194" s="242" t="s">
        <v>26</v>
      </c>
      <c r="XCU1194" s="243">
        <v>7</v>
      </c>
      <c r="XCV1194" s="243">
        <v>2</v>
      </c>
      <c r="XCW1194" s="244" t="s">
        <v>237</v>
      </c>
      <c r="XCX1194" s="245">
        <v>111</v>
      </c>
      <c r="XCY1194" s="246">
        <v>211</v>
      </c>
      <c r="XCZ1194" s="247" t="e">
        <f>XCZ1211+XCZ1253+XCZ1284+XCZ1300+XCZ1322+XCZ1354+XCZ1370+XCZ1391+XCZ1406+XCZ1439+#REF!+XCZ1453+#REF!+XCZ1465+#REF!</f>
        <v>#REF!</v>
      </c>
      <c r="XDA1194" s="241" t="s">
        <v>30</v>
      </c>
      <c r="XDB1194" s="242" t="s">
        <v>26</v>
      </c>
      <c r="XDC1194" s="243">
        <v>7</v>
      </c>
      <c r="XDD1194" s="243">
        <v>2</v>
      </c>
      <c r="XDE1194" s="244" t="s">
        <v>237</v>
      </c>
      <c r="XDF1194" s="245">
        <v>111</v>
      </c>
      <c r="XDG1194" s="246">
        <v>211</v>
      </c>
      <c r="XDH1194" s="247" t="e">
        <f>XDH1211+XDH1253+XDH1284+XDH1300+XDH1322+XDH1354+XDH1370+XDH1391+XDH1406+XDH1439+#REF!+XDH1453+#REF!+XDH1465+#REF!</f>
        <v>#REF!</v>
      </c>
      <c r="XDI1194" s="241" t="s">
        <v>30</v>
      </c>
      <c r="XDJ1194" s="242" t="s">
        <v>26</v>
      </c>
      <c r="XDK1194" s="243">
        <v>7</v>
      </c>
      <c r="XDL1194" s="243">
        <v>2</v>
      </c>
      <c r="XDM1194" s="244" t="s">
        <v>237</v>
      </c>
      <c r="XDN1194" s="245">
        <v>111</v>
      </c>
      <c r="XDO1194" s="246">
        <v>211</v>
      </c>
      <c r="XDP1194" s="247" t="e">
        <f>XDP1211+XDP1253+XDP1284+XDP1300+XDP1322+XDP1354+XDP1370+XDP1391+XDP1406+XDP1439+#REF!+XDP1453+#REF!+XDP1465+#REF!</f>
        <v>#REF!</v>
      </c>
      <c r="XDQ1194" s="241" t="s">
        <v>30</v>
      </c>
      <c r="XDR1194" s="242" t="s">
        <v>26</v>
      </c>
      <c r="XDS1194" s="243">
        <v>7</v>
      </c>
      <c r="XDT1194" s="243">
        <v>2</v>
      </c>
      <c r="XDU1194" s="244" t="s">
        <v>237</v>
      </c>
      <c r="XDV1194" s="245">
        <v>111</v>
      </c>
      <c r="XDW1194" s="246">
        <v>211</v>
      </c>
      <c r="XDX1194" s="247" t="e">
        <f>XDX1211+XDX1253+XDX1284+XDX1300+XDX1322+XDX1354+XDX1370+XDX1391+XDX1406+XDX1439+#REF!+XDX1453+#REF!+XDX1465+#REF!</f>
        <v>#REF!</v>
      </c>
    </row>
    <row r="1195" spans="1:16352" ht="30" thickBot="1" x14ac:dyDescent="0.3">
      <c r="A1195" s="434" t="s">
        <v>548</v>
      </c>
      <c r="B1195" s="435" t="s">
        <v>26</v>
      </c>
      <c r="C1195" s="436">
        <v>7</v>
      </c>
      <c r="D1195" s="436">
        <v>2</v>
      </c>
      <c r="E1195" s="837" t="s">
        <v>549</v>
      </c>
      <c r="F1195" s="438">
        <v>0</v>
      </c>
      <c r="G1195" s="439"/>
      <c r="H1195" s="1176">
        <f>H1196</f>
        <v>43128.492000000006</v>
      </c>
      <c r="I1195" s="1176">
        <f>I1196</f>
        <v>43128.492000000006</v>
      </c>
      <c r="J1195" s="1177">
        <f t="shared" ref="J1195" si="138">J1196</f>
        <v>0</v>
      </c>
      <c r="K1195" s="243"/>
      <c r="L1195" s="243"/>
      <c r="M1195" s="244"/>
      <c r="N1195" s="245"/>
      <c r="O1195" s="246"/>
      <c r="P1195" s="247"/>
      <c r="Q1195" s="241"/>
      <c r="R1195" s="242"/>
      <c r="S1195" s="243"/>
      <c r="T1195" s="243"/>
      <c r="U1195" s="244"/>
      <c r="V1195" s="245"/>
      <c r="W1195" s="246"/>
      <c r="X1195" s="247"/>
      <c r="Y1195" s="241"/>
      <c r="Z1195" s="242"/>
      <c r="AA1195" s="243"/>
      <c r="AB1195" s="243"/>
      <c r="AC1195" s="244"/>
      <c r="AD1195" s="245"/>
      <c r="AE1195" s="246"/>
      <c r="AF1195" s="247"/>
      <c r="AG1195" s="241"/>
      <c r="AH1195" s="242"/>
      <c r="AI1195" s="243"/>
      <c r="AJ1195" s="243"/>
      <c r="AK1195" s="244"/>
      <c r="AL1195" s="245"/>
      <c r="AM1195" s="246"/>
      <c r="AN1195" s="247"/>
      <c r="AO1195" s="241"/>
      <c r="AP1195" s="242"/>
      <c r="AQ1195" s="243"/>
      <c r="AR1195" s="243"/>
      <c r="AS1195" s="244"/>
      <c r="AT1195" s="245"/>
      <c r="AU1195" s="246"/>
      <c r="AV1195" s="247"/>
      <c r="AW1195" s="241"/>
      <c r="AX1195" s="242"/>
      <c r="AY1195" s="243"/>
      <c r="AZ1195" s="243"/>
      <c r="BA1195" s="244"/>
      <c r="BB1195" s="245"/>
      <c r="BC1195" s="246"/>
      <c r="BD1195" s="247"/>
      <c r="BE1195" s="241"/>
      <c r="BF1195" s="242"/>
      <c r="BG1195" s="243"/>
      <c r="BH1195" s="243"/>
      <c r="BI1195" s="244"/>
      <c r="BJ1195" s="245"/>
      <c r="BK1195" s="246"/>
      <c r="BL1195" s="247"/>
      <c r="BM1195" s="241"/>
      <c r="BN1195" s="242"/>
      <c r="BO1195" s="243"/>
      <c r="BP1195" s="243"/>
      <c r="BQ1195" s="244"/>
      <c r="BR1195" s="245"/>
      <c r="BS1195" s="246"/>
      <c r="BT1195" s="247"/>
      <c r="BU1195" s="241"/>
      <c r="BV1195" s="242"/>
      <c r="BW1195" s="243"/>
      <c r="BX1195" s="243"/>
      <c r="BY1195" s="244"/>
      <c r="BZ1195" s="245"/>
      <c r="CA1195" s="246"/>
      <c r="CB1195" s="247"/>
      <c r="CC1195" s="241"/>
      <c r="CD1195" s="242"/>
      <c r="CE1195" s="243"/>
      <c r="CF1195" s="243"/>
      <c r="CG1195" s="244"/>
      <c r="CH1195" s="245"/>
      <c r="CI1195" s="246"/>
      <c r="CJ1195" s="247"/>
      <c r="CK1195" s="241"/>
      <c r="CL1195" s="242"/>
      <c r="CM1195" s="243"/>
      <c r="CN1195" s="243"/>
      <c r="CO1195" s="244"/>
      <c r="CP1195" s="245"/>
      <c r="CQ1195" s="246"/>
      <c r="CR1195" s="247"/>
      <c r="CS1195" s="241"/>
      <c r="CT1195" s="242"/>
      <c r="CU1195" s="243"/>
      <c r="CV1195" s="243"/>
      <c r="CW1195" s="244"/>
      <c r="CX1195" s="245"/>
      <c r="CY1195" s="246"/>
      <c r="CZ1195" s="247"/>
      <c r="DA1195" s="241"/>
      <c r="DB1195" s="242"/>
      <c r="DC1195" s="243"/>
      <c r="DD1195" s="243"/>
      <c r="DE1195" s="244"/>
      <c r="DF1195" s="245"/>
      <c r="DG1195" s="246"/>
      <c r="DH1195" s="247"/>
      <c r="DI1195" s="241"/>
      <c r="DJ1195" s="242"/>
      <c r="DK1195" s="243"/>
      <c r="DL1195" s="243"/>
      <c r="DM1195" s="244"/>
      <c r="DN1195" s="245"/>
      <c r="DO1195" s="246"/>
      <c r="DP1195" s="247"/>
      <c r="DQ1195" s="241"/>
      <c r="DR1195" s="242"/>
      <c r="DS1195" s="243"/>
      <c r="DT1195" s="243"/>
      <c r="DU1195" s="244"/>
      <c r="DV1195" s="245"/>
      <c r="DW1195" s="246"/>
      <c r="DX1195" s="247"/>
      <c r="DY1195" s="241"/>
      <c r="DZ1195" s="242"/>
      <c r="EA1195" s="243"/>
      <c r="EB1195" s="243"/>
      <c r="EC1195" s="244"/>
      <c r="ED1195" s="245"/>
      <c r="EE1195" s="246"/>
      <c r="EF1195" s="247"/>
      <c r="EG1195" s="241"/>
      <c r="EH1195" s="242"/>
      <c r="EI1195" s="243"/>
      <c r="EJ1195" s="243"/>
      <c r="EK1195" s="244"/>
      <c r="EL1195" s="245"/>
      <c r="EM1195" s="246"/>
      <c r="EN1195" s="247"/>
      <c r="EO1195" s="241"/>
      <c r="EP1195" s="242"/>
      <c r="EQ1195" s="243"/>
      <c r="ER1195" s="243"/>
      <c r="ES1195" s="244"/>
      <c r="ET1195" s="245"/>
      <c r="EU1195" s="246"/>
      <c r="EV1195" s="247"/>
      <c r="EW1195" s="241"/>
      <c r="EX1195" s="242"/>
      <c r="EY1195" s="243"/>
      <c r="EZ1195" s="243"/>
      <c r="FA1195" s="244"/>
      <c r="FB1195" s="245"/>
      <c r="FC1195" s="246"/>
      <c r="FD1195" s="247"/>
      <c r="FE1195" s="241"/>
      <c r="FF1195" s="242"/>
      <c r="FG1195" s="243"/>
      <c r="FH1195" s="243"/>
      <c r="FI1195" s="244"/>
      <c r="FJ1195" s="245"/>
      <c r="FK1195" s="246"/>
      <c r="FL1195" s="247"/>
      <c r="FM1195" s="241"/>
      <c r="FN1195" s="242"/>
      <c r="FO1195" s="243"/>
      <c r="FP1195" s="243"/>
      <c r="FQ1195" s="244"/>
      <c r="FR1195" s="245"/>
      <c r="FS1195" s="246"/>
      <c r="FT1195" s="247"/>
      <c r="FU1195" s="241"/>
      <c r="FV1195" s="242"/>
      <c r="FW1195" s="243"/>
      <c r="FX1195" s="243"/>
      <c r="FY1195" s="244"/>
      <c r="FZ1195" s="245"/>
      <c r="GA1195" s="246"/>
      <c r="GB1195" s="247"/>
      <c r="GC1195" s="241"/>
      <c r="GD1195" s="242"/>
      <c r="GE1195" s="243"/>
      <c r="GF1195" s="243"/>
      <c r="GG1195" s="244"/>
      <c r="GH1195" s="245"/>
      <c r="GI1195" s="246"/>
      <c r="GJ1195" s="247"/>
      <c r="GK1195" s="241"/>
      <c r="GL1195" s="242"/>
      <c r="GM1195" s="243"/>
      <c r="GN1195" s="243"/>
      <c r="GO1195" s="244"/>
      <c r="GP1195" s="245"/>
      <c r="GQ1195" s="246"/>
      <c r="GR1195" s="247"/>
      <c r="GS1195" s="241"/>
      <c r="GT1195" s="242"/>
      <c r="GU1195" s="243"/>
      <c r="GV1195" s="243"/>
      <c r="GW1195" s="244"/>
      <c r="GX1195" s="245"/>
      <c r="GY1195" s="246"/>
      <c r="GZ1195" s="247"/>
      <c r="HA1195" s="241"/>
      <c r="HB1195" s="242"/>
      <c r="HC1195" s="243"/>
      <c r="HD1195" s="243"/>
      <c r="HE1195" s="244"/>
      <c r="HF1195" s="245"/>
      <c r="HG1195" s="246"/>
      <c r="HH1195" s="247"/>
      <c r="HI1195" s="241"/>
      <c r="HJ1195" s="242"/>
      <c r="HK1195" s="243"/>
      <c r="HL1195" s="243"/>
      <c r="HM1195" s="244"/>
      <c r="HN1195" s="245"/>
      <c r="HO1195" s="246"/>
      <c r="HP1195" s="247"/>
      <c r="HQ1195" s="241"/>
      <c r="HR1195" s="242"/>
      <c r="HS1195" s="243"/>
      <c r="HT1195" s="243"/>
      <c r="HU1195" s="244"/>
      <c r="HV1195" s="245"/>
      <c r="HW1195" s="246"/>
      <c r="HX1195" s="247"/>
      <c r="HY1195" s="241"/>
      <c r="HZ1195" s="242"/>
      <c r="IA1195" s="243"/>
      <c r="IB1195" s="243"/>
      <c r="IC1195" s="244"/>
      <c r="ID1195" s="245"/>
      <c r="IE1195" s="246"/>
      <c r="IF1195" s="247"/>
      <c r="IG1195" s="241"/>
      <c r="IH1195" s="242"/>
      <c r="II1195" s="243"/>
      <c r="IJ1195" s="243"/>
      <c r="IK1195" s="244"/>
      <c r="IL1195" s="245"/>
      <c r="IM1195" s="246"/>
      <c r="IN1195" s="247"/>
      <c r="IO1195" s="241"/>
      <c r="IP1195" s="242"/>
      <c r="IQ1195" s="243"/>
      <c r="IR1195" s="243"/>
      <c r="IS1195" s="244"/>
      <c r="IT1195" s="245"/>
      <c r="IU1195" s="246"/>
      <c r="IV1195" s="247"/>
      <c r="IW1195" s="241"/>
      <c r="IX1195" s="242"/>
      <c r="IY1195" s="243"/>
      <c r="IZ1195" s="243"/>
      <c r="JA1195" s="244"/>
      <c r="JB1195" s="245"/>
      <c r="JC1195" s="246"/>
      <c r="JD1195" s="247"/>
      <c r="JE1195" s="241"/>
      <c r="JF1195" s="242"/>
      <c r="JG1195" s="243"/>
      <c r="JH1195" s="243"/>
      <c r="JI1195" s="244"/>
      <c r="JJ1195" s="245"/>
      <c r="JK1195" s="246"/>
      <c r="JL1195" s="247"/>
      <c r="JM1195" s="241"/>
      <c r="JN1195" s="242"/>
      <c r="JO1195" s="243"/>
      <c r="JP1195" s="243"/>
      <c r="JQ1195" s="244"/>
      <c r="JR1195" s="245"/>
      <c r="JS1195" s="246"/>
      <c r="JT1195" s="247"/>
      <c r="JU1195" s="241"/>
      <c r="JV1195" s="242"/>
      <c r="JW1195" s="243"/>
      <c r="JX1195" s="243"/>
      <c r="JY1195" s="244"/>
      <c r="JZ1195" s="245"/>
      <c r="KA1195" s="246"/>
      <c r="KB1195" s="247"/>
      <c r="KC1195" s="241"/>
      <c r="KD1195" s="242"/>
      <c r="KE1195" s="243"/>
      <c r="KF1195" s="243"/>
      <c r="KG1195" s="244"/>
      <c r="KH1195" s="245"/>
      <c r="KI1195" s="246"/>
      <c r="KJ1195" s="247"/>
      <c r="KK1195" s="241"/>
      <c r="KL1195" s="242"/>
      <c r="KM1195" s="243"/>
      <c r="KN1195" s="243"/>
      <c r="KO1195" s="244"/>
      <c r="KP1195" s="245"/>
      <c r="KQ1195" s="246"/>
      <c r="KR1195" s="247"/>
      <c r="KS1195" s="241"/>
      <c r="KT1195" s="242"/>
      <c r="KU1195" s="243"/>
      <c r="KV1195" s="243"/>
      <c r="KW1195" s="244"/>
      <c r="KX1195" s="245"/>
      <c r="KY1195" s="246"/>
      <c r="KZ1195" s="247"/>
      <c r="LA1195" s="241"/>
      <c r="LB1195" s="242"/>
      <c r="LC1195" s="243"/>
      <c r="LD1195" s="243"/>
      <c r="LE1195" s="244"/>
      <c r="LF1195" s="245"/>
      <c r="LG1195" s="246"/>
      <c r="LH1195" s="247"/>
      <c r="LI1195" s="241"/>
      <c r="LJ1195" s="242"/>
      <c r="LK1195" s="243"/>
      <c r="LL1195" s="243"/>
      <c r="LM1195" s="244"/>
      <c r="LN1195" s="245"/>
      <c r="LO1195" s="246"/>
      <c r="LP1195" s="247"/>
      <c r="LQ1195" s="241"/>
      <c r="LR1195" s="242"/>
      <c r="LS1195" s="243"/>
      <c r="LT1195" s="243"/>
      <c r="LU1195" s="244"/>
      <c r="LV1195" s="245"/>
      <c r="LW1195" s="246"/>
      <c r="LX1195" s="247"/>
      <c r="LY1195" s="241"/>
      <c r="LZ1195" s="242"/>
      <c r="MA1195" s="243"/>
      <c r="MB1195" s="243"/>
      <c r="MC1195" s="244"/>
      <c r="MD1195" s="245"/>
      <c r="ME1195" s="246"/>
      <c r="MF1195" s="247"/>
      <c r="MG1195" s="241"/>
      <c r="MH1195" s="242"/>
      <c r="MI1195" s="243"/>
      <c r="MJ1195" s="243"/>
      <c r="MK1195" s="244"/>
      <c r="ML1195" s="245"/>
      <c r="MM1195" s="246"/>
      <c r="MN1195" s="247"/>
      <c r="MO1195" s="241"/>
      <c r="MP1195" s="242"/>
      <c r="MQ1195" s="243"/>
      <c r="MR1195" s="243"/>
      <c r="MS1195" s="244"/>
      <c r="MT1195" s="245"/>
      <c r="MU1195" s="246"/>
      <c r="MV1195" s="247"/>
      <c r="MW1195" s="241"/>
      <c r="MX1195" s="242"/>
      <c r="MY1195" s="243"/>
      <c r="MZ1195" s="243"/>
      <c r="NA1195" s="244"/>
      <c r="NB1195" s="245"/>
      <c r="NC1195" s="246"/>
      <c r="ND1195" s="247"/>
      <c r="NE1195" s="241"/>
      <c r="NF1195" s="242"/>
      <c r="NG1195" s="243"/>
      <c r="NH1195" s="243"/>
      <c r="NI1195" s="244"/>
      <c r="NJ1195" s="245"/>
      <c r="NK1195" s="246"/>
      <c r="NL1195" s="247"/>
      <c r="NM1195" s="241"/>
      <c r="NN1195" s="242"/>
      <c r="NO1195" s="243"/>
      <c r="NP1195" s="243"/>
      <c r="NQ1195" s="244"/>
      <c r="NR1195" s="245"/>
      <c r="NS1195" s="246"/>
      <c r="NT1195" s="247"/>
      <c r="NU1195" s="241"/>
      <c r="NV1195" s="242"/>
      <c r="NW1195" s="243"/>
      <c r="NX1195" s="243"/>
      <c r="NY1195" s="244"/>
      <c r="NZ1195" s="245"/>
      <c r="OA1195" s="246"/>
      <c r="OB1195" s="247"/>
      <c r="OC1195" s="241"/>
      <c r="OD1195" s="242"/>
      <c r="OE1195" s="243"/>
      <c r="OF1195" s="243"/>
      <c r="OG1195" s="244"/>
      <c r="OH1195" s="245"/>
      <c r="OI1195" s="246"/>
      <c r="OJ1195" s="247"/>
      <c r="OK1195" s="241"/>
      <c r="OL1195" s="242"/>
      <c r="OM1195" s="243"/>
      <c r="ON1195" s="243"/>
      <c r="OO1195" s="244"/>
      <c r="OP1195" s="245"/>
      <c r="OQ1195" s="246"/>
      <c r="OR1195" s="247"/>
      <c r="OS1195" s="241"/>
      <c r="OT1195" s="242"/>
      <c r="OU1195" s="243"/>
      <c r="OV1195" s="243"/>
      <c r="OW1195" s="244"/>
      <c r="OX1195" s="245"/>
      <c r="OY1195" s="246"/>
      <c r="OZ1195" s="247"/>
      <c r="PA1195" s="241"/>
      <c r="PB1195" s="242"/>
      <c r="PC1195" s="243"/>
      <c r="PD1195" s="243"/>
      <c r="PE1195" s="244"/>
      <c r="PF1195" s="245"/>
      <c r="PG1195" s="246"/>
      <c r="PH1195" s="247"/>
      <c r="PI1195" s="241"/>
      <c r="PJ1195" s="242"/>
      <c r="PK1195" s="243"/>
      <c r="PL1195" s="243"/>
      <c r="PM1195" s="244"/>
      <c r="PN1195" s="245"/>
      <c r="PO1195" s="246"/>
      <c r="PP1195" s="247"/>
      <c r="PQ1195" s="241"/>
      <c r="PR1195" s="242"/>
      <c r="PS1195" s="243"/>
      <c r="PT1195" s="243"/>
      <c r="PU1195" s="244"/>
      <c r="PV1195" s="245"/>
      <c r="PW1195" s="246"/>
      <c r="PX1195" s="247"/>
      <c r="PY1195" s="241"/>
      <c r="PZ1195" s="242"/>
      <c r="QA1195" s="243"/>
      <c r="QB1195" s="243"/>
      <c r="QC1195" s="244"/>
      <c r="QD1195" s="245"/>
      <c r="QE1195" s="246"/>
      <c r="QF1195" s="247"/>
      <c r="QG1195" s="241"/>
      <c r="QH1195" s="242"/>
      <c r="QI1195" s="243"/>
      <c r="QJ1195" s="243"/>
      <c r="QK1195" s="244"/>
      <c r="QL1195" s="245"/>
      <c r="QM1195" s="246"/>
      <c r="QN1195" s="247"/>
      <c r="QO1195" s="241"/>
      <c r="QP1195" s="242"/>
      <c r="QQ1195" s="243"/>
      <c r="QR1195" s="243"/>
      <c r="QS1195" s="244"/>
      <c r="QT1195" s="245"/>
      <c r="QU1195" s="246"/>
      <c r="QV1195" s="247"/>
      <c r="QW1195" s="241"/>
      <c r="QX1195" s="242"/>
      <c r="QY1195" s="243"/>
      <c r="QZ1195" s="243"/>
      <c r="RA1195" s="244"/>
      <c r="RB1195" s="245"/>
      <c r="RC1195" s="246"/>
      <c r="RD1195" s="247"/>
      <c r="RE1195" s="241"/>
      <c r="RF1195" s="242"/>
      <c r="RG1195" s="243"/>
      <c r="RH1195" s="243"/>
      <c r="RI1195" s="244"/>
      <c r="RJ1195" s="245"/>
      <c r="RK1195" s="246"/>
      <c r="RL1195" s="247"/>
      <c r="RM1195" s="241"/>
      <c r="RN1195" s="242"/>
      <c r="RO1195" s="243"/>
      <c r="RP1195" s="243"/>
      <c r="RQ1195" s="244"/>
      <c r="RR1195" s="245"/>
      <c r="RS1195" s="246"/>
      <c r="RT1195" s="247"/>
      <c r="RU1195" s="241"/>
      <c r="RV1195" s="242"/>
      <c r="RW1195" s="243"/>
      <c r="RX1195" s="243"/>
      <c r="RY1195" s="244"/>
      <c r="RZ1195" s="245"/>
      <c r="SA1195" s="246"/>
      <c r="SB1195" s="247"/>
      <c r="SC1195" s="241"/>
      <c r="SD1195" s="242"/>
      <c r="SE1195" s="243"/>
      <c r="SF1195" s="243"/>
      <c r="SG1195" s="244"/>
      <c r="SH1195" s="245"/>
      <c r="SI1195" s="246"/>
      <c r="SJ1195" s="247"/>
      <c r="SK1195" s="241"/>
      <c r="SL1195" s="242"/>
      <c r="SM1195" s="243"/>
      <c r="SN1195" s="243"/>
      <c r="SO1195" s="244"/>
      <c r="SP1195" s="245"/>
      <c r="SQ1195" s="246"/>
      <c r="SR1195" s="247"/>
      <c r="SS1195" s="241"/>
      <c r="ST1195" s="242"/>
      <c r="SU1195" s="243"/>
      <c r="SV1195" s="243"/>
      <c r="SW1195" s="244"/>
      <c r="SX1195" s="245"/>
      <c r="SY1195" s="246"/>
      <c r="SZ1195" s="247"/>
      <c r="TA1195" s="241"/>
      <c r="TB1195" s="242"/>
      <c r="TC1195" s="243"/>
      <c r="TD1195" s="243"/>
      <c r="TE1195" s="244"/>
      <c r="TF1195" s="245"/>
      <c r="TG1195" s="246"/>
      <c r="TH1195" s="247"/>
      <c r="TI1195" s="241"/>
      <c r="TJ1195" s="242"/>
      <c r="TK1195" s="243"/>
      <c r="TL1195" s="243"/>
      <c r="TM1195" s="244"/>
      <c r="TN1195" s="245"/>
      <c r="TO1195" s="246"/>
      <c r="TP1195" s="247"/>
      <c r="TQ1195" s="241"/>
      <c r="TR1195" s="242"/>
      <c r="TS1195" s="243"/>
      <c r="TT1195" s="243"/>
      <c r="TU1195" s="244"/>
      <c r="TV1195" s="245"/>
      <c r="TW1195" s="246"/>
      <c r="TX1195" s="247"/>
      <c r="TY1195" s="241"/>
      <c r="TZ1195" s="242"/>
      <c r="UA1195" s="243"/>
      <c r="UB1195" s="243"/>
      <c r="UC1195" s="244"/>
      <c r="UD1195" s="245"/>
      <c r="UE1195" s="246"/>
      <c r="UF1195" s="247"/>
      <c r="UG1195" s="241"/>
      <c r="UH1195" s="242"/>
      <c r="UI1195" s="243"/>
      <c r="UJ1195" s="243"/>
      <c r="UK1195" s="244"/>
      <c r="UL1195" s="245"/>
      <c r="UM1195" s="246"/>
      <c r="UN1195" s="247"/>
      <c r="UO1195" s="241"/>
      <c r="UP1195" s="242"/>
      <c r="UQ1195" s="243"/>
      <c r="UR1195" s="243"/>
      <c r="US1195" s="244"/>
      <c r="UT1195" s="245"/>
      <c r="UU1195" s="246"/>
      <c r="UV1195" s="247"/>
      <c r="UW1195" s="241"/>
      <c r="UX1195" s="242"/>
      <c r="UY1195" s="243"/>
      <c r="UZ1195" s="243"/>
      <c r="VA1195" s="244"/>
      <c r="VB1195" s="245"/>
      <c r="VC1195" s="246"/>
      <c r="VD1195" s="247"/>
      <c r="VE1195" s="241"/>
      <c r="VF1195" s="242"/>
      <c r="VG1195" s="243"/>
      <c r="VH1195" s="243"/>
      <c r="VI1195" s="244"/>
      <c r="VJ1195" s="245"/>
      <c r="VK1195" s="246"/>
      <c r="VL1195" s="247"/>
      <c r="VM1195" s="241"/>
      <c r="VN1195" s="242"/>
      <c r="VO1195" s="243"/>
      <c r="VP1195" s="243"/>
      <c r="VQ1195" s="244"/>
      <c r="VR1195" s="245"/>
      <c r="VS1195" s="246"/>
      <c r="VT1195" s="247"/>
      <c r="VU1195" s="241"/>
      <c r="VV1195" s="242"/>
      <c r="VW1195" s="243"/>
      <c r="VX1195" s="243"/>
      <c r="VY1195" s="244"/>
      <c r="VZ1195" s="245"/>
      <c r="WA1195" s="246"/>
      <c r="WB1195" s="247"/>
      <c r="WC1195" s="241"/>
      <c r="WD1195" s="242"/>
      <c r="WE1195" s="243"/>
      <c r="WF1195" s="243"/>
      <c r="WG1195" s="244"/>
      <c r="WH1195" s="245"/>
      <c r="WI1195" s="246"/>
      <c r="WJ1195" s="247"/>
      <c r="WK1195" s="241"/>
      <c r="WL1195" s="242"/>
      <c r="WM1195" s="243"/>
      <c r="WN1195" s="243"/>
      <c r="WO1195" s="244"/>
      <c r="WP1195" s="245"/>
      <c r="WQ1195" s="246"/>
      <c r="WR1195" s="247"/>
      <c r="WS1195" s="241"/>
      <c r="WT1195" s="242"/>
      <c r="WU1195" s="243"/>
      <c r="WV1195" s="243"/>
      <c r="WW1195" s="244"/>
      <c r="WX1195" s="245"/>
      <c r="WY1195" s="246"/>
      <c r="WZ1195" s="247"/>
      <c r="XA1195" s="241"/>
      <c r="XB1195" s="242"/>
      <c r="XC1195" s="243"/>
      <c r="XD1195" s="243"/>
      <c r="XE1195" s="244"/>
      <c r="XF1195" s="245"/>
      <c r="XG1195" s="246"/>
      <c r="XH1195" s="247"/>
      <c r="XI1195" s="241"/>
      <c r="XJ1195" s="242"/>
      <c r="XK1195" s="243"/>
      <c r="XL1195" s="243"/>
      <c r="XM1195" s="244"/>
      <c r="XN1195" s="245"/>
      <c r="XO1195" s="246"/>
      <c r="XP1195" s="247"/>
      <c r="XQ1195" s="241"/>
      <c r="XR1195" s="242"/>
      <c r="XS1195" s="243"/>
      <c r="XT1195" s="243"/>
      <c r="XU1195" s="244"/>
      <c r="XV1195" s="245"/>
      <c r="XW1195" s="246"/>
      <c r="XX1195" s="247"/>
      <c r="XY1195" s="241"/>
      <c r="XZ1195" s="242"/>
      <c r="YA1195" s="243"/>
      <c r="YB1195" s="243"/>
      <c r="YC1195" s="244"/>
      <c r="YD1195" s="245"/>
      <c r="YE1195" s="246"/>
      <c r="YF1195" s="247"/>
      <c r="YG1195" s="241"/>
      <c r="YH1195" s="242"/>
      <c r="YI1195" s="243"/>
      <c r="YJ1195" s="243"/>
      <c r="YK1195" s="244"/>
      <c r="YL1195" s="245"/>
      <c r="YM1195" s="246"/>
      <c r="YN1195" s="247"/>
      <c r="YO1195" s="241"/>
      <c r="YP1195" s="242"/>
      <c r="YQ1195" s="243"/>
      <c r="YR1195" s="243"/>
      <c r="YS1195" s="244"/>
      <c r="YT1195" s="245"/>
      <c r="YU1195" s="246"/>
      <c r="YV1195" s="247"/>
      <c r="YW1195" s="241"/>
      <c r="YX1195" s="242"/>
      <c r="YY1195" s="243"/>
      <c r="YZ1195" s="243"/>
      <c r="ZA1195" s="244"/>
      <c r="ZB1195" s="245"/>
      <c r="ZC1195" s="246"/>
      <c r="ZD1195" s="247"/>
      <c r="ZE1195" s="241"/>
      <c r="ZF1195" s="242"/>
      <c r="ZG1195" s="243"/>
      <c r="ZH1195" s="243"/>
      <c r="ZI1195" s="244"/>
      <c r="ZJ1195" s="245"/>
      <c r="ZK1195" s="246"/>
      <c r="ZL1195" s="247"/>
      <c r="ZM1195" s="241"/>
      <c r="ZN1195" s="242"/>
      <c r="ZO1195" s="243"/>
      <c r="ZP1195" s="243"/>
      <c r="ZQ1195" s="244"/>
      <c r="ZR1195" s="245"/>
      <c r="ZS1195" s="246"/>
      <c r="ZT1195" s="247"/>
      <c r="ZU1195" s="241"/>
      <c r="ZV1195" s="242"/>
      <c r="ZW1195" s="243"/>
      <c r="ZX1195" s="243"/>
      <c r="ZY1195" s="244"/>
      <c r="ZZ1195" s="245"/>
      <c r="AAA1195" s="246"/>
      <c r="AAB1195" s="247"/>
      <c r="AAC1195" s="241"/>
      <c r="AAD1195" s="242"/>
      <c r="AAE1195" s="243"/>
      <c r="AAF1195" s="243"/>
      <c r="AAG1195" s="244"/>
      <c r="AAH1195" s="245"/>
      <c r="AAI1195" s="246"/>
      <c r="AAJ1195" s="247"/>
      <c r="AAK1195" s="241"/>
      <c r="AAL1195" s="242"/>
      <c r="AAM1195" s="243"/>
      <c r="AAN1195" s="243"/>
      <c r="AAO1195" s="244"/>
      <c r="AAP1195" s="245"/>
      <c r="AAQ1195" s="246"/>
      <c r="AAR1195" s="247"/>
      <c r="AAS1195" s="241"/>
      <c r="AAT1195" s="242"/>
      <c r="AAU1195" s="243"/>
      <c r="AAV1195" s="243"/>
      <c r="AAW1195" s="244"/>
      <c r="AAX1195" s="245"/>
      <c r="AAY1195" s="246"/>
      <c r="AAZ1195" s="247"/>
      <c r="ABA1195" s="241"/>
      <c r="ABB1195" s="242"/>
      <c r="ABC1195" s="243"/>
      <c r="ABD1195" s="243"/>
      <c r="ABE1195" s="244"/>
      <c r="ABF1195" s="245"/>
      <c r="ABG1195" s="246"/>
      <c r="ABH1195" s="247"/>
      <c r="ABI1195" s="241"/>
      <c r="ABJ1195" s="242"/>
      <c r="ABK1195" s="243"/>
      <c r="ABL1195" s="243"/>
      <c r="ABM1195" s="244"/>
      <c r="ABN1195" s="245"/>
      <c r="ABO1195" s="246"/>
      <c r="ABP1195" s="247"/>
      <c r="ABQ1195" s="241"/>
      <c r="ABR1195" s="242"/>
      <c r="ABS1195" s="243"/>
      <c r="ABT1195" s="243"/>
      <c r="ABU1195" s="244"/>
      <c r="ABV1195" s="245"/>
      <c r="ABW1195" s="246"/>
      <c r="ABX1195" s="247"/>
      <c r="ABY1195" s="241"/>
      <c r="ABZ1195" s="242"/>
      <c r="ACA1195" s="243"/>
      <c r="ACB1195" s="243"/>
      <c r="ACC1195" s="244"/>
      <c r="ACD1195" s="245"/>
      <c r="ACE1195" s="246"/>
      <c r="ACF1195" s="247"/>
      <c r="ACG1195" s="241"/>
      <c r="ACH1195" s="242"/>
      <c r="ACI1195" s="243"/>
      <c r="ACJ1195" s="243"/>
      <c r="ACK1195" s="244"/>
      <c r="ACL1195" s="245"/>
      <c r="ACM1195" s="246"/>
      <c r="ACN1195" s="247"/>
      <c r="ACO1195" s="241"/>
      <c r="ACP1195" s="242"/>
      <c r="ACQ1195" s="243"/>
      <c r="ACR1195" s="243"/>
      <c r="ACS1195" s="244"/>
      <c r="ACT1195" s="245"/>
      <c r="ACU1195" s="246"/>
      <c r="ACV1195" s="247"/>
      <c r="ACW1195" s="241"/>
      <c r="ACX1195" s="242"/>
      <c r="ACY1195" s="243"/>
      <c r="ACZ1195" s="243"/>
      <c r="ADA1195" s="244"/>
      <c r="ADB1195" s="245"/>
      <c r="ADC1195" s="246"/>
      <c r="ADD1195" s="247"/>
      <c r="ADE1195" s="241"/>
      <c r="ADF1195" s="242"/>
      <c r="ADG1195" s="243"/>
      <c r="ADH1195" s="243"/>
      <c r="ADI1195" s="244"/>
      <c r="ADJ1195" s="245"/>
      <c r="ADK1195" s="246"/>
      <c r="ADL1195" s="247"/>
      <c r="ADM1195" s="241"/>
      <c r="ADN1195" s="242"/>
      <c r="ADO1195" s="243"/>
      <c r="ADP1195" s="243"/>
      <c r="ADQ1195" s="244"/>
      <c r="ADR1195" s="245"/>
      <c r="ADS1195" s="246"/>
      <c r="ADT1195" s="247"/>
      <c r="ADU1195" s="241"/>
      <c r="ADV1195" s="242"/>
      <c r="ADW1195" s="243"/>
      <c r="ADX1195" s="243"/>
      <c r="ADY1195" s="244"/>
      <c r="ADZ1195" s="245"/>
      <c r="AEA1195" s="246"/>
      <c r="AEB1195" s="247"/>
      <c r="AEC1195" s="241"/>
      <c r="AED1195" s="242"/>
      <c r="AEE1195" s="243"/>
      <c r="AEF1195" s="243"/>
      <c r="AEG1195" s="244"/>
      <c r="AEH1195" s="245"/>
      <c r="AEI1195" s="246"/>
      <c r="AEJ1195" s="247"/>
      <c r="AEK1195" s="241"/>
      <c r="AEL1195" s="242"/>
      <c r="AEM1195" s="243"/>
      <c r="AEN1195" s="243"/>
      <c r="AEO1195" s="244"/>
      <c r="AEP1195" s="245"/>
      <c r="AEQ1195" s="246"/>
      <c r="AER1195" s="247"/>
      <c r="AES1195" s="241"/>
      <c r="AET1195" s="242"/>
      <c r="AEU1195" s="243"/>
      <c r="AEV1195" s="243"/>
      <c r="AEW1195" s="244"/>
      <c r="AEX1195" s="245"/>
      <c r="AEY1195" s="246"/>
      <c r="AEZ1195" s="247"/>
      <c r="AFA1195" s="241"/>
      <c r="AFB1195" s="242"/>
      <c r="AFC1195" s="243"/>
      <c r="AFD1195" s="243"/>
      <c r="AFE1195" s="244"/>
      <c r="AFF1195" s="245"/>
      <c r="AFG1195" s="246"/>
      <c r="AFH1195" s="247"/>
      <c r="AFI1195" s="241"/>
      <c r="AFJ1195" s="242"/>
      <c r="AFK1195" s="243"/>
      <c r="AFL1195" s="243"/>
      <c r="AFM1195" s="244"/>
      <c r="AFN1195" s="245"/>
      <c r="AFO1195" s="246"/>
      <c r="AFP1195" s="247"/>
      <c r="AFQ1195" s="241"/>
      <c r="AFR1195" s="242"/>
      <c r="AFS1195" s="243"/>
      <c r="AFT1195" s="243"/>
      <c r="AFU1195" s="244"/>
      <c r="AFV1195" s="245"/>
      <c r="AFW1195" s="246"/>
      <c r="AFX1195" s="247"/>
      <c r="AFY1195" s="241"/>
      <c r="AFZ1195" s="242"/>
      <c r="AGA1195" s="243"/>
      <c r="AGB1195" s="243"/>
      <c r="AGC1195" s="244"/>
      <c r="AGD1195" s="245"/>
      <c r="AGE1195" s="246"/>
      <c r="AGF1195" s="247"/>
      <c r="AGG1195" s="241"/>
      <c r="AGH1195" s="242"/>
      <c r="AGI1195" s="243"/>
      <c r="AGJ1195" s="243"/>
      <c r="AGK1195" s="244"/>
      <c r="AGL1195" s="245"/>
      <c r="AGM1195" s="246"/>
      <c r="AGN1195" s="247"/>
      <c r="AGO1195" s="241"/>
      <c r="AGP1195" s="242"/>
      <c r="AGQ1195" s="243"/>
      <c r="AGR1195" s="243"/>
      <c r="AGS1195" s="244"/>
      <c r="AGT1195" s="245"/>
      <c r="AGU1195" s="246"/>
      <c r="AGV1195" s="247"/>
      <c r="AGW1195" s="241"/>
      <c r="AGX1195" s="242"/>
      <c r="AGY1195" s="243"/>
      <c r="AGZ1195" s="243"/>
      <c r="AHA1195" s="244"/>
      <c r="AHB1195" s="245"/>
      <c r="AHC1195" s="246"/>
      <c r="AHD1195" s="247"/>
      <c r="AHE1195" s="241"/>
      <c r="AHF1195" s="242"/>
      <c r="AHG1195" s="243"/>
      <c r="AHH1195" s="243"/>
      <c r="AHI1195" s="244"/>
      <c r="AHJ1195" s="245"/>
      <c r="AHK1195" s="246"/>
      <c r="AHL1195" s="247"/>
      <c r="AHM1195" s="241"/>
      <c r="AHN1195" s="242"/>
      <c r="AHO1195" s="243"/>
      <c r="AHP1195" s="243"/>
      <c r="AHQ1195" s="244"/>
      <c r="AHR1195" s="245"/>
      <c r="AHS1195" s="246"/>
      <c r="AHT1195" s="247"/>
      <c r="AHU1195" s="241"/>
      <c r="AHV1195" s="242"/>
      <c r="AHW1195" s="243"/>
      <c r="AHX1195" s="243"/>
      <c r="AHY1195" s="244"/>
      <c r="AHZ1195" s="245"/>
      <c r="AIA1195" s="246"/>
      <c r="AIB1195" s="247"/>
      <c r="AIC1195" s="241"/>
      <c r="AID1195" s="242"/>
      <c r="AIE1195" s="243"/>
      <c r="AIF1195" s="243"/>
      <c r="AIG1195" s="244"/>
      <c r="AIH1195" s="245"/>
      <c r="AII1195" s="246"/>
      <c r="AIJ1195" s="247"/>
      <c r="AIK1195" s="241"/>
      <c r="AIL1195" s="242"/>
      <c r="AIM1195" s="243"/>
      <c r="AIN1195" s="243"/>
      <c r="AIO1195" s="244"/>
      <c r="AIP1195" s="245"/>
      <c r="AIQ1195" s="246"/>
      <c r="AIR1195" s="247"/>
      <c r="AIS1195" s="241"/>
      <c r="AIT1195" s="242"/>
      <c r="AIU1195" s="243"/>
      <c r="AIV1195" s="243"/>
      <c r="AIW1195" s="244"/>
      <c r="AIX1195" s="245"/>
      <c r="AIY1195" s="246"/>
      <c r="AIZ1195" s="247"/>
      <c r="AJA1195" s="241"/>
      <c r="AJB1195" s="242"/>
      <c r="AJC1195" s="243"/>
      <c r="AJD1195" s="243"/>
      <c r="AJE1195" s="244"/>
      <c r="AJF1195" s="245"/>
      <c r="AJG1195" s="246"/>
      <c r="AJH1195" s="247"/>
      <c r="AJI1195" s="241"/>
      <c r="AJJ1195" s="242"/>
      <c r="AJK1195" s="243"/>
      <c r="AJL1195" s="243"/>
      <c r="AJM1195" s="244"/>
      <c r="AJN1195" s="245"/>
      <c r="AJO1195" s="246"/>
      <c r="AJP1195" s="247"/>
      <c r="AJQ1195" s="241"/>
      <c r="AJR1195" s="242"/>
      <c r="AJS1195" s="243"/>
      <c r="AJT1195" s="243"/>
      <c r="AJU1195" s="244"/>
      <c r="AJV1195" s="245"/>
      <c r="AJW1195" s="246"/>
      <c r="AJX1195" s="247"/>
      <c r="AJY1195" s="241"/>
      <c r="AJZ1195" s="242"/>
      <c r="AKA1195" s="243"/>
      <c r="AKB1195" s="243"/>
      <c r="AKC1195" s="244"/>
      <c r="AKD1195" s="245"/>
      <c r="AKE1195" s="246"/>
      <c r="AKF1195" s="247"/>
      <c r="AKG1195" s="241"/>
      <c r="AKH1195" s="242"/>
      <c r="AKI1195" s="243"/>
      <c r="AKJ1195" s="243"/>
      <c r="AKK1195" s="244"/>
      <c r="AKL1195" s="245"/>
      <c r="AKM1195" s="246"/>
      <c r="AKN1195" s="247"/>
      <c r="AKO1195" s="241"/>
      <c r="AKP1195" s="242"/>
      <c r="AKQ1195" s="243"/>
      <c r="AKR1195" s="243"/>
      <c r="AKS1195" s="244"/>
      <c r="AKT1195" s="245"/>
      <c r="AKU1195" s="246"/>
      <c r="AKV1195" s="247"/>
      <c r="AKW1195" s="241"/>
      <c r="AKX1195" s="242"/>
      <c r="AKY1195" s="243"/>
      <c r="AKZ1195" s="243"/>
      <c r="ALA1195" s="244"/>
      <c r="ALB1195" s="245"/>
      <c r="ALC1195" s="246"/>
      <c r="ALD1195" s="247"/>
      <c r="ALE1195" s="241"/>
      <c r="ALF1195" s="242"/>
      <c r="ALG1195" s="243"/>
      <c r="ALH1195" s="243"/>
      <c r="ALI1195" s="244"/>
      <c r="ALJ1195" s="245"/>
      <c r="ALK1195" s="246"/>
      <c r="ALL1195" s="247"/>
      <c r="ALM1195" s="241"/>
      <c r="ALN1195" s="242"/>
      <c r="ALO1195" s="243"/>
      <c r="ALP1195" s="243"/>
      <c r="ALQ1195" s="244"/>
      <c r="ALR1195" s="245"/>
      <c r="ALS1195" s="246"/>
      <c r="ALT1195" s="247"/>
      <c r="ALU1195" s="241"/>
      <c r="ALV1195" s="242"/>
      <c r="ALW1195" s="243"/>
      <c r="ALX1195" s="243"/>
      <c r="ALY1195" s="244"/>
      <c r="ALZ1195" s="245"/>
      <c r="AMA1195" s="246"/>
      <c r="AMB1195" s="247"/>
      <c r="AMC1195" s="241"/>
      <c r="AMD1195" s="242"/>
      <c r="AME1195" s="243"/>
      <c r="AMF1195" s="243"/>
      <c r="AMG1195" s="244"/>
      <c r="AMH1195" s="245"/>
      <c r="AMI1195" s="246"/>
      <c r="AMJ1195" s="247"/>
      <c r="AMK1195" s="241"/>
      <c r="AML1195" s="242"/>
      <c r="AMM1195" s="243"/>
      <c r="AMN1195" s="243"/>
      <c r="AMO1195" s="244"/>
      <c r="AMP1195" s="245"/>
      <c r="AMQ1195" s="246"/>
      <c r="AMR1195" s="247"/>
      <c r="AMS1195" s="241"/>
      <c r="AMT1195" s="242"/>
      <c r="AMU1195" s="243"/>
      <c r="AMV1195" s="243"/>
      <c r="AMW1195" s="244"/>
      <c r="AMX1195" s="245"/>
      <c r="AMY1195" s="246"/>
      <c r="AMZ1195" s="247"/>
      <c r="ANA1195" s="241"/>
      <c r="ANB1195" s="242"/>
      <c r="ANC1195" s="243"/>
      <c r="AND1195" s="243"/>
      <c r="ANE1195" s="244"/>
      <c r="ANF1195" s="245"/>
      <c r="ANG1195" s="246"/>
      <c r="ANH1195" s="247"/>
      <c r="ANI1195" s="241"/>
      <c r="ANJ1195" s="242"/>
      <c r="ANK1195" s="243"/>
      <c r="ANL1195" s="243"/>
      <c r="ANM1195" s="244"/>
      <c r="ANN1195" s="245"/>
      <c r="ANO1195" s="246"/>
      <c r="ANP1195" s="247"/>
      <c r="ANQ1195" s="241"/>
      <c r="ANR1195" s="242"/>
      <c r="ANS1195" s="243"/>
      <c r="ANT1195" s="243"/>
      <c r="ANU1195" s="244"/>
      <c r="ANV1195" s="245"/>
      <c r="ANW1195" s="246"/>
      <c r="ANX1195" s="247"/>
      <c r="ANY1195" s="241"/>
      <c r="ANZ1195" s="242"/>
      <c r="AOA1195" s="243"/>
      <c r="AOB1195" s="243"/>
      <c r="AOC1195" s="244"/>
      <c r="AOD1195" s="245"/>
      <c r="AOE1195" s="246"/>
      <c r="AOF1195" s="247"/>
      <c r="AOG1195" s="241"/>
      <c r="AOH1195" s="242"/>
      <c r="AOI1195" s="243"/>
      <c r="AOJ1195" s="243"/>
      <c r="AOK1195" s="244"/>
      <c r="AOL1195" s="245"/>
      <c r="AOM1195" s="246"/>
      <c r="AON1195" s="247"/>
      <c r="AOO1195" s="241"/>
      <c r="AOP1195" s="242"/>
      <c r="AOQ1195" s="243"/>
      <c r="AOR1195" s="243"/>
      <c r="AOS1195" s="244"/>
      <c r="AOT1195" s="245"/>
      <c r="AOU1195" s="246"/>
      <c r="AOV1195" s="247"/>
      <c r="AOW1195" s="241"/>
      <c r="AOX1195" s="242"/>
      <c r="AOY1195" s="243"/>
      <c r="AOZ1195" s="243"/>
      <c r="APA1195" s="244"/>
      <c r="APB1195" s="245"/>
      <c r="APC1195" s="246"/>
      <c r="APD1195" s="247"/>
      <c r="APE1195" s="241"/>
      <c r="APF1195" s="242"/>
      <c r="APG1195" s="243"/>
      <c r="APH1195" s="243"/>
      <c r="API1195" s="244"/>
      <c r="APJ1195" s="245"/>
      <c r="APK1195" s="246"/>
      <c r="APL1195" s="247"/>
      <c r="APM1195" s="241"/>
      <c r="APN1195" s="242"/>
      <c r="APO1195" s="243"/>
      <c r="APP1195" s="243"/>
      <c r="APQ1195" s="244"/>
      <c r="APR1195" s="245"/>
      <c r="APS1195" s="246"/>
      <c r="APT1195" s="247"/>
      <c r="APU1195" s="241"/>
      <c r="APV1195" s="242"/>
      <c r="APW1195" s="243"/>
      <c r="APX1195" s="243"/>
      <c r="APY1195" s="244"/>
      <c r="APZ1195" s="245"/>
      <c r="AQA1195" s="246"/>
      <c r="AQB1195" s="247"/>
      <c r="AQC1195" s="241"/>
      <c r="AQD1195" s="242"/>
      <c r="AQE1195" s="243"/>
      <c r="AQF1195" s="243"/>
      <c r="AQG1195" s="244"/>
      <c r="AQH1195" s="245"/>
      <c r="AQI1195" s="246"/>
      <c r="AQJ1195" s="247"/>
      <c r="AQK1195" s="241"/>
      <c r="AQL1195" s="242"/>
      <c r="AQM1195" s="243"/>
      <c r="AQN1195" s="243"/>
      <c r="AQO1195" s="244"/>
      <c r="AQP1195" s="245"/>
      <c r="AQQ1195" s="246"/>
      <c r="AQR1195" s="247"/>
      <c r="AQS1195" s="241"/>
      <c r="AQT1195" s="242"/>
      <c r="AQU1195" s="243"/>
      <c r="AQV1195" s="243"/>
      <c r="AQW1195" s="244"/>
      <c r="AQX1195" s="245"/>
      <c r="AQY1195" s="246"/>
      <c r="AQZ1195" s="247"/>
      <c r="ARA1195" s="241"/>
      <c r="ARB1195" s="242"/>
      <c r="ARC1195" s="243"/>
      <c r="ARD1195" s="243"/>
      <c r="ARE1195" s="244"/>
      <c r="ARF1195" s="245"/>
      <c r="ARG1195" s="246"/>
      <c r="ARH1195" s="247"/>
      <c r="ARI1195" s="241"/>
      <c r="ARJ1195" s="242"/>
      <c r="ARK1195" s="243"/>
      <c r="ARL1195" s="243"/>
      <c r="ARM1195" s="244"/>
      <c r="ARN1195" s="245"/>
      <c r="ARO1195" s="246"/>
      <c r="ARP1195" s="247"/>
      <c r="ARQ1195" s="241"/>
      <c r="ARR1195" s="242"/>
      <c r="ARS1195" s="243"/>
      <c r="ART1195" s="243"/>
      <c r="ARU1195" s="244"/>
      <c r="ARV1195" s="245"/>
      <c r="ARW1195" s="246"/>
      <c r="ARX1195" s="247"/>
      <c r="ARY1195" s="241"/>
      <c r="ARZ1195" s="242"/>
      <c r="ASA1195" s="243"/>
      <c r="ASB1195" s="243"/>
      <c r="ASC1195" s="244"/>
      <c r="ASD1195" s="245"/>
      <c r="ASE1195" s="246"/>
      <c r="ASF1195" s="247"/>
      <c r="ASG1195" s="241"/>
      <c r="ASH1195" s="242"/>
      <c r="ASI1195" s="243"/>
      <c r="ASJ1195" s="243"/>
      <c r="ASK1195" s="244"/>
      <c r="ASL1195" s="245"/>
      <c r="ASM1195" s="246"/>
      <c r="ASN1195" s="247"/>
      <c r="ASO1195" s="241"/>
      <c r="ASP1195" s="242"/>
      <c r="ASQ1195" s="243"/>
      <c r="ASR1195" s="243"/>
      <c r="ASS1195" s="244"/>
      <c r="AST1195" s="245"/>
      <c r="ASU1195" s="246"/>
      <c r="ASV1195" s="247"/>
      <c r="ASW1195" s="241"/>
      <c r="ASX1195" s="242"/>
      <c r="ASY1195" s="243"/>
      <c r="ASZ1195" s="243"/>
      <c r="ATA1195" s="244"/>
      <c r="ATB1195" s="245"/>
      <c r="ATC1195" s="246"/>
      <c r="ATD1195" s="247"/>
      <c r="ATE1195" s="241"/>
      <c r="ATF1195" s="242"/>
      <c r="ATG1195" s="243"/>
      <c r="ATH1195" s="243"/>
      <c r="ATI1195" s="244"/>
      <c r="ATJ1195" s="245"/>
      <c r="ATK1195" s="246"/>
      <c r="ATL1195" s="247"/>
      <c r="ATM1195" s="241"/>
      <c r="ATN1195" s="242"/>
      <c r="ATO1195" s="243"/>
      <c r="ATP1195" s="243"/>
      <c r="ATQ1195" s="244"/>
      <c r="ATR1195" s="245"/>
      <c r="ATS1195" s="246"/>
      <c r="ATT1195" s="247"/>
      <c r="ATU1195" s="241"/>
      <c r="ATV1195" s="242"/>
      <c r="ATW1195" s="243"/>
      <c r="ATX1195" s="243"/>
      <c r="ATY1195" s="244"/>
      <c r="ATZ1195" s="245"/>
      <c r="AUA1195" s="246"/>
      <c r="AUB1195" s="247"/>
      <c r="AUC1195" s="241"/>
      <c r="AUD1195" s="242"/>
      <c r="AUE1195" s="243"/>
      <c r="AUF1195" s="243"/>
      <c r="AUG1195" s="244"/>
      <c r="AUH1195" s="245"/>
      <c r="AUI1195" s="246"/>
      <c r="AUJ1195" s="247"/>
      <c r="AUK1195" s="241"/>
      <c r="AUL1195" s="242"/>
      <c r="AUM1195" s="243"/>
      <c r="AUN1195" s="243"/>
      <c r="AUO1195" s="244"/>
      <c r="AUP1195" s="245"/>
      <c r="AUQ1195" s="246"/>
      <c r="AUR1195" s="247"/>
      <c r="AUS1195" s="241"/>
      <c r="AUT1195" s="242"/>
      <c r="AUU1195" s="243"/>
      <c r="AUV1195" s="243"/>
      <c r="AUW1195" s="244"/>
      <c r="AUX1195" s="245"/>
      <c r="AUY1195" s="246"/>
      <c r="AUZ1195" s="247"/>
      <c r="AVA1195" s="241"/>
      <c r="AVB1195" s="242"/>
      <c r="AVC1195" s="243"/>
      <c r="AVD1195" s="243"/>
      <c r="AVE1195" s="244"/>
      <c r="AVF1195" s="245"/>
      <c r="AVG1195" s="246"/>
      <c r="AVH1195" s="247"/>
      <c r="AVI1195" s="241"/>
      <c r="AVJ1195" s="242"/>
      <c r="AVK1195" s="243"/>
      <c r="AVL1195" s="243"/>
      <c r="AVM1195" s="244"/>
      <c r="AVN1195" s="245"/>
      <c r="AVO1195" s="246"/>
      <c r="AVP1195" s="247"/>
      <c r="AVQ1195" s="241"/>
      <c r="AVR1195" s="242"/>
      <c r="AVS1195" s="243"/>
      <c r="AVT1195" s="243"/>
      <c r="AVU1195" s="244"/>
      <c r="AVV1195" s="245"/>
      <c r="AVW1195" s="246"/>
      <c r="AVX1195" s="247"/>
      <c r="AVY1195" s="241"/>
      <c r="AVZ1195" s="242"/>
      <c r="AWA1195" s="243"/>
      <c r="AWB1195" s="243"/>
      <c r="AWC1195" s="244"/>
      <c r="AWD1195" s="245"/>
      <c r="AWE1195" s="246"/>
      <c r="AWF1195" s="247"/>
      <c r="AWG1195" s="241"/>
      <c r="AWH1195" s="242"/>
      <c r="AWI1195" s="243"/>
      <c r="AWJ1195" s="243"/>
      <c r="AWK1195" s="244"/>
      <c r="AWL1195" s="245"/>
      <c r="AWM1195" s="246"/>
      <c r="AWN1195" s="247"/>
      <c r="AWO1195" s="241"/>
      <c r="AWP1195" s="242"/>
      <c r="AWQ1195" s="243"/>
      <c r="AWR1195" s="243"/>
      <c r="AWS1195" s="244"/>
      <c r="AWT1195" s="245"/>
      <c r="AWU1195" s="246"/>
      <c r="AWV1195" s="247"/>
      <c r="AWW1195" s="241"/>
      <c r="AWX1195" s="242"/>
      <c r="AWY1195" s="243"/>
      <c r="AWZ1195" s="243"/>
      <c r="AXA1195" s="244"/>
      <c r="AXB1195" s="245"/>
      <c r="AXC1195" s="246"/>
      <c r="AXD1195" s="247"/>
      <c r="AXE1195" s="241"/>
      <c r="AXF1195" s="242"/>
      <c r="AXG1195" s="243"/>
      <c r="AXH1195" s="243"/>
      <c r="AXI1195" s="244"/>
      <c r="AXJ1195" s="245"/>
      <c r="AXK1195" s="246"/>
      <c r="AXL1195" s="247"/>
      <c r="AXM1195" s="241"/>
      <c r="AXN1195" s="242"/>
      <c r="AXO1195" s="243"/>
      <c r="AXP1195" s="243"/>
      <c r="AXQ1195" s="244"/>
      <c r="AXR1195" s="245"/>
      <c r="AXS1195" s="246"/>
      <c r="AXT1195" s="247"/>
      <c r="AXU1195" s="241"/>
      <c r="AXV1195" s="242"/>
      <c r="AXW1195" s="243"/>
      <c r="AXX1195" s="243"/>
      <c r="AXY1195" s="244"/>
      <c r="AXZ1195" s="245"/>
      <c r="AYA1195" s="246"/>
      <c r="AYB1195" s="247"/>
      <c r="AYC1195" s="241"/>
      <c r="AYD1195" s="242"/>
      <c r="AYE1195" s="243"/>
      <c r="AYF1195" s="243"/>
      <c r="AYG1195" s="244"/>
      <c r="AYH1195" s="245"/>
      <c r="AYI1195" s="246"/>
      <c r="AYJ1195" s="247"/>
      <c r="AYK1195" s="241"/>
      <c r="AYL1195" s="242"/>
      <c r="AYM1195" s="243"/>
      <c r="AYN1195" s="243"/>
      <c r="AYO1195" s="244"/>
      <c r="AYP1195" s="245"/>
      <c r="AYQ1195" s="246"/>
      <c r="AYR1195" s="247"/>
      <c r="AYS1195" s="241"/>
      <c r="AYT1195" s="242"/>
      <c r="AYU1195" s="243"/>
      <c r="AYV1195" s="243"/>
      <c r="AYW1195" s="244"/>
      <c r="AYX1195" s="245"/>
      <c r="AYY1195" s="246"/>
      <c r="AYZ1195" s="247"/>
      <c r="AZA1195" s="241"/>
      <c r="AZB1195" s="242"/>
      <c r="AZC1195" s="243"/>
      <c r="AZD1195" s="243"/>
      <c r="AZE1195" s="244"/>
      <c r="AZF1195" s="245"/>
      <c r="AZG1195" s="246"/>
      <c r="AZH1195" s="247"/>
      <c r="AZI1195" s="241"/>
      <c r="AZJ1195" s="242"/>
      <c r="AZK1195" s="243"/>
      <c r="AZL1195" s="243"/>
      <c r="AZM1195" s="244"/>
      <c r="AZN1195" s="245"/>
      <c r="AZO1195" s="246"/>
      <c r="AZP1195" s="247"/>
      <c r="AZQ1195" s="241"/>
      <c r="AZR1195" s="242"/>
      <c r="AZS1195" s="243"/>
      <c r="AZT1195" s="243"/>
      <c r="AZU1195" s="244"/>
      <c r="AZV1195" s="245"/>
      <c r="AZW1195" s="246"/>
      <c r="AZX1195" s="247"/>
      <c r="AZY1195" s="241"/>
      <c r="AZZ1195" s="242"/>
      <c r="BAA1195" s="243"/>
      <c r="BAB1195" s="243"/>
      <c r="BAC1195" s="244"/>
      <c r="BAD1195" s="245"/>
      <c r="BAE1195" s="246"/>
      <c r="BAF1195" s="247"/>
      <c r="BAG1195" s="241"/>
      <c r="BAH1195" s="242"/>
      <c r="BAI1195" s="243"/>
      <c r="BAJ1195" s="243"/>
      <c r="BAK1195" s="244"/>
      <c r="BAL1195" s="245"/>
      <c r="BAM1195" s="246"/>
      <c r="BAN1195" s="247"/>
      <c r="BAO1195" s="241"/>
      <c r="BAP1195" s="242"/>
      <c r="BAQ1195" s="243"/>
      <c r="BAR1195" s="243"/>
      <c r="BAS1195" s="244"/>
      <c r="BAT1195" s="245"/>
      <c r="BAU1195" s="246"/>
      <c r="BAV1195" s="247"/>
      <c r="BAW1195" s="241"/>
      <c r="BAX1195" s="242"/>
      <c r="BAY1195" s="243"/>
      <c r="BAZ1195" s="243"/>
      <c r="BBA1195" s="244"/>
      <c r="BBB1195" s="245"/>
      <c r="BBC1195" s="246"/>
      <c r="BBD1195" s="247"/>
      <c r="BBE1195" s="241"/>
      <c r="BBF1195" s="242"/>
      <c r="BBG1195" s="243"/>
      <c r="BBH1195" s="243"/>
      <c r="BBI1195" s="244"/>
      <c r="BBJ1195" s="245"/>
      <c r="BBK1195" s="246"/>
      <c r="BBL1195" s="247"/>
      <c r="BBM1195" s="241"/>
      <c r="BBN1195" s="242"/>
      <c r="BBO1195" s="243"/>
      <c r="BBP1195" s="243"/>
      <c r="BBQ1195" s="244"/>
      <c r="BBR1195" s="245"/>
      <c r="BBS1195" s="246"/>
      <c r="BBT1195" s="247"/>
      <c r="BBU1195" s="241"/>
      <c r="BBV1195" s="242"/>
      <c r="BBW1195" s="243"/>
      <c r="BBX1195" s="243"/>
      <c r="BBY1195" s="244"/>
      <c r="BBZ1195" s="245"/>
      <c r="BCA1195" s="246"/>
      <c r="BCB1195" s="247"/>
      <c r="BCC1195" s="241"/>
      <c r="BCD1195" s="242"/>
      <c r="BCE1195" s="243"/>
      <c r="BCF1195" s="243"/>
      <c r="BCG1195" s="244"/>
      <c r="BCH1195" s="245"/>
      <c r="BCI1195" s="246"/>
      <c r="BCJ1195" s="247"/>
      <c r="BCK1195" s="241"/>
      <c r="BCL1195" s="242"/>
      <c r="BCM1195" s="243"/>
      <c r="BCN1195" s="243"/>
      <c r="BCO1195" s="244"/>
      <c r="BCP1195" s="245"/>
      <c r="BCQ1195" s="246"/>
      <c r="BCR1195" s="247"/>
      <c r="BCS1195" s="241"/>
      <c r="BCT1195" s="242"/>
      <c r="BCU1195" s="243"/>
      <c r="BCV1195" s="243"/>
      <c r="BCW1195" s="244"/>
      <c r="BCX1195" s="245"/>
      <c r="BCY1195" s="246"/>
      <c r="BCZ1195" s="247"/>
      <c r="BDA1195" s="241"/>
      <c r="BDB1195" s="242"/>
      <c r="BDC1195" s="243"/>
      <c r="BDD1195" s="243"/>
      <c r="BDE1195" s="244"/>
      <c r="BDF1195" s="245"/>
      <c r="BDG1195" s="246"/>
      <c r="BDH1195" s="247"/>
      <c r="BDI1195" s="241"/>
      <c r="BDJ1195" s="242"/>
      <c r="BDK1195" s="243"/>
      <c r="BDL1195" s="243"/>
      <c r="BDM1195" s="244"/>
      <c r="BDN1195" s="245"/>
      <c r="BDO1195" s="246"/>
      <c r="BDP1195" s="247"/>
      <c r="BDQ1195" s="241"/>
      <c r="BDR1195" s="242"/>
      <c r="BDS1195" s="243"/>
      <c r="BDT1195" s="243"/>
      <c r="BDU1195" s="244"/>
      <c r="BDV1195" s="245"/>
      <c r="BDW1195" s="246"/>
      <c r="BDX1195" s="247"/>
      <c r="BDY1195" s="241"/>
      <c r="BDZ1195" s="242"/>
      <c r="BEA1195" s="243"/>
      <c r="BEB1195" s="243"/>
      <c r="BEC1195" s="244"/>
      <c r="BED1195" s="245"/>
      <c r="BEE1195" s="246"/>
      <c r="BEF1195" s="247"/>
      <c r="BEG1195" s="241"/>
      <c r="BEH1195" s="242"/>
      <c r="BEI1195" s="243"/>
      <c r="BEJ1195" s="243"/>
      <c r="BEK1195" s="244"/>
      <c r="BEL1195" s="245"/>
      <c r="BEM1195" s="246"/>
      <c r="BEN1195" s="247"/>
      <c r="BEO1195" s="241"/>
      <c r="BEP1195" s="242"/>
      <c r="BEQ1195" s="243"/>
      <c r="BER1195" s="243"/>
      <c r="BES1195" s="244"/>
      <c r="BET1195" s="245"/>
      <c r="BEU1195" s="246"/>
      <c r="BEV1195" s="247"/>
      <c r="BEW1195" s="241"/>
      <c r="BEX1195" s="242"/>
      <c r="BEY1195" s="243"/>
      <c r="BEZ1195" s="243"/>
      <c r="BFA1195" s="244"/>
      <c r="BFB1195" s="245"/>
      <c r="BFC1195" s="246"/>
      <c r="BFD1195" s="247"/>
      <c r="BFE1195" s="241"/>
      <c r="BFF1195" s="242"/>
      <c r="BFG1195" s="243"/>
      <c r="BFH1195" s="243"/>
      <c r="BFI1195" s="244"/>
      <c r="BFJ1195" s="245"/>
      <c r="BFK1195" s="246"/>
      <c r="BFL1195" s="247"/>
      <c r="BFM1195" s="241"/>
      <c r="BFN1195" s="242"/>
      <c r="BFO1195" s="243"/>
      <c r="BFP1195" s="243"/>
      <c r="BFQ1195" s="244"/>
      <c r="BFR1195" s="245"/>
      <c r="BFS1195" s="246"/>
      <c r="BFT1195" s="247"/>
      <c r="BFU1195" s="241"/>
      <c r="BFV1195" s="242"/>
      <c r="BFW1195" s="243"/>
      <c r="BFX1195" s="243"/>
      <c r="BFY1195" s="244"/>
      <c r="BFZ1195" s="245"/>
      <c r="BGA1195" s="246"/>
      <c r="BGB1195" s="247"/>
      <c r="BGC1195" s="241"/>
      <c r="BGD1195" s="242"/>
      <c r="BGE1195" s="243"/>
      <c r="BGF1195" s="243"/>
      <c r="BGG1195" s="244"/>
      <c r="BGH1195" s="245"/>
      <c r="BGI1195" s="246"/>
      <c r="BGJ1195" s="247"/>
      <c r="BGK1195" s="241"/>
      <c r="BGL1195" s="242"/>
      <c r="BGM1195" s="243"/>
      <c r="BGN1195" s="243"/>
      <c r="BGO1195" s="244"/>
      <c r="BGP1195" s="245"/>
      <c r="BGQ1195" s="246"/>
      <c r="BGR1195" s="247"/>
      <c r="BGS1195" s="241"/>
      <c r="BGT1195" s="242"/>
      <c r="BGU1195" s="243"/>
      <c r="BGV1195" s="243"/>
      <c r="BGW1195" s="244"/>
      <c r="BGX1195" s="245"/>
      <c r="BGY1195" s="246"/>
      <c r="BGZ1195" s="247"/>
      <c r="BHA1195" s="241"/>
      <c r="BHB1195" s="242"/>
      <c r="BHC1195" s="243"/>
      <c r="BHD1195" s="243"/>
      <c r="BHE1195" s="244"/>
      <c r="BHF1195" s="245"/>
      <c r="BHG1195" s="246"/>
      <c r="BHH1195" s="247"/>
      <c r="BHI1195" s="241"/>
      <c r="BHJ1195" s="242"/>
      <c r="BHK1195" s="243"/>
      <c r="BHL1195" s="243"/>
      <c r="BHM1195" s="244"/>
      <c r="BHN1195" s="245"/>
      <c r="BHO1195" s="246"/>
      <c r="BHP1195" s="247"/>
      <c r="BHQ1195" s="241"/>
      <c r="BHR1195" s="242"/>
      <c r="BHS1195" s="243"/>
      <c r="BHT1195" s="243"/>
      <c r="BHU1195" s="244"/>
      <c r="BHV1195" s="245"/>
      <c r="BHW1195" s="246"/>
      <c r="BHX1195" s="247"/>
      <c r="BHY1195" s="241"/>
      <c r="BHZ1195" s="242"/>
      <c r="BIA1195" s="243"/>
      <c r="BIB1195" s="243"/>
      <c r="BIC1195" s="244"/>
      <c r="BID1195" s="245"/>
      <c r="BIE1195" s="246"/>
      <c r="BIF1195" s="247"/>
      <c r="BIG1195" s="241"/>
      <c r="BIH1195" s="242"/>
      <c r="BII1195" s="243"/>
      <c r="BIJ1195" s="243"/>
      <c r="BIK1195" s="244"/>
      <c r="BIL1195" s="245"/>
      <c r="BIM1195" s="246"/>
      <c r="BIN1195" s="247"/>
      <c r="BIO1195" s="241"/>
      <c r="BIP1195" s="242"/>
      <c r="BIQ1195" s="243"/>
      <c r="BIR1195" s="243"/>
      <c r="BIS1195" s="244"/>
      <c r="BIT1195" s="245"/>
      <c r="BIU1195" s="246"/>
      <c r="BIV1195" s="247"/>
      <c r="BIW1195" s="241"/>
      <c r="BIX1195" s="242"/>
      <c r="BIY1195" s="243"/>
      <c r="BIZ1195" s="243"/>
      <c r="BJA1195" s="244"/>
      <c r="BJB1195" s="245"/>
      <c r="BJC1195" s="246"/>
      <c r="BJD1195" s="247"/>
      <c r="BJE1195" s="241"/>
      <c r="BJF1195" s="242"/>
      <c r="BJG1195" s="243"/>
      <c r="BJH1195" s="243"/>
      <c r="BJI1195" s="244"/>
      <c r="BJJ1195" s="245"/>
      <c r="BJK1195" s="246"/>
      <c r="BJL1195" s="247"/>
      <c r="BJM1195" s="241"/>
      <c r="BJN1195" s="242"/>
      <c r="BJO1195" s="243"/>
      <c r="BJP1195" s="243"/>
      <c r="BJQ1195" s="244"/>
      <c r="BJR1195" s="245"/>
      <c r="BJS1195" s="246"/>
      <c r="BJT1195" s="247"/>
      <c r="BJU1195" s="241"/>
      <c r="BJV1195" s="242"/>
      <c r="BJW1195" s="243"/>
      <c r="BJX1195" s="243"/>
      <c r="BJY1195" s="244"/>
      <c r="BJZ1195" s="245"/>
      <c r="BKA1195" s="246"/>
      <c r="BKB1195" s="247"/>
      <c r="BKC1195" s="241"/>
      <c r="BKD1195" s="242"/>
      <c r="BKE1195" s="243"/>
      <c r="BKF1195" s="243"/>
      <c r="BKG1195" s="244"/>
      <c r="BKH1195" s="245"/>
      <c r="BKI1195" s="246"/>
      <c r="BKJ1195" s="247"/>
      <c r="BKK1195" s="241"/>
      <c r="BKL1195" s="242"/>
      <c r="BKM1195" s="243"/>
      <c r="BKN1195" s="243"/>
      <c r="BKO1195" s="244"/>
      <c r="BKP1195" s="245"/>
      <c r="BKQ1195" s="246"/>
      <c r="BKR1195" s="247"/>
      <c r="BKS1195" s="241"/>
      <c r="BKT1195" s="242"/>
      <c r="BKU1195" s="243"/>
      <c r="BKV1195" s="243"/>
      <c r="BKW1195" s="244"/>
      <c r="BKX1195" s="245"/>
      <c r="BKY1195" s="246"/>
      <c r="BKZ1195" s="247"/>
      <c r="BLA1195" s="241"/>
      <c r="BLB1195" s="242"/>
      <c r="BLC1195" s="243"/>
      <c r="BLD1195" s="243"/>
      <c r="BLE1195" s="244"/>
      <c r="BLF1195" s="245"/>
      <c r="BLG1195" s="246"/>
      <c r="BLH1195" s="247"/>
      <c r="BLI1195" s="241"/>
      <c r="BLJ1195" s="242"/>
      <c r="BLK1195" s="243"/>
      <c r="BLL1195" s="243"/>
      <c r="BLM1195" s="244"/>
      <c r="BLN1195" s="245"/>
      <c r="BLO1195" s="246"/>
      <c r="BLP1195" s="247"/>
      <c r="BLQ1195" s="241"/>
      <c r="BLR1195" s="242"/>
      <c r="BLS1195" s="243"/>
      <c r="BLT1195" s="243"/>
      <c r="BLU1195" s="244"/>
      <c r="BLV1195" s="245"/>
      <c r="BLW1195" s="246"/>
      <c r="BLX1195" s="247"/>
      <c r="BLY1195" s="241"/>
      <c r="BLZ1195" s="242"/>
      <c r="BMA1195" s="243"/>
      <c r="BMB1195" s="243"/>
      <c r="BMC1195" s="244"/>
      <c r="BMD1195" s="245"/>
      <c r="BME1195" s="246"/>
      <c r="BMF1195" s="247"/>
      <c r="BMG1195" s="241"/>
      <c r="BMH1195" s="242"/>
      <c r="BMI1195" s="243"/>
      <c r="BMJ1195" s="243"/>
      <c r="BMK1195" s="244"/>
      <c r="BML1195" s="245"/>
      <c r="BMM1195" s="246"/>
      <c r="BMN1195" s="247"/>
      <c r="BMO1195" s="241"/>
      <c r="BMP1195" s="242"/>
      <c r="BMQ1195" s="243"/>
      <c r="BMR1195" s="243"/>
      <c r="BMS1195" s="244"/>
      <c r="BMT1195" s="245"/>
      <c r="BMU1195" s="246"/>
      <c r="BMV1195" s="247"/>
      <c r="BMW1195" s="241"/>
      <c r="BMX1195" s="242"/>
      <c r="BMY1195" s="243"/>
      <c r="BMZ1195" s="243"/>
      <c r="BNA1195" s="244"/>
      <c r="BNB1195" s="245"/>
      <c r="BNC1195" s="246"/>
      <c r="BND1195" s="247"/>
      <c r="BNE1195" s="241"/>
      <c r="BNF1195" s="242"/>
      <c r="BNG1195" s="243"/>
      <c r="BNH1195" s="243"/>
      <c r="BNI1195" s="244"/>
      <c r="BNJ1195" s="245"/>
      <c r="BNK1195" s="246"/>
      <c r="BNL1195" s="247"/>
      <c r="BNM1195" s="241"/>
      <c r="BNN1195" s="242"/>
      <c r="BNO1195" s="243"/>
      <c r="BNP1195" s="243"/>
      <c r="BNQ1195" s="244"/>
      <c r="BNR1195" s="245"/>
      <c r="BNS1195" s="246"/>
      <c r="BNT1195" s="247"/>
      <c r="BNU1195" s="241"/>
      <c r="BNV1195" s="242"/>
      <c r="BNW1195" s="243"/>
      <c r="BNX1195" s="243"/>
      <c r="BNY1195" s="244"/>
      <c r="BNZ1195" s="245"/>
      <c r="BOA1195" s="246"/>
      <c r="BOB1195" s="247"/>
      <c r="BOC1195" s="241"/>
      <c r="BOD1195" s="242"/>
      <c r="BOE1195" s="243"/>
      <c r="BOF1195" s="243"/>
      <c r="BOG1195" s="244"/>
      <c r="BOH1195" s="245"/>
      <c r="BOI1195" s="246"/>
      <c r="BOJ1195" s="247"/>
      <c r="BOK1195" s="241"/>
      <c r="BOL1195" s="242"/>
      <c r="BOM1195" s="243"/>
      <c r="BON1195" s="243"/>
      <c r="BOO1195" s="244"/>
      <c r="BOP1195" s="245"/>
      <c r="BOQ1195" s="246"/>
      <c r="BOR1195" s="247"/>
      <c r="BOS1195" s="241"/>
      <c r="BOT1195" s="242"/>
      <c r="BOU1195" s="243"/>
      <c r="BOV1195" s="243"/>
      <c r="BOW1195" s="244"/>
      <c r="BOX1195" s="245"/>
      <c r="BOY1195" s="246"/>
      <c r="BOZ1195" s="247"/>
      <c r="BPA1195" s="241"/>
      <c r="BPB1195" s="242"/>
      <c r="BPC1195" s="243"/>
      <c r="BPD1195" s="243"/>
      <c r="BPE1195" s="244"/>
      <c r="BPF1195" s="245"/>
      <c r="BPG1195" s="246"/>
      <c r="BPH1195" s="247"/>
      <c r="BPI1195" s="241"/>
      <c r="BPJ1195" s="242"/>
      <c r="BPK1195" s="243"/>
      <c r="BPL1195" s="243"/>
      <c r="BPM1195" s="244"/>
      <c r="BPN1195" s="245"/>
      <c r="BPO1195" s="246"/>
      <c r="BPP1195" s="247"/>
      <c r="BPQ1195" s="241"/>
      <c r="BPR1195" s="242"/>
      <c r="BPS1195" s="243"/>
      <c r="BPT1195" s="243"/>
      <c r="BPU1195" s="244"/>
      <c r="BPV1195" s="245"/>
      <c r="BPW1195" s="246"/>
      <c r="BPX1195" s="247"/>
      <c r="BPY1195" s="241"/>
      <c r="BPZ1195" s="242"/>
      <c r="BQA1195" s="243"/>
      <c r="BQB1195" s="243"/>
      <c r="BQC1195" s="244"/>
      <c r="BQD1195" s="245"/>
      <c r="BQE1195" s="246"/>
      <c r="BQF1195" s="247"/>
      <c r="BQG1195" s="241"/>
      <c r="BQH1195" s="242"/>
      <c r="BQI1195" s="243"/>
      <c r="BQJ1195" s="243"/>
      <c r="BQK1195" s="244"/>
      <c r="BQL1195" s="245"/>
      <c r="BQM1195" s="246"/>
      <c r="BQN1195" s="247"/>
      <c r="BQO1195" s="241"/>
      <c r="BQP1195" s="242"/>
      <c r="BQQ1195" s="243"/>
      <c r="BQR1195" s="243"/>
      <c r="BQS1195" s="244"/>
      <c r="BQT1195" s="245"/>
      <c r="BQU1195" s="246"/>
      <c r="BQV1195" s="247"/>
      <c r="BQW1195" s="241"/>
      <c r="BQX1195" s="242"/>
      <c r="BQY1195" s="243"/>
      <c r="BQZ1195" s="243"/>
      <c r="BRA1195" s="244"/>
      <c r="BRB1195" s="245"/>
      <c r="BRC1195" s="246"/>
      <c r="BRD1195" s="247"/>
      <c r="BRE1195" s="241"/>
      <c r="BRF1195" s="242"/>
      <c r="BRG1195" s="243"/>
      <c r="BRH1195" s="243"/>
      <c r="BRI1195" s="244"/>
      <c r="BRJ1195" s="245"/>
      <c r="BRK1195" s="246"/>
      <c r="BRL1195" s="247"/>
      <c r="BRM1195" s="241"/>
      <c r="BRN1195" s="242"/>
      <c r="BRO1195" s="243"/>
      <c r="BRP1195" s="243"/>
      <c r="BRQ1195" s="244"/>
      <c r="BRR1195" s="245"/>
      <c r="BRS1195" s="246"/>
      <c r="BRT1195" s="247"/>
      <c r="BRU1195" s="241"/>
      <c r="BRV1195" s="242"/>
      <c r="BRW1195" s="243"/>
      <c r="BRX1195" s="243"/>
      <c r="BRY1195" s="244"/>
      <c r="BRZ1195" s="245"/>
      <c r="BSA1195" s="246"/>
      <c r="BSB1195" s="247"/>
      <c r="BSC1195" s="241"/>
      <c r="BSD1195" s="242"/>
      <c r="BSE1195" s="243"/>
      <c r="BSF1195" s="243"/>
      <c r="BSG1195" s="244"/>
      <c r="BSH1195" s="245"/>
      <c r="BSI1195" s="246"/>
      <c r="BSJ1195" s="247"/>
      <c r="BSK1195" s="241"/>
      <c r="BSL1195" s="242"/>
      <c r="BSM1195" s="243"/>
      <c r="BSN1195" s="243"/>
      <c r="BSO1195" s="244"/>
      <c r="BSP1195" s="245"/>
      <c r="BSQ1195" s="246"/>
      <c r="BSR1195" s="247"/>
      <c r="BSS1195" s="241"/>
      <c r="BST1195" s="242"/>
      <c r="BSU1195" s="243"/>
      <c r="BSV1195" s="243"/>
      <c r="BSW1195" s="244"/>
      <c r="BSX1195" s="245"/>
      <c r="BSY1195" s="246"/>
      <c r="BSZ1195" s="247"/>
      <c r="BTA1195" s="241"/>
      <c r="BTB1195" s="242"/>
      <c r="BTC1195" s="243"/>
      <c r="BTD1195" s="243"/>
      <c r="BTE1195" s="244"/>
      <c r="BTF1195" s="245"/>
      <c r="BTG1195" s="246"/>
      <c r="BTH1195" s="247"/>
      <c r="BTI1195" s="241"/>
      <c r="BTJ1195" s="242"/>
      <c r="BTK1195" s="243"/>
      <c r="BTL1195" s="243"/>
      <c r="BTM1195" s="244"/>
      <c r="BTN1195" s="245"/>
      <c r="BTO1195" s="246"/>
      <c r="BTP1195" s="247"/>
      <c r="BTQ1195" s="241"/>
      <c r="BTR1195" s="242"/>
      <c r="BTS1195" s="243"/>
      <c r="BTT1195" s="243"/>
      <c r="BTU1195" s="244"/>
      <c r="BTV1195" s="245"/>
      <c r="BTW1195" s="246"/>
      <c r="BTX1195" s="247"/>
      <c r="BTY1195" s="241"/>
      <c r="BTZ1195" s="242"/>
      <c r="BUA1195" s="243"/>
      <c r="BUB1195" s="243"/>
      <c r="BUC1195" s="244"/>
      <c r="BUD1195" s="245"/>
      <c r="BUE1195" s="246"/>
      <c r="BUF1195" s="247"/>
      <c r="BUG1195" s="241"/>
      <c r="BUH1195" s="242"/>
      <c r="BUI1195" s="243"/>
      <c r="BUJ1195" s="243"/>
      <c r="BUK1195" s="244"/>
      <c r="BUL1195" s="245"/>
      <c r="BUM1195" s="246"/>
      <c r="BUN1195" s="247"/>
      <c r="BUO1195" s="241"/>
      <c r="BUP1195" s="242"/>
      <c r="BUQ1195" s="243"/>
      <c r="BUR1195" s="243"/>
      <c r="BUS1195" s="244"/>
      <c r="BUT1195" s="245"/>
      <c r="BUU1195" s="246"/>
      <c r="BUV1195" s="247"/>
      <c r="BUW1195" s="241"/>
      <c r="BUX1195" s="242"/>
      <c r="BUY1195" s="243"/>
      <c r="BUZ1195" s="243"/>
      <c r="BVA1195" s="244"/>
      <c r="BVB1195" s="245"/>
      <c r="BVC1195" s="246"/>
      <c r="BVD1195" s="247"/>
      <c r="BVE1195" s="241"/>
      <c r="BVF1195" s="242"/>
      <c r="BVG1195" s="243"/>
      <c r="BVH1195" s="243"/>
      <c r="BVI1195" s="244"/>
      <c r="BVJ1195" s="245"/>
      <c r="BVK1195" s="246"/>
      <c r="BVL1195" s="247"/>
      <c r="BVM1195" s="241"/>
      <c r="BVN1195" s="242"/>
      <c r="BVO1195" s="243"/>
      <c r="BVP1195" s="243"/>
      <c r="BVQ1195" s="244"/>
      <c r="BVR1195" s="245"/>
      <c r="BVS1195" s="246"/>
      <c r="BVT1195" s="247"/>
      <c r="BVU1195" s="241"/>
      <c r="BVV1195" s="242"/>
      <c r="BVW1195" s="243"/>
      <c r="BVX1195" s="243"/>
      <c r="BVY1195" s="244"/>
      <c r="BVZ1195" s="245"/>
      <c r="BWA1195" s="246"/>
      <c r="BWB1195" s="247"/>
      <c r="BWC1195" s="241"/>
      <c r="BWD1195" s="242"/>
      <c r="BWE1195" s="243"/>
      <c r="BWF1195" s="243"/>
      <c r="BWG1195" s="244"/>
      <c r="BWH1195" s="245"/>
      <c r="BWI1195" s="246"/>
      <c r="BWJ1195" s="247"/>
      <c r="BWK1195" s="241"/>
      <c r="BWL1195" s="242"/>
      <c r="BWM1195" s="243"/>
      <c r="BWN1195" s="243"/>
      <c r="BWO1195" s="244"/>
      <c r="BWP1195" s="245"/>
      <c r="BWQ1195" s="246"/>
      <c r="BWR1195" s="247"/>
      <c r="BWS1195" s="241"/>
      <c r="BWT1195" s="242"/>
      <c r="BWU1195" s="243"/>
      <c r="BWV1195" s="243"/>
      <c r="BWW1195" s="244"/>
      <c r="BWX1195" s="245"/>
      <c r="BWY1195" s="246"/>
      <c r="BWZ1195" s="247"/>
      <c r="BXA1195" s="241"/>
      <c r="BXB1195" s="242"/>
      <c r="BXC1195" s="243"/>
      <c r="BXD1195" s="243"/>
      <c r="BXE1195" s="244"/>
      <c r="BXF1195" s="245"/>
      <c r="BXG1195" s="246"/>
      <c r="BXH1195" s="247"/>
      <c r="BXI1195" s="241"/>
      <c r="BXJ1195" s="242"/>
      <c r="BXK1195" s="243"/>
      <c r="BXL1195" s="243"/>
      <c r="BXM1195" s="244"/>
      <c r="BXN1195" s="245"/>
      <c r="BXO1195" s="246"/>
      <c r="BXP1195" s="247"/>
      <c r="BXQ1195" s="241"/>
      <c r="BXR1195" s="242"/>
      <c r="BXS1195" s="243"/>
      <c r="BXT1195" s="243"/>
      <c r="BXU1195" s="244"/>
      <c r="BXV1195" s="245"/>
      <c r="BXW1195" s="246"/>
      <c r="BXX1195" s="247"/>
      <c r="BXY1195" s="241"/>
      <c r="BXZ1195" s="242"/>
      <c r="BYA1195" s="243"/>
      <c r="BYB1195" s="243"/>
      <c r="BYC1195" s="244"/>
      <c r="BYD1195" s="245"/>
      <c r="BYE1195" s="246"/>
      <c r="BYF1195" s="247"/>
      <c r="BYG1195" s="241"/>
      <c r="BYH1195" s="242"/>
      <c r="BYI1195" s="243"/>
      <c r="BYJ1195" s="243"/>
      <c r="BYK1195" s="244"/>
      <c r="BYL1195" s="245"/>
      <c r="BYM1195" s="246"/>
      <c r="BYN1195" s="247"/>
      <c r="BYO1195" s="241"/>
      <c r="BYP1195" s="242"/>
      <c r="BYQ1195" s="243"/>
      <c r="BYR1195" s="243"/>
      <c r="BYS1195" s="244"/>
      <c r="BYT1195" s="245"/>
      <c r="BYU1195" s="246"/>
      <c r="BYV1195" s="247"/>
      <c r="BYW1195" s="241"/>
      <c r="BYX1195" s="242"/>
      <c r="BYY1195" s="243"/>
      <c r="BYZ1195" s="243"/>
      <c r="BZA1195" s="244"/>
      <c r="BZB1195" s="245"/>
      <c r="BZC1195" s="246"/>
      <c r="BZD1195" s="247"/>
      <c r="BZE1195" s="241"/>
      <c r="BZF1195" s="242"/>
      <c r="BZG1195" s="243"/>
      <c r="BZH1195" s="243"/>
      <c r="BZI1195" s="244"/>
      <c r="BZJ1195" s="245"/>
      <c r="BZK1195" s="246"/>
      <c r="BZL1195" s="247"/>
      <c r="BZM1195" s="241"/>
      <c r="BZN1195" s="242"/>
      <c r="BZO1195" s="243"/>
      <c r="BZP1195" s="243"/>
      <c r="BZQ1195" s="244"/>
      <c r="BZR1195" s="245"/>
      <c r="BZS1195" s="246"/>
      <c r="BZT1195" s="247"/>
      <c r="BZU1195" s="241"/>
      <c r="BZV1195" s="242"/>
      <c r="BZW1195" s="243"/>
      <c r="BZX1195" s="243"/>
      <c r="BZY1195" s="244"/>
      <c r="BZZ1195" s="245"/>
      <c r="CAA1195" s="246"/>
      <c r="CAB1195" s="247"/>
      <c r="CAC1195" s="241"/>
      <c r="CAD1195" s="242"/>
      <c r="CAE1195" s="243"/>
      <c r="CAF1195" s="243"/>
      <c r="CAG1195" s="244"/>
      <c r="CAH1195" s="245"/>
      <c r="CAI1195" s="246"/>
      <c r="CAJ1195" s="247"/>
      <c r="CAK1195" s="241"/>
      <c r="CAL1195" s="242"/>
      <c r="CAM1195" s="243"/>
      <c r="CAN1195" s="243"/>
      <c r="CAO1195" s="244"/>
      <c r="CAP1195" s="245"/>
      <c r="CAQ1195" s="246"/>
      <c r="CAR1195" s="247"/>
      <c r="CAS1195" s="241"/>
      <c r="CAT1195" s="242"/>
      <c r="CAU1195" s="243"/>
      <c r="CAV1195" s="243"/>
      <c r="CAW1195" s="244"/>
      <c r="CAX1195" s="245"/>
      <c r="CAY1195" s="246"/>
      <c r="CAZ1195" s="247"/>
      <c r="CBA1195" s="241"/>
      <c r="CBB1195" s="242"/>
      <c r="CBC1195" s="243"/>
      <c r="CBD1195" s="243"/>
      <c r="CBE1195" s="244"/>
      <c r="CBF1195" s="245"/>
      <c r="CBG1195" s="246"/>
      <c r="CBH1195" s="247"/>
      <c r="CBI1195" s="241"/>
      <c r="CBJ1195" s="242"/>
      <c r="CBK1195" s="243"/>
      <c r="CBL1195" s="243"/>
      <c r="CBM1195" s="244"/>
      <c r="CBN1195" s="245"/>
      <c r="CBO1195" s="246"/>
      <c r="CBP1195" s="247"/>
      <c r="CBQ1195" s="241"/>
      <c r="CBR1195" s="242"/>
      <c r="CBS1195" s="243"/>
      <c r="CBT1195" s="243"/>
      <c r="CBU1195" s="244"/>
      <c r="CBV1195" s="245"/>
      <c r="CBW1195" s="246"/>
      <c r="CBX1195" s="247"/>
      <c r="CBY1195" s="241"/>
      <c r="CBZ1195" s="242"/>
      <c r="CCA1195" s="243"/>
      <c r="CCB1195" s="243"/>
      <c r="CCC1195" s="244"/>
      <c r="CCD1195" s="245"/>
      <c r="CCE1195" s="246"/>
      <c r="CCF1195" s="247"/>
      <c r="CCG1195" s="241"/>
      <c r="CCH1195" s="242"/>
      <c r="CCI1195" s="243"/>
      <c r="CCJ1195" s="243"/>
      <c r="CCK1195" s="244"/>
      <c r="CCL1195" s="245"/>
      <c r="CCM1195" s="246"/>
      <c r="CCN1195" s="247"/>
      <c r="CCO1195" s="241"/>
      <c r="CCP1195" s="242"/>
      <c r="CCQ1195" s="243"/>
      <c r="CCR1195" s="243"/>
      <c r="CCS1195" s="244"/>
      <c r="CCT1195" s="245"/>
      <c r="CCU1195" s="246"/>
      <c r="CCV1195" s="247"/>
      <c r="CCW1195" s="241"/>
      <c r="CCX1195" s="242"/>
      <c r="CCY1195" s="243"/>
      <c r="CCZ1195" s="243"/>
      <c r="CDA1195" s="244"/>
      <c r="CDB1195" s="245"/>
      <c r="CDC1195" s="246"/>
      <c r="CDD1195" s="247"/>
      <c r="CDE1195" s="241"/>
      <c r="CDF1195" s="242"/>
      <c r="CDG1195" s="243"/>
      <c r="CDH1195" s="243"/>
      <c r="CDI1195" s="244"/>
      <c r="CDJ1195" s="245"/>
      <c r="CDK1195" s="246"/>
      <c r="CDL1195" s="247"/>
      <c r="CDM1195" s="241"/>
      <c r="CDN1195" s="242"/>
      <c r="CDO1195" s="243"/>
      <c r="CDP1195" s="243"/>
      <c r="CDQ1195" s="244"/>
      <c r="CDR1195" s="245"/>
      <c r="CDS1195" s="246"/>
      <c r="CDT1195" s="247"/>
      <c r="CDU1195" s="241"/>
      <c r="CDV1195" s="242"/>
      <c r="CDW1195" s="243"/>
      <c r="CDX1195" s="243"/>
      <c r="CDY1195" s="244"/>
      <c r="CDZ1195" s="245"/>
      <c r="CEA1195" s="246"/>
      <c r="CEB1195" s="247"/>
      <c r="CEC1195" s="241"/>
      <c r="CED1195" s="242"/>
      <c r="CEE1195" s="243"/>
      <c r="CEF1195" s="243"/>
      <c r="CEG1195" s="244"/>
      <c r="CEH1195" s="245"/>
      <c r="CEI1195" s="246"/>
      <c r="CEJ1195" s="247"/>
      <c r="CEK1195" s="241"/>
      <c r="CEL1195" s="242"/>
      <c r="CEM1195" s="243"/>
      <c r="CEN1195" s="243"/>
      <c r="CEO1195" s="244"/>
      <c r="CEP1195" s="245"/>
      <c r="CEQ1195" s="246"/>
      <c r="CER1195" s="247"/>
      <c r="CES1195" s="241"/>
      <c r="CET1195" s="242"/>
      <c r="CEU1195" s="243"/>
      <c r="CEV1195" s="243"/>
      <c r="CEW1195" s="244"/>
      <c r="CEX1195" s="245"/>
      <c r="CEY1195" s="246"/>
      <c r="CEZ1195" s="247"/>
      <c r="CFA1195" s="241"/>
      <c r="CFB1195" s="242"/>
      <c r="CFC1195" s="243"/>
      <c r="CFD1195" s="243"/>
      <c r="CFE1195" s="244"/>
      <c r="CFF1195" s="245"/>
      <c r="CFG1195" s="246"/>
      <c r="CFH1195" s="247"/>
      <c r="CFI1195" s="241"/>
      <c r="CFJ1195" s="242"/>
      <c r="CFK1195" s="243"/>
      <c r="CFL1195" s="243"/>
      <c r="CFM1195" s="244"/>
      <c r="CFN1195" s="245"/>
      <c r="CFO1195" s="246"/>
      <c r="CFP1195" s="247"/>
      <c r="CFQ1195" s="241"/>
      <c r="CFR1195" s="242"/>
      <c r="CFS1195" s="243"/>
      <c r="CFT1195" s="243"/>
      <c r="CFU1195" s="244"/>
      <c r="CFV1195" s="245"/>
      <c r="CFW1195" s="246"/>
      <c r="CFX1195" s="247"/>
      <c r="CFY1195" s="241"/>
      <c r="CFZ1195" s="242"/>
      <c r="CGA1195" s="243"/>
      <c r="CGB1195" s="243"/>
      <c r="CGC1195" s="244"/>
      <c r="CGD1195" s="245"/>
      <c r="CGE1195" s="246"/>
      <c r="CGF1195" s="247"/>
      <c r="CGG1195" s="241"/>
      <c r="CGH1195" s="242"/>
      <c r="CGI1195" s="243"/>
      <c r="CGJ1195" s="243"/>
      <c r="CGK1195" s="244"/>
      <c r="CGL1195" s="245"/>
      <c r="CGM1195" s="246"/>
      <c r="CGN1195" s="247"/>
      <c r="CGO1195" s="241"/>
      <c r="CGP1195" s="242"/>
      <c r="CGQ1195" s="243"/>
      <c r="CGR1195" s="243"/>
      <c r="CGS1195" s="244"/>
      <c r="CGT1195" s="245"/>
      <c r="CGU1195" s="246"/>
      <c r="CGV1195" s="247"/>
      <c r="CGW1195" s="241"/>
      <c r="CGX1195" s="242"/>
      <c r="CGY1195" s="243"/>
      <c r="CGZ1195" s="243"/>
      <c r="CHA1195" s="244"/>
      <c r="CHB1195" s="245"/>
      <c r="CHC1195" s="246"/>
      <c r="CHD1195" s="247"/>
      <c r="CHE1195" s="241"/>
      <c r="CHF1195" s="242"/>
      <c r="CHG1195" s="243"/>
      <c r="CHH1195" s="243"/>
      <c r="CHI1195" s="244"/>
      <c r="CHJ1195" s="245"/>
      <c r="CHK1195" s="246"/>
      <c r="CHL1195" s="247"/>
      <c r="CHM1195" s="241"/>
      <c r="CHN1195" s="242"/>
      <c r="CHO1195" s="243"/>
      <c r="CHP1195" s="243"/>
      <c r="CHQ1195" s="244"/>
      <c r="CHR1195" s="245"/>
      <c r="CHS1195" s="246"/>
      <c r="CHT1195" s="247"/>
      <c r="CHU1195" s="241"/>
      <c r="CHV1195" s="242"/>
      <c r="CHW1195" s="243"/>
      <c r="CHX1195" s="243"/>
      <c r="CHY1195" s="244"/>
      <c r="CHZ1195" s="245"/>
      <c r="CIA1195" s="246"/>
      <c r="CIB1195" s="247"/>
      <c r="CIC1195" s="241"/>
      <c r="CID1195" s="242"/>
      <c r="CIE1195" s="243"/>
      <c r="CIF1195" s="243"/>
      <c r="CIG1195" s="244"/>
      <c r="CIH1195" s="245"/>
      <c r="CII1195" s="246"/>
      <c r="CIJ1195" s="247"/>
      <c r="CIK1195" s="241"/>
      <c r="CIL1195" s="242"/>
      <c r="CIM1195" s="243"/>
      <c r="CIN1195" s="243"/>
      <c r="CIO1195" s="244"/>
      <c r="CIP1195" s="245"/>
      <c r="CIQ1195" s="246"/>
      <c r="CIR1195" s="247"/>
      <c r="CIS1195" s="241"/>
      <c r="CIT1195" s="242"/>
      <c r="CIU1195" s="243"/>
      <c r="CIV1195" s="243"/>
      <c r="CIW1195" s="244"/>
      <c r="CIX1195" s="245"/>
      <c r="CIY1195" s="246"/>
      <c r="CIZ1195" s="247"/>
      <c r="CJA1195" s="241"/>
      <c r="CJB1195" s="242"/>
      <c r="CJC1195" s="243"/>
      <c r="CJD1195" s="243"/>
      <c r="CJE1195" s="244"/>
      <c r="CJF1195" s="245"/>
      <c r="CJG1195" s="246"/>
      <c r="CJH1195" s="247"/>
      <c r="CJI1195" s="241"/>
      <c r="CJJ1195" s="242"/>
      <c r="CJK1195" s="243"/>
      <c r="CJL1195" s="243"/>
      <c r="CJM1195" s="244"/>
      <c r="CJN1195" s="245"/>
      <c r="CJO1195" s="246"/>
      <c r="CJP1195" s="247"/>
      <c r="CJQ1195" s="241"/>
      <c r="CJR1195" s="242"/>
      <c r="CJS1195" s="243"/>
      <c r="CJT1195" s="243"/>
      <c r="CJU1195" s="244"/>
      <c r="CJV1195" s="245"/>
      <c r="CJW1195" s="246"/>
      <c r="CJX1195" s="247"/>
      <c r="CJY1195" s="241"/>
      <c r="CJZ1195" s="242"/>
      <c r="CKA1195" s="243"/>
      <c r="CKB1195" s="243"/>
      <c r="CKC1195" s="244"/>
      <c r="CKD1195" s="245"/>
      <c r="CKE1195" s="246"/>
      <c r="CKF1195" s="247"/>
      <c r="CKG1195" s="241"/>
      <c r="CKH1195" s="242"/>
      <c r="CKI1195" s="243"/>
      <c r="CKJ1195" s="243"/>
      <c r="CKK1195" s="244"/>
      <c r="CKL1195" s="245"/>
      <c r="CKM1195" s="246"/>
      <c r="CKN1195" s="247"/>
      <c r="CKO1195" s="241"/>
      <c r="CKP1195" s="242"/>
      <c r="CKQ1195" s="243"/>
      <c r="CKR1195" s="243"/>
      <c r="CKS1195" s="244"/>
      <c r="CKT1195" s="245"/>
      <c r="CKU1195" s="246"/>
      <c r="CKV1195" s="247"/>
      <c r="CKW1195" s="241"/>
      <c r="CKX1195" s="242"/>
      <c r="CKY1195" s="243"/>
      <c r="CKZ1195" s="243"/>
      <c r="CLA1195" s="244"/>
      <c r="CLB1195" s="245"/>
      <c r="CLC1195" s="246"/>
      <c r="CLD1195" s="247"/>
      <c r="CLE1195" s="241"/>
      <c r="CLF1195" s="242"/>
      <c r="CLG1195" s="243"/>
      <c r="CLH1195" s="243"/>
      <c r="CLI1195" s="244"/>
      <c r="CLJ1195" s="245"/>
      <c r="CLK1195" s="246"/>
      <c r="CLL1195" s="247"/>
      <c r="CLM1195" s="241"/>
      <c r="CLN1195" s="242"/>
      <c r="CLO1195" s="243"/>
      <c r="CLP1195" s="243"/>
      <c r="CLQ1195" s="244"/>
      <c r="CLR1195" s="245"/>
      <c r="CLS1195" s="246"/>
      <c r="CLT1195" s="247"/>
      <c r="CLU1195" s="241"/>
      <c r="CLV1195" s="242"/>
      <c r="CLW1195" s="243"/>
      <c r="CLX1195" s="243"/>
      <c r="CLY1195" s="244"/>
      <c r="CLZ1195" s="245"/>
      <c r="CMA1195" s="246"/>
      <c r="CMB1195" s="247"/>
      <c r="CMC1195" s="241"/>
      <c r="CMD1195" s="242"/>
      <c r="CME1195" s="243"/>
      <c r="CMF1195" s="243"/>
      <c r="CMG1195" s="244"/>
      <c r="CMH1195" s="245"/>
      <c r="CMI1195" s="246"/>
      <c r="CMJ1195" s="247"/>
      <c r="CMK1195" s="241"/>
      <c r="CML1195" s="242"/>
      <c r="CMM1195" s="243"/>
      <c r="CMN1195" s="243"/>
      <c r="CMO1195" s="244"/>
      <c r="CMP1195" s="245"/>
      <c r="CMQ1195" s="246"/>
      <c r="CMR1195" s="247"/>
      <c r="CMS1195" s="241"/>
      <c r="CMT1195" s="242"/>
      <c r="CMU1195" s="243"/>
      <c r="CMV1195" s="243"/>
      <c r="CMW1195" s="244"/>
      <c r="CMX1195" s="245"/>
      <c r="CMY1195" s="246"/>
      <c r="CMZ1195" s="247"/>
      <c r="CNA1195" s="241"/>
      <c r="CNB1195" s="242"/>
      <c r="CNC1195" s="243"/>
      <c r="CND1195" s="243"/>
      <c r="CNE1195" s="244"/>
      <c r="CNF1195" s="245"/>
      <c r="CNG1195" s="246"/>
      <c r="CNH1195" s="247"/>
      <c r="CNI1195" s="241"/>
      <c r="CNJ1195" s="242"/>
      <c r="CNK1195" s="243"/>
      <c r="CNL1195" s="243"/>
      <c r="CNM1195" s="244"/>
      <c r="CNN1195" s="245"/>
      <c r="CNO1195" s="246"/>
      <c r="CNP1195" s="247"/>
      <c r="CNQ1195" s="241"/>
      <c r="CNR1195" s="242"/>
      <c r="CNS1195" s="243"/>
      <c r="CNT1195" s="243"/>
      <c r="CNU1195" s="244"/>
      <c r="CNV1195" s="245"/>
      <c r="CNW1195" s="246"/>
      <c r="CNX1195" s="247"/>
      <c r="CNY1195" s="241"/>
      <c r="CNZ1195" s="242"/>
      <c r="COA1195" s="243"/>
      <c r="COB1195" s="243"/>
      <c r="COC1195" s="244"/>
      <c r="COD1195" s="245"/>
      <c r="COE1195" s="246"/>
      <c r="COF1195" s="247"/>
      <c r="COG1195" s="241"/>
      <c r="COH1195" s="242"/>
      <c r="COI1195" s="243"/>
      <c r="COJ1195" s="243"/>
      <c r="COK1195" s="244"/>
      <c r="COL1195" s="245"/>
      <c r="COM1195" s="246"/>
      <c r="CON1195" s="247"/>
      <c r="COO1195" s="241"/>
      <c r="COP1195" s="242"/>
      <c r="COQ1195" s="243"/>
      <c r="COR1195" s="243"/>
      <c r="COS1195" s="244"/>
      <c r="COT1195" s="245"/>
      <c r="COU1195" s="246"/>
      <c r="COV1195" s="247"/>
      <c r="COW1195" s="241"/>
      <c r="COX1195" s="242"/>
      <c r="COY1195" s="243"/>
      <c r="COZ1195" s="243"/>
      <c r="CPA1195" s="244"/>
      <c r="CPB1195" s="245"/>
      <c r="CPC1195" s="246"/>
      <c r="CPD1195" s="247"/>
      <c r="CPE1195" s="241"/>
      <c r="CPF1195" s="242"/>
      <c r="CPG1195" s="243"/>
      <c r="CPH1195" s="243"/>
      <c r="CPI1195" s="244"/>
      <c r="CPJ1195" s="245"/>
      <c r="CPK1195" s="246"/>
      <c r="CPL1195" s="247"/>
      <c r="CPM1195" s="241"/>
      <c r="CPN1195" s="242"/>
      <c r="CPO1195" s="243"/>
      <c r="CPP1195" s="243"/>
      <c r="CPQ1195" s="244"/>
      <c r="CPR1195" s="245"/>
      <c r="CPS1195" s="246"/>
      <c r="CPT1195" s="247"/>
      <c r="CPU1195" s="241"/>
      <c r="CPV1195" s="242"/>
      <c r="CPW1195" s="243"/>
      <c r="CPX1195" s="243"/>
      <c r="CPY1195" s="244"/>
      <c r="CPZ1195" s="245"/>
      <c r="CQA1195" s="246"/>
      <c r="CQB1195" s="247"/>
      <c r="CQC1195" s="241"/>
      <c r="CQD1195" s="242"/>
      <c r="CQE1195" s="243"/>
      <c r="CQF1195" s="243"/>
      <c r="CQG1195" s="244"/>
      <c r="CQH1195" s="245"/>
      <c r="CQI1195" s="246"/>
      <c r="CQJ1195" s="247"/>
      <c r="CQK1195" s="241"/>
      <c r="CQL1195" s="242"/>
      <c r="CQM1195" s="243"/>
      <c r="CQN1195" s="243"/>
      <c r="CQO1195" s="244"/>
      <c r="CQP1195" s="245"/>
      <c r="CQQ1195" s="246"/>
      <c r="CQR1195" s="247"/>
      <c r="CQS1195" s="241"/>
      <c r="CQT1195" s="242"/>
      <c r="CQU1195" s="243"/>
      <c r="CQV1195" s="243"/>
      <c r="CQW1195" s="244"/>
      <c r="CQX1195" s="245"/>
      <c r="CQY1195" s="246"/>
      <c r="CQZ1195" s="247"/>
      <c r="CRA1195" s="241"/>
      <c r="CRB1195" s="242"/>
      <c r="CRC1195" s="243"/>
      <c r="CRD1195" s="243"/>
      <c r="CRE1195" s="244"/>
      <c r="CRF1195" s="245"/>
      <c r="CRG1195" s="246"/>
      <c r="CRH1195" s="247"/>
      <c r="CRI1195" s="241"/>
      <c r="CRJ1195" s="242"/>
      <c r="CRK1195" s="243"/>
      <c r="CRL1195" s="243"/>
      <c r="CRM1195" s="244"/>
      <c r="CRN1195" s="245"/>
      <c r="CRO1195" s="246"/>
      <c r="CRP1195" s="247"/>
      <c r="CRQ1195" s="241"/>
      <c r="CRR1195" s="242"/>
      <c r="CRS1195" s="243"/>
      <c r="CRT1195" s="243"/>
      <c r="CRU1195" s="244"/>
      <c r="CRV1195" s="245"/>
      <c r="CRW1195" s="246"/>
      <c r="CRX1195" s="247"/>
      <c r="CRY1195" s="241"/>
      <c r="CRZ1195" s="242"/>
      <c r="CSA1195" s="243"/>
      <c r="CSB1195" s="243"/>
      <c r="CSC1195" s="244"/>
      <c r="CSD1195" s="245"/>
      <c r="CSE1195" s="246"/>
      <c r="CSF1195" s="247"/>
      <c r="CSG1195" s="241"/>
      <c r="CSH1195" s="242"/>
      <c r="CSI1195" s="243"/>
      <c r="CSJ1195" s="243"/>
      <c r="CSK1195" s="244"/>
      <c r="CSL1195" s="245"/>
      <c r="CSM1195" s="246"/>
      <c r="CSN1195" s="247"/>
      <c r="CSO1195" s="241"/>
      <c r="CSP1195" s="242"/>
      <c r="CSQ1195" s="243"/>
      <c r="CSR1195" s="243"/>
      <c r="CSS1195" s="244"/>
      <c r="CST1195" s="245"/>
      <c r="CSU1195" s="246"/>
      <c r="CSV1195" s="247"/>
      <c r="CSW1195" s="241"/>
      <c r="CSX1195" s="242"/>
      <c r="CSY1195" s="243"/>
      <c r="CSZ1195" s="243"/>
      <c r="CTA1195" s="244"/>
      <c r="CTB1195" s="245"/>
      <c r="CTC1195" s="246"/>
      <c r="CTD1195" s="247"/>
      <c r="CTE1195" s="241"/>
      <c r="CTF1195" s="242"/>
      <c r="CTG1195" s="243"/>
      <c r="CTH1195" s="243"/>
      <c r="CTI1195" s="244"/>
      <c r="CTJ1195" s="245"/>
      <c r="CTK1195" s="246"/>
      <c r="CTL1195" s="247"/>
      <c r="CTM1195" s="241"/>
      <c r="CTN1195" s="242"/>
      <c r="CTO1195" s="243"/>
      <c r="CTP1195" s="243"/>
      <c r="CTQ1195" s="244"/>
      <c r="CTR1195" s="245"/>
      <c r="CTS1195" s="246"/>
      <c r="CTT1195" s="247"/>
      <c r="CTU1195" s="241"/>
      <c r="CTV1195" s="242"/>
      <c r="CTW1195" s="243"/>
      <c r="CTX1195" s="243"/>
      <c r="CTY1195" s="244"/>
      <c r="CTZ1195" s="245"/>
      <c r="CUA1195" s="246"/>
      <c r="CUB1195" s="247"/>
      <c r="CUC1195" s="241"/>
      <c r="CUD1195" s="242"/>
      <c r="CUE1195" s="243"/>
      <c r="CUF1195" s="243"/>
      <c r="CUG1195" s="244"/>
      <c r="CUH1195" s="245"/>
      <c r="CUI1195" s="246"/>
      <c r="CUJ1195" s="247"/>
      <c r="CUK1195" s="241"/>
      <c r="CUL1195" s="242"/>
      <c r="CUM1195" s="243"/>
      <c r="CUN1195" s="243"/>
      <c r="CUO1195" s="244"/>
      <c r="CUP1195" s="245"/>
      <c r="CUQ1195" s="246"/>
      <c r="CUR1195" s="247"/>
      <c r="CUS1195" s="241"/>
      <c r="CUT1195" s="242"/>
      <c r="CUU1195" s="243"/>
      <c r="CUV1195" s="243"/>
      <c r="CUW1195" s="244"/>
      <c r="CUX1195" s="245"/>
      <c r="CUY1195" s="246"/>
      <c r="CUZ1195" s="247"/>
      <c r="CVA1195" s="241"/>
      <c r="CVB1195" s="242"/>
      <c r="CVC1195" s="243"/>
      <c r="CVD1195" s="243"/>
      <c r="CVE1195" s="244"/>
      <c r="CVF1195" s="245"/>
      <c r="CVG1195" s="246"/>
      <c r="CVH1195" s="247"/>
      <c r="CVI1195" s="241"/>
      <c r="CVJ1195" s="242"/>
      <c r="CVK1195" s="243"/>
      <c r="CVL1195" s="243"/>
      <c r="CVM1195" s="244"/>
      <c r="CVN1195" s="245"/>
      <c r="CVO1195" s="246"/>
      <c r="CVP1195" s="247"/>
      <c r="CVQ1195" s="241"/>
      <c r="CVR1195" s="242"/>
      <c r="CVS1195" s="243"/>
      <c r="CVT1195" s="243"/>
      <c r="CVU1195" s="244"/>
      <c r="CVV1195" s="245"/>
      <c r="CVW1195" s="246"/>
      <c r="CVX1195" s="247"/>
      <c r="CVY1195" s="241"/>
      <c r="CVZ1195" s="242"/>
      <c r="CWA1195" s="243"/>
      <c r="CWB1195" s="243"/>
      <c r="CWC1195" s="244"/>
      <c r="CWD1195" s="245"/>
      <c r="CWE1195" s="246"/>
      <c r="CWF1195" s="247"/>
      <c r="CWG1195" s="241"/>
      <c r="CWH1195" s="242"/>
      <c r="CWI1195" s="243"/>
      <c r="CWJ1195" s="243"/>
      <c r="CWK1195" s="244"/>
      <c r="CWL1195" s="245"/>
      <c r="CWM1195" s="246"/>
      <c r="CWN1195" s="247"/>
      <c r="CWO1195" s="241"/>
      <c r="CWP1195" s="242"/>
      <c r="CWQ1195" s="243"/>
      <c r="CWR1195" s="243"/>
      <c r="CWS1195" s="244"/>
      <c r="CWT1195" s="245"/>
      <c r="CWU1195" s="246"/>
      <c r="CWV1195" s="247"/>
      <c r="CWW1195" s="241"/>
      <c r="CWX1195" s="242"/>
      <c r="CWY1195" s="243"/>
      <c r="CWZ1195" s="243"/>
      <c r="CXA1195" s="244"/>
      <c r="CXB1195" s="245"/>
      <c r="CXC1195" s="246"/>
      <c r="CXD1195" s="247"/>
      <c r="CXE1195" s="241"/>
      <c r="CXF1195" s="242"/>
      <c r="CXG1195" s="243"/>
      <c r="CXH1195" s="243"/>
      <c r="CXI1195" s="244"/>
      <c r="CXJ1195" s="245"/>
      <c r="CXK1195" s="246"/>
      <c r="CXL1195" s="247"/>
      <c r="CXM1195" s="241"/>
      <c r="CXN1195" s="242"/>
      <c r="CXO1195" s="243"/>
      <c r="CXP1195" s="243"/>
      <c r="CXQ1195" s="244"/>
      <c r="CXR1195" s="245"/>
      <c r="CXS1195" s="246"/>
      <c r="CXT1195" s="247"/>
      <c r="CXU1195" s="241"/>
      <c r="CXV1195" s="242"/>
      <c r="CXW1195" s="243"/>
      <c r="CXX1195" s="243"/>
      <c r="CXY1195" s="244"/>
      <c r="CXZ1195" s="245"/>
      <c r="CYA1195" s="246"/>
      <c r="CYB1195" s="247"/>
      <c r="CYC1195" s="241"/>
      <c r="CYD1195" s="242"/>
      <c r="CYE1195" s="243"/>
      <c r="CYF1195" s="243"/>
      <c r="CYG1195" s="244"/>
      <c r="CYH1195" s="245"/>
      <c r="CYI1195" s="246"/>
      <c r="CYJ1195" s="247"/>
      <c r="CYK1195" s="241"/>
      <c r="CYL1195" s="242"/>
      <c r="CYM1195" s="243"/>
      <c r="CYN1195" s="243"/>
      <c r="CYO1195" s="244"/>
      <c r="CYP1195" s="245"/>
      <c r="CYQ1195" s="246"/>
      <c r="CYR1195" s="247"/>
      <c r="CYS1195" s="241"/>
      <c r="CYT1195" s="242"/>
      <c r="CYU1195" s="243"/>
      <c r="CYV1195" s="243"/>
      <c r="CYW1195" s="244"/>
      <c r="CYX1195" s="245"/>
      <c r="CYY1195" s="246"/>
      <c r="CYZ1195" s="247"/>
      <c r="CZA1195" s="241"/>
      <c r="CZB1195" s="242"/>
      <c r="CZC1195" s="243"/>
      <c r="CZD1195" s="243"/>
      <c r="CZE1195" s="244"/>
      <c r="CZF1195" s="245"/>
      <c r="CZG1195" s="246"/>
      <c r="CZH1195" s="247"/>
      <c r="CZI1195" s="241"/>
      <c r="CZJ1195" s="242"/>
      <c r="CZK1195" s="243"/>
      <c r="CZL1195" s="243"/>
      <c r="CZM1195" s="244"/>
      <c r="CZN1195" s="245"/>
      <c r="CZO1195" s="246"/>
      <c r="CZP1195" s="247"/>
      <c r="CZQ1195" s="241"/>
      <c r="CZR1195" s="242"/>
      <c r="CZS1195" s="243"/>
      <c r="CZT1195" s="243"/>
      <c r="CZU1195" s="244"/>
      <c r="CZV1195" s="245"/>
      <c r="CZW1195" s="246"/>
      <c r="CZX1195" s="247"/>
      <c r="CZY1195" s="241"/>
      <c r="CZZ1195" s="242"/>
      <c r="DAA1195" s="243"/>
      <c r="DAB1195" s="243"/>
      <c r="DAC1195" s="244"/>
      <c r="DAD1195" s="245"/>
      <c r="DAE1195" s="246"/>
      <c r="DAF1195" s="247"/>
      <c r="DAG1195" s="241"/>
      <c r="DAH1195" s="242"/>
      <c r="DAI1195" s="243"/>
      <c r="DAJ1195" s="243"/>
      <c r="DAK1195" s="244"/>
      <c r="DAL1195" s="245"/>
      <c r="DAM1195" s="246"/>
      <c r="DAN1195" s="247"/>
      <c r="DAO1195" s="241"/>
      <c r="DAP1195" s="242"/>
      <c r="DAQ1195" s="243"/>
      <c r="DAR1195" s="243"/>
      <c r="DAS1195" s="244"/>
      <c r="DAT1195" s="245"/>
      <c r="DAU1195" s="246"/>
      <c r="DAV1195" s="247"/>
      <c r="DAW1195" s="241"/>
      <c r="DAX1195" s="242"/>
      <c r="DAY1195" s="243"/>
      <c r="DAZ1195" s="243"/>
      <c r="DBA1195" s="244"/>
      <c r="DBB1195" s="245"/>
      <c r="DBC1195" s="246"/>
      <c r="DBD1195" s="247"/>
      <c r="DBE1195" s="241"/>
      <c r="DBF1195" s="242"/>
      <c r="DBG1195" s="243"/>
      <c r="DBH1195" s="243"/>
      <c r="DBI1195" s="244"/>
      <c r="DBJ1195" s="245"/>
      <c r="DBK1195" s="246"/>
      <c r="DBL1195" s="247"/>
      <c r="DBM1195" s="241"/>
      <c r="DBN1195" s="242"/>
      <c r="DBO1195" s="243"/>
      <c r="DBP1195" s="243"/>
      <c r="DBQ1195" s="244"/>
      <c r="DBR1195" s="245"/>
      <c r="DBS1195" s="246"/>
      <c r="DBT1195" s="247"/>
      <c r="DBU1195" s="241"/>
      <c r="DBV1195" s="242"/>
      <c r="DBW1195" s="243"/>
      <c r="DBX1195" s="243"/>
      <c r="DBY1195" s="244"/>
      <c r="DBZ1195" s="245"/>
      <c r="DCA1195" s="246"/>
      <c r="DCB1195" s="247"/>
      <c r="DCC1195" s="241"/>
      <c r="DCD1195" s="242"/>
      <c r="DCE1195" s="243"/>
      <c r="DCF1195" s="243"/>
      <c r="DCG1195" s="244"/>
      <c r="DCH1195" s="245"/>
      <c r="DCI1195" s="246"/>
      <c r="DCJ1195" s="247"/>
      <c r="DCK1195" s="241"/>
      <c r="DCL1195" s="242"/>
      <c r="DCM1195" s="243"/>
      <c r="DCN1195" s="243"/>
      <c r="DCO1195" s="244"/>
      <c r="DCP1195" s="245"/>
      <c r="DCQ1195" s="246"/>
      <c r="DCR1195" s="247"/>
      <c r="DCS1195" s="241"/>
      <c r="DCT1195" s="242"/>
      <c r="DCU1195" s="243"/>
      <c r="DCV1195" s="243"/>
      <c r="DCW1195" s="244"/>
      <c r="DCX1195" s="245"/>
      <c r="DCY1195" s="246"/>
      <c r="DCZ1195" s="247"/>
      <c r="DDA1195" s="241"/>
      <c r="DDB1195" s="242"/>
      <c r="DDC1195" s="243"/>
      <c r="DDD1195" s="243"/>
      <c r="DDE1195" s="244"/>
      <c r="DDF1195" s="245"/>
      <c r="DDG1195" s="246"/>
      <c r="DDH1195" s="247"/>
      <c r="DDI1195" s="241"/>
      <c r="DDJ1195" s="242"/>
      <c r="DDK1195" s="243"/>
      <c r="DDL1195" s="243"/>
      <c r="DDM1195" s="244"/>
      <c r="DDN1195" s="245"/>
      <c r="DDO1195" s="246"/>
      <c r="DDP1195" s="247"/>
      <c r="DDQ1195" s="241"/>
      <c r="DDR1195" s="242"/>
      <c r="DDS1195" s="243"/>
      <c r="DDT1195" s="243"/>
      <c r="DDU1195" s="244"/>
      <c r="DDV1195" s="245"/>
      <c r="DDW1195" s="246"/>
      <c r="DDX1195" s="247"/>
      <c r="DDY1195" s="241"/>
      <c r="DDZ1195" s="242"/>
      <c r="DEA1195" s="243"/>
      <c r="DEB1195" s="243"/>
      <c r="DEC1195" s="244"/>
      <c r="DED1195" s="245"/>
      <c r="DEE1195" s="246"/>
      <c r="DEF1195" s="247"/>
      <c r="DEG1195" s="241"/>
      <c r="DEH1195" s="242"/>
      <c r="DEI1195" s="243"/>
      <c r="DEJ1195" s="243"/>
      <c r="DEK1195" s="244"/>
      <c r="DEL1195" s="245"/>
      <c r="DEM1195" s="246"/>
      <c r="DEN1195" s="247"/>
      <c r="DEO1195" s="241"/>
      <c r="DEP1195" s="242"/>
      <c r="DEQ1195" s="243"/>
      <c r="DER1195" s="243"/>
      <c r="DES1195" s="244"/>
      <c r="DET1195" s="245"/>
      <c r="DEU1195" s="246"/>
      <c r="DEV1195" s="247"/>
      <c r="DEW1195" s="241"/>
      <c r="DEX1195" s="242"/>
      <c r="DEY1195" s="243"/>
      <c r="DEZ1195" s="243"/>
      <c r="DFA1195" s="244"/>
      <c r="DFB1195" s="245"/>
      <c r="DFC1195" s="246"/>
      <c r="DFD1195" s="247"/>
      <c r="DFE1195" s="241"/>
      <c r="DFF1195" s="242"/>
      <c r="DFG1195" s="243"/>
      <c r="DFH1195" s="243"/>
      <c r="DFI1195" s="244"/>
      <c r="DFJ1195" s="245"/>
      <c r="DFK1195" s="246"/>
      <c r="DFL1195" s="247"/>
      <c r="DFM1195" s="241"/>
      <c r="DFN1195" s="242"/>
      <c r="DFO1195" s="243"/>
      <c r="DFP1195" s="243"/>
      <c r="DFQ1195" s="244"/>
      <c r="DFR1195" s="245"/>
      <c r="DFS1195" s="246"/>
      <c r="DFT1195" s="247"/>
      <c r="DFU1195" s="241"/>
      <c r="DFV1195" s="242"/>
      <c r="DFW1195" s="243"/>
      <c r="DFX1195" s="243"/>
      <c r="DFY1195" s="244"/>
      <c r="DFZ1195" s="245"/>
      <c r="DGA1195" s="246"/>
      <c r="DGB1195" s="247"/>
      <c r="DGC1195" s="241"/>
      <c r="DGD1195" s="242"/>
      <c r="DGE1195" s="243"/>
      <c r="DGF1195" s="243"/>
      <c r="DGG1195" s="244"/>
      <c r="DGH1195" s="245"/>
      <c r="DGI1195" s="246"/>
      <c r="DGJ1195" s="247"/>
      <c r="DGK1195" s="241"/>
      <c r="DGL1195" s="242"/>
      <c r="DGM1195" s="243"/>
      <c r="DGN1195" s="243"/>
      <c r="DGO1195" s="244"/>
      <c r="DGP1195" s="245"/>
      <c r="DGQ1195" s="246"/>
      <c r="DGR1195" s="247"/>
      <c r="DGS1195" s="241"/>
      <c r="DGT1195" s="242"/>
      <c r="DGU1195" s="243"/>
      <c r="DGV1195" s="243"/>
      <c r="DGW1195" s="244"/>
      <c r="DGX1195" s="245"/>
      <c r="DGY1195" s="246"/>
      <c r="DGZ1195" s="247"/>
      <c r="DHA1195" s="241"/>
      <c r="DHB1195" s="242"/>
      <c r="DHC1195" s="243"/>
      <c r="DHD1195" s="243"/>
      <c r="DHE1195" s="244"/>
      <c r="DHF1195" s="245"/>
      <c r="DHG1195" s="246"/>
      <c r="DHH1195" s="247"/>
      <c r="DHI1195" s="241"/>
      <c r="DHJ1195" s="242"/>
      <c r="DHK1195" s="243"/>
      <c r="DHL1195" s="243"/>
      <c r="DHM1195" s="244"/>
      <c r="DHN1195" s="245"/>
      <c r="DHO1195" s="246"/>
      <c r="DHP1195" s="247"/>
      <c r="DHQ1195" s="241"/>
      <c r="DHR1195" s="242"/>
      <c r="DHS1195" s="243"/>
      <c r="DHT1195" s="243"/>
      <c r="DHU1195" s="244"/>
      <c r="DHV1195" s="245"/>
      <c r="DHW1195" s="246"/>
      <c r="DHX1195" s="247"/>
      <c r="DHY1195" s="241"/>
      <c r="DHZ1195" s="242"/>
      <c r="DIA1195" s="243"/>
      <c r="DIB1195" s="243"/>
      <c r="DIC1195" s="244"/>
      <c r="DID1195" s="245"/>
      <c r="DIE1195" s="246"/>
      <c r="DIF1195" s="247"/>
      <c r="DIG1195" s="241"/>
      <c r="DIH1195" s="242"/>
      <c r="DII1195" s="243"/>
      <c r="DIJ1195" s="243"/>
      <c r="DIK1195" s="244"/>
      <c r="DIL1195" s="245"/>
      <c r="DIM1195" s="246"/>
      <c r="DIN1195" s="247"/>
      <c r="DIO1195" s="241"/>
      <c r="DIP1195" s="242"/>
      <c r="DIQ1195" s="243"/>
      <c r="DIR1195" s="243"/>
      <c r="DIS1195" s="244"/>
      <c r="DIT1195" s="245"/>
      <c r="DIU1195" s="246"/>
      <c r="DIV1195" s="247"/>
      <c r="DIW1195" s="241"/>
      <c r="DIX1195" s="242"/>
      <c r="DIY1195" s="243"/>
      <c r="DIZ1195" s="243"/>
      <c r="DJA1195" s="244"/>
      <c r="DJB1195" s="245"/>
      <c r="DJC1195" s="246"/>
      <c r="DJD1195" s="247"/>
      <c r="DJE1195" s="241"/>
      <c r="DJF1195" s="242"/>
      <c r="DJG1195" s="243"/>
      <c r="DJH1195" s="243"/>
      <c r="DJI1195" s="244"/>
      <c r="DJJ1195" s="245"/>
      <c r="DJK1195" s="246"/>
      <c r="DJL1195" s="247"/>
      <c r="DJM1195" s="241"/>
      <c r="DJN1195" s="242"/>
      <c r="DJO1195" s="243"/>
      <c r="DJP1195" s="243"/>
      <c r="DJQ1195" s="244"/>
      <c r="DJR1195" s="245"/>
      <c r="DJS1195" s="246"/>
      <c r="DJT1195" s="247"/>
      <c r="DJU1195" s="241"/>
      <c r="DJV1195" s="242"/>
      <c r="DJW1195" s="243"/>
      <c r="DJX1195" s="243"/>
      <c r="DJY1195" s="244"/>
      <c r="DJZ1195" s="245"/>
      <c r="DKA1195" s="246"/>
      <c r="DKB1195" s="247"/>
      <c r="DKC1195" s="241"/>
      <c r="DKD1195" s="242"/>
      <c r="DKE1195" s="243"/>
      <c r="DKF1195" s="243"/>
      <c r="DKG1195" s="244"/>
      <c r="DKH1195" s="245"/>
      <c r="DKI1195" s="246">
        <v>213</v>
      </c>
      <c r="DKJ1195" s="247" t="e">
        <f>DKJ1228+DKJ1254+DKJ1285+DKJ1301+DKJ1323+DKJ1355+DKJ1371+DKJ1392+DKJ1412+DKJ1440+#REF!+DKJ1455+#REF!+#REF!+#REF!</f>
        <v>#REF!</v>
      </c>
      <c r="DKK1195" s="241" t="s">
        <v>39</v>
      </c>
      <c r="DKL1195" s="242" t="s">
        <v>26</v>
      </c>
      <c r="DKM1195" s="243">
        <v>7</v>
      </c>
      <c r="DKN1195" s="243">
        <v>2</v>
      </c>
      <c r="DKO1195" s="244" t="s">
        <v>237</v>
      </c>
      <c r="DKP1195" s="245">
        <v>119</v>
      </c>
      <c r="DKQ1195" s="246">
        <v>213</v>
      </c>
      <c r="DKR1195" s="247" t="e">
        <f>DKR1228+DKR1254+DKR1285+DKR1301+DKR1323+DKR1355+DKR1371+DKR1392+DKR1412+DKR1440+#REF!+DKR1455+#REF!+#REF!+#REF!</f>
        <v>#REF!</v>
      </c>
      <c r="DKS1195" s="241" t="s">
        <v>39</v>
      </c>
      <c r="DKT1195" s="242" t="s">
        <v>26</v>
      </c>
      <c r="DKU1195" s="243">
        <v>7</v>
      </c>
      <c r="DKV1195" s="243">
        <v>2</v>
      </c>
      <c r="DKW1195" s="244" t="s">
        <v>237</v>
      </c>
      <c r="DKX1195" s="245">
        <v>119</v>
      </c>
      <c r="DKY1195" s="246">
        <v>213</v>
      </c>
      <c r="DKZ1195" s="247" t="e">
        <f>DKZ1228+DKZ1254+DKZ1285+DKZ1301+DKZ1323+DKZ1355+DKZ1371+DKZ1392+DKZ1412+DKZ1440+#REF!+DKZ1455+#REF!+#REF!+#REF!</f>
        <v>#REF!</v>
      </c>
      <c r="DLA1195" s="241" t="s">
        <v>39</v>
      </c>
      <c r="DLB1195" s="242" t="s">
        <v>26</v>
      </c>
      <c r="DLC1195" s="243">
        <v>7</v>
      </c>
      <c r="DLD1195" s="243">
        <v>2</v>
      </c>
      <c r="DLE1195" s="244" t="s">
        <v>237</v>
      </c>
      <c r="DLF1195" s="245">
        <v>119</v>
      </c>
      <c r="DLG1195" s="246">
        <v>213</v>
      </c>
      <c r="DLH1195" s="247" t="e">
        <f>DLH1228+DLH1254+DLH1285+DLH1301+DLH1323+DLH1355+DLH1371+DLH1392+DLH1412+DLH1440+#REF!+DLH1455+#REF!+#REF!+#REF!</f>
        <v>#REF!</v>
      </c>
      <c r="DLI1195" s="241" t="s">
        <v>39</v>
      </c>
      <c r="DLJ1195" s="242" t="s">
        <v>26</v>
      </c>
      <c r="DLK1195" s="243">
        <v>7</v>
      </c>
      <c r="DLL1195" s="243">
        <v>2</v>
      </c>
      <c r="DLM1195" s="244" t="s">
        <v>237</v>
      </c>
      <c r="DLN1195" s="245">
        <v>119</v>
      </c>
      <c r="DLO1195" s="246">
        <v>213</v>
      </c>
      <c r="DLP1195" s="247" t="e">
        <f>DLP1228+DLP1254+DLP1285+DLP1301+DLP1323+DLP1355+DLP1371+DLP1392+DLP1412+DLP1440+#REF!+DLP1455+#REF!+#REF!+#REF!</f>
        <v>#REF!</v>
      </c>
      <c r="DLQ1195" s="241" t="s">
        <v>39</v>
      </c>
      <c r="DLR1195" s="242" t="s">
        <v>26</v>
      </c>
      <c r="DLS1195" s="243">
        <v>7</v>
      </c>
      <c r="DLT1195" s="243">
        <v>2</v>
      </c>
      <c r="DLU1195" s="244" t="s">
        <v>237</v>
      </c>
      <c r="DLV1195" s="245">
        <v>119</v>
      </c>
      <c r="DLW1195" s="246">
        <v>213</v>
      </c>
      <c r="DLX1195" s="247" t="e">
        <f>DLX1228+DLX1254+DLX1285+DLX1301+DLX1323+DLX1355+DLX1371+DLX1392+DLX1412+DLX1440+#REF!+DLX1455+#REF!+#REF!+#REF!</f>
        <v>#REF!</v>
      </c>
      <c r="DLY1195" s="241" t="s">
        <v>39</v>
      </c>
      <c r="DLZ1195" s="242" t="s">
        <v>26</v>
      </c>
      <c r="DMA1195" s="243">
        <v>7</v>
      </c>
      <c r="DMB1195" s="243">
        <v>2</v>
      </c>
      <c r="DMC1195" s="244" t="s">
        <v>237</v>
      </c>
      <c r="DMD1195" s="245">
        <v>119</v>
      </c>
      <c r="DME1195" s="246">
        <v>213</v>
      </c>
      <c r="DMF1195" s="247" t="e">
        <f>DMF1228+DMF1254+DMF1285+DMF1301+DMF1323+DMF1355+DMF1371+DMF1392+DMF1412+DMF1440+#REF!+DMF1455+#REF!+#REF!+#REF!</f>
        <v>#REF!</v>
      </c>
      <c r="DMG1195" s="241" t="s">
        <v>39</v>
      </c>
      <c r="DMH1195" s="242" t="s">
        <v>26</v>
      </c>
      <c r="DMI1195" s="243">
        <v>7</v>
      </c>
      <c r="DMJ1195" s="243">
        <v>2</v>
      </c>
      <c r="DMK1195" s="244" t="s">
        <v>237</v>
      </c>
      <c r="DML1195" s="245">
        <v>119</v>
      </c>
      <c r="DMM1195" s="246">
        <v>213</v>
      </c>
      <c r="DMN1195" s="247" t="e">
        <f>DMN1228+DMN1254+DMN1285+DMN1301+DMN1323+DMN1355+DMN1371+DMN1392+DMN1412+DMN1440+#REF!+DMN1455+#REF!+#REF!+#REF!</f>
        <v>#REF!</v>
      </c>
      <c r="DMO1195" s="241" t="s">
        <v>39</v>
      </c>
      <c r="DMP1195" s="242" t="s">
        <v>26</v>
      </c>
      <c r="DMQ1195" s="243">
        <v>7</v>
      </c>
      <c r="DMR1195" s="243">
        <v>2</v>
      </c>
      <c r="DMS1195" s="244" t="s">
        <v>237</v>
      </c>
      <c r="DMT1195" s="245">
        <v>119</v>
      </c>
      <c r="DMU1195" s="246">
        <v>213</v>
      </c>
      <c r="DMV1195" s="247" t="e">
        <f>DMV1228+DMV1254+DMV1285+DMV1301+DMV1323+DMV1355+DMV1371+DMV1392+DMV1412+DMV1440+#REF!+DMV1455+#REF!+#REF!+#REF!</f>
        <v>#REF!</v>
      </c>
      <c r="DMW1195" s="241" t="s">
        <v>39</v>
      </c>
      <c r="DMX1195" s="242" t="s">
        <v>26</v>
      </c>
      <c r="DMY1195" s="243">
        <v>7</v>
      </c>
      <c r="DMZ1195" s="243">
        <v>2</v>
      </c>
      <c r="DNA1195" s="244" t="s">
        <v>237</v>
      </c>
      <c r="DNB1195" s="245">
        <v>119</v>
      </c>
      <c r="DNC1195" s="246">
        <v>213</v>
      </c>
      <c r="DND1195" s="247" t="e">
        <f>DND1228+DND1254+DND1285+DND1301+DND1323+DND1355+DND1371+DND1392+DND1412+DND1440+#REF!+DND1455+#REF!+#REF!+#REF!</f>
        <v>#REF!</v>
      </c>
      <c r="DNE1195" s="241" t="s">
        <v>39</v>
      </c>
      <c r="DNF1195" s="242" t="s">
        <v>26</v>
      </c>
      <c r="DNG1195" s="243">
        <v>7</v>
      </c>
      <c r="DNH1195" s="243">
        <v>2</v>
      </c>
      <c r="DNI1195" s="244" t="s">
        <v>237</v>
      </c>
      <c r="DNJ1195" s="245">
        <v>119</v>
      </c>
      <c r="DNK1195" s="246">
        <v>213</v>
      </c>
      <c r="DNL1195" s="247" t="e">
        <f>DNL1228+DNL1254+DNL1285+DNL1301+DNL1323+DNL1355+DNL1371+DNL1392+DNL1412+DNL1440+#REF!+DNL1455+#REF!+#REF!+#REF!</f>
        <v>#REF!</v>
      </c>
      <c r="DNM1195" s="241" t="s">
        <v>39</v>
      </c>
      <c r="DNN1195" s="242" t="s">
        <v>26</v>
      </c>
      <c r="DNO1195" s="243">
        <v>7</v>
      </c>
      <c r="DNP1195" s="243">
        <v>2</v>
      </c>
      <c r="DNQ1195" s="244" t="s">
        <v>237</v>
      </c>
      <c r="DNR1195" s="245">
        <v>119</v>
      </c>
      <c r="DNS1195" s="246">
        <v>213</v>
      </c>
      <c r="DNT1195" s="247" t="e">
        <f>DNT1228+DNT1254+DNT1285+DNT1301+DNT1323+DNT1355+DNT1371+DNT1392+DNT1412+DNT1440+#REF!+DNT1455+#REF!+#REF!+#REF!</f>
        <v>#REF!</v>
      </c>
      <c r="DNU1195" s="241" t="s">
        <v>39</v>
      </c>
      <c r="DNV1195" s="242" t="s">
        <v>26</v>
      </c>
      <c r="DNW1195" s="243">
        <v>7</v>
      </c>
      <c r="DNX1195" s="243">
        <v>2</v>
      </c>
      <c r="DNY1195" s="244" t="s">
        <v>237</v>
      </c>
      <c r="DNZ1195" s="245">
        <v>119</v>
      </c>
      <c r="DOA1195" s="246">
        <v>213</v>
      </c>
      <c r="DOB1195" s="247" t="e">
        <f>DOB1228+DOB1254+DOB1285+DOB1301+DOB1323+DOB1355+DOB1371+DOB1392+DOB1412+DOB1440+#REF!+DOB1455+#REF!+#REF!+#REF!</f>
        <v>#REF!</v>
      </c>
      <c r="DOC1195" s="241" t="s">
        <v>39</v>
      </c>
      <c r="DOD1195" s="242" t="s">
        <v>26</v>
      </c>
      <c r="DOE1195" s="243">
        <v>7</v>
      </c>
      <c r="DOF1195" s="243">
        <v>2</v>
      </c>
      <c r="DOG1195" s="244" t="s">
        <v>237</v>
      </c>
      <c r="DOH1195" s="245">
        <v>119</v>
      </c>
      <c r="DOI1195" s="246">
        <v>213</v>
      </c>
      <c r="DOJ1195" s="247" t="e">
        <f>DOJ1228+DOJ1254+DOJ1285+DOJ1301+DOJ1323+DOJ1355+DOJ1371+DOJ1392+DOJ1412+DOJ1440+#REF!+DOJ1455+#REF!+#REF!+#REF!</f>
        <v>#REF!</v>
      </c>
      <c r="DOK1195" s="241" t="s">
        <v>39</v>
      </c>
      <c r="DOL1195" s="242" t="s">
        <v>26</v>
      </c>
      <c r="DOM1195" s="243">
        <v>7</v>
      </c>
      <c r="DON1195" s="243">
        <v>2</v>
      </c>
      <c r="DOO1195" s="244" t="s">
        <v>237</v>
      </c>
      <c r="DOP1195" s="245">
        <v>119</v>
      </c>
      <c r="DOQ1195" s="246">
        <v>213</v>
      </c>
      <c r="DOR1195" s="247" t="e">
        <f>DOR1228+DOR1254+DOR1285+DOR1301+DOR1323+DOR1355+DOR1371+DOR1392+DOR1412+DOR1440+#REF!+DOR1455+#REF!+#REF!+#REF!</f>
        <v>#REF!</v>
      </c>
      <c r="DOS1195" s="241" t="s">
        <v>39</v>
      </c>
      <c r="DOT1195" s="242" t="s">
        <v>26</v>
      </c>
      <c r="DOU1195" s="243">
        <v>7</v>
      </c>
      <c r="DOV1195" s="243">
        <v>2</v>
      </c>
      <c r="DOW1195" s="244" t="s">
        <v>237</v>
      </c>
      <c r="DOX1195" s="245">
        <v>119</v>
      </c>
      <c r="DOY1195" s="246">
        <v>213</v>
      </c>
      <c r="DOZ1195" s="247" t="e">
        <f>DOZ1228+DOZ1254+DOZ1285+DOZ1301+DOZ1323+DOZ1355+DOZ1371+DOZ1392+DOZ1412+DOZ1440+#REF!+DOZ1455+#REF!+#REF!+#REF!</f>
        <v>#REF!</v>
      </c>
      <c r="DPA1195" s="241" t="s">
        <v>39</v>
      </c>
      <c r="DPB1195" s="242" t="s">
        <v>26</v>
      </c>
      <c r="DPC1195" s="243">
        <v>7</v>
      </c>
      <c r="DPD1195" s="243">
        <v>2</v>
      </c>
      <c r="DPE1195" s="244" t="s">
        <v>237</v>
      </c>
      <c r="DPF1195" s="245">
        <v>119</v>
      </c>
      <c r="DPG1195" s="246">
        <v>213</v>
      </c>
      <c r="DPH1195" s="247" t="e">
        <f>DPH1228+DPH1254+DPH1285+DPH1301+DPH1323+DPH1355+DPH1371+DPH1392+DPH1412+DPH1440+#REF!+DPH1455+#REF!+#REF!+#REF!</f>
        <v>#REF!</v>
      </c>
      <c r="DPI1195" s="241" t="s">
        <v>39</v>
      </c>
      <c r="DPJ1195" s="242" t="s">
        <v>26</v>
      </c>
      <c r="DPK1195" s="243">
        <v>7</v>
      </c>
      <c r="DPL1195" s="243">
        <v>2</v>
      </c>
      <c r="DPM1195" s="244" t="s">
        <v>237</v>
      </c>
      <c r="DPN1195" s="245">
        <v>119</v>
      </c>
      <c r="DPO1195" s="246">
        <v>213</v>
      </c>
      <c r="DPP1195" s="247" t="e">
        <f>DPP1228+DPP1254+DPP1285+DPP1301+DPP1323+DPP1355+DPP1371+DPP1392+DPP1412+DPP1440+#REF!+DPP1455+#REF!+#REF!+#REF!</f>
        <v>#REF!</v>
      </c>
      <c r="DPQ1195" s="241" t="s">
        <v>39</v>
      </c>
      <c r="DPR1195" s="242" t="s">
        <v>26</v>
      </c>
      <c r="DPS1195" s="243">
        <v>7</v>
      </c>
      <c r="DPT1195" s="243">
        <v>2</v>
      </c>
      <c r="DPU1195" s="244" t="s">
        <v>237</v>
      </c>
      <c r="DPV1195" s="245">
        <v>119</v>
      </c>
      <c r="DPW1195" s="246">
        <v>213</v>
      </c>
      <c r="DPX1195" s="247" t="e">
        <f>DPX1228+DPX1254+DPX1285+DPX1301+DPX1323+DPX1355+DPX1371+DPX1392+DPX1412+DPX1440+#REF!+DPX1455+#REF!+#REF!+#REF!</f>
        <v>#REF!</v>
      </c>
      <c r="DPY1195" s="241" t="s">
        <v>39</v>
      </c>
      <c r="DPZ1195" s="242" t="s">
        <v>26</v>
      </c>
      <c r="DQA1195" s="243">
        <v>7</v>
      </c>
      <c r="DQB1195" s="243">
        <v>2</v>
      </c>
      <c r="DQC1195" s="244" t="s">
        <v>237</v>
      </c>
      <c r="DQD1195" s="245">
        <v>119</v>
      </c>
      <c r="DQE1195" s="246">
        <v>213</v>
      </c>
      <c r="DQF1195" s="247" t="e">
        <f>DQF1228+DQF1254+DQF1285+DQF1301+DQF1323+DQF1355+DQF1371+DQF1392+DQF1412+DQF1440+#REF!+DQF1455+#REF!+#REF!+#REF!</f>
        <v>#REF!</v>
      </c>
      <c r="DQG1195" s="241" t="s">
        <v>39</v>
      </c>
      <c r="DQH1195" s="242" t="s">
        <v>26</v>
      </c>
      <c r="DQI1195" s="243">
        <v>7</v>
      </c>
      <c r="DQJ1195" s="243">
        <v>2</v>
      </c>
      <c r="DQK1195" s="244" t="s">
        <v>237</v>
      </c>
      <c r="DQL1195" s="245">
        <v>119</v>
      </c>
      <c r="DQM1195" s="246">
        <v>213</v>
      </c>
      <c r="DQN1195" s="247" t="e">
        <f>DQN1228+DQN1254+DQN1285+DQN1301+DQN1323+DQN1355+DQN1371+DQN1392+DQN1412+DQN1440+#REF!+DQN1455+#REF!+#REF!+#REF!</f>
        <v>#REF!</v>
      </c>
      <c r="DQO1195" s="241" t="s">
        <v>39</v>
      </c>
      <c r="DQP1195" s="242" t="s">
        <v>26</v>
      </c>
      <c r="DQQ1195" s="243">
        <v>7</v>
      </c>
      <c r="DQR1195" s="243">
        <v>2</v>
      </c>
      <c r="DQS1195" s="244" t="s">
        <v>237</v>
      </c>
      <c r="DQT1195" s="245">
        <v>119</v>
      </c>
      <c r="DQU1195" s="246">
        <v>213</v>
      </c>
      <c r="DQV1195" s="247" t="e">
        <f>DQV1228+DQV1254+DQV1285+DQV1301+DQV1323+DQV1355+DQV1371+DQV1392+DQV1412+DQV1440+#REF!+DQV1455+#REF!+#REF!+#REF!</f>
        <v>#REF!</v>
      </c>
      <c r="DQW1195" s="241" t="s">
        <v>39</v>
      </c>
      <c r="DQX1195" s="242" t="s">
        <v>26</v>
      </c>
      <c r="DQY1195" s="243">
        <v>7</v>
      </c>
      <c r="DQZ1195" s="243">
        <v>2</v>
      </c>
      <c r="DRA1195" s="244" t="s">
        <v>237</v>
      </c>
      <c r="DRB1195" s="245">
        <v>119</v>
      </c>
      <c r="DRC1195" s="246">
        <v>213</v>
      </c>
      <c r="DRD1195" s="247" t="e">
        <f>DRD1228+DRD1254+DRD1285+DRD1301+DRD1323+DRD1355+DRD1371+DRD1392+DRD1412+DRD1440+#REF!+DRD1455+#REF!+#REF!+#REF!</f>
        <v>#REF!</v>
      </c>
      <c r="DRE1195" s="241" t="s">
        <v>39</v>
      </c>
      <c r="DRF1195" s="242" t="s">
        <v>26</v>
      </c>
      <c r="DRG1195" s="243">
        <v>7</v>
      </c>
      <c r="DRH1195" s="243">
        <v>2</v>
      </c>
      <c r="DRI1195" s="244" t="s">
        <v>237</v>
      </c>
      <c r="DRJ1195" s="245">
        <v>119</v>
      </c>
      <c r="DRK1195" s="246">
        <v>213</v>
      </c>
      <c r="DRL1195" s="247" t="e">
        <f>DRL1228+DRL1254+DRL1285+DRL1301+DRL1323+DRL1355+DRL1371+DRL1392+DRL1412+DRL1440+#REF!+DRL1455+#REF!+#REF!+#REF!</f>
        <v>#REF!</v>
      </c>
      <c r="DRM1195" s="241" t="s">
        <v>39</v>
      </c>
      <c r="DRN1195" s="242" t="s">
        <v>26</v>
      </c>
      <c r="DRO1195" s="243">
        <v>7</v>
      </c>
      <c r="DRP1195" s="243">
        <v>2</v>
      </c>
      <c r="DRQ1195" s="244" t="s">
        <v>237</v>
      </c>
      <c r="DRR1195" s="245">
        <v>119</v>
      </c>
      <c r="DRS1195" s="246">
        <v>213</v>
      </c>
      <c r="DRT1195" s="247" t="e">
        <f>DRT1228+DRT1254+DRT1285+DRT1301+DRT1323+DRT1355+DRT1371+DRT1392+DRT1412+DRT1440+#REF!+DRT1455+#REF!+#REF!+#REF!</f>
        <v>#REF!</v>
      </c>
      <c r="DRU1195" s="241" t="s">
        <v>39</v>
      </c>
      <c r="DRV1195" s="242" t="s">
        <v>26</v>
      </c>
      <c r="DRW1195" s="243">
        <v>7</v>
      </c>
      <c r="DRX1195" s="243">
        <v>2</v>
      </c>
      <c r="DRY1195" s="244" t="s">
        <v>237</v>
      </c>
      <c r="DRZ1195" s="245">
        <v>119</v>
      </c>
      <c r="DSA1195" s="246">
        <v>213</v>
      </c>
      <c r="DSB1195" s="247" t="e">
        <f>DSB1228+DSB1254+DSB1285+DSB1301+DSB1323+DSB1355+DSB1371+DSB1392+DSB1412+DSB1440+#REF!+DSB1455+#REF!+#REF!+#REF!</f>
        <v>#REF!</v>
      </c>
      <c r="DSC1195" s="241" t="s">
        <v>39</v>
      </c>
      <c r="DSD1195" s="242" t="s">
        <v>26</v>
      </c>
      <c r="DSE1195" s="243">
        <v>7</v>
      </c>
      <c r="DSF1195" s="243">
        <v>2</v>
      </c>
      <c r="DSG1195" s="244" t="s">
        <v>237</v>
      </c>
      <c r="DSH1195" s="245">
        <v>119</v>
      </c>
      <c r="DSI1195" s="246">
        <v>213</v>
      </c>
      <c r="DSJ1195" s="247" t="e">
        <f>DSJ1228+DSJ1254+DSJ1285+DSJ1301+DSJ1323+DSJ1355+DSJ1371+DSJ1392+DSJ1412+DSJ1440+#REF!+DSJ1455+#REF!+#REF!+#REF!</f>
        <v>#REF!</v>
      </c>
      <c r="DSK1195" s="241" t="s">
        <v>39</v>
      </c>
      <c r="DSL1195" s="242" t="s">
        <v>26</v>
      </c>
      <c r="DSM1195" s="243">
        <v>7</v>
      </c>
      <c r="DSN1195" s="243">
        <v>2</v>
      </c>
      <c r="DSO1195" s="244" t="s">
        <v>237</v>
      </c>
      <c r="DSP1195" s="245">
        <v>119</v>
      </c>
      <c r="DSQ1195" s="246">
        <v>213</v>
      </c>
      <c r="DSR1195" s="247" t="e">
        <f>DSR1228+DSR1254+DSR1285+DSR1301+DSR1323+DSR1355+DSR1371+DSR1392+DSR1412+DSR1440+#REF!+DSR1455+#REF!+#REF!+#REF!</f>
        <v>#REF!</v>
      </c>
      <c r="DSS1195" s="241" t="s">
        <v>39</v>
      </c>
      <c r="DST1195" s="242" t="s">
        <v>26</v>
      </c>
      <c r="DSU1195" s="243">
        <v>7</v>
      </c>
      <c r="DSV1195" s="243">
        <v>2</v>
      </c>
      <c r="DSW1195" s="244" t="s">
        <v>237</v>
      </c>
      <c r="DSX1195" s="245">
        <v>119</v>
      </c>
      <c r="DSY1195" s="246">
        <v>213</v>
      </c>
      <c r="DSZ1195" s="247" t="e">
        <f>DSZ1228+DSZ1254+DSZ1285+DSZ1301+DSZ1323+DSZ1355+DSZ1371+DSZ1392+DSZ1412+DSZ1440+#REF!+DSZ1455+#REF!+#REF!+#REF!</f>
        <v>#REF!</v>
      </c>
      <c r="DTA1195" s="241" t="s">
        <v>39</v>
      </c>
      <c r="DTB1195" s="242" t="s">
        <v>26</v>
      </c>
      <c r="DTC1195" s="243">
        <v>7</v>
      </c>
      <c r="DTD1195" s="243">
        <v>2</v>
      </c>
      <c r="DTE1195" s="244" t="s">
        <v>237</v>
      </c>
      <c r="DTF1195" s="245">
        <v>119</v>
      </c>
      <c r="DTG1195" s="246">
        <v>213</v>
      </c>
      <c r="DTH1195" s="247" t="e">
        <f>DTH1228+DTH1254+DTH1285+DTH1301+DTH1323+DTH1355+DTH1371+DTH1392+DTH1412+DTH1440+#REF!+DTH1455+#REF!+#REF!+#REF!</f>
        <v>#REF!</v>
      </c>
      <c r="DTI1195" s="241" t="s">
        <v>39</v>
      </c>
      <c r="DTJ1195" s="242" t="s">
        <v>26</v>
      </c>
      <c r="DTK1195" s="243">
        <v>7</v>
      </c>
      <c r="DTL1195" s="243">
        <v>2</v>
      </c>
      <c r="DTM1195" s="244" t="s">
        <v>237</v>
      </c>
      <c r="DTN1195" s="245">
        <v>119</v>
      </c>
      <c r="DTO1195" s="246">
        <v>213</v>
      </c>
      <c r="DTP1195" s="247" t="e">
        <f>DTP1228+DTP1254+DTP1285+DTP1301+DTP1323+DTP1355+DTP1371+DTP1392+DTP1412+DTP1440+#REF!+DTP1455+#REF!+#REF!+#REF!</f>
        <v>#REF!</v>
      </c>
      <c r="DTQ1195" s="241" t="s">
        <v>39</v>
      </c>
      <c r="DTR1195" s="242" t="s">
        <v>26</v>
      </c>
      <c r="DTS1195" s="243">
        <v>7</v>
      </c>
      <c r="DTT1195" s="243">
        <v>2</v>
      </c>
      <c r="DTU1195" s="244" t="s">
        <v>237</v>
      </c>
      <c r="DTV1195" s="245">
        <v>119</v>
      </c>
      <c r="DTW1195" s="246">
        <v>213</v>
      </c>
      <c r="DTX1195" s="247" t="e">
        <f>DTX1228+DTX1254+DTX1285+DTX1301+DTX1323+DTX1355+DTX1371+DTX1392+DTX1412+DTX1440+#REF!+DTX1455+#REF!+#REF!+#REF!</f>
        <v>#REF!</v>
      </c>
      <c r="DTY1195" s="241" t="s">
        <v>39</v>
      </c>
      <c r="DTZ1195" s="242" t="s">
        <v>26</v>
      </c>
      <c r="DUA1195" s="243">
        <v>7</v>
      </c>
      <c r="DUB1195" s="243">
        <v>2</v>
      </c>
      <c r="DUC1195" s="244" t="s">
        <v>237</v>
      </c>
      <c r="DUD1195" s="245">
        <v>119</v>
      </c>
      <c r="DUE1195" s="246">
        <v>213</v>
      </c>
      <c r="DUF1195" s="247" t="e">
        <f>DUF1228+DUF1254+DUF1285+DUF1301+DUF1323+DUF1355+DUF1371+DUF1392+DUF1412+DUF1440+#REF!+DUF1455+#REF!+#REF!+#REF!</f>
        <v>#REF!</v>
      </c>
      <c r="DUG1195" s="241" t="s">
        <v>39</v>
      </c>
      <c r="DUH1195" s="242" t="s">
        <v>26</v>
      </c>
      <c r="DUI1195" s="243">
        <v>7</v>
      </c>
      <c r="DUJ1195" s="243">
        <v>2</v>
      </c>
      <c r="DUK1195" s="244" t="s">
        <v>237</v>
      </c>
      <c r="DUL1195" s="245">
        <v>119</v>
      </c>
      <c r="DUM1195" s="246">
        <v>213</v>
      </c>
      <c r="DUN1195" s="247" t="e">
        <f>DUN1228+DUN1254+DUN1285+DUN1301+DUN1323+DUN1355+DUN1371+DUN1392+DUN1412+DUN1440+#REF!+DUN1455+#REF!+#REF!+#REF!</f>
        <v>#REF!</v>
      </c>
      <c r="DUO1195" s="241" t="s">
        <v>39</v>
      </c>
      <c r="DUP1195" s="242" t="s">
        <v>26</v>
      </c>
      <c r="DUQ1195" s="243">
        <v>7</v>
      </c>
      <c r="DUR1195" s="243">
        <v>2</v>
      </c>
      <c r="DUS1195" s="244" t="s">
        <v>237</v>
      </c>
      <c r="DUT1195" s="245">
        <v>119</v>
      </c>
      <c r="DUU1195" s="246">
        <v>213</v>
      </c>
      <c r="DUV1195" s="247" t="e">
        <f>DUV1228+DUV1254+DUV1285+DUV1301+DUV1323+DUV1355+DUV1371+DUV1392+DUV1412+DUV1440+#REF!+DUV1455+#REF!+#REF!+#REF!</f>
        <v>#REF!</v>
      </c>
      <c r="DUW1195" s="241" t="s">
        <v>39</v>
      </c>
      <c r="DUX1195" s="242" t="s">
        <v>26</v>
      </c>
      <c r="DUY1195" s="243">
        <v>7</v>
      </c>
      <c r="DUZ1195" s="243">
        <v>2</v>
      </c>
      <c r="DVA1195" s="244" t="s">
        <v>237</v>
      </c>
      <c r="DVB1195" s="245">
        <v>119</v>
      </c>
      <c r="DVC1195" s="246">
        <v>213</v>
      </c>
      <c r="DVD1195" s="247" t="e">
        <f>DVD1228+DVD1254+DVD1285+DVD1301+DVD1323+DVD1355+DVD1371+DVD1392+DVD1412+DVD1440+#REF!+DVD1455+#REF!+#REF!+#REF!</f>
        <v>#REF!</v>
      </c>
      <c r="DVE1195" s="241" t="s">
        <v>39</v>
      </c>
      <c r="DVF1195" s="242" t="s">
        <v>26</v>
      </c>
      <c r="DVG1195" s="243">
        <v>7</v>
      </c>
      <c r="DVH1195" s="243">
        <v>2</v>
      </c>
      <c r="DVI1195" s="244" t="s">
        <v>237</v>
      </c>
      <c r="DVJ1195" s="245">
        <v>119</v>
      </c>
      <c r="DVK1195" s="246">
        <v>213</v>
      </c>
      <c r="DVL1195" s="247" t="e">
        <f>DVL1228+DVL1254+DVL1285+DVL1301+DVL1323+DVL1355+DVL1371+DVL1392+DVL1412+DVL1440+#REF!+DVL1455+#REF!+#REF!+#REF!</f>
        <v>#REF!</v>
      </c>
      <c r="DVM1195" s="241" t="s">
        <v>39</v>
      </c>
      <c r="DVN1195" s="242" t="s">
        <v>26</v>
      </c>
      <c r="DVO1195" s="243">
        <v>7</v>
      </c>
      <c r="DVP1195" s="243">
        <v>2</v>
      </c>
      <c r="DVQ1195" s="244" t="s">
        <v>237</v>
      </c>
      <c r="DVR1195" s="245">
        <v>119</v>
      </c>
      <c r="DVS1195" s="246">
        <v>213</v>
      </c>
      <c r="DVT1195" s="247" t="e">
        <f>DVT1228+DVT1254+DVT1285+DVT1301+DVT1323+DVT1355+DVT1371+DVT1392+DVT1412+DVT1440+#REF!+DVT1455+#REF!+#REF!+#REF!</f>
        <v>#REF!</v>
      </c>
      <c r="DVU1195" s="241" t="s">
        <v>39</v>
      </c>
      <c r="DVV1195" s="242" t="s">
        <v>26</v>
      </c>
      <c r="DVW1195" s="243">
        <v>7</v>
      </c>
      <c r="DVX1195" s="243">
        <v>2</v>
      </c>
      <c r="DVY1195" s="244" t="s">
        <v>237</v>
      </c>
      <c r="DVZ1195" s="245">
        <v>119</v>
      </c>
      <c r="DWA1195" s="246">
        <v>213</v>
      </c>
      <c r="DWB1195" s="247" t="e">
        <f>DWB1228+DWB1254+DWB1285+DWB1301+DWB1323+DWB1355+DWB1371+DWB1392+DWB1412+DWB1440+#REF!+DWB1455+#REF!+#REF!+#REF!</f>
        <v>#REF!</v>
      </c>
      <c r="DWC1195" s="241" t="s">
        <v>39</v>
      </c>
      <c r="DWD1195" s="242" t="s">
        <v>26</v>
      </c>
      <c r="DWE1195" s="243">
        <v>7</v>
      </c>
      <c r="DWF1195" s="243">
        <v>2</v>
      </c>
      <c r="DWG1195" s="244" t="s">
        <v>237</v>
      </c>
      <c r="DWH1195" s="245">
        <v>119</v>
      </c>
      <c r="DWI1195" s="246">
        <v>213</v>
      </c>
      <c r="DWJ1195" s="247" t="e">
        <f>DWJ1228+DWJ1254+DWJ1285+DWJ1301+DWJ1323+DWJ1355+DWJ1371+DWJ1392+DWJ1412+DWJ1440+#REF!+DWJ1455+#REF!+#REF!+#REF!</f>
        <v>#REF!</v>
      </c>
      <c r="DWK1195" s="241" t="s">
        <v>39</v>
      </c>
      <c r="DWL1195" s="242" t="s">
        <v>26</v>
      </c>
      <c r="DWM1195" s="243">
        <v>7</v>
      </c>
      <c r="DWN1195" s="243">
        <v>2</v>
      </c>
      <c r="DWO1195" s="244" t="s">
        <v>237</v>
      </c>
      <c r="DWP1195" s="245">
        <v>119</v>
      </c>
      <c r="DWQ1195" s="246">
        <v>213</v>
      </c>
      <c r="DWR1195" s="247" t="e">
        <f>DWR1228+DWR1254+DWR1285+DWR1301+DWR1323+DWR1355+DWR1371+DWR1392+DWR1412+DWR1440+#REF!+DWR1455+#REF!+#REF!+#REF!</f>
        <v>#REF!</v>
      </c>
      <c r="DWS1195" s="241" t="s">
        <v>39</v>
      </c>
      <c r="DWT1195" s="242" t="s">
        <v>26</v>
      </c>
      <c r="DWU1195" s="243">
        <v>7</v>
      </c>
      <c r="DWV1195" s="243">
        <v>2</v>
      </c>
      <c r="DWW1195" s="244" t="s">
        <v>237</v>
      </c>
      <c r="DWX1195" s="245">
        <v>119</v>
      </c>
      <c r="DWY1195" s="246">
        <v>213</v>
      </c>
      <c r="DWZ1195" s="247" t="e">
        <f>DWZ1228+DWZ1254+DWZ1285+DWZ1301+DWZ1323+DWZ1355+DWZ1371+DWZ1392+DWZ1412+DWZ1440+#REF!+DWZ1455+#REF!+#REF!+#REF!</f>
        <v>#REF!</v>
      </c>
      <c r="DXA1195" s="241" t="s">
        <v>39</v>
      </c>
      <c r="DXB1195" s="242" t="s">
        <v>26</v>
      </c>
      <c r="DXC1195" s="243">
        <v>7</v>
      </c>
      <c r="DXD1195" s="243">
        <v>2</v>
      </c>
      <c r="DXE1195" s="244" t="s">
        <v>237</v>
      </c>
      <c r="DXF1195" s="245">
        <v>119</v>
      </c>
      <c r="DXG1195" s="246">
        <v>213</v>
      </c>
      <c r="DXH1195" s="247" t="e">
        <f>DXH1228+DXH1254+DXH1285+DXH1301+DXH1323+DXH1355+DXH1371+DXH1392+DXH1412+DXH1440+#REF!+DXH1455+#REF!+#REF!+#REF!</f>
        <v>#REF!</v>
      </c>
      <c r="DXI1195" s="241" t="s">
        <v>39</v>
      </c>
      <c r="DXJ1195" s="242" t="s">
        <v>26</v>
      </c>
      <c r="DXK1195" s="243">
        <v>7</v>
      </c>
      <c r="DXL1195" s="243">
        <v>2</v>
      </c>
      <c r="DXM1195" s="244" t="s">
        <v>237</v>
      </c>
      <c r="DXN1195" s="245">
        <v>119</v>
      </c>
      <c r="DXO1195" s="246">
        <v>213</v>
      </c>
      <c r="DXP1195" s="247" t="e">
        <f>DXP1228+DXP1254+DXP1285+DXP1301+DXP1323+DXP1355+DXP1371+DXP1392+DXP1412+DXP1440+#REF!+DXP1455+#REF!+#REF!+#REF!</f>
        <v>#REF!</v>
      </c>
      <c r="DXQ1195" s="241" t="s">
        <v>39</v>
      </c>
      <c r="DXR1195" s="242" t="s">
        <v>26</v>
      </c>
      <c r="DXS1195" s="243">
        <v>7</v>
      </c>
      <c r="DXT1195" s="243">
        <v>2</v>
      </c>
      <c r="DXU1195" s="244" t="s">
        <v>237</v>
      </c>
      <c r="DXV1195" s="245">
        <v>119</v>
      </c>
      <c r="DXW1195" s="246">
        <v>213</v>
      </c>
      <c r="DXX1195" s="247" t="e">
        <f>DXX1228+DXX1254+DXX1285+DXX1301+DXX1323+DXX1355+DXX1371+DXX1392+DXX1412+DXX1440+#REF!+DXX1455+#REF!+#REF!+#REF!</f>
        <v>#REF!</v>
      </c>
      <c r="DXY1195" s="241" t="s">
        <v>39</v>
      </c>
      <c r="DXZ1195" s="242" t="s">
        <v>26</v>
      </c>
      <c r="DYA1195" s="243">
        <v>7</v>
      </c>
      <c r="DYB1195" s="243">
        <v>2</v>
      </c>
      <c r="DYC1195" s="244" t="s">
        <v>237</v>
      </c>
      <c r="DYD1195" s="245">
        <v>119</v>
      </c>
      <c r="DYE1195" s="246">
        <v>213</v>
      </c>
      <c r="DYF1195" s="247" t="e">
        <f>DYF1228+DYF1254+DYF1285+DYF1301+DYF1323+DYF1355+DYF1371+DYF1392+DYF1412+DYF1440+#REF!+DYF1455+#REF!+#REF!+#REF!</f>
        <v>#REF!</v>
      </c>
      <c r="DYG1195" s="241" t="s">
        <v>39</v>
      </c>
      <c r="DYH1195" s="242" t="s">
        <v>26</v>
      </c>
      <c r="DYI1195" s="243">
        <v>7</v>
      </c>
      <c r="DYJ1195" s="243">
        <v>2</v>
      </c>
      <c r="DYK1195" s="244" t="s">
        <v>237</v>
      </c>
      <c r="DYL1195" s="245">
        <v>119</v>
      </c>
      <c r="DYM1195" s="246">
        <v>213</v>
      </c>
      <c r="DYN1195" s="247" t="e">
        <f>DYN1228+DYN1254+DYN1285+DYN1301+DYN1323+DYN1355+DYN1371+DYN1392+DYN1412+DYN1440+#REF!+DYN1455+#REF!+#REF!+#REF!</f>
        <v>#REF!</v>
      </c>
      <c r="DYO1195" s="241" t="s">
        <v>39</v>
      </c>
      <c r="DYP1195" s="242" t="s">
        <v>26</v>
      </c>
      <c r="DYQ1195" s="243">
        <v>7</v>
      </c>
      <c r="DYR1195" s="243">
        <v>2</v>
      </c>
      <c r="DYS1195" s="244" t="s">
        <v>237</v>
      </c>
      <c r="DYT1195" s="245">
        <v>119</v>
      </c>
      <c r="DYU1195" s="246">
        <v>213</v>
      </c>
      <c r="DYV1195" s="247" t="e">
        <f>DYV1228+DYV1254+DYV1285+DYV1301+DYV1323+DYV1355+DYV1371+DYV1392+DYV1412+DYV1440+#REF!+DYV1455+#REF!+#REF!+#REF!</f>
        <v>#REF!</v>
      </c>
      <c r="DYW1195" s="241" t="s">
        <v>39</v>
      </c>
      <c r="DYX1195" s="242" t="s">
        <v>26</v>
      </c>
      <c r="DYY1195" s="243">
        <v>7</v>
      </c>
      <c r="DYZ1195" s="243">
        <v>2</v>
      </c>
      <c r="DZA1195" s="244" t="s">
        <v>237</v>
      </c>
      <c r="DZB1195" s="245">
        <v>119</v>
      </c>
      <c r="DZC1195" s="246">
        <v>213</v>
      </c>
      <c r="DZD1195" s="247" t="e">
        <f>DZD1228+DZD1254+DZD1285+DZD1301+DZD1323+DZD1355+DZD1371+DZD1392+DZD1412+DZD1440+#REF!+DZD1455+#REF!+#REF!+#REF!</f>
        <v>#REF!</v>
      </c>
      <c r="DZE1195" s="241" t="s">
        <v>39</v>
      </c>
      <c r="DZF1195" s="242" t="s">
        <v>26</v>
      </c>
      <c r="DZG1195" s="243">
        <v>7</v>
      </c>
      <c r="DZH1195" s="243">
        <v>2</v>
      </c>
      <c r="DZI1195" s="244" t="s">
        <v>237</v>
      </c>
      <c r="DZJ1195" s="245">
        <v>119</v>
      </c>
      <c r="DZK1195" s="246">
        <v>213</v>
      </c>
      <c r="DZL1195" s="247" t="e">
        <f>DZL1228+DZL1254+DZL1285+DZL1301+DZL1323+DZL1355+DZL1371+DZL1392+DZL1412+DZL1440+#REF!+DZL1455+#REF!+#REF!+#REF!</f>
        <v>#REF!</v>
      </c>
      <c r="DZM1195" s="241" t="s">
        <v>39</v>
      </c>
      <c r="DZN1195" s="242" t="s">
        <v>26</v>
      </c>
      <c r="DZO1195" s="243">
        <v>7</v>
      </c>
      <c r="DZP1195" s="243">
        <v>2</v>
      </c>
      <c r="DZQ1195" s="244" t="s">
        <v>237</v>
      </c>
      <c r="DZR1195" s="245">
        <v>119</v>
      </c>
      <c r="DZS1195" s="246">
        <v>213</v>
      </c>
      <c r="DZT1195" s="247" t="e">
        <f>DZT1228+DZT1254+DZT1285+DZT1301+DZT1323+DZT1355+DZT1371+DZT1392+DZT1412+DZT1440+#REF!+DZT1455+#REF!+#REF!+#REF!</f>
        <v>#REF!</v>
      </c>
      <c r="DZU1195" s="241" t="s">
        <v>39</v>
      </c>
      <c r="DZV1195" s="242" t="s">
        <v>26</v>
      </c>
      <c r="DZW1195" s="243">
        <v>7</v>
      </c>
      <c r="DZX1195" s="243">
        <v>2</v>
      </c>
      <c r="DZY1195" s="244" t="s">
        <v>237</v>
      </c>
      <c r="DZZ1195" s="245">
        <v>119</v>
      </c>
      <c r="EAA1195" s="246">
        <v>213</v>
      </c>
      <c r="EAB1195" s="247" t="e">
        <f>EAB1228+EAB1254+EAB1285+EAB1301+EAB1323+EAB1355+EAB1371+EAB1392+EAB1412+EAB1440+#REF!+EAB1455+#REF!+#REF!+#REF!</f>
        <v>#REF!</v>
      </c>
      <c r="EAC1195" s="241" t="s">
        <v>39</v>
      </c>
      <c r="EAD1195" s="242" t="s">
        <v>26</v>
      </c>
      <c r="EAE1195" s="243">
        <v>7</v>
      </c>
      <c r="EAF1195" s="243">
        <v>2</v>
      </c>
      <c r="EAG1195" s="244" t="s">
        <v>237</v>
      </c>
      <c r="EAH1195" s="245">
        <v>119</v>
      </c>
      <c r="EAI1195" s="246">
        <v>213</v>
      </c>
      <c r="EAJ1195" s="247" t="e">
        <f>EAJ1228+EAJ1254+EAJ1285+EAJ1301+EAJ1323+EAJ1355+EAJ1371+EAJ1392+EAJ1412+EAJ1440+#REF!+EAJ1455+#REF!+#REF!+#REF!</f>
        <v>#REF!</v>
      </c>
      <c r="EAK1195" s="241" t="s">
        <v>39</v>
      </c>
      <c r="EAL1195" s="242" t="s">
        <v>26</v>
      </c>
      <c r="EAM1195" s="243">
        <v>7</v>
      </c>
      <c r="EAN1195" s="243">
        <v>2</v>
      </c>
      <c r="EAO1195" s="244" t="s">
        <v>237</v>
      </c>
      <c r="EAP1195" s="245">
        <v>119</v>
      </c>
      <c r="EAQ1195" s="246">
        <v>213</v>
      </c>
      <c r="EAR1195" s="247" t="e">
        <f>EAR1228+EAR1254+EAR1285+EAR1301+EAR1323+EAR1355+EAR1371+EAR1392+EAR1412+EAR1440+#REF!+EAR1455+#REF!+#REF!+#REF!</f>
        <v>#REF!</v>
      </c>
      <c r="EAS1195" s="241" t="s">
        <v>39</v>
      </c>
      <c r="EAT1195" s="242" t="s">
        <v>26</v>
      </c>
      <c r="EAU1195" s="243">
        <v>7</v>
      </c>
      <c r="EAV1195" s="243">
        <v>2</v>
      </c>
      <c r="EAW1195" s="244" t="s">
        <v>237</v>
      </c>
      <c r="EAX1195" s="245">
        <v>119</v>
      </c>
      <c r="EAY1195" s="246">
        <v>213</v>
      </c>
      <c r="EAZ1195" s="247" t="e">
        <f>EAZ1228+EAZ1254+EAZ1285+EAZ1301+EAZ1323+EAZ1355+EAZ1371+EAZ1392+EAZ1412+EAZ1440+#REF!+EAZ1455+#REF!+#REF!+#REF!</f>
        <v>#REF!</v>
      </c>
      <c r="EBA1195" s="241" t="s">
        <v>39</v>
      </c>
      <c r="EBB1195" s="242" t="s">
        <v>26</v>
      </c>
      <c r="EBC1195" s="243">
        <v>7</v>
      </c>
      <c r="EBD1195" s="243">
        <v>2</v>
      </c>
      <c r="EBE1195" s="244" t="s">
        <v>237</v>
      </c>
      <c r="EBF1195" s="245">
        <v>119</v>
      </c>
      <c r="EBG1195" s="246">
        <v>213</v>
      </c>
      <c r="EBH1195" s="247" t="e">
        <f>EBH1228+EBH1254+EBH1285+EBH1301+EBH1323+EBH1355+EBH1371+EBH1392+EBH1412+EBH1440+#REF!+EBH1455+#REF!+#REF!+#REF!</f>
        <v>#REF!</v>
      </c>
      <c r="EBI1195" s="241" t="s">
        <v>39</v>
      </c>
      <c r="EBJ1195" s="242" t="s">
        <v>26</v>
      </c>
      <c r="EBK1195" s="243">
        <v>7</v>
      </c>
      <c r="EBL1195" s="243">
        <v>2</v>
      </c>
      <c r="EBM1195" s="244" t="s">
        <v>237</v>
      </c>
      <c r="EBN1195" s="245">
        <v>119</v>
      </c>
      <c r="EBO1195" s="246">
        <v>213</v>
      </c>
      <c r="EBP1195" s="247" t="e">
        <f>EBP1228+EBP1254+EBP1285+EBP1301+EBP1323+EBP1355+EBP1371+EBP1392+EBP1412+EBP1440+#REF!+EBP1455+#REF!+#REF!+#REF!</f>
        <v>#REF!</v>
      </c>
      <c r="EBQ1195" s="241" t="s">
        <v>39</v>
      </c>
      <c r="EBR1195" s="242" t="s">
        <v>26</v>
      </c>
      <c r="EBS1195" s="243">
        <v>7</v>
      </c>
      <c r="EBT1195" s="243">
        <v>2</v>
      </c>
      <c r="EBU1195" s="244" t="s">
        <v>237</v>
      </c>
      <c r="EBV1195" s="245">
        <v>119</v>
      </c>
      <c r="EBW1195" s="246">
        <v>213</v>
      </c>
      <c r="EBX1195" s="247" t="e">
        <f>EBX1228+EBX1254+EBX1285+EBX1301+EBX1323+EBX1355+EBX1371+EBX1392+EBX1412+EBX1440+#REF!+EBX1455+#REF!+#REF!+#REF!</f>
        <v>#REF!</v>
      </c>
      <c r="EBY1195" s="241" t="s">
        <v>39</v>
      </c>
      <c r="EBZ1195" s="242" t="s">
        <v>26</v>
      </c>
      <c r="ECA1195" s="243">
        <v>7</v>
      </c>
      <c r="ECB1195" s="243">
        <v>2</v>
      </c>
      <c r="ECC1195" s="244" t="s">
        <v>237</v>
      </c>
      <c r="ECD1195" s="245">
        <v>119</v>
      </c>
      <c r="ECE1195" s="246">
        <v>213</v>
      </c>
      <c r="ECF1195" s="247" t="e">
        <f>ECF1228+ECF1254+ECF1285+ECF1301+ECF1323+ECF1355+ECF1371+ECF1392+ECF1412+ECF1440+#REF!+ECF1455+#REF!+#REF!+#REF!</f>
        <v>#REF!</v>
      </c>
      <c r="ECG1195" s="241" t="s">
        <v>39</v>
      </c>
      <c r="ECH1195" s="242" t="s">
        <v>26</v>
      </c>
      <c r="ECI1195" s="243">
        <v>7</v>
      </c>
      <c r="ECJ1195" s="243">
        <v>2</v>
      </c>
      <c r="ECK1195" s="244" t="s">
        <v>237</v>
      </c>
      <c r="ECL1195" s="245">
        <v>119</v>
      </c>
      <c r="ECM1195" s="246">
        <v>213</v>
      </c>
      <c r="ECN1195" s="247" t="e">
        <f>ECN1228+ECN1254+ECN1285+ECN1301+ECN1323+ECN1355+ECN1371+ECN1392+ECN1412+ECN1440+#REF!+ECN1455+#REF!+#REF!+#REF!</f>
        <v>#REF!</v>
      </c>
      <c r="ECO1195" s="241" t="s">
        <v>39</v>
      </c>
      <c r="ECP1195" s="242" t="s">
        <v>26</v>
      </c>
      <c r="ECQ1195" s="243">
        <v>7</v>
      </c>
      <c r="ECR1195" s="243">
        <v>2</v>
      </c>
      <c r="ECS1195" s="244" t="s">
        <v>237</v>
      </c>
      <c r="ECT1195" s="245">
        <v>119</v>
      </c>
      <c r="ECU1195" s="246">
        <v>213</v>
      </c>
      <c r="ECV1195" s="247" t="e">
        <f>ECV1228+ECV1254+ECV1285+ECV1301+ECV1323+ECV1355+ECV1371+ECV1392+ECV1412+ECV1440+#REF!+ECV1455+#REF!+#REF!+#REF!</f>
        <v>#REF!</v>
      </c>
      <c r="ECW1195" s="241" t="s">
        <v>39</v>
      </c>
      <c r="ECX1195" s="242" t="s">
        <v>26</v>
      </c>
      <c r="ECY1195" s="243">
        <v>7</v>
      </c>
      <c r="ECZ1195" s="243">
        <v>2</v>
      </c>
      <c r="EDA1195" s="244" t="s">
        <v>237</v>
      </c>
      <c r="EDB1195" s="245">
        <v>119</v>
      </c>
      <c r="EDC1195" s="246">
        <v>213</v>
      </c>
      <c r="EDD1195" s="247" t="e">
        <f>EDD1228+EDD1254+EDD1285+EDD1301+EDD1323+EDD1355+EDD1371+EDD1392+EDD1412+EDD1440+#REF!+EDD1455+#REF!+#REF!+#REF!</f>
        <v>#REF!</v>
      </c>
      <c r="EDE1195" s="241" t="s">
        <v>39</v>
      </c>
      <c r="EDF1195" s="242" t="s">
        <v>26</v>
      </c>
      <c r="EDG1195" s="243">
        <v>7</v>
      </c>
      <c r="EDH1195" s="243">
        <v>2</v>
      </c>
      <c r="EDI1195" s="244" t="s">
        <v>237</v>
      </c>
      <c r="EDJ1195" s="245">
        <v>119</v>
      </c>
      <c r="EDK1195" s="246">
        <v>213</v>
      </c>
      <c r="EDL1195" s="247" t="e">
        <f>EDL1228+EDL1254+EDL1285+EDL1301+EDL1323+EDL1355+EDL1371+EDL1392+EDL1412+EDL1440+#REF!+EDL1455+#REF!+#REF!+#REF!</f>
        <v>#REF!</v>
      </c>
      <c r="EDM1195" s="241" t="s">
        <v>39</v>
      </c>
      <c r="EDN1195" s="242" t="s">
        <v>26</v>
      </c>
      <c r="EDO1195" s="243">
        <v>7</v>
      </c>
      <c r="EDP1195" s="243">
        <v>2</v>
      </c>
      <c r="EDQ1195" s="244" t="s">
        <v>237</v>
      </c>
      <c r="EDR1195" s="245">
        <v>119</v>
      </c>
      <c r="EDS1195" s="246">
        <v>213</v>
      </c>
      <c r="EDT1195" s="247" t="e">
        <f>EDT1228+EDT1254+EDT1285+EDT1301+EDT1323+EDT1355+EDT1371+EDT1392+EDT1412+EDT1440+#REF!+EDT1455+#REF!+#REF!+#REF!</f>
        <v>#REF!</v>
      </c>
      <c r="EDU1195" s="241" t="s">
        <v>39</v>
      </c>
      <c r="EDV1195" s="242" t="s">
        <v>26</v>
      </c>
      <c r="EDW1195" s="243">
        <v>7</v>
      </c>
      <c r="EDX1195" s="243">
        <v>2</v>
      </c>
      <c r="EDY1195" s="244" t="s">
        <v>237</v>
      </c>
      <c r="EDZ1195" s="245">
        <v>119</v>
      </c>
      <c r="EEA1195" s="246">
        <v>213</v>
      </c>
      <c r="EEB1195" s="247" t="e">
        <f>EEB1228+EEB1254+EEB1285+EEB1301+EEB1323+EEB1355+EEB1371+EEB1392+EEB1412+EEB1440+#REF!+EEB1455+#REF!+#REF!+#REF!</f>
        <v>#REF!</v>
      </c>
      <c r="EEC1195" s="241" t="s">
        <v>39</v>
      </c>
      <c r="EED1195" s="242" t="s">
        <v>26</v>
      </c>
      <c r="EEE1195" s="243">
        <v>7</v>
      </c>
      <c r="EEF1195" s="243">
        <v>2</v>
      </c>
      <c r="EEG1195" s="244" t="s">
        <v>237</v>
      </c>
      <c r="EEH1195" s="245">
        <v>119</v>
      </c>
      <c r="EEI1195" s="246">
        <v>213</v>
      </c>
      <c r="EEJ1195" s="247" t="e">
        <f>EEJ1228+EEJ1254+EEJ1285+EEJ1301+EEJ1323+EEJ1355+EEJ1371+EEJ1392+EEJ1412+EEJ1440+#REF!+EEJ1455+#REF!+#REF!+#REF!</f>
        <v>#REF!</v>
      </c>
      <c r="EEK1195" s="241" t="s">
        <v>39</v>
      </c>
      <c r="EEL1195" s="242" t="s">
        <v>26</v>
      </c>
      <c r="EEM1195" s="243">
        <v>7</v>
      </c>
      <c r="EEN1195" s="243">
        <v>2</v>
      </c>
      <c r="EEO1195" s="244" t="s">
        <v>237</v>
      </c>
      <c r="EEP1195" s="245">
        <v>119</v>
      </c>
      <c r="EEQ1195" s="246">
        <v>213</v>
      </c>
      <c r="EER1195" s="247" t="e">
        <f>EER1228+EER1254+EER1285+EER1301+EER1323+EER1355+EER1371+EER1392+EER1412+EER1440+#REF!+EER1455+#REF!+#REF!+#REF!</f>
        <v>#REF!</v>
      </c>
      <c r="EES1195" s="241" t="s">
        <v>39</v>
      </c>
      <c r="EET1195" s="242" t="s">
        <v>26</v>
      </c>
      <c r="EEU1195" s="243">
        <v>7</v>
      </c>
      <c r="EEV1195" s="243">
        <v>2</v>
      </c>
      <c r="EEW1195" s="244" t="s">
        <v>237</v>
      </c>
      <c r="EEX1195" s="245">
        <v>119</v>
      </c>
      <c r="EEY1195" s="246">
        <v>213</v>
      </c>
      <c r="EEZ1195" s="247" t="e">
        <f>EEZ1228+EEZ1254+EEZ1285+EEZ1301+EEZ1323+EEZ1355+EEZ1371+EEZ1392+EEZ1412+EEZ1440+#REF!+EEZ1455+#REF!+#REF!+#REF!</f>
        <v>#REF!</v>
      </c>
      <c r="EFA1195" s="241" t="s">
        <v>39</v>
      </c>
      <c r="EFB1195" s="242" t="s">
        <v>26</v>
      </c>
      <c r="EFC1195" s="243">
        <v>7</v>
      </c>
      <c r="EFD1195" s="243">
        <v>2</v>
      </c>
      <c r="EFE1195" s="244" t="s">
        <v>237</v>
      </c>
      <c r="EFF1195" s="245">
        <v>119</v>
      </c>
      <c r="EFG1195" s="246">
        <v>213</v>
      </c>
      <c r="EFH1195" s="247" t="e">
        <f>EFH1228+EFH1254+EFH1285+EFH1301+EFH1323+EFH1355+EFH1371+EFH1392+EFH1412+EFH1440+#REF!+EFH1455+#REF!+#REF!+#REF!</f>
        <v>#REF!</v>
      </c>
      <c r="EFI1195" s="241" t="s">
        <v>39</v>
      </c>
      <c r="EFJ1195" s="242" t="s">
        <v>26</v>
      </c>
      <c r="EFK1195" s="243">
        <v>7</v>
      </c>
      <c r="EFL1195" s="243">
        <v>2</v>
      </c>
      <c r="EFM1195" s="244" t="s">
        <v>237</v>
      </c>
      <c r="EFN1195" s="245">
        <v>119</v>
      </c>
      <c r="EFO1195" s="246">
        <v>213</v>
      </c>
      <c r="EFP1195" s="247" t="e">
        <f>EFP1228+EFP1254+EFP1285+EFP1301+EFP1323+EFP1355+EFP1371+EFP1392+EFP1412+EFP1440+#REF!+EFP1455+#REF!+#REF!+#REF!</f>
        <v>#REF!</v>
      </c>
      <c r="EFQ1195" s="241" t="s">
        <v>39</v>
      </c>
      <c r="EFR1195" s="242" t="s">
        <v>26</v>
      </c>
      <c r="EFS1195" s="243">
        <v>7</v>
      </c>
      <c r="EFT1195" s="243">
        <v>2</v>
      </c>
      <c r="EFU1195" s="244" t="s">
        <v>237</v>
      </c>
      <c r="EFV1195" s="245">
        <v>119</v>
      </c>
      <c r="EFW1195" s="246">
        <v>213</v>
      </c>
      <c r="EFX1195" s="247" t="e">
        <f>EFX1228+EFX1254+EFX1285+EFX1301+EFX1323+EFX1355+EFX1371+EFX1392+EFX1412+EFX1440+#REF!+EFX1455+#REF!+#REF!+#REF!</f>
        <v>#REF!</v>
      </c>
      <c r="EFY1195" s="241" t="s">
        <v>39</v>
      </c>
      <c r="EFZ1195" s="242" t="s">
        <v>26</v>
      </c>
      <c r="EGA1195" s="243">
        <v>7</v>
      </c>
      <c r="EGB1195" s="243">
        <v>2</v>
      </c>
      <c r="EGC1195" s="244" t="s">
        <v>237</v>
      </c>
      <c r="EGD1195" s="245">
        <v>119</v>
      </c>
      <c r="EGE1195" s="246">
        <v>213</v>
      </c>
      <c r="EGF1195" s="247" t="e">
        <f>EGF1228+EGF1254+EGF1285+EGF1301+EGF1323+EGF1355+EGF1371+EGF1392+EGF1412+EGF1440+#REF!+EGF1455+#REF!+#REF!+#REF!</f>
        <v>#REF!</v>
      </c>
      <c r="EGG1195" s="241" t="s">
        <v>39</v>
      </c>
      <c r="EGH1195" s="242" t="s">
        <v>26</v>
      </c>
      <c r="EGI1195" s="243">
        <v>7</v>
      </c>
      <c r="EGJ1195" s="243">
        <v>2</v>
      </c>
      <c r="EGK1195" s="244" t="s">
        <v>237</v>
      </c>
      <c r="EGL1195" s="245">
        <v>119</v>
      </c>
      <c r="EGM1195" s="246">
        <v>213</v>
      </c>
      <c r="EGN1195" s="247" t="e">
        <f>EGN1228+EGN1254+EGN1285+EGN1301+EGN1323+EGN1355+EGN1371+EGN1392+EGN1412+EGN1440+#REF!+EGN1455+#REF!+#REF!+#REF!</f>
        <v>#REF!</v>
      </c>
      <c r="EGO1195" s="241" t="s">
        <v>39</v>
      </c>
      <c r="EGP1195" s="242" t="s">
        <v>26</v>
      </c>
      <c r="EGQ1195" s="243">
        <v>7</v>
      </c>
      <c r="EGR1195" s="243">
        <v>2</v>
      </c>
      <c r="EGS1195" s="244" t="s">
        <v>237</v>
      </c>
      <c r="EGT1195" s="245">
        <v>119</v>
      </c>
      <c r="EGU1195" s="246">
        <v>213</v>
      </c>
      <c r="EGV1195" s="247" t="e">
        <f>EGV1228+EGV1254+EGV1285+EGV1301+EGV1323+EGV1355+EGV1371+EGV1392+EGV1412+EGV1440+#REF!+EGV1455+#REF!+#REF!+#REF!</f>
        <v>#REF!</v>
      </c>
      <c r="EGW1195" s="241" t="s">
        <v>39</v>
      </c>
      <c r="EGX1195" s="242" t="s">
        <v>26</v>
      </c>
      <c r="EGY1195" s="243">
        <v>7</v>
      </c>
      <c r="EGZ1195" s="243">
        <v>2</v>
      </c>
      <c r="EHA1195" s="244" t="s">
        <v>237</v>
      </c>
      <c r="EHB1195" s="245">
        <v>119</v>
      </c>
      <c r="EHC1195" s="246">
        <v>213</v>
      </c>
      <c r="EHD1195" s="247" t="e">
        <f>EHD1228+EHD1254+EHD1285+EHD1301+EHD1323+EHD1355+EHD1371+EHD1392+EHD1412+EHD1440+#REF!+EHD1455+#REF!+#REF!+#REF!</f>
        <v>#REF!</v>
      </c>
      <c r="EHE1195" s="241" t="s">
        <v>39</v>
      </c>
      <c r="EHF1195" s="242" t="s">
        <v>26</v>
      </c>
      <c r="EHG1195" s="243">
        <v>7</v>
      </c>
      <c r="EHH1195" s="243">
        <v>2</v>
      </c>
      <c r="EHI1195" s="244" t="s">
        <v>237</v>
      </c>
      <c r="EHJ1195" s="245">
        <v>119</v>
      </c>
      <c r="EHK1195" s="246">
        <v>213</v>
      </c>
      <c r="EHL1195" s="247" t="e">
        <f>EHL1228+EHL1254+EHL1285+EHL1301+EHL1323+EHL1355+EHL1371+EHL1392+EHL1412+EHL1440+#REF!+EHL1455+#REF!+#REF!+#REF!</f>
        <v>#REF!</v>
      </c>
      <c r="EHM1195" s="241" t="s">
        <v>39</v>
      </c>
      <c r="EHN1195" s="242" t="s">
        <v>26</v>
      </c>
      <c r="EHO1195" s="243">
        <v>7</v>
      </c>
      <c r="EHP1195" s="243">
        <v>2</v>
      </c>
      <c r="EHQ1195" s="244" t="s">
        <v>237</v>
      </c>
      <c r="EHR1195" s="245">
        <v>119</v>
      </c>
      <c r="EHS1195" s="246">
        <v>213</v>
      </c>
      <c r="EHT1195" s="247" t="e">
        <f>EHT1228+EHT1254+EHT1285+EHT1301+EHT1323+EHT1355+EHT1371+EHT1392+EHT1412+EHT1440+#REF!+EHT1455+#REF!+#REF!+#REF!</f>
        <v>#REF!</v>
      </c>
      <c r="EHU1195" s="241" t="s">
        <v>39</v>
      </c>
      <c r="EHV1195" s="242" t="s">
        <v>26</v>
      </c>
      <c r="EHW1195" s="243">
        <v>7</v>
      </c>
      <c r="EHX1195" s="243">
        <v>2</v>
      </c>
      <c r="EHY1195" s="244" t="s">
        <v>237</v>
      </c>
      <c r="EHZ1195" s="245">
        <v>119</v>
      </c>
      <c r="EIA1195" s="246">
        <v>213</v>
      </c>
      <c r="EIB1195" s="247" t="e">
        <f>EIB1228+EIB1254+EIB1285+EIB1301+EIB1323+EIB1355+EIB1371+EIB1392+EIB1412+EIB1440+#REF!+EIB1455+#REF!+#REF!+#REF!</f>
        <v>#REF!</v>
      </c>
      <c r="EIC1195" s="241" t="s">
        <v>39</v>
      </c>
      <c r="EID1195" s="242" t="s">
        <v>26</v>
      </c>
      <c r="EIE1195" s="243">
        <v>7</v>
      </c>
      <c r="EIF1195" s="243">
        <v>2</v>
      </c>
      <c r="EIG1195" s="244" t="s">
        <v>237</v>
      </c>
      <c r="EIH1195" s="245">
        <v>119</v>
      </c>
      <c r="EII1195" s="246">
        <v>213</v>
      </c>
      <c r="EIJ1195" s="247" t="e">
        <f>EIJ1228+EIJ1254+EIJ1285+EIJ1301+EIJ1323+EIJ1355+EIJ1371+EIJ1392+EIJ1412+EIJ1440+#REF!+EIJ1455+#REF!+#REF!+#REF!</f>
        <v>#REF!</v>
      </c>
      <c r="EIK1195" s="241" t="s">
        <v>39</v>
      </c>
      <c r="EIL1195" s="242" t="s">
        <v>26</v>
      </c>
      <c r="EIM1195" s="243">
        <v>7</v>
      </c>
      <c r="EIN1195" s="243">
        <v>2</v>
      </c>
      <c r="EIO1195" s="244" t="s">
        <v>237</v>
      </c>
      <c r="EIP1195" s="245">
        <v>119</v>
      </c>
      <c r="EIQ1195" s="246">
        <v>213</v>
      </c>
      <c r="EIR1195" s="247" t="e">
        <f>EIR1228+EIR1254+EIR1285+EIR1301+EIR1323+EIR1355+EIR1371+EIR1392+EIR1412+EIR1440+#REF!+EIR1455+#REF!+#REF!+#REF!</f>
        <v>#REF!</v>
      </c>
      <c r="EIS1195" s="241" t="s">
        <v>39</v>
      </c>
      <c r="EIT1195" s="242" t="s">
        <v>26</v>
      </c>
      <c r="EIU1195" s="243">
        <v>7</v>
      </c>
      <c r="EIV1195" s="243">
        <v>2</v>
      </c>
      <c r="EIW1195" s="244" t="s">
        <v>237</v>
      </c>
      <c r="EIX1195" s="245">
        <v>119</v>
      </c>
      <c r="EIY1195" s="246">
        <v>213</v>
      </c>
      <c r="EIZ1195" s="247" t="e">
        <f>EIZ1228+EIZ1254+EIZ1285+EIZ1301+EIZ1323+EIZ1355+EIZ1371+EIZ1392+EIZ1412+EIZ1440+#REF!+EIZ1455+#REF!+#REF!+#REF!</f>
        <v>#REF!</v>
      </c>
      <c r="EJA1195" s="241" t="s">
        <v>39</v>
      </c>
      <c r="EJB1195" s="242" t="s">
        <v>26</v>
      </c>
      <c r="EJC1195" s="243">
        <v>7</v>
      </c>
      <c r="EJD1195" s="243">
        <v>2</v>
      </c>
      <c r="EJE1195" s="244" t="s">
        <v>237</v>
      </c>
      <c r="EJF1195" s="245">
        <v>119</v>
      </c>
      <c r="EJG1195" s="246">
        <v>213</v>
      </c>
      <c r="EJH1195" s="247" t="e">
        <f>EJH1228+EJH1254+EJH1285+EJH1301+EJH1323+EJH1355+EJH1371+EJH1392+EJH1412+EJH1440+#REF!+EJH1455+#REF!+#REF!+#REF!</f>
        <v>#REF!</v>
      </c>
      <c r="EJI1195" s="241" t="s">
        <v>39</v>
      </c>
      <c r="EJJ1195" s="242" t="s">
        <v>26</v>
      </c>
      <c r="EJK1195" s="243">
        <v>7</v>
      </c>
      <c r="EJL1195" s="243">
        <v>2</v>
      </c>
      <c r="EJM1195" s="244" t="s">
        <v>237</v>
      </c>
      <c r="EJN1195" s="245">
        <v>119</v>
      </c>
      <c r="EJO1195" s="246">
        <v>213</v>
      </c>
      <c r="EJP1195" s="247" t="e">
        <f>EJP1228+EJP1254+EJP1285+EJP1301+EJP1323+EJP1355+EJP1371+EJP1392+EJP1412+EJP1440+#REF!+EJP1455+#REF!+#REF!+#REF!</f>
        <v>#REF!</v>
      </c>
      <c r="EJQ1195" s="241" t="s">
        <v>39</v>
      </c>
      <c r="EJR1195" s="242" t="s">
        <v>26</v>
      </c>
      <c r="EJS1195" s="243">
        <v>7</v>
      </c>
      <c r="EJT1195" s="243">
        <v>2</v>
      </c>
      <c r="EJU1195" s="244" t="s">
        <v>237</v>
      </c>
      <c r="EJV1195" s="245">
        <v>119</v>
      </c>
      <c r="EJW1195" s="246">
        <v>213</v>
      </c>
      <c r="EJX1195" s="247" t="e">
        <f>EJX1228+EJX1254+EJX1285+EJX1301+EJX1323+EJX1355+EJX1371+EJX1392+EJX1412+EJX1440+#REF!+EJX1455+#REF!+#REF!+#REF!</f>
        <v>#REF!</v>
      </c>
      <c r="EJY1195" s="241" t="s">
        <v>39</v>
      </c>
      <c r="EJZ1195" s="242" t="s">
        <v>26</v>
      </c>
      <c r="EKA1195" s="243">
        <v>7</v>
      </c>
      <c r="EKB1195" s="243">
        <v>2</v>
      </c>
      <c r="EKC1195" s="244" t="s">
        <v>237</v>
      </c>
      <c r="EKD1195" s="245">
        <v>119</v>
      </c>
      <c r="EKE1195" s="246">
        <v>213</v>
      </c>
      <c r="EKF1195" s="247" t="e">
        <f>EKF1228+EKF1254+EKF1285+EKF1301+EKF1323+EKF1355+EKF1371+EKF1392+EKF1412+EKF1440+#REF!+EKF1455+#REF!+#REF!+#REF!</f>
        <v>#REF!</v>
      </c>
      <c r="EKG1195" s="241" t="s">
        <v>39</v>
      </c>
      <c r="EKH1195" s="242" t="s">
        <v>26</v>
      </c>
      <c r="EKI1195" s="243">
        <v>7</v>
      </c>
      <c r="EKJ1195" s="243">
        <v>2</v>
      </c>
      <c r="EKK1195" s="244" t="s">
        <v>237</v>
      </c>
      <c r="EKL1195" s="245">
        <v>119</v>
      </c>
      <c r="EKM1195" s="246">
        <v>213</v>
      </c>
      <c r="EKN1195" s="247" t="e">
        <f>EKN1228+EKN1254+EKN1285+EKN1301+EKN1323+EKN1355+EKN1371+EKN1392+EKN1412+EKN1440+#REF!+EKN1455+#REF!+#REF!+#REF!</f>
        <v>#REF!</v>
      </c>
      <c r="EKO1195" s="241" t="s">
        <v>39</v>
      </c>
      <c r="EKP1195" s="242" t="s">
        <v>26</v>
      </c>
      <c r="EKQ1195" s="243">
        <v>7</v>
      </c>
      <c r="EKR1195" s="243">
        <v>2</v>
      </c>
      <c r="EKS1195" s="244" t="s">
        <v>237</v>
      </c>
      <c r="EKT1195" s="245">
        <v>119</v>
      </c>
      <c r="EKU1195" s="246">
        <v>213</v>
      </c>
      <c r="EKV1195" s="247" t="e">
        <f>EKV1228+EKV1254+EKV1285+EKV1301+EKV1323+EKV1355+EKV1371+EKV1392+EKV1412+EKV1440+#REF!+EKV1455+#REF!+#REF!+#REF!</f>
        <v>#REF!</v>
      </c>
      <c r="EKW1195" s="241" t="s">
        <v>39</v>
      </c>
      <c r="EKX1195" s="242" t="s">
        <v>26</v>
      </c>
      <c r="EKY1195" s="243">
        <v>7</v>
      </c>
      <c r="EKZ1195" s="243">
        <v>2</v>
      </c>
      <c r="ELA1195" s="244" t="s">
        <v>237</v>
      </c>
      <c r="ELB1195" s="245">
        <v>119</v>
      </c>
      <c r="ELC1195" s="246">
        <v>213</v>
      </c>
      <c r="ELD1195" s="247" t="e">
        <f>ELD1228+ELD1254+ELD1285+ELD1301+ELD1323+ELD1355+ELD1371+ELD1392+ELD1412+ELD1440+#REF!+ELD1455+#REF!+#REF!+#REF!</f>
        <v>#REF!</v>
      </c>
      <c r="ELE1195" s="241" t="s">
        <v>39</v>
      </c>
      <c r="ELF1195" s="242" t="s">
        <v>26</v>
      </c>
      <c r="ELG1195" s="243">
        <v>7</v>
      </c>
      <c r="ELH1195" s="243">
        <v>2</v>
      </c>
      <c r="ELI1195" s="244" t="s">
        <v>237</v>
      </c>
      <c r="ELJ1195" s="245">
        <v>119</v>
      </c>
      <c r="ELK1195" s="246">
        <v>213</v>
      </c>
      <c r="ELL1195" s="247" t="e">
        <f>ELL1228+ELL1254+ELL1285+ELL1301+ELL1323+ELL1355+ELL1371+ELL1392+ELL1412+ELL1440+#REF!+ELL1455+#REF!+#REF!+#REF!</f>
        <v>#REF!</v>
      </c>
      <c r="ELM1195" s="241" t="s">
        <v>39</v>
      </c>
      <c r="ELN1195" s="242" t="s">
        <v>26</v>
      </c>
      <c r="ELO1195" s="243">
        <v>7</v>
      </c>
      <c r="ELP1195" s="243">
        <v>2</v>
      </c>
      <c r="ELQ1195" s="244" t="s">
        <v>237</v>
      </c>
      <c r="ELR1195" s="245">
        <v>119</v>
      </c>
      <c r="ELS1195" s="246">
        <v>213</v>
      </c>
      <c r="ELT1195" s="247" t="e">
        <f>ELT1228+ELT1254+ELT1285+ELT1301+ELT1323+ELT1355+ELT1371+ELT1392+ELT1412+ELT1440+#REF!+ELT1455+#REF!+#REF!+#REF!</f>
        <v>#REF!</v>
      </c>
      <c r="ELU1195" s="241" t="s">
        <v>39</v>
      </c>
      <c r="ELV1195" s="242" t="s">
        <v>26</v>
      </c>
      <c r="ELW1195" s="243">
        <v>7</v>
      </c>
      <c r="ELX1195" s="243">
        <v>2</v>
      </c>
      <c r="ELY1195" s="244" t="s">
        <v>237</v>
      </c>
      <c r="ELZ1195" s="245">
        <v>119</v>
      </c>
      <c r="EMA1195" s="246">
        <v>213</v>
      </c>
      <c r="EMB1195" s="247" t="e">
        <f>EMB1228+EMB1254+EMB1285+EMB1301+EMB1323+EMB1355+EMB1371+EMB1392+EMB1412+EMB1440+#REF!+EMB1455+#REF!+#REF!+#REF!</f>
        <v>#REF!</v>
      </c>
      <c r="EMC1195" s="241" t="s">
        <v>39</v>
      </c>
      <c r="EMD1195" s="242" t="s">
        <v>26</v>
      </c>
      <c r="EME1195" s="243">
        <v>7</v>
      </c>
      <c r="EMF1195" s="243">
        <v>2</v>
      </c>
      <c r="EMG1195" s="244" t="s">
        <v>237</v>
      </c>
      <c r="EMH1195" s="245">
        <v>119</v>
      </c>
      <c r="EMI1195" s="246">
        <v>213</v>
      </c>
      <c r="EMJ1195" s="247" t="e">
        <f>EMJ1228+EMJ1254+EMJ1285+EMJ1301+EMJ1323+EMJ1355+EMJ1371+EMJ1392+EMJ1412+EMJ1440+#REF!+EMJ1455+#REF!+#REF!+#REF!</f>
        <v>#REF!</v>
      </c>
      <c r="EMK1195" s="241" t="s">
        <v>39</v>
      </c>
      <c r="EML1195" s="242" t="s">
        <v>26</v>
      </c>
      <c r="EMM1195" s="243">
        <v>7</v>
      </c>
      <c r="EMN1195" s="243">
        <v>2</v>
      </c>
      <c r="EMO1195" s="244" t="s">
        <v>237</v>
      </c>
      <c r="EMP1195" s="245">
        <v>119</v>
      </c>
      <c r="EMQ1195" s="246">
        <v>213</v>
      </c>
      <c r="EMR1195" s="247" t="e">
        <f>EMR1228+EMR1254+EMR1285+EMR1301+EMR1323+EMR1355+EMR1371+EMR1392+EMR1412+EMR1440+#REF!+EMR1455+#REF!+#REF!+#REF!</f>
        <v>#REF!</v>
      </c>
      <c r="EMS1195" s="241" t="s">
        <v>39</v>
      </c>
      <c r="EMT1195" s="242" t="s">
        <v>26</v>
      </c>
      <c r="EMU1195" s="243">
        <v>7</v>
      </c>
      <c r="EMV1195" s="243">
        <v>2</v>
      </c>
      <c r="EMW1195" s="244" t="s">
        <v>237</v>
      </c>
      <c r="EMX1195" s="245">
        <v>119</v>
      </c>
      <c r="EMY1195" s="246">
        <v>213</v>
      </c>
      <c r="EMZ1195" s="247" t="e">
        <f>EMZ1228+EMZ1254+EMZ1285+EMZ1301+EMZ1323+EMZ1355+EMZ1371+EMZ1392+EMZ1412+EMZ1440+#REF!+EMZ1455+#REF!+#REF!+#REF!</f>
        <v>#REF!</v>
      </c>
      <c r="ENA1195" s="241" t="s">
        <v>39</v>
      </c>
      <c r="ENB1195" s="242" t="s">
        <v>26</v>
      </c>
      <c r="ENC1195" s="243">
        <v>7</v>
      </c>
      <c r="END1195" s="243">
        <v>2</v>
      </c>
      <c r="ENE1195" s="244" t="s">
        <v>237</v>
      </c>
      <c r="ENF1195" s="245">
        <v>119</v>
      </c>
      <c r="ENG1195" s="246">
        <v>213</v>
      </c>
      <c r="ENH1195" s="247" t="e">
        <f>ENH1228+ENH1254+ENH1285+ENH1301+ENH1323+ENH1355+ENH1371+ENH1392+ENH1412+ENH1440+#REF!+ENH1455+#REF!+#REF!+#REF!</f>
        <v>#REF!</v>
      </c>
      <c r="ENI1195" s="241" t="s">
        <v>39</v>
      </c>
      <c r="ENJ1195" s="242" t="s">
        <v>26</v>
      </c>
      <c r="ENK1195" s="243">
        <v>7</v>
      </c>
      <c r="ENL1195" s="243">
        <v>2</v>
      </c>
      <c r="ENM1195" s="244" t="s">
        <v>237</v>
      </c>
      <c r="ENN1195" s="245">
        <v>119</v>
      </c>
      <c r="ENO1195" s="246">
        <v>213</v>
      </c>
      <c r="ENP1195" s="247" t="e">
        <f>ENP1228+ENP1254+ENP1285+ENP1301+ENP1323+ENP1355+ENP1371+ENP1392+ENP1412+ENP1440+#REF!+ENP1455+#REF!+#REF!+#REF!</f>
        <v>#REF!</v>
      </c>
      <c r="ENQ1195" s="241" t="s">
        <v>39</v>
      </c>
      <c r="ENR1195" s="242" t="s">
        <v>26</v>
      </c>
      <c r="ENS1195" s="243">
        <v>7</v>
      </c>
      <c r="ENT1195" s="243">
        <v>2</v>
      </c>
      <c r="ENU1195" s="244" t="s">
        <v>237</v>
      </c>
      <c r="ENV1195" s="245">
        <v>119</v>
      </c>
      <c r="ENW1195" s="246">
        <v>213</v>
      </c>
      <c r="ENX1195" s="247" t="e">
        <f>ENX1228+ENX1254+ENX1285+ENX1301+ENX1323+ENX1355+ENX1371+ENX1392+ENX1412+ENX1440+#REF!+ENX1455+#REF!+#REF!+#REF!</f>
        <v>#REF!</v>
      </c>
      <c r="ENY1195" s="241" t="s">
        <v>39</v>
      </c>
      <c r="ENZ1195" s="242" t="s">
        <v>26</v>
      </c>
      <c r="EOA1195" s="243">
        <v>7</v>
      </c>
      <c r="EOB1195" s="243">
        <v>2</v>
      </c>
      <c r="EOC1195" s="244" t="s">
        <v>237</v>
      </c>
      <c r="EOD1195" s="245">
        <v>119</v>
      </c>
      <c r="EOE1195" s="246">
        <v>213</v>
      </c>
      <c r="EOF1195" s="247" t="e">
        <f>EOF1228+EOF1254+EOF1285+EOF1301+EOF1323+EOF1355+EOF1371+EOF1392+EOF1412+EOF1440+#REF!+EOF1455+#REF!+#REF!+#REF!</f>
        <v>#REF!</v>
      </c>
      <c r="EOG1195" s="241" t="s">
        <v>39</v>
      </c>
      <c r="EOH1195" s="242" t="s">
        <v>26</v>
      </c>
      <c r="EOI1195" s="243">
        <v>7</v>
      </c>
      <c r="EOJ1195" s="243">
        <v>2</v>
      </c>
      <c r="EOK1195" s="244" t="s">
        <v>237</v>
      </c>
      <c r="EOL1195" s="245">
        <v>119</v>
      </c>
      <c r="EOM1195" s="246">
        <v>213</v>
      </c>
      <c r="EON1195" s="247" t="e">
        <f>EON1228+EON1254+EON1285+EON1301+EON1323+EON1355+EON1371+EON1392+EON1412+EON1440+#REF!+EON1455+#REF!+#REF!+#REF!</f>
        <v>#REF!</v>
      </c>
      <c r="EOO1195" s="241" t="s">
        <v>39</v>
      </c>
      <c r="EOP1195" s="242" t="s">
        <v>26</v>
      </c>
      <c r="EOQ1195" s="243">
        <v>7</v>
      </c>
      <c r="EOR1195" s="243">
        <v>2</v>
      </c>
      <c r="EOS1195" s="244" t="s">
        <v>237</v>
      </c>
      <c r="EOT1195" s="245">
        <v>119</v>
      </c>
      <c r="EOU1195" s="246">
        <v>213</v>
      </c>
      <c r="EOV1195" s="247" t="e">
        <f>EOV1228+EOV1254+EOV1285+EOV1301+EOV1323+EOV1355+EOV1371+EOV1392+EOV1412+EOV1440+#REF!+EOV1455+#REF!+#REF!+#REF!</f>
        <v>#REF!</v>
      </c>
      <c r="EOW1195" s="241" t="s">
        <v>39</v>
      </c>
      <c r="EOX1195" s="242" t="s">
        <v>26</v>
      </c>
      <c r="EOY1195" s="243">
        <v>7</v>
      </c>
      <c r="EOZ1195" s="243">
        <v>2</v>
      </c>
      <c r="EPA1195" s="244" t="s">
        <v>237</v>
      </c>
      <c r="EPB1195" s="245">
        <v>119</v>
      </c>
      <c r="EPC1195" s="246">
        <v>213</v>
      </c>
      <c r="EPD1195" s="247" t="e">
        <f>EPD1228+EPD1254+EPD1285+EPD1301+EPD1323+EPD1355+EPD1371+EPD1392+EPD1412+EPD1440+#REF!+EPD1455+#REF!+#REF!+#REF!</f>
        <v>#REF!</v>
      </c>
      <c r="EPE1195" s="241" t="s">
        <v>39</v>
      </c>
      <c r="EPF1195" s="242" t="s">
        <v>26</v>
      </c>
      <c r="EPG1195" s="243">
        <v>7</v>
      </c>
      <c r="EPH1195" s="243">
        <v>2</v>
      </c>
      <c r="EPI1195" s="244" t="s">
        <v>237</v>
      </c>
      <c r="EPJ1195" s="245">
        <v>119</v>
      </c>
      <c r="EPK1195" s="246">
        <v>213</v>
      </c>
      <c r="EPL1195" s="247" t="e">
        <f>EPL1228+EPL1254+EPL1285+EPL1301+EPL1323+EPL1355+EPL1371+EPL1392+EPL1412+EPL1440+#REF!+EPL1455+#REF!+#REF!+#REF!</f>
        <v>#REF!</v>
      </c>
      <c r="EPM1195" s="241" t="s">
        <v>39</v>
      </c>
      <c r="EPN1195" s="242" t="s">
        <v>26</v>
      </c>
      <c r="EPO1195" s="243">
        <v>7</v>
      </c>
      <c r="EPP1195" s="243">
        <v>2</v>
      </c>
      <c r="EPQ1195" s="244" t="s">
        <v>237</v>
      </c>
      <c r="EPR1195" s="245">
        <v>119</v>
      </c>
      <c r="EPS1195" s="246">
        <v>213</v>
      </c>
      <c r="EPT1195" s="247" t="e">
        <f>EPT1228+EPT1254+EPT1285+EPT1301+EPT1323+EPT1355+EPT1371+EPT1392+EPT1412+EPT1440+#REF!+EPT1455+#REF!+#REF!+#REF!</f>
        <v>#REF!</v>
      </c>
      <c r="EPU1195" s="241" t="s">
        <v>39</v>
      </c>
      <c r="EPV1195" s="242" t="s">
        <v>26</v>
      </c>
      <c r="EPW1195" s="243">
        <v>7</v>
      </c>
      <c r="EPX1195" s="243">
        <v>2</v>
      </c>
      <c r="EPY1195" s="244" t="s">
        <v>237</v>
      </c>
      <c r="EPZ1195" s="245">
        <v>119</v>
      </c>
      <c r="EQA1195" s="246">
        <v>213</v>
      </c>
      <c r="EQB1195" s="247" t="e">
        <f>EQB1228+EQB1254+EQB1285+EQB1301+EQB1323+EQB1355+EQB1371+EQB1392+EQB1412+EQB1440+#REF!+EQB1455+#REF!+#REF!+#REF!</f>
        <v>#REF!</v>
      </c>
      <c r="EQC1195" s="241" t="s">
        <v>39</v>
      </c>
      <c r="EQD1195" s="242" t="s">
        <v>26</v>
      </c>
      <c r="EQE1195" s="243">
        <v>7</v>
      </c>
      <c r="EQF1195" s="243">
        <v>2</v>
      </c>
      <c r="EQG1195" s="244" t="s">
        <v>237</v>
      </c>
      <c r="EQH1195" s="245">
        <v>119</v>
      </c>
      <c r="EQI1195" s="246">
        <v>213</v>
      </c>
      <c r="EQJ1195" s="247" t="e">
        <f>EQJ1228+EQJ1254+EQJ1285+EQJ1301+EQJ1323+EQJ1355+EQJ1371+EQJ1392+EQJ1412+EQJ1440+#REF!+EQJ1455+#REF!+#REF!+#REF!</f>
        <v>#REF!</v>
      </c>
      <c r="EQK1195" s="241" t="s">
        <v>39</v>
      </c>
      <c r="EQL1195" s="242" t="s">
        <v>26</v>
      </c>
      <c r="EQM1195" s="243">
        <v>7</v>
      </c>
      <c r="EQN1195" s="243">
        <v>2</v>
      </c>
      <c r="EQO1195" s="244" t="s">
        <v>237</v>
      </c>
      <c r="EQP1195" s="245">
        <v>119</v>
      </c>
      <c r="EQQ1195" s="246">
        <v>213</v>
      </c>
      <c r="EQR1195" s="247" t="e">
        <f>EQR1228+EQR1254+EQR1285+EQR1301+EQR1323+EQR1355+EQR1371+EQR1392+EQR1412+EQR1440+#REF!+EQR1455+#REF!+#REF!+#REF!</f>
        <v>#REF!</v>
      </c>
      <c r="EQS1195" s="241" t="s">
        <v>39</v>
      </c>
      <c r="EQT1195" s="242" t="s">
        <v>26</v>
      </c>
      <c r="EQU1195" s="243">
        <v>7</v>
      </c>
      <c r="EQV1195" s="243">
        <v>2</v>
      </c>
      <c r="EQW1195" s="244" t="s">
        <v>237</v>
      </c>
      <c r="EQX1195" s="245">
        <v>119</v>
      </c>
      <c r="EQY1195" s="246">
        <v>213</v>
      </c>
      <c r="EQZ1195" s="247" t="e">
        <f>EQZ1228+EQZ1254+EQZ1285+EQZ1301+EQZ1323+EQZ1355+EQZ1371+EQZ1392+EQZ1412+EQZ1440+#REF!+EQZ1455+#REF!+#REF!+#REF!</f>
        <v>#REF!</v>
      </c>
      <c r="ERA1195" s="241" t="s">
        <v>39</v>
      </c>
      <c r="ERB1195" s="242" t="s">
        <v>26</v>
      </c>
      <c r="ERC1195" s="243">
        <v>7</v>
      </c>
      <c r="ERD1195" s="243">
        <v>2</v>
      </c>
      <c r="ERE1195" s="244" t="s">
        <v>237</v>
      </c>
      <c r="ERF1195" s="245">
        <v>119</v>
      </c>
      <c r="ERG1195" s="246">
        <v>213</v>
      </c>
      <c r="ERH1195" s="247" t="e">
        <f>ERH1228+ERH1254+ERH1285+ERH1301+ERH1323+ERH1355+ERH1371+ERH1392+ERH1412+ERH1440+#REF!+ERH1455+#REF!+#REF!+#REF!</f>
        <v>#REF!</v>
      </c>
      <c r="ERI1195" s="241" t="s">
        <v>39</v>
      </c>
      <c r="ERJ1195" s="242" t="s">
        <v>26</v>
      </c>
      <c r="ERK1195" s="243">
        <v>7</v>
      </c>
      <c r="ERL1195" s="243">
        <v>2</v>
      </c>
      <c r="ERM1195" s="244" t="s">
        <v>237</v>
      </c>
      <c r="ERN1195" s="245">
        <v>119</v>
      </c>
      <c r="ERO1195" s="246">
        <v>213</v>
      </c>
      <c r="ERP1195" s="247" t="e">
        <f>ERP1228+ERP1254+ERP1285+ERP1301+ERP1323+ERP1355+ERP1371+ERP1392+ERP1412+ERP1440+#REF!+ERP1455+#REF!+#REF!+#REF!</f>
        <v>#REF!</v>
      </c>
      <c r="ERQ1195" s="241" t="s">
        <v>39</v>
      </c>
      <c r="ERR1195" s="242" t="s">
        <v>26</v>
      </c>
      <c r="ERS1195" s="243">
        <v>7</v>
      </c>
      <c r="ERT1195" s="243">
        <v>2</v>
      </c>
      <c r="ERU1195" s="244" t="s">
        <v>237</v>
      </c>
      <c r="ERV1195" s="245">
        <v>119</v>
      </c>
      <c r="ERW1195" s="246">
        <v>213</v>
      </c>
      <c r="ERX1195" s="247" t="e">
        <f>ERX1228+ERX1254+ERX1285+ERX1301+ERX1323+ERX1355+ERX1371+ERX1392+ERX1412+ERX1440+#REF!+ERX1455+#REF!+#REF!+#REF!</f>
        <v>#REF!</v>
      </c>
      <c r="ERY1195" s="241" t="s">
        <v>39</v>
      </c>
      <c r="ERZ1195" s="242" t="s">
        <v>26</v>
      </c>
      <c r="ESA1195" s="243">
        <v>7</v>
      </c>
      <c r="ESB1195" s="243">
        <v>2</v>
      </c>
      <c r="ESC1195" s="244" t="s">
        <v>237</v>
      </c>
      <c r="ESD1195" s="245">
        <v>119</v>
      </c>
      <c r="ESE1195" s="246">
        <v>213</v>
      </c>
      <c r="ESF1195" s="247" t="e">
        <f>ESF1228+ESF1254+ESF1285+ESF1301+ESF1323+ESF1355+ESF1371+ESF1392+ESF1412+ESF1440+#REF!+ESF1455+#REF!+#REF!+#REF!</f>
        <v>#REF!</v>
      </c>
      <c r="ESG1195" s="241" t="s">
        <v>39</v>
      </c>
      <c r="ESH1195" s="242" t="s">
        <v>26</v>
      </c>
      <c r="ESI1195" s="243">
        <v>7</v>
      </c>
      <c r="ESJ1195" s="243">
        <v>2</v>
      </c>
      <c r="ESK1195" s="244" t="s">
        <v>237</v>
      </c>
      <c r="ESL1195" s="245">
        <v>119</v>
      </c>
      <c r="ESM1195" s="246">
        <v>213</v>
      </c>
      <c r="ESN1195" s="247" t="e">
        <f>ESN1228+ESN1254+ESN1285+ESN1301+ESN1323+ESN1355+ESN1371+ESN1392+ESN1412+ESN1440+#REF!+ESN1455+#REF!+#REF!+#REF!</f>
        <v>#REF!</v>
      </c>
      <c r="ESO1195" s="241" t="s">
        <v>39</v>
      </c>
      <c r="ESP1195" s="242" t="s">
        <v>26</v>
      </c>
      <c r="ESQ1195" s="243">
        <v>7</v>
      </c>
      <c r="ESR1195" s="243">
        <v>2</v>
      </c>
      <c r="ESS1195" s="244" t="s">
        <v>237</v>
      </c>
      <c r="EST1195" s="245">
        <v>119</v>
      </c>
      <c r="ESU1195" s="246">
        <v>213</v>
      </c>
      <c r="ESV1195" s="247" t="e">
        <f>ESV1228+ESV1254+ESV1285+ESV1301+ESV1323+ESV1355+ESV1371+ESV1392+ESV1412+ESV1440+#REF!+ESV1455+#REF!+#REF!+#REF!</f>
        <v>#REF!</v>
      </c>
      <c r="ESW1195" s="241" t="s">
        <v>39</v>
      </c>
      <c r="ESX1195" s="242" t="s">
        <v>26</v>
      </c>
      <c r="ESY1195" s="243">
        <v>7</v>
      </c>
      <c r="ESZ1195" s="243">
        <v>2</v>
      </c>
      <c r="ETA1195" s="244" t="s">
        <v>237</v>
      </c>
      <c r="ETB1195" s="245">
        <v>119</v>
      </c>
      <c r="ETC1195" s="246">
        <v>213</v>
      </c>
      <c r="ETD1195" s="247" t="e">
        <f>ETD1228+ETD1254+ETD1285+ETD1301+ETD1323+ETD1355+ETD1371+ETD1392+ETD1412+ETD1440+#REF!+ETD1455+#REF!+#REF!+#REF!</f>
        <v>#REF!</v>
      </c>
      <c r="ETE1195" s="241" t="s">
        <v>39</v>
      </c>
      <c r="ETF1195" s="242" t="s">
        <v>26</v>
      </c>
      <c r="ETG1195" s="243">
        <v>7</v>
      </c>
      <c r="ETH1195" s="243">
        <v>2</v>
      </c>
      <c r="ETI1195" s="244" t="s">
        <v>237</v>
      </c>
      <c r="ETJ1195" s="245">
        <v>119</v>
      </c>
      <c r="ETK1195" s="246">
        <v>213</v>
      </c>
      <c r="ETL1195" s="247" t="e">
        <f>ETL1228+ETL1254+ETL1285+ETL1301+ETL1323+ETL1355+ETL1371+ETL1392+ETL1412+ETL1440+#REF!+ETL1455+#REF!+#REF!+#REF!</f>
        <v>#REF!</v>
      </c>
      <c r="ETM1195" s="241" t="s">
        <v>39</v>
      </c>
      <c r="ETN1195" s="242" t="s">
        <v>26</v>
      </c>
      <c r="ETO1195" s="243">
        <v>7</v>
      </c>
      <c r="ETP1195" s="243">
        <v>2</v>
      </c>
      <c r="ETQ1195" s="244" t="s">
        <v>237</v>
      </c>
      <c r="ETR1195" s="245">
        <v>119</v>
      </c>
      <c r="ETS1195" s="246">
        <v>213</v>
      </c>
      <c r="ETT1195" s="247" t="e">
        <f>ETT1228+ETT1254+ETT1285+ETT1301+ETT1323+ETT1355+ETT1371+ETT1392+ETT1412+ETT1440+#REF!+ETT1455+#REF!+#REF!+#REF!</f>
        <v>#REF!</v>
      </c>
      <c r="ETU1195" s="241" t="s">
        <v>39</v>
      </c>
      <c r="ETV1195" s="242" t="s">
        <v>26</v>
      </c>
      <c r="ETW1195" s="243">
        <v>7</v>
      </c>
      <c r="ETX1195" s="243">
        <v>2</v>
      </c>
      <c r="ETY1195" s="244" t="s">
        <v>237</v>
      </c>
      <c r="ETZ1195" s="245">
        <v>119</v>
      </c>
      <c r="EUA1195" s="246">
        <v>213</v>
      </c>
      <c r="EUB1195" s="247" t="e">
        <f>EUB1228+EUB1254+EUB1285+EUB1301+EUB1323+EUB1355+EUB1371+EUB1392+EUB1412+EUB1440+#REF!+EUB1455+#REF!+#REF!+#REF!</f>
        <v>#REF!</v>
      </c>
      <c r="EUC1195" s="241" t="s">
        <v>39</v>
      </c>
      <c r="EUD1195" s="242" t="s">
        <v>26</v>
      </c>
      <c r="EUE1195" s="243">
        <v>7</v>
      </c>
      <c r="EUF1195" s="243">
        <v>2</v>
      </c>
      <c r="EUG1195" s="244" t="s">
        <v>237</v>
      </c>
      <c r="EUH1195" s="245">
        <v>119</v>
      </c>
      <c r="EUI1195" s="246">
        <v>213</v>
      </c>
      <c r="EUJ1195" s="247" t="e">
        <f>EUJ1228+EUJ1254+EUJ1285+EUJ1301+EUJ1323+EUJ1355+EUJ1371+EUJ1392+EUJ1412+EUJ1440+#REF!+EUJ1455+#REF!+#REF!+#REF!</f>
        <v>#REF!</v>
      </c>
      <c r="EUK1195" s="241" t="s">
        <v>39</v>
      </c>
      <c r="EUL1195" s="242" t="s">
        <v>26</v>
      </c>
      <c r="EUM1195" s="243">
        <v>7</v>
      </c>
      <c r="EUN1195" s="243">
        <v>2</v>
      </c>
      <c r="EUO1195" s="244" t="s">
        <v>237</v>
      </c>
      <c r="EUP1195" s="245">
        <v>119</v>
      </c>
      <c r="EUQ1195" s="246">
        <v>213</v>
      </c>
      <c r="EUR1195" s="247" t="e">
        <f>EUR1228+EUR1254+EUR1285+EUR1301+EUR1323+EUR1355+EUR1371+EUR1392+EUR1412+EUR1440+#REF!+EUR1455+#REF!+#REF!+#REF!</f>
        <v>#REF!</v>
      </c>
      <c r="EUS1195" s="241" t="s">
        <v>39</v>
      </c>
      <c r="EUT1195" s="242" t="s">
        <v>26</v>
      </c>
      <c r="EUU1195" s="243">
        <v>7</v>
      </c>
      <c r="EUV1195" s="243">
        <v>2</v>
      </c>
      <c r="EUW1195" s="244" t="s">
        <v>237</v>
      </c>
      <c r="EUX1195" s="245">
        <v>119</v>
      </c>
      <c r="EUY1195" s="246">
        <v>213</v>
      </c>
      <c r="EUZ1195" s="247" t="e">
        <f>EUZ1228+EUZ1254+EUZ1285+EUZ1301+EUZ1323+EUZ1355+EUZ1371+EUZ1392+EUZ1412+EUZ1440+#REF!+EUZ1455+#REF!+#REF!+#REF!</f>
        <v>#REF!</v>
      </c>
      <c r="EVA1195" s="241" t="s">
        <v>39</v>
      </c>
      <c r="EVB1195" s="242" t="s">
        <v>26</v>
      </c>
      <c r="EVC1195" s="243">
        <v>7</v>
      </c>
      <c r="EVD1195" s="243">
        <v>2</v>
      </c>
      <c r="EVE1195" s="244" t="s">
        <v>237</v>
      </c>
      <c r="EVF1195" s="245">
        <v>119</v>
      </c>
      <c r="EVG1195" s="246">
        <v>213</v>
      </c>
      <c r="EVH1195" s="247" t="e">
        <f>EVH1228+EVH1254+EVH1285+EVH1301+EVH1323+EVH1355+EVH1371+EVH1392+EVH1412+EVH1440+#REF!+EVH1455+#REF!+#REF!+#REF!</f>
        <v>#REF!</v>
      </c>
      <c r="EVI1195" s="241" t="s">
        <v>39</v>
      </c>
      <c r="EVJ1195" s="242" t="s">
        <v>26</v>
      </c>
      <c r="EVK1195" s="243">
        <v>7</v>
      </c>
      <c r="EVL1195" s="243">
        <v>2</v>
      </c>
      <c r="EVM1195" s="244" t="s">
        <v>237</v>
      </c>
      <c r="EVN1195" s="245">
        <v>119</v>
      </c>
      <c r="EVO1195" s="246">
        <v>213</v>
      </c>
      <c r="EVP1195" s="247" t="e">
        <f>EVP1228+EVP1254+EVP1285+EVP1301+EVP1323+EVP1355+EVP1371+EVP1392+EVP1412+EVP1440+#REF!+EVP1455+#REF!+#REF!+#REF!</f>
        <v>#REF!</v>
      </c>
      <c r="EVQ1195" s="241" t="s">
        <v>39</v>
      </c>
      <c r="EVR1195" s="242" t="s">
        <v>26</v>
      </c>
      <c r="EVS1195" s="243">
        <v>7</v>
      </c>
      <c r="EVT1195" s="243">
        <v>2</v>
      </c>
      <c r="EVU1195" s="244" t="s">
        <v>237</v>
      </c>
      <c r="EVV1195" s="245">
        <v>119</v>
      </c>
      <c r="EVW1195" s="246">
        <v>213</v>
      </c>
      <c r="EVX1195" s="247" t="e">
        <f>EVX1228+EVX1254+EVX1285+EVX1301+EVX1323+EVX1355+EVX1371+EVX1392+EVX1412+EVX1440+#REF!+EVX1455+#REF!+#REF!+#REF!</f>
        <v>#REF!</v>
      </c>
      <c r="EVY1195" s="241" t="s">
        <v>39</v>
      </c>
      <c r="EVZ1195" s="242" t="s">
        <v>26</v>
      </c>
      <c r="EWA1195" s="243">
        <v>7</v>
      </c>
      <c r="EWB1195" s="243">
        <v>2</v>
      </c>
      <c r="EWC1195" s="244" t="s">
        <v>237</v>
      </c>
      <c r="EWD1195" s="245">
        <v>119</v>
      </c>
      <c r="EWE1195" s="246">
        <v>213</v>
      </c>
      <c r="EWF1195" s="247" t="e">
        <f>EWF1228+EWF1254+EWF1285+EWF1301+EWF1323+EWF1355+EWF1371+EWF1392+EWF1412+EWF1440+#REF!+EWF1455+#REF!+#REF!+#REF!</f>
        <v>#REF!</v>
      </c>
      <c r="EWG1195" s="241" t="s">
        <v>39</v>
      </c>
      <c r="EWH1195" s="242" t="s">
        <v>26</v>
      </c>
      <c r="EWI1195" s="243">
        <v>7</v>
      </c>
      <c r="EWJ1195" s="243">
        <v>2</v>
      </c>
      <c r="EWK1195" s="244" t="s">
        <v>237</v>
      </c>
      <c r="EWL1195" s="245">
        <v>119</v>
      </c>
      <c r="EWM1195" s="246">
        <v>213</v>
      </c>
      <c r="EWN1195" s="247" t="e">
        <f>EWN1228+EWN1254+EWN1285+EWN1301+EWN1323+EWN1355+EWN1371+EWN1392+EWN1412+EWN1440+#REF!+EWN1455+#REF!+#REF!+#REF!</f>
        <v>#REF!</v>
      </c>
      <c r="EWO1195" s="241" t="s">
        <v>39</v>
      </c>
      <c r="EWP1195" s="242" t="s">
        <v>26</v>
      </c>
      <c r="EWQ1195" s="243">
        <v>7</v>
      </c>
      <c r="EWR1195" s="243">
        <v>2</v>
      </c>
      <c r="EWS1195" s="244" t="s">
        <v>237</v>
      </c>
      <c r="EWT1195" s="245">
        <v>119</v>
      </c>
      <c r="EWU1195" s="246">
        <v>213</v>
      </c>
      <c r="EWV1195" s="247" t="e">
        <f>EWV1228+EWV1254+EWV1285+EWV1301+EWV1323+EWV1355+EWV1371+EWV1392+EWV1412+EWV1440+#REF!+EWV1455+#REF!+#REF!+#REF!</f>
        <v>#REF!</v>
      </c>
      <c r="EWW1195" s="241" t="s">
        <v>39</v>
      </c>
      <c r="EWX1195" s="242" t="s">
        <v>26</v>
      </c>
      <c r="EWY1195" s="243">
        <v>7</v>
      </c>
      <c r="EWZ1195" s="243">
        <v>2</v>
      </c>
      <c r="EXA1195" s="244" t="s">
        <v>237</v>
      </c>
      <c r="EXB1195" s="245">
        <v>119</v>
      </c>
      <c r="EXC1195" s="246">
        <v>213</v>
      </c>
      <c r="EXD1195" s="247" t="e">
        <f>EXD1228+EXD1254+EXD1285+EXD1301+EXD1323+EXD1355+EXD1371+EXD1392+EXD1412+EXD1440+#REF!+EXD1455+#REF!+#REF!+#REF!</f>
        <v>#REF!</v>
      </c>
      <c r="EXE1195" s="241" t="s">
        <v>39</v>
      </c>
      <c r="EXF1195" s="242" t="s">
        <v>26</v>
      </c>
      <c r="EXG1195" s="243">
        <v>7</v>
      </c>
      <c r="EXH1195" s="243">
        <v>2</v>
      </c>
      <c r="EXI1195" s="244" t="s">
        <v>237</v>
      </c>
      <c r="EXJ1195" s="245">
        <v>119</v>
      </c>
      <c r="EXK1195" s="246">
        <v>213</v>
      </c>
      <c r="EXL1195" s="247" t="e">
        <f>EXL1228+EXL1254+EXL1285+EXL1301+EXL1323+EXL1355+EXL1371+EXL1392+EXL1412+EXL1440+#REF!+EXL1455+#REF!+#REF!+#REF!</f>
        <v>#REF!</v>
      </c>
      <c r="EXM1195" s="241" t="s">
        <v>39</v>
      </c>
      <c r="EXN1195" s="242" t="s">
        <v>26</v>
      </c>
      <c r="EXO1195" s="243">
        <v>7</v>
      </c>
      <c r="EXP1195" s="243">
        <v>2</v>
      </c>
      <c r="EXQ1195" s="244" t="s">
        <v>237</v>
      </c>
      <c r="EXR1195" s="245">
        <v>119</v>
      </c>
      <c r="EXS1195" s="246">
        <v>213</v>
      </c>
      <c r="EXT1195" s="247" t="e">
        <f>EXT1228+EXT1254+EXT1285+EXT1301+EXT1323+EXT1355+EXT1371+EXT1392+EXT1412+EXT1440+#REF!+EXT1455+#REF!+#REF!+#REF!</f>
        <v>#REF!</v>
      </c>
      <c r="EXU1195" s="241" t="s">
        <v>39</v>
      </c>
      <c r="EXV1195" s="242" t="s">
        <v>26</v>
      </c>
      <c r="EXW1195" s="243">
        <v>7</v>
      </c>
      <c r="EXX1195" s="243">
        <v>2</v>
      </c>
      <c r="EXY1195" s="244" t="s">
        <v>237</v>
      </c>
      <c r="EXZ1195" s="245">
        <v>119</v>
      </c>
      <c r="EYA1195" s="246">
        <v>213</v>
      </c>
      <c r="EYB1195" s="247" t="e">
        <f>EYB1228+EYB1254+EYB1285+EYB1301+EYB1323+EYB1355+EYB1371+EYB1392+EYB1412+EYB1440+#REF!+EYB1455+#REF!+#REF!+#REF!</f>
        <v>#REF!</v>
      </c>
      <c r="EYC1195" s="241" t="s">
        <v>39</v>
      </c>
      <c r="EYD1195" s="242" t="s">
        <v>26</v>
      </c>
      <c r="EYE1195" s="243">
        <v>7</v>
      </c>
      <c r="EYF1195" s="243">
        <v>2</v>
      </c>
      <c r="EYG1195" s="244" t="s">
        <v>237</v>
      </c>
      <c r="EYH1195" s="245">
        <v>119</v>
      </c>
      <c r="EYI1195" s="246">
        <v>213</v>
      </c>
      <c r="EYJ1195" s="247" t="e">
        <f>EYJ1228+EYJ1254+EYJ1285+EYJ1301+EYJ1323+EYJ1355+EYJ1371+EYJ1392+EYJ1412+EYJ1440+#REF!+EYJ1455+#REF!+#REF!+#REF!</f>
        <v>#REF!</v>
      </c>
      <c r="EYK1195" s="241" t="s">
        <v>39</v>
      </c>
      <c r="EYL1195" s="242" t="s">
        <v>26</v>
      </c>
      <c r="EYM1195" s="243">
        <v>7</v>
      </c>
      <c r="EYN1195" s="243">
        <v>2</v>
      </c>
      <c r="EYO1195" s="244" t="s">
        <v>237</v>
      </c>
      <c r="EYP1195" s="245">
        <v>119</v>
      </c>
      <c r="EYQ1195" s="246">
        <v>213</v>
      </c>
      <c r="EYR1195" s="247" t="e">
        <f>EYR1228+EYR1254+EYR1285+EYR1301+EYR1323+EYR1355+EYR1371+EYR1392+EYR1412+EYR1440+#REF!+EYR1455+#REF!+#REF!+#REF!</f>
        <v>#REF!</v>
      </c>
      <c r="EYS1195" s="241" t="s">
        <v>39</v>
      </c>
      <c r="EYT1195" s="242" t="s">
        <v>26</v>
      </c>
      <c r="EYU1195" s="243">
        <v>7</v>
      </c>
      <c r="EYV1195" s="243">
        <v>2</v>
      </c>
      <c r="EYW1195" s="244" t="s">
        <v>237</v>
      </c>
      <c r="EYX1195" s="245">
        <v>119</v>
      </c>
      <c r="EYY1195" s="246">
        <v>213</v>
      </c>
      <c r="EYZ1195" s="247" t="e">
        <f>EYZ1228+EYZ1254+EYZ1285+EYZ1301+EYZ1323+EYZ1355+EYZ1371+EYZ1392+EYZ1412+EYZ1440+#REF!+EYZ1455+#REF!+#REF!+#REF!</f>
        <v>#REF!</v>
      </c>
      <c r="EZA1195" s="241" t="s">
        <v>39</v>
      </c>
      <c r="EZB1195" s="242" t="s">
        <v>26</v>
      </c>
      <c r="EZC1195" s="243">
        <v>7</v>
      </c>
      <c r="EZD1195" s="243">
        <v>2</v>
      </c>
      <c r="EZE1195" s="244" t="s">
        <v>237</v>
      </c>
      <c r="EZF1195" s="245">
        <v>119</v>
      </c>
      <c r="EZG1195" s="246">
        <v>213</v>
      </c>
      <c r="EZH1195" s="247" t="e">
        <f>EZH1228+EZH1254+EZH1285+EZH1301+EZH1323+EZH1355+EZH1371+EZH1392+EZH1412+EZH1440+#REF!+EZH1455+#REF!+#REF!+#REF!</f>
        <v>#REF!</v>
      </c>
      <c r="EZI1195" s="241" t="s">
        <v>39</v>
      </c>
      <c r="EZJ1195" s="242" t="s">
        <v>26</v>
      </c>
      <c r="EZK1195" s="243">
        <v>7</v>
      </c>
      <c r="EZL1195" s="243">
        <v>2</v>
      </c>
      <c r="EZM1195" s="244" t="s">
        <v>237</v>
      </c>
      <c r="EZN1195" s="245">
        <v>119</v>
      </c>
      <c r="EZO1195" s="246">
        <v>213</v>
      </c>
      <c r="EZP1195" s="247" t="e">
        <f>EZP1228+EZP1254+EZP1285+EZP1301+EZP1323+EZP1355+EZP1371+EZP1392+EZP1412+EZP1440+#REF!+EZP1455+#REF!+#REF!+#REF!</f>
        <v>#REF!</v>
      </c>
      <c r="EZQ1195" s="241" t="s">
        <v>39</v>
      </c>
      <c r="EZR1195" s="242" t="s">
        <v>26</v>
      </c>
      <c r="EZS1195" s="243">
        <v>7</v>
      </c>
      <c r="EZT1195" s="243">
        <v>2</v>
      </c>
      <c r="EZU1195" s="244" t="s">
        <v>237</v>
      </c>
      <c r="EZV1195" s="245">
        <v>119</v>
      </c>
      <c r="EZW1195" s="246">
        <v>213</v>
      </c>
      <c r="EZX1195" s="247" t="e">
        <f>EZX1228+EZX1254+EZX1285+EZX1301+EZX1323+EZX1355+EZX1371+EZX1392+EZX1412+EZX1440+#REF!+EZX1455+#REF!+#REF!+#REF!</f>
        <v>#REF!</v>
      </c>
      <c r="EZY1195" s="241" t="s">
        <v>39</v>
      </c>
      <c r="EZZ1195" s="242" t="s">
        <v>26</v>
      </c>
      <c r="FAA1195" s="243">
        <v>7</v>
      </c>
      <c r="FAB1195" s="243">
        <v>2</v>
      </c>
      <c r="FAC1195" s="244" t="s">
        <v>237</v>
      </c>
      <c r="FAD1195" s="245">
        <v>119</v>
      </c>
      <c r="FAE1195" s="246">
        <v>213</v>
      </c>
      <c r="FAF1195" s="247" t="e">
        <f>FAF1228+FAF1254+FAF1285+FAF1301+FAF1323+FAF1355+FAF1371+FAF1392+FAF1412+FAF1440+#REF!+FAF1455+#REF!+#REF!+#REF!</f>
        <v>#REF!</v>
      </c>
      <c r="FAG1195" s="241" t="s">
        <v>39</v>
      </c>
      <c r="FAH1195" s="242" t="s">
        <v>26</v>
      </c>
      <c r="FAI1195" s="243">
        <v>7</v>
      </c>
      <c r="FAJ1195" s="243">
        <v>2</v>
      </c>
      <c r="FAK1195" s="244" t="s">
        <v>237</v>
      </c>
      <c r="FAL1195" s="245">
        <v>119</v>
      </c>
      <c r="FAM1195" s="246">
        <v>213</v>
      </c>
      <c r="FAN1195" s="247" t="e">
        <f>FAN1228+FAN1254+FAN1285+FAN1301+FAN1323+FAN1355+FAN1371+FAN1392+FAN1412+FAN1440+#REF!+FAN1455+#REF!+#REF!+#REF!</f>
        <v>#REF!</v>
      </c>
      <c r="FAO1195" s="241" t="s">
        <v>39</v>
      </c>
      <c r="FAP1195" s="242" t="s">
        <v>26</v>
      </c>
      <c r="FAQ1195" s="243">
        <v>7</v>
      </c>
      <c r="FAR1195" s="243">
        <v>2</v>
      </c>
      <c r="FAS1195" s="244" t="s">
        <v>237</v>
      </c>
      <c r="FAT1195" s="245">
        <v>119</v>
      </c>
      <c r="FAU1195" s="246">
        <v>213</v>
      </c>
      <c r="FAV1195" s="247" t="e">
        <f>FAV1228+FAV1254+FAV1285+FAV1301+FAV1323+FAV1355+FAV1371+FAV1392+FAV1412+FAV1440+#REF!+FAV1455+#REF!+#REF!+#REF!</f>
        <v>#REF!</v>
      </c>
      <c r="FAW1195" s="241" t="s">
        <v>39</v>
      </c>
      <c r="FAX1195" s="242" t="s">
        <v>26</v>
      </c>
      <c r="FAY1195" s="243">
        <v>7</v>
      </c>
      <c r="FAZ1195" s="243">
        <v>2</v>
      </c>
      <c r="FBA1195" s="244" t="s">
        <v>237</v>
      </c>
      <c r="FBB1195" s="245">
        <v>119</v>
      </c>
      <c r="FBC1195" s="246">
        <v>213</v>
      </c>
      <c r="FBD1195" s="247" t="e">
        <f>FBD1228+FBD1254+FBD1285+FBD1301+FBD1323+FBD1355+FBD1371+FBD1392+FBD1412+FBD1440+#REF!+FBD1455+#REF!+#REF!+#REF!</f>
        <v>#REF!</v>
      </c>
      <c r="FBE1195" s="241" t="s">
        <v>39</v>
      </c>
      <c r="FBF1195" s="242" t="s">
        <v>26</v>
      </c>
      <c r="FBG1195" s="243">
        <v>7</v>
      </c>
      <c r="FBH1195" s="243">
        <v>2</v>
      </c>
      <c r="FBI1195" s="244" t="s">
        <v>237</v>
      </c>
      <c r="FBJ1195" s="245">
        <v>119</v>
      </c>
      <c r="FBK1195" s="246">
        <v>213</v>
      </c>
      <c r="FBL1195" s="247" t="e">
        <f>FBL1228+FBL1254+FBL1285+FBL1301+FBL1323+FBL1355+FBL1371+FBL1392+FBL1412+FBL1440+#REF!+FBL1455+#REF!+#REF!+#REF!</f>
        <v>#REF!</v>
      </c>
      <c r="FBM1195" s="241" t="s">
        <v>39</v>
      </c>
      <c r="FBN1195" s="242" t="s">
        <v>26</v>
      </c>
      <c r="FBO1195" s="243">
        <v>7</v>
      </c>
      <c r="FBP1195" s="243">
        <v>2</v>
      </c>
      <c r="FBQ1195" s="244" t="s">
        <v>237</v>
      </c>
      <c r="FBR1195" s="245">
        <v>119</v>
      </c>
      <c r="FBS1195" s="246">
        <v>213</v>
      </c>
      <c r="FBT1195" s="247" t="e">
        <f>FBT1228+FBT1254+FBT1285+FBT1301+FBT1323+FBT1355+FBT1371+FBT1392+FBT1412+FBT1440+#REF!+FBT1455+#REF!+#REF!+#REF!</f>
        <v>#REF!</v>
      </c>
      <c r="FBU1195" s="241" t="s">
        <v>39</v>
      </c>
      <c r="FBV1195" s="242" t="s">
        <v>26</v>
      </c>
      <c r="FBW1195" s="243">
        <v>7</v>
      </c>
      <c r="FBX1195" s="243">
        <v>2</v>
      </c>
      <c r="FBY1195" s="244" t="s">
        <v>237</v>
      </c>
      <c r="FBZ1195" s="245">
        <v>119</v>
      </c>
      <c r="FCA1195" s="246">
        <v>213</v>
      </c>
      <c r="FCB1195" s="247" t="e">
        <f>FCB1228+FCB1254+FCB1285+FCB1301+FCB1323+FCB1355+FCB1371+FCB1392+FCB1412+FCB1440+#REF!+FCB1455+#REF!+#REF!+#REF!</f>
        <v>#REF!</v>
      </c>
      <c r="FCC1195" s="241" t="s">
        <v>39</v>
      </c>
      <c r="FCD1195" s="242" t="s">
        <v>26</v>
      </c>
      <c r="FCE1195" s="243">
        <v>7</v>
      </c>
      <c r="FCF1195" s="243">
        <v>2</v>
      </c>
      <c r="FCG1195" s="244" t="s">
        <v>237</v>
      </c>
      <c r="FCH1195" s="245">
        <v>119</v>
      </c>
      <c r="FCI1195" s="246">
        <v>213</v>
      </c>
      <c r="FCJ1195" s="247" t="e">
        <f>FCJ1228+FCJ1254+FCJ1285+FCJ1301+FCJ1323+FCJ1355+FCJ1371+FCJ1392+FCJ1412+FCJ1440+#REF!+FCJ1455+#REF!+#REF!+#REF!</f>
        <v>#REF!</v>
      </c>
      <c r="FCK1195" s="241" t="s">
        <v>39</v>
      </c>
      <c r="FCL1195" s="242" t="s">
        <v>26</v>
      </c>
      <c r="FCM1195" s="243">
        <v>7</v>
      </c>
      <c r="FCN1195" s="243">
        <v>2</v>
      </c>
      <c r="FCO1195" s="244" t="s">
        <v>237</v>
      </c>
      <c r="FCP1195" s="245">
        <v>119</v>
      </c>
      <c r="FCQ1195" s="246">
        <v>213</v>
      </c>
      <c r="FCR1195" s="247" t="e">
        <f>FCR1228+FCR1254+FCR1285+FCR1301+FCR1323+FCR1355+FCR1371+FCR1392+FCR1412+FCR1440+#REF!+FCR1455+#REF!+#REF!+#REF!</f>
        <v>#REF!</v>
      </c>
      <c r="FCS1195" s="241" t="s">
        <v>39</v>
      </c>
      <c r="FCT1195" s="242" t="s">
        <v>26</v>
      </c>
      <c r="FCU1195" s="243">
        <v>7</v>
      </c>
      <c r="FCV1195" s="243">
        <v>2</v>
      </c>
      <c r="FCW1195" s="244" t="s">
        <v>237</v>
      </c>
      <c r="FCX1195" s="245">
        <v>119</v>
      </c>
      <c r="FCY1195" s="246">
        <v>213</v>
      </c>
      <c r="FCZ1195" s="247" t="e">
        <f>FCZ1228+FCZ1254+FCZ1285+FCZ1301+FCZ1323+FCZ1355+FCZ1371+FCZ1392+FCZ1412+FCZ1440+#REF!+FCZ1455+#REF!+#REF!+#REF!</f>
        <v>#REF!</v>
      </c>
      <c r="FDA1195" s="241" t="s">
        <v>39</v>
      </c>
      <c r="FDB1195" s="242" t="s">
        <v>26</v>
      </c>
      <c r="FDC1195" s="243">
        <v>7</v>
      </c>
      <c r="FDD1195" s="243">
        <v>2</v>
      </c>
      <c r="FDE1195" s="244" t="s">
        <v>237</v>
      </c>
      <c r="FDF1195" s="245">
        <v>119</v>
      </c>
      <c r="FDG1195" s="246">
        <v>213</v>
      </c>
      <c r="FDH1195" s="247" t="e">
        <f>FDH1228+FDH1254+FDH1285+FDH1301+FDH1323+FDH1355+FDH1371+FDH1392+FDH1412+FDH1440+#REF!+FDH1455+#REF!+#REF!+#REF!</f>
        <v>#REF!</v>
      </c>
      <c r="FDI1195" s="241" t="s">
        <v>39</v>
      </c>
      <c r="FDJ1195" s="242" t="s">
        <v>26</v>
      </c>
      <c r="FDK1195" s="243">
        <v>7</v>
      </c>
      <c r="FDL1195" s="243">
        <v>2</v>
      </c>
      <c r="FDM1195" s="244" t="s">
        <v>237</v>
      </c>
      <c r="FDN1195" s="245">
        <v>119</v>
      </c>
      <c r="FDO1195" s="246">
        <v>213</v>
      </c>
      <c r="FDP1195" s="247" t="e">
        <f>FDP1228+FDP1254+FDP1285+FDP1301+FDP1323+FDP1355+FDP1371+FDP1392+FDP1412+FDP1440+#REF!+FDP1455+#REF!+#REF!+#REF!</f>
        <v>#REF!</v>
      </c>
      <c r="FDQ1195" s="241" t="s">
        <v>39</v>
      </c>
      <c r="FDR1195" s="242" t="s">
        <v>26</v>
      </c>
      <c r="FDS1195" s="243">
        <v>7</v>
      </c>
      <c r="FDT1195" s="243">
        <v>2</v>
      </c>
      <c r="FDU1195" s="244" t="s">
        <v>237</v>
      </c>
      <c r="FDV1195" s="245">
        <v>119</v>
      </c>
      <c r="FDW1195" s="246">
        <v>213</v>
      </c>
      <c r="FDX1195" s="247" t="e">
        <f>FDX1228+FDX1254+FDX1285+FDX1301+FDX1323+FDX1355+FDX1371+FDX1392+FDX1412+FDX1440+#REF!+FDX1455+#REF!+#REF!+#REF!</f>
        <v>#REF!</v>
      </c>
      <c r="FDY1195" s="241" t="s">
        <v>39</v>
      </c>
      <c r="FDZ1195" s="242" t="s">
        <v>26</v>
      </c>
      <c r="FEA1195" s="243">
        <v>7</v>
      </c>
      <c r="FEB1195" s="243">
        <v>2</v>
      </c>
      <c r="FEC1195" s="244" t="s">
        <v>237</v>
      </c>
      <c r="FED1195" s="245">
        <v>119</v>
      </c>
      <c r="FEE1195" s="246">
        <v>213</v>
      </c>
      <c r="FEF1195" s="247" t="e">
        <f>FEF1228+FEF1254+FEF1285+FEF1301+FEF1323+FEF1355+FEF1371+FEF1392+FEF1412+FEF1440+#REF!+FEF1455+#REF!+#REF!+#REF!</f>
        <v>#REF!</v>
      </c>
      <c r="FEG1195" s="241" t="s">
        <v>39</v>
      </c>
      <c r="FEH1195" s="242" t="s">
        <v>26</v>
      </c>
      <c r="FEI1195" s="243">
        <v>7</v>
      </c>
      <c r="FEJ1195" s="243">
        <v>2</v>
      </c>
      <c r="FEK1195" s="244" t="s">
        <v>237</v>
      </c>
      <c r="FEL1195" s="245">
        <v>119</v>
      </c>
      <c r="FEM1195" s="246">
        <v>213</v>
      </c>
      <c r="FEN1195" s="247" t="e">
        <f>FEN1228+FEN1254+FEN1285+FEN1301+FEN1323+FEN1355+FEN1371+FEN1392+FEN1412+FEN1440+#REF!+FEN1455+#REF!+#REF!+#REF!</f>
        <v>#REF!</v>
      </c>
      <c r="FEO1195" s="241" t="s">
        <v>39</v>
      </c>
      <c r="FEP1195" s="242" t="s">
        <v>26</v>
      </c>
      <c r="FEQ1195" s="243">
        <v>7</v>
      </c>
      <c r="FER1195" s="243">
        <v>2</v>
      </c>
      <c r="FES1195" s="244" t="s">
        <v>237</v>
      </c>
      <c r="FET1195" s="245">
        <v>119</v>
      </c>
      <c r="FEU1195" s="246">
        <v>213</v>
      </c>
      <c r="FEV1195" s="247" t="e">
        <f>FEV1228+FEV1254+FEV1285+FEV1301+FEV1323+FEV1355+FEV1371+FEV1392+FEV1412+FEV1440+#REF!+FEV1455+#REF!+#REF!+#REF!</f>
        <v>#REF!</v>
      </c>
      <c r="FEW1195" s="241" t="s">
        <v>39</v>
      </c>
      <c r="FEX1195" s="242" t="s">
        <v>26</v>
      </c>
      <c r="FEY1195" s="243">
        <v>7</v>
      </c>
      <c r="FEZ1195" s="243">
        <v>2</v>
      </c>
      <c r="FFA1195" s="244" t="s">
        <v>237</v>
      </c>
      <c r="FFB1195" s="245">
        <v>119</v>
      </c>
      <c r="FFC1195" s="246">
        <v>213</v>
      </c>
      <c r="FFD1195" s="247" t="e">
        <f>FFD1228+FFD1254+FFD1285+FFD1301+FFD1323+FFD1355+FFD1371+FFD1392+FFD1412+FFD1440+#REF!+FFD1455+#REF!+#REF!+#REF!</f>
        <v>#REF!</v>
      </c>
      <c r="FFE1195" s="241" t="s">
        <v>39</v>
      </c>
      <c r="FFF1195" s="242" t="s">
        <v>26</v>
      </c>
      <c r="FFG1195" s="243">
        <v>7</v>
      </c>
      <c r="FFH1195" s="243">
        <v>2</v>
      </c>
      <c r="FFI1195" s="244" t="s">
        <v>237</v>
      </c>
      <c r="FFJ1195" s="245">
        <v>119</v>
      </c>
      <c r="FFK1195" s="246">
        <v>213</v>
      </c>
      <c r="FFL1195" s="247" t="e">
        <f>FFL1228+FFL1254+FFL1285+FFL1301+FFL1323+FFL1355+FFL1371+FFL1392+FFL1412+FFL1440+#REF!+FFL1455+#REF!+#REF!+#REF!</f>
        <v>#REF!</v>
      </c>
      <c r="FFM1195" s="241" t="s">
        <v>39</v>
      </c>
      <c r="FFN1195" s="242" t="s">
        <v>26</v>
      </c>
      <c r="FFO1195" s="243">
        <v>7</v>
      </c>
      <c r="FFP1195" s="243">
        <v>2</v>
      </c>
      <c r="FFQ1195" s="244" t="s">
        <v>237</v>
      </c>
      <c r="FFR1195" s="245">
        <v>119</v>
      </c>
      <c r="FFS1195" s="246">
        <v>213</v>
      </c>
      <c r="FFT1195" s="247" t="e">
        <f>FFT1228+FFT1254+FFT1285+FFT1301+FFT1323+FFT1355+FFT1371+FFT1392+FFT1412+FFT1440+#REF!+FFT1455+#REF!+#REF!+#REF!</f>
        <v>#REF!</v>
      </c>
      <c r="FFU1195" s="241" t="s">
        <v>39</v>
      </c>
      <c r="FFV1195" s="242" t="s">
        <v>26</v>
      </c>
      <c r="FFW1195" s="243">
        <v>7</v>
      </c>
      <c r="FFX1195" s="243">
        <v>2</v>
      </c>
      <c r="FFY1195" s="244" t="s">
        <v>237</v>
      </c>
      <c r="FFZ1195" s="245">
        <v>119</v>
      </c>
      <c r="FGA1195" s="246">
        <v>213</v>
      </c>
      <c r="FGB1195" s="247" t="e">
        <f>FGB1228+FGB1254+FGB1285+FGB1301+FGB1323+FGB1355+FGB1371+FGB1392+FGB1412+FGB1440+#REF!+FGB1455+#REF!+#REF!+#REF!</f>
        <v>#REF!</v>
      </c>
      <c r="FGC1195" s="241" t="s">
        <v>39</v>
      </c>
      <c r="FGD1195" s="242" t="s">
        <v>26</v>
      </c>
      <c r="FGE1195" s="243">
        <v>7</v>
      </c>
      <c r="FGF1195" s="243">
        <v>2</v>
      </c>
      <c r="FGG1195" s="244" t="s">
        <v>237</v>
      </c>
      <c r="FGH1195" s="245">
        <v>119</v>
      </c>
      <c r="FGI1195" s="246">
        <v>213</v>
      </c>
      <c r="FGJ1195" s="247" t="e">
        <f>FGJ1228+FGJ1254+FGJ1285+FGJ1301+FGJ1323+FGJ1355+FGJ1371+FGJ1392+FGJ1412+FGJ1440+#REF!+FGJ1455+#REF!+#REF!+#REF!</f>
        <v>#REF!</v>
      </c>
      <c r="FGK1195" s="241" t="s">
        <v>39</v>
      </c>
      <c r="FGL1195" s="242" t="s">
        <v>26</v>
      </c>
      <c r="FGM1195" s="243">
        <v>7</v>
      </c>
      <c r="FGN1195" s="243">
        <v>2</v>
      </c>
      <c r="FGO1195" s="244" t="s">
        <v>237</v>
      </c>
      <c r="FGP1195" s="245">
        <v>119</v>
      </c>
      <c r="FGQ1195" s="246">
        <v>213</v>
      </c>
      <c r="FGR1195" s="247" t="e">
        <f>FGR1228+FGR1254+FGR1285+FGR1301+FGR1323+FGR1355+FGR1371+FGR1392+FGR1412+FGR1440+#REF!+FGR1455+#REF!+#REF!+#REF!</f>
        <v>#REF!</v>
      </c>
      <c r="FGS1195" s="241" t="s">
        <v>39</v>
      </c>
      <c r="FGT1195" s="242" t="s">
        <v>26</v>
      </c>
      <c r="FGU1195" s="243">
        <v>7</v>
      </c>
      <c r="FGV1195" s="243">
        <v>2</v>
      </c>
      <c r="FGW1195" s="244" t="s">
        <v>237</v>
      </c>
      <c r="FGX1195" s="245">
        <v>119</v>
      </c>
      <c r="FGY1195" s="246">
        <v>213</v>
      </c>
      <c r="FGZ1195" s="247" t="e">
        <f>FGZ1228+FGZ1254+FGZ1285+FGZ1301+FGZ1323+FGZ1355+FGZ1371+FGZ1392+FGZ1412+FGZ1440+#REF!+FGZ1455+#REF!+#REF!+#REF!</f>
        <v>#REF!</v>
      </c>
      <c r="FHA1195" s="241" t="s">
        <v>39</v>
      </c>
      <c r="FHB1195" s="242" t="s">
        <v>26</v>
      </c>
      <c r="FHC1195" s="243">
        <v>7</v>
      </c>
      <c r="FHD1195" s="243">
        <v>2</v>
      </c>
      <c r="FHE1195" s="244" t="s">
        <v>237</v>
      </c>
      <c r="FHF1195" s="245">
        <v>119</v>
      </c>
      <c r="FHG1195" s="246">
        <v>213</v>
      </c>
      <c r="FHH1195" s="247" t="e">
        <f>FHH1228+FHH1254+FHH1285+FHH1301+FHH1323+FHH1355+FHH1371+FHH1392+FHH1412+FHH1440+#REF!+FHH1455+#REF!+#REF!+#REF!</f>
        <v>#REF!</v>
      </c>
      <c r="FHI1195" s="241" t="s">
        <v>39</v>
      </c>
      <c r="FHJ1195" s="242" t="s">
        <v>26</v>
      </c>
      <c r="FHK1195" s="243">
        <v>7</v>
      </c>
      <c r="FHL1195" s="243">
        <v>2</v>
      </c>
      <c r="FHM1195" s="244" t="s">
        <v>237</v>
      </c>
      <c r="FHN1195" s="245">
        <v>119</v>
      </c>
      <c r="FHO1195" s="246">
        <v>213</v>
      </c>
      <c r="FHP1195" s="247" t="e">
        <f>FHP1228+FHP1254+FHP1285+FHP1301+FHP1323+FHP1355+FHP1371+FHP1392+FHP1412+FHP1440+#REF!+FHP1455+#REF!+#REF!+#REF!</f>
        <v>#REF!</v>
      </c>
      <c r="FHQ1195" s="241" t="s">
        <v>39</v>
      </c>
      <c r="FHR1195" s="242" t="s">
        <v>26</v>
      </c>
      <c r="FHS1195" s="243">
        <v>7</v>
      </c>
      <c r="FHT1195" s="243">
        <v>2</v>
      </c>
      <c r="FHU1195" s="244" t="s">
        <v>237</v>
      </c>
      <c r="FHV1195" s="245">
        <v>119</v>
      </c>
      <c r="FHW1195" s="246">
        <v>213</v>
      </c>
      <c r="FHX1195" s="247" t="e">
        <f>FHX1228+FHX1254+FHX1285+FHX1301+FHX1323+FHX1355+FHX1371+FHX1392+FHX1412+FHX1440+#REF!+FHX1455+#REF!+#REF!+#REF!</f>
        <v>#REF!</v>
      </c>
      <c r="FHY1195" s="241" t="s">
        <v>39</v>
      </c>
      <c r="FHZ1195" s="242" t="s">
        <v>26</v>
      </c>
      <c r="FIA1195" s="243">
        <v>7</v>
      </c>
      <c r="FIB1195" s="243">
        <v>2</v>
      </c>
      <c r="FIC1195" s="244" t="s">
        <v>237</v>
      </c>
      <c r="FID1195" s="245">
        <v>119</v>
      </c>
      <c r="FIE1195" s="246">
        <v>213</v>
      </c>
      <c r="FIF1195" s="247" t="e">
        <f>FIF1228+FIF1254+FIF1285+FIF1301+FIF1323+FIF1355+FIF1371+FIF1392+FIF1412+FIF1440+#REF!+FIF1455+#REF!+#REF!+#REF!</f>
        <v>#REF!</v>
      </c>
      <c r="FIG1195" s="241" t="s">
        <v>39</v>
      </c>
      <c r="FIH1195" s="242" t="s">
        <v>26</v>
      </c>
      <c r="FII1195" s="243">
        <v>7</v>
      </c>
      <c r="FIJ1195" s="243">
        <v>2</v>
      </c>
      <c r="FIK1195" s="244" t="s">
        <v>237</v>
      </c>
      <c r="FIL1195" s="245">
        <v>119</v>
      </c>
      <c r="FIM1195" s="246">
        <v>213</v>
      </c>
      <c r="FIN1195" s="247" t="e">
        <f>FIN1228+FIN1254+FIN1285+FIN1301+FIN1323+FIN1355+FIN1371+FIN1392+FIN1412+FIN1440+#REF!+FIN1455+#REF!+#REF!+#REF!</f>
        <v>#REF!</v>
      </c>
      <c r="FIO1195" s="241" t="s">
        <v>39</v>
      </c>
      <c r="FIP1195" s="242" t="s">
        <v>26</v>
      </c>
      <c r="FIQ1195" s="243">
        <v>7</v>
      </c>
      <c r="FIR1195" s="243">
        <v>2</v>
      </c>
      <c r="FIS1195" s="244" t="s">
        <v>237</v>
      </c>
      <c r="FIT1195" s="245">
        <v>119</v>
      </c>
      <c r="FIU1195" s="246">
        <v>213</v>
      </c>
      <c r="FIV1195" s="247" t="e">
        <f>FIV1228+FIV1254+FIV1285+FIV1301+FIV1323+FIV1355+FIV1371+FIV1392+FIV1412+FIV1440+#REF!+FIV1455+#REF!+#REF!+#REF!</f>
        <v>#REF!</v>
      </c>
      <c r="FIW1195" s="241" t="s">
        <v>39</v>
      </c>
      <c r="FIX1195" s="242" t="s">
        <v>26</v>
      </c>
      <c r="FIY1195" s="243">
        <v>7</v>
      </c>
      <c r="FIZ1195" s="243">
        <v>2</v>
      </c>
      <c r="FJA1195" s="244" t="s">
        <v>237</v>
      </c>
      <c r="FJB1195" s="245">
        <v>119</v>
      </c>
      <c r="FJC1195" s="246">
        <v>213</v>
      </c>
      <c r="FJD1195" s="247" t="e">
        <f>FJD1228+FJD1254+FJD1285+FJD1301+FJD1323+FJD1355+FJD1371+FJD1392+FJD1412+FJD1440+#REF!+FJD1455+#REF!+#REF!+#REF!</f>
        <v>#REF!</v>
      </c>
      <c r="FJE1195" s="241" t="s">
        <v>39</v>
      </c>
      <c r="FJF1195" s="242" t="s">
        <v>26</v>
      </c>
      <c r="FJG1195" s="243">
        <v>7</v>
      </c>
      <c r="FJH1195" s="243">
        <v>2</v>
      </c>
      <c r="FJI1195" s="244" t="s">
        <v>237</v>
      </c>
      <c r="FJJ1195" s="245">
        <v>119</v>
      </c>
      <c r="FJK1195" s="246">
        <v>213</v>
      </c>
      <c r="FJL1195" s="247" t="e">
        <f>FJL1228+FJL1254+FJL1285+FJL1301+FJL1323+FJL1355+FJL1371+FJL1392+FJL1412+FJL1440+#REF!+FJL1455+#REF!+#REF!+#REF!</f>
        <v>#REF!</v>
      </c>
      <c r="FJM1195" s="241" t="s">
        <v>39</v>
      </c>
      <c r="FJN1195" s="242" t="s">
        <v>26</v>
      </c>
      <c r="FJO1195" s="243">
        <v>7</v>
      </c>
      <c r="FJP1195" s="243">
        <v>2</v>
      </c>
      <c r="FJQ1195" s="244" t="s">
        <v>237</v>
      </c>
      <c r="FJR1195" s="245">
        <v>119</v>
      </c>
      <c r="FJS1195" s="246">
        <v>213</v>
      </c>
      <c r="FJT1195" s="247" t="e">
        <f>FJT1228+FJT1254+FJT1285+FJT1301+FJT1323+FJT1355+FJT1371+FJT1392+FJT1412+FJT1440+#REF!+FJT1455+#REF!+#REF!+#REF!</f>
        <v>#REF!</v>
      </c>
      <c r="FJU1195" s="241" t="s">
        <v>39</v>
      </c>
      <c r="FJV1195" s="242" t="s">
        <v>26</v>
      </c>
      <c r="FJW1195" s="243">
        <v>7</v>
      </c>
      <c r="FJX1195" s="243">
        <v>2</v>
      </c>
      <c r="FJY1195" s="244" t="s">
        <v>237</v>
      </c>
      <c r="FJZ1195" s="245">
        <v>119</v>
      </c>
      <c r="FKA1195" s="246">
        <v>213</v>
      </c>
      <c r="FKB1195" s="247" t="e">
        <f>FKB1228+FKB1254+FKB1285+FKB1301+FKB1323+FKB1355+FKB1371+FKB1392+FKB1412+FKB1440+#REF!+FKB1455+#REF!+#REF!+#REF!</f>
        <v>#REF!</v>
      </c>
      <c r="FKC1195" s="241" t="s">
        <v>39</v>
      </c>
      <c r="FKD1195" s="242" t="s">
        <v>26</v>
      </c>
      <c r="FKE1195" s="243">
        <v>7</v>
      </c>
      <c r="FKF1195" s="243">
        <v>2</v>
      </c>
      <c r="FKG1195" s="244" t="s">
        <v>237</v>
      </c>
      <c r="FKH1195" s="245">
        <v>119</v>
      </c>
      <c r="FKI1195" s="246">
        <v>213</v>
      </c>
      <c r="FKJ1195" s="247" t="e">
        <f>FKJ1228+FKJ1254+FKJ1285+FKJ1301+FKJ1323+FKJ1355+FKJ1371+FKJ1392+FKJ1412+FKJ1440+#REF!+FKJ1455+#REF!+#REF!+#REF!</f>
        <v>#REF!</v>
      </c>
      <c r="FKK1195" s="241" t="s">
        <v>39</v>
      </c>
      <c r="FKL1195" s="242" t="s">
        <v>26</v>
      </c>
      <c r="FKM1195" s="243">
        <v>7</v>
      </c>
      <c r="FKN1195" s="243">
        <v>2</v>
      </c>
      <c r="FKO1195" s="244" t="s">
        <v>237</v>
      </c>
      <c r="FKP1195" s="245">
        <v>119</v>
      </c>
      <c r="FKQ1195" s="246">
        <v>213</v>
      </c>
      <c r="FKR1195" s="247" t="e">
        <f>FKR1228+FKR1254+FKR1285+FKR1301+FKR1323+FKR1355+FKR1371+FKR1392+FKR1412+FKR1440+#REF!+FKR1455+#REF!+#REF!+#REF!</f>
        <v>#REF!</v>
      </c>
      <c r="FKS1195" s="241" t="s">
        <v>39</v>
      </c>
      <c r="FKT1195" s="242" t="s">
        <v>26</v>
      </c>
      <c r="FKU1195" s="243">
        <v>7</v>
      </c>
      <c r="FKV1195" s="243">
        <v>2</v>
      </c>
      <c r="FKW1195" s="244" t="s">
        <v>237</v>
      </c>
      <c r="FKX1195" s="245">
        <v>119</v>
      </c>
      <c r="FKY1195" s="246">
        <v>213</v>
      </c>
      <c r="FKZ1195" s="247" t="e">
        <f>FKZ1228+FKZ1254+FKZ1285+FKZ1301+FKZ1323+FKZ1355+FKZ1371+FKZ1392+FKZ1412+FKZ1440+#REF!+FKZ1455+#REF!+#REF!+#REF!</f>
        <v>#REF!</v>
      </c>
      <c r="FLA1195" s="241" t="s">
        <v>39</v>
      </c>
      <c r="FLB1195" s="242" t="s">
        <v>26</v>
      </c>
      <c r="FLC1195" s="243">
        <v>7</v>
      </c>
      <c r="FLD1195" s="243">
        <v>2</v>
      </c>
      <c r="FLE1195" s="244" t="s">
        <v>237</v>
      </c>
      <c r="FLF1195" s="245">
        <v>119</v>
      </c>
      <c r="FLG1195" s="246">
        <v>213</v>
      </c>
      <c r="FLH1195" s="247" t="e">
        <f>FLH1228+FLH1254+FLH1285+FLH1301+FLH1323+FLH1355+FLH1371+FLH1392+FLH1412+FLH1440+#REF!+FLH1455+#REF!+#REF!+#REF!</f>
        <v>#REF!</v>
      </c>
      <c r="FLI1195" s="241" t="s">
        <v>39</v>
      </c>
      <c r="FLJ1195" s="242" t="s">
        <v>26</v>
      </c>
      <c r="FLK1195" s="243">
        <v>7</v>
      </c>
      <c r="FLL1195" s="243">
        <v>2</v>
      </c>
      <c r="FLM1195" s="244" t="s">
        <v>237</v>
      </c>
      <c r="FLN1195" s="245">
        <v>119</v>
      </c>
      <c r="FLO1195" s="246">
        <v>213</v>
      </c>
      <c r="FLP1195" s="247" t="e">
        <f>FLP1228+FLP1254+FLP1285+FLP1301+FLP1323+FLP1355+FLP1371+FLP1392+FLP1412+FLP1440+#REF!+FLP1455+#REF!+#REF!+#REF!</f>
        <v>#REF!</v>
      </c>
      <c r="FLQ1195" s="241" t="s">
        <v>39</v>
      </c>
      <c r="FLR1195" s="242" t="s">
        <v>26</v>
      </c>
      <c r="FLS1195" s="243">
        <v>7</v>
      </c>
      <c r="FLT1195" s="243">
        <v>2</v>
      </c>
      <c r="FLU1195" s="244" t="s">
        <v>237</v>
      </c>
      <c r="FLV1195" s="245">
        <v>119</v>
      </c>
      <c r="FLW1195" s="246">
        <v>213</v>
      </c>
      <c r="FLX1195" s="247" t="e">
        <f>FLX1228+FLX1254+FLX1285+FLX1301+FLX1323+FLX1355+FLX1371+FLX1392+FLX1412+FLX1440+#REF!+FLX1455+#REF!+#REF!+#REF!</f>
        <v>#REF!</v>
      </c>
      <c r="FLY1195" s="241" t="s">
        <v>39</v>
      </c>
      <c r="FLZ1195" s="242" t="s">
        <v>26</v>
      </c>
      <c r="FMA1195" s="243">
        <v>7</v>
      </c>
      <c r="FMB1195" s="243">
        <v>2</v>
      </c>
      <c r="FMC1195" s="244" t="s">
        <v>237</v>
      </c>
      <c r="FMD1195" s="245">
        <v>119</v>
      </c>
      <c r="FME1195" s="246">
        <v>213</v>
      </c>
      <c r="FMF1195" s="247" t="e">
        <f>FMF1228+FMF1254+FMF1285+FMF1301+FMF1323+FMF1355+FMF1371+FMF1392+FMF1412+FMF1440+#REF!+FMF1455+#REF!+#REF!+#REF!</f>
        <v>#REF!</v>
      </c>
      <c r="FMG1195" s="241" t="s">
        <v>39</v>
      </c>
      <c r="FMH1195" s="242" t="s">
        <v>26</v>
      </c>
      <c r="FMI1195" s="243">
        <v>7</v>
      </c>
      <c r="FMJ1195" s="243">
        <v>2</v>
      </c>
      <c r="FMK1195" s="244" t="s">
        <v>237</v>
      </c>
      <c r="FML1195" s="245">
        <v>119</v>
      </c>
      <c r="FMM1195" s="246">
        <v>213</v>
      </c>
      <c r="FMN1195" s="247" t="e">
        <f>FMN1228+FMN1254+FMN1285+FMN1301+FMN1323+FMN1355+FMN1371+FMN1392+FMN1412+FMN1440+#REF!+FMN1455+#REF!+#REF!+#REF!</f>
        <v>#REF!</v>
      </c>
      <c r="FMO1195" s="241" t="s">
        <v>39</v>
      </c>
      <c r="FMP1195" s="242" t="s">
        <v>26</v>
      </c>
      <c r="FMQ1195" s="243">
        <v>7</v>
      </c>
      <c r="FMR1195" s="243">
        <v>2</v>
      </c>
      <c r="FMS1195" s="244" t="s">
        <v>237</v>
      </c>
      <c r="FMT1195" s="245">
        <v>119</v>
      </c>
      <c r="FMU1195" s="246">
        <v>213</v>
      </c>
      <c r="FMV1195" s="247" t="e">
        <f>FMV1228+FMV1254+FMV1285+FMV1301+FMV1323+FMV1355+FMV1371+FMV1392+FMV1412+FMV1440+#REF!+FMV1455+#REF!+#REF!+#REF!</f>
        <v>#REF!</v>
      </c>
      <c r="FMW1195" s="241" t="s">
        <v>39</v>
      </c>
      <c r="FMX1195" s="242" t="s">
        <v>26</v>
      </c>
      <c r="FMY1195" s="243">
        <v>7</v>
      </c>
      <c r="FMZ1195" s="243">
        <v>2</v>
      </c>
      <c r="FNA1195" s="244" t="s">
        <v>237</v>
      </c>
      <c r="FNB1195" s="245">
        <v>119</v>
      </c>
      <c r="FNC1195" s="246">
        <v>213</v>
      </c>
      <c r="FND1195" s="247" t="e">
        <f>FND1228+FND1254+FND1285+FND1301+FND1323+FND1355+FND1371+FND1392+FND1412+FND1440+#REF!+FND1455+#REF!+#REF!+#REF!</f>
        <v>#REF!</v>
      </c>
      <c r="FNE1195" s="241" t="s">
        <v>39</v>
      </c>
      <c r="FNF1195" s="242" t="s">
        <v>26</v>
      </c>
      <c r="FNG1195" s="243">
        <v>7</v>
      </c>
      <c r="FNH1195" s="243">
        <v>2</v>
      </c>
      <c r="FNI1195" s="244" t="s">
        <v>237</v>
      </c>
      <c r="FNJ1195" s="245">
        <v>119</v>
      </c>
      <c r="FNK1195" s="246">
        <v>213</v>
      </c>
      <c r="FNL1195" s="247" t="e">
        <f>FNL1228+FNL1254+FNL1285+FNL1301+FNL1323+FNL1355+FNL1371+FNL1392+FNL1412+FNL1440+#REF!+FNL1455+#REF!+#REF!+#REF!</f>
        <v>#REF!</v>
      </c>
      <c r="FNM1195" s="241" t="s">
        <v>39</v>
      </c>
      <c r="FNN1195" s="242" t="s">
        <v>26</v>
      </c>
      <c r="FNO1195" s="243">
        <v>7</v>
      </c>
      <c r="FNP1195" s="243">
        <v>2</v>
      </c>
      <c r="FNQ1195" s="244" t="s">
        <v>237</v>
      </c>
      <c r="FNR1195" s="245">
        <v>119</v>
      </c>
      <c r="FNS1195" s="246">
        <v>213</v>
      </c>
      <c r="FNT1195" s="247" t="e">
        <f>FNT1228+FNT1254+FNT1285+FNT1301+FNT1323+FNT1355+FNT1371+FNT1392+FNT1412+FNT1440+#REF!+FNT1455+#REF!+#REF!+#REF!</f>
        <v>#REF!</v>
      </c>
      <c r="FNU1195" s="241" t="s">
        <v>39</v>
      </c>
      <c r="FNV1195" s="242" t="s">
        <v>26</v>
      </c>
      <c r="FNW1195" s="243">
        <v>7</v>
      </c>
      <c r="FNX1195" s="243">
        <v>2</v>
      </c>
      <c r="FNY1195" s="244" t="s">
        <v>237</v>
      </c>
      <c r="FNZ1195" s="245">
        <v>119</v>
      </c>
      <c r="FOA1195" s="246">
        <v>213</v>
      </c>
      <c r="FOB1195" s="247" t="e">
        <f>FOB1228+FOB1254+FOB1285+FOB1301+FOB1323+FOB1355+FOB1371+FOB1392+FOB1412+FOB1440+#REF!+FOB1455+#REF!+#REF!+#REF!</f>
        <v>#REF!</v>
      </c>
      <c r="FOC1195" s="241" t="s">
        <v>39</v>
      </c>
      <c r="FOD1195" s="242" t="s">
        <v>26</v>
      </c>
      <c r="FOE1195" s="243">
        <v>7</v>
      </c>
      <c r="FOF1195" s="243">
        <v>2</v>
      </c>
      <c r="FOG1195" s="244" t="s">
        <v>237</v>
      </c>
      <c r="FOH1195" s="245">
        <v>119</v>
      </c>
      <c r="FOI1195" s="246">
        <v>213</v>
      </c>
      <c r="FOJ1195" s="247" t="e">
        <f>FOJ1228+FOJ1254+FOJ1285+FOJ1301+FOJ1323+FOJ1355+FOJ1371+FOJ1392+FOJ1412+FOJ1440+#REF!+FOJ1455+#REF!+#REF!+#REF!</f>
        <v>#REF!</v>
      </c>
      <c r="FOK1195" s="241" t="s">
        <v>39</v>
      </c>
      <c r="FOL1195" s="242" t="s">
        <v>26</v>
      </c>
      <c r="FOM1195" s="243">
        <v>7</v>
      </c>
      <c r="FON1195" s="243">
        <v>2</v>
      </c>
      <c r="FOO1195" s="244" t="s">
        <v>237</v>
      </c>
      <c r="FOP1195" s="245">
        <v>119</v>
      </c>
      <c r="FOQ1195" s="246">
        <v>213</v>
      </c>
      <c r="FOR1195" s="247" t="e">
        <f>FOR1228+FOR1254+FOR1285+FOR1301+FOR1323+FOR1355+FOR1371+FOR1392+FOR1412+FOR1440+#REF!+FOR1455+#REF!+#REF!+#REF!</f>
        <v>#REF!</v>
      </c>
      <c r="FOS1195" s="241" t="s">
        <v>39</v>
      </c>
      <c r="FOT1195" s="242" t="s">
        <v>26</v>
      </c>
      <c r="FOU1195" s="243">
        <v>7</v>
      </c>
      <c r="FOV1195" s="243">
        <v>2</v>
      </c>
      <c r="FOW1195" s="244" t="s">
        <v>237</v>
      </c>
      <c r="FOX1195" s="245">
        <v>119</v>
      </c>
      <c r="FOY1195" s="246">
        <v>213</v>
      </c>
      <c r="FOZ1195" s="247" t="e">
        <f>FOZ1228+FOZ1254+FOZ1285+FOZ1301+FOZ1323+FOZ1355+FOZ1371+FOZ1392+FOZ1412+FOZ1440+#REF!+FOZ1455+#REF!+#REF!+#REF!</f>
        <v>#REF!</v>
      </c>
      <c r="FPA1195" s="241" t="s">
        <v>39</v>
      </c>
      <c r="FPB1195" s="242" t="s">
        <v>26</v>
      </c>
      <c r="FPC1195" s="243">
        <v>7</v>
      </c>
      <c r="FPD1195" s="243">
        <v>2</v>
      </c>
      <c r="FPE1195" s="244" t="s">
        <v>237</v>
      </c>
      <c r="FPF1195" s="245">
        <v>119</v>
      </c>
      <c r="FPG1195" s="246">
        <v>213</v>
      </c>
      <c r="FPH1195" s="247" t="e">
        <f>FPH1228+FPH1254+FPH1285+FPH1301+FPH1323+FPH1355+FPH1371+FPH1392+FPH1412+FPH1440+#REF!+FPH1455+#REF!+#REF!+#REF!</f>
        <v>#REF!</v>
      </c>
      <c r="FPI1195" s="241" t="s">
        <v>39</v>
      </c>
      <c r="FPJ1195" s="242" t="s">
        <v>26</v>
      </c>
      <c r="FPK1195" s="243">
        <v>7</v>
      </c>
      <c r="FPL1195" s="243">
        <v>2</v>
      </c>
      <c r="FPM1195" s="244" t="s">
        <v>237</v>
      </c>
      <c r="FPN1195" s="245">
        <v>119</v>
      </c>
      <c r="FPO1195" s="246">
        <v>213</v>
      </c>
      <c r="FPP1195" s="247" t="e">
        <f>FPP1228+FPP1254+FPP1285+FPP1301+FPP1323+FPP1355+FPP1371+FPP1392+FPP1412+FPP1440+#REF!+FPP1455+#REF!+#REF!+#REF!</f>
        <v>#REF!</v>
      </c>
      <c r="FPQ1195" s="241" t="s">
        <v>39</v>
      </c>
      <c r="FPR1195" s="242" t="s">
        <v>26</v>
      </c>
      <c r="FPS1195" s="243">
        <v>7</v>
      </c>
      <c r="FPT1195" s="243">
        <v>2</v>
      </c>
      <c r="FPU1195" s="244" t="s">
        <v>237</v>
      </c>
      <c r="FPV1195" s="245">
        <v>119</v>
      </c>
      <c r="FPW1195" s="246">
        <v>213</v>
      </c>
      <c r="FPX1195" s="247" t="e">
        <f>FPX1228+FPX1254+FPX1285+FPX1301+FPX1323+FPX1355+FPX1371+FPX1392+FPX1412+FPX1440+#REF!+FPX1455+#REF!+#REF!+#REF!</f>
        <v>#REF!</v>
      </c>
      <c r="FPY1195" s="241" t="s">
        <v>39</v>
      </c>
      <c r="FPZ1195" s="242" t="s">
        <v>26</v>
      </c>
      <c r="FQA1195" s="243">
        <v>7</v>
      </c>
      <c r="FQB1195" s="243">
        <v>2</v>
      </c>
      <c r="FQC1195" s="244" t="s">
        <v>237</v>
      </c>
      <c r="FQD1195" s="245">
        <v>119</v>
      </c>
      <c r="FQE1195" s="246">
        <v>213</v>
      </c>
      <c r="FQF1195" s="247" t="e">
        <f>FQF1228+FQF1254+FQF1285+FQF1301+FQF1323+FQF1355+FQF1371+FQF1392+FQF1412+FQF1440+#REF!+FQF1455+#REF!+#REF!+#REF!</f>
        <v>#REF!</v>
      </c>
      <c r="FQG1195" s="241" t="s">
        <v>39</v>
      </c>
      <c r="FQH1195" s="242" t="s">
        <v>26</v>
      </c>
      <c r="FQI1195" s="243">
        <v>7</v>
      </c>
      <c r="FQJ1195" s="243">
        <v>2</v>
      </c>
      <c r="FQK1195" s="244" t="s">
        <v>237</v>
      </c>
      <c r="FQL1195" s="245">
        <v>119</v>
      </c>
      <c r="FQM1195" s="246">
        <v>213</v>
      </c>
      <c r="FQN1195" s="247" t="e">
        <f>FQN1228+FQN1254+FQN1285+FQN1301+FQN1323+FQN1355+FQN1371+FQN1392+FQN1412+FQN1440+#REF!+FQN1455+#REF!+#REF!+#REF!</f>
        <v>#REF!</v>
      </c>
      <c r="FQO1195" s="241" t="s">
        <v>39</v>
      </c>
      <c r="FQP1195" s="242" t="s">
        <v>26</v>
      </c>
      <c r="FQQ1195" s="243">
        <v>7</v>
      </c>
      <c r="FQR1195" s="243">
        <v>2</v>
      </c>
      <c r="FQS1195" s="244" t="s">
        <v>237</v>
      </c>
      <c r="FQT1195" s="245">
        <v>119</v>
      </c>
      <c r="FQU1195" s="246">
        <v>213</v>
      </c>
      <c r="FQV1195" s="247" t="e">
        <f>FQV1228+FQV1254+FQV1285+FQV1301+FQV1323+FQV1355+FQV1371+FQV1392+FQV1412+FQV1440+#REF!+FQV1455+#REF!+#REF!+#REF!</f>
        <v>#REF!</v>
      </c>
      <c r="FQW1195" s="241" t="s">
        <v>39</v>
      </c>
      <c r="FQX1195" s="242" t="s">
        <v>26</v>
      </c>
      <c r="FQY1195" s="243">
        <v>7</v>
      </c>
      <c r="FQZ1195" s="243">
        <v>2</v>
      </c>
      <c r="FRA1195" s="244" t="s">
        <v>237</v>
      </c>
      <c r="FRB1195" s="245">
        <v>119</v>
      </c>
      <c r="FRC1195" s="246">
        <v>213</v>
      </c>
      <c r="FRD1195" s="247" t="e">
        <f>FRD1228+FRD1254+FRD1285+FRD1301+FRD1323+FRD1355+FRD1371+FRD1392+FRD1412+FRD1440+#REF!+FRD1455+#REF!+#REF!+#REF!</f>
        <v>#REF!</v>
      </c>
      <c r="FRE1195" s="241" t="s">
        <v>39</v>
      </c>
      <c r="FRF1195" s="242" t="s">
        <v>26</v>
      </c>
      <c r="FRG1195" s="243">
        <v>7</v>
      </c>
      <c r="FRH1195" s="243">
        <v>2</v>
      </c>
      <c r="FRI1195" s="244" t="s">
        <v>237</v>
      </c>
      <c r="FRJ1195" s="245">
        <v>119</v>
      </c>
      <c r="FRK1195" s="246">
        <v>213</v>
      </c>
      <c r="FRL1195" s="247" t="e">
        <f>FRL1228+FRL1254+FRL1285+FRL1301+FRL1323+FRL1355+FRL1371+FRL1392+FRL1412+FRL1440+#REF!+FRL1455+#REF!+#REF!+#REF!</f>
        <v>#REF!</v>
      </c>
      <c r="FRM1195" s="241" t="s">
        <v>39</v>
      </c>
      <c r="FRN1195" s="242" t="s">
        <v>26</v>
      </c>
      <c r="FRO1195" s="243">
        <v>7</v>
      </c>
      <c r="FRP1195" s="243">
        <v>2</v>
      </c>
      <c r="FRQ1195" s="244" t="s">
        <v>237</v>
      </c>
      <c r="FRR1195" s="245">
        <v>119</v>
      </c>
      <c r="FRS1195" s="246">
        <v>213</v>
      </c>
      <c r="FRT1195" s="247" t="e">
        <f>FRT1228+FRT1254+FRT1285+FRT1301+FRT1323+FRT1355+FRT1371+FRT1392+FRT1412+FRT1440+#REF!+FRT1455+#REF!+#REF!+#REF!</f>
        <v>#REF!</v>
      </c>
      <c r="FRU1195" s="241" t="s">
        <v>39</v>
      </c>
      <c r="FRV1195" s="242" t="s">
        <v>26</v>
      </c>
      <c r="FRW1195" s="243">
        <v>7</v>
      </c>
      <c r="FRX1195" s="243">
        <v>2</v>
      </c>
      <c r="FRY1195" s="244" t="s">
        <v>237</v>
      </c>
      <c r="FRZ1195" s="245">
        <v>119</v>
      </c>
      <c r="FSA1195" s="246">
        <v>213</v>
      </c>
      <c r="FSB1195" s="247" t="e">
        <f>FSB1228+FSB1254+FSB1285+FSB1301+FSB1323+FSB1355+FSB1371+FSB1392+FSB1412+FSB1440+#REF!+FSB1455+#REF!+#REF!+#REF!</f>
        <v>#REF!</v>
      </c>
      <c r="FSC1195" s="241" t="s">
        <v>39</v>
      </c>
      <c r="FSD1195" s="242" t="s">
        <v>26</v>
      </c>
      <c r="FSE1195" s="243">
        <v>7</v>
      </c>
      <c r="FSF1195" s="243">
        <v>2</v>
      </c>
      <c r="FSG1195" s="244" t="s">
        <v>237</v>
      </c>
      <c r="FSH1195" s="245">
        <v>119</v>
      </c>
      <c r="FSI1195" s="246">
        <v>213</v>
      </c>
      <c r="FSJ1195" s="247" t="e">
        <f>FSJ1228+FSJ1254+FSJ1285+FSJ1301+FSJ1323+FSJ1355+FSJ1371+FSJ1392+FSJ1412+FSJ1440+#REF!+FSJ1455+#REF!+#REF!+#REF!</f>
        <v>#REF!</v>
      </c>
      <c r="FSK1195" s="241" t="s">
        <v>39</v>
      </c>
      <c r="FSL1195" s="242" t="s">
        <v>26</v>
      </c>
      <c r="FSM1195" s="243">
        <v>7</v>
      </c>
      <c r="FSN1195" s="243">
        <v>2</v>
      </c>
      <c r="FSO1195" s="244" t="s">
        <v>237</v>
      </c>
      <c r="FSP1195" s="245">
        <v>119</v>
      </c>
      <c r="FSQ1195" s="246">
        <v>213</v>
      </c>
      <c r="FSR1195" s="247" t="e">
        <f>FSR1228+FSR1254+FSR1285+FSR1301+FSR1323+FSR1355+FSR1371+FSR1392+FSR1412+FSR1440+#REF!+FSR1455+#REF!+#REF!+#REF!</f>
        <v>#REF!</v>
      </c>
      <c r="FSS1195" s="241" t="s">
        <v>39</v>
      </c>
      <c r="FST1195" s="242" t="s">
        <v>26</v>
      </c>
      <c r="FSU1195" s="243">
        <v>7</v>
      </c>
      <c r="FSV1195" s="243">
        <v>2</v>
      </c>
      <c r="FSW1195" s="244" t="s">
        <v>237</v>
      </c>
      <c r="FSX1195" s="245">
        <v>119</v>
      </c>
      <c r="FSY1195" s="246">
        <v>213</v>
      </c>
      <c r="FSZ1195" s="247" t="e">
        <f>FSZ1228+FSZ1254+FSZ1285+FSZ1301+FSZ1323+FSZ1355+FSZ1371+FSZ1392+FSZ1412+FSZ1440+#REF!+FSZ1455+#REF!+#REF!+#REF!</f>
        <v>#REF!</v>
      </c>
      <c r="FTA1195" s="241" t="s">
        <v>39</v>
      </c>
      <c r="FTB1195" s="242" t="s">
        <v>26</v>
      </c>
      <c r="FTC1195" s="243">
        <v>7</v>
      </c>
      <c r="FTD1195" s="243">
        <v>2</v>
      </c>
      <c r="FTE1195" s="244" t="s">
        <v>237</v>
      </c>
      <c r="FTF1195" s="245">
        <v>119</v>
      </c>
      <c r="FTG1195" s="246">
        <v>213</v>
      </c>
      <c r="FTH1195" s="247" t="e">
        <f>FTH1228+FTH1254+FTH1285+FTH1301+FTH1323+FTH1355+FTH1371+FTH1392+FTH1412+FTH1440+#REF!+FTH1455+#REF!+#REF!+#REF!</f>
        <v>#REF!</v>
      </c>
      <c r="FTI1195" s="241" t="s">
        <v>39</v>
      </c>
      <c r="FTJ1195" s="242" t="s">
        <v>26</v>
      </c>
      <c r="FTK1195" s="243">
        <v>7</v>
      </c>
      <c r="FTL1195" s="243">
        <v>2</v>
      </c>
      <c r="FTM1195" s="244" t="s">
        <v>237</v>
      </c>
      <c r="FTN1195" s="245">
        <v>119</v>
      </c>
      <c r="FTO1195" s="246">
        <v>213</v>
      </c>
      <c r="FTP1195" s="247" t="e">
        <f>FTP1228+FTP1254+FTP1285+FTP1301+FTP1323+FTP1355+FTP1371+FTP1392+FTP1412+FTP1440+#REF!+FTP1455+#REF!+#REF!+#REF!</f>
        <v>#REF!</v>
      </c>
      <c r="FTQ1195" s="241" t="s">
        <v>39</v>
      </c>
      <c r="FTR1195" s="242" t="s">
        <v>26</v>
      </c>
      <c r="FTS1195" s="243">
        <v>7</v>
      </c>
      <c r="FTT1195" s="243">
        <v>2</v>
      </c>
      <c r="FTU1195" s="244" t="s">
        <v>237</v>
      </c>
      <c r="FTV1195" s="245">
        <v>119</v>
      </c>
      <c r="FTW1195" s="246">
        <v>213</v>
      </c>
      <c r="FTX1195" s="247" t="e">
        <f>FTX1228+FTX1254+FTX1285+FTX1301+FTX1323+FTX1355+FTX1371+FTX1392+FTX1412+FTX1440+#REF!+FTX1455+#REF!+#REF!+#REF!</f>
        <v>#REF!</v>
      </c>
      <c r="FTY1195" s="241" t="s">
        <v>39</v>
      </c>
      <c r="FTZ1195" s="242" t="s">
        <v>26</v>
      </c>
      <c r="FUA1195" s="243">
        <v>7</v>
      </c>
      <c r="FUB1195" s="243">
        <v>2</v>
      </c>
      <c r="FUC1195" s="244" t="s">
        <v>237</v>
      </c>
      <c r="FUD1195" s="245">
        <v>119</v>
      </c>
      <c r="FUE1195" s="246">
        <v>213</v>
      </c>
      <c r="FUF1195" s="247" t="e">
        <f>FUF1228+FUF1254+FUF1285+FUF1301+FUF1323+FUF1355+FUF1371+FUF1392+FUF1412+FUF1440+#REF!+FUF1455+#REF!+#REF!+#REF!</f>
        <v>#REF!</v>
      </c>
      <c r="FUG1195" s="241" t="s">
        <v>39</v>
      </c>
      <c r="FUH1195" s="242" t="s">
        <v>26</v>
      </c>
      <c r="FUI1195" s="243">
        <v>7</v>
      </c>
      <c r="FUJ1195" s="243">
        <v>2</v>
      </c>
      <c r="FUK1195" s="244" t="s">
        <v>237</v>
      </c>
      <c r="FUL1195" s="245">
        <v>119</v>
      </c>
      <c r="FUM1195" s="246">
        <v>213</v>
      </c>
      <c r="FUN1195" s="247" t="e">
        <f>FUN1228+FUN1254+FUN1285+FUN1301+FUN1323+FUN1355+FUN1371+FUN1392+FUN1412+FUN1440+#REF!+FUN1455+#REF!+#REF!+#REF!</f>
        <v>#REF!</v>
      </c>
      <c r="FUO1195" s="241" t="s">
        <v>39</v>
      </c>
      <c r="FUP1195" s="242" t="s">
        <v>26</v>
      </c>
      <c r="FUQ1195" s="243">
        <v>7</v>
      </c>
      <c r="FUR1195" s="243">
        <v>2</v>
      </c>
      <c r="FUS1195" s="244" t="s">
        <v>237</v>
      </c>
      <c r="FUT1195" s="245">
        <v>119</v>
      </c>
      <c r="FUU1195" s="246">
        <v>213</v>
      </c>
      <c r="FUV1195" s="247" t="e">
        <f>FUV1228+FUV1254+FUV1285+FUV1301+FUV1323+FUV1355+FUV1371+FUV1392+FUV1412+FUV1440+#REF!+FUV1455+#REF!+#REF!+#REF!</f>
        <v>#REF!</v>
      </c>
      <c r="FUW1195" s="241" t="s">
        <v>39</v>
      </c>
      <c r="FUX1195" s="242" t="s">
        <v>26</v>
      </c>
      <c r="FUY1195" s="243">
        <v>7</v>
      </c>
      <c r="FUZ1195" s="243">
        <v>2</v>
      </c>
      <c r="FVA1195" s="244" t="s">
        <v>237</v>
      </c>
      <c r="FVB1195" s="245">
        <v>119</v>
      </c>
      <c r="FVC1195" s="246">
        <v>213</v>
      </c>
      <c r="FVD1195" s="247" t="e">
        <f>FVD1228+FVD1254+FVD1285+FVD1301+FVD1323+FVD1355+FVD1371+FVD1392+FVD1412+FVD1440+#REF!+FVD1455+#REF!+#REF!+#REF!</f>
        <v>#REF!</v>
      </c>
      <c r="FVE1195" s="241" t="s">
        <v>39</v>
      </c>
      <c r="FVF1195" s="242" t="s">
        <v>26</v>
      </c>
      <c r="FVG1195" s="243">
        <v>7</v>
      </c>
      <c r="FVH1195" s="243">
        <v>2</v>
      </c>
      <c r="FVI1195" s="244" t="s">
        <v>237</v>
      </c>
      <c r="FVJ1195" s="245">
        <v>119</v>
      </c>
      <c r="FVK1195" s="246">
        <v>213</v>
      </c>
      <c r="FVL1195" s="247" t="e">
        <f>FVL1228+FVL1254+FVL1285+FVL1301+FVL1323+FVL1355+FVL1371+FVL1392+FVL1412+FVL1440+#REF!+FVL1455+#REF!+#REF!+#REF!</f>
        <v>#REF!</v>
      </c>
      <c r="FVM1195" s="241" t="s">
        <v>39</v>
      </c>
      <c r="FVN1195" s="242" t="s">
        <v>26</v>
      </c>
      <c r="FVO1195" s="243">
        <v>7</v>
      </c>
      <c r="FVP1195" s="243">
        <v>2</v>
      </c>
      <c r="FVQ1195" s="244" t="s">
        <v>237</v>
      </c>
      <c r="FVR1195" s="245">
        <v>119</v>
      </c>
      <c r="FVS1195" s="246">
        <v>213</v>
      </c>
      <c r="FVT1195" s="247" t="e">
        <f>FVT1228+FVT1254+FVT1285+FVT1301+FVT1323+FVT1355+FVT1371+FVT1392+FVT1412+FVT1440+#REF!+FVT1455+#REF!+#REF!+#REF!</f>
        <v>#REF!</v>
      </c>
      <c r="FVU1195" s="241" t="s">
        <v>39</v>
      </c>
      <c r="FVV1195" s="242" t="s">
        <v>26</v>
      </c>
      <c r="FVW1195" s="243">
        <v>7</v>
      </c>
      <c r="FVX1195" s="243">
        <v>2</v>
      </c>
      <c r="FVY1195" s="244" t="s">
        <v>237</v>
      </c>
      <c r="FVZ1195" s="245">
        <v>119</v>
      </c>
      <c r="FWA1195" s="246">
        <v>213</v>
      </c>
      <c r="FWB1195" s="247" t="e">
        <f>FWB1228+FWB1254+FWB1285+FWB1301+FWB1323+FWB1355+FWB1371+FWB1392+FWB1412+FWB1440+#REF!+FWB1455+#REF!+#REF!+#REF!</f>
        <v>#REF!</v>
      </c>
      <c r="FWC1195" s="241" t="s">
        <v>39</v>
      </c>
      <c r="FWD1195" s="242" t="s">
        <v>26</v>
      </c>
      <c r="FWE1195" s="243">
        <v>7</v>
      </c>
      <c r="FWF1195" s="243">
        <v>2</v>
      </c>
      <c r="FWG1195" s="244" t="s">
        <v>237</v>
      </c>
      <c r="FWH1195" s="245">
        <v>119</v>
      </c>
      <c r="FWI1195" s="246">
        <v>213</v>
      </c>
      <c r="FWJ1195" s="247" t="e">
        <f>FWJ1228+FWJ1254+FWJ1285+FWJ1301+FWJ1323+FWJ1355+FWJ1371+FWJ1392+FWJ1412+FWJ1440+#REF!+FWJ1455+#REF!+#REF!+#REF!</f>
        <v>#REF!</v>
      </c>
      <c r="FWK1195" s="241" t="s">
        <v>39</v>
      </c>
      <c r="FWL1195" s="242" t="s">
        <v>26</v>
      </c>
      <c r="FWM1195" s="243">
        <v>7</v>
      </c>
      <c r="FWN1195" s="243">
        <v>2</v>
      </c>
      <c r="FWO1195" s="244" t="s">
        <v>237</v>
      </c>
      <c r="FWP1195" s="245">
        <v>119</v>
      </c>
      <c r="FWQ1195" s="246">
        <v>213</v>
      </c>
      <c r="FWR1195" s="247" t="e">
        <f>FWR1228+FWR1254+FWR1285+FWR1301+FWR1323+FWR1355+FWR1371+FWR1392+FWR1412+FWR1440+#REF!+FWR1455+#REF!+#REF!+#REF!</f>
        <v>#REF!</v>
      </c>
      <c r="FWS1195" s="241" t="s">
        <v>39</v>
      </c>
      <c r="FWT1195" s="242" t="s">
        <v>26</v>
      </c>
      <c r="FWU1195" s="243">
        <v>7</v>
      </c>
      <c r="FWV1195" s="243">
        <v>2</v>
      </c>
      <c r="FWW1195" s="244" t="s">
        <v>237</v>
      </c>
      <c r="FWX1195" s="245">
        <v>119</v>
      </c>
      <c r="FWY1195" s="246">
        <v>213</v>
      </c>
      <c r="FWZ1195" s="247" t="e">
        <f>FWZ1228+FWZ1254+FWZ1285+FWZ1301+FWZ1323+FWZ1355+FWZ1371+FWZ1392+FWZ1412+FWZ1440+#REF!+FWZ1455+#REF!+#REF!+#REF!</f>
        <v>#REF!</v>
      </c>
      <c r="FXA1195" s="241" t="s">
        <v>39</v>
      </c>
      <c r="FXB1195" s="242" t="s">
        <v>26</v>
      </c>
      <c r="FXC1195" s="243">
        <v>7</v>
      </c>
      <c r="FXD1195" s="243">
        <v>2</v>
      </c>
      <c r="FXE1195" s="244" t="s">
        <v>237</v>
      </c>
      <c r="FXF1195" s="245">
        <v>119</v>
      </c>
      <c r="FXG1195" s="246">
        <v>213</v>
      </c>
      <c r="FXH1195" s="247" t="e">
        <f>FXH1228+FXH1254+FXH1285+FXH1301+FXH1323+FXH1355+FXH1371+FXH1392+FXH1412+FXH1440+#REF!+FXH1455+#REF!+#REF!+#REF!</f>
        <v>#REF!</v>
      </c>
      <c r="FXI1195" s="241" t="s">
        <v>39</v>
      </c>
      <c r="FXJ1195" s="242" t="s">
        <v>26</v>
      </c>
      <c r="FXK1195" s="243">
        <v>7</v>
      </c>
      <c r="FXL1195" s="243">
        <v>2</v>
      </c>
      <c r="FXM1195" s="244" t="s">
        <v>237</v>
      </c>
      <c r="FXN1195" s="245">
        <v>119</v>
      </c>
      <c r="FXO1195" s="246">
        <v>213</v>
      </c>
      <c r="FXP1195" s="247" t="e">
        <f>FXP1228+FXP1254+FXP1285+FXP1301+FXP1323+FXP1355+FXP1371+FXP1392+FXP1412+FXP1440+#REF!+FXP1455+#REF!+#REF!+#REF!</f>
        <v>#REF!</v>
      </c>
      <c r="FXQ1195" s="241" t="s">
        <v>39</v>
      </c>
      <c r="FXR1195" s="242" t="s">
        <v>26</v>
      </c>
      <c r="FXS1195" s="243">
        <v>7</v>
      </c>
      <c r="FXT1195" s="243">
        <v>2</v>
      </c>
      <c r="FXU1195" s="244" t="s">
        <v>237</v>
      </c>
      <c r="FXV1195" s="245">
        <v>119</v>
      </c>
      <c r="FXW1195" s="246">
        <v>213</v>
      </c>
      <c r="FXX1195" s="247" t="e">
        <f>FXX1228+FXX1254+FXX1285+FXX1301+FXX1323+FXX1355+FXX1371+FXX1392+FXX1412+FXX1440+#REF!+FXX1455+#REF!+#REF!+#REF!</f>
        <v>#REF!</v>
      </c>
      <c r="FXY1195" s="241" t="s">
        <v>39</v>
      </c>
      <c r="FXZ1195" s="242" t="s">
        <v>26</v>
      </c>
      <c r="FYA1195" s="243">
        <v>7</v>
      </c>
      <c r="FYB1195" s="243">
        <v>2</v>
      </c>
      <c r="FYC1195" s="244" t="s">
        <v>237</v>
      </c>
      <c r="FYD1195" s="245">
        <v>119</v>
      </c>
      <c r="FYE1195" s="246">
        <v>213</v>
      </c>
      <c r="FYF1195" s="247" t="e">
        <f>FYF1228+FYF1254+FYF1285+FYF1301+FYF1323+FYF1355+FYF1371+FYF1392+FYF1412+FYF1440+#REF!+FYF1455+#REF!+#REF!+#REF!</f>
        <v>#REF!</v>
      </c>
      <c r="FYG1195" s="241" t="s">
        <v>39</v>
      </c>
      <c r="FYH1195" s="242" t="s">
        <v>26</v>
      </c>
      <c r="FYI1195" s="243">
        <v>7</v>
      </c>
      <c r="FYJ1195" s="243">
        <v>2</v>
      </c>
      <c r="FYK1195" s="244" t="s">
        <v>237</v>
      </c>
      <c r="FYL1195" s="245">
        <v>119</v>
      </c>
      <c r="FYM1195" s="246">
        <v>213</v>
      </c>
      <c r="FYN1195" s="247" t="e">
        <f>FYN1228+FYN1254+FYN1285+FYN1301+FYN1323+FYN1355+FYN1371+FYN1392+FYN1412+FYN1440+#REF!+FYN1455+#REF!+#REF!+#REF!</f>
        <v>#REF!</v>
      </c>
      <c r="FYO1195" s="241" t="s">
        <v>39</v>
      </c>
      <c r="FYP1195" s="242" t="s">
        <v>26</v>
      </c>
      <c r="FYQ1195" s="243">
        <v>7</v>
      </c>
      <c r="FYR1195" s="243">
        <v>2</v>
      </c>
      <c r="FYS1195" s="244" t="s">
        <v>237</v>
      </c>
      <c r="FYT1195" s="245">
        <v>119</v>
      </c>
      <c r="FYU1195" s="246">
        <v>213</v>
      </c>
      <c r="FYV1195" s="247" t="e">
        <f>FYV1228+FYV1254+FYV1285+FYV1301+FYV1323+FYV1355+FYV1371+FYV1392+FYV1412+FYV1440+#REF!+FYV1455+#REF!+#REF!+#REF!</f>
        <v>#REF!</v>
      </c>
      <c r="FYW1195" s="241" t="s">
        <v>39</v>
      </c>
      <c r="FYX1195" s="242" t="s">
        <v>26</v>
      </c>
      <c r="FYY1195" s="243">
        <v>7</v>
      </c>
      <c r="FYZ1195" s="243">
        <v>2</v>
      </c>
      <c r="FZA1195" s="244" t="s">
        <v>237</v>
      </c>
      <c r="FZB1195" s="245">
        <v>119</v>
      </c>
      <c r="FZC1195" s="246">
        <v>213</v>
      </c>
      <c r="FZD1195" s="247" t="e">
        <f>FZD1228+FZD1254+FZD1285+FZD1301+FZD1323+FZD1355+FZD1371+FZD1392+FZD1412+FZD1440+#REF!+FZD1455+#REF!+#REF!+#REF!</f>
        <v>#REF!</v>
      </c>
      <c r="FZE1195" s="241" t="s">
        <v>39</v>
      </c>
      <c r="FZF1195" s="242" t="s">
        <v>26</v>
      </c>
      <c r="FZG1195" s="243">
        <v>7</v>
      </c>
      <c r="FZH1195" s="243">
        <v>2</v>
      </c>
      <c r="FZI1195" s="244" t="s">
        <v>237</v>
      </c>
      <c r="FZJ1195" s="245">
        <v>119</v>
      </c>
      <c r="FZK1195" s="246">
        <v>213</v>
      </c>
      <c r="FZL1195" s="247" t="e">
        <f>FZL1228+FZL1254+FZL1285+FZL1301+FZL1323+FZL1355+FZL1371+FZL1392+FZL1412+FZL1440+#REF!+FZL1455+#REF!+#REF!+#REF!</f>
        <v>#REF!</v>
      </c>
      <c r="FZM1195" s="241" t="s">
        <v>39</v>
      </c>
      <c r="FZN1195" s="242" t="s">
        <v>26</v>
      </c>
      <c r="FZO1195" s="243">
        <v>7</v>
      </c>
      <c r="FZP1195" s="243">
        <v>2</v>
      </c>
      <c r="FZQ1195" s="244" t="s">
        <v>237</v>
      </c>
      <c r="FZR1195" s="245">
        <v>119</v>
      </c>
      <c r="FZS1195" s="246">
        <v>213</v>
      </c>
      <c r="FZT1195" s="247" t="e">
        <f>FZT1228+FZT1254+FZT1285+FZT1301+FZT1323+FZT1355+FZT1371+FZT1392+FZT1412+FZT1440+#REF!+FZT1455+#REF!+#REF!+#REF!</f>
        <v>#REF!</v>
      </c>
      <c r="FZU1195" s="241" t="s">
        <v>39</v>
      </c>
      <c r="FZV1195" s="242" t="s">
        <v>26</v>
      </c>
      <c r="FZW1195" s="243">
        <v>7</v>
      </c>
      <c r="FZX1195" s="243">
        <v>2</v>
      </c>
      <c r="FZY1195" s="244" t="s">
        <v>237</v>
      </c>
      <c r="FZZ1195" s="245">
        <v>119</v>
      </c>
      <c r="GAA1195" s="246">
        <v>213</v>
      </c>
      <c r="GAB1195" s="247" t="e">
        <f>GAB1228+GAB1254+GAB1285+GAB1301+GAB1323+GAB1355+GAB1371+GAB1392+GAB1412+GAB1440+#REF!+GAB1455+#REF!+#REF!+#REF!</f>
        <v>#REF!</v>
      </c>
      <c r="GAC1195" s="241" t="s">
        <v>39</v>
      </c>
      <c r="GAD1195" s="242" t="s">
        <v>26</v>
      </c>
      <c r="GAE1195" s="243">
        <v>7</v>
      </c>
      <c r="GAF1195" s="243">
        <v>2</v>
      </c>
      <c r="GAG1195" s="244" t="s">
        <v>237</v>
      </c>
      <c r="GAH1195" s="245">
        <v>119</v>
      </c>
      <c r="GAI1195" s="246">
        <v>213</v>
      </c>
      <c r="GAJ1195" s="247" t="e">
        <f>GAJ1228+GAJ1254+GAJ1285+GAJ1301+GAJ1323+GAJ1355+GAJ1371+GAJ1392+GAJ1412+GAJ1440+#REF!+GAJ1455+#REF!+#REF!+#REF!</f>
        <v>#REF!</v>
      </c>
      <c r="GAK1195" s="241" t="s">
        <v>39</v>
      </c>
      <c r="GAL1195" s="242" t="s">
        <v>26</v>
      </c>
      <c r="GAM1195" s="243">
        <v>7</v>
      </c>
      <c r="GAN1195" s="243">
        <v>2</v>
      </c>
      <c r="GAO1195" s="244" t="s">
        <v>237</v>
      </c>
      <c r="GAP1195" s="245">
        <v>119</v>
      </c>
      <c r="GAQ1195" s="246">
        <v>213</v>
      </c>
      <c r="GAR1195" s="247" t="e">
        <f>GAR1228+GAR1254+GAR1285+GAR1301+GAR1323+GAR1355+GAR1371+GAR1392+GAR1412+GAR1440+#REF!+GAR1455+#REF!+#REF!+#REF!</f>
        <v>#REF!</v>
      </c>
      <c r="GAS1195" s="241" t="s">
        <v>39</v>
      </c>
      <c r="GAT1195" s="242" t="s">
        <v>26</v>
      </c>
      <c r="GAU1195" s="243">
        <v>7</v>
      </c>
      <c r="GAV1195" s="243">
        <v>2</v>
      </c>
      <c r="GAW1195" s="244" t="s">
        <v>237</v>
      </c>
      <c r="GAX1195" s="245">
        <v>119</v>
      </c>
      <c r="GAY1195" s="246">
        <v>213</v>
      </c>
      <c r="GAZ1195" s="247" t="e">
        <f>GAZ1228+GAZ1254+GAZ1285+GAZ1301+GAZ1323+GAZ1355+GAZ1371+GAZ1392+GAZ1412+GAZ1440+#REF!+GAZ1455+#REF!+#REF!+#REF!</f>
        <v>#REF!</v>
      </c>
      <c r="GBA1195" s="241" t="s">
        <v>39</v>
      </c>
      <c r="GBB1195" s="242" t="s">
        <v>26</v>
      </c>
      <c r="GBC1195" s="243">
        <v>7</v>
      </c>
      <c r="GBD1195" s="243">
        <v>2</v>
      </c>
      <c r="GBE1195" s="244" t="s">
        <v>237</v>
      </c>
      <c r="GBF1195" s="245">
        <v>119</v>
      </c>
      <c r="GBG1195" s="246">
        <v>213</v>
      </c>
      <c r="GBH1195" s="247" t="e">
        <f>GBH1228+GBH1254+GBH1285+GBH1301+GBH1323+GBH1355+GBH1371+GBH1392+GBH1412+GBH1440+#REF!+GBH1455+#REF!+#REF!+#REF!</f>
        <v>#REF!</v>
      </c>
      <c r="GBI1195" s="241" t="s">
        <v>39</v>
      </c>
      <c r="GBJ1195" s="242" t="s">
        <v>26</v>
      </c>
      <c r="GBK1195" s="243">
        <v>7</v>
      </c>
      <c r="GBL1195" s="243">
        <v>2</v>
      </c>
      <c r="GBM1195" s="244" t="s">
        <v>237</v>
      </c>
      <c r="GBN1195" s="245">
        <v>119</v>
      </c>
      <c r="GBO1195" s="246">
        <v>213</v>
      </c>
      <c r="GBP1195" s="247" t="e">
        <f>GBP1228+GBP1254+GBP1285+GBP1301+GBP1323+GBP1355+GBP1371+GBP1392+GBP1412+GBP1440+#REF!+GBP1455+#REF!+#REF!+#REF!</f>
        <v>#REF!</v>
      </c>
      <c r="GBQ1195" s="241" t="s">
        <v>39</v>
      </c>
      <c r="GBR1195" s="242" t="s">
        <v>26</v>
      </c>
      <c r="GBS1195" s="243">
        <v>7</v>
      </c>
      <c r="GBT1195" s="243">
        <v>2</v>
      </c>
      <c r="GBU1195" s="244" t="s">
        <v>237</v>
      </c>
      <c r="GBV1195" s="245">
        <v>119</v>
      </c>
      <c r="GBW1195" s="246">
        <v>213</v>
      </c>
      <c r="GBX1195" s="247" t="e">
        <f>GBX1228+GBX1254+GBX1285+GBX1301+GBX1323+GBX1355+GBX1371+GBX1392+GBX1412+GBX1440+#REF!+GBX1455+#REF!+#REF!+#REF!</f>
        <v>#REF!</v>
      </c>
      <c r="GBY1195" s="241" t="s">
        <v>39</v>
      </c>
      <c r="GBZ1195" s="242" t="s">
        <v>26</v>
      </c>
      <c r="GCA1195" s="243">
        <v>7</v>
      </c>
      <c r="GCB1195" s="243">
        <v>2</v>
      </c>
      <c r="GCC1195" s="244" t="s">
        <v>237</v>
      </c>
      <c r="GCD1195" s="245">
        <v>119</v>
      </c>
      <c r="GCE1195" s="246">
        <v>213</v>
      </c>
      <c r="GCF1195" s="247" t="e">
        <f>GCF1228+GCF1254+GCF1285+GCF1301+GCF1323+GCF1355+GCF1371+GCF1392+GCF1412+GCF1440+#REF!+GCF1455+#REF!+#REF!+#REF!</f>
        <v>#REF!</v>
      </c>
      <c r="GCG1195" s="241" t="s">
        <v>39</v>
      </c>
      <c r="GCH1195" s="242" t="s">
        <v>26</v>
      </c>
      <c r="GCI1195" s="243">
        <v>7</v>
      </c>
      <c r="GCJ1195" s="243">
        <v>2</v>
      </c>
      <c r="GCK1195" s="244" t="s">
        <v>237</v>
      </c>
      <c r="GCL1195" s="245">
        <v>119</v>
      </c>
      <c r="GCM1195" s="246">
        <v>213</v>
      </c>
      <c r="GCN1195" s="247" t="e">
        <f>GCN1228+GCN1254+GCN1285+GCN1301+GCN1323+GCN1355+GCN1371+GCN1392+GCN1412+GCN1440+#REF!+GCN1455+#REF!+#REF!+#REF!</f>
        <v>#REF!</v>
      </c>
      <c r="GCO1195" s="241" t="s">
        <v>39</v>
      </c>
      <c r="GCP1195" s="242" t="s">
        <v>26</v>
      </c>
      <c r="GCQ1195" s="243">
        <v>7</v>
      </c>
      <c r="GCR1195" s="243">
        <v>2</v>
      </c>
      <c r="GCS1195" s="244" t="s">
        <v>237</v>
      </c>
      <c r="GCT1195" s="245">
        <v>119</v>
      </c>
      <c r="GCU1195" s="246">
        <v>213</v>
      </c>
      <c r="GCV1195" s="247" t="e">
        <f>GCV1228+GCV1254+GCV1285+GCV1301+GCV1323+GCV1355+GCV1371+GCV1392+GCV1412+GCV1440+#REF!+GCV1455+#REF!+#REF!+#REF!</f>
        <v>#REF!</v>
      </c>
      <c r="GCW1195" s="241" t="s">
        <v>39</v>
      </c>
      <c r="GCX1195" s="242" t="s">
        <v>26</v>
      </c>
      <c r="GCY1195" s="243">
        <v>7</v>
      </c>
      <c r="GCZ1195" s="243">
        <v>2</v>
      </c>
      <c r="GDA1195" s="244" t="s">
        <v>237</v>
      </c>
      <c r="GDB1195" s="245">
        <v>119</v>
      </c>
      <c r="GDC1195" s="246">
        <v>213</v>
      </c>
      <c r="GDD1195" s="247" t="e">
        <f>GDD1228+GDD1254+GDD1285+GDD1301+GDD1323+GDD1355+GDD1371+GDD1392+GDD1412+GDD1440+#REF!+GDD1455+#REF!+#REF!+#REF!</f>
        <v>#REF!</v>
      </c>
      <c r="GDE1195" s="241" t="s">
        <v>39</v>
      </c>
      <c r="GDF1195" s="242" t="s">
        <v>26</v>
      </c>
      <c r="GDG1195" s="243">
        <v>7</v>
      </c>
      <c r="GDH1195" s="243">
        <v>2</v>
      </c>
      <c r="GDI1195" s="244" t="s">
        <v>237</v>
      </c>
      <c r="GDJ1195" s="245">
        <v>119</v>
      </c>
      <c r="GDK1195" s="246">
        <v>213</v>
      </c>
      <c r="GDL1195" s="247" t="e">
        <f>GDL1228+GDL1254+GDL1285+GDL1301+GDL1323+GDL1355+GDL1371+GDL1392+GDL1412+GDL1440+#REF!+GDL1455+#REF!+#REF!+#REF!</f>
        <v>#REF!</v>
      </c>
      <c r="GDM1195" s="241" t="s">
        <v>39</v>
      </c>
      <c r="GDN1195" s="242" t="s">
        <v>26</v>
      </c>
      <c r="GDO1195" s="243">
        <v>7</v>
      </c>
      <c r="GDP1195" s="243">
        <v>2</v>
      </c>
      <c r="GDQ1195" s="244" t="s">
        <v>237</v>
      </c>
      <c r="GDR1195" s="245">
        <v>119</v>
      </c>
      <c r="GDS1195" s="246">
        <v>213</v>
      </c>
      <c r="GDT1195" s="247" t="e">
        <f>GDT1228+GDT1254+GDT1285+GDT1301+GDT1323+GDT1355+GDT1371+GDT1392+GDT1412+GDT1440+#REF!+GDT1455+#REF!+#REF!+#REF!</f>
        <v>#REF!</v>
      </c>
      <c r="GDU1195" s="241" t="s">
        <v>39</v>
      </c>
      <c r="GDV1195" s="242" t="s">
        <v>26</v>
      </c>
      <c r="GDW1195" s="243">
        <v>7</v>
      </c>
      <c r="GDX1195" s="243">
        <v>2</v>
      </c>
      <c r="GDY1195" s="244" t="s">
        <v>237</v>
      </c>
      <c r="GDZ1195" s="245">
        <v>119</v>
      </c>
      <c r="GEA1195" s="246">
        <v>213</v>
      </c>
      <c r="GEB1195" s="247" t="e">
        <f>GEB1228+GEB1254+GEB1285+GEB1301+GEB1323+GEB1355+GEB1371+GEB1392+GEB1412+GEB1440+#REF!+GEB1455+#REF!+#REF!+#REF!</f>
        <v>#REF!</v>
      </c>
      <c r="GEC1195" s="241" t="s">
        <v>39</v>
      </c>
      <c r="GED1195" s="242" t="s">
        <v>26</v>
      </c>
      <c r="GEE1195" s="243">
        <v>7</v>
      </c>
      <c r="GEF1195" s="243">
        <v>2</v>
      </c>
      <c r="GEG1195" s="244" t="s">
        <v>237</v>
      </c>
      <c r="GEH1195" s="245">
        <v>119</v>
      </c>
      <c r="GEI1195" s="246">
        <v>213</v>
      </c>
      <c r="GEJ1195" s="247" t="e">
        <f>GEJ1228+GEJ1254+GEJ1285+GEJ1301+GEJ1323+GEJ1355+GEJ1371+GEJ1392+GEJ1412+GEJ1440+#REF!+GEJ1455+#REF!+#REF!+#REF!</f>
        <v>#REF!</v>
      </c>
      <c r="GEK1195" s="241" t="s">
        <v>39</v>
      </c>
      <c r="GEL1195" s="242" t="s">
        <v>26</v>
      </c>
      <c r="GEM1195" s="243">
        <v>7</v>
      </c>
      <c r="GEN1195" s="243">
        <v>2</v>
      </c>
      <c r="GEO1195" s="244" t="s">
        <v>237</v>
      </c>
      <c r="GEP1195" s="245">
        <v>119</v>
      </c>
      <c r="GEQ1195" s="246">
        <v>213</v>
      </c>
      <c r="GER1195" s="247" t="e">
        <f>GER1228+GER1254+GER1285+GER1301+GER1323+GER1355+GER1371+GER1392+GER1412+GER1440+#REF!+GER1455+#REF!+#REF!+#REF!</f>
        <v>#REF!</v>
      </c>
      <c r="GES1195" s="241" t="s">
        <v>39</v>
      </c>
      <c r="GET1195" s="242" t="s">
        <v>26</v>
      </c>
      <c r="GEU1195" s="243">
        <v>7</v>
      </c>
      <c r="GEV1195" s="243">
        <v>2</v>
      </c>
      <c r="GEW1195" s="244" t="s">
        <v>237</v>
      </c>
      <c r="GEX1195" s="245">
        <v>119</v>
      </c>
      <c r="GEY1195" s="246">
        <v>213</v>
      </c>
      <c r="GEZ1195" s="247" t="e">
        <f>GEZ1228+GEZ1254+GEZ1285+GEZ1301+GEZ1323+GEZ1355+GEZ1371+GEZ1392+GEZ1412+GEZ1440+#REF!+GEZ1455+#REF!+#REF!+#REF!</f>
        <v>#REF!</v>
      </c>
      <c r="GFA1195" s="241" t="s">
        <v>39</v>
      </c>
      <c r="GFB1195" s="242" t="s">
        <v>26</v>
      </c>
      <c r="GFC1195" s="243">
        <v>7</v>
      </c>
      <c r="GFD1195" s="243">
        <v>2</v>
      </c>
      <c r="GFE1195" s="244" t="s">
        <v>237</v>
      </c>
      <c r="GFF1195" s="245">
        <v>119</v>
      </c>
      <c r="GFG1195" s="246">
        <v>213</v>
      </c>
      <c r="GFH1195" s="247" t="e">
        <f>GFH1228+GFH1254+GFH1285+GFH1301+GFH1323+GFH1355+GFH1371+GFH1392+GFH1412+GFH1440+#REF!+GFH1455+#REF!+#REF!+#REF!</f>
        <v>#REF!</v>
      </c>
      <c r="GFI1195" s="241" t="s">
        <v>39</v>
      </c>
      <c r="GFJ1195" s="242" t="s">
        <v>26</v>
      </c>
      <c r="GFK1195" s="243">
        <v>7</v>
      </c>
      <c r="GFL1195" s="243">
        <v>2</v>
      </c>
      <c r="GFM1195" s="244" t="s">
        <v>237</v>
      </c>
      <c r="GFN1195" s="245">
        <v>119</v>
      </c>
      <c r="GFO1195" s="246">
        <v>213</v>
      </c>
      <c r="GFP1195" s="247" t="e">
        <f>GFP1228+GFP1254+GFP1285+GFP1301+GFP1323+GFP1355+GFP1371+GFP1392+GFP1412+GFP1440+#REF!+GFP1455+#REF!+#REF!+#REF!</f>
        <v>#REF!</v>
      </c>
      <c r="GFQ1195" s="241" t="s">
        <v>39</v>
      </c>
      <c r="GFR1195" s="242" t="s">
        <v>26</v>
      </c>
      <c r="GFS1195" s="243">
        <v>7</v>
      </c>
      <c r="GFT1195" s="243">
        <v>2</v>
      </c>
      <c r="GFU1195" s="244" t="s">
        <v>237</v>
      </c>
      <c r="GFV1195" s="245">
        <v>119</v>
      </c>
      <c r="GFW1195" s="246">
        <v>213</v>
      </c>
      <c r="GFX1195" s="247" t="e">
        <f>GFX1228+GFX1254+GFX1285+GFX1301+GFX1323+GFX1355+GFX1371+GFX1392+GFX1412+GFX1440+#REF!+GFX1455+#REF!+#REF!+#REF!</f>
        <v>#REF!</v>
      </c>
      <c r="GFY1195" s="241" t="s">
        <v>39</v>
      </c>
      <c r="GFZ1195" s="242" t="s">
        <v>26</v>
      </c>
      <c r="GGA1195" s="243">
        <v>7</v>
      </c>
      <c r="GGB1195" s="243">
        <v>2</v>
      </c>
      <c r="GGC1195" s="244" t="s">
        <v>237</v>
      </c>
      <c r="GGD1195" s="245">
        <v>119</v>
      </c>
      <c r="GGE1195" s="246">
        <v>213</v>
      </c>
      <c r="GGF1195" s="247" t="e">
        <f>GGF1228+GGF1254+GGF1285+GGF1301+GGF1323+GGF1355+GGF1371+GGF1392+GGF1412+GGF1440+#REF!+GGF1455+#REF!+#REF!+#REF!</f>
        <v>#REF!</v>
      </c>
      <c r="GGG1195" s="241" t="s">
        <v>39</v>
      </c>
      <c r="GGH1195" s="242" t="s">
        <v>26</v>
      </c>
      <c r="GGI1195" s="243">
        <v>7</v>
      </c>
      <c r="GGJ1195" s="243">
        <v>2</v>
      </c>
      <c r="GGK1195" s="244" t="s">
        <v>237</v>
      </c>
      <c r="GGL1195" s="245">
        <v>119</v>
      </c>
      <c r="GGM1195" s="246">
        <v>213</v>
      </c>
      <c r="GGN1195" s="247" t="e">
        <f>GGN1228+GGN1254+GGN1285+GGN1301+GGN1323+GGN1355+GGN1371+GGN1392+GGN1412+GGN1440+#REF!+GGN1455+#REF!+#REF!+#REF!</f>
        <v>#REF!</v>
      </c>
      <c r="GGO1195" s="241" t="s">
        <v>39</v>
      </c>
      <c r="GGP1195" s="242" t="s">
        <v>26</v>
      </c>
      <c r="GGQ1195" s="243">
        <v>7</v>
      </c>
      <c r="GGR1195" s="243">
        <v>2</v>
      </c>
      <c r="GGS1195" s="244" t="s">
        <v>237</v>
      </c>
      <c r="GGT1195" s="245">
        <v>119</v>
      </c>
      <c r="GGU1195" s="246">
        <v>213</v>
      </c>
      <c r="GGV1195" s="247" t="e">
        <f>GGV1228+GGV1254+GGV1285+GGV1301+GGV1323+GGV1355+GGV1371+GGV1392+GGV1412+GGV1440+#REF!+GGV1455+#REF!+#REF!+#REF!</f>
        <v>#REF!</v>
      </c>
      <c r="GGW1195" s="241" t="s">
        <v>39</v>
      </c>
      <c r="GGX1195" s="242" t="s">
        <v>26</v>
      </c>
      <c r="GGY1195" s="243">
        <v>7</v>
      </c>
      <c r="GGZ1195" s="243">
        <v>2</v>
      </c>
      <c r="GHA1195" s="244" t="s">
        <v>237</v>
      </c>
      <c r="GHB1195" s="245">
        <v>119</v>
      </c>
      <c r="GHC1195" s="246">
        <v>213</v>
      </c>
      <c r="GHD1195" s="247" t="e">
        <f>GHD1228+GHD1254+GHD1285+GHD1301+GHD1323+GHD1355+GHD1371+GHD1392+GHD1412+GHD1440+#REF!+GHD1455+#REF!+#REF!+#REF!</f>
        <v>#REF!</v>
      </c>
      <c r="GHE1195" s="241" t="s">
        <v>39</v>
      </c>
      <c r="GHF1195" s="242" t="s">
        <v>26</v>
      </c>
      <c r="GHG1195" s="243">
        <v>7</v>
      </c>
      <c r="GHH1195" s="243">
        <v>2</v>
      </c>
      <c r="GHI1195" s="244" t="s">
        <v>237</v>
      </c>
      <c r="GHJ1195" s="245">
        <v>119</v>
      </c>
      <c r="GHK1195" s="246">
        <v>213</v>
      </c>
      <c r="GHL1195" s="247" t="e">
        <f>GHL1228+GHL1254+GHL1285+GHL1301+GHL1323+GHL1355+GHL1371+GHL1392+GHL1412+GHL1440+#REF!+GHL1455+#REF!+#REF!+#REF!</f>
        <v>#REF!</v>
      </c>
      <c r="GHM1195" s="241" t="s">
        <v>39</v>
      </c>
      <c r="GHN1195" s="242" t="s">
        <v>26</v>
      </c>
      <c r="GHO1195" s="243">
        <v>7</v>
      </c>
      <c r="GHP1195" s="243">
        <v>2</v>
      </c>
      <c r="GHQ1195" s="244" t="s">
        <v>237</v>
      </c>
      <c r="GHR1195" s="245">
        <v>119</v>
      </c>
      <c r="GHS1195" s="246">
        <v>213</v>
      </c>
      <c r="GHT1195" s="247" t="e">
        <f>GHT1228+GHT1254+GHT1285+GHT1301+GHT1323+GHT1355+GHT1371+GHT1392+GHT1412+GHT1440+#REF!+GHT1455+#REF!+#REF!+#REF!</f>
        <v>#REF!</v>
      </c>
      <c r="GHU1195" s="241" t="s">
        <v>39</v>
      </c>
      <c r="GHV1195" s="242" t="s">
        <v>26</v>
      </c>
      <c r="GHW1195" s="243">
        <v>7</v>
      </c>
      <c r="GHX1195" s="243">
        <v>2</v>
      </c>
      <c r="GHY1195" s="244" t="s">
        <v>237</v>
      </c>
      <c r="GHZ1195" s="245">
        <v>119</v>
      </c>
      <c r="GIA1195" s="246">
        <v>213</v>
      </c>
      <c r="GIB1195" s="247" t="e">
        <f>GIB1228+GIB1254+GIB1285+GIB1301+GIB1323+GIB1355+GIB1371+GIB1392+GIB1412+GIB1440+#REF!+GIB1455+#REF!+#REF!+#REF!</f>
        <v>#REF!</v>
      </c>
      <c r="GIC1195" s="241" t="s">
        <v>39</v>
      </c>
      <c r="GID1195" s="242" t="s">
        <v>26</v>
      </c>
      <c r="GIE1195" s="243">
        <v>7</v>
      </c>
      <c r="GIF1195" s="243">
        <v>2</v>
      </c>
      <c r="GIG1195" s="244" t="s">
        <v>237</v>
      </c>
      <c r="GIH1195" s="245">
        <v>119</v>
      </c>
      <c r="GII1195" s="246">
        <v>213</v>
      </c>
      <c r="GIJ1195" s="247" t="e">
        <f>GIJ1228+GIJ1254+GIJ1285+GIJ1301+GIJ1323+GIJ1355+GIJ1371+GIJ1392+GIJ1412+GIJ1440+#REF!+GIJ1455+#REF!+#REF!+#REF!</f>
        <v>#REF!</v>
      </c>
      <c r="GIK1195" s="241" t="s">
        <v>39</v>
      </c>
      <c r="GIL1195" s="242" t="s">
        <v>26</v>
      </c>
      <c r="GIM1195" s="243">
        <v>7</v>
      </c>
      <c r="GIN1195" s="243">
        <v>2</v>
      </c>
      <c r="GIO1195" s="244" t="s">
        <v>237</v>
      </c>
      <c r="GIP1195" s="245">
        <v>119</v>
      </c>
      <c r="GIQ1195" s="246">
        <v>213</v>
      </c>
      <c r="GIR1195" s="247" t="e">
        <f>GIR1228+GIR1254+GIR1285+GIR1301+GIR1323+GIR1355+GIR1371+GIR1392+GIR1412+GIR1440+#REF!+GIR1455+#REF!+#REF!+#REF!</f>
        <v>#REF!</v>
      </c>
      <c r="GIS1195" s="241" t="s">
        <v>39</v>
      </c>
      <c r="GIT1195" s="242" t="s">
        <v>26</v>
      </c>
      <c r="GIU1195" s="243">
        <v>7</v>
      </c>
      <c r="GIV1195" s="243">
        <v>2</v>
      </c>
      <c r="GIW1195" s="244" t="s">
        <v>237</v>
      </c>
      <c r="GIX1195" s="245">
        <v>119</v>
      </c>
      <c r="GIY1195" s="246">
        <v>213</v>
      </c>
      <c r="GIZ1195" s="247" t="e">
        <f>GIZ1228+GIZ1254+GIZ1285+GIZ1301+GIZ1323+GIZ1355+GIZ1371+GIZ1392+GIZ1412+GIZ1440+#REF!+GIZ1455+#REF!+#REF!+#REF!</f>
        <v>#REF!</v>
      </c>
      <c r="GJA1195" s="241" t="s">
        <v>39</v>
      </c>
      <c r="GJB1195" s="242" t="s">
        <v>26</v>
      </c>
      <c r="GJC1195" s="243">
        <v>7</v>
      </c>
      <c r="GJD1195" s="243">
        <v>2</v>
      </c>
      <c r="GJE1195" s="244" t="s">
        <v>237</v>
      </c>
      <c r="GJF1195" s="245">
        <v>119</v>
      </c>
      <c r="GJG1195" s="246">
        <v>213</v>
      </c>
      <c r="GJH1195" s="247" t="e">
        <f>GJH1228+GJH1254+GJH1285+GJH1301+GJH1323+GJH1355+GJH1371+GJH1392+GJH1412+GJH1440+#REF!+GJH1455+#REF!+#REF!+#REF!</f>
        <v>#REF!</v>
      </c>
      <c r="GJI1195" s="241" t="s">
        <v>39</v>
      </c>
      <c r="GJJ1195" s="242" t="s">
        <v>26</v>
      </c>
      <c r="GJK1195" s="243">
        <v>7</v>
      </c>
      <c r="GJL1195" s="243">
        <v>2</v>
      </c>
      <c r="GJM1195" s="244" t="s">
        <v>237</v>
      </c>
      <c r="GJN1195" s="245">
        <v>119</v>
      </c>
      <c r="GJO1195" s="246">
        <v>213</v>
      </c>
      <c r="GJP1195" s="247" t="e">
        <f>GJP1228+GJP1254+GJP1285+GJP1301+GJP1323+GJP1355+GJP1371+GJP1392+GJP1412+GJP1440+#REF!+GJP1455+#REF!+#REF!+#REF!</f>
        <v>#REF!</v>
      </c>
      <c r="GJQ1195" s="241" t="s">
        <v>39</v>
      </c>
      <c r="GJR1195" s="242" t="s">
        <v>26</v>
      </c>
      <c r="GJS1195" s="243">
        <v>7</v>
      </c>
      <c r="GJT1195" s="243">
        <v>2</v>
      </c>
      <c r="GJU1195" s="244" t="s">
        <v>237</v>
      </c>
      <c r="GJV1195" s="245">
        <v>119</v>
      </c>
      <c r="GJW1195" s="246">
        <v>213</v>
      </c>
      <c r="GJX1195" s="247" t="e">
        <f>GJX1228+GJX1254+GJX1285+GJX1301+GJX1323+GJX1355+GJX1371+GJX1392+GJX1412+GJX1440+#REF!+GJX1455+#REF!+#REF!+#REF!</f>
        <v>#REF!</v>
      </c>
      <c r="GJY1195" s="241" t="s">
        <v>39</v>
      </c>
      <c r="GJZ1195" s="242" t="s">
        <v>26</v>
      </c>
      <c r="GKA1195" s="243">
        <v>7</v>
      </c>
      <c r="GKB1195" s="243">
        <v>2</v>
      </c>
      <c r="GKC1195" s="244" t="s">
        <v>237</v>
      </c>
      <c r="GKD1195" s="245">
        <v>119</v>
      </c>
      <c r="GKE1195" s="246">
        <v>213</v>
      </c>
      <c r="GKF1195" s="247" t="e">
        <f>GKF1228+GKF1254+GKF1285+GKF1301+GKF1323+GKF1355+GKF1371+GKF1392+GKF1412+GKF1440+#REF!+GKF1455+#REF!+#REF!+#REF!</f>
        <v>#REF!</v>
      </c>
      <c r="GKG1195" s="241" t="s">
        <v>39</v>
      </c>
      <c r="GKH1195" s="242" t="s">
        <v>26</v>
      </c>
      <c r="GKI1195" s="243">
        <v>7</v>
      </c>
      <c r="GKJ1195" s="243">
        <v>2</v>
      </c>
      <c r="GKK1195" s="244" t="s">
        <v>237</v>
      </c>
      <c r="GKL1195" s="245">
        <v>119</v>
      </c>
      <c r="GKM1195" s="246">
        <v>213</v>
      </c>
      <c r="GKN1195" s="247" t="e">
        <f>GKN1228+GKN1254+GKN1285+GKN1301+GKN1323+GKN1355+GKN1371+GKN1392+GKN1412+GKN1440+#REF!+GKN1455+#REF!+#REF!+#REF!</f>
        <v>#REF!</v>
      </c>
      <c r="GKO1195" s="241" t="s">
        <v>39</v>
      </c>
      <c r="GKP1195" s="242" t="s">
        <v>26</v>
      </c>
      <c r="GKQ1195" s="243">
        <v>7</v>
      </c>
      <c r="GKR1195" s="243">
        <v>2</v>
      </c>
      <c r="GKS1195" s="244" t="s">
        <v>237</v>
      </c>
      <c r="GKT1195" s="245">
        <v>119</v>
      </c>
      <c r="GKU1195" s="246">
        <v>213</v>
      </c>
      <c r="GKV1195" s="247" t="e">
        <f>GKV1228+GKV1254+GKV1285+GKV1301+GKV1323+GKV1355+GKV1371+GKV1392+GKV1412+GKV1440+#REF!+GKV1455+#REF!+#REF!+#REF!</f>
        <v>#REF!</v>
      </c>
      <c r="GKW1195" s="241" t="s">
        <v>39</v>
      </c>
      <c r="GKX1195" s="242" t="s">
        <v>26</v>
      </c>
      <c r="GKY1195" s="243">
        <v>7</v>
      </c>
      <c r="GKZ1195" s="243">
        <v>2</v>
      </c>
      <c r="GLA1195" s="244" t="s">
        <v>237</v>
      </c>
      <c r="GLB1195" s="245">
        <v>119</v>
      </c>
      <c r="GLC1195" s="246">
        <v>213</v>
      </c>
      <c r="GLD1195" s="247" t="e">
        <f>GLD1228+GLD1254+GLD1285+GLD1301+GLD1323+GLD1355+GLD1371+GLD1392+GLD1412+GLD1440+#REF!+GLD1455+#REF!+#REF!+#REF!</f>
        <v>#REF!</v>
      </c>
      <c r="GLE1195" s="241" t="s">
        <v>39</v>
      </c>
      <c r="GLF1195" s="242" t="s">
        <v>26</v>
      </c>
      <c r="GLG1195" s="243">
        <v>7</v>
      </c>
      <c r="GLH1195" s="243">
        <v>2</v>
      </c>
      <c r="GLI1195" s="244" t="s">
        <v>237</v>
      </c>
      <c r="GLJ1195" s="245">
        <v>119</v>
      </c>
      <c r="GLK1195" s="246">
        <v>213</v>
      </c>
      <c r="GLL1195" s="247" t="e">
        <f>GLL1228+GLL1254+GLL1285+GLL1301+GLL1323+GLL1355+GLL1371+GLL1392+GLL1412+GLL1440+#REF!+GLL1455+#REF!+#REF!+#REF!</f>
        <v>#REF!</v>
      </c>
      <c r="GLM1195" s="241" t="s">
        <v>39</v>
      </c>
      <c r="GLN1195" s="242" t="s">
        <v>26</v>
      </c>
      <c r="GLO1195" s="243">
        <v>7</v>
      </c>
      <c r="GLP1195" s="243">
        <v>2</v>
      </c>
      <c r="GLQ1195" s="244" t="s">
        <v>237</v>
      </c>
      <c r="GLR1195" s="245">
        <v>119</v>
      </c>
      <c r="GLS1195" s="246">
        <v>213</v>
      </c>
      <c r="GLT1195" s="247" t="e">
        <f>GLT1228+GLT1254+GLT1285+GLT1301+GLT1323+GLT1355+GLT1371+GLT1392+GLT1412+GLT1440+#REF!+GLT1455+#REF!+#REF!+#REF!</f>
        <v>#REF!</v>
      </c>
      <c r="GLU1195" s="241" t="s">
        <v>39</v>
      </c>
      <c r="GLV1195" s="242" t="s">
        <v>26</v>
      </c>
      <c r="GLW1195" s="243">
        <v>7</v>
      </c>
      <c r="GLX1195" s="243">
        <v>2</v>
      </c>
      <c r="GLY1195" s="244" t="s">
        <v>237</v>
      </c>
      <c r="GLZ1195" s="245">
        <v>119</v>
      </c>
      <c r="GMA1195" s="246">
        <v>213</v>
      </c>
      <c r="GMB1195" s="247" t="e">
        <f>GMB1228+GMB1254+GMB1285+GMB1301+GMB1323+GMB1355+GMB1371+GMB1392+GMB1412+GMB1440+#REF!+GMB1455+#REF!+#REF!+#REF!</f>
        <v>#REF!</v>
      </c>
      <c r="GMC1195" s="241" t="s">
        <v>39</v>
      </c>
      <c r="GMD1195" s="242" t="s">
        <v>26</v>
      </c>
      <c r="GME1195" s="243">
        <v>7</v>
      </c>
      <c r="GMF1195" s="243">
        <v>2</v>
      </c>
      <c r="GMG1195" s="244" t="s">
        <v>237</v>
      </c>
      <c r="GMH1195" s="245">
        <v>119</v>
      </c>
      <c r="GMI1195" s="246">
        <v>213</v>
      </c>
      <c r="GMJ1195" s="247" t="e">
        <f>GMJ1228+GMJ1254+GMJ1285+GMJ1301+GMJ1323+GMJ1355+GMJ1371+GMJ1392+GMJ1412+GMJ1440+#REF!+GMJ1455+#REF!+#REF!+#REF!</f>
        <v>#REF!</v>
      </c>
      <c r="GMK1195" s="241" t="s">
        <v>39</v>
      </c>
      <c r="GML1195" s="242" t="s">
        <v>26</v>
      </c>
      <c r="GMM1195" s="243">
        <v>7</v>
      </c>
      <c r="GMN1195" s="243">
        <v>2</v>
      </c>
      <c r="GMO1195" s="244" t="s">
        <v>237</v>
      </c>
      <c r="GMP1195" s="245">
        <v>119</v>
      </c>
      <c r="GMQ1195" s="246">
        <v>213</v>
      </c>
      <c r="GMR1195" s="247" t="e">
        <f>GMR1228+GMR1254+GMR1285+GMR1301+GMR1323+GMR1355+GMR1371+GMR1392+GMR1412+GMR1440+#REF!+GMR1455+#REF!+#REF!+#REF!</f>
        <v>#REF!</v>
      </c>
      <c r="GMS1195" s="241" t="s">
        <v>39</v>
      </c>
      <c r="GMT1195" s="242" t="s">
        <v>26</v>
      </c>
      <c r="GMU1195" s="243">
        <v>7</v>
      </c>
      <c r="GMV1195" s="243">
        <v>2</v>
      </c>
      <c r="GMW1195" s="244" t="s">
        <v>237</v>
      </c>
      <c r="GMX1195" s="245">
        <v>119</v>
      </c>
      <c r="GMY1195" s="246">
        <v>213</v>
      </c>
      <c r="GMZ1195" s="247" t="e">
        <f>GMZ1228+GMZ1254+GMZ1285+GMZ1301+GMZ1323+GMZ1355+GMZ1371+GMZ1392+GMZ1412+GMZ1440+#REF!+GMZ1455+#REF!+#REF!+#REF!</f>
        <v>#REF!</v>
      </c>
      <c r="GNA1195" s="241" t="s">
        <v>39</v>
      </c>
      <c r="GNB1195" s="242" t="s">
        <v>26</v>
      </c>
      <c r="GNC1195" s="243">
        <v>7</v>
      </c>
      <c r="GND1195" s="243">
        <v>2</v>
      </c>
      <c r="GNE1195" s="244" t="s">
        <v>237</v>
      </c>
      <c r="GNF1195" s="245">
        <v>119</v>
      </c>
      <c r="GNG1195" s="246">
        <v>213</v>
      </c>
      <c r="GNH1195" s="247" t="e">
        <f>GNH1228+GNH1254+GNH1285+GNH1301+GNH1323+GNH1355+GNH1371+GNH1392+GNH1412+GNH1440+#REF!+GNH1455+#REF!+#REF!+#REF!</f>
        <v>#REF!</v>
      </c>
      <c r="GNI1195" s="241" t="s">
        <v>39</v>
      </c>
      <c r="GNJ1195" s="242" t="s">
        <v>26</v>
      </c>
      <c r="GNK1195" s="243">
        <v>7</v>
      </c>
      <c r="GNL1195" s="243">
        <v>2</v>
      </c>
      <c r="GNM1195" s="244" t="s">
        <v>237</v>
      </c>
      <c r="GNN1195" s="245">
        <v>119</v>
      </c>
      <c r="GNO1195" s="246">
        <v>213</v>
      </c>
      <c r="GNP1195" s="247" t="e">
        <f>GNP1228+GNP1254+GNP1285+GNP1301+GNP1323+GNP1355+GNP1371+GNP1392+GNP1412+GNP1440+#REF!+GNP1455+#REF!+#REF!+#REF!</f>
        <v>#REF!</v>
      </c>
      <c r="GNQ1195" s="241" t="s">
        <v>39</v>
      </c>
      <c r="GNR1195" s="242" t="s">
        <v>26</v>
      </c>
      <c r="GNS1195" s="243">
        <v>7</v>
      </c>
      <c r="GNT1195" s="243">
        <v>2</v>
      </c>
      <c r="GNU1195" s="244" t="s">
        <v>237</v>
      </c>
      <c r="GNV1195" s="245">
        <v>119</v>
      </c>
      <c r="GNW1195" s="246">
        <v>213</v>
      </c>
      <c r="GNX1195" s="247" t="e">
        <f>GNX1228+GNX1254+GNX1285+GNX1301+GNX1323+GNX1355+GNX1371+GNX1392+GNX1412+GNX1440+#REF!+GNX1455+#REF!+#REF!+#REF!</f>
        <v>#REF!</v>
      </c>
      <c r="GNY1195" s="241" t="s">
        <v>39</v>
      </c>
      <c r="GNZ1195" s="242" t="s">
        <v>26</v>
      </c>
      <c r="GOA1195" s="243">
        <v>7</v>
      </c>
      <c r="GOB1195" s="243">
        <v>2</v>
      </c>
      <c r="GOC1195" s="244" t="s">
        <v>237</v>
      </c>
      <c r="GOD1195" s="245">
        <v>119</v>
      </c>
      <c r="GOE1195" s="246">
        <v>213</v>
      </c>
      <c r="GOF1195" s="247" t="e">
        <f>GOF1228+GOF1254+GOF1285+GOF1301+GOF1323+GOF1355+GOF1371+GOF1392+GOF1412+GOF1440+#REF!+GOF1455+#REF!+#REF!+#REF!</f>
        <v>#REF!</v>
      </c>
      <c r="GOG1195" s="241" t="s">
        <v>39</v>
      </c>
      <c r="GOH1195" s="242" t="s">
        <v>26</v>
      </c>
      <c r="GOI1195" s="243">
        <v>7</v>
      </c>
      <c r="GOJ1195" s="243">
        <v>2</v>
      </c>
      <c r="GOK1195" s="244" t="s">
        <v>237</v>
      </c>
      <c r="GOL1195" s="245">
        <v>119</v>
      </c>
      <c r="GOM1195" s="246">
        <v>213</v>
      </c>
      <c r="GON1195" s="247" t="e">
        <f>GON1228+GON1254+GON1285+GON1301+GON1323+GON1355+GON1371+GON1392+GON1412+GON1440+#REF!+GON1455+#REF!+#REF!+#REF!</f>
        <v>#REF!</v>
      </c>
      <c r="GOO1195" s="241" t="s">
        <v>39</v>
      </c>
      <c r="GOP1195" s="242" t="s">
        <v>26</v>
      </c>
      <c r="GOQ1195" s="243">
        <v>7</v>
      </c>
      <c r="GOR1195" s="243">
        <v>2</v>
      </c>
      <c r="GOS1195" s="244" t="s">
        <v>237</v>
      </c>
      <c r="GOT1195" s="245">
        <v>119</v>
      </c>
      <c r="GOU1195" s="246">
        <v>213</v>
      </c>
      <c r="GOV1195" s="247" t="e">
        <f>GOV1228+GOV1254+GOV1285+GOV1301+GOV1323+GOV1355+GOV1371+GOV1392+GOV1412+GOV1440+#REF!+GOV1455+#REF!+#REF!+#REF!</f>
        <v>#REF!</v>
      </c>
      <c r="GOW1195" s="241" t="s">
        <v>39</v>
      </c>
      <c r="GOX1195" s="242" t="s">
        <v>26</v>
      </c>
      <c r="GOY1195" s="243">
        <v>7</v>
      </c>
      <c r="GOZ1195" s="243">
        <v>2</v>
      </c>
      <c r="GPA1195" s="244" t="s">
        <v>237</v>
      </c>
      <c r="GPB1195" s="245">
        <v>119</v>
      </c>
      <c r="GPC1195" s="246">
        <v>213</v>
      </c>
      <c r="GPD1195" s="247" t="e">
        <f>GPD1228+GPD1254+GPD1285+GPD1301+GPD1323+GPD1355+GPD1371+GPD1392+GPD1412+GPD1440+#REF!+GPD1455+#REF!+#REF!+#REF!</f>
        <v>#REF!</v>
      </c>
      <c r="GPE1195" s="241" t="s">
        <v>39</v>
      </c>
      <c r="GPF1195" s="242" t="s">
        <v>26</v>
      </c>
      <c r="GPG1195" s="243">
        <v>7</v>
      </c>
      <c r="GPH1195" s="243">
        <v>2</v>
      </c>
      <c r="GPI1195" s="244" t="s">
        <v>237</v>
      </c>
      <c r="GPJ1195" s="245">
        <v>119</v>
      </c>
      <c r="GPK1195" s="246">
        <v>213</v>
      </c>
      <c r="GPL1195" s="247" t="e">
        <f>GPL1228+GPL1254+GPL1285+GPL1301+GPL1323+GPL1355+GPL1371+GPL1392+GPL1412+GPL1440+#REF!+GPL1455+#REF!+#REF!+#REF!</f>
        <v>#REF!</v>
      </c>
      <c r="GPM1195" s="241" t="s">
        <v>39</v>
      </c>
      <c r="GPN1195" s="242" t="s">
        <v>26</v>
      </c>
      <c r="GPO1195" s="243">
        <v>7</v>
      </c>
      <c r="GPP1195" s="243">
        <v>2</v>
      </c>
      <c r="GPQ1195" s="244" t="s">
        <v>237</v>
      </c>
      <c r="GPR1195" s="245">
        <v>119</v>
      </c>
      <c r="GPS1195" s="246">
        <v>213</v>
      </c>
      <c r="GPT1195" s="247" t="e">
        <f>GPT1228+GPT1254+GPT1285+GPT1301+GPT1323+GPT1355+GPT1371+GPT1392+GPT1412+GPT1440+#REF!+GPT1455+#REF!+#REF!+#REF!</f>
        <v>#REF!</v>
      </c>
      <c r="GPU1195" s="241" t="s">
        <v>39</v>
      </c>
      <c r="GPV1195" s="242" t="s">
        <v>26</v>
      </c>
      <c r="GPW1195" s="243">
        <v>7</v>
      </c>
      <c r="GPX1195" s="243">
        <v>2</v>
      </c>
      <c r="GPY1195" s="244" t="s">
        <v>237</v>
      </c>
      <c r="GPZ1195" s="245">
        <v>119</v>
      </c>
      <c r="GQA1195" s="246">
        <v>213</v>
      </c>
      <c r="GQB1195" s="247" t="e">
        <f>GQB1228+GQB1254+GQB1285+GQB1301+GQB1323+GQB1355+GQB1371+GQB1392+GQB1412+GQB1440+#REF!+GQB1455+#REF!+#REF!+#REF!</f>
        <v>#REF!</v>
      </c>
      <c r="GQC1195" s="241" t="s">
        <v>39</v>
      </c>
      <c r="GQD1195" s="242" t="s">
        <v>26</v>
      </c>
      <c r="GQE1195" s="243">
        <v>7</v>
      </c>
      <c r="GQF1195" s="243">
        <v>2</v>
      </c>
      <c r="GQG1195" s="244" t="s">
        <v>237</v>
      </c>
      <c r="GQH1195" s="245">
        <v>119</v>
      </c>
      <c r="GQI1195" s="246">
        <v>213</v>
      </c>
      <c r="GQJ1195" s="247" t="e">
        <f>GQJ1228+GQJ1254+GQJ1285+GQJ1301+GQJ1323+GQJ1355+GQJ1371+GQJ1392+GQJ1412+GQJ1440+#REF!+GQJ1455+#REF!+#REF!+#REF!</f>
        <v>#REF!</v>
      </c>
      <c r="GQK1195" s="241" t="s">
        <v>39</v>
      </c>
      <c r="GQL1195" s="242" t="s">
        <v>26</v>
      </c>
      <c r="GQM1195" s="243">
        <v>7</v>
      </c>
      <c r="GQN1195" s="243">
        <v>2</v>
      </c>
      <c r="GQO1195" s="244" t="s">
        <v>237</v>
      </c>
      <c r="GQP1195" s="245">
        <v>119</v>
      </c>
      <c r="GQQ1195" s="246">
        <v>213</v>
      </c>
      <c r="GQR1195" s="247" t="e">
        <f>GQR1228+GQR1254+GQR1285+GQR1301+GQR1323+GQR1355+GQR1371+GQR1392+GQR1412+GQR1440+#REF!+GQR1455+#REF!+#REF!+#REF!</f>
        <v>#REF!</v>
      </c>
      <c r="GQS1195" s="241" t="s">
        <v>39</v>
      </c>
      <c r="GQT1195" s="242" t="s">
        <v>26</v>
      </c>
      <c r="GQU1195" s="243">
        <v>7</v>
      </c>
      <c r="GQV1195" s="243">
        <v>2</v>
      </c>
      <c r="GQW1195" s="244" t="s">
        <v>237</v>
      </c>
      <c r="GQX1195" s="245">
        <v>119</v>
      </c>
      <c r="GQY1195" s="246">
        <v>213</v>
      </c>
      <c r="GQZ1195" s="247" t="e">
        <f>GQZ1228+GQZ1254+GQZ1285+GQZ1301+GQZ1323+GQZ1355+GQZ1371+GQZ1392+GQZ1412+GQZ1440+#REF!+GQZ1455+#REF!+#REF!+#REF!</f>
        <v>#REF!</v>
      </c>
      <c r="GRA1195" s="241" t="s">
        <v>39</v>
      </c>
      <c r="GRB1195" s="242" t="s">
        <v>26</v>
      </c>
      <c r="GRC1195" s="243">
        <v>7</v>
      </c>
      <c r="GRD1195" s="243">
        <v>2</v>
      </c>
      <c r="GRE1195" s="244" t="s">
        <v>237</v>
      </c>
      <c r="GRF1195" s="245">
        <v>119</v>
      </c>
      <c r="GRG1195" s="246">
        <v>213</v>
      </c>
      <c r="GRH1195" s="247" t="e">
        <f>GRH1228+GRH1254+GRH1285+GRH1301+GRH1323+GRH1355+GRH1371+GRH1392+GRH1412+GRH1440+#REF!+GRH1455+#REF!+#REF!+#REF!</f>
        <v>#REF!</v>
      </c>
      <c r="GRI1195" s="241" t="s">
        <v>39</v>
      </c>
      <c r="GRJ1195" s="242" t="s">
        <v>26</v>
      </c>
      <c r="GRK1195" s="243">
        <v>7</v>
      </c>
      <c r="GRL1195" s="243">
        <v>2</v>
      </c>
      <c r="GRM1195" s="244" t="s">
        <v>237</v>
      </c>
      <c r="GRN1195" s="245">
        <v>119</v>
      </c>
      <c r="GRO1195" s="246">
        <v>213</v>
      </c>
      <c r="GRP1195" s="247" t="e">
        <f>GRP1228+GRP1254+GRP1285+GRP1301+GRP1323+GRP1355+GRP1371+GRP1392+GRP1412+GRP1440+#REF!+GRP1455+#REF!+#REF!+#REF!</f>
        <v>#REF!</v>
      </c>
      <c r="GRQ1195" s="241" t="s">
        <v>39</v>
      </c>
      <c r="GRR1195" s="242" t="s">
        <v>26</v>
      </c>
      <c r="GRS1195" s="243">
        <v>7</v>
      </c>
      <c r="GRT1195" s="243">
        <v>2</v>
      </c>
      <c r="GRU1195" s="244" t="s">
        <v>237</v>
      </c>
      <c r="GRV1195" s="245">
        <v>119</v>
      </c>
      <c r="GRW1195" s="246">
        <v>213</v>
      </c>
      <c r="GRX1195" s="247" t="e">
        <f>GRX1228+GRX1254+GRX1285+GRX1301+GRX1323+GRX1355+GRX1371+GRX1392+GRX1412+GRX1440+#REF!+GRX1455+#REF!+#REF!+#REF!</f>
        <v>#REF!</v>
      </c>
      <c r="GRY1195" s="241" t="s">
        <v>39</v>
      </c>
      <c r="GRZ1195" s="242" t="s">
        <v>26</v>
      </c>
      <c r="GSA1195" s="243">
        <v>7</v>
      </c>
      <c r="GSB1195" s="243">
        <v>2</v>
      </c>
      <c r="GSC1195" s="244" t="s">
        <v>237</v>
      </c>
      <c r="GSD1195" s="245">
        <v>119</v>
      </c>
      <c r="GSE1195" s="246">
        <v>213</v>
      </c>
      <c r="GSF1195" s="247" t="e">
        <f>GSF1228+GSF1254+GSF1285+GSF1301+GSF1323+GSF1355+GSF1371+GSF1392+GSF1412+GSF1440+#REF!+GSF1455+#REF!+#REF!+#REF!</f>
        <v>#REF!</v>
      </c>
      <c r="GSG1195" s="241" t="s">
        <v>39</v>
      </c>
      <c r="GSH1195" s="242" t="s">
        <v>26</v>
      </c>
      <c r="GSI1195" s="243">
        <v>7</v>
      </c>
      <c r="GSJ1195" s="243">
        <v>2</v>
      </c>
      <c r="GSK1195" s="244" t="s">
        <v>237</v>
      </c>
      <c r="GSL1195" s="245">
        <v>119</v>
      </c>
      <c r="GSM1195" s="246">
        <v>213</v>
      </c>
      <c r="GSN1195" s="247" t="e">
        <f>GSN1228+GSN1254+GSN1285+GSN1301+GSN1323+GSN1355+GSN1371+GSN1392+GSN1412+GSN1440+#REF!+GSN1455+#REF!+#REF!+#REF!</f>
        <v>#REF!</v>
      </c>
      <c r="GSO1195" s="241" t="s">
        <v>39</v>
      </c>
      <c r="GSP1195" s="242" t="s">
        <v>26</v>
      </c>
      <c r="GSQ1195" s="243">
        <v>7</v>
      </c>
      <c r="GSR1195" s="243">
        <v>2</v>
      </c>
      <c r="GSS1195" s="244" t="s">
        <v>237</v>
      </c>
      <c r="GST1195" s="245">
        <v>119</v>
      </c>
      <c r="GSU1195" s="246">
        <v>213</v>
      </c>
      <c r="GSV1195" s="247" t="e">
        <f>GSV1228+GSV1254+GSV1285+GSV1301+GSV1323+GSV1355+GSV1371+GSV1392+GSV1412+GSV1440+#REF!+GSV1455+#REF!+#REF!+#REF!</f>
        <v>#REF!</v>
      </c>
      <c r="GSW1195" s="241" t="s">
        <v>39</v>
      </c>
      <c r="GSX1195" s="242" t="s">
        <v>26</v>
      </c>
      <c r="GSY1195" s="243">
        <v>7</v>
      </c>
      <c r="GSZ1195" s="243">
        <v>2</v>
      </c>
      <c r="GTA1195" s="244" t="s">
        <v>237</v>
      </c>
      <c r="GTB1195" s="245">
        <v>119</v>
      </c>
      <c r="GTC1195" s="246">
        <v>213</v>
      </c>
      <c r="GTD1195" s="247" t="e">
        <f>GTD1228+GTD1254+GTD1285+GTD1301+GTD1323+GTD1355+GTD1371+GTD1392+GTD1412+GTD1440+#REF!+GTD1455+#REF!+#REF!+#REF!</f>
        <v>#REF!</v>
      </c>
      <c r="GTE1195" s="241" t="s">
        <v>39</v>
      </c>
      <c r="GTF1195" s="242" t="s">
        <v>26</v>
      </c>
      <c r="GTG1195" s="243">
        <v>7</v>
      </c>
      <c r="GTH1195" s="243">
        <v>2</v>
      </c>
      <c r="GTI1195" s="244" t="s">
        <v>237</v>
      </c>
      <c r="GTJ1195" s="245">
        <v>119</v>
      </c>
      <c r="GTK1195" s="246">
        <v>213</v>
      </c>
      <c r="GTL1195" s="247" t="e">
        <f>GTL1228+GTL1254+GTL1285+GTL1301+GTL1323+GTL1355+GTL1371+GTL1392+GTL1412+GTL1440+#REF!+GTL1455+#REF!+#REF!+#REF!</f>
        <v>#REF!</v>
      </c>
      <c r="GTM1195" s="241" t="s">
        <v>39</v>
      </c>
      <c r="GTN1195" s="242" t="s">
        <v>26</v>
      </c>
      <c r="GTO1195" s="243">
        <v>7</v>
      </c>
      <c r="GTP1195" s="243">
        <v>2</v>
      </c>
      <c r="GTQ1195" s="244" t="s">
        <v>237</v>
      </c>
      <c r="GTR1195" s="245">
        <v>119</v>
      </c>
      <c r="GTS1195" s="246">
        <v>213</v>
      </c>
      <c r="GTT1195" s="247" t="e">
        <f>GTT1228+GTT1254+GTT1285+GTT1301+GTT1323+GTT1355+GTT1371+GTT1392+GTT1412+GTT1440+#REF!+GTT1455+#REF!+#REF!+#REF!</f>
        <v>#REF!</v>
      </c>
      <c r="GTU1195" s="241" t="s">
        <v>39</v>
      </c>
      <c r="GTV1195" s="242" t="s">
        <v>26</v>
      </c>
      <c r="GTW1195" s="243">
        <v>7</v>
      </c>
      <c r="GTX1195" s="243">
        <v>2</v>
      </c>
      <c r="GTY1195" s="244" t="s">
        <v>237</v>
      </c>
      <c r="GTZ1195" s="245">
        <v>119</v>
      </c>
      <c r="GUA1195" s="246">
        <v>213</v>
      </c>
      <c r="GUB1195" s="247" t="e">
        <f>GUB1228+GUB1254+GUB1285+GUB1301+GUB1323+GUB1355+GUB1371+GUB1392+GUB1412+GUB1440+#REF!+GUB1455+#REF!+#REF!+#REF!</f>
        <v>#REF!</v>
      </c>
      <c r="GUC1195" s="241" t="s">
        <v>39</v>
      </c>
      <c r="GUD1195" s="242" t="s">
        <v>26</v>
      </c>
      <c r="GUE1195" s="243">
        <v>7</v>
      </c>
      <c r="GUF1195" s="243">
        <v>2</v>
      </c>
      <c r="GUG1195" s="244" t="s">
        <v>237</v>
      </c>
      <c r="GUH1195" s="245">
        <v>119</v>
      </c>
      <c r="GUI1195" s="246">
        <v>213</v>
      </c>
      <c r="GUJ1195" s="247" t="e">
        <f>GUJ1228+GUJ1254+GUJ1285+GUJ1301+GUJ1323+GUJ1355+GUJ1371+GUJ1392+GUJ1412+GUJ1440+#REF!+GUJ1455+#REF!+#REF!+#REF!</f>
        <v>#REF!</v>
      </c>
      <c r="GUK1195" s="241" t="s">
        <v>39</v>
      </c>
      <c r="GUL1195" s="242" t="s">
        <v>26</v>
      </c>
      <c r="GUM1195" s="243">
        <v>7</v>
      </c>
      <c r="GUN1195" s="243">
        <v>2</v>
      </c>
      <c r="GUO1195" s="244" t="s">
        <v>237</v>
      </c>
      <c r="GUP1195" s="245">
        <v>119</v>
      </c>
      <c r="GUQ1195" s="246">
        <v>213</v>
      </c>
      <c r="GUR1195" s="247" t="e">
        <f>GUR1228+GUR1254+GUR1285+GUR1301+GUR1323+GUR1355+GUR1371+GUR1392+GUR1412+GUR1440+#REF!+GUR1455+#REF!+#REF!+#REF!</f>
        <v>#REF!</v>
      </c>
      <c r="GUS1195" s="241" t="s">
        <v>39</v>
      </c>
      <c r="GUT1195" s="242" t="s">
        <v>26</v>
      </c>
      <c r="GUU1195" s="243">
        <v>7</v>
      </c>
      <c r="GUV1195" s="243">
        <v>2</v>
      </c>
      <c r="GUW1195" s="244" t="s">
        <v>237</v>
      </c>
      <c r="GUX1195" s="245">
        <v>119</v>
      </c>
      <c r="GUY1195" s="246">
        <v>213</v>
      </c>
      <c r="GUZ1195" s="247" t="e">
        <f>GUZ1228+GUZ1254+GUZ1285+GUZ1301+GUZ1323+GUZ1355+GUZ1371+GUZ1392+GUZ1412+GUZ1440+#REF!+GUZ1455+#REF!+#REF!+#REF!</f>
        <v>#REF!</v>
      </c>
      <c r="GVA1195" s="241" t="s">
        <v>39</v>
      </c>
      <c r="GVB1195" s="242" t="s">
        <v>26</v>
      </c>
      <c r="GVC1195" s="243">
        <v>7</v>
      </c>
      <c r="GVD1195" s="243">
        <v>2</v>
      </c>
      <c r="GVE1195" s="244" t="s">
        <v>237</v>
      </c>
      <c r="GVF1195" s="245">
        <v>119</v>
      </c>
      <c r="GVG1195" s="246">
        <v>213</v>
      </c>
      <c r="GVH1195" s="247" t="e">
        <f>GVH1228+GVH1254+GVH1285+GVH1301+GVH1323+GVH1355+GVH1371+GVH1392+GVH1412+GVH1440+#REF!+GVH1455+#REF!+#REF!+#REF!</f>
        <v>#REF!</v>
      </c>
      <c r="GVI1195" s="241" t="s">
        <v>39</v>
      </c>
      <c r="GVJ1195" s="242" t="s">
        <v>26</v>
      </c>
      <c r="GVK1195" s="243">
        <v>7</v>
      </c>
      <c r="GVL1195" s="243">
        <v>2</v>
      </c>
      <c r="GVM1195" s="244" t="s">
        <v>237</v>
      </c>
      <c r="GVN1195" s="245">
        <v>119</v>
      </c>
      <c r="GVO1195" s="246">
        <v>213</v>
      </c>
      <c r="GVP1195" s="247" t="e">
        <f>GVP1228+GVP1254+GVP1285+GVP1301+GVP1323+GVP1355+GVP1371+GVP1392+GVP1412+GVP1440+#REF!+GVP1455+#REF!+#REF!+#REF!</f>
        <v>#REF!</v>
      </c>
      <c r="GVQ1195" s="241" t="s">
        <v>39</v>
      </c>
      <c r="GVR1195" s="242" t="s">
        <v>26</v>
      </c>
      <c r="GVS1195" s="243">
        <v>7</v>
      </c>
      <c r="GVT1195" s="243">
        <v>2</v>
      </c>
      <c r="GVU1195" s="244" t="s">
        <v>237</v>
      </c>
      <c r="GVV1195" s="245">
        <v>119</v>
      </c>
      <c r="GVW1195" s="246">
        <v>213</v>
      </c>
      <c r="GVX1195" s="247" t="e">
        <f>GVX1228+GVX1254+GVX1285+GVX1301+GVX1323+GVX1355+GVX1371+GVX1392+GVX1412+GVX1440+#REF!+GVX1455+#REF!+#REF!+#REF!</f>
        <v>#REF!</v>
      </c>
      <c r="GVY1195" s="241" t="s">
        <v>39</v>
      </c>
      <c r="GVZ1195" s="242" t="s">
        <v>26</v>
      </c>
      <c r="GWA1195" s="243">
        <v>7</v>
      </c>
      <c r="GWB1195" s="243">
        <v>2</v>
      </c>
      <c r="GWC1195" s="244" t="s">
        <v>237</v>
      </c>
      <c r="GWD1195" s="245">
        <v>119</v>
      </c>
      <c r="GWE1195" s="246">
        <v>213</v>
      </c>
      <c r="GWF1195" s="247" t="e">
        <f>GWF1228+GWF1254+GWF1285+GWF1301+GWF1323+GWF1355+GWF1371+GWF1392+GWF1412+GWF1440+#REF!+GWF1455+#REF!+#REF!+#REF!</f>
        <v>#REF!</v>
      </c>
      <c r="GWG1195" s="241" t="s">
        <v>39</v>
      </c>
      <c r="GWH1195" s="242" t="s">
        <v>26</v>
      </c>
      <c r="GWI1195" s="243">
        <v>7</v>
      </c>
      <c r="GWJ1195" s="243">
        <v>2</v>
      </c>
      <c r="GWK1195" s="244" t="s">
        <v>237</v>
      </c>
      <c r="GWL1195" s="245">
        <v>119</v>
      </c>
      <c r="GWM1195" s="246">
        <v>213</v>
      </c>
      <c r="GWN1195" s="247" t="e">
        <f>GWN1228+GWN1254+GWN1285+GWN1301+GWN1323+GWN1355+GWN1371+GWN1392+GWN1412+GWN1440+#REF!+GWN1455+#REF!+#REF!+#REF!</f>
        <v>#REF!</v>
      </c>
      <c r="GWO1195" s="241" t="s">
        <v>39</v>
      </c>
      <c r="GWP1195" s="242" t="s">
        <v>26</v>
      </c>
      <c r="GWQ1195" s="243">
        <v>7</v>
      </c>
      <c r="GWR1195" s="243">
        <v>2</v>
      </c>
      <c r="GWS1195" s="244" t="s">
        <v>237</v>
      </c>
      <c r="GWT1195" s="245">
        <v>119</v>
      </c>
      <c r="GWU1195" s="246">
        <v>213</v>
      </c>
      <c r="GWV1195" s="247" t="e">
        <f>GWV1228+GWV1254+GWV1285+GWV1301+GWV1323+GWV1355+GWV1371+GWV1392+GWV1412+GWV1440+#REF!+GWV1455+#REF!+#REF!+#REF!</f>
        <v>#REF!</v>
      </c>
      <c r="GWW1195" s="241" t="s">
        <v>39</v>
      </c>
      <c r="GWX1195" s="242" t="s">
        <v>26</v>
      </c>
      <c r="GWY1195" s="243">
        <v>7</v>
      </c>
      <c r="GWZ1195" s="243">
        <v>2</v>
      </c>
      <c r="GXA1195" s="244" t="s">
        <v>237</v>
      </c>
      <c r="GXB1195" s="245">
        <v>119</v>
      </c>
      <c r="GXC1195" s="246">
        <v>213</v>
      </c>
      <c r="GXD1195" s="247" t="e">
        <f>GXD1228+GXD1254+GXD1285+GXD1301+GXD1323+GXD1355+GXD1371+GXD1392+GXD1412+GXD1440+#REF!+GXD1455+#REF!+#REF!+#REF!</f>
        <v>#REF!</v>
      </c>
      <c r="GXE1195" s="241" t="s">
        <v>39</v>
      </c>
      <c r="GXF1195" s="242" t="s">
        <v>26</v>
      </c>
      <c r="GXG1195" s="243">
        <v>7</v>
      </c>
      <c r="GXH1195" s="243">
        <v>2</v>
      </c>
      <c r="GXI1195" s="244" t="s">
        <v>237</v>
      </c>
      <c r="GXJ1195" s="245">
        <v>119</v>
      </c>
      <c r="GXK1195" s="246">
        <v>213</v>
      </c>
      <c r="GXL1195" s="247" t="e">
        <f>GXL1228+GXL1254+GXL1285+GXL1301+GXL1323+GXL1355+GXL1371+GXL1392+GXL1412+GXL1440+#REF!+GXL1455+#REF!+#REF!+#REF!</f>
        <v>#REF!</v>
      </c>
      <c r="GXM1195" s="241" t="s">
        <v>39</v>
      </c>
      <c r="GXN1195" s="242" t="s">
        <v>26</v>
      </c>
      <c r="GXO1195" s="243">
        <v>7</v>
      </c>
      <c r="GXP1195" s="243">
        <v>2</v>
      </c>
      <c r="GXQ1195" s="244" t="s">
        <v>237</v>
      </c>
      <c r="GXR1195" s="245">
        <v>119</v>
      </c>
      <c r="GXS1195" s="246">
        <v>213</v>
      </c>
      <c r="GXT1195" s="247" t="e">
        <f>GXT1228+GXT1254+GXT1285+GXT1301+GXT1323+GXT1355+GXT1371+GXT1392+GXT1412+GXT1440+#REF!+GXT1455+#REF!+#REF!+#REF!</f>
        <v>#REF!</v>
      </c>
      <c r="GXU1195" s="241" t="s">
        <v>39</v>
      </c>
      <c r="GXV1195" s="242" t="s">
        <v>26</v>
      </c>
      <c r="GXW1195" s="243">
        <v>7</v>
      </c>
      <c r="GXX1195" s="243">
        <v>2</v>
      </c>
      <c r="GXY1195" s="244" t="s">
        <v>237</v>
      </c>
      <c r="GXZ1195" s="245">
        <v>119</v>
      </c>
      <c r="GYA1195" s="246">
        <v>213</v>
      </c>
      <c r="GYB1195" s="247" t="e">
        <f>GYB1228+GYB1254+GYB1285+GYB1301+GYB1323+GYB1355+GYB1371+GYB1392+GYB1412+GYB1440+#REF!+GYB1455+#REF!+#REF!+#REF!</f>
        <v>#REF!</v>
      </c>
      <c r="GYC1195" s="241" t="s">
        <v>39</v>
      </c>
      <c r="GYD1195" s="242" t="s">
        <v>26</v>
      </c>
      <c r="GYE1195" s="243">
        <v>7</v>
      </c>
      <c r="GYF1195" s="243">
        <v>2</v>
      </c>
      <c r="GYG1195" s="244" t="s">
        <v>237</v>
      </c>
      <c r="GYH1195" s="245">
        <v>119</v>
      </c>
      <c r="GYI1195" s="246">
        <v>213</v>
      </c>
      <c r="GYJ1195" s="247" t="e">
        <f>GYJ1228+GYJ1254+GYJ1285+GYJ1301+GYJ1323+GYJ1355+GYJ1371+GYJ1392+GYJ1412+GYJ1440+#REF!+GYJ1455+#REF!+#REF!+#REF!</f>
        <v>#REF!</v>
      </c>
      <c r="GYK1195" s="241" t="s">
        <v>39</v>
      </c>
      <c r="GYL1195" s="242" t="s">
        <v>26</v>
      </c>
      <c r="GYM1195" s="243">
        <v>7</v>
      </c>
      <c r="GYN1195" s="243">
        <v>2</v>
      </c>
      <c r="GYO1195" s="244" t="s">
        <v>237</v>
      </c>
      <c r="GYP1195" s="245">
        <v>119</v>
      </c>
      <c r="GYQ1195" s="246">
        <v>213</v>
      </c>
      <c r="GYR1195" s="247" t="e">
        <f>GYR1228+GYR1254+GYR1285+GYR1301+GYR1323+GYR1355+GYR1371+GYR1392+GYR1412+GYR1440+#REF!+GYR1455+#REF!+#REF!+#REF!</f>
        <v>#REF!</v>
      </c>
      <c r="GYS1195" s="241" t="s">
        <v>39</v>
      </c>
      <c r="GYT1195" s="242" t="s">
        <v>26</v>
      </c>
      <c r="GYU1195" s="243">
        <v>7</v>
      </c>
      <c r="GYV1195" s="243">
        <v>2</v>
      </c>
      <c r="GYW1195" s="244" t="s">
        <v>237</v>
      </c>
      <c r="GYX1195" s="245">
        <v>119</v>
      </c>
      <c r="GYY1195" s="246">
        <v>213</v>
      </c>
      <c r="GYZ1195" s="247" t="e">
        <f>GYZ1228+GYZ1254+GYZ1285+GYZ1301+GYZ1323+GYZ1355+GYZ1371+GYZ1392+GYZ1412+GYZ1440+#REF!+GYZ1455+#REF!+#REF!+#REF!</f>
        <v>#REF!</v>
      </c>
      <c r="GZA1195" s="241" t="s">
        <v>39</v>
      </c>
      <c r="GZB1195" s="242" t="s">
        <v>26</v>
      </c>
      <c r="GZC1195" s="243">
        <v>7</v>
      </c>
      <c r="GZD1195" s="243">
        <v>2</v>
      </c>
      <c r="GZE1195" s="244" t="s">
        <v>237</v>
      </c>
      <c r="GZF1195" s="245">
        <v>119</v>
      </c>
      <c r="GZG1195" s="246">
        <v>213</v>
      </c>
      <c r="GZH1195" s="247" t="e">
        <f>GZH1228+GZH1254+GZH1285+GZH1301+GZH1323+GZH1355+GZH1371+GZH1392+GZH1412+GZH1440+#REF!+GZH1455+#REF!+#REF!+#REF!</f>
        <v>#REF!</v>
      </c>
      <c r="GZI1195" s="241" t="s">
        <v>39</v>
      </c>
      <c r="GZJ1195" s="242" t="s">
        <v>26</v>
      </c>
      <c r="GZK1195" s="243">
        <v>7</v>
      </c>
      <c r="GZL1195" s="243">
        <v>2</v>
      </c>
      <c r="GZM1195" s="244" t="s">
        <v>237</v>
      </c>
      <c r="GZN1195" s="245">
        <v>119</v>
      </c>
      <c r="GZO1195" s="246">
        <v>213</v>
      </c>
      <c r="GZP1195" s="247" t="e">
        <f>GZP1228+GZP1254+GZP1285+GZP1301+GZP1323+GZP1355+GZP1371+GZP1392+GZP1412+GZP1440+#REF!+GZP1455+#REF!+#REF!+#REF!</f>
        <v>#REF!</v>
      </c>
      <c r="GZQ1195" s="241" t="s">
        <v>39</v>
      </c>
      <c r="GZR1195" s="242" t="s">
        <v>26</v>
      </c>
      <c r="GZS1195" s="243">
        <v>7</v>
      </c>
      <c r="GZT1195" s="243">
        <v>2</v>
      </c>
      <c r="GZU1195" s="244" t="s">
        <v>237</v>
      </c>
      <c r="GZV1195" s="245">
        <v>119</v>
      </c>
      <c r="GZW1195" s="246">
        <v>213</v>
      </c>
      <c r="GZX1195" s="247" t="e">
        <f>GZX1228+GZX1254+GZX1285+GZX1301+GZX1323+GZX1355+GZX1371+GZX1392+GZX1412+GZX1440+#REF!+GZX1455+#REF!+#REF!+#REF!</f>
        <v>#REF!</v>
      </c>
      <c r="GZY1195" s="241" t="s">
        <v>39</v>
      </c>
      <c r="GZZ1195" s="242" t="s">
        <v>26</v>
      </c>
      <c r="HAA1195" s="243">
        <v>7</v>
      </c>
      <c r="HAB1195" s="243">
        <v>2</v>
      </c>
      <c r="HAC1195" s="244" t="s">
        <v>237</v>
      </c>
      <c r="HAD1195" s="245">
        <v>119</v>
      </c>
      <c r="HAE1195" s="246">
        <v>213</v>
      </c>
      <c r="HAF1195" s="247" t="e">
        <f>HAF1228+HAF1254+HAF1285+HAF1301+HAF1323+HAF1355+HAF1371+HAF1392+HAF1412+HAF1440+#REF!+HAF1455+#REF!+#REF!+#REF!</f>
        <v>#REF!</v>
      </c>
      <c r="HAG1195" s="241" t="s">
        <v>39</v>
      </c>
      <c r="HAH1195" s="242" t="s">
        <v>26</v>
      </c>
      <c r="HAI1195" s="243">
        <v>7</v>
      </c>
      <c r="HAJ1195" s="243">
        <v>2</v>
      </c>
      <c r="HAK1195" s="244" t="s">
        <v>237</v>
      </c>
      <c r="HAL1195" s="245">
        <v>119</v>
      </c>
      <c r="HAM1195" s="246">
        <v>213</v>
      </c>
      <c r="HAN1195" s="247" t="e">
        <f>HAN1228+HAN1254+HAN1285+HAN1301+HAN1323+HAN1355+HAN1371+HAN1392+HAN1412+HAN1440+#REF!+HAN1455+#REF!+#REF!+#REF!</f>
        <v>#REF!</v>
      </c>
      <c r="HAO1195" s="241" t="s">
        <v>39</v>
      </c>
      <c r="HAP1195" s="242" t="s">
        <v>26</v>
      </c>
      <c r="HAQ1195" s="243">
        <v>7</v>
      </c>
      <c r="HAR1195" s="243">
        <v>2</v>
      </c>
      <c r="HAS1195" s="244" t="s">
        <v>237</v>
      </c>
      <c r="HAT1195" s="245">
        <v>119</v>
      </c>
      <c r="HAU1195" s="246">
        <v>213</v>
      </c>
      <c r="HAV1195" s="247" t="e">
        <f>HAV1228+HAV1254+HAV1285+HAV1301+HAV1323+HAV1355+HAV1371+HAV1392+HAV1412+HAV1440+#REF!+HAV1455+#REF!+#REF!+#REF!</f>
        <v>#REF!</v>
      </c>
      <c r="HAW1195" s="241" t="s">
        <v>39</v>
      </c>
      <c r="HAX1195" s="242" t="s">
        <v>26</v>
      </c>
      <c r="HAY1195" s="243">
        <v>7</v>
      </c>
      <c r="HAZ1195" s="243">
        <v>2</v>
      </c>
      <c r="HBA1195" s="244" t="s">
        <v>237</v>
      </c>
      <c r="HBB1195" s="245">
        <v>119</v>
      </c>
      <c r="HBC1195" s="246">
        <v>213</v>
      </c>
      <c r="HBD1195" s="247" t="e">
        <f>HBD1228+HBD1254+HBD1285+HBD1301+HBD1323+HBD1355+HBD1371+HBD1392+HBD1412+HBD1440+#REF!+HBD1455+#REF!+#REF!+#REF!</f>
        <v>#REF!</v>
      </c>
      <c r="HBE1195" s="241" t="s">
        <v>39</v>
      </c>
      <c r="HBF1195" s="242" t="s">
        <v>26</v>
      </c>
      <c r="HBG1195" s="243">
        <v>7</v>
      </c>
      <c r="HBH1195" s="243">
        <v>2</v>
      </c>
      <c r="HBI1195" s="244" t="s">
        <v>237</v>
      </c>
      <c r="HBJ1195" s="245">
        <v>119</v>
      </c>
      <c r="HBK1195" s="246">
        <v>213</v>
      </c>
      <c r="HBL1195" s="247" t="e">
        <f>HBL1228+HBL1254+HBL1285+HBL1301+HBL1323+HBL1355+HBL1371+HBL1392+HBL1412+HBL1440+#REF!+HBL1455+#REF!+#REF!+#REF!</f>
        <v>#REF!</v>
      </c>
      <c r="HBM1195" s="241" t="s">
        <v>39</v>
      </c>
      <c r="HBN1195" s="242" t="s">
        <v>26</v>
      </c>
      <c r="HBO1195" s="243">
        <v>7</v>
      </c>
      <c r="HBP1195" s="243">
        <v>2</v>
      </c>
      <c r="HBQ1195" s="244" t="s">
        <v>237</v>
      </c>
      <c r="HBR1195" s="245">
        <v>119</v>
      </c>
      <c r="HBS1195" s="246">
        <v>213</v>
      </c>
      <c r="HBT1195" s="247" t="e">
        <f>HBT1228+HBT1254+HBT1285+HBT1301+HBT1323+HBT1355+HBT1371+HBT1392+HBT1412+HBT1440+#REF!+HBT1455+#REF!+#REF!+#REF!</f>
        <v>#REF!</v>
      </c>
      <c r="HBU1195" s="241" t="s">
        <v>39</v>
      </c>
      <c r="HBV1195" s="242" t="s">
        <v>26</v>
      </c>
      <c r="HBW1195" s="243">
        <v>7</v>
      </c>
      <c r="HBX1195" s="243">
        <v>2</v>
      </c>
      <c r="HBY1195" s="244" t="s">
        <v>237</v>
      </c>
      <c r="HBZ1195" s="245">
        <v>119</v>
      </c>
      <c r="HCA1195" s="246">
        <v>213</v>
      </c>
      <c r="HCB1195" s="247" t="e">
        <f>HCB1228+HCB1254+HCB1285+HCB1301+HCB1323+HCB1355+HCB1371+HCB1392+HCB1412+HCB1440+#REF!+HCB1455+#REF!+#REF!+#REF!</f>
        <v>#REF!</v>
      </c>
      <c r="HCC1195" s="241" t="s">
        <v>39</v>
      </c>
      <c r="HCD1195" s="242" t="s">
        <v>26</v>
      </c>
      <c r="HCE1195" s="243">
        <v>7</v>
      </c>
      <c r="HCF1195" s="243">
        <v>2</v>
      </c>
      <c r="HCG1195" s="244" t="s">
        <v>237</v>
      </c>
      <c r="HCH1195" s="245">
        <v>119</v>
      </c>
      <c r="HCI1195" s="246">
        <v>213</v>
      </c>
      <c r="HCJ1195" s="247" t="e">
        <f>HCJ1228+HCJ1254+HCJ1285+HCJ1301+HCJ1323+HCJ1355+HCJ1371+HCJ1392+HCJ1412+HCJ1440+#REF!+HCJ1455+#REF!+#REF!+#REF!</f>
        <v>#REF!</v>
      </c>
      <c r="HCK1195" s="241" t="s">
        <v>39</v>
      </c>
      <c r="HCL1195" s="242" t="s">
        <v>26</v>
      </c>
      <c r="HCM1195" s="243">
        <v>7</v>
      </c>
      <c r="HCN1195" s="243">
        <v>2</v>
      </c>
      <c r="HCO1195" s="244" t="s">
        <v>237</v>
      </c>
      <c r="HCP1195" s="245">
        <v>119</v>
      </c>
      <c r="HCQ1195" s="246">
        <v>213</v>
      </c>
      <c r="HCR1195" s="247" t="e">
        <f>HCR1228+HCR1254+HCR1285+HCR1301+HCR1323+HCR1355+HCR1371+HCR1392+HCR1412+HCR1440+#REF!+HCR1455+#REF!+#REF!+#REF!</f>
        <v>#REF!</v>
      </c>
      <c r="HCS1195" s="241" t="s">
        <v>39</v>
      </c>
      <c r="HCT1195" s="242" t="s">
        <v>26</v>
      </c>
      <c r="HCU1195" s="243">
        <v>7</v>
      </c>
      <c r="HCV1195" s="243">
        <v>2</v>
      </c>
      <c r="HCW1195" s="244" t="s">
        <v>237</v>
      </c>
      <c r="HCX1195" s="245">
        <v>119</v>
      </c>
      <c r="HCY1195" s="246">
        <v>213</v>
      </c>
      <c r="HCZ1195" s="247" t="e">
        <f>HCZ1228+HCZ1254+HCZ1285+HCZ1301+HCZ1323+HCZ1355+HCZ1371+HCZ1392+HCZ1412+HCZ1440+#REF!+HCZ1455+#REF!+#REF!+#REF!</f>
        <v>#REF!</v>
      </c>
      <c r="HDA1195" s="241" t="s">
        <v>39</v>
      </c>
      <c r="HDB1195" s="242" t="s">
        <v>26</v>
      </c>
      <c r="HDC1195" s="243">
        <v>7</v>
      </c>
      <c r="HDD1195" s="243">
        <v>2</v>
      </c>
      <c r="HDE1195" s="244" t="s">
        <v>237</v>
      </c>
      <c r="HDF1195" s="245">
        <v>119</v>
      </c>
      <c r="HDG1195" s="246">
        <v>213</v>
      </c>
      <c r="HDH1195" s="247" t="e">
        <f>HDH1228+HDH1254+HDH1285+HDH1301+HDH1323+HDH1355+HDH1371+HDH1392+HDH1412+HDH1440+#REF!+HDH1455+#REF!+#REF!+#REF!</f>
        <v>#REF!</v>
      </c>
      <c r="HDI1195" s="241" t="s">
        <v>39</v>
      </c>
      <c r="HDJ1195" s="242" t="s">
        <v>26</v>
      </c>
      <c r="HDK1195" s="243">
        <v>7</v>
      </c>
      <c r="HDL1195" s="243">
        <v>2</v>
      </c>
      <c r="HDM1195" s="244" t="s">
        <v>237</v>
      </c>
      <c r="HDN1195" s="245">
        <v>119</v>
      </c>
      <c r="HDO1195" s="246">
        <v>213</v>
      </c>
      <c r="HDP1195" s="247" t="e">
        <f>HDP1228+HDP1254+HDP1285+HDP1301+HDP1323+HDP1355+HDP1371+HDP1392+HDP1412+HDP1440+#REF!+HDP1455+#REF!+#REF!+#REF!</f>
        <v>#REF!</v>
      </c>
      <c r="HDQ1195" s="241" t="s">
        <v>39</v>
      </c>
      <c r="HDR1195" s="242" t="s">
        <v>26</v>
      </c>
      <c r="HDS1195" s="243">
        <v>7</v>
      </c>
      <c r="HDT1195" s="243">
        <v>2</v>
      </c>
      <c r="HDU1195" s="244" t="s">
        <v>237</v>
      </c>
      <c r="HDV1195" s="245">
        <v>119</v>
      </c>
      <c r="HDW1195" s="246">
        <v>213</v>
      </c>
      <c r="HDX1195" s="247" t="e">
        <f>HDX1228+HDX1254+HDX1285+HDX1301+HDX1323+HDX1355+HDX1371+HDX1392+HDX1412+HDX1440+#REF!+HDX1455+#REF!+#REF!+#REF!</f>
        <v>#REF!</v>
      </c>
      <c r="HDY1195" s="241" t="s">
        <v>39</v>
      </c>
      <c r="HDZ1195" s="242" t="s">
        <v>26</v>
      </c>
      <c r="HEA1195" s="243">
        <v>7</v>
      </c>
      <c r="HEB1195" s="243">
        <v>2</v>
      </c>
      <c r="HEC1195" s="244" t="s">
        <v>237</v>
      </c>
      <c r="HED1195" s="245">
        <v>119</v>
      </c>
      <c r="HEE1195" s="246">
        <v>213</v>
      </c>
      <c r="HEF1195" s="247" t="e">
        <f>HEF1228+HEF1254+HEF1285+HEF1301+HEF1323+HEF1355+HEF1371+HEF1392+HEF1412+HEF1440+#REF!+HEF1455+#REF!+#REF!+#REF!</f>
        <v>#REF!</v>
      </c>
      <c r="HEG1195" s="241" t="s">
        <v>39</v>
      </c>
      <c r="HEH1195" s="242" t="s">
        <v>26</v>
      </c>
      <c r="HEI1195" s="243">
        <v>7</v>
      </c>
      <c r="HEJ1195" s="243">
        <v>2</v>
      </c>
      <c r="HEK1195" s="244" t="s">
        <v>237</v>
      </c>
      <c r="HEL1195" s="245">
        <v>119</v>
      </c>
      <c r="HEM1195" s="246">
        <v>213</v>
      </c>
      <c r="HEN1195" s="247" t="e">
        <f>HEN1228+HEN1254+HEN1285+HEN1301+HEN1323+HEN1355+HEN1371+HEN1392+HEN1412+HEN1440+#REF!+HEN1455+#REF!+#REF!+#REF!</f>
        <v>#REF!</v>
      </c>
      <c r="HEO1195" s="241" t="s">
        <v>39</v>
      </c>
      <c r="HEP1195" s="242" t="s">
        <v>26</v>
      </c>
      <c r="HEQ1195" s="243">
        <v>7</v>
      </c>
      <c r="HER1195" s="243">
        <v>2</v>
      </c>
      <c r="HES1195" s="244" t="s">
        <v>237</v>
      </c>
      <c r="HET1195" s="245">
        <v>119</v>
      </c>
      <c r="HEU1195" s="246">
        <v>213</v>
      </c>
      <c r="HEV1195" s="247" t="e">
        <f>HEV1228+HEV1254+HEV1285+HEV1301+HEV1323+HEV1355+HEV1371+HEV1392+HEV1412+HEV1440+#REF!+HEV1455+#REF!+#REF!+#REF!</f>
        <v>#REF!</v>
      </c>
      <c r="HEW1195" s="241" t="s">
        <v>39</v>
      </c>
      <c r="HEX1195" s="242" t="s">
        <v>26</v>
      </c>
      <c r="HEY1195" s="243">
        <v>7</v>
      </c>
      <c r="HEZ1195" s="243">
        <v>2</v>
      </c>
      <c r="HFA1195" s="244" t="s">
        <v>237</v>
      </c>
      <c r="HFB1195" s="245">
        <v>119</v>
      </c>
      <c r="HFC1195" s="246">
        <v>213</v>
      </c>
      <c r="HFD1195" s="247" t="e">
        <f>HFD1228+HFD1254+HFD1285+HFD1301+HFD1323+HFD1355+HFD1371+HFD1392+HFD1412+HFD1440+#REF!+HFD1455+#REF!+#REF!+#REF!</f>
        <v>#REF!</v>
      </c>
      <c r="HFE1195" s="241" t="s">
        <v>39</v>
      </c>
      <c r="HFF1195" s="242" t="s">
        <v>26</v>
      </c>
      <c r="HFG1195" s="243">
        <v>7</v>
      </c>
      <c r="HFH1195" s="243">
        <v>2</v>
      </c>
      <c r="HFI1195" s="244" t="s">
        <v>237</v>
      </c>
      <c r="HFJ1195" s="245">
        <v>119</v>
      </c>
      <c r="HFK1195" s="246">
        <v>213</v>
      </c>
      <c r="HFL1195" s="247" t="e">
        <f>HFL1228+HFL1254+HFL1285+HFL1301+HFL1323+HFL1355+HFL1371+HFL1392+HFL1412+HFL1440+#REF!+HFL1455+#REF!+#REF!+#REF!</f>
        <v>#REF!</v>
      </c>
      <c r="HFM1195" s="241" t="s">
        <v>39</v>
      </c>
      <c r="HFN1195" s="242" t="s">
        <v>26</v>
      </c>
      <c r="HFO1195" s="243">
        <v>7</v>
      </c>
      <c r="HFP1195" s="243">
        <v>2</v>
      </c>
      <c r="HFQ1195" s="244" t="s">
        <v>237</v>
      </c>
      <c r="HFR1195" s="245">
        <v>119</v>
      </c>
      <c r="HFS1195" s="246">
        <v>213</v>
      </c>
      <c r="HFT1195" s="247" t="e">
        <f>HFT1228+HFT1254+HFT1285+HFT1301+HFT1323+HFT1355+HFT1371+HFT1392+HFT1412+HFT1440+#REF!+HFT1455+#REF!+#REF!+#REF!</f>
        <v>#REF!</v>
      </c>
      <c r="HFU1195" s="241" t="s">
        <v>39</v>
      </c>
      <c r="HFV1195" s="242" t="s">
        <v>26</v>
      </c>
      <c r="HFW1195" s="243">
        <v>7</v>
      </c>
      <c r="HFX1195" s="243">
        <v>2</v>
      </c>
      <c r="HFY1195" s="244" t="s">
        <v>237</v>
      </c>
      <c r="HFZ1195" s="245">
        <v>119</v>
      </c>
      <c r="HGA1195" s="246">
        <v>213</v>
      </c>
      <c r="HGB1195" s="247" t="e">
        <f>HGB1228+HGB1254+HGB1285+HGB1301+HGB1323+HGB1355+HGB1371+HGB1392+HGB1412+HGB1440+#REF!+HGB1455+#REF!+#REF!+#REF!</f>
        <v>#REF!</v>
      </c>
      <c r="HGC1195" s="241" t="s">
        <v>39</v>
      </c>
      <c r="HGD1195" s="242" t="s">
        <v>26</v>
      </c>
      <c r="HGE1195" s="243">
        <v>7</v>
      </c>
      <c r="HGF1195" s="243">
        <v>2</v>
      </c>
      <c r="HGG1195" s="244" t="s">
        <v>237</v>
      </c>
      <c r="HGH1195" s="245">
        <v>119</v>
      </c>
      <c r="HGI1195" s="246">
        <v>213</v>
      </c>
      <c r="HGJ1195" s="247" t="e">
        <f>HGJ1228+HGJ1254+HGJ1285+HGJ1301+HGJ1323+HGJ1355+HGJ1371+HGJ1392+HGJ1412+HGJ1440+#REF!+HGJ1455+#REF!+#REF!+#REF!</f>
        <v>#REF!</v>
      </c>
      <c r="HGK1195" s="241" t="s">
        <v>39</v>
      </c>
      <c r="HGL1195" s="242" t="s">
        <v>26</v>
      </c>
      <c r="HGM1195" s="243">
        <v>7</v>
      </c>
      <c r="HGN1195" s="243">
        <v>2</v>
      </c>
      <c r="HGO1195" s="244" t="s">
        <v>237</v>
      </c>
      <c r="HGP1195" s="245">
        <v>119</v>
      </c>
      <c r="HGQ1195" s="246">
        <v>213</v>
      </c>
      <c r="HGR1195" s="247" t="e">
        <f>HGR1228+HGR1254+HGR1285+HGR1301+HGR1323+HGR1355+HGR1371+HGR1392+HGR1412+HGR1440+#REF!+HGR1455+#REF!+#REF!+#REF!</f>
        <v>#REF!</v>
      </c>
      <c r="HGS1195" s="241" t="s">
        <v>39</v>
      </c>
      <c r="HGT1195" s="242" t="s">
        <v>26</v>
      </c>
      <c r="HGU1195" s="243">
        <v>7</v>
      </c>
      <c r="HGV1195" s="243">
        <v>2</v>
      </c>
      <c r="HGW1195" s="244" t="s">
        <v>237</v>
      </c>
      <c r="HGX1195" s="245">
        <v>119</v>
      </c>
      <c r="HGY1195" s="246">
        <v>213</v>
      </c>
      <c r="HGZ1195" s="247" t="e">
        <f>HGZ1228+HGZ1254+HGZ1285+HGZ1301+HGZ1323+HGZ1355+HGZ1371+HGZ1392+HGZ1412+HGZ1440+#REF!+HGZ1455+#REF!+#REF!+#REF!</f>
        <v>#REF!</v>
      </c>
      <c r="HHA1195" s="241" t="s">
        <v>39</v>
      </c>
      <c r="HHB1195" s="242" t="s">
        <v>26</v>
      </c>
      <c r="HHC1195" s="243">
        <v>7</v>
      </c>
      <c r="HHD1195" s="243">
        <v>2</v>
      </c>
      <c r="HHE1195" s="244" t="s">
        <v>237</v>
      </c>
      <c r="HHF1195" s="245">
        <v>119</v>
      </c>
      <c r="HHG1195" s="246">
        <v>213</v>
      </c>
      <c r="HHH1195" s="247" t="e">
        <f>HHH1228+HHH1254+HHH1285+HHH1301+HHH1323+HHH1355+HHH1371+HHH1392+HHH1412+HHH1440+#REF!+HHH1455+#REF!+#REF!+#REF!</f>
        <v>#REF!</v>
      </c>
      <c r="HHI1195" s="241" t="s">
        <v>39</v>
      </c>
      <c r="HHJ1195" s="242" t="s">
        <v>26</v>
      </c>
      <c r="HHK1195" s="243">
        <v>7</v>
      </c>
      <c r="HHL1195" s="243">
        <v>2</v>
      </c>
      <c r="HHM1195" s="244" t="s">
        <v>237</v>
      </c>
      <c r="HHN1195" s="245">
        <v>119</v>
      </c>
      <c r="HHO1195" s="246">
        <v>213</v>
      </c>
      <c r="HHP1195" s="247" t="e">
        <f>HHP1228+HHP1254+HHP1285+HHP1301+HHP1323+HHP1355+HHP1371+HHP1392+HHP1412+HHP1440+#REF!+HHP1455+#REF!+#REF!+#REF!</f>
        <v>#REF!</v>
      </c>
      <c r="HHQ1195" s="241" t="s">
        <v>39</v>
      </c>
      <c r="HHR1195" s="242" t="s">
        <v>26</v>
      </c>
      <c r="HHS1195" s="243">
        <v>7</v>
      </c>
      <c r="HHT1195" s="243">
        <v>2</v>
      </c>
      <c r="HHU1195" s="244" t="s">
        <v>237</v>
      </c>
      <c r="HHV1195" s="245">
        <v>119</v>
      </c>
      <c r="HHW1195" s="246">
        <v>213</v>
      </c>
      <c r="HHX1195" s="247" t="e">
        <f>HHX1228+HHX1254+HHX1285+HHX1301+HHX1323+HHX1355+HHX1371+HHX1392+HHX1412+HHX1440+#REF!+HHX1455+#REF!+#REF!+#REF!</f>
        <v>#REF!</v>
      </c>
      <c r="HHY1195" s="241" t="s">
        <v>39</v>
      </c>
      <c r="HHZ1195" s="242" t="s">
        <v>26</v>
      </c>
      <c r="HIA1195" s="243">
        <v>7</v>
      </c>
      <c r="HIB1195" s="243">
        <v>2</v>
      </c>
      <c r="HIC1195" s="244" t="s">
        <v>237</v>
      </c>
      <c r="HID1195" s="245">
        <v>119</v>
      </c>
      <c r="HIE1195" s="246">
        <v>213</v>
      </c>
      <c r="HIF1195" s="247" t="e">
        <f>HIF1228+HIF1254+HIF1285+HIF1301+HIF1323+HIF1355+HIF1371+HIF1392+HIF1412+HIF1440+#REF!+HIF1455+#REF!+#REF!+#REF!</f>
        <v>#REF!</v>
      </c>
      <c r="HIG1195" s="241" t="s">
        <v>39</v>
      </c>
      <c r="HIH1195" s="242" t="s">
        <v>26</v>
      </c>
      <c r="HII1195" s="243">
        <v>7</v>
      </c>
      <c r="HIJ1195" s="243">
        <v>2</v>
      </c>
      <c r="HIK1195" s="244" t="s">
        <v>237</v>
      </c>
      <c r="HIL1195" s="245">
        <v>119</v>
      </c>
      <c r="HIM1195" s="246">
        <v>213</v>
      </c>
      <c r="HIN1195" s="247" t="e">
        <f>HIN1228+HIN1254+HIN1285+HIN1301+HIN1323+HIN1355+HIN1371+HIN1392+HIN1412+HIN1440+#REF!+HIN1455+#REF!+#REF!+#REF!</f>
        <v>#REF!</v>
      </c>
      <c r="HIO1195" s="241" t="s">
        <v>39</v>
      </c>
      <c r="HIP1195" s="242" t="s">
        <v>26</v>
      </c>
      <c r="HIQ1195" s="243">
        <v>7</v>
      </c>
      <c r="HIR1195" s="243">
        <v>2</v>
      </c>
      <c r="HIS1195" s="244" t="s">
        <v>237</v>
      </c>
      <c r="HIT1195" s="245">
        <v>119</v>
      </c>
      <c r="HIU1195" s="246">
        <v>213</v>
      </c>
      <c r="HIV1195" s="247" t="e">
        <f>HIV1228+HIV1254+HIV1285+HIV1301+HIV1323+HIV1355+HIV1371+HIV1392+HIV1412+HIV1440+#REF!+HIV1455+#REF!+#REF!+#REF!</f>
        <v>#REF!</v>
      </c>
      <c r="HIW1195" s="241" t="s">
        <v>39</v>
      </c>
      <c r="HIX1195" s="242" t="s">
        <v>26</v>
      </c>
      <c r="HIY1195" s="243">
        <v>7</v>
      </c>
      <c r="HIZ1195" s="243">
        <v>2</v>
      </c>
      <c r="HJA1195" s="244" t="s">
        <v>237</v>
      </c>
      <c r="HJB1195" s="245">
        <v>119</v>
      </c>
      <c r="HJC1195" s="246">
        <v>213</v>
      </c>
      <c r="HJD1195" s="247" t="e">
        <f>HJD1228+HJD1254+HJD1285+HJD1301+HJD1323+HJD1355+HJD1371+HJD1392+HJD1412+HJD1440+#REF!+HJD1455+#REF!+#REF!+#REF!</f>
        <v>#REF!</v>
      </c>
      <c r="HJE1195" s="241" t="s">
        <v>39</v>
      </c>
      <c r="HJF1195" s="242" t="s">
        <v>26</v>
      </c>
      <c r="HJG1195" s="243">
        <v>7</v>
      </c>
      <c r="HJH1195" s="243">
        <v>2</v>
      </c>
      <c r="HJI1195" s="244" t="s">
        <v>237</v>
      </c>
      <c r="HJJ1195" s="245">
        <v>119</v>
      </c>
      <c r="HJK1195" s="246">
        <v>213</v>
      </c>
      <c r="HJL1195" s="247" t="e">
        <f>HJL1228+HJL1254+HJL1285+HJL1301+HJL1323+HJL1355+HJL1371+HJL1392+HJL1412+HJL1440+#REF!+HJL1455+#REF!+#REF!+#REF!</f>
        <v>#REF!</v>
      </c>
      <c r="HJM1195" s="241" t="s">
        <v>39</v>
      </c>
      <c r="HJN1195" s="242" t="s">
        <v>26</v>
      </c>
      <c r="HJO1195" s="243">
        <v>7</v>
      </c>
      <c r="HJP1195" s="243">
        <v>2</v>
      </c>
      <c r="HJQ1195" s="244" t="s">
        <v>237</v>
      </c>
      <c r="HJR1195" s="245">
        <v>119</v>
      </c>
      <c r="HJS1195" s="246">
        <v>213</v>
      </c>
      <c r="HJT1195" s="247" t="e">
        <f>HJT1228+HJT1254+HJT1285+HJT1301+HJT1323+HJT1355+HJT1371+HJT1392+HJT1412+HJT1440+#REF!+HJT1455+#REF!+#REF!+#REF!</f>
        <v>#REF!</v>
      </c>
      <c r="HJU1195" s="241" t="s">
        <v>39</v>
      </c>
      <c r="HJV1195" s="242" t="s">
        <v>26</v>
      </c>
      <c r="HJW1195" s="243">
        <v>7</v>
      </c>
      <c r="HJX1195" s="243">
        <v>2</v>
      </c>
      <c r="HJY1195" s="244" t="s">
        <v>237</v>
      </c>
      <c r="HJZ1195" s="245">
        <v>119</v>
      </c>
      <c r="HKA1195" s="246">
        <v>213</v>
      </c>
      <c r="HKB1195" s="247" t="e">
        <f>HKB1228+HKB1254+HKB1285+HKB1301+HKB1323+HKB1355+HKB1371+HKB1392+HKB1412+HKB1440+#REF!+HKB1455+#REF!+#REF!+#REF!</f>
        <v>#REF!</v>
      </c>
      <c r="HKC1195" s="241" t="s">
        <v>39</v>
      </c>
      <c r="HKD1195" s="242" t="s">
        <v>26</v>
      </c>
      <c r="HKE1195" s="243">
        <v>7</v>
      </c>
      <c r="HKF1195" s="243">
        <v>2</v>
      </c>
      <c r="HKG1195" s="244" t="s">
        <v>237</v>
      </c>
      <c r="HKH1195" s="245">
        <v>119</v>
      </c>
      <c r="HKI1195" s="246">
        <v>213</v>
      </c>
      <c r="HKJ1195" s="247" t="e">
        <f>HKJ1228+HKJ1254+HKJ1285+HKJ1301+HKJ1323+HKJ1355+HKJ1371+HKJ1392+HKJ1412+HKJ1440+#REF!+HKJ1455+#REF!+#REF!+#REF!</f>
        <v>#REF!</v>
      </c>
      <c r="HKK1195" s="241" t="s">
        <v>39</v>
      </c>
      <c r="HKL1195" s="242" t="s">
        <v>26</v>
      </c>
      <c r="HKM1195" s="243">
        <v>7</v>
      </c>
      <c r="HKN1195" s="243">
        <v>2</v>
      </c>
      <c r="HKO1195" s="244" t="s">
        <v>237</v>
      </c>
      <c r="HKP1195" s="245">
        <v>119</v>
      </c>
      <c r="HKQ1195" s="246">
        <v>213</v>
      </c>
      <c r="HKR1195" s="247" t="e">
        <f>HKR1228+HKR1254+HKR1285+HKR1301+HKR1323+HKR1355+HKR1371+HKR1392+HKR1412+HKR1440+#REF!+HKR1455+#REF!+#REF!+#REF!</f>
        <v>#REF!</v>
      </c>
      <c r="HKS1195" s="241" t="s">
        <v>39</v>
      </c>
      <c r="HKT1195" s="242" t="s">
        <v>26</v>
      </c>
      <c r="HKU1195" s="243">
        <v>7</v>
      </c>
      <c r="HKV1195" s="243">
        <v>2</v>
      </c>
      <c r="HKW1195" s="244" t="s">
        <v>237</v>
      </c>
      <c r="HKX1195" s="245">
        <v>119</v>
      </c>
      <c r="HKY1195" s="246">
        <v>213</v>
      </c>
      <c r="HKZ1195" s="247" t="e">
        <f>HKZ1228+HKZ1254+HKZ1285+HKZ1301+HKZ1323+HKZ1355+HKZ1371+HKZ1392+HKZ1412+HKZ1440+#REF!+HKZ1455+#REF!+#REF!+#REF!</f>
        <v>#REF!</v>
      </c>
      <c r="HLA1195" s="241" t="s">
        <v>39</v>
      </c>
      <c r="HLB1195" s="242" t="s">
        <v>26</v>
      </c>
      <c r="HLC1195" s="243">
        <v>7</v>
      </c>
      <c r="HLD1195" s="243">
        <v>2</v>
      </c>
      <c r="HLE1195" s="244" t="s">
        <v>237</v>
      </c>
      <c r="HLF1195" s="245">
        <v>119</v>
      </c>
      <c r="HLG1195" s="246">
        <v>213</v>
      </c>
      <c r="HLH1195" s="247" t="e">
        <f>HLH1228+HLH1254+HLH1285+HLH1301+HLH1323+HLH1355+HLH1371+HLH1392+HLH1412+HLH1440+#REF!+HLH1455+#REF!+#REF!+#REF!</f>
        <v>#REF!</v>
      </c>
      <c r="HLI1195" s="241" t="s">
        <v>39</v>
      </c>
      <c r="HLJ1195" s="242" t="s">
        <v>26</v>
      </c>
      <c r="HLK1195" s="243">
        <v>7</v>
      </c>
      <c r="HLL1195" s="243">
        <v>2</v>
      </c>
      <c r="HLM1195" s="244" t="s">
        <v>237</v>
      </c>
      <c r="HLN1195" s="245">
        <v>119</v>
      </c>
      <c r="HLO1195" s="246">
        <v>213</v>
      </c>
      <c r="HLP1195" s="247" t="e">
        <f>HLP1228+HLP1254+HLP1285+HLP1301+HLP1323+HLP1355+HLP1371+HLP1392+HLP1412+HLP1440+#REF!+HLP1455+#REF!+#REF!+#REF!</f>
        <v>#REF!</v>
      </c>
      <c r="HLQ1195" s="241" t="s">
        <v>39</v>
      </c>
      <c r="HLR1195" s="242" t="s">
        <v>26</v>
      </c>
      <c r="HLS1195" s="243">
        <v>7</v>
      </c>
      <c r="HLT1195" s="243">
        <v>2</v>
      </c>
      <c r="HLU1195" s="244" t="s">
        <v>237</v>
      </c>
      <c r="HLV1195" s="245">
        <v>119</v>
      </c>
      <c r="HLW1195" s="246">
        <v>213</v>
      </c>
      <c r="HLX1195" s="247" t="e">
        <f>HLX1228+HLX1254+HLX1285+HLX1301+HLX1323+HLX1355+HLX1371+HLX1392+HLX1412+HLX1440+#REF!+HLX1455+#REF!+#REF!+#REF!</f>
        <v>#REF!</v>
      </c>
      <c r="HLY1195" s="241" t="s">
        <v>39</v>
      </c>
      <c r="HLZ1195" s="242" t="s">
        <v>26</v>
      </c>
      <c r="HMA1195" s="243">
        <v>7</v>
      </c>
      <c r="HMB1195" s="243">
        <v>2</v>
      </c>
      <c r="HMC1195" s="244" t="s">
        <v>237</v>
      </c>
      <c r="HMD1195" s="245">
        <v>119</v>
      </c>
      <c r="HME1195" s="246">
        <v>213</v>
      </c>
      <c r="HMF1195" s="247" t="e">
        <f>HMF1228+HMF1254+HMF1285+HMF1301+HMF1323+HMF1355+HMF1371+HMF1392+HMF1412+HMF1440+#REF!+HMF1455+#REF!+#REF!+#REF!</f>
        <v>#REF!</v>
      </c>
      <c r="HMG1195" s="241" t="s">
        <v>39</v>
      </c>
      <c r="HMH1195" s="242" t="s">
        <v>26</v>
      </c>
      <c r="HMI1195" s="243">
        <v>7</v>
      </c>
      <c r="HMJ1195" s="243">
        <v>2</v>
      </c>
      <c r="HMK1195" s="244" t="s">
        <v>237</v>
      </c>
      <c r="HML1195" s="245">
        <v>119</v>
      </c>
      <c r="HMM1195" s="246">
        <v>213</v>
      </c>
      <c r="HMN1195" s="247" t="e">
        <f>HMN1228+HMN1254+HMN1285+HMN1301+HMN1323+HMN1355+HMN1371+HMN1392+HMN1412+HMN1440+#REF!+HMN1455+#REF!+#REF!+#REF!</f>
        <v>#REF!</v>
      </c>
      <c r="HMO1195" s="241" t="s">
        <v>39</v>
      </c>
      <c r="HMP1195" s="242" t="s">
        <v>26</v>
      </c>
      <c r="HMQ1195" s="243">
        <v>7</v>
      </c>
      <c r="HMR1195" s="243">
        <v>2</v>
      </c>
      <c r="HMS1195" s="244" t="s">
        <v>237</v>
      </c>
      <c r="HMT1195" s="245">
        <v>119</v>
      </c>
      <c r="HMU1195" s="246">
        <v>213</v>
      </c>
      <c r="HMV1195" s="247" t="e">
        <f>HMV1228+HMV1254+HMV1285+HMV1301+HMV1323+HMV1355+HMV1371+HMV1392+HMV1412+HMV1440+#REF!+HMV1455+#REF!+#REF!+#REF!</f>
        <v>#REF!</v>
      </c>
      <c r="HMW1195" s="241" t="s">
        <v>39</v>
      </c>
      <c r="HMX1195" s="242" t="s">
        <v>26</v>
      </c>
      <c r="HMY1195" s="243">
        <v>7</v>
      </c>
      <c r="HMZ1195" s="243">
        <v>2</v>
      </c>
      <c r="HNA1195" s="244" t="s">
        <v>237</v>
      </c>
      <c r="HNB1195" s="245">
        <v>119</v>
      </c>
      <c r="HNC1195" s="246">
        <v>213</v>
      </c>
      <c r="HND1195" s="247" t="e">
        <f>HND1228+HND1254+HND1285+HND1301+HND1323+HND1355+HND1371+HND1392+HND1412+HND1440+#REF!+HND1455+#REF!+#REF!+#REF!</f>
        <v>#REF!</v>
      </c>
      <c r="HNE1195" s="241" t="s">
        <v>39</v>
      </c>
      <c r="HNF1195" s="242" t="s">
        <v>26</v>
      </c>
      <c r="HNG1195" s="243">
        <v>7</v>
      </c>
      <c r="HNH1195" s="243">
        <v>2</v>
      </c>
      <c r="HNI1195" s="244" t="s">
        <v>237</v>
      </c>
      <c r="HNJ1195" s="245">
        <v>119</v>
      </c>
      <c r="HNK1195" s="246">
        <v>213</v>
      </c>
      <c r="HNL1195" s="247" t="e">
        <f>HNL1228+HNL1254+HNL1285+HNL1301+HNL1323+HNL1355+HNL1371+HNL1392+HNL1412+HNL1440+#REF!+HNL1455+#REF!+#REF!+#REF!</f>
        <v>#REF!</v>
      </c>
      <c r="HNM1195" s="241" t="s">
        <v>39</v>
      </c>
      <c r="HNN1195" s="242" t="s">
        <v>26</v>
      </c>
      <c r="HNO1195" s="243">
        <v>7</v>
      </c>
      <c r="HNP1195" s="243">
        <v>2</v>
      </c>
      <c r="HNQ1195" s="244" t="s">
        <v>237</v>
      </c>
      <c r="HNR1195" s="245">
        <v>119</v>
      </c>
      <c r="HNS1195" s="246">
        <v>213</v>
      </c>
      <c r="HNT1195" s="247" t="e">
        <f>HNT1228+HNT1254+HNT1285+HNT1301+HNT1323+HNT1355+HNT1371+HNT1392+HNT1412+HNT1440+#REF!+HNT1455+#REF!+#REF!+#REF!</f>
        <v>#REF!</v>
      </c>
      <c r="HNU1195" s="241" t="s">
        <v>39</v>
      </c>
      <c r="HNV1195" s="242" t="s">
        <v>26</v>
      </c>
      <c r="HNW1195" s="243">
        <v>7</v>
      </c>
      <c r="HNX1195" s="243">
        <v>2</v>
      </c>
      <c r="HNY1195" s="244" t="s">
        <v>237</v>
      </c>
      <c r="HNZ1195" s="245">
        <v>119</v>
      </c>
      <c r="HOA1195" s="246">
        <v>213</v>
      </c>
      <c r="HOB1195" s="247" t="e">
        <f>HOB1228+HOB1254+HOB1285+HOB1301+HOB1323+HOB1355+HOB1371+HOB1392+HOB1412+HOB1440+#REF!+HOB1455+#REF!+#REF!+#REF!</f>
        <v>#REF!</v>
      </c>
      <c r="HOC1195" s="241" t="s">
        <v>39</v>
      </c>
      <c r="HOD1195" s="242" t="s">
        <v>26</v>
      </c>
      <c r="HOE1195" s="243">
        <v>7</v>
      </c>
      <c r="HOF1195" s="243">
        <v>2</v>
      </c>
      <c r="HOG1195" s="244" t="s">
        <v>237</v>
      </c>
      <c r="HOH1195" s="245">
        <v>119</v>
      </c>
      <c r="HOI1195" s="246">
        <v>213</v>
      </c>
      <c r="HOJ1195" s="247" t="e">
        <f>HOJ1228+HOJ1254+HOJ1285+HOJ1301+HOJ1323+HOJ1355+HOJ1371+HOJ1392+HOJ1412+HOJ1440+#REF!+HOJ1455+#REF!+#REF!+#REF!</f>
        <v>#REF!</v>
      </c>
      <c r="HOK1195" s="241" t="s">
        <v>39</v>
      </c>
      <c r="HOL1195" s="242" t="s">
        <v>26</v>
      </c>
      <c r="HOM1195" s="243">
        <v>7</v>
      </c>
      <c r="HON1195" s="243">
        <v>2</v>
      </c>
      <c r="HOO1195" s="244" t="s">
        <v>237</v>
      </c>
      <c r="HOP1195" s="245">
        <v>119</v>
      </c>
      <c r="HOQ1195" s="246">
        <v>213</v>
      </c>
      <c r="HOR1195" s="247" t="e">
        <f>HOR1228+HOR1254+HOR1285+HOR1301+HOR1323+HOR1355+HOR1371+HOR1392+HOR1412+HOR1440+#REF!+HOR1455+#REF!+#REF!+#REF!</f>
        <v>#REF!</v>
      </c>
      <c r="HOS1195" s="241" t="s">
        <v>39</v>
      </c>
      <c r="HOT1195" s="242" t="s">
        <v>26</v>
      </c>
      <c r="HOU1195" s="243">
        <v>7</v>
      </c>
      <c r="HOV1195" s="243">
        <v>2</v>
      </c>
      <c r="HOW1195" s="244" t="s">
        <v>237</v>
      </c>
      <c r="HOX1195" s="245">
        <v>119</v>
      </c>
      <c r="HOY1195" s="246">
        <v>213</v>
      </c>
      <c r="HOZ1195" s="247" t="e">
        <f>HOZ1228+HOZ1254+HOZ1285+HOZ1301+HOZ1323+HOZ1355+HOZ1371+HOZ1392+HOZ1412+HOZ1440+#REF!+HOZ1455+#REF!+#REF!+#REF!</f>
        <v>#REF!</v>
      </c>
      <c r="HPA1195" s="241" t="s">
        <v>39</v>
      </c>
      <c r="HPB1195" s="242" t="s">
        <v>26</v>
      </c>
      <c r="HPC1195" s="243">
        <v>7</v>
      </c>
      <c r="HPD1195" s="243">
        <v>2</v>
      </c>
      <c r="HPE1195" s="244" t="s">
        <v>237</v>
      </c>
      <c r="HPF1195" s="245">
        <v>119</v>
      </c>
      <c r="HPG1195" s="246">
        <v>213</v>
      </c>
      <c r="HPH1195" s="247" t="e">
        <f>HPH1228+HPH1254+HPH1285+HPH1301+HPH1323+HPH1355+HPH1371+HPH1392+HPH1412+HPH1440+#REF!+HPH1455+#REF!+#REF!+#REF!</f>
        <v>#REF!</v>
      </c>
      <c r="HPI1195" s="241" t="s">
        <v>39</v>
      </c>
      <c r="HPJ1195" s="242" t="s">
        <v>26</v>
      </c>
      <c r="HPK1195" s="243">
        <v>7</v>
      </c>
      <c r="HPL1195" s="243">
        <v>2</v>
      </c>
      <c r="HPM1195" s="244" t="s">
        <v>237</v>
      </c>
      <c r="HPN1195" s="245">
        <v>119</v>
      </c>
      <c r="HPO1195" s="246">
        <v>213</v>
      </c>
      <c r="HPP1195" s="247" t="e">
        <f>HPP1228+HPP1254+HPP1285+HPP1301+HPP1323+HPP1355+HPP1371+HPP1392+HPP1412+HPP1440+#REF!+HPP1455+#REF!+#REF!+#REF!</f>
        <v>#REF!</v>
      </c>
      <c r="HPQ1195" s="241" t="s">
        <v>39</v>
      </c>
      <c r="HPR1195" s="242" t="s">
        <v>26</v>
      </c>
      <c r="HPS1195" s="243">
        <v>7</v>
      </c>
      <c r="HPT1195" s="243">
        <v>2</v>
      </c>
      <c r="HPU1195" s="244" t="s">
        <v>237</v>
      </c>
      <c r="HPV1195" s="245">
        <v>119</v>
      </c>
      <c r="HPW1195" s="246">
        <v>213</v>
      </c>
      <c r="HPX1195" s="247" t="e">
        <f>HPX1228+HPX1254+HPX1285+HPX1301+HPX1323+HPX1355+HPX1371+HPX1392+HPX1412+HPX1440+#REF!+HPX1455+#REF!+#REF!+#REF!</f>
        <v>#REF!</v>
      </c>
      <c r="HPY1195" s="241" t="s">
        <v>39</v>
      </c>
      <c r="HPZ1195" s="242" t="s">
        <v>26</v>
      </c>
      <c r="HQA1195" s="243">
        <v>7</v>
      </c>
      <c r="HQB1195" s="243">
        <v>2</v>
      </c>
      <c r="HQC1195" s="244" t="s">
        <v>237</v>
      </c>
      <c r="HQD1195" s="245">
        <v>119</v>
      </c>
      <c r="HQE1195" s="246">
        <v>213</v>
      </c>
      <c r="HQF1195" s="247" t="e">
        <f>HQF1228+HQF1254+HQF1285+HQF1301+HQF1323+HQF1355+HQF1371+HQF1392+HQF1412+HQF1440+#REF!+HQF1455+#REF!+#REF!+#REF!</f>
        <v>#REF!</v>
      </c>
      <c r="HQG1195" s="241" t="s">
        <v>39</v>
      </c>
      <c r="HQH1195" s="242" t="s">
        <v>26</v>
      </c>
      <c r="HQI1195" s="243">
        <v>7</v>
      </c>
      <c r="HQJ1195" s="243">
        <v>2</v>
      </c>
      <c r="HQK1195" s="244" t="s">
        <v>237</v>
      </c>
      <c r="HQL1195" s="245">
        <v>119</v>
      </c>
      <c r="HQM1195" s="246">
        <v>213</v>
      </c>
      <c r="HQN1195" s="247" t="e">
        <f>HQN1228+HQN1254+HQN1285+HQN1301+HQN1323+HQN1355+HQN1371+HQN1392+HQN1412+HQN1440+#REF!+HQN1455+#REF!+#REF!+#REF!</f>
        <v>#REF!</v>
      </c>
      <c r="HQO1195" s="241" t="s">
        <v>39</v>
      </c>
      <c r="HQP1195" s="242" t="s">
        <v>26</v>
      </c>
      <c r="HQQ1195" s="243">
        <v>7</v>
      </c>
      <c r="HQR1195" s="243">
        <v>2</v>
      </c>
      <c r="HQS1195" s="244" t="s">
        <v>237</v>
      </c>
      <c r="HQT1195" s="245">
        <v>119</v>
      </c>
      <c r="HQU1195" s="246">
        <v>213</v>
      </c>
      <c r="HQV1195" s="247" t="e">
        <f>HQV1228+HQV1254+HQV1285+HQV1301+HQV1323+HQV1355+HQV1371+HQV1392+HQV1412+HQV1440+#REF!+HQV1455+#REF!+#REF!+#REF!</f>
        <v>#REF!</v>
      </c>
      <c r="HQW1195" s="241" t="s">
        <v>39</v>
      </c>
      <c r="HQX1195" s="242" t="s">
        <v>26</v>
      </c>
      <c r="HQY1195" s="243">
        <v>7</v>
      </c>
      <c r="HQZ1195" s="243">
        <v>2</v>
      </c>
      <c r="HRA1195" s="244" t="s">
        <v>237</v>
      </c>
      <c r="HRB1195" s="245">
        <v>119</v>
      </c>
      <c r="HRC1195" s="246">
        <v>213</v>
      </c>
      <c r="HRD1195" s="247" t="e">
        <f>HRD1228+HRD1254+HRD1285+HRD1301+HRD1323+HRD1355+HRD1371+HRD1392+HRD1412+HRD1440+#REF!+HRD1455+#REF!+#REF!+#REF!</f>
        <v>#REF!</v>
      </c>
      <c r="HRE1195" s="241" t="s">
        <v>39</v>
      </c>
      <c r="HRF1195" s="242" t="s">
        <v>26</v>
      </c>
      <c r="HRG1195" s="243">
        <v>7</v>
      </c>
      <c r="HRH1195" s="243">
        <v>2</v>
      </c>
      <c r="HRI1195" s="244" t="s">
        <v>237</v>
      </c>
      <c r="HRJ1195" s="245">
        <v>119</v>
      </c>
      <c r="HRK1195" s="246">
        <v>213</v>
      </c>
      <c r="HRL1195" s="247" t="e">
        <f>HRL1228+HRL1254+HRL1285+HRL1301+HRL1323+HRL1355+HRL1371+HRL1392+HRL1412+HRL1440+#REF!+HRL1455+#REF!+#REF!+#REF!</f>
        <v>#REF!</v>
      </c>
      <c r="HRM1195" s="241" t="s">
        <v>39</v>
      </c>
      <c r="HRN1195" s="242" t="s">
        <v>26</v>
      </c>
      <c r="HRO1195" s="243">
        <v>7</v>
      </c>
      <c r="HRP1195" s="243">
        <v>2</v>
      </c>
      <c r="HRQ1195" s="244" t="s">
        <v>237</v>
      </c>
      <c r="HRR1195" s="245">
        <v>119</v>
      </c>
      <c r="HRS1195" s="246">
        <v>213</v>
      </c>
      <c r="HRT1195" s="247" t="e">
        <f>HRT1228+HRT1254+HRT1285+HRT1301+HRT1323+HRT1355+HRT1371+HRT1392+HRT1412+HRT1440+#REF!+HRT1455+#REF!+#REF!+#REF!</f>
        <v>#REF!</v>
      </c>
      <c r="HRU1195" s="241" t="s">
        <v>39</v>
      </c>
      <c r="HRV1195" s="242" t="s">
        <v>26</v>
      </c>
      <c r="HRW1195" s="243">
        <v>7</v>
      </c>
      <c r="HRX1195" s="243">
        <v>2</v>
      </c>
      <c r="HRY1195" s="244" t="s">
        <v>237</v>
      </c>
      <c r="HRZ1195" s="245">
        <v>119</v>
      </c>
      <c r="HSA1195" s="246">
        <v>213</v>
      </c>
      <c r="HSB1195" s="247" t="e">
        <f>HSB1228+HSB1254+HSB1285+HSB1301+HSB1323+HSB1355+HSB1371+HSB1392+HSB1412+HSB1440+#REF!+HSB1455+#REF!+#REF!+#REF!</f>
        <v>#REF!</v>
      </c>
      <c r="HSC1195" s="241" t="s">
        <v>39</v>
      </c>
      <c r="HSD1195" s="242" t="s">
        <v>26</v>
      </c>
      <c r="HSE1195" s="243">
        <v>7</v>
      </c>
      <c r="HSF1195" s="243">
        <v>2</v>
      </c>
      <c r="HSG1195" s="244" t="s">
        <v>237</v>
      </c>
      <c r="HSH1195" s="245">
        <v>119</v>
      </c>
      <c r="HSI1195" s="246">
        <v>213</v>
      </c>
      <c r="HSJ1195" s="247" t="e">
        <f>HSJ1228+HSJ1254+HSJ1285+HSJ1301+HSJ1323+HSJ1355+HSJ1371+HSJ1392+HSJ1412+HSJ1440+#REF!+HSJ1455+#REF!+#REF!+#REF!</f>
        <v>#REF!</v>
      </c>
      <c r="HSK1195" s="241" t="s">
        <v>39</v>
      </c>
      <c r="HSL1195" s="242" t="s">
        <v>26</v>
      </c>
      <c r="HSM1195" s="243">
        <v>7</v>
      </c>
      <c r="HSN1195" s="243">
        <v>2</v>
      </c>
      <c r="HSO1195" s="244" t="s">
        <v>237</v>
      </c>
      <c r="HSP1195" s="245">
        <v>119</v>
      </c>
      <c r="HSQ1195" s="246">
        <v>213</v>
      </c>
      <c r="HSR1195" s="247" t="e">
        <f>HSR1228+HSR1254+HSR1285+HSR1301+HSR1323+HSR1355+HSR1371+HSR1392+HSR1412+HSR1440+#REF!+HSR1455+#REF!+#REF!+#REF!</f>
        <v>#REF!</v>
      </c>
      <c r="HSS1195" s="241" t="s">
        <v>39</v>
      </c>
      <c r="HST1195" s="242" t="s">
        <v>26</v>
      </c>
      <c r="HSU1195" s="243">
        <v>7</v>
      </c>
      <c r="HSV1195" s="243">
        <v>2</v>
      </c>
      <c r="HSW1195" s="244" t="s">
        <v>237</v>
      </c>
      <c r="HSX1195" s="245">
        <v>119</v>
      </c>
      <c r="HSY1195" s="246">
        <v>213</v>
      </c>
      <c r="HSZ1195" s="247" t="e">
        <f>HSZ1228+HSZ1254+HSZ1285+HSZ1301+HSZ1323+HSZ1355+HSZ1371+HSZ1392+HSZ1412+HSZ1440+#REF!+HSZ1455+#REF!+#REF!+#REF!</f>
        <v>#REF!</v>
      </c>
      <c r="HTA1195" s="241" t="s">
        <v>39</v>
      </c>
      <c r="HTB1195" s="242" t="s">
        <v>26</v>
      </c>
      <c r="HTC1195" s="243">
        <v>7</v>
      </c>
      <c r="HTD1195" s="243">
        <v>2</v>
      </c>
      <c r="HTE1195" s="244" t="s">
        <v>237</v>
      </c>
      <c r="HTF1195" s="245">
        <v>119</v>
      </c>
      <c r="HTG1195" s="246">
        <v>213</v>
      </c>
      <c r="HTH1195" s="247" t="e">
        <f>HTH1228+HTH1254+HTH1285+HTH1301+HTH1323+HTH1355+HTH1371+HTH1392+HTH1412+HTH1440+#REF!+HTH1455+#REF!+#REF!+#REF!</f>
        <v>#REF!</v>
      </c>
      <c r="HTI1195" s="241" t="s">
        <v>39</v>
      </c>
      <c r="HTJ1195" s="242" t="s">
        <v>26</v>
      </c>
      <c r="HTK1195" s="243">
        <v>7</v>
      </c>
      <c r="HTL1195" s="243">
        <v>2</v>
      </c>
      <c r="HTM1195" s="244" t="s">
        <v>237</v>
      </c>
      <c r="HTN1195" s="245">
        <v>119</v>
      </c>
      <c r="HTO1195" s="246">
        <v>213</v>
      </c>
      <c r="HTP1195" s="247" t="e">
        <f>HTP1228+HTP1254+HTP1285+HTP1301+HTP1323+HTP1355+HTP1371+HTP1392+HTP1412+HTP1440+#REF!+HTP1455+#REF!+#REF!+#REF!</f>
        <v>#REF!</v>
      </c>
      <c r="HTQ1195" s="241" t="s">
        <v>39</v>
      </c>
      <c r="HTR1195" s="242" t="s">
        <v>26</v>
      </c>
      <c r="HTS1195" s="243">
        <v>7</v>
      </c>
      <c r="HTT1195" s="243">
        <v>2</v>
      </c>
      <c r="HTU1195" s="244" t="s">
        <v>237</v>
      </c>
      <c r="HTV1195" s="245">
        <v>119</v>
      </c>
      <c r="HTW1195" s="246">
        <v>213</v>
      </c>
      <c r="HTX1195" s="247" t="e">
        <f>HTX1228+HTX1254+HTX1285+HTX1301+HTX1323+HTX1355+HTX1371+HTX1392+HTX1412+HTX1440+#REF!+HTX1455+#REF!+#REF!+#REF!</f>
        <v>#REF!</v>
      </c>
      <c r="HTY1195" s="241" t="s">
        <v>39</v>
      </c>
      <c r="HTZ1195" s="242" t="s">
        <v>26</v>
      </c>
      <c r="HUA1195" s="243">
        <v>7</v>
      </c>
      <c r="HUB1195" s="243">
        <v>2</v>
      </c>
      <c r="HUC1195" s="244" t="s">
        <v>237</v>
      </c>
      <c r="HUD1195" s="245">
        <v>119</v>
      </c>
      <c r="HUE1195" s="246">
        <v>213</v>
      </c>
      <c r="HUF1195" s="247" t="e">
        <f>HUF1228+HUF1254+HUF1285+HUF1301+HUF1323+HUF1355+HUF1371+HUF1392+HUF1412+HUF1440+#REF!+HUF1455+#REF!+#REF!+#REF!</f>
        <v>#REF!</v>
      </c>
      <c r="HUG1195" s="241" t="s">
        <v>39</v>
      </c>
      <c r="HUH1195" s="242" t="s">
        <v>26</v>
      </c>
      <c r="HUI1195" s="243">
        <v>7</v>
      </c>
      <c r="HUJ1195" s="243">
        <v>2</v>
      </c>
      <c r="HUK1195" s="244" t="s">
        <v>237</v>
      </c>
      <c r="HUL1195" s="245">
        <v>119</v>
      </c>
      <c r="HUM1195" s="246">
        <v>213</v>
      </c>
      <c r="HUN1195" s="247" t="e">
        <f>HUN1228+HUN1254+HUN1285+HUN1301+HUN1323+HUN1355+HUN1371+HUN1392+HUN1412+HUN1440+#REF!+HUN1455+#REF!+#REF!+#REF!</f>
        <v>#REF!</v>
      </c>
      <c r="HUO1195" s="241" t="s">
        <v>39</v>
      </c>
      <c r="HUP1195" s="242" t="s">
        <v>26</v>
      </c>
      <c r="HUQ1195" s="243">
        <v>7</v>
      </c>
      <c r="HUR1195" s="243">
        <v>2</v>
      </c>
      <c r="HUS1195" s="244" t="s">
        <v>237</v>
      </c>
      <c r="HUT1195" s="245">
        <v>119</v>
      </c>
      <c r="HUU1195" s="246">
        <v>213</v>
      </c>
      <c r="HUV1195" s="247" t="e">
        <f>HUV1228+HUV1254+HUV1285+HUV1301+HUV1323+HUV1355+HUV1371+HUV1392+HUV1412+HUV1440+#REF!+HUV1455+#REF!+#REF!+#REF!</f>
        <v>#REF!</v>
      </c>
      <c r="HUW1195" s="241" t="s">
        <v>39</v>
      </c>
      <c r="HUX1195" s="242" t="s">
        <v>26</v>
      </c>
      <c r="HUY1195" s="243">
        <v>7</v>
      </c>
      <c r="HUZ1195" s="243">
        <v>2</v>
      </c>
      <c r="HVA1195" s="244" t="s">
        <v>237</v>
      </c>
      <c r="HVB1195" s="245">
        <v>119</v>
      </c>
      <c r="HVC1195" s="246">
        <v>213</v>
      </c>
      <c r="HVD1195" s="247" t="e">
        <f>HVD1228+HVD1254+HVD1285+HVD1301+HVD1323+HVD1355+HVD1371+HVD1392+HVD1412+HVD1440+#REF!+HVD1455+#REF!+#REF!+#REF!</f>
        <v>#REF!</v>
      </c>
      <c r="HVE1195" s="241" t="s">
        <v>39</v>
      </c>
      <c r="HVF1195" s="242" t="s">
        <v>26</v>
      </c>
      <c r="HVG1195" s="243">
        <v>7</v>
      </c>
      <c r="HVH1195" s="243">
        <v>2</v>
      </c>
      <c r="HVI1195" s="244" t="s">
        <v>237</v>
      </c>
      <c r="HVJ1195" s="245">
        <v>119</v>
      </c>
      <c r="HVK1195" s="246">
        <v>213</v>
      </c>
      <c r="HVL1195" s="247" t="e">
        <f>HVL1228+HVL1254+HVL1285+HVL1301+HVL1323+HVL1355+HVL1371+HVL1392+HVL1412+HVL1440+#REF!+HVL1455+#REF!+#REF!+#REF!</f>
        <v>#REF!</v>
      </c>
      <c r="HVM1195" s="241" t="s">
        <v>39</v>
      </c>
      <c r="HVN1195" s="242" t="s">
        <v>26</v>
      </c>
      <c r="HVO1195" s="243">
        <v>7</v>
      </c>
      <c r="HVP1195" s="243">
        <v>2</v>
      </c>
      <c r="HVQ1195" s="244" t="s">
        <v>237</v>
      </c>
      <c r="HVR1195" s="245">
        <v>119</v>
      </c>
      <c r="HVS1195" s="246">
        <v>213</v>
      </c>
      <c r="HVT1195" s="247" t="e">
        <f>HVT1228+HVT1254+HVT1285+HVT1301+HVT1323+HVT1355+HVT1371+HVT1392+HVT1412+HVT1440+#REF!+HVT1455+#REF!+#REF!+#REF!</f>
        <v>#REF!</v>
      </c>
      <c r="HVU1195" s="241" t="s">
        <v>39</v>
      </c>
      <c r="HVV1195" s="242" t="s">
        <v>26</v>
      </c>
      <c r="HVW1195" s="243">
        <v>7</v>
      </c>
      <c r="HVX1195" s="243">
        <v>2</v>
      </c>
      <c r="HVY1195" s="244" t="s">
        <v>237</v>
      </c>
      <c r="HVZ1195" s="245">
        <v>119</v>
      </c>
      <c r="HWA1195" s="246">
        <v>213</v>
      </c>
      <c r="HWB1195" s="247" t="e">
        <f>HWB1228+HWB1254+HWB1285+HWB1301+HWB1323+HWB1355+HWB1371+HWB1392+HWB1412+HWB1440+#REF!+HWB1455+#REF!+#REF!+#REF!</f>
        <v>#REF!</v>
      </c>
      <c r="HWC1195" s="241" t="s">
        <v>39</v>
      </c>
      <c r="HWD1195" s="242" t="s">
        <v>26</v>
      </c>
      <c r="HWE1195" s="243">
        <v>7</v>
      </c>
      <c r="HWF1195" s="243">
        <v>2</v>
      </c>
      <c r="HWG1195" s="244" t="s">
        <v>237</v>
      </c>
      <c r="HWH1195" s="245">
        <v>119</v>
      </c>
      <c r="HWI1195" s="246">
        <v>213</v>
      </c>
      <c r="HWJ1195" s="247" t="e">
        <f>HWJ1228+HWJ1254+HWJ1285+HWJ1301+HWJ1323+HWJ1355+HWJ1371+HWJ1392+HWJ1412+HWJ1440+#REF!+HWJ1455+#REF!+#REF!+#REF!</f>
        <v>#REF!</v>
      </c>
      <c r="HWK1195" s="241" t="s">
        <v>39</v>
      </c>
      <c r="HWL1195" s="242" t="s">
        <v>26</v>
      </c>
      <c r="HWM1195" s="243">
        <v>7</v>
      </c>
      <c r="HWN1195" s="243">
        <v>2</v>
      </c>
      <c r="HWO1195" s="244" t="s">
        <v>237</v>
      </c>
      <c r="HWP1195" s="245">
        <v>119</v>
      </c>
      <c r="HWQ1195" s="246">
        <v>213</v>
      </c>
      <c r="HWR1195" s="247" t="e">
        <f>HWR1228+HWR1254+HWR1285+HWR1301+HWR1323+HWR1355+HWR1371+HWR1392+HWR1412+HWR1440+#REF!+HWR1455+#REF!+#REF!+#REF!</f>
        <v>#REF!</v>
      </c>
      <c r="HWS1195" s="241" t="s">
        <v>39</v>
      </c>
      <c r="HWT1195" s="242" t="s">
        <v>26</v>
      </c>
      <c r="HWU1195" s="243">
        <v>7</v>
      </c>
      <c r="HWV1195" s="243">
        <v>2</v>
      </c>
      <c r="HWW1195" s="244" t="s">
        <v>237</v>
      </c>
      <c r="HWX1195" s="245">
        <v>119</v>
      </c>
      <c r="HWY1195" s="246">
        <v>213</v>
      </c>
      <c r="HWZ1195" s="247" t="e">
        <f>HWZ1228+HWZ1254+HWZ1285+HWZ1301+HWZ1323+HWZ1355+HWZ1371+HWZ1392+HWZ1412+HWZ1440+#REF!+HWZ1455+#REF!+#REF!+#REF!</f>
        <v>#REF!</v>
      </c>
      <c r="HXA1195" s="241" t="s">
        <v>39</v>
      </c>
      <c r="HXB1195" s="242" t="s">
        <v>26</v>
      </c>
      <c r="HXC1195" s="243">
        <v>7</v>
      </c>
      <c r="HXD1195" s="243">
        <v>2</v>
      </c>
      <c r="HXE1195" s="244" t="s">
        <v>237</v>
      </c>
      <c r="HXF1195" s="245">
        <v>119</v>
      </c>
      <c r="HXG1195" s="246">
        <v>213</v>
      </c>
      <c r="HXH1195" s="247" t="e">
        <f>HXH1228+HXH1254+HXH1285+HXH1301+HXH1323+HXH1355+HXH1371+HXH1392+HXH1412+HXH1440+#REF!+HXH1455+#REF!+#REF!+#REF!</f>
        <v>#REF!</v>
      </c>
      <c r="HXI1195" s="241" t="s">
        <v>39</v>
      </c>
      <c r="HXJ1195" s="242" t="s">
        <v>26</v>
      </c>
      <c r="HXK1195" s="243">
        <v>7</v>
      </c>
      <c r="HXL1195" s="243">
        <v>2</v>
      </c>
      <c r="HXM1195" s="244" t="s">
        <v>237</v>
      </c>
      <c r="HXN1195" s="245">
        <v>119</v>
      </c>
      <c r="HXO1195" s="246">
        <v>213</v>
      </c>
      <c r="HXP1195" s="247" t="e">
        <f>HXP1228+HXP1254+HXP1285+HXP1301+HXP1323+HXP1355+HXP1371+HXP1392+HXP1412+HXP1440+#REF!+HXP1455+#REF!+#REF!+#REF!</f>
        <v>#REF!</v>
      </c>
      <c r="HXQ1195" s="241" t="s">
        <v>39</v>
      </c>
      <c r="HXR1195" s="242" t="s">
        <v>26</v>
      </c>
      <c r="HXS1195" s="243">
        <v>7</v>
      </c>
      <c r="HXT1195" s="243">
        <v>2</v>
      </c>
      <c r="HXU1195" s="244" t="s">
        <v>237</v>
      </c>
      <c r="HXV1195" s="245">
        <v>119</v>
      </c>
      <c r="HXW1195" s="246">
        <v>213</v>
      </c>
      <c r="HXX1195" s="247" t="e">
        <f>HXX1228+HXX1254+HXX1285+HXX1301+HXX1323+HXX1355+HXX1371+HXX1392+HXX1412+HXX1440+#REF!+HXX1455+#REF!+#REF!+#REF!</f>
        <v>#REF!</v>
      </c>
      <c r="HXY1195" s="241" t="s">
        <v>39</v>
      </c>
      <c r="HXZ1195" s="242" t="s">
        <v>26</v>
      </c>
      <c r="HYA1195" s="243">
        <v>7</v>
      </c>
      <c r="HYB1195" s="243">
        <v>2</v>
      </c>
      <c r="HYC1195" s="244" t="s">
        <v>237</v>
      </c>
      <c r="HYD1195" s="245">
        <v>119</v>
      </c>
      <c r="HYE1195" s="246">
        <v>213</v>
      </c>
      <c r="HYF1195" s="247" t="e">
        <f>HYF1228+HYF1254+HYF1285+HYF1301+HYF1323+HYF1355+HYF1371+HYF1392+HYF1412+HYF1440+#REF!+HYF1455+#REF!+#REF!+#REF!</f>
        <v>#REF!</v>
      </c>
      <c r="HYG1195" s="241" t="s">
        <v>39</v>
      </c>
      <c r="HYH1195" s="242" t="s">
        <v>26</v>
      </c>
      <c r="HYI1195" s="243">
        <v>7</v>
      </c>
      <c r="HYJ1195" s="243">
        <v>2</v>
      </c>
      <c r="HYK1195" s="244" t="s">
        <v>237</v>
      </c>
      <c r="HYL1195" s="245">
        <v>119</v>
      </c>
      <c r="HYM1195" s="246">
        <v>213</v>
      </c>
      <c r="HYN1195" s="247" t="e">
        <f>HYN1228+HYN1254+HYN1285+HYN1301+HYN1323+HYN1355+HYN1371+HYN1392+HYN1412+HYN1440+#REF!+HYN1455+#REF!+#REF!+#REF!</f>
        <v>#REF!</v>
      </c>
      <c r="HYO1195" s="241" t="s">
        <v>39</v>
      </c>
      <c r="HYP1195" s="242" t="s">
        <v>26</v>
      </c>
      <c r="HYQ1195" s="243">
        <v>7</v>
      </c>
      <c r="HYR1195" s="243">
        <v>2</v>
      </c>
      <c r="HYS1195" s="244" t="s">
        <v>237</v>
      </c>
      <c r="HYT1195" s="245">
        <v>119</v>
      </c>
      <c r="HYU1195" s="246">
        <v>213</v>
      </c>
      <c r="HYV1195" s="247" t="e">
        <f>HYV1228+HYV1254+HYV1285+HYV1301+HYV1323+HYV1355+HYV1371+HYV1392+HYV1412+HYV1440+#REF!+HYV1455+#REF!+#REF!+#REF!</f>
        <v>#REF!</v>
      </c>
      <c r="HYW1195" s="241" t="s">
        <v>39</v>
      </c>
      <c r="HYX1195" s="242" t="s">
        <v>26</v>
      </c>
      <c r="HYY1195" s="243">
        <v>7</v>
      </c>
      <c r="HYZ1195" s="243">
        <v>2</v>
      </c>
      <c r="HZA1195" s="244" t="s">
        <v>237</v>
      </c>
      <c r="HZB1195" s="245">
        <v>119</v>
      </c>
      <c r="HZC1195" s="246">
        <v>213</v>
      </c>
      <c r="HZD1195" s="247" t="e">
        <f>HZD1228+HZD1254+HZD1285+HZD1301+HZD1323+HZD1355+HZD1371+HZD1392+HZD1412+HZD1440+#REF!+HZD1455+#REF!+#REF!+#REF!</f>
        <v>#REF!</v>
      </c>
      <c r="HZE1195" s="241" t="s">
        <v>39</v>
      </c>
      <c r="HZF1195" s="242" t="s">
        <v>26</v>
      </c>
      <c r="HZG1195" s="243">
        <v>7</v>
      </c>
      <c r="HZH1195" s="243">
        <v>2</v>
      </c>
      <c r="HZI1195" s="244" t="s">
        <v>237</v>
      </c>
      <c r="HZJ1195" s="245">
        <v>119</v>
      </c>
      <c r="HZK1195" s="246">
        <v>213</v>
      </c>
      <c r="HZL1195" s="247" t="e">
        <f>HZL1228+HZL1254+HZL1285+HZL1301+HZL1323+HZL1355+HZL1371+HZL1392+HZL1412+HZL1440+#REF!+HZL1455+#REF!+#REF!+#REF!</f>
        <v>#REF!</v>
      </c>
      <c r="HZM1195" s="241" t="s">
        <v>39</v>
      </c>
      <c r="HZN1195" s="242" t="s">
        <v>26</v>
      </c>
      <c r="HZO1195" s="243">
        <v>7</v>
      </c>
      <c r="HZP1195" s="243">
        <v>2</v>
      </c>
      <c r="HZQ1195" s="244" t="s">
        <v>237</v>
      </c>
      <c r="HZR1195" s="245">
        <v>119</v>
      </c>
      <c r="HZS1195" s="246">
        <v>213</v>
      </c>
      <c r="HZT1195" s="247" t="e">
        <f>HZT1228+HZT1254+HZT1285+HZT1301+HZT1323+HZT1355+HZT1371+HZT1392+HZT1412+HZT1440+#REF!+HZT1455+#REF!+#REF!+#REF!</f>
        <v>#REF!</v>
      </c>
      <c r="HZU1195" s="241" t="s">
        <v>39</v>
      </c>
      <c r="HZV1195" s="242" t="s">
        <v>26</v>
      </c>
      <c r="HZW1195" s="243">
        <v>7</v>
      </c>
      <c r="HZX1195" s="243">
        <v>2</v>
      </c>
      <c r="HZY1195" s="244" t="s">
        <v>237</v>
      </c>
      <c r="HZZ1195" s="245">
        <v>119</v>
      </c>
      <c r="IAA1195" s="246">
        <v>213</v>
      </c>
      <c r="IAB1195" s="247" t="e">
        <f>IAB1228+IAB1254+IAB1285+IAB1301+IAB1323+IAB1355+IAB1371+IAB1392+IAB1412+IAB1440+#REF!+IAB1455+#REF!+#REF!+#REF!</f>
        <v>#REF!</v>
      </c>
      <c r="IAC1195" s="241" t="s">
        <v>39</v>
      </c>
      <c r="IAD1195" s="242" t="s">
        <v>26</v>
      </c>
      <c r="IAE1195" s="243">
        <v>7</v>
      </c>
      <c r="IAF1195" s="243">
        <v>2</v>
      </c>
      <c r="IAG1195" s="244" t="s">
        <v>237</v>
      </c>
      <c r="IAH1195" s="245">
        <v>119</v>
      </c>
      <c r="IAI1195" s="246">
        <v>213</v>
      </c>
      <c r="IAJ1195" s="247" t="e">
        <f>IAJ1228+IAJ1254+IAJ1285+IAJ1301+IAJ1323+IAJ1355+IAJ1371+IAJ1392+IAJ1412+IAJ1440+#REF!+IAJ1455+#REF!+#REF!+#REF!</f>
        <v>#REF!</v>
      </c>
      <c r="IAK1195" s="241" t="s">
        <v>39</v>
      </c>
      <c r="IAL1195" s="242" t="s">
        <v>26</v>
      </c>
      <c r="IAM1195" s="243">
        <v>7</v>
      </c>
      <c r="IAN1195" s="243">
        <v>2</v>
      </c>
      <c r="IAO1195" s="244" t="s">
        <v>237</v>
      </c>
      <c r="IAP1195" s="245">
        <v>119</v>
      </c>
      <c r="IAQ1195" s="246">
        <v>213</v>
      </c>
      <c r="IAR1195" s="247" t="e">
        <f>IAR1228+IAR1254+IAR1285+IAR1301+IAR1323+IAR1355+IAR1371+IAR1392+IAR1412+IAR1440+#REF!+IAR1455+#REF!+#REF!+#REF!</f>
        <v>#REF!</v>
      </c>
      <c r="IAS1195" s="241" t="s">
        <v>39</v>
      </c>
      <c r="IAT1195" s="242" t="s">
        <v>26</v>
      </c>
      <c r="IAU1195" s="243">
        <v>7</v>
      </c>
      <c r="IAV1195" s="243">
        <v>2</v>
      </c>
      <c r="IAW1195" s="244" t="s">
        <v>237</v>
      </c>
      <c r="IAX1195" s="245">
        <v>119</v>
      </c>
      <c r="IAY1195" s="246">
        <v>213</v>
      </c>
      <c r="IAZ1195" s="247" t="e">
        <f>IAZ1228+IAZ1254+IAZ1285+IAZ1301+IAZ1323+IAZ1355+IAZ1371+IAZ1392+IAZ1412+IAZ1440+#REF!+IAZ1455+#REF!+#REF!+#REF!</f>
        <v>#REF!</v>
      </c>
      <c r="IBA1195" s="241" t="s">
        <v>39</v>
      </c>
      <c r="IBB1195" s="242" t="s">
        <v>26</v>
      </c>
      <c r="IBC1195" s="243">
        <v>7</v>
      </c>
      <c r="IBD1195" s="243">
        <v>2</v>
      </c>
      <c r="IBE1195" s="244" t="s">
        <v>237</v>
      </c>
      <c r="IBF1195" s="245">
        <v>119</v>
      </c>
      <c r="IBG1195" s="246">
        <v>213</v>
      </c>
      <c r="IBH1195" s="247" t="e">
        <f>IBH1228+IBH1254+IBH1285+IBH1301+IBH1323+IBH1355+IBH1371+IBH1392+IBH1412+IBH1440+#REF!+IBH1455+#REF!+#REF!+#REF!</f>
        <v>#REF!</v>
      </c>
      <c r="IBI1195" s="241" t="s">
        <v>39</v>
      </c>
      <c r="IBJ1195" s="242" t="s">
        <v>26</v>
      </c>
      <c r="IBK1195" s="243">
        <v>7</v>
      </c>
      <c r="IBL1195" s="243">
        <v>2</v>
      </c>
      <c r="IBM1195" s="244" t="s">
        <v>237</v>
      </c>
      <c r="IBN1195" s="245">
        <v>119</v>
      </c>
      <c r="IBO1195" s="246">
        <v>213</v>
      </c>
      <c r="IBP1195" s="247" t="e">
        <f>IBP1228+IBP1254+IBP1285+IBP1301+IBP1323+IBP1355+IBP1371+IBP1392+IBP1412+IBP1440+#REF!+IBP1455+#REF!+#REF!+#REF!</f>
        <v>#REF!</v>
      </c>
      <c r="IBQ1195" s="241" t="s">
        <v>39</v>
      </c>
      <c r="IBR1195" s="242" t="s">
        <v>26</v>
      </c>
      <c r="IBS1195" s="243">
        <v>7</v>
      </c>
      <c r="IBT1195" s="243">
        <v>2</v>
      </c>
      <c r="IBU1195" s="244" t="s">
        <v>237</v>
      </c>
      <c r="IBV1195" s="245">
        <v>119</v>
      </c>
      <c r="IBW1195" s="246">
        <v>213</v>
      </c>
      <c r="IBX1195" s="247" t="e">
        <f>IBX1228+IBX1254+IBX1285+IBX1301+IBX1323+IBX1355+IBX1371+IBX1392+IBX1412+IBX1440+#REF!+IBX1455+#REF!+#REF!+#REF!</f>
        <v>#REF!</v>
      </c>
      <c r="IBY1195" s="241" t="s">
        <v>39</v>
      </c>
      <c r="IBZ1195" s="242" t="s">
        <v>26</v>
      </c>
      <c r="ICA1195" s="243">
        <v>7</v>
      </c>
      <c r="ICB1195" s="243">
        <v>2</v>
      </c>
      <c r="ICC1195" s="244" t="s">
        <v>237</v>
      </c>
      <c r="ICD1195" s="245">
        <v>119</v>
      </c>
      <c r="ICE1195" s="246">
        <v>213</v>
      </c>
      <c r="ICF1195" s="247" t="e">
        <f>ICF1228+ICF1254+ICF1285+ICF1301+ICF1323+ICF1355+ICF1371+ICF1392+ICF1412+ICF1440+#REF!+ICF1455+#REF!+#REF!+#REF!</f>
        <v>#REF!</v>
      </c>
      <c r="ICG1195" s="241" t="s">
        <v>39</v>
      </c>
      <c r="ICH1195" s="242" t="s">
        <v>26</v>
      </c>
      <c r="ICI1195" s="243">
        <v>7</v>
      </c>
      <c r="ICJ1195" s="243">
        <v>2</v>
      </c>
      <c r="ICK1195" s="244" t="s">
        <v>237</v>
      </c>
      <c r="ICL1195" s="245">
        <v>119</v>
      </c>
      <c r="ICM1195" s="246">
        <v>213</v>
      </c>
      <c r="ICN1195" s="247" t="e">
        <f>ICN1228+ICN1254+ICN1285+ICN1301+ICN1323+ICN1355+ICN1371+ICN1392+ICN1412+ICN1440+#REF!+ICN1455+#REF!+#REF!+#REF!</f>
        <v>#REF!</v>
      </c>
      <c r="ICO1195" s="241" t="s">
        <v>39</v>
      </c>
      <c r="ICP1195" s="242" t="s">
        <v>26</v>
      </c>
      <c r="ICQ1195" s="243">
        <v>7</v>
      </c>
      <c r="ICR1195" s="243">
        <v>2</v>
      </c>
      <c r="ICS1195" s="244" t="s">
        <v>237</v>
      </c>
      <c r="ICT1195" s="245">
        <v>119</v>
      </c>
      <c r="ICU1195" s="246">
        <v>213</v>
      </c>
      <c r="ICV1195" s="247" t="e">
        <f>ICV1228+ICV1254+ICV1285+ICV1301+ICV1323+ICV1355+ICV1371+ICV1392+ICV1412+ICV1440+#REF!+ICV1455+#REF!+#REF!+#REF!</f>
        <v>#REF!</v>
      </c>
      <c r="ICW1195" s="241" t="s">
        <v>39</v>
      </c>
      <c r="ICX1195" s="242" t="s">
        <v>26</v>
      </c>
      <c r="ICY1195" s="243">
        <v>7</v>
      </c>
      <c r="ICZ1195" s="243">
        <v>2</v>
      </c>
      <c r="IDA1195" s="244" t="s">
        <v>237</v>
      </c>
      <c r="IDB1195" s="245">
        <v>119</v>
      </c>
      <c r="IDC1195" s="246">
        <v>213</v>
      </c>
      <c r="IDD1195" s="247" t="e">
        <f>IDD1228+IDD1254+IDD1285+IDD1301+IDD1323+IDD1355+IDD1371+IDD1392+IDD1412+IDD1440+#REF!+IDD1455+#REF!+#REF!+#REF!</f>
        <v>#REF!</v>
      </c>
      <c r="IDE1195" s="241" t="s">
        <v>39</v>
      </c>
      <c r="IDF1195" s="242" t="s">
        <v>26</v>
      </c>
      <c r="IDG1195" s="243">
        <v>7</v>
      </c>
      <c r="IDH1195" s="243">
        <v>2</v>
      </c>
      <c r="IDI1195" s="244" t="s">
        <v>237</v>
      </c>
      <c r="IDJ1195" s="245">
        <v>119</v>
      </c>
      <c r="IDK1195" s="246">
        <v>213</v>
      </c>
      <c r="IDL1195" s="247" t="e">
        <f>IDL1228+IDL1254+IDL1285+IDL1301+IDL1323+IDL1355+IDL1371+IDL1392+IDL1412+IDL1440+#REF!+IDL1455+#REF!+#REF!+#REF!</f>
        <v>#REF!</v>
      </c>
      <c r="IDM1195" s="241" t="s">
        <v>39</v>
      </c>
      <c r="IDN1195" s="242" t="s">
        <v>26</v>
      </c>
      <c r="IDO1195" s="243">
        <v>7</v>
      </c>
      <c r="IDP1195" s="243">
        <v>2</v>
      </c>
      <c r="IDQ1195" s="244" t="s">
        <v>237</v>
      </c>
      <c r="IDR1195" s="245">
        <v>119</v>
      </c>
      <c r="IDS1195" s="246">
        <v>213</v>
      </c>
      <c r="IDT1195" s="247" t="e">
        <f>IDT1228+IDT1254+IDT1285+IDT1301+IDT1323+IDT1355+IDT1371+IDT1392+IDT1412+IDT1440+#REF!+IDT1455+#REF!+#REF!+#REF!</f>
        <v>#REF!</v>
      </c>
      <c r="IDU1195" s="241" t="s">
        <v>39</v>
      </c>
      <c r="IDV1195" s="242" t="s">
        <v>26</v>
      </c>
      <c r="IDW1195" s="243">
        <v>7</v>
      </c>
      <c r="IDX1195" s="243">
        <v>2</v>
      </c>
      <c r="IDY1195" s="244" t="s">
        <v>237</v>
      </c>
      <c r="IDZ1195" s="245">
        <v>119</v>
      </c>
      <c r="IEA1195" s="246">
        <v>213</v>
      </c>
      <c r="IEB1195" s="247" t="e">
        <f>IEB1228+IEB1254+IEB1285+IEB1301+IEB1323+IEB1355+IEB1371+IEB1392+IEB1412+IEB1440+#REF!+IEB1455+#REF!+#REF!+#REF!</f>
        <v>#REF!</v>
      </c>
      <c r="IEC1195" s="241" t="s">
        <v>39</v>
      </c>
      <c r="IED1195" s="242" t="s">
        <v>26</v>
      </c>
      <c r="IEE1195" s="243">
        <v>7</v>
      </c>
      <c r="IEF1195" s="243">
        <v>2</v>
      </c>
      <c r="IEG1195" s="244" t="s">
        <v>237</v>
      </c>
      <c r="IEH1195" s="245">
        <v>119</v>
      </c>
      <c r="IEI1195" s="246">
        <v>213</v>
      </c>
      <c r="IEJ1195" s="247" t="e">
        <f>IEJ1228+IEJ1254+IEJ1285+IEJ1301+IEJ1323+IEJ1355+IEJ1371+IEJ1392+IEJ1412+IEJ1440+#REF!+IEJ1455+#REF!+#REF!+#REF!</f>
        <v>#REF!</v>
      </c>
      <c r="IEK1195" s="241" t="s">
        <v>39</v>
      </c>
      <c r="IEL1195" s="242" t="s">
        <v>26</v>
      </c>
      <c r="IEM1195" s="243">
        <v>7</v>
      </c>
      <c r="IEN1195" s="243">
        <v>2</v>
      </c>
      <c r="IEO1195" s="244" t="s">
        <v>237</v>
      </c>
      <c r="IEP1195" s="245">
        <v>119</v>
      </c>
      <c r="IEQ1195" s="246">
        <v>213</v>
      </c>
      <c r="IER1195" s="247" t="e">
        <f>IER1228+IER1254+IER1285+IER1301+IER1323+IER1355+IER1371+IER1392+IER1412+IER1440+#REF!+IER1455+#REF!+#REF!+#REF!</f>
        <v>#REF!</v>
      </c>
      <c r="IES1195" s="241" t="s">
        <v>39</v>
      </c>
      <c r="IET1195" s="242" t="s">
        <v>26</v>
      </c>
      <c r="IEU1195" s="243">
        <v>7</v>
      </c>
      <c r="IEV1195" s="243">
        <v>2</v>
      </c>
      <c r="IEW1195" s="244" t="s">
        <v>237</v>
      </c>
      <c r="IEX1195" s="245">
        <v>119</v>
      </c>
      <c r="IEY1195" s="246">
        <v>213</v>
      </c>
      <c r="IEZ1195" s="247" t="e">
        <f>IEZ1228+IEZ1254+IEZ1285+IEZ1301+IEZ1323+IEZ1355+IEZ1371+IEZ1392+IEZ1412+IEZ1440+#REF!+IEZ1455+#REF!+#REF!+#REF!</f>
        <v>#REF!</v>
      </c>
      <c r="IFA1195" s="241" t="s">
        <v>39</v>
      </c>
      <c r="IFB1195" s="242" t="s">
        <v>26</v>
      </c>
      <c r="IFC1195" s="243">
        <v>7</v>
      </c>
      <c r="IFD1195" s="243">
        <v>2</v>
      </c>
      <c r="IFE1195" s="244" t="s">
        <v>237</v>
      </c>
      <c r="IFF1195" s="245">
        <v>119</v>
      </c>
      <c r="IFG1195" s="246">
        <v>213</v>
      </c>
      <c r="IFH1195" s="247" t="e">
        <f>IFH1228+IFH1254+IFH1285+IFH1301+IFH1323+IFH1355+IFH1371+IFH1392+IFH1412+IFH1440+#REF!+IFH1455+#REF!+#REF!+#REF!</f>
        <v>#REF!</v>
      </c>
      <c r="IFI1195" s="241" t="s">
        <v>39</v>
      </c>
      <c r="IFJ1195" s="242" t="s">
        <v>26</v>
      </c>
      <c r="IFK1195" s="243">
        <v>7</v>
      </c>
      <c r="IFL1195" s="243">
        <v>2</v>
      </c>
      <c r="IFM1195" s="244" t="s">
        <v>237</v>
      </c>
      <c r="IFN1195" s="245">
        <v>119</v>
      </c>
      <c r="IFO1195" s="246">
        <v>213</v>
      </c>
      <c r="IFP1195" s="247" t="e">
        <f>IFP1228+IFP1254+IFP1285+IFP1301+IFP1323+IFP1355+IFP1371+IFP1392+IFP1412+IFP1440+#REF!+IFP1455+#REF!+#REF!+#REF!</f>
        <v>#REF!</v>
      </c>
      <c r="IFQ1195" s="241" t="s">
        <v>39</v>
      </c>
      <c r="IFR1195" s="242" t="s">
        <v>26</v>
      </c>
      <c r="IFS1195" s="243">
        <v>7</v>
      </c>
      <c r="IFT1195" s="243">
        <v>2</v>
      </c>
      <c r="IFU1195" s="244" t="s">
        <v>237</v>
      </c>
      <c r="IFV1195" s="245">
        <v>119</v>
      </c>
      <c r="IFW1195" s="246">
        <v>213</v>
      </c>
      <c r="IFX1195" s="247" t="e">
        <f>IFX1228+IFX1254+IFX1285+IFX1301+IFX1323+IFX1355+IFX1371+IFX1392+IFX1412+IFX1440+#REF!+IFX1455+#REF!+#REF!+#REF!</f>
        <v>#REF!</v>
      </c>
      <c r="IFY1195" s="241" t="s">
        <v>39</v>
      </c>
      <c r="IFZ1195" s="242" t="s">
        <v>26</v>
      </c>
      <c r="IGA1195" s="243">
        <v>7</v>
      </c>
      <c r="IGB1195" s="243">
        <v>2</v>
      </c>
      <c r="IGC1195" s="244" t="s">
        <v>237</v>
      </c>
      <c r="IGD1195" s="245">
        <v>119</v>
      </c>
      <c r="IGE1195" s="246">
        <v>213</v>
      </c>
      <c r="IGF1195" s="247" t="e">
        <f>IGF1228+IGF1254+IGF1285+IGF1301+IGF1323+IGF1355+IGF1371+IGF1392+IGF1412+IGF1440+#REF!+IGF1455+#REF!+#REF!+#REF!</f>
        <v>#REF!</v>
      </c>
      <c r="IGG1195" s="241" t="s">
        <v>39</v>
      </c>
      <c r="IGH1195" s="242" t="s">
        <v>26</v>
      </c>
      <c r="IGI1195" s="243">
        <v>7</v>
      </c>
      <c r="IGJ1195" s="243">
        <v>2</v>
      </c>
      <c r="IGK1195" s="244" t="s">
        <v>237</v>
      </c>
      <c r="IGL1195" s="245">
        <v>119</v>
      </c>
      <c r="IGM1195" s="246">
        <v>213</v>
      </c>
      <c r="IGN1195" s="247" t="e">
        <f>IGN1228+IGN1254+IGN1285+IGN1301+IGN1323+IGN1355+IGN1371+IGN1392+IGN1412+IGN1440+#REF!+IGN1455+#REF!+#REF!+#REF!</f>
        <v>#REF!</v>
      </c>
      <c r="IGO1195" s="241" t="s">
        <v>39</v>
      </c>
      <c r="IGP1195" s="242" t="s">
        <v>26</v>
      </c>
      <c r="IGQ1195" s="243">
        <v>7</v>
      </c>
      <c r="IGR1195" s="243">
        <v>2</v>
      </c>
      <c r="IGS1195" s="244" t="s">
        <v>237</v>
      </c>
      <c r="IGT1195" s="245">
        <v>119</v>
      </c>
      <c r="IGU1195" s="246">
        <v>213</v>
      </c>
      <c r="IGV1195" s="247" t="e">
        <f>IGV1228+IGV1254+IGV1285+IGV1301+IGV1323+IGV1355+IGV1371+IGV1392+IGV1412+IGV1440+#REF!+IGV1455+#REF!+#REF!+#REF!</f>
        <v>#REF!</v>
      </c>
      <c r="IGW1195" s="241" t="s">
        <v>39</v>
      </c>
      <c r="IGX1195" s="242" t="s">
        <v>26</v>
      </c>
      <c r="IGY1195" s="243">
        <v>7</v>
      </c>
      <c r="IGZ1195" s="243">
        <v>2</v>
      </c>
      <c r="IHA1195" s="244" t="s">
        <v>237</v>
      </c>
      <c r="IHB1195" s="245">
        <v>119</v>
      </c>
      <c r="IHC1195" s="246">
        <v>213</v>
      </c>
      <c r="IHD1195" s="247" t="e">
        <f>IHD1228+IHD1254+IHD1285+IHD1301+IHD1323+IHD1355+IHD1371+IHD1392+IHD1412+IHD1440+#REF!+IHD1455+#REF!+#REF!+#REF!</f>
        <v>#REF!</v>
      </c>
      <c r="IHE1195" s="241" t="s">
        <v>39</v>
      </c>
      <c r="IHF1195" s="242" t="s">
        <v>26</v>
      </c>
      <c r="IHG1195" s="243">
        <v>7</v>
      </c>
      <c r="IHH1195" s="243">
        <v>2</v>
      </c>
      <c r="IHI1195" s="244" t="s">
        <v>237</v>
      </c>
      <c r="IHJ1195" s="245">
        <v>119</v>
      </c>
      <c r="IHK1195" s="246">
        <v>213</v>
      </c>
      <c r="IHL1195" s="247" t="e">
        <f>IHL1228+IHL1254+IHL1285+IHL1301+IHL1323+IHL1355+IHL1371+IHL1392+IHL1412+IHL1440+#REF!+IHL1455+#REF!+#REF!+#REF!</f>
        <v>#REF!</v>
      </c>
      <c r="IHM1195" s="241" t="s">
        <v>39</v>
      </c>
      <c r="IHN1195" s="242" t="s">
        <v>26</v>
      </c>
      <c r="IHO1195" s="243">
        <v>7</v>
      </c>
      <c r="IHP1195" s="243">
        <v>2</v>
      </c>
      <c r="IHQ1195" s="244" t="s">
        <v>237</v>
      </c>
      <c r="IHR1195" s="245">
        <v>119</v>
      </c>
      <c r="IHS1195" s="246">
        <v>213</v>
      </c>
      <c r="IHT1195" s="247" t="e">
        <f>IHT1228+IHT1254+IHT1285+IHT1301+IHT1323+IHT1355+IHT1371+IHT1392+IHT1412+IHT1440+#REF!+IHT1455+#REF!+#REF!+#REF!</f>
        <v>#REF!</v>
      </c>
      <c r="IHU1195" s="241" t="s">
        <v>39</v>
      </c>
      <c r="IHV1195" s="242" t="s">
        <v>26</v>
      </c>
      <c r="IHW1195" s="243">
        <v>7</v>
      </c>
      <c r="IHX1195" s="243">
        <v>2</v>
      </c>
      <c r="IHY1195" s="244" t="s">
        <v>237</v>
      </c>
      <c r="IHZ1195" s="245">
        <v>119</v>
      </c>
      <c r="IIA1195" s="246">
        <v>213</v>
      </c>
      <c r="IIB1195" s="247" t="e">
        <f>IIB1228+IIB1254+IIB1285+IIB1301+IIB1323+IIB1355+IIB1371+IIB1392+IIB1412+IIB1440+#REF!+IIB1455+#REF!+#REF!+#REF!</f>
        <v>#REF!</v>
      </c>
      <c r="IIC1195" s="241" t="s">
        <v>39</v>
      </c>
      <c r="IID1195" s="242" t="s">
        <v>26</v>
      </c>
      <c r="IIE1195" s="243">
        <v>7</v>
      </c>
      <c r="IIF1195" s="243">
        <v>2</v>
      </c>
      <c r="IIG1195" s="244" t="s">
        <v>237</v>
      </c>
      <c r="IIH1195" s="245">
        <v>119</v>
      </c>
      <c r="III1195" s="246">
        <v>213</v>
      </c>
      <c r="IIJ1195" s="247" t="e">
        <f>IIJ1228+IIJ1254+IIJ1285+IIJ1301+IIJ1323+IIJ1355+IIJ1371+IIJ1392+IIJ1412+IIJ1440+#REF!+IIJ1455+#REF!+#REF!+#REF!</f>
        <v>#REF!</v>
      </c>
      <c r="IIK1195" s="241" t="s">
        <v>39</v>
      </c>
      <c r="IIL1195" s="242" t="s">
        <v>26</v>
      </c>
      <c r="IIM1195" s="243">
        <v>7</v>
      </c>
      <c r="IIN1195" s="243">
        <v>2</v>
      </c>
      <c r="IIO1195" s="244" t="s">
        <v>237</v>
      </c>
      <c r="IIP1195" s="245">
        <v>119</v>
      </c>
      <c r="IIQ1195" s="246">
        <v>213</v>
      </c>
      <c r="IIR1195" s="247" t="e">
        <f>IIR1228+IIR1254+IIR1285+IIR1301+IIR1323+IIR1355+IIR1371+IIR1392+IIR1412+IIR1440+#REF!+IIR1455+#REF!+#REF!+#REF!</f>
        <v>#REF!</v>
      </c>
      <c r="IIS1195" s="241" t="s">
        <v>39</v>
      </c>
      <c r="IIT1195" s="242" t="s">
        <v>26</v>
      </c>
      <c r="IIU1195" s="243">
        <v>7</v>
      </c>
      <c r="IIV1195" s="243">
        <v>2</v>
      </c>
      <c r="IIW1195" s="244" t="s">
        <v>237</v>
      </c>
      <c r="IIX1195" s="245">
        <v>119</v>
      </c>
      <c r="IIY1195" s="246">
        <v>213</v>
      </c>
      <c r="IIZ1195" s="247" t="e">
        <f>IIZ1228+IIZ1254+IIZ1285+IIZ1301+IIZ1323+IIZ1355+IIZ1371+IIZ1392+IIZ1412+IIZ1440+#REF!+IIZ1455+#REF!+#REF!+#REF!</f>
        <v>#REF!</v>
      </c>
      <c r="IJA1195" s="241" t="s">
        <v>39</v>
      </c>
      <c r="IJB1195" s="242" t="s">
        <v>26</v>
      </c>
      <c r="IJC1195" s="243">
        <v>7</v>
      </c>
      <c r="IJD1195" s="243">
        <v>2</v>
      </c>
      <c r="IJE1195" s="244" t="s">
        <v>237</v>
      </c>
      <c r="IJF1195" s="245">
        <v>119</v>
      </c>
      <c r="IJG1195" s="246">
        <v>213</v>
      </c>
      <c r="IJH1195" s="247" t="e">
        <f>IJH1228+IJH1254+IJH1285+IJH1301+IJH1323+IJH1355+IJH1371+IJH1392+IJH1412+IJH1440+#REF!+IJH1455+#REF!+#REF!+#REF!</f>
        <v>#REF!</v>
      </c>
      <c r="IJI1195" s="241" t="s">
        <v>39</v>
      </c>
      <c r="IJJ1195" s="242" t="s">
        <v>26</v>
      </c>
      <c r="IJK1195" s="243">
        <v>7</v>
      </c>
      <c r="IJL1195" s="243">
        <v>2</v>
      </c>
      <c r="IJM1195" s="244" t="s">
        <v>237</v>
      </c>
      <c r="IJN1195" s="245">
        <v>119</v>
      </c>
      <c r="IJO1195" s="246">
        <v>213</v>
      </c>
      <c r="IJP1195" s="247" t="e">
        <f>IJP1228+IJP1254+IJP1285+IJP1301+IJP1323+IJP1355+IJP1371+IJP1392+IJP1412+IJP1440+#REF!+IJP1455+#REF!+#REF!+#REF!</f>
        <v>#REF!</v>
      </c>
      <c r="IJQ1195" s="241" t="s">
        <v>39</v>
      </c>
      <c r="IJR1195" s="242" t="s">
        <v>26</v>
      </c>
      <c r="IJS1195" s="243">
        <v>7</v>
      </c>
      <c r="IJT1195" s="243">
        <v>2</v>
      </c>
      <c r="IJU1195" s="244" t="s">
        <v>237</v>
      </c>
      <c r="IJV1195" s="245">
        <v>119</v>
      </c>
      <c r="IJW1195" s="246">
        <v>213</v>
      </c>
      <c r="IJX1195" s="247" t="e">
        <f>IJX1228+IJX1254+IJX1285+IJX1301+IJX1323+IJX1355+IJX1371+IJX1392+IJX1412+IJX1440+#REF!+IJX1455+#REF!+#REF!+#REF!</f>
        <v>#REF!</v>
      </c>
      <c r="IJY1195" s="241" t="s">
        <v>39</v>
      </c>
      <c r="IJZ1195" s="242" t="s">
        <v>26</v>
      </c>
      <c r="IKA1195" s="243">
        <v>7</v>
      </c>
      <c r="IKB1195" s="243">
        <v>2</v>
      </c>
      <c r="IKC1195" s="244" t="s">
        <v>237</v>
      </c>
      <c r="IKD1195" s="245">
        <v>119</v>
      </c>
      <c r="IKE1195" s="246">
        <v>213</v>
      </c>
      <c r="IKF1195" s="247" t="e">
        <f>IKF1228+IKF1254+IKF1285+IKF1301+IKF1323+IKF1355+IKF1371+IKF1392+IKF1412+IKF1440+#REF!+IKF1455+#REF!+#REF!+#REF!</f>
        <v>#REF!</v>
      </c>
      <c r="IKG1195" s="241" t="s">
        <v>39</v>
      </c>
      <c r="IKH1195" s="242" t="s">
        <v>26</v>
      </c>
      <c r="IKI1195" s="243">
        <v>7</v>
      </c>
      <c r="IKJ1195" s="243">
        <v>2</v>
      </c>
      <c r="IKK1195" s="244" t="s">
        <v>237</v>
      </c>
      <c r="IKL1195" s="245">
        <v>119</v>
      </c>
      <c r="IKM1195" s="246">
        <v>213</v>
      </c>
      <c r="IKN1195" s="247" t="e">
        <f>IKN1228+IKN1254+IKN1285+IKN1301+IKN1323+IKN1355+IKN1371+IKN1392+IKN1412+IKN1440+#REF!+IKN1455+#REF!+#REF!+#REF!</f>
        <v>#REF!</v>
      </c>
      <c r="IKO1195" s="241" t="s">
        <v>39</v>
      </c>
      <c r="IKP1195" s="242" t="s">
        <v>26</v>
      </c>
      <c r="IKQ1195" s="243">
        <v>7</v>
      </c>
      <c r="IKR1195" s="243">
        <v>2</v>
      </c>
      <c r="IKS1195" s="244" t="s">
        <v>237</v>
      </c>
      <c r="IKT1195" s="245">
        <v>119</v>
      </c>
      <c r="IKU1195" s="246">
        <v>213</v>
      </c>
      <c r="IKV1195" s="247" t="e">
        <f>IKV1228+IKV1254+IKV1285+IKV1301+IKV1323+IKV1355+IKV1371+IKV1392+IKV1412+IKV1440+#REF!+IKV1455+#REF!+#REF!+#REF!</f>
        <v>#REF!</v>
      </c>
      <c r="IKW1195" s="241" t="s">
        <v>39</v>
      </c>
      <c r="IKX1195" s="242" t="s">
        <v>26</v>
      </c>
      <c r="IKY1195" s="243">
        <v>7</v>
      </c>
      <c r="IKZ1195" s="243">
        <v>2</v>
      </c>
      <c r="ILA1195" s="244" t="s">
        <v>237</v>
      </c>
      <c r="ILB1195" s="245">
        <v>119</v>
      </c>
      <c r="ILC1195" s="246">
        <v>213</v>
      </c>
      <c r="ILD1195" s="247" t="e">
        <f>ILD1228+ILD1254+ILD1285+ILD1301+ILD1323+ILD1355+ILD1371+ILD1392+ILD1412+ILD1440+#REF!+ILD1455+#REF!+#REF!+#REF!</f>
        <v>#REF!</v>
      </c>
      <c r="ILE1195" s="241" t="s">
        <v>39</v>
      </c>
      <c r="ILF1195" s="242" t="s">
        <v>26</v>
      </c>
      <c r="ILG1195" s="243">
        <v>7</v>
      </c>
      <c r="ILH1195" s="243">
        <v>2</v>
      </c>
      <c r="ILI1195" s="244" t="s">
        <v>237</v>
      </c>
      <c r="ILJ1195" s="245">
        <v>119</v>
      </c>
      <c r="ILK1195" s="246">
        <v>213</v>
      </c>
      <c r="ILL1195" s="247" t="e">
        <f>ILL1228+ILL1254+ILL1285+ILL1301+ILL1323+ILL1355+ILL1371+ILL1392+ILL1412+ILL1440+#REF!+ILL1455+#REF!+#REF!+#REF!</f>
        <v>#REF!</v>
      </c>
      <c r="ILM1195" s="241" t="s">
        <v>39</v>
      </c>
      <c r="ILN1195" s="242" t="s">
        <v>26</v>
      </c>
      <c r="ILO1195" s="243">
        <v>7</v>
      </c>
      <c r="ILP1195" s="243">
        <v>2</v>
      </c>
      <c r="ILQ1195" s="244" t="s">
        <v>237</v>
      </c>
      <c r="ILR1195" s="245">
        <v>119</v>
      </c>
      <c r="ILS1195" s="246">
        <v>213</v>
      </c>
      <c r="ILT1195" s="247" t="e">
        <f>ILT1228+ILT1254+ILT1285+ILT1301+ILT1323+ILT1355+ILT1371+ILT1392+ILT1412+ILT1440+#REF!+ILT1455+#REF!+#REF!+#REF!</f>
        <v>#REF!</v>
      </c>
      <c r="ILU1195" s="241" t="s">
        <v>39</v>
      </c>
      <c r="ILV1195" s="242" t="s">
        <v>26</v>
      </c>
      <c r="ILW1195" s="243">
        <v>7</v>
      </c>
      <c r="ILX1195" s="243">
        <v>2</v>
      </c>
      <c r="ILY1195" s="244" t="s">
        <v>237</v>
      </c>
      <c r="ILZ1195" s="245">
        <v>119</v>
      </c>
      <c r="IMA1195" s="246">
        <v>213</v>
      </c>
      <c r="IMB1195" s="247" t="e">
        <f>IMB1228+IMB1254+IMB1285+IMB1301+IMB1323+IMB1355+IMB1371+IMB1392+IMB1412+IMB1440+#REF!+IMB1455+#REF!+#REF!+#REF!</f>
        <v>#REF!</v>
      </c>
      <c r="IMC1195" s="241" t="s">
        <v>39</v>
      </c>
      <c r="IMD1195" s="242" t="s">
        <v>26</v>
      </c>
      <c r="IME1195" s="243">
        <v>7</v>
      </c>
      <c r="IMF1195" s="243">
        <v>2</v>
      </c>
      <c r="IMG1195" s="244" t="s">
        <v>237</v>
      </c>
      <c r="IMH1195" s="245">
        <v>119</v>
      </c>
      <c r="IMI1195" s="246">
        <v>213</v>
      </c>
      <c r="IMJ1195" s="247" t="e">
        <f>IMJ1228+IMJ1254+IMJ1285+IMJ1301+IMJ1323+IMJ1355+IMJ1371+IMJ1392+IMJ1412+IMJ1440+#REF!+IMJ1455+#REF!+#REF!+#REF!</f>
        <v>#REF!</v>
      </c>
      <c r="IMK1195" s="241" t="s">
        <v>39</v>
      </c>
      <c r="IML1195" s="242" t="s">
        <v>26</v>
      </c>
      <c r="IMM1195" s="243">
        <v>7</v>
      </c>
      <c r="IMN1195" s="243">
        <v>2</v>
      </c>
      <c r="IMO1195" s="244" t="s">
        <v>237</v>
      </c>
      <c r="IMP1195" s="245">
        <v>119</v>
      </c>
      <c r="IMQ1195" s="246">
        <v>213</v>
      </c>
      <c r="IMR1195" s="247" t="e">
        <f>IMR1228+IMR1254+IMR1285+IMR1301+IMR1323+IMR1355+IMR1371+IMR1392+IMR1412+IMR1440+#REF!+IMR1455+#REF!+#REF!+#REF!</f>
        <v>#REF!</v>
      </c>
      <c r="IMS1195" s="241" t="s">
        <v>39</v>
      </c>
      <c r="IMT1195" s="242" t="s">
        <v>26</v>
      </c>
      <c r="IMU1195" s="243">
        <v>7</v>
      </c>
      <c r="IMV1195" s="243">
        <v>2</v>
      </c>
      <c r="IMW1195" s="244" t="s">
        <v>237</v>
      </c>
      <c r="IMX1195" s="245">
        <v>119</v>
      </c>
      <c r="IMY1195" s="246">
        <v>213</v>
      </c>
      <c r="IMZ1195" s="247" t="e">
        <f>IMZ1228+IMZ1254+IMZ1285+IMZ1301+IMZ1323+IMZ1355+IMZ1371+IMZ1392+IMZ1412+IMZ1440+#REF!+IMZ1455+#REF!+#REF!+#REF!</f>
        <v>#REF!</v>
      </c>
      <c r="INA1195" s="241" t="s">
        <v>39</v>
      </c>
      <c r="INB1195" s="242" t="s">
        <v>26</v>
      </c>
      <c r="INC1195" s="243">
        <v>7</v>
      </c>
      <c r="IND1195" s="243">
        <v>2</v>
      </c>
      <c r="INE1195" s="244" t="s">
        <v>237</v>
      </c>
      <c r="INF1195" s="245">
        <v>119</v>
      </c>
      <c r="ING1195" s="246">
        <v>213</v>
      </c>
      <c r="INH1195" s="247" t="e">
        <f>INH1228+INH1254+INH1285+INH1301+INH1323+INH1355+INH1371+INH1392+INH1412+INH1440+#REF!+INH1455+#REF!+#REF!+#REF!</f>
        <v>#REF!</v>
      </c>
      <c r="INI1195" s="241" t="s">
        <v>39</v>
      </c>
      <c r="INJ1195" s="242" t="s">
        <v>26</v>
      </c>
      <c r="INK1195" s="243">
        <v>7</v>
      </c>
      <c r="INL1195" s="243">
        <v>2</v>
      </c>
      <c r="INM1195" s="244" t="s">
        <v>237</v>
      </c>
      <c r="INN1195" s="245">
        <v>119</v>
      </c>
      <c r="INO1195" s="246">
        <v>213</v>
      </c>
      <c r="INP1195" s="247" t="e">
        <f>INP1228+INP1254+INP1285+INP1301+INP1323+INP1355+INP1371+INP1392+INP1412+INP1440+#REF!+INP1455+#REF!+#REF!+#REF!</f>
        <v>#REF!</v>
      </c>
      <c r="INQ1195" s="241" t="s">
        <v>39</v>
      </c>
      <c r="INR1195" s="242" t="s">
        <v>26</v>
      </c>
      <c r="INS1195" s="243">
        <v>7</v>
      </c>
      <c r="INT1195" s="243">
        <v>2</v>
      </c>
      <c r="INU1195" s="244" t="s">
        <v>237</v>
      </c>
      <c r="INV1195" s="245">
        <v>119</v>
      </c>
      <c r="INW1195" s="246">
        <v>213</v>
      </c>
      <c r="INX1195" s="247" t="e">
        <f>INX1228+INX1254+INX1285+INX1301+INX1323+INX1355+INX1371+INX1392+INX1412+INX1440+#REF!+INX1455+#REF!+#REF!+#REF!</f>
        <v>#REF!</v>
      </c>
      <c r="INY1195" s="241" t="s">
        <v>39</v>
      </c>
      <c r="INZ1195" s="242" t="s">
        <v>26</v>
      </c>
      <c r="IOA1195" s="243">
        <v>7</v>
      </c>
      <c r="IOB1195" s="243">
        <v>2</v>
      </c>
      <c r="IOC1195" s="244" t="s">
        <v>237</v>
      </c>
      <c r="IOD1195" s="245">
        <v>119</v>
      </c>
      <c r="IOE1195" s="246">
        <v>213</v>
      </c>
      <c r="IOF1195" s="247" t="e">
        <f>IOF1228+IOF1254+IOF1285+IOF1301+IOF1323+IOF1355+IOF1371+IOF1392+IOF1412+IOF1440+#REF!+IOF1455+#REF!+#REF!+#REF!</f>
        <v>#REF!</v>
      </c>
      <c r="IOG1195" s="241" t="s">
        <v>39</v>
      </c>
      <c r="IOH1195" s="242" t="s">
        <v>26</v>
      </c>
      <c r="IOI1195" s="243">
        <v>7</v>
      </c>
      <c r="IOJ1195" s="243">
        <v>2</v>
      </c>
      <c r="IOK1195" s="244" t="s">
        <v>237</v>
      </c>
      <c r="IOL1195" s="245">
        <v>119</v>
      </c>
      <c r="IOM1195" s="246">
        <v>213</v>
      </c>
      <c r="ION1195" s="247" t="e">
        <f>ION1228+ION1254+ION1285+ION1301+ION1323+ION1355+ION1371+ION1392+ION1412+ION1440+#REF!+ION1455+#REF!+#REF!+#REF!</f>
        <v>#REF!</v>
      </c>
      <c r="IOO1195" s="241" t="s">
        <v>39</v>
      </c>
      <c r="IOP1195" s="242" t="s">
        <v>26</v>
      </c>
      <c r="IOQ1195" s="243">
        <v>7</v>
      </c>
      <c r="IOR1195" s="243">
        <v>2</v>
      </c>
      <c r="IOS1195" s="244" t="s">
        <v>237</v>
      </c>
      <c r="IOT1195" s="245">
        <v>119</v>
      </c>
      <c r="IOU1195" s="246">
        <v>213</v>
      </c>
      <c r="IOV1195" s="247" t="e">
        <f>IOV1228+IOV1254+IOV1285+IOV1301+IOV1323+IOV1355+IOV1371+IOV1392+IOV1412+IOV1440+#REF!+IOV1455+#REF!+#REF!+#REF!</f>
        <v>#REF!</v>
      </c>
      <c r="IOW1195" s="241" t="s">
        <v>39</v>
      </c>
      <c r="IOX1195" s="242" t="s">
        <v>26</v>
      </c>
      <c r="IOY1195" s="243">
        <v>7</v>
      </c>
      <c r="IOZ1195" s="243">
        <v>2</v>
      </c>
      <c r="IPA1195" s="244" t="s">
        <v>237</v>
      </c>
      <c r="IPB1195" s="245">
        <v>119</v>
      </c>
      <c r="IPC1195" s="246">
        <v>213</v>
      </c>
      <c r="IPD1195" s="247" t="e">
        <f>IPD1228+IPD1254+IPD1285+IPD1301+IPD1323+IPD1355+IPD1371+IPD1392+IPD1412+IPD1440+#REF!+IPD1455+#REF!+#REF!+#REF!</f>
        <v>#REF!</v>
      </c>
      <c r="IPE1195" s="241" t="s">
        <v>39</v>
      </c>
      <c r="IPF1195" s="242" t="s">
        <v>26</v>
      </c>
      <c r="IPG1195" s="243">
        <v>7</v>
      </c>
      <c r="IPH1195" s="243">
        <v>2</v>
      </c>
      <c r="IPI1195" s="244" t="s">
        <v>237</v>
      </c>
      <c r="IPJ1195" s="245">
        <v>119</v>
      </c>
      <c r="IPK1195" s="246">
        <v>213</v>
      </c>
      <c r="IPL1195" s="247" t="e">
        <f>IPL1228+IPL1254+IPL1285+IPL1301+IPL1323+IPL1355+IPL1371+IPL1392+IPL1412+IPL1440+#REF!+IPL1455+#REF!+#REF!+#REF!</f>
        <v>#REF!</v>
      </c>
      <c r="IPM1195" s="241" t="s">
        <v>39</v>
      </c>
      <c r="IPN1195" s="242" t="s">
        <v>26</v>
      </c>
      <c r="IPO1195" s="243">
        <v>7</v>
      </c>
      <c r="IPP1195" s="243">
        <v>2</v>
      </c>
      <c r="IPQ1195" s="244" t="s">
        <v>237</v>
      </c>
      <c r="IPR1195" s="245">
        <v>119</v>
      </c>
      <c r="IPS1195" s="246">
        <v>213</v>
      </c>
      <c r="IPT1195" s="247" t="e">
        <f>IPT1228+IPT1254+IPT1285+IPT1301+IPT1323+IPT1355+IPT1371+IPT1392+IPT1412+IPT1440+#REF!+IPT1455+#REF!+#REF!+#REF!</f>
        <v>#REF!</v>
      </c>
      <c r="IPU1195" s="241" t="s">
        <v>39</v>
      </c>
      <c r="IPV1195" s="242" t="s">
        <v>26</v>
      </c>
      <c r="IPW1195" s="243">
        <v>7</v>
      </c>
      <c r="IPX1195" s="243">
        <v>2</v>
      </c>
      <c r="IPY1195" s="244" t="s">
        <v>237</v>
      </c>
      <c r="IPZ1195" s="245">
        <v>119</v>
      </c>
      <c r="IQA1195" s="246">
        <v>213</v>
      </c>
      <c r="IQB1195" s="247" t="e">
        <f>IQB1228+IQB1254+IQB1285+IQB1301+IQB1323+IQB1355+IQB1371+IQB1392+IQB1412+IQB1440+#REF!+IQB1455+#REF!+#REF!+#REF!</f>
        <v>#REF!</v>
      </c>
      <c r="IQC1195" s="241" t="s">
        <v>39</v>
      </c>
      <c r="IQD1195" s="242" t="s">
        <v>26</v>
      </c>
      <c r="IQE1195" s="243">
        <v>7</v>
      </c>
      <c r="IQF1195" s="243">
        <v>2</v>
      </c>
      <c r="IQG1195" s="244" t="s">
        <v>237</v>
      </c>
      <c r="IQH1195" s="245">
        <v>119</v>
      </c>
      <c r="IQI1195" s="246">
        <v>213</v>
      </c>
      <c r="IQJ1195" s="247" t="e">
        <f>IQJ1228+IQJ1254+IQJ1285+IQJ1301+IQJ1323+IQJ1355+IQJ1371+IQJ1392+IQJ1412+IQJ1440+#REF!+IQJ1455+#REF!+#REF!+#REF!</f>
        <v>#REF!</v>
      </c>
      <c r="IQK1195" s="241" t="s">
        <v>39</v>
      </c>
      <c r="IQL1195" s="242" t="s">
        <v>26</v>
      </c>
      <c r="IQM1195" s="243">
        <v>7</v>
      </c>
      <c r="IQN1195" s="243">
        <v>2</v>
      </c>
      <c r="IQO1195" s="244" t="s">
        <v>237</v>
      </c>
      <c r="IQP1195" s="245">
        <v>119</v>
      </c>
      <c r="IQQ1195" s="246">
        <v>213</v>
      </c>
      <c r="IQR1195" s="247" t="e">
        <f>IQR1228+IQR1254+IQR1285+IQR1301+IQR1323+IQR1355+IQR1371+IQR1392+IQR1412+IQR1440+#REF!+IQR1455+#REF!+#REF!+#REF!</f>
        <v>#REF!</v>
      </c>
      <c r="IQS1195" s="241" t="s">
        <v>39</v>
      </c>
      <c r="IQT1195" s="242" t="s">
        <v>26</v>
      </c>
      <c r="IQU1195" s="243">
        <v>7</v>
      </c>
      <c r="IQV1195" s="243">
        <v>2</v>
      </c>
      <c r="IQW1195" s="244" t="s">
        <v>237</v>
      </c>
      <c r="IQX1195" s="245">
        <v>119</v>
      </c>
      <c r="IQY1195" s="246">
        <v>213</v>
      </c>
      <c r="IQZ1195" s="247" t="e">
        <f>IQZ1228+IQZ1254+IQZ1285+IQZ1301+IQZ1323+IQZ1355+IQZ1371+IQZ1392+IQZ1412+IQZ1440+#REF!+IQZ1455+#REF!+#REF!+#REF!</f>
        <v>#REF!</v>
      </c>
      <c r="IRA1195" s="241" t="s">
        <v>39</v>
      </c>
      <c r="IRB1195" s="242" t="s">
        <v>26</v>
      </c>
      <c r="IRC1195" s="243">
        <v>7</v>
      </c>
      <c r="IRD1195" s="243">
        <v>2</v>
      </c>
      <c r="IRE1195" s="244" t="s">
        <v>237</v>
      </c>
      <c r="IRF1195" s="245">
        <v>119</v>
      </c>
      <c r="IRG1195" s="246">
        <v>213</v>
      </c>
      <c r="IRH1195" s="247" t="e">
        <f>IRH1228+IRH1254+IRH1285+IRH1301+IRH1323+IRH1355+IRH1371+IRH1392+IRH1412+IRH1440+#REF!+IRH1455+#REF!+#REF!+#REF!</f>
        <v>#REF!</v>
      </c>
      <c r="IRI1195" s="241" t="s">
        <v>39</v>
      </c>
      <c r="IRJ1195" s="242" t="s">
        <v>26</v>
      </c>
      <c r="IRK1195" s="243">
        <v>7</v>
      </c>
      <c r="IRL1195" s="243">
        <v>2</v>
      </c>
      <c r="IRM1195" s="244" t="s">
        <v>237</v>
      </c>
      <c r="IRN1195" s="245">
        <v>119</v>
      </c>
      <c r="IRO1195" s="246">
        <v>213</v>
      </c>
      <c r="IRP1195" s="247" t="e">
        <f>IRP1228+IRP1254+IRP1285+IRP1301+IRP1323+IRP1355+IRP1371+IRP1392+IRP1412+IRP1440+#REF!+IRP1455+#REF!+#REF!+#REF!</f>
        <v>#REF!</v>
      </c>
      <c r="IRQ1195" s="241" t="s">
        <v>39</v>
      </c>
      <c r="IRR1195" s="242" t="s">
        <v>26</v>
      </c>
      <c r="IRS1195" s="243">
        <v>7</v>
      </c>
      <c r="IRT1195" s="243">
        <v>2</v>
      </c>
      <c r="IRU1195" s="244" t="s">
        <v>237</v>
      </c>
      <c r="IRV1195" s="245">
        <v>119</v>
      </c>
      <c r="IRW1195" s="246">
        <v>213</v>
      </c>
      <c r="IRX1195" s="247" t="e">
        <f>IRX1228+IRX1254+IRX1285+IRX1301+IRX1323+IRX1355+IRX1371+IRX1392+IRX1412+IRX1440+#REF!+IRX1455+#REF!+#REF!+#REF!</f>
        <v>#REF!</v>
      </c>
      <c r="IRY1195" s="241" t="s">
        <v>39</v>
      </c>
      <c r="IRZ1195" s="242" t="s">
        <v>26</v>
      </c>
      <c r="ISA1195" s="243">
        <v>7</v>
      </c>
      <c r="ISB1195" s="243">
        <v>2</v>
      </c>
      <c r="ISC1195" s="244" t="s">
        <v>237</v>
      </c>
      <c r="ISD1195" s="245">
        <v>119</v>
      </c>
      <c r="ISE1195" s="246">
        <v>213</v>
      </c>
      <c r="ISF1195" s="247" t="e">
        <f>ISF1228+ISF1254+ISF1285+ISF1301+ISF1323+ISF1355+ISF1371+ISF1392+ISF1412+ISF1440+#REF!+ISF1455+#REF!+#REF!+#REF!</f>
        <v>#REF!</v>
      </c>
      <c r="ISG1195" s="241" t="s">
        <v>39</v>
      </c>
      <c r="ISH1195" s="242" t="s">
        <v>26</v>
      </c>
      <c r="ISI1195" s="243">
        <v>7</v>
      </c>
      <c r="ISJ1195" s="243">
        <v>2</v>
      </c>
      <c r="ISK1195" s="244" t="s">
        <v>237</v>
      </c>
      <c r="ISL1195" s="245">
        <v>119</v>
      </c>
      <c r="ISM1195" s="246">
        <v>213</v>
      </c>
      <c r="ISN1195" s="247" t="e">
        <f>ISN1228+ISN1254+ISN1285+ISN1301+ISN1323+ISN1355+ISN1371+ISN1392+ISN1412+ISN1440+#REF!+ISN1455+#REF!+#REF!+#REF!</f>
        <v>#REF!</v>
      </c>
      <c r="ISO1195" s="241" t="s">
        <v>39</v>
      </c>
      <c r="ISP1195" s="242" t="s">
        <v>26</v>
      </c>
      <c r="ISQ1195" s="243">
        <v>7</v>
      </c>
      <c r="ISR1195" s="243">
        <v>2</v>
      </c>
      <c r="ISS1195" s="244" t="s">
        <v>237</v>
      </c>
      <c r="IST1195" s="245">
        <v>119</v>
      </c>
      <c r="ISU1195" s="246">
        <v>213</v>
      </c>
      <c r="ISV1195" s="247" t="e">
        <f>ISV1228+ISV1254+ISV1285+ISV1301+ISV1323+ISV1355+ISV1371+ISV1392+ISV1412+ISV1440+#REF!+ISV1455+#REF!+#REF!+#REF!</f>
        <v>#REF!</v>
      </c>
      <c r="ISW1195" s="241" t="s">
        <v>39</v>
      </c>
      <c r="ISX1195" s="242" t="s">
        <v>26</v>
      </c>
      <c r="ISY1195" s="243">
        <v>7</v>
      </c>
      <c r="ISZ1195" s="243">
        <v>2</v>
      </c>
      <c r="ITA1195" s="244" t="s">
        <v>237</v>
      </c>
      <c r="ITB1195" s="245">
        <v>119</v>
      </c>
      <c r="ITC1195" s="246">
        <v>213</v>
      </c>
      <c r="ITD1195" s="247" t="e">
        <f>ITD1228+ITD1254+ITD1285+ITD1301+ITD1323+ITD1355+ITD1371+ITD1392+ITD1412+ITD1440+#REF!+ITD1455+#REF!+#REF!+#REF!</f>
        <v>#REF!</v>
      </c>
      <c r="ITE1195" s="241" t="s">
        <v>39</v>
      </c>
      <c r="ITF1195" s="242" t="s">
        <v>26</v>
      </c>
      <c r="ITG1195" s="243">
        <v>7</v>
      </c>
      <c r="ITH1195" s="243">
        <v>2</v>
      </c>
      <c r="ITI1195" s="244" t="s">
        <v>237</v>
      </c>
      <c r="ITJ1195" s="245">
        <v>119</v>
      </c>
      <c r="ITK1195" s="246">
        <v>213</v>
      </c>
      <c r="ITL1195" s="247" t="e">
        <f>ITL1228+ITL1254+ITL1285+ITL1301+ITL1323+ITL1355+ITL1371+ITL1392+ITL1412+ITL1440+#REF!+ITL1455+#REF!+#REF!+#REF!</f>
        <v>#REF!</v>
      </c>
      <c r="ITM1195" s="241" t="s">
        <v>39</v>
      </c>
      <c r="ITN1195" s="242" t="s">
        <v>26</v>
      </c>
      <c r="ITO1195" s="243">
        <v>7</v>
      </c>
      <c r="ITP1195" s="243">
        <v>2</v>
      </c>
      <c r="ITQ1195" s="244" t="s">
        <v>237</v>
      </c>
      <c r="ITR1195" s="245">
        <v>119</v>
      </c>
      <c r="ITS1195" s="246">
        <v>213</v>
      </c>
      <c r="ITT1195" s="247" t="e">
        <f>ITT1228+ITT1254+ITT1285+ITT1301+ITT1323+ITT1355+ITT1371+ITT1392+ITT1412+ITT1440+#REF!+ITT1455+#REF!+#REF!+#REF!</f>
        <v>#REF!</v>
      </c>
      <c r="ITU1195" s="241" t="s">
        <v>39</v>
      </c>
      <c r="ITV1195" s="242" t="s">
        <v>26</v>
      </c>
      <c r="ITW1195" s="243">
        <v>7</v>
      </c>
      <c r="ITX1195" s="243">
        <v>2</v>
      </c>
      <c r="ITY1195" s="244" t="s">
        <v>237</v>
      </c>
      <c r="ITZ1195" s="245">
        <v>119</v>
      </c>
      <c r="IUA1195" s="246">
        <v>213</v>
      </c>
      <c r="IUB1195" s="247" t="e">
        <f>IUB1228+IUB1254+IUB1285+IUB1301+IUB1323+IUB1355+IUB1371+IUB1392+IUB1412+IUB1440+#REF!+IUB1455+#REF!+#REF!+#REF!</f>
        <v>#REF!</v>
      </c>
      <c r="IUC1195" s="241" t="s">
        <v>39</v>
      </c>
      <c r="IUD1195" s="242" t="s">
        <v>26</v>
      </c>
      <c r="IUE1195" s="243">
        <v>7</v>
      </c>
      <c r="IUF1195" s="243">
        <v>2</v>
      </c>
      <c r="IUG1195" s="244" t="s">
        <v>237</v>
      </c>
      <c r="IUH1195" s="245">
        <v>119</v>
      </c>
      <c r="IUI1195" s="246">
        <v>213</v>
      </c>
      <c r="IUJ1195" s="247" t="e">
        <f>IUJ1228+IUJ1254+IUJ1285+IUJ1301+IUJ1323+IUJ1355+IUJ1371+IUJ1392+IUJ1412+IUJ1440+#REF!+IUJ1455+#REF!+#REF!+#REF!</f>
        <v>#REF!</v>
      </c>
      <c r="IUK1195" s="241" t="s">
        <v>39</v>
      </c>
      <c r="IUL1195" s="242" t="s">
        <v>26</v>
      </c>
      <c r="IUM1195" s="243">
        <v>7</v>
      </c>
      <c r="IUN1195" s="243">
        <v>2</v>
      </c>
      <c r="IUO1195" s="244" t="s">
        <v>237</v>
      </c>
      <c r="IUP1195" s="245">
        <v>119</v>
      </c>
      <c r="IUQ1195" s="246">
        <v>213</v>
      </c>
      <c r="IUR1195" s="247" t="e">
        <f>IUR1228+IUR1254+IUR1285+IUR1301+IUR1323+IUR1355+IUR1371+IUR1392+IUR1412+IUR1440+#REF!+IUR1455+#REF!+#REF!+#REF!</f>
        <v>#REF!</v>
      </c>
      <c r="IUS1195" s="241" t="s">
        <v>39</v>
      </c>
      <c r="IUT1195" s="242" t="s">
        <v>26</v>
      </c>
      <c r="IUU1195" s="243">
        <v>7</v>
      </c>
      <c r="IUV1195" s="243">
        <v>2</v>
      </c>
      <c r="IUW1195" s="244" t="s">
        <v>237</v>
      </c>
      <c r="IUX1195" s="245">
        <v>119</v>
      </c>
      <c r="IUY1195" s="246">
        <v>213</v>
      </c>
      <c r="IUZ1195" s="247" t="e">
        <f>IUZ1228+IUZ1254+IUZ1285+IUZ1301+IUZ1323+IUZ1355+IUZ1371+IUZ1392+IUZ1412+IUZ1440+#REF!+IUZ1455+#REF!+#REF!+#REF!</f>
        <v>#REF!</v>
      </c>
      <c r="IVA1195" s="241" t="s">
        <v>39</v>
      </c>
      <c r="IVB1195" s="242" t="s">
        <v>26</v>
      </c>
      <c r="IVC1195" s="243">
        <v>7</v>
      </c>
      <c r="IVD1195" s="243">
        <v>2</v>
      </c>
      <c r="IVE1195" s="244" t="s">
        <v>237</v>
      </c>
      <c r="IVF1195" s="245">
        <v>119</v>
      </c>
      <c r="IVG1195" s="246">
        <v>213</v>
      </c>
      <c r="IVH1195" s="247" t="e">
        <f>IVH1228+IVH1254+IVH1285+IVH1301+IVH1323+IVH1355+IVH1371+IVH1392+IVH1412+IVH1440+#REF!+IVH1455+#REF!+#REF!+#REF!</f>
        <v>#REF!</v>
      </c>
      <c r="IVI1195" s="241" t="s">
        <v>39</v>
      </c>
      <c r="IVJ1195" s="242" t="s">
        <v>26</v>
      </c>
      <c r="IVK1195" s="243">
        <v>7</v>
      </c>
      <c r="IVL1195" s="243">
        <v>2</v>
      </c>
      <c r="IVM1195" s="244" t="s">
        <v>237</v>
      </c>
      <c r="IVN1195" s="245">
        <v>119</v>
      </c>
      <c r="IVO1195" s="246">
        <v>213</v>
      </c>
      <c r="IVP1195" s="247" t="e">
        <f>IVP1228+IVP1254+IVP1285+IVP1301+IVP1323+IVP1355+IVP1371+IVP1392+IVP1412+IVP1440+#REF!+IVP1455+#REF!+#REF!+#REF!</f>
        <v>#REF!</v>
      </c>
      <c r="IVQ1195" s="241" t="s">
        <v>39</v>
      </c>
      <c r="IVR1195" s="242" t="s">
        <v>26</v>
      </c>
      <c r="IVS1195" s="243">
        <v>7</v>
      </c>
      <c r="IVT1195" s="243">
        <v>2</v>
      </c>
      <c r="IVU1195" s="244" t="s">
        <v>237</v>
      </c>
      <c r="IVV1195" s="245">
        <v>119</v>
      </c>
      <c r="IVW1195" s="246">
        <v>213</v>
      </c>
      <c r="IVX1195" s="247" t="e">
        <f>IVX1228+IVX1254+IVX1285+IVX1301+IVX1323+IVX1355+IVX1371+IVX1392+IVX1412+IVX1440+#REF!+IVX1455+#REF!+#REF!+#REF!</f>
        <v>#REF!</v>
      </c>
      <c r="IVY1195" s="241" t="s">
        <v>39</v>
      </c>
      <c r="IVZ1195" s="242" t="s">
        <v>26</v>
      </c>
      <c r="IWA1195" s="243">
        <v>7</v>
      </c>
      <c r="IWB1195" s="243">
        <v>2</v>
      </c>
      <c r="IWC1195" s="244" t="s">
        <v>237</v>
      </c>
      <c r="IWD1195" s="245">
        <v>119</v>
      </c>
      <c r="IWE1195" s="246">
        <v>213</v>
      </c>
      <c r="IWF1195" s="247" t="e">
        <f>IWF1228+IWF1254+IWF1285+IWF1301+IWF1323+IWF1355+IWF1371+IWF1392+IWF1412+IWF1440+#REF!+IWF1455+#REF!+#REF!+#REF!</f>
        <v>#REF!</v>
      </c>
      <c r="IWG1195" s="241" t="s">
        <v>39</v>
      </c>
      <c r="IWH1195" s="242" t="s">
        <v>26</v>
      </c>
      <c r="IWI1195" s="243">
        <v>7</v>
      </c>
      <c r="IWJ1195" s="243">
        <v>2</v>
      </c>
      <c r="IWK1195" s="244" t="s">
        <v>237</v>
      </c>
      <c r="IWL1195" s="245">
        <v>119</v>
      </c>
      <c r="IWM1195" s="246">
        <v>213</v>
      </c>
      <c r="IWN1195" s="247" t="e">
        <f>IWN1228+IWN1254+IWN1285+IWN1301+IWN1323+IWN1355+IWN1371+IWN1392+IWN1412+IWN1440+#REF!+IWN1455+#REF!+#REF!+#REF!</f>
        <v>#REF!</v>
      </c>
      <c r="IWO1195" s="241" t="s">
        <v>39</v>
      </c>
      <c r="IWP1195" s="242" t="s">
        <v>26</v>
      </c>
      <c r="IWQ1195" s="243">
        <v>7</v>
      </c>
      <c r="IWR1195" s="243">
        <v>2</v>
      </c>
      <c r="IWS1195" s="244" t="s">
        <v>237</v>
      </c>
      <c r="IWT1195" s="245">
        <v>119</v>
      </c>
      <c r="IWU1195" s="246">
        <v>213</v>
      </c>
      <c r="IWV1195" s="247" t="e">
        <f>IWV1228+IWV1254+IWV1285+IWV1301+IWV1323+IWV1355+IWV1371+IWV1392+IWV1412+IWV1440+#REF!+IWV1455+#REF!+#REF!+#REF!</f>
        <v>#REF!</v>
      </c>
      <c r="IWW1195" s="241" t="s">
        <v>39</v>
      </c>
      <c r="IWX1195" s="242" t="s">
        <v>26</v>
      </c>
      <c r="IWY1195" s="243">
        <v>7</v>
      </c>
      <c r="IWZ1195" s="243">
        <v>2</v>
      </c>
      <c r="IXA1195" s="244" t="s">
        <v>237</v>
      </c>
      <c r="IXB1195" s="245">
        <v>119</v>
      </c>
      <c r="IXC1195" s="246">
        <v>213</v>
      </c>
      <c r="IXD1195" s="247" t="e">
        <f>IXD1228+IXD1254+IXD1285+IXD1301+IXD1323+IXD1355+IXD1371+IXD1392+IXD1412+IXD1440+#REF!+IXD1455+#REF!+#REF!+#REF!</f>
        <v>#REF!</v>
      </c>
      <c r="IXE1195" s="241" t="s">
        <v>39</v>
      </c>
      <c r="IXF1195" s="242" t="s">
        <v>26</v>
      </c>
      <c r="IXG1195" s="243">
        <v>7</v>
      </c>
      <c r="IXH1195" s="243">
        <v>2</v>
      </c>
      <c r="IXI1195" s="244" t="s">
        <v>237</v>
      </c>
      <c r="IXJ1195" s="245">
        <v>119</v>
      </c>
      <c r="IXK1195" s="246">
        <v>213</v>
      </c>
      <c r="IXL1195" s="247" t="e">
        <f>IXL1228+IXL1254+IXL1285+IXL1301+IXL1323+IXL1355+IXL1371+IXL1392+IXL1412+IXL1440+#REF!+IXL1455+#REF!+#REF!+#REF!</f>
        <v>#REF!</v>
      </c>
      <c r="IXM1195" s="241" t="s">
        <v>39</v>
      </c>
      <c r="IXN1195" s="242" t="s">
        <v>26</v>
      </c>
      <c r="IXO1195" s="243">
        <v>7</v>
      </c>
      <c r="IXP1195" s="243">
        <v>2</v>
      </c>
      <c r="IXQ1195" s="244" t="s">
        <v>237</v>
      </c>
      <c r="IXR1195" s="245">
        <v>119</v>
      </c>
      <c r="IXS1195" s="246">
        <v>213</v>
      </c>
      <c r="IXT1195" s="247" t="e">
        <f>IXT1228+IXT1254+IXT1285+IXT1301+IXT1323+IXT1355+IXT1371+IXT1392+IXT1412+IXT1440+#REF!+IXT1455+#REF!+#REF!+#REF!</f>
        <v>#REF!</v>
      </c>
      <c r="IXU1195" s="241" t="s">
        <v>39</v>
      </c>
      <c r="IXV1195" s="242" t="s">
        <v>26</v>
      </c>
      <c r="IXW1195" s="243">
        <v>7</v>
      </c>
      <c r="IXX1195" s="243">
        <v>2</v>
      </c>
      <c r="IXY1195" s="244" t="s">
        <v>237</v>
      </c>
      <c r="IXZ1195" s="245">
        <v>119</v>
      </c>
      <c r="IYA1195" s="246">
        <v>213</v>
      </c>
      <c r="IYB1195" s="247" t="e">
        <f>IYB1228+IYB1254+IYB1285+IYB1301+IYB1323+IYB1355+IYB1371+IYB1392+IYB1412+IYB1440+#REF!+IYB1455+#REF!+#REF!+#REF!</f>
        <v>#REF!</v>
      </c>
      <c r="IYC1195" s="241" t="s">
        <v>39</v>
      </c>
      <c r="IYD1195" s="242" t="s">
        <v>26</v>
      </c>
      <c r="IYE1195" s="243">
        <v>7</v>
      </c>
      <c r="IYF1195" s="243">
        <v>2</v>
      </c>
      <c r="IYG1195" s="244" t="s">
        <v>237</v>
      </c>
      <c r="IYH1195" s="245">
        <v>119</v>
      </c>
      <c r="IYI1195" s="246">
        <v>213</v>
      </c>
      <c r="IYJ1195" s="247" t="e">
        <f>IYJ1228+IYJ1254+IYJ1285+IYJ1301+IYJ1323+IYJ1355+IYJ1371+IYJ1392+IYJ1412+IYJ1440+#REF!+IYJ1455+#REF!+#REF!+#REF!</f>
        <v>#REF!</v>
      </c>
      <c r="IYK1195" s="241" t="s">
        <v>39</v>
      </c>
      <c r="IYL1195" s="242" t="s">
        <v>26</v>
      </c>
      <c r="IYM1195" s="243">
        <v>7</v>
      </c>
      <c r="IYN1195" s="243">
        <v>2</v>
      </c>
      <c r="IYO1195" s="244" t="s">
        <v>237</v>
      </c>
      <c r="IYP1195" s="245">
        <v>119</v>
      </c>
      <c r="IYQ1195" s="246">
        <v>213</v>
      </c>
      <c r="IYR1195" s="247" t="e">
        <f>IYR1228+IYR1254+IYR1285+IYR1301+IYR1323+IYR1355+IYR1371+IYR1392+IYR1412+IYR1440+#REF!+IYR1455+#REF!+#REF!+#REF!</f>
        <v>#REF!</v>
      </c>
      <c r="IYS1195" s="241" t="s">
        <v>39</v>
      </c>
      <c r="IYT1195" s="242" t="s">
        <v>26</v>
      </c>
      <c r="IYU1195" s="243">
        <v>7</v>
      </c>
      <c r="IYV1195" s="243">
        <v>2</v>
      </c>
      <c r="IYW1195" s="244" t="s">
        <v>237</v>
      </c>
      <c r="IYX1195" s="245">
        <v>119</v>
      </c>
      <c r="IYY1195" s="246">
        <v>213</v>
      </c>
      <c r="IYZ1195" s="247" t="e">
        <f>IYZ1228+IYZ1254+IYZ1285+IYZ1301+IYZ1323+IYZ1355+IYZ1371+IYZ1392+IYZ1412+IYZ1440+#REF!+IYZ1455+#REF!+#REF!+#REF!</f>
        <v>#REF!</v>
      </c>
      <c r="IZA1195" s="241" t="s">
        <v>39</v>
      </c>
      <c r="IZB1195" s="242" t="s">
        <v>26</v>
      </c>
      <c r="IZC1195" s="243">
        <v>7</v>
      </c>
      <c r="IZD1195" s="243">
        <v>2</v>
      </c>
      <c r="IZE1195" s="244" t="s">
        <v>237</v>
      </c>
      <c r="IZF1195" s="245">
        <v>119</v>
      </c>
      <c r="IZG1195" s="246">
        <v>213</v>
      </c>
      <c r="IZH1195" s="247" t="e">
        <f>IZH1228+IZH1254+IZH1285+IZH1301+IZH1323+IZH1355+IZH1371+IZH1392+IZH1412+IZH1440+#REF!+IZH1455+#REF!+#REF!+#REF!</f>
        <v>#REF!</v>
      </c>
      <c r="IZI1195" s="241" t="s">
        <v>39</v>
      </c>
      <c r="IZJ1195" s="242" t="s">
        <v>26</v>
      </c>
      <c r="IZK1195" s="243">
        <v>7</v>
      </c>
      <c r="IZL1195" s="243">
        <v>2</v>
      </c>
      <c r="IZM1195" s="244" t="s">
        <v>237</v>
      </c>
      <c r="IZN1195" s="245">
        <v>119</v>
      </c>
      <c r="IZO1195" s="246">
        <v>213</v>
      </c>
      <c r="IZP1195" s="247" t="e">
        <f>IZP1228+IZP1254+IZP1285+IZP1301+IZP1323+IZP1355+IZP1371+IZP1392+IZP1412+IZP1440+#REF!+IZP1455+#REF!+#REF!+#REF!</f>
        <v>#REF!</v>
      </c>
      <c r="IZQ1195" s="241" t="s">
        <v>39</v>
      </c>
      <c r="IZR1195" s="242" t="s">
        <v>26</v>
      </c>
      <c r="IZS1195" s="243">
        <v>7</v>
      </c>
      <c r="IZT1195" s="243">
        <v>2</v>
      </c>
      <c r="IZU1195" s="244" t="s">
        <v>237</v>
      </c>
      <c r="IZV1195" s="245">
        <v>119</v>
      </c>
      <c r="IZW1195" s="246">
        <v>213</v>
      </c>
      <c r="IZX1195" s="247" t="e">
        <f>IZX1228+IZX1254+IZX1285+IZX1301+IZX1323+IZX1355+IZX1371+IZX1392+IZX1412+IZX1440+#REF!+IZX1455+#REF!+#REF!+#REF!</f>
        <v>#REF!</v>
      </c>
      <c r="IZY1195" s="241" t="s">
        <v>39</v>
      </c>
      <c r="IZZ1195" s="242" t="s">
        <v>26</v>
      </c>
      <c r="JAA1195" s="243">
        <v>7</v>
      </c>
      <c r="JAB1195" s="243">
        <v>2</v>
      </c>
      <c r="JAC1195" s="244" t="s">
        <v>237</v>
      </c>
      <c r="JAD1195" s="245">
        <v>119</v>
      </c>
      <c r="JAE1195" s="246">
        <v>213</v>
      </c>
      <c r="JAF1195" s="247" t="e">
        <f>JAF1228+JAF1254+JAF1285+JAF1301+JAF1323+JAF1355+JAF1371+JAF1392+JAF1412+JAF1440+#REF!+JAF1455+#REF!+#REF!+#REF!</f>
        <v>#REF!</v>
      </c>
      <c r="JAG1195" s="241" t="s">
        <v>39</v>
      </c>
      <c r="JAH1195" s="242" t="s">
        <v>26</v>
      </c>
      <c r="JAI1195" s="243">
        <v>7</v>
      </c>
      <c r="JAJ1195" s="243">
        <v>2</v>
      </c>
      <c r="JAK1195" s="244" t="s">
        <v>237</v>
      </c>
      <c r="JAL1195" s="245">
        <v>119</v>
      </c>
      <c r="JAM1195" s="246">
        <v>213</v>
      </c>
      <c r="JAN1195" s="247" t="e">
        <f>JAN1228+JAN1254+JAN1285+JAN1301+JAN1323+JAN1355+JAN1371+JAN1392+JAN1412+JAN1440+#REF!+JAN1455+#REF!+#REF!+#REF!</f>
        <v>#REF!</v>
      </c>
      <c r="JAO1195" s="241" t="s">
        <v>39</v>
      </c>
      <c r="JAP1195" s="242" t="s">
        <v>26</v>
      </c>
      <c r="JAQ1195" s="243">
        <v>7</v>
      </c>
      <c r="JAR1195" s="243">
        <v>2</v>
      </c>
      <c r="JAS1195" s="244" t="s">
        <v>237</v>
      </c>
      <c r="JAT1195" s="245">
        <v>119</v>
      </c>
      <c r="JAU1195" s="246">
        <v>213</v>
      </c>
      <c r="JAV1195" s="247" t="e">
        <f>JAV1228+JAV1254+JAV1285+JAV1301+JAV1323+JAV1355+JAV1371+JAV1392+JAV1412+JAV1440+#REF!+JAV1455+#REF!+#REF!+#REF!</f>
        <v>#REF!</v>
      </c>
      <c r="JAW1195" s="241" t="s">
        <v>39</v>
      </c>
      <c r="JAX1195" s="242" t="s">
        <v>26</v>
      </c>
      <c r="JAY1195" s="243">
        <v>7</v>
      </c>
      <c r="JAZ1195" s="243">
        <v>2</v>
      </c>
      <c r="JBA1195" s="244" t="s">
        <v>237</v>
      </c>
      <c r="JBB1195" s="245">
        <v>119</v>
      </c>
      <c r="JBC1195" s="246">
        <v>213</v>
      </c>
      <c r="JBD1195" s="247" t="e">
        <f>JBD1228+JBD1254+JBD1285+JBD1301+JBD1323+JBD1355+JBD1371+JBD1392+JBD1412+JBD1440+#REF!+JBD1455+#REF!+#REF!+#REF!</f>
        <v>#REF!</v>
      </c>
      <c r="JBE1195" s="241" t="s">
        <v>39</v>
      </c>
      <c r="JBF1195" s="242" t="s">
        <v>26</v>
      </c>
      <c r="JBG1195" s="243">
        <v>7</v>
      </c>
      <c r="JBH1195" s="243">
        <v>2</v>
      </c>
      <c r="JBI1195" s="244" t="s">
        <v>237</v>
      </c>
      <c r="JBJ1195" s="245">
        <v>119</v>
      </c>
      <c r="JBK1195" s="246">
        <v>213</v>
      </c>
      <c r="JBL1195" s="247" t="e">
        <f>JBL1228+JBL1254+JBL1285+JBL1301+JBL1323+JBL1355+JBL1371+JBL1392+JBL1412+JBL1440+#REF!+JBL1455+#REF!+#REF!+#REF!</f>
        <v>#REF!</v>
      </c>
      <c r="JBM1195" s="241" t="s">
        <v>39</v>
      </c>
      <c r="JBN1195" s="242" t="s">
        <v>26</v>
      </c>
      <c r="JBO1195" s="243">
        <v>7</v>
      </c>
      <c r="JBP1195" s="243">
        <v>2</v>
      </c>
      <c r="JBQ1195" s="244" t="s">
        <v>237</v>
      </c>
      <c r="JBR1195" s="245">
        <v>119</v>
      </c>
      <c r="JBS1195" s="246">
        <v>213</v>
      </c>
      <c r="JBT1195" s="247" t="e">
        <f>JBT1228+JBT1254+JBT1285+JBT1301+JBT1323+JBT1355+JBT1371+JBT1392+JBT1412+JBT1440+#REF!+JBT1455+#REF!+#REF!+#REF!</f>
        <v>#REF!</v>
      </c>
      <c r="JBU1195" s="241" t="s">
        <v>39</v>
      </c>
      <c r="JBV1195" s="242" t="s">
        <v>26</v>
      </c>
      <c r="JBW1195" s="243">
        <v>7</v>
      </c>
      <c r="JBX1195" s="243">
        <v>2</v>
      </c>
      <c r="JBY1195" s="244" t="s">
        <v>237</v>
      </c>
      <c r="JBZ1195" s="245">
        <v>119</v>
      </c>
      <c r="JCA1195" s="246">
        <v>213</v>
      </c>
      <c r="JCB1195" s="247" t="e">
        <f>JCB1228+JCB1254+JCB1285+JCB1301+JCB1323+JCB1355+JCB1371+JCB1392+JCB1412+JCB1440+#REF!+JCB1455+#REF!+#REF!+#REF!</f>
        <v>#REF!</v>
      </c>
      <c r="JCC1195" s="241" t="s">
        <v>39</v>
      </c>
      <c r="JCD1195" s="242" t="s">
        <v>26</v>
      </c>
      <c r="JCE1195" s="243">
        <v>7</v>
      </c>
      <c r="JCF1195" s="243">
        <v>2</v>
      </c>
      <c r="JCG1195" s="244" t="s">
        <v>237</v>
      </c>
      <c r="JCH1195" s="245">
        <v>119</v>
      </c>
      <c r="JCI1195" s="246">
        <v>213</v>
      </c>
      <c r="JCJ1195" s="247" t="e">
        <f>JCJ1228+JCJ1254+JCJ1285+JCJ1301+JCJ1323+JCJ1355+JCJ1371+JCJ1392+JCJ1412+JCJ1440+#REF!+JCJ1455+#REF!+#REF!+#REF!</f>
        <v>#REF!</v>
      </c>
      <c r="JCK1195" s="241" t="s">
        <v>39</v>
      </c>
      <c r="JCL1195" s="242" t="s">
        <v>26</v>
      </c>
      <c r="JCM1195" s="243">
        <v>7</v>
      </c>
      <c r="JCN1195" s="243">
        <v>2</v>
      </c>
      <c r="JCO1195" s="244" t="s">
        <v>237</v>
      </c>
      <c r="JCP1195" s="245">
        <v>119</v>
      </c>
      <c r="JCQ1195" s="246">
        <v>213</v>
      </c>
      <c r="JCR1195" s="247" t="e">
        <f>JCR1228+JCR1254+JCR1285+JCR1301+JCR1323+JCR1355+JCR1371+JCR1392+JCR1412+JCR1440+#REF!+JCR1455+#REF!+#REF!+#REF!</f>
        <v>#REF!</v>
      </c>
      <c r="JCS1195" s="241" t="s">
        <v>39</v>
      </c>
      <c r="JCT1195" s="242" t="s">
        <v>26</v>
      </c>
      <c r="JCU1195" s="243">
        <v>7</v>
      </c>
      <c r="JCV1195" s="243">
        <v>2</v>
      </c>
      <c r="JCW1195" s="244" t="s">
        <v>237</v>
      </c>
      <c r="JCX1195" s="245">
        <v>119</v>
      </c>
      <c r="JCY1195" s="246">
        <v>213</v>
      </c>
      <c r="JCZ1195" s="247" t="e">
        <f>JCZ1228+JCZ1254+JCZ1285+JCZ1301+JCZ1323+JCZ1355+JCZ1371+JCZ1392+JCZ1412+JCZ1440+#REF!+JCZ1455+#REF!+#REF!+#REF!</f>
        <v>#REF!</v>
      </c>
      <c r="JDA1195" s="241" t="s">
        <v>39</v>
      </c>
      <c r="JDB1195" s="242" t="s">
        <v>26</v>
      </c>
      <c r="JDC1195" s="243">
        <v>7</v>
      </c>
      <c r="JDD1195" s="243">
        <v>2</v>
      </c>
      <c r="JDE1195" s="244" t="s">
        <v>237</v>
      </c>
      <c r="JDF1195" s="245">
        <v>119</v>
      </c>
      <c r="JDG1195" s="246">
        <v>213</v>
      </c>
      <c r="JDH1195" s="247" t="e">
        <f>JDH1228+JDH1254+JDH1285+JDH1301+JDH1323+JDH1355+JDH1371+JDH1392+JDH1412+JDH1440+#REF!+JDH1455+#REF!+#REF!+#REF!</f>
        <v>#REF!</v>
      </c>
      <c r="JDI1195" s="241" t="s">
        <v>39</v>
      </c>
      <c r="JDJ1195" s="242" t="s">
        <v>26</v>
      </c>
      <c r="JDK1195" s="243">
        <v>7</v>
      </c>
      <c r="JDL1195" s="243">
        <v>2</v>
      </c>
      <c r="JDM1195" s="244" t="s">
        <v>237</v>
      </c>
      <c r="JDN1195" s="245">
        <v>119</v>
      </c>
      <c r="JDO1195" s="246">
        <v>213</v>
      </c>
      <c r="JDP1195" s="247" t="e">
        <f>JDP1228+JDP1254+JDP1285+JDP1301+JDP1323+JDP1355+JDP1371+JDP1392+JDP1412+JDP1440+#REF!+JDP1455+#REF!+#REF!+#REF!</f>
        <v>#REF!</v>
      </c>
      <c r="JDQ1195" s="241" t="s">
        <v>39</v>
      </c>
      <c r="JDR1195" s="242" t="s">
        <v>26</v>
      </c>
      <c r="JDS1195" s="243">
        <v>7</v>
      </c>
      <c r="JDT1195" s="243">
        <v>2</v>
      </c>
      <c r="JDU1195" s="244" t="s">
        <v>237</v>
      </c>
      <c r="JDV1195" s="245">
        <v>119</v>
      </c>
      <c r="JDW1195" s="246">
        <v>213</v>
      </c>
      <c r="JDX1195" s="247" t="e">
        <f>JDX1228+JDX1254+JDX1285+JDX1301+JDX1323+JDX1355+JDX1371+JDX1392+JDX1412+JDX1440+#REF!+JDX1455+#REF!+#REF!+#REF!</f>
        <v>#REF!</v>
      </c>
      <c r="JDY1195" s="241" t="s">
        <v>39</v>
      </c>
      <c r="JDZ1195" s="242" t="s">
        <v>26</v>
      </c>
      <c r="JEA1195" s="243">
        <v>7</v>
      </c>
      <c r="JEB1195" s="243">
        <v>2</v>
      </c>
      <c r="JEC1195" s="244" t="s">
        <v>237</v>
      </c>
      <c r="JED1195" s="245">
        <v>119</v>
      </c>
      <c r="JEE1195" s="246">
        <v>213</v>
      </c>
      <c r="JEF1195" s="247" t="e">
        <f>JEF1228+JEF1254+JEF1285+JEF1301+JEF1323+JEF1355+JEF1371+JEF1392+JEF1412+JEF1440+#REF!+JEF1455+#REF!+#REF!+#REF!</f>
        <v>#REF!</v>
      </c>
      <c r="JEG1195" s="241" t="s">
        <v>39</v>
      </c>
      <c r="JEH1195" s="242" t="s">
        <v>26</v>
      </c>
      <c r="JEI1195" s="243">
        <v>7</v>
      </c>
      <c r="JEJ1195" s="243">
        <v>2</v>
      </c>
      <c r="JEK1195" s="244" t="s">
        <v>237</v>
      </c>
      <c r="JEL1195" s="245">
        <v>119</v>
      </c>
      <c r="JEM1195" s="246">
        <v>213</v>
      </c>
      <c r="JEN1195" s="247" t="e">
        <f>JEN1228+JEN1254+JEN1285+JEN1301+JEN1323+JEN1355+JEN1371+JEN1392+JEN1412+JEN1440+#REF!+JEN1455+#REF!+#REF!+#REF!</f>
        <v>#REF!</v>
      </c>
      <c r="JEO1195" s="241" t="s">
        <v>39</v>
      </c>
      <c r="JEP1195" s="242" t="s">
        <v>26</v>
      </c>
      <c r="JEQ1195" s="243">
        <v>7</v>
      </c>
      <c r="JER1195" s="243">
        <v>2</v>
      </c>
      <c r="JES1195" s="244" t="s">
        <v>237</v>
      </c>
      <c r="JET1195" s="245">
        <v>119</v>
      </c>
      <c r="JEU1195" s="246">
        <v>213</v>
      </c>
      <c r="JEV1195" s="247" t="e">
        <f>JEV1228+JEV1254+JEV1285+JEV1301+JEV1323+JEV1355+JEV1371+JEV1392+JEV1412+JEV1440+#REF!+JEV1455+#REF!+#REF!+#REF!</f>
        <v>#REF!</v>
      </c>
      <c r="JEW1195" s="241" t="s">
        <v>39</v>
      </c>
      <c r="JEX1195" s="242" t="s">
        <v>26</v>
      </c>
      <c r="JEY1195" s="243">
        <v>7</v>
      </c>
      <c r="JEZ1195" s="243">
        <v>2</v>
      </c>
      <c r="JFA1195" s="244" t="s">
        <v>237</v>
      </c>
      <c r="JFB1195" s="245">
        <v>119</v>
      </c>
      <c r="JFC1195" s="246">
        <v>213</v>
      </c>
      <c r="JFD1195" s="247" t="e">
        <f>JFD1228+JFD1254+JFD1285+JFD1301+JFD1323+JFD1355+JFD1371+JFD1392+JFD1412+JFD1440+#REF!+JFD1455+#REF!+#REF!+#REF!</f>
        <v>#REF!</v>
      </c>
      <c r="JFE1195" s="241" t="s">
        <v>39</v>
      </c>
      <c r="JFF1195" s="242" t="s">
        <v>26</v>
      </c>
      <c r="JFG1195" s="243">
        <v>7</v>
      </c>
      <c r="JFH1195" s="243">
        <v>2</v>
      </c>
      <c r="JFI1195" s="244" t="s">
        <v>237</v>
      </c>
      <c r="JFJ1195" s="245">
        <v>119</v>
      </c>
      <c r="JFK1195" s="246">
        <v>213</v>
      </c>
      <c r="JFL1195" s="247" t="e">
        <f>JFL1228+JFL1254+JFL1285+JFL1301+JFL1323+JFL1355+JFL1371+JFL1392+JFL1412+JFL1440+#REF!+JFL1455+#REF!+#REF!+#REF!</f>
        <v>#REF!</v>
      </c>
      <c r="JFM1195" s="241" t="s">
        <v>39</v>
      </c>
      <c r="JFN1195" s="242" t="s">
        <v>26</v>
      </c>
      <c r="JFO1195" s="243">
        <v>7</v>
      </c>
      <c r="JFP1195" s="243">
        <v>2</v>
      </c>
      <c r="JFQ1195" s="244" t="s">
        <v>237</v>
      </c>
      <c r="JFR1195" s="245">
        <v>119</v>
      </c>
      <c r="JFS1195" s="246">
        <v>213</v>
      </c>
      <c r="JFT1195" s="247" t="e">
        <f>JFT1228+JFT1254+JFT1285+JFT1301+JFT1323+JFT1355+JFT1371+JFT1392+JFT1412+JFT1440+#REF!+JFT1455+#REF!+#REF!+#REF!</f>
        <v>#REF!</v>
      </c>
      <c r="JFU1195" s="241" t="s">
        <v>39</v>
      </c>
      <c r="JFV1195" s="242" t="s">
        <v>26</v>
      </c>
      <c r="JFW1195" s="243">
        <v>7</v>
      </c>
      <c r="JFX1195" s="243">
        <v>2</v>
      </c>
      <c r="JFY1195" s="244" t="s">
        <v>237</v>
      </c>
      <c r="JFZ1195" s="245">
        <v>119</v>
      </c>
      <c r="JGA1195" s="246">
        <v>213</v>
      </c>
      <c r="JGB1195" s="247" t="e">
        <f>JGB1228+JGB1254+JGB1285+JGB1301+JGB1323+JGB1355+JGB1371+JGB1392+JGB1412+JGB1440+#REF!+JGB1455+#REF!+#REF!+#REF!</f>
        <v>#REF!</v>
      </c>
      <c r="JGC1195" s="241" t="s">
        <v>39</v>
      </c>
      <c r="JGD1195" s="242" t="s">
        <v>26</v>
      </c>
      <c r="JGE1195" s="243">
        <v>7</v>
      </c>
      <c r="JGF1195" s="243">
        <v>2</v>
      </c>
      <c r="JGG1195" s="244" t="s">
        <v>237</v>
      </c>
      <c r="JGH1195" s="245">
        <v>119</v>
      </c>
      <c r="JGI1195" s="246">
        <v>213</v>
      </c>
      <c r="JGJ1195" s="247" t="e">
        <f>JGJ1228+JGJ1254+JGJ1285+JGJ1301+JGJ1323+JGJ1355+JGJ1371+JGJ1392+JGJ1412+JGJ1440+#REF!+JGJ1455+#REF!+#REF!+#REF!</f>
        <v>#REF!</v>
      </c>
      <c r="JGK1195" s="241" t="s">
        <v>39</v>
      </c>
      <c r="JGL1195" s="242" t="s">
        <v>26</v>
      </c>
      <c r="JGM1195" s="243">
        <v>7</v>
      </c>
      <c r="JGN1195" s="243">
        <v>2</v>
      </c>
      <c r="JGO1195" s="244" t="s">
        <v>237</v>
      </c>
      <c r="JGP1195" s="245">
        <v>119</v>
      </c>
      <c r="JGQ1195" s="246">
        <v>213</v>
      </c>
      <c r="JGR1195" s="247" t="e">
        <f>JGR1228+JGR1254+JGR1285+JGR1301+JGR1323+JGR1355+JGR1371+JGR1392+JGR1412+JGR1440+#REF!+JGR1455+#REF!+#REF!+#REF!</f>
        <v>#REF!</v>
      </c>
      <c r="JGS1195" s="241" t="s">
        <v>39</v>
      </c>
      <c r="JGT1195" s="242" t="s">
        <v>26</v>
      </c>
      <c r="JGU1195" s="243">
        <v>7</v>
      </c>
      <c r="JGV1195" s="243">
        <v>2</v>
      </c>
      <c r="JGW1195" s="244" t="s">
        <v>237</v>
      </c>
      <c r="JGX1195" s="245">
        <v>119</v>
      </c>
      <c r="JGY1195" s="246">
        <v>213</v>
      </c>
      <c r="JGZ1195" s="247" t="e">
        <f>JGZ1228+JGZ1254+JGZ1285+JGZ1301+JGZ1323+JGZ1355+JGZ1371+JGZ1392+JGZ1412+JGZ1440+#REF!+JGZ1455+#REF!+#REF!+#REF!</f>
        <v>#REF!</v>
      </c>
      <c r="JHA1195" s="241" t="s">
        <v>39</v>
      </c>
      <c r="JHB1195" s="242" t="s">
        <v>26</v>
      </c>
      <c r="JHC1195" s="243">
        <v>7</v>
      </c>
      <c r="JHD1195" s="243">
        <v>2</v>
      </c>
      <c r="JHE1195" s="244" t="s">
        <v>237</v>
      </c>
      <c r="JHF1195" s="245">
        <v>119</v>
      </c>
      <c r="JHG1195" s="246">
        <v>213</v>
      </c>
      <c r="JHH1195" s="247" t="e">
        <f>JHH1228+JHH1254+JHH1285+JHH1301+JHH1323+JHH1355+JHH1371+JHH1392+JHH1412+JHH1440+#REF!+JHH1455+#REF!+#REF!+#REF!</f>
        <v>#REF!</v>
      </c>
      <c r="JHI1195" s="241" t="s">
        <v>39</v>
      </c>
      <c r="JHJ1195" s="242" t="s">
        <v>26</v>
      </c>
      <c r="JHK1195" s="243">
        <v>7</v>
      </c>
      <c r="JHL1195" s="243">
        <v>2</v>
      </c>
      <c r="JHM1195" s="244" t="s">
        <v>237</v>
      </c>
      <c r="JHN1195" s="245">
        <v>119</v>
      </c>
      <c r="JHO1195" s="246">
        <v>213</v>
      </c>
      <c r="JHP1195" s="247" t="e">
        <f>JHP1228+JHP1254+JHP1285+JHP1301+JHP1323+JHP1355+JHP1371+JHP1392+JHP1412+JHP1440+#REF!+JHP1455+#REF!+#REF!+#REF!</f>
        <v>#REF!</v>
      </c>
      <c r="JHQ1195" s="241" t="s">
        <v>39</v>
      </c>
      <c r="JHR1195" s="242" t="s">
        <v>26</v>
      </c>
      <c r="JHS1195" s="243">
        <v>7</v>
      </c>
      <c r="JHT1195" s="243">
        <v>2</v>
      </c>
      <c r="JHU1195" s="244" t="s">
        <v>237</v>
      </c>
      <c r="JHV1195" s="245">
        <v>119</v>
      </c>
      <c r="JHW1195" s="246">
        <v>213</v>
      </c>
      <c r="JHX1195" s="247" t="e">
        <f>JHX1228+JHX1254+JHX1285+JHX1301+JHX1323+JHX1355+JHX1371+JHX1392+JHX1412+JHX1440+#REF!+JHX1455+#REF!+#REF!+#REF!</f>
        <v>#REF!</v>
      </c>
      <c r="JHY1195" s="241" t="s">
        <v>39</v>
      </c>
      <c r="JHZ1195" s="242" t="s">
        <v>26</v>
      </c>
      <c r="JIA1195" s="243">
        <v>7</v>
      </c>
      <c r="JIB1195" s="243">
        <v>2</v>
      </c>
      <c r="JIC1195" s="244" t="s">
        <v>237</v>
      </c>
      <c r="JID1195" s="245">
        <v>119</v>
      </c>
      <c r="JIE1195" s="246">
        <v>213</v>
      </c>
      <c r="JIF1195" s="247" t="e">
        <f>JIF1228+JIF1254+JIF1285+JIF1301+JIF1323+JIF1355+JIF1371+JIF1392+JIF1412+JIF1440+#REF!+JIF1455+#REF!+#REF!+#REF!</f>
        <v>#REF!</v>
      </c>
      <c r="JIG1195" s="241" t="s">
        <v>39</v>
      </c>
      <c r="JIH1195" s="242" t="s">
        <v>26</v>
      </c>
      <c r="JII1195" s="243">
        <v>7</v>
      </c>
      <c r="JIJ1195" s="243">
        <v>2</v>
      </c>
      <c r="JIK1195" s="244" t="s">
        <v>237</v>
      </c>
      <c r="JIL1195" s="245">
        <v>119</v>
      </c>
      <c r="JIM1195" s="246">
        <v>213</v>
      </c>
      <c r="JIN1195" s="247" t="e">
        <f>JIN1228+JIN1254+JIN1285+JIN1301+JIN1323+JIN1355+JIN1371+JIN1392+JIN1412+JIN1440+#REF!+JIN1455+#REF!+#REF!+#REF!</f>
        <v>#REF!</v>
      </c>
      <c r="JIO1195" s="241" t="s">
        <v>39</v>
      </c>
      <c r="JIP1195" s="242" t="s">
        <v>26</v>
      </c>
      <c r="JIQ1195" s="243">
        <v>7</v>
      </c>
      <c r="JIR1195" s="243">
        <v>2</v>
      </c>
      <c r="JIS1195" s="244" t="s">
        <v>237</v>
      </c>
      <c r="JIT1195" s="245">
        <v>119</v>
      </c>
      <c r="JIU1195" s="246">
        <v>213</v>
      </c>
      <c r="JIV1195" s="247" t="e">
        <f>JIV1228+JIV1254+JIV1285+JIV1301+JIV1323+JIV1355+JIV1371+JIV1392+JIV1412+JIV1440+#REF!+JIV1455+#REF!+#REF!+#REF!</f>
        <v>#REF!</v>
      </c>
      <c r="JIW1195" s="241" t="s">
        <v>39</v>
      </c>
      <c r="JIX1195" s="242" t="s">
        <v>26</v>
      </c>
      <c r="JIY1195" s="243">
        <v>7</v>
      </c>
      <c r="JIZ1195" s="243">
        <v>2</v>
      </c>
      <c r="JJA1195" s="244" t="s">
        <v>237</v>
      </c>
      <c r="JJB1195" s="245">
        <v>119</v>
      </c>
      <c r="JJC1195" s="246">
        <v>213</v>
      </c>
      <c r="JJD1195" s="247" t="e">
        <f>JJD1228+JJD1254+JJD1285+JJD1301+JJD1323+JJD1355+JJD1371+JJD1392+JJD1412+JJD1440+#REF!+JJD1455+#REF!+#REF!+#REF!</f>
        <v>#REF!</v>
      </c>
      <c r="JJE1195" s="241" t="s">
        <v>39</v>
      </c>
      <c r="JJF1195" s="242" t="s">
        <v>26</v>
      </c>
      <c r="JJG1195" s="243">
        <v>7</v>
      </c>
      <c r="JJH1195" s="243">
        <v>2</v>
      </c>
      <c r="JJI1195" s="244" t="s">
        <v>237</v>
      </c>
      <c r="JJJ1195" s="245">
        <v>119</v>
      </c>
      <c r="JJK1195" s="246">
        <v>213</v>
      </c>
      <c r="JJL1195" s="247" t="e">
        <f>JJL1228+JJL1254+JJL1285+JJL1301+JJL1323+JJL1355+JJL1371+JJL1392+JJL1412+JJL1440+#REF!+JJL1455+#REF!+#REF!+#REF!</f>
        <v>#REF!</v>
      </c>
      <c r="JJM1195" s="241" t="s">
        <v>39</v>
      </c>
      <c r="JJN1195" s="242" t="s">
        <v>26</v>
      </c>
      <c r="JJO1195" s="243">
        <v>7</v>
      </c>
      <c r="JJP1195" s="243">
        <v>2</v>
      </c>
      <c r="JJQ1195" s="244" t="s">
        <v>237</v>
      </c>
      <c r="JJR1195" s="245">
        <v>119</v>
      </c>
      <c r="JJS1195" s="246">
        <v>213</v>
      </c>
      <c r="JJT1195" s="247" t="e">
        <f>JJT1228+JJT1254+JJT1285+JJT1301+JJT1323+JJT1355+JJT1371+JJT1392+JJT1412+JJT1440+#REF!+JJT1455+#REF!+#REF!+#REF!</f>
        <v>#REF!</v>
      </c>
      <c r="JJU1195" s="241" t="s">
        <v>39</v>
      </c>
      <c r="JJV1195" s="242" t="s">
        <v>26</v>
      </c>
      <c r="JJW1195" s="243">
        <v>7</v>
      </c>
      <c r="JJX1195" s="243">
        <v>2</v>
      </c>
      <c r="JJY1195" s="244" t="s">
        <v>237</v>
      </c>
      <c r="JJZ1195" s="245">
        <v>119</v>
      </c>
      <c r="JKA1195" s="246">
        <v>213</v>
      </c>
      <c r="JKB1195" s="247" t="e">
        <f>JKB1228+JKB1254+JKB1285+JKB1301+JKB1323+JKB1355+JKB1371+JKB1392+JKB1412+JKB1440+#REF!+JKB1455+#REF!+#REF!+#REF!</f>
        <v>#REF!</v>
      </c>
      <c r="JKC1195" s="241" t="s">
        <v>39</v>
      </c>
      <c r="JKD1195" s="242" t="s">
        <v>26</v>
      </c>
      <c r="JKE1195" s="243">
        <v>7</v>
      </c>
      <c r="JKF1195" s="243">
        <v>2</v>
      </c>
      <c r="JKG1195" s="244" t="s">
        <v>237</v>
      </c>
      <c r="JKH1195" s="245">
        <v>119</v>
      </c>
      <c r="JKI1195" s="246">
        <v>213</v>
      </c>
      <c r="JKJ1195" s="247" t="e">
        <f>JKJ1228+JKJ1254+JKJ1285+JKJ1301+JKJ1323+JKJ1355+JKJ1371+JKJ1392+JKJ1412+JKJ1440+#REF!+JKJ1455+#REF!+#REF!+#REF!</f>
        <v>#REF!</v>
      </c>
      <c r="JKK1195" s="241" t="s">
        <v>39</v>
      </c>
      <c r="JKL1195" s="242" t="s">
        <v>26</v>
      </c>
      <c r="JKM1195" s="243">
        <v>7</v>
      </c>
      <c r="JKN1195" s="243">
        <v>2</v>
      </c>
      <c r="JKO1195" s="244" t="s">
        <v>237</v>
      </c>
      <c r="JKP1195" s="245">
        <v>119</v>
      </c>
      <c r="JKQ1195" s="246">
        <v>213</v>
      </c>
      <c r="JKR1195" s="247" t="e">
        <f>JKR1228+JKR1254+JKR1285+JKR1301+JKR1323+JKR1355+JKR1371+JKR1392+JKR1412+JKR1440+#REF!+JKR1455+#REF!+#REF!+#REF!</f>
        <v>#REF!</v>
      </c>
      <c r="JKS1195" s="241" t="s">
        <v>39</v>
      </c>
      <c r="JKT1195" s="242" t="s">
        <v>26</v>
      </c>
      <c r="JKU1195" s="243">
        <v>7</v>
      </c>
      <c r="JKV1195" s="243">
        <v>2</v>
      </c>
      <c r="JKW1195" s="244" t="s">
        <v>237</v>
      </c>
      <c r="JKX1195" s="245">
        <v>119</v>
      </c>
      <c r="JKY1195" s="246">
        <v>213</v>
      </c>
      <c r="JKZ1195" s="247" t="e">
        <f>JKZ1228+JKZ1254+JKZ1285+JKZ1301+JKZ1323+JKZ1355+JKZ1371+JKZ1392+JKZ1412+JKZ1440+#REF!+JKZ1455+#REF!+#REF!+#REF!</f>
        <v>#REF!</v>
      </c>
      <c r="JLA1195" s="241" t="s">
        <v>39</v>
      </c>
      <c r="JLB1195" s="242" t="s">
        <v>26</v>
      </c>
      <c r="JLC1195" s="243">
        <v>7</v>
      </c>
      <c r="JLD1195" s="243">
        <v>2</v>
      </c>
      <c r="JLE1195" s="244" t="s">
        <v>237</v>
      </c>
      <c r="JLF1195" s="245">
        <v>119</v>
      </c>
      <c r="JLG1195" s="246">
        <v>213</v>
      </c>
      <c r="JLH1195" s="247" t="e">
        <f>JLH1228+JLH1254+JLH1285+JLH1301+JLH1323+JLH1355+JLH1371+JLH1392+JLH1412+JLH1440+#REF!+JLH1455+#REF!+#REF!+#REF!</f>
        <v>#REF!</v>
      </c>
      <c r="JLI1195" s="241" t="s">
        <v>39</v>
      </c>
      <c r="JLJ1195" s="242" t="s">
        <v>26</v>
      </c>
      <c r="JLK1195" s="243">
        <v>7</v>
      </c>
      <c r="JLL1195" s="243">
        <v>2</v>
      </c>
      <c r="JLM1195" s="244" t="s">
        <v>237</v>
      </c>
      <c r="JLN1195" s="245">
        <v>119</v>
      </c>
      <c r="JLO1195" s="246">
        <v>213</v>
      </c>
      <c r="JLP1195" s="247" t="e">
        <f>JLP1228+JLP1254+JLP1285+JLP1301+JLP1323+JLP1355+JLP1371+JLP1392+JLP1412+JLP1440+#REF!+JLP1455+#REF!+#REF!+#REF!</f>
        <v>#REF!</v>
      </c>
      <c r="JLQ1195" s="241" t="s">
        <v>39</v>
      </c>
      <c r="JLR1195" s="242" t="s">
        <v>26</v>
      </c>
      <c r="JLS1195" s="243">
        <v>7</v>
      </c>
      <c r="JLT1195" s="243">
        <v>2</v>
      </c>
      <c r="JLU1195" s="244" t="s">
        <v>237</v>
      </c>
      <c r="JLV1195" s="245">
        <v>119</v>
      </c>
      <c r="JLW1195" s="246">
        <v>213</v>
      </c>
      <c r="JLX1195" s="247" t="e">
        <f>JLX1228+JLX1254+JLX1285+JLX1301+JLX1323+JLX1355+JLX1371+JLX1392+JLX1412+JLX1440+#REF!+JLX1455+#REF!+#REF!+#REF!</f>
        <v>#REF!</v>
      </c>
      <c r="JLY1195" s="241" t="s">
        <v>39</v>
      </c>
      <c r="JLZ1195" s="242" t="s">
        <v>26</v>
      </c>
      <c r="JMA1195" s="243">
        <v>7</v>
      </c>
      <c r="JMB1195" s="243">
        <v>2</v>
      </c>
      <c r="JMC1195" s="244" t="s">
        <v>237</v>
      </c>
      <c r="JMD1195" s="245">
        <v>119</v>
      </c>
      <c r="JME1195" s="246">
        <v>213</v>
      </c>
      <c r="JMF1195" s="247" t="e">
        <f>JMF1228+JMF1254+JMF1285+JMF1301+JMF1323+JMF1355+JMF1371+JMF1392+JMF1412+JMF1440+#REF!+JMF1455+#REF!+#REF!+#REF!</f>
        <v>#REF!</v>
      </c>
      <c r="JMG1195" s="241" t="s">
        <v>39</v>
      </c>
      <c r="JMH1195" s="242" t="s">
        <v>26</v>
      </c>
      <c r="JMI1195" s="243">
        <v>7</v>
      </c>
      <c r="JMJ1195" s="243">
        <v>2</v>
      </c>
      <c r="JMK1195" s="244" t="s">
        <v>237</v>
      </c>
      <c r="JML1195" s="245">
        <v>119</v>
      </c>
      <c r="JMM1195" s="246">
        <v>213</v>
      </c>
      <c r="JMN1195" s="247" t="e">
        <f>JMN1228+JMN1254+JMN1285+JMN1301+JMN1323+JMN1355+JMN1371+JMN1392+JMN1412+JMN1440+#REF!+JMN1455+#REF!+#REF!+#REF!</f>
        <v>#REF!</v>
      </c>
      <c r="JMO1195" s="241" t="s">
        <v>39</v>
      </c>
      <c r="JMP1195" s="242" t="s">
        <v>26</v>
      </c>
      <c r="JMQ1195" s="243">
        <v>7</v>
      </c>
      <c r="JMR1195" s="243">
        <v>2</v>
      </c>
      <c r="JMS1195" s="244" t="s">
        <v>237</v>
      </c>
      <c r="JMT1195" s="245">
        <v>119</v>
      </c>
      <c r="JMU1195" s="246">
        <v>213</v>
      </c>
      <c r="JMV1195" s="247" t="e">
        <f>JMV1228+JMV1254+JMV1285+JMV1301+JMV1323+JMV1355+JMV1371+JMV1392+JMV1412+JMV1440+#REF!+JMV1455+#REF!+#REF!+#REF!</f>
        <v>#REF!</v>
      </c>
      <c r="JMW1195" s="241" t="s">
        <v>39</v>
      </c>
      <c r="JMX1195" s="242" t="s">
        <v>26</v>
      </c>
      <c r="JMY1195" s="243">
        <v>7</v>
      </c>
      <c r="JMZ1195" s="243">
        <v>2</v>
      </c>
      <c r="JNA1195" s="244" t="s">
        <v>237</v>
      </c>
      <c r="JNB1195" s="245">
        <v>119</v>
      </c>
      <c r="JNC1195" s="246">
        <v>213</v>
      </c>
      <c r="JND1195" s="247" t="e">
        <f>JND1228+JND1254+JND1285+JND1301+JND1323+JND1355+JND1371+JND1392+JND1412+JND1440+#REF!+JND1455+#REF!+#REF!+#REF!</f>
        <v>#REF!</v>
      </c>
      <c r="JNE1195" s="241" t="s">
        <v>39</v>
      </c>
      <c r="JNF1195" s="242" t="s">
        <v>26</v>
      </c>
      <c r="JNG1195" s="243">
        <v>7</v>
      </c>
      <c r="JNH1195" s="243">
        <v>2</v>
      </c>
      <c r="JNI1195" s="244" t="s">
        <v>237</v>
      </c>
      <c r="JNJ1195" s="245">
        <v>119</v>
      </c>
      <c r="JNK1195" s="246">
        <v>213</v>
      </c>
      <c r="JNL1195" s="247" t="e">
        <f>JNL1228+JNL1254+JNL1285+JNL1301+JNL1323+JNL1355+JNL1371+JNL1392+JNL1412+JNL1440+#REF!+JNL1455+#REF!+#REF!+#REF!</f>
        <v>#REF!</v>
      </c>
      <c r="JNM1195" s="241" t="s">
        <v>39</v>
      </c>
      <c r="JNN1195" s="242" t="s">
        <v>26</v>
      </c>
      <c r="JNO1195" s="243">
        <v>7</v>
      </c>
      <c r="JNP1195" s="243">
        <v>2</v>
      </c>
      <c r="JNQ1195" s="244" t="s">
        <v>237</v>
      </c>
      <c r="JNR1195" s="245">
        <v>119</v>
      </c>
      <c r="JNS1195" s="246">
        <v>213</v>
      </c>
      <c r="JNT1195" s="247" t="e">
        <f>JNT1228+JNT1254+JNT1285+JNT1301+JNT1323+JNT1355+JNT1371+JNT1392+JNT1412+JNT1440+#REF!+JNT1455+#REF!+#REF!+#REF!</f>
        <v>#REF!</v>
      </c>
      <c r="JNU1195" s="241" t="s">
        <v>39</v>
      </c>
      <c r="JNV1195" s="242" t="s">
        <v>26</v>
      </c>
      <c r="JNW1195" s="243">
        <v>7</v>
      </c>
      <c r="JNX1195" s="243">
        <v>2</v>
      </c>
      <c r="JNY1195" s="244" t="s">
        <v>237</v>
      </c>
      <c r="JNZ1195" s="245">
        <v>119</v>
      </c>
      <c r="JOA1195" s="246">
        <v>213</v>
      </c>
      <c r="JOB1195" s="247" t="e">
        <f>JOB1228+JOB1254+JOB1285+JOB1301+JOB1323+JOB1355+JOB1371+JOB1392+JOB1412+JOB1440+#REF!+JOB1455+#REF!+#REF!+#REF!</f>
        <v>#REF!</v>
      </c>
      <c r="JOC1195" s="241" t="s">
        <v>39</v>
      </c>
      <c r="JOD1195" s="242" t="s">
        <v>26</v>
      </c>
      <c r="JOE1195" s="243">
        <v>7</v>
      </c>
      <c r="JOF1195" s="243">
        <v>2</v>
      </c>
      <c r="JOG1195" s="244" t="s">
        <v>237</v>
      </c>
      <c r="JOH1195" s="245">
        <v>119</v>
      </c>
      <c r="JOI1195" s="246">
        <v>213</v>
      </c>
      <c r="JOJ1195" s="247" t="e">
        <f>JOJ1228+JOJ1254+JOJ1285+JOJ1301+JOJ1323+JOJ1355+JOJ1371+JOJ1392+JOJ1412+JOJ1440+#REF!+JOJ1455+#REF!+#REF!+#REF!</f>
        <v>#REF!</v>
      </c>
      <c r="JOK1195" s="241" t="s">
        <v>39</v>
      </c>
      <c r="JOL1195" s="242" t="s">
        <v>26</v>
      </c>
      <c r="JOM1195" s="243">
        <v>7</v>
      </c>
      <c r="JON1195" s="243">
        <v>2</v>
      </c>
      <c r="JOO1195" s="244" t="s">
        <v>237</v>
      </c>
      <c r="JOP1195" s="245">
        <v>119</v>
      </c>
      <c r="JOQ1195" s="246">
        <v>213</v>
      </c>
      <c r="JOR1195" s="247" t="e">
        <f>JOR1228+JOR1254+JOR1285+JOR1301+JOR1323+JOR1355+JOR1371+JOR1392+JOR1412+JOR1440+#REF!+JOR1455+#REF!+#REF!+#REF!</f>
        <v>#REF!</v>
      </c>
      <c r="JOS1195" s="241" t="s">
        <v>39</v>
      </c>
      <c r="JOT1195" s="242" t="s">
        <v>26</v>
      </c>
      <c r="JOU1195" s="243">
        <v>7</v>
      </c>
      <c r="JOV1195" s="243">
        <v>2</v>
      </c>
      <c r="JOW1195" s="244" t="s">
        <v>237</v>
      </c>
      <c r="JOX1195" s="245">
        <v>119</v>
      </c>
      <c r="JOY1195" s="246">
        <v>213</v>
      </c>
      <c r="JOZ1195" s="247" t="e">
        <f>JOZ1228+JOZ1254+JOZ1285+JOZ1301+JOZ1323+JOZ1355+JOZ1371+JOZ1392+JOZ1412+JOZ1440+#REF!+JOZ1455+#REF!+#REF!+#REF!</f>
        <v>#REF!</v>
      </c>
      <c r="JPA1195" s="241" t="s">
        <v>39</v>
      </c>
      <c r="JPB1195" s="242" t="s">
        <v>26</v>
      </c>
      <c r="JPC1195" s="243">
        <v>7</v>
      </c>
      <c r="JPD1195" s="243">
        <v>2</v>
      </c>
      <c r="JPE1195" s="244" t="s">
        <v>237</v>
      </c>
      <c r="JPF1195" s="245">
        <v>119</v>
      </c>
      <c r="JPG1195" s="246">
        <v>213</v>
      </c>
      <c r="JPH1195" s="247" t="e">
        <f>JPH1228+JPH1254+JPH1285+JPH1301+JPH1323+JPH1355+JPH1371+JPH1392+JPH1412+JPH1440+#REF!+JPH1455+#REF!+#REF!+#REF!</f>
        <v>#REF!</v>
      </c>
      <c r="JPI1195" s="241" t="s">
        <v>39</v>
      </c>
      <c r="JPJ1195" s="242" t="s">
        <v>26</v>
      </c>
      <c r="JPK1195" s="243">
        <v>7</v>
      </c>
      <c r="JPL1195" s="243">
        <v>2</v>
      </c>
      <c r="JPM1195" s="244" t="s">
        <v>237</v>
      </c>
      <c r="JPN1195" s="245">
        <v>119</v>
      </c>
      <c r="JPO1195" s="246">
        <v>213</v>
      </c>
      <c r="JPP1195" s="247" t="e">
        <f>JPP1228+JPP1254+JPP1285+JPP1301+JPP1323+JPP1355+JPP1371+JPP1392+JPP1412+JPP1440+#REF!+JPP1455+#REF!+#REF!+#REF!</f>
        <v>#REF!</v>
      </c>
      <c r="JPQ1195" s="241" t="s">
        <v>39</v>
      </c>
      <c r="JPR1195" s="242" t="s">
        <v>26</v>
      </c>
      <c r="JPS1195" s="243">
        <v>7</v>
      </c>
      <c r="JPT1195" s="243">
        <v>2</v>
      </c>
      <c r="JPU1195" s="244" t="s">
        <v>237</v>
      </c>
      <c r="JPV1195" s="245">
        <v>119</v>
      </c>
      <c r="JPW1195" s="246">
        <v>213</v>
      </c>
      <c r="JPX1195" s="247" t="e">
        <f>JPX1228+JPX1254+JPX1285+JPX1301+JPX1323+JPX1355+JPX1371+JPX1392+JPX1412+JPX1440+#REF!+JPX1455+#REF!+#REF!+#REF!</f>
        <v>#REF!</v>
      </c>
      <c r="JPY1195" s="241" t="s">
        <v>39</v>
      </c>
      <c r="JPZ1195" s="242" t="s">
        <v>26</v>
      </c>
      <c r="JQA1195" s="243">
        <v>7</v>
      </c>
      <c r="JQB1195" s="243">
        <v>2</v>
      </c>
      <c r="JQC1195" s="244" t="s">
        <v>237</v>
      </c>
      <c r="JQD1195" s="245">
        <v>119</v>
      </c>
      <c r="JQE1195" s="246">
        <v>213</v>
      </c>
      <c r="JQF1195" s="247" t="e">
        <f>JQF1228+JQF1254+JQF1285+JQF1301+JQF1323+JQF1355+JQF1371+JQF1392+JQF1412+JQF1440+#REF!+JQF1455+#REF!+#REF!+#REF!</f>
        <v>#REF!</v>
      </c>
      <c r="JQG1195" s="241" t="s">
        <v>39</v>
      </c>
      <c r="JQH1195" s="242" t="s">
        <v>26</v>
      </c>
      <c r="JQI1195" s="243">
        <v>7</v>
      </c>
      <c r="JQJ1195" s="243">
        <v>2</v>
      </c>
      <c r="JQK1195" s="244" t="s">
        <v>237</v>
      </c>
      <c r="JQL1195" s="245">
        <v>119</v>
      </c>
      <c r="JQM1195" s="246">
        <v>213</v>
      </c>
      <c r="JQN1195" s="247" t="e">
        <f>JQN1228+JQN1254+JQN1285+JQN1301+JQN1323+JQN1355+JQN1371+JQN1392+JQN1412+JQN1440+#REF!+JQN1455+#REF!+#REF!+#REF!</f>
        <v>#REF!</v>
      </c>
      <c r="JQO1195" s="241" t="s">
        <v>39</v>
      </c>
      <c r="JQP1195" s="242" t="s">
        <v>26</v>
      </c>
      <c r="JQQ1195" s="243">
        <v>7</v>
      </c>
      <c r="JQR1195" s="243">
        <v>2</v>
      </c>
      <c r="JQS1195" s="244" t="s">
        <v>237</v>
      </c>
      <c r="JQT1195" s="245">
        <v>119</v>
      </c>
      <c r="JQU1195" s="246">
        <v>213</v>
      </c>
      <c r="JQV1195" s="247" t="e">
        <f>JQV1228+JQV1254+JQV1285+JQV1301+JQV1323+JQV1355+JQV1371+JQV1392+JQV1412+JQV1440+#REF!+JQV1455+#REF!+#REF!+#REF!</f>
        <v>#REF!</v>
      </c>
      <c r="JQW1195" s="241" t="s">
        <v>39</v>
      </c>
      <c r="JQX1195" s="242" t="s">
        <v>26</v>
      </c>
      <c r="JQY1195" s="243">
        <v>7</v>
      </c>
      <c r="JQZ1195" s="243">
        <v>2</v>
      </c>
      <c r="JRA1195" s="244" t="s">
        <v>237</v>
      </c>
      <c r="JRB1195" s="245">
        <v>119</v>
      </c>
      <c r="JRC1195" s="246">
        <v>213</v>
      </c>
      <c r="JRD1195" s="247" t="e">
        <f>JRD1228+JRD1254+JRD1285+JRD1301+JRD1323+JRD1355+JRD1371+JRD1392+JRD1412+JRD1440+#REF!+JRD1455+#REF!+#REF!+#REF!</f>
        <v>#REF!</v>
      </c>
      <c r="JRE1195" s="241" t="s">
        <v>39</v>
      </c>
      <c r="JRF1195" s="242" t="s">
        <v>26</v>
      </c>
      <c r="JRG1195" s="243">
        <v>7</v>
      </c>
      <c r="JRH1195" s="243">
        <v>2</v>
      </c>
      <c r="JRI1195" s="244" t="s">
        <v>237</v>
      </c>
      <c r="JRJ1195" s="245">
        <v>119</v>
      </c>
      <c r="JRK1195" s="246">
        <v>213</v>
      </c>
      <c r="JRL1195" s="247" t="e">
        <f>JRL1228+JRL1254+JRL1285+JRL1301+JRL1323+JRL1355+JRL1371+JRL1392+JRL1412+JRL1440+#REF!+JRL1455+#REF!+#REF!+#REF!</f>
        <v>#REF!</v>
      </c>
      <c r="JRM1195" s="241" t="s">
        <v>39</v>
      </c>
      <c r="JRN1195" s="242" t="s">
        <v>26</v>
      </c>
      <c r="JRO1195" s="243">
        <v>7</v>
      </c>
      <c r="JRP1195" s="243">
        <v>2</v>
      </c>
      <c r="JRQ1195" s="244" t="s">
        <v>237</v>
      </c>
      <c r="JRR1195" s="245">
        <v>119</v>
      </c>
      <c r="JRS1195" s="246">
        <v>213</v>
      </c>
      <c r="JRT1195" s="247" t="e">
        <f>JRT1228+JRT1254+JRT1285+JRT1301+JRT1323+JRT1355+JRT1371+JRT1392+JRT1412+JRT1440+#REF!+JRT1455+#REF!+#REF!+#REF!</f>
        <v>#REF!</v>
      </c>
      <c r="JRU1195" s="241" t="s">
        <v>39</v>
      </c>
      <c r="JRV1195" s="242" t="s">
        <v>26</v>
      </c>
      <c r="JRW1195" s="243">
        <v>7</v>
      </c>
      <c r="JRX1195" s="243">
        <v>2</v>
      </c>
      <c r="JRY1195" s="244" t="s">
        <v>237</v>
      </c>
      <c r="JRZ1195" s="245">
        <v>119</v>
      </c>
      <c r="JSA1195" s="246">
        <v>213</v>
      </c>
      <c r="JSB1195" s="247" t="e">
        <f>JSB1228+JSB1254+JSB1285+JSB1301+JSB1323+JSB1355+JSB1371+JSB1392+JSB1412+JSB1440+#REF!+JSB1455+#REF!+#REF!+#REF!</f>
        <v>#REF!</v>
      </c>
      <c r="JSC1195" s="241" t="s">
        <v>39</v>
      </c>
      <c r="JSD1195" s="242" t="s">
        <v>26</v>
      </c>
      <c r="JSE1195" s="243">
        <v>7</v>
      </c>
      <c r="JSF1195" s="243">
        <v>2</v>
      </c>
      <c r="JSG1195" s="244" t="s">
        <v>237</v>
      </c>
      <c r="JSH1195" s="245">
        <v>119</v>
      </c>
      <c r="JSI1195" s="246">
        <v>213</v>
      </c>
      <c r="JSJ1195" s="247" t="e">
        <f>JSJ1228+JSJ1254+JSJ1285+JSJ1301+JSJ1323+JSJ1355+JSJ1371+JSJ1392+JSJ1412+JSJ1440+#REF!+JSJ1455+#REF!+#REF!+#REF!</f>
        <v>#REF!</v>
      </c>
      <c r="JSK1195" s="241" t="s">
        <v>39</v>
      </c>
      <c r="JSL1195" s="242" t="s">
        <v>26</v>
      </c>
      <c r="JSM1195" s="243">
        <v>7</v>
      </c>
      <c r="JSN1195" s="243">
        <v>2</v>
      </c>
      <c r="JSO1195" s="244" t="s">
        <v>237</v>
      </c>
      <c r="JSP1195" s="245">
        <v>119</v>
      </c>
      <c r="JSQ1195" s="246">
        <v>213</v>
      </c>
      <c r="JSR1195" s="247" t="e">
        <f>JSR1228+JSR1254+JSR1285+JSR1301+JSR1323+JSR1355+JSR1371+JSR1392+JSR1412+JSR1440+#REF!+JSR1455+#REF!+#REF!+#REF!</f>
        <v>#REF!</v>
      </c>
      <c r="JSS1195" s="241" t="s">
        <v>39</v>
      </c>
      <c r="JST1195" s="242" t="s">
        <v>26</v>
      </c>
      <c r="JSU1195" s="243">
        <v>7</v>
      </c>
      <c r="JSV1195" s="243">
        <v>2</v>
      </c>
      <c r="JSW1195" s="244" t="s">
        <v>237</v>
      </c>
      <c r="JSX1195" s="245">
        <v>119</v>
      </c>
      <c r="JSY1195" s="246">
        <v>213</v>
      </c>
      <c r="JSZ1195" s="247" t="e">
        <f>JSZ1228+JSZ1254+JSZ1285+JSZ1301+JSZ1323+JSZ1355+JSZ1371+JSZ1392+JSZ1412+JSZ1440+#REF!+JSZ1455+#REF!+#REF!+#REF!</f>
        <v>#REF!</v>
      </c>
      <c r="JTA1195" s="241" t="s">
        <v>39</v>
      </c>
      <c r="JTB1195" s="242" t="s">
        <v>26</v>
      </c>
      <c r="JTC1195" s="243">
        <v>7</v>
      </c>
      <c r="JTD1195" s="243">
        <v>2</v>
      </c>
      <c r="JTE1195" s="244" t="s">
        <v>237</v>
      </c>
      <c r="JTF1195" s="245">
        <v>119</v>
      </c>
      <c r="JTG1195" s="246">
        <v>213</v>
      </c>
      <c r="JTH1195" s="247" t="e">
        <f>JTH1228+JTH1254+JTH1285+JTH1301+JTH1323+JTH1355+JTH1371+JTH1392+JTH1412+JTH1440+#REF!+JTH1455+#REF!+#REF!+#REF!</f>
        <v>#REF!</v>
      </c>
      <c r="JTI1195" s="241" t="s">
        <v>39</v>
      </c>
      <c r="JTJ1195" s="242" t="s">
        <v>26</v>
      </c>
      <c r="JTK1195" s="243">
        <v>7</v>
      </c>
      <c r="JTL1195" s="243">
        <v>2</v>
      </c>
      <c r="JTM1195" s="244" t="s">
        <v>237</v>
      </c>
      <c r="JTN1195" s="245">
        <v>119</v>
      </c>
      <c r="JTO1195" s="246">
        <v>213</v>
      </c>
      <c r="JTP1195" s="247" t="e">
        <f>JTP1228+JTP1254+JTP1285+JTP1301+JTP1323+JTP1355+JTP1371+JTP1392+JTP1412+JTP1440+#REF!+JTP1455+#REF!+#REF!+#REF!</f>
        <v>#REF!</v>
      </c>
      <c r="JTQ1195" s="241" t="s">
        <v>39</v>
      </c>
      <c r="JTR1195" s="242" t="s">
        <v>26</v>
      </c>
      <c r="JTS1195" s="243">
        <v>7</v>
      </c>
      <c r="JTT1195" s="243">
        <v>2</v>
      </c>
      <c r="JTU1195" s="244" t="s">
        <v>237</v>
      </c>
      <c r="JTV1195" s="245">
        <v>119</v>
      </c>
      <c r="JTW1195" s="246">
        <v>213</v>
      </c>
      <c r="JTX1195" s="247" t="e">
        <f>JTX1228+JTX1254+JTX1285+JTX1301+JTX1323+JTX1355+JTX1371+JTX1392+JTX1412+JTX1440+#REF!+JTX1455+#REF!+#REF!+#REF!</f>
        <v>#REF!</v>
      </c>
      <c r="JTY1195" s="241" t="s">
        <v>39</v>
      </c>
      <c r="JTZ1195" s="242" t="s">
        <v>26</v>
      </c>
      <c r="JUA1195" s="243">
        <v>7</v>
      </c>
      <c r="JUB1195" s="243">
        <v>2</v>
      </c>
      <c r="JUC1195" s="244" t="s">
        <v>237</v>
      </c>
      <c r="JUD1195" s="245">
        <v>119</v>
      </c>
      <c r="JUE1195" s="246">
        <v>213</v>
      </c>
      <c r="JUF1195" s="247" t="e">
        <f>JUF1228+JUF1254+JUF1285+JUF1301+JUF1323+JUF1355+JUF1371+JUF1392+JUF1412+JUF1440+#REF!+JUF1455+#REF!+#REF!+#REF!</f>
        <v>#REF!</v>
      </c>
      <c r="JUG1195" s="241" t="s">
        <v>39</v>
      </c>
      <c r="JUH1195" s="242" t="s">
        <v>26</v>
      </c>
      <c r="JUI1195" s="243">
        <v>7</v>
      </c>
      <c r="JUJ1195" s="243">
        <v>2</v>
      </c>
      <c r="JUK1195" s="244" t="s">
        <v>237</v>
      </c>
      <c r="JUL1195" s="245">
        <v>119</v>
      </c>
      <c r="JUM1195" s="246">
        <v>213</v>
      </c>
      <c r="JUN1195" s="247" t="e">
        <f>JUN1228+JUN1254+JUN1285+JUN1301+JUN1323+JUN1355+JUN1371+JUN1392+JUN1412+JUN1440+#REF!+JUN1455+#REF!+#REF!+#REF!</f>
        <v>#REF!</v>
      </c>
      <c r="JUO1195" s="241" t="s">
        <v>39</v>
      </c>
      <c r="JUP1195" s="242" t="s">
        <v>26</v>
      </c>
      <c r="JUQ1195" s="243">
        <v>7</v>
      </c>
      <c r="JUR1195" s="243">
        <v>2</v>
      </c>
      <c r="JUS1195" s="244" t="s">
        <v>237</v>
      </c>
      <c r="JUT1195" s="245">
        <v>119</v>
      </c>
      <c r="JUU1195" s="246">
        <v>213</v>
      </c>
      <c r="JUV1195" s="247" t="e">
        <f>JUV1228+JUV1254+JUV1285+JUV1301+JUV1323+JUV1355+JUV1371+JUV1392+JUV1412+JUV1440+#REF!+JUV1455+#REF!+#REF!+#REF!</f>
        <v>#REF!</v>
      </c>
      <c r="JUW1195" s="241" t="s">
        <v>39</v>
      </c>
      <c r="JUX1195" s="242" t="s">
        <v>26</v>
      </c>
      <c r="JUY1195" s="243">
        <v>7</v>
      </c>
      <c r="JUZ1195" s="243">
        <v>2</v>
      </c>
      <c r="JVA1195" s="244" t="s">
        <v>237</v>
      </c>
      <c r="JVB1195" s="245">
        <v>119</v>
      </c>
      <c r="JVC1195" s="246">
        <v>213</v>
      </c>
      <c r="JVD1195" s="247" t="e">
        <f>JVD1228+JVD1254+JVD1285+JVD1301+JVD1323+JVD1355+JVD1371+JVD1392+JVD1412+JVD1440+#REF!+JVD1455+#REF!+#REF!+#REF!</f>
        <v>#REF!</v>
      </c>
      <c r="JVE1195" s="241" t="s">
        <v>39</v>
      </c>
      <c r="JVF1195" s="242" t="s">
        <v>26</v>
      </c>
      <c r="JVG1195" s="243">
        <v>7</v>
      </c>
      <c r="JVH1195" s="243">
        <v>2</v>
      </c>
      <c r="JVI1195" s="244" t="s">
        <v>237</v>
      </c>
      <c r="JVJ1195" s="245">
        <v>119</v>
      </c>
      <c r="JVK1195" s="246">
        <v>213</v>
      </c>
      <c r="JVL1195" s="247" t="e">
        <f>JVL1228+JVL1254+JVL1285+JVL1301+JVL1323+JVL1355+JVL1371+JVL1392+JVL1412+JVL1440+#REF!+JVL1455+#REF!+#REF!+#REF!</f>
        <v>#REF!</v>
      </c>
      <c r="JVM1195" s="241" t="s">
        <v>39</v>
      </c>
      <c r="JVN1195" s="242" t="s">
        <v>26</v>
      </c>
      <c r="JVO1195" s="243">
        <v>7</v>
      </c>
      <c r="JVP1195" s="243">
        <v>2</v>
      </c>
      <c r="JVQ1195" s="244" t="s">
        <v>237</v>
      </c>
      <c r="JVR1195" s="245">
        <v>119</v>
      </c>
      <c r="JVS1195" s="246">
        <v>213</v>
      </c>
      <c r="JVT1195" s="247" t="e">
        <f>JVT1228+JVT1254+JVT1285+JVT1301+JVT1323+JVT1355+JVT1371+JVT1392+JVT1412+JVT1440+#REF!+JVT1455+#REF!+#REF!+#REF!</f>
        <v>#REF!</v>
      </c>
      <c r="JVU1195" s="241" t="s">
        <v>39</v>
      </c>
      <c r="JVV1195" s="242" t="s">
        <v>26</v>
      </c>
      <c r="JVW1195" s="243">
        <v>7</v>
      </c>
      <c r="JVX1195" s="243">
        <v>2</v>
      </c>
      <c r="JVY1195" s="244" t="s">
        <v>237</v>
      </c>
      <c r="JVZ1195" s="245">
        <v>119</v>
      </c>
      <c r="JWA1195" s="246">
        <v>213</v>
      </c>
      <c r="JWB1195" s="247" t="e">
        <f>JWB1228+JWB1254+JWB1285+JWB1301+JWB1323+JWB1355+JWB1371+JWB1392+JWB1412+JWB1440+#REF!+JWB1455+#REF!+#REF!+#REF!</f>
        <v>#REF!</v>
      </c>
      <c r="JWC1195" s="241" t="s">
        <v>39</v>
      </c>
      <c r="JWD1195" s="242" t="s">
        <v>26</v>
      </c>
      <c r="JWE1195" s="243">
        <v>7</v>
      </c>
      <c r="JWF1195" s="243">
        <v>2</v>
      </c>
      <c r="JWG1195" s="244" t="s">
        <v>237</v>
      </c>
      <c r="JWH1195" s="245">
        <v>119</v>
      </c>
      <c r="JWI1195" s="246">
        <v>213</v>
      </c>
      <c r="JWJ1195" s="247" t="e">
        <f>JWJ1228+JWJ1254+JWJ1285+JWJ1301+JWJ1323+JWJ1355+JWJ1371+JWJ1392+JWJ1412+JWJ1440+#REF!+JWJ1455+#REF!+#REF!+#REF!</f>
        <v>#REF!</v>
      </c>
      <c r="JWK1195" s="241" t="s">
        <v>39</v>
      </c>
      <c r="JWL1195" s="242" t="s">
        <v>26</v>
      </c>
      <c r="JWM1195" s="243">
        <v>7</v>
      </c>
      <c r="JWN1195" s="243">
        <v>2</v>
      </c>
      <c r="JWO1195" s="244" t="s">
        <v>237</v>
      </c>
      <c r="JWP1195" s="245">
        <v>119</v>
      </c>
      <c r="JWQ1195" s="246">
        <v>213</v>
      </c>
      <c r="JWR1195" s="247" t="e">
        <f>JWR1228+JWR1254+JWR1285+JWR1301+JWR1323+JWR1355+JWR1371+JWR1392+JWR1412+JWR1440+#REF!+JWR1455+#REF!+#REF!+#REF!</f>
        <v>#REF!</v>
      </c>
      <c r="JWS1195" s="241" t="s">
        <v>39</v>
      </c>
      <c r="JWT1195" s="242" t="s">
        <v>26</v>
      </c>
      <c r="JWU1195" s="243">
        <v>7</v>
      </c>
      <c r="JWV1195" s="243">
        <v>2</v>
      </c>
      <c r="JWW1195" s="244" t="s">
        <v>237</v>
      </c>
      <c r="JWX1195" s="245">
        <v>119</v>
      </c>
      <c r="JWY1195" s="246">
        <v>213</v>
      </c>
      <c r="JWZ1195" s="247" t="e">
        <f>JWZ1228+JWZ1254+JWZ1285+JWZ1301+JWZ1323+JWZ1355+JWZ1371+JWZ1392+JWZ1412+JWZ1440+#REF!+JWZ1455+#REF!+#REF!+#REF!</f>
        <v>#REF!</v>
      </c>
      <c r="JXA1195" s="241" t="s">
        <v>39</v>
      </c>
      <c r="JXB1195" s="242" t="s">
        <v>26</v>
      </c>
      <c r="JXC1195" s="243">
        <v>7</v>
      </c>
      <c r="JXD1195" s="243">
        <v>2</v>
      </c>
      <c r="JXE1195" s="244" t="s">
        <v>237</v>
      </c>
      <c r="JXF1195" s="245">
        <v>119</v>
      </c>
      <c r="JXG1195" s="246">
        <v>213</v>
      </c>
      <c r="JXH1195" s="247" t="e">
        <f>JXH1228+JXH1254+JXH1285+JXH1301+JXH1323+JXH1355+JXH1371+JXH1392+JXH1412+JXH1440+#REF!+JXH1455+#REF!+#REF!+#REF!</f>
        <v>#REF!</v>
      </c>
      <c r="JXI1195" s="241" t="s">
        <v>39</v>
      </c>
      <c r="JXJ1195" s="242" t="s">
        <v>26</v>
      </c>
      <c r="JXK1195" s="243">
        <v>7</v>
      </c>
      <c r="JXL1195" s="243">
        <v>2</v>
      </c>
      <c r="JXM1195" s="244" t="s">
        <v>237</v>
      </c>
      <c r="JXN1195" s="245">
        <v>119</v>
      </c>
      <c r="JXO1195" s="246">
        <v>213</v>
      </c>
      <c r="JXP1195" s="247" t="e">
        <f>JXP1228+JXP1254+JXP1285+JXP1301+JXP1323+JXP1355+JXP1371+JXP1392+JXP1412+JXP1440+#REF!+JXP1455+#REF!+#REF!+#REF!</f>
        <v>#REF!</v>
      </c>
      <c r="JXQ1195" s="241" t="s">
        <v>39</v>
      </c>
      <c r="JXR1195" s="242" t="s">
        <v>26</v>
      </c>
      <c r="JXS1195" s="243">
        <v>7</v>
      </c>
      <c r="JXT1195" s="243">
        <v>2</v>
      </c>
      <c r="JXU1195" s="244" t="s">
        <v>237</v>
      </c>
      <c r="JXV1195" s="245">
        <v>119</v>
      </c>
      <c r="JXW1195" s="246">
        <v>213</v>
      </c>
      <c r="JXX1195" s="247" t="e">
        <f>JXX1228+JXX1254+JXX1285+JXX1301+JXX1323+JXX1355+JXX1371+JXX1392+JXX1412+JXX1440+#REF!+JXX1455+#REF!+#REF!+#REF!</f>
        <v>#REF!</v>
      </c>
      <c r="JXY1195" s="241" t="s">
        <v>39</v>
      </c>
      <c r="JXZ1195" s="242" t="s">
        <v>26</v>
      </c>
      <c r="JYA1195" s="243">
        <v>7</v>
      </c>
      <c r="JYB1195" s="243">
        <v>2</v>
      </c>
      <c r="JYC1195" s="244" t="s">
        <v>237</v>
      </c>
      <c r="JYD1195" s="245">
        <v>119</v>
      </c>
      <c r="JYE1195" s="246">
        <v>213</v>
      </c>
      <c r="JYF1195" s="247" t="e">
        <f>JYF1228+JYF1254+JYF1285+JYF1301+JYF1323+JYF1355+JYF1371+JYF1392+JYF1412+JYF1440+#REF!+JYF1455+#REF!+#REF!+#REF!</f>
        <v>#REF!</v>
      </c>
      <c r="JYG1195" s="241" t="s">
        <v>39</v>
      </c>
      <c r="JYH1195" s="242" t="s">
        <v>26</v>
      </c>
      <c r="JYI1195" s="243">
        <v>7</v>
      </c>
      <c r="JYJ1195" s="243">
        <v>2</v>
      </c>
      <c r="JYK1195" s="244" t="s">
        <v>237</v>
      </c>
      <c r="JYL1195" s="245">
        <v>119</v>
      </c>
      <c r="JYM1195" s="246">
        <v>213</v>
      </c>
      <c r="JYN1195" s="247" t="e">
        <f>JYN1228+JYN1254+JYN1285+JYN1301+JYN1323+JYN1355+JYN1371+JYN1392+JYN1412+JYN1440+#REF!+JYN1455+#REF!+#REF!+#REF!</f>
        <v>#REF!</v>
      </c>
      <c r="JYO1195" s="241" t="s">
        <v>39</v>
      </c>
      <c r="JYP1195" s="242" t="s">
        <v>26</v>
      </c>
      <c r="JYQ1195" s="243">
        <v>7</v>
      </c>
      <c r="JYR1195" s="243">
        <v>2</v>
      </c>
      <c r="JYS1195" s="244" t="s">
        <v>237</v>
      </c>
      <c r="JYT1195" s="245">
        <v>119</v>
      </c>
      <c r="JYU1195" s="246">
        <v>213</v>
      </c>
      <c r="JYV1195" s="247" t="e">
        <f>JYV1228+JYV1254+JYV1285+JYV1301+JYV1323+JYV1355+JYV1371+JYV1392+JYV1412+JYV1440+#REF!+JYV1455+#REF!+#REF!+#REF!</f>
        <v>#REF!</v>
      </c>
      <c r="JYW1195" s="241" t="s">
        <v>39</v>
      </c>
      <c r="JYX1195" s="242" t="s">
        <v>26</v>
      </c>
      <c r="JYY1195" s="243">
        <v>7</v>
      </c>
      <c r="JYZ1195" s="243">
        <v>2</v>
      </c>
      <c r="JZA1195" s="244" t="s">
        <v>237</v>
      </c>
      <c r="JZB1195" s="245">
        <v>119</v>
      </c>
      <c r="JZC1195" s="246">
        <v>213</v>
      </c>
      <c r="JZD1195" s="247" t="e">
        <f>JZD1228+JZD1254+JZD1285+JZD1301+JZD1323+JZD1355+JZD1371+JZD1392+JZD1412+JZD1440+#REF!+JZD1455+#REF!+#REF!+#REF!</f>
        <v>#REF!</v>
      </c>
      <c r="JZE1195" s="241" t="s">
        <v>39</v>
      </c>
      <c r="JZF1195" s="242" t="s">
        <v>26</v>
      </c>
      <c r="JZG1195" s="243">
        <v>7</v>
      </c>
      <c r="JZH1195" s="243">
        <v>2</v>
      </c>
      <c r="JZI1195" s="244" t="s">
        <v>237</v>
      </c>
      <c r="JZJ1195" s="245">
        <v>119</v>
      </c>
      <c r="JZK1195" s="246">
        <v>213</v>
      </c>
      <c r="JZL1195" s="247" t="e">
        <f>JZL1228+JZL1254+JZL1285+JZL1301+JZL1323+JZL1355+JZL1371+JZL1392+JZL1412+JZL1440+#REF!+JZL1455+#REF!+#REF!+#REF!</f>
        <v>#REF!</v>
      </c>
      <c r="JZM1195" s="241" t="s">
        <v>39</v>
      </c>
      <c r="JZN1195" s="242" t="s">
        <v>26</v>
      </c>
      <c r="JZO1195" s="243">
        <v>7</v>
      </c>
      <c r="JZP1195" s="243">
        <v>2</v>
      </c>
      <c r="JZQ1195" s="244" t="s">
        <v>237</v>
      </c>
      <c r="JZR1195" s="245">
        <v>119</v>
      </c>
      <c r="JZS1195" s="246">
        <v>213</v>
      </c>
      <c r="JZT1195" s="247" t="e">
        <f>JZT1228+JZT1254+JZT1285+JZT1301+JZT1323+JZT1355+JZT1371+JZT1392+JZT1412+JZT1440+#REF!+JZT1455+#REF!+#REF!+#REF!</f>
        <v>#REF!</v>
      </c>
      <c r="JZU1195" s="241" t="s">
        <v>39</v>
      </c>
      <c r="JZV1195" s="242" t="s">
        <v>26</v>
      </c>
      <c r="JZW1195" s="243">
        <v>7</v>
      </c>
      <c r="JZX1195" s="243">
        <v>2</v>
      </c>
      <c r="JZY1195" s="244" t="s">
        <v>237</v>
      </c>
      <c r="JZZ1195" s="245">
        <v>119</v>
      </c>
      <c r="KAA1195" s="246">
        <v>213</v>
      </c>
      <c r="KAB1195" s="247" t="e">
        <f>KAB1228+KAB1254+KAB1285+KAB1301+KAB1323+KAB1355+KAB1371+KAB1392+KAB1412+KAB1440+#REF!+KAB1455+#REF!+#REF!+#REF!</f>
        <v>#REF!</v>
      </c>
      <c r="KAC1195" s="241" t="s">
        <v>39</v>
      </c>
      <c r="KAD1195" s="242" t="s">
        <v>26</v>
      </c>
      <c r="KAE1195" s="243">
        <v>7</v>
      </c>
      <c r="KAF1195" s="243">
        <v>2</v>
      </c>
      <c r="KAG1195" s="244" t="s">
        <v>237</v>
      </c>
      <c r="KAH1195" s="245">
        <v>119</v>
      </c>
      <c r="KAI1195" s="246">
        <v>213</v>
      </c>
      <c r="KAJ1195" s="247" t="e">
        <f>KAJ1228+KAJ1254+KAJ1285+KAJ1301+KAJ1323+KAJ1355+KAJ1371+KAJ1392+KAJ1412+KAJ1440+#REF!+KAJ1455+#REF!+#REF!+#REF!</f>
        <v>#REF!</v>
      </c>
      <c r="KAK1195" s="241" t="s">
        <v>39</v>
      </c>
      <c r="KAL1195" s="242" t="s">
        <v>26</v>
      </c>
      <c r="KAM1195" s="243">
        <v>7</v>
      </c>
      <c r="KAN1195" s="243">
        <v>2</v>
      </c>
      <c r="KAO1195" s="244" t="s">
        <v>237</v>
      </c>
      <c r="KAP1195" s="245">
        <v>119</v>
      </c>
      <c r="KAQ1195" s="246">
        <v>213</v>
      </c>
      <c r="KAR1195" s="247" t="e">
        <f>KAR1228+KAR1254+KAR1285+KAR1301+KAR1323+KAR1355+KAR1371+KAR1392+KAR1412+KAR1440+#REF!+KAR1455+#REF!+#REF!+#REF!</f>
        <v>#REF!</v>
      </c>
      <c r="KAS1195" s="241" t="s">
        <v>39</v>
      </c>
      <c r="KAT1195" s="242" t="s">
        <v>26</v>
      </c>
      <c r="KAU1195" s="243">
        <v>7</v>
      </c>
      <c r="KAV1195" s="243">
        <v>2</v>
      </c>
      <c r="KAW1195" s="244" t="s">
        <v>237</v>
      </c>
      <c r="KAX1195" s="245">
        <v>119</v>
      </c>
      <c r="KAY1195" s="246">
        <v>213</v>
      </c>
      <c r="KAZ1195" s="247" t="e">
        <f>KAZ1228+KAZ1254+KAZ1285+KAZ1301+KAZ1323+KAZ1355+KAZ1371+KAZ1392+KAZ1412+KAZ1440+#REF!+KAZ1455+#REF!+#REF!+#REF!</f>
        <v>#REF!</v>
      </c>
      <c r="KBA1195" s="241" t="s">
        <v>39</v>
      </c>
      <c r="KBB1195" s="242" t="s">
        <v>26</v>
      </c>
      <c r="KBC1195" s="243">
        <v>7</v>
      </c>
      <c r="KBD1195" s="243">
        <v>2</v>
      </c>
      <c r="KBE1195" s="244" t="s">
        <v>237</v>
      </c>
      <c r="KBF1195" s="245">
        <v>119</v>
      </c>
      <c r="KBG1195" s="246">
        <v>213</v>
      </c>
      <c r="KBH1195" s="247" t="e">
        <f>KBH1228+KBH1254+KBH1285+KBH1301+KBH1323+KBH1355+KBH1371+KBH1392+KBH1412+KBH1440+#REF!+KBH1455+#REF!+#REF!+#REF!</f>
        <v>#REF!</v>
      </c>
      <c r="KBI1195" s="241" t="s">
        <v>39</v>
      </c>
      <c r="KBJ1195" s="242" t="s">
        <v>26</v>
      </c>
      <c r="KBK1195" s="243">
        <v>7</v>
      </c>
      <c r="KBL1195" s="243">
        <v>2</v>
      </c>
      <c r="KBM1195" s="244" t="s">
        <v>237</v>
      </c>
      <c r="KBN1195" s="245">
        <v>119</v>
      </c>
      <c r="KBO1195" s="246">
        <v>213</v>
      </c>
      <c r="KBP1195" s="247" t="e">
        <f>KBP1228+KBP1254+KBP1285+KBP1301+KBP1323+KBP1355+KBP1371+KBP1392+KBP1412+KBP1440+#REF!+KBP1455+#REF!+#REF!+#REF!</f>
        <v>#REF!</v>
      </c>
      <c r="KBQ1195" s="241" t="s">
        <v>39</v>
      </c>
      <c r="KBR1195" s="242" t="s">
        <v>26</v>
      </c>
      <c r="KBS1195" s="243">
        <v>7</v>
      </c>
      <c r="KBT1195" s="243">
        <v>2</v>
      </c>
      <c r="KBU1195" s="244" t="s">
        <v>237</v>
      </c>
      <c r="KBV1195" s="245">
        <v>119</v>
      </c>
      <c r="KBW1195" s="246">
        <v>213</v>
      </c>
      <c r="KBX1195" s="247" t="e">
        <f>KBX1228+KBX1254+KBX1285+KBX1301+KBX1323+KBX1355+KBX1371+KBX1392+KBX1412+KBX1440+#REF!+KBX1455+#REF!+#REF!+#REF!</f>
        <v>#REF!</v>
      </c>
      <c r="KBY1195" s="241" t="s">
        <v>39</v>
      </c>
      <c r="KBZ1195" s="242" t="s">
        <v>26</v>
      </c>
      <c r="KCA1195" s="243">
        <v>7</v>
      </c>
      <c r="KCB1195" s="243">
        <v>2</v>
      </c>
      <c r="KCC1195" s="244" t="s">
        <v>237</v>
      </c>
      <c r="KCD1195" s="245">
        <v>119</v>
      </c>
      <c r="KCE1195" s="246">
        <v>213</v>
      </c>
      <c r="KCF1195" s="247" t="e">
        <f>KCF1228+KCF1254+KCF1285+KCF1301+KCF1323+KCF1355+KCF1371+KCF1392+KCF1412+KCF1440+#REF!+KCF1455+#REF!+#REF!+#REF!</f>
        <v>#REF!</v>
      </c>
      <c r="KCG1195" s="241" t="s">
        <v>39</v>
      </c>
      <c r="KCH1195" s="242" t="s">
        <v>26</v>
      </c>
      <c r="KCI1195" s="243">
        <v>7</v>
      </c>
      <c r="KCJ1195" s="243">
        <v>2</v>
      </c>
      <c r="KCK1195" s="244" t="s">
        <v>237</v>
      </c>
      <c r="KCL1195" s="245">
        <v>119</v>
      </c>
      <c r="KCM1195" s="246">
        <v>213</v>
      </c>
      <c r="KCN1195" s="247" t="e">
        <f>KCN1228+KCN1254+KCN1285+KCN1301+KCN1323+KCN1355+KCN1371+KCN1392+KCN1412+KCN1440+#REF!+KCN1455+#REF!+#REF!+#REF!</f>
        <v>#REF!</v>
      </c>
      <c r="KCO1195" s="241" t="s">
        <v>39</v>
      </c>
      <c r="KCP1195" s="242" t="s">
        <v>26</v>
      </c>
      <c r="KCQ1195" s="243">
        <v>7</v>
      </c>
      <c r="KCR1195" s="243">
        <v>2</v>
      </c>
      <c r="KCS1195" s="244" t="s">
        <v>237</v>
      </c>
      <c r="KCT1195" s="245">
        <v>119</v>
      </c>
      <c r="KCU1195" s="246">
        <v>213</v>
      </c>
      <c r="KCV1195" s="247" t="e">
        <f>KCV1228+KCV1254+KCV1285+KCV1301+KCV1323+KCV1355+KCV1371+KCV1392+KCV1412+KCV1440+#REF!+KCV1455+#REF!+#REF!+#REF!</f>
        <v>#REF!</v>
      </c>
      <c r="KCW1195" s="241" t="s">
        <v>39</v>
      </c>
      <c r="KCX1195" s="242" t="s">
        <v>26</v>
      </c>
      <c r="KCY1195" s="243">
        <v>7</v>
      </c>
      <c r="KCZ1195" s="243">
        <v>2</v>
      </c>
      <c r="KDA1195" s="244" t="s">
        <v>237</v>
      </c>
      <c r="KDB1195" s="245">
        <v>119</v>
      </c>
      <c r="KDC1195" s="246">
        <v>213</v>
      </c>
      <c r="KDD1195" s="247" t="e">
        <f>KDD1228+KDD1254+KDD1285+KDD1301+KDD1323+KDD1355+KDD1371+KDD1392+KDD1412+KDD1440+#REF!+KDD1455+#REF!+#REF!+#REF!</f>
        <v>#REF!</v>
      </c>
      <c r="KDE1195" s="241" t="s">
        <v>39</v>
      </c>
      <c r="KDF1195" s="242" t="s">
        <v>26</v>
      </c>
      <c r="KDG1195" s="243">
        <v>7</v>
      </c>
      <c r="KDH1195" s="243">
        <v>2</v>
      </c>
      <c r="KDI1195" s="244" t="s">
        <v>237</v>
      </c>
      <c r="KDJ1195" s="245">
        <v>119</v>
      </c>
      <c r="KDK1195" s="246">
        <v>213</v>
      </c>
      <c r="KDL1195" s="247" t="e">
        <f>KDL1228+KDL1254+KDL1285+KDL1301+KDL1323+KDL1355+KDL1371+KDL1392+KDL1412+KDL1440+#REF!+KDL1455+#REF!+#REF!+#REF!</f>
        <v>#REF!</v>
      </c>
      <c r="KDM1195" s="241" t="s">
        <v>39</v>
      </c>
      <c r="KDN1195" s="242" t="s">
        <v>26</v>
      </c>
      <c r="KDO1195" s="243">
        <v>7</v>
      </c>
      <c r="KDP1195" s="243">
        <v>2</v>
      </c>
      <c r="KDQ1195" s="244" t="s">
        <v>237</v>
      </c>
      <c r="KDR1195" s="245">
        <v>119</v>
      </c>
      <c r="KDS1195" s="246">
        <v>213</v>
      </c>
      <c r="KDT1195" s="247" t="e">
        <f>KDT1228+KDT1254+KDT1285+KDT1301+KDT1323+KDT1355+KDT1371+KDT1392+KDT1412+KDT1440+#REF!+KDT1455+#REF!+#REF!+#REF!</f>
        <v>#REF!</v>
      </c>
      <c r="KDU1195" s="241" t="s">
        <v>39</v>
      </c>
      <c r="KDV1195" s="242" t="s">
        <v>26</v>
      </c>
      <c r="KDW1195" s="243">
        <v>7</v>
      </c>
      <c r="KDX1195" s="243">
        <v>2</v>
      </c>
      <c r="KDY1195" s="244" t="s">
        <v>237</v>
      </c>
      <c r="KDZ1195" s="245">
        <v>119</v>
      </c>
      <c r="KEA1195" s="246">
        <v>213</v>
      </c>
      <c r="KEB1195" s="247" t="e">
        <f>KEB1228+KEB1254+KEB1285+KEB1301+KEB1323+KEB1355+KEB1371+KEB1392+KEB1412+KEB1440+#REF!+KEB1455+#REF!+#REF!+#REF!</f>
        <v>#REF!</v>
      </c>
      <c r="KEC1195" s="241" t="s">
        <v>39</v>
      </c>
      <c r="KED1195" s="242" t="s">
        <v>26</v>
      </c>
      <c r="KEE1195" s="243">
        <v>7</v>
      </c>
      <c r="KEF1195" s="243">
        <v>2</v>
      </c>
      <c r="KEG1195" s="244" t="s">
        <v>237</v>
      </c>
      <c r="KEH1195" s="245">
        <v>119</v>
      </c>
      <c r="KEI1195" s="246">
        <v>213</v>
      </c>
      <c r="KEJ1195" s="247" t="e">
        <f>KEJ1228+KEJ1254+KEJ1285+KEJ1301+KEJ1323+KEJ1355+KEJ1371+KEJ1392+KEJ1412+KEJ1440+#REF!+KEJ1455+#REF!+#REF!+#REF!</f>
        <v>#REF!</v>
      </c>
      <c r="KEK1195" s="241" t="s">
        <v>39</v>
      </c>
      <c r="KEL1195" s="242" t="s">
        <v>26</v>
      </c>
      <c r="KEM1195" s="243">
        <v>7</v>
      </c>
      <c r="KEN1195" s="243">
        <v>2</v>
      </c>
      <c r="KEO1195" s="244" t="s">
        <v>237</v>
      </c>
      <c r="KEP1195" s="245">
        <v>119</v>
      </c>
      <c r="KEQ1195" s="246">
        <v>213</v>
      </c>
      <c r="KER1195" s="247" t="e">
        <f>KER1228+KER1254+KER1285+KER1301+KER1323+KER1355+KER1371+KER1392+KER1412+KER1440+#REF!+KER1455+#REF!+#REF!+#REF!</f>
        <v>#REF!</v>
      </c>
      <c r="KES1195" s="241" t="s">
        <v>39</v>
      </c>
      <c r="KET1195" s="242" t="s">
        <v>26</v>
      </c>
      <c r="KEU1195" s="243">
        <v>7</v>
      </c>
      <c r="KEV1195" s="243">
        <v>2</v>
      </c>
      <c r="KEW1195" s="244" t="s">
        <v>237</v>
      </c>
      <c r="KEX1195" s="245">
        <v>119</v>
      </c>
      <c r="KEY1195" s="246">
        <v>213</v>
      </c>
      <c r="KEZ1195" s="247" t="e">
        <f>KEZ1228+KEZ1254+KEZ1285+KEZ1301+KEZ1323+KEZ1355+KEZ1371+KEZ1392+KEZ1412+KEZ1440+#REF!+KEZ1455+#REF!+#REF!+#REF!</f>
        <v>#REF!</v>
      </c>
      <c r="KFA1195" s="241" t="s">
        <v>39</v>
      </c>
      <c r="KFB1195" s="242" t="s">
        <v>26</v>
      </c>
      <c r="KFC1195" s="243">
        <v>7</v>
      </c>
      <c r="KFD1195" s="243">
        <v>2</v>
      </c>
      <c r="KFE1195" s="244" t="s">
        <v>237</v>
      </c>
      <c r="KFF1195" s="245">
        <v>119</v>
      </c>
      <c r="KFG1195" s="246">
        <v>213</v>
      </c>
      <c r="KFH1195" s="247" t="e">
        <f>KFH1228+KFH1254+KFH1285+KFH1301+KFH1323+KFH1355+KFH1371+KFH1392+KFH1412+KFH1440+#REF!+KFH1455+#REF!+#REF!+#REF!</f>
        <v>#REF!</v>
      </c>
      <c r="KFI1195" s="241" t="s">
        <v>39</v>
      </c>
      <c r="KFJ1195" s="242" t="s">
        <v>26</v>
      </c>
      <c r="KFK1195" s="243">
        <v>7</v>
      </c>
      <c r="KFL1195" s="243">
        <v>2</v>
      </c>
      <c r="KFM1195" s="244" t="s">
        <v>237</v>
      </c>
      <c r="KFN1195" s="245">
        <v>119</v>
      </c>
      <c r="KFO1195" s="246">
        <v>213</v>
      </c>
      <c r="KFP1195" s="247" t="e">
        <f>KFP1228+KFP1254+KFP1285+KFP1301+KFP1323+KFP1355+KFP1371+KFP1392+KFP1412+KFP1440+#REF!+KFP1455+#REF!+#REF!+#REF!</f>
        <v>#REF!</v>
      </c>
      <c r="KFQ1195" s="241" t="s">
        <v>39</v>
      </c>
      <c r="KFR1195" s="242" t="s">
        <v>26</v>
      </c>
      <c r="KFS1195" s="243">
        <v>7</v>
      </c>
      <c r="KFT1195" s="243">
        <v>2</v>
      </c>
      <c r="KFU1195" s="244" t="s">
        <v>237</v>
      </c>
      <c r="KFV1195" s="245">
        <v>119</v>
      </c>
      <c r="KFW1195" s="246">
        <v>213</v>
      </c>
      <c r="KFX1195" s="247" t="e">
        <f>KFX1228+KFX1254+KFX1285+KFX1301+KFX1323+KFX1355+KFX1371+KFX1392+KFX1412+KFX1440+#REF!+KFX1455+#REF!+#REF!+#REF!</f>
        <v>#REF!</v>
      </c>
      <c r="KFY1195" s="241" t="s">
        <v>39</v>
      </c>
      <c r="KFZ1195" s="242" t="s">
        <v>26</v>
      </c>
      <c r="KGA1195" s="243">
        <v>7</v>
      </c>
      <c r="KGB1195" s="243">
        <v>2</v>
      </c>
      <c r="KGC1195" s="244" t="s">
        <v>237</v>
      </c>
      <c r="KGD1195" s="245">
        <v>119</v>
      </c>
      <c r="KGE1195" s="246">
        <v>213</v>
      </c>
      <c r="KGF1195" s="247" t="e">
        <f>KGF1228+KGF1254+KGF1285+KGF1301+KGF1323+KGF1355+KGF1371+KGF1392+KGF1412+KGF1440+#REF!+KGF1455+#REF!+#REF!+#REF!</f>
        <v>#REF!</v>
      </c>
      <c r="KGG1195" s="241" t="s">
        <v>39</v>
      </c>
      <c r="KGH1195" s="242" t="s">
        <v>26</v>
      </c>
      <c r="KGI1195" s="243">
        <v>7</v>
      </c>
      <c r="KGJ1195" s="243">
        <v>2</v>
      </c>
      <c r="KGK1195" s="244" t="s">
        <v>237</v>
      </c>
      <c r="KGL1195" s="245">
        <v>119</v>
      </c>
      <c r="KGM1195" s="246">
        <v>213</v>
      </c>
      <c r="KGN1195" s="247" t="e">
        <f>KGN1228+KGN1254+KGN1285+KGN1301+KGN1323+KGN1355+KGN1371+KGN1392+KGN1412+KGN1440+#REF!+KGN1455+#REF!+#REF!+#REF!</f>
        <v>#REF!</v>
      </c>
      <c r="KGO1195" s="241" t="s">
        <v>39</v>
      </c>
      <c r="KGP1195" s="242" t="s">
        <v>26</v>
      </c>
      <c r="KGQ1195" s="243">
        <v>7</v>
      </c>
      <c r="KGR1195" s="243">
        <v>2</v>
      </c>
      <c r="KGS1195" s="244" t="s">
        <v>237</v>
      </c>
      <c r="KGT1195" s="245">
        <v>119</v>
      </c>
      <c r="KGU1195" s="246">
        <v>213</v>
      </c>
      <c r="KGV1195" s="247" t="e">
        <f>KGV1228+KGV1254+KGV1285+KGV1301+KGV1323+KGV1355+KGV1371+KGV1392+KGV1412+KGV1440+#REF!+KGV1455+#REF!+#REF!+#REF!</f>
        <v>#REF!</v>
      </c>
      <c r="KGW1195" s="241" t="s">
        <v>39</v>
      </c>
      <c r="KGX1195" s="242" t="s">
        <v>26</v>
      </c>
      <c r="KGY1195" s="243">
        <v>7</v>
      </c>
      <c r="KGZ1195" s="243">
        <v>2</v>
      </c>
      <c r="KHA1195" s="244" t="s">
        <v>237</v>
      </c>
      <c r="KHB1195" s="245">
        <v>119</v>
      </c>
      <c r="KHC1195" s="246">
        <v>213</v>
      </c>
      <c r="KHD1195" s="247" t="e">
        <f>KHD1228+KHD1254+KHD1285+KHD1301+KHD1323+KHD1355+KHD1371+KHD1392+KHD1412+KHD1440+#REF!+KHD1455+#REF!+#REF!+#REF!</f>
        <v>#REF!</v>
      </c>
      <c r="KHE1195" s="241" t="s">
        <v>39</v>
      </c>
      <c r="KHF1195" s="242" t="s">
        <v>26</v>
      </c>
      <c r="KHG1195" s="243">
        <v>7</v>
      </c>
      <c r="KHH1195" s="243">
        <v>2</v>
      </c>
      <c r="KHI1195" s="244" t="s">
        <v>237</v>
      </c>
      <c r="KHJ1195" s="245">
        <v>119</v>
      </c>
      <c r="KHK1195" s="246">
        <v>213</v>
      </c>
      <c r="KHL1195" s="247" t="e">
        <f>KHL1228+KHL1254+KHL1285+KHL1301+KHL1323+KHL1355+KHL1371+KHL1392+KHL1412+KHL1440+#REF!+KHL1455+#REF!+#REF!+#REF!</f>
        <v>#REF!</v>
      </c>
      <c r="KHM1195" s="241" t="s">
        <v>39</v>
      </c>
      <c r="KHN1195" s="242" t="s">
        <v>26</v>
      </c>
      <c r="KHO1195" s="243">
        <v>7</v>
      </c>
      <c r="KHP1195" s="243">
        <v>2</v>
      </c>
      <c r="KHQ1195" s="244" t="s">
        <v>237</v>
      </c>
      <c r="KHR1195" s="245">
        <v>119</v>
      </c>
      <c r="KHS1195" s="246">
        <v>213</v>
      </c>
      <c r="KHT1195" s="247" t="e">
        <f>KHT1228+KHT1254+KHT1285+KHT1301+KHT1323+KHT1355+KHT1371+KHT1392+KHT1412+KHT1440+#REF!+KHT1455+#REF!+#REF!+#REF!</f>
        <v>#REF!</v>
      </c>
      <c r="KHU1195" s="241" t="s">
        <v>39</v>
      </c>
      <c r="KHV1195" s="242" t="s">
        <v>26</v>
      </c>
      <c r="KHW1195" s="243">
        <v>7</v>
      </c>
      <c r="KHX1195" s="243">
        <v>2</v>
      </c>
      <c r="KHY1195" s="244" t="s">
        <v>237</v>
      </c>
      <c r="KHZ1195" s="245">
        <v>119</v>
      </c>
      <c r="KIA1195" s="246">
        <v>213</v>
      </c>
      <c r="KIB1195" s="247" t="e">
        <f>KIB1228+KIB1254+KIB1285+KIB1301+KIB1323+KIB1355+KIB1371+KIB1392+KIB1412+KIB1440+#REF!+KIB1455+#REF!+#REF!+#REF!</f>
        <v>#REF!</v>
      </c>
      <c r="KIC1195" s="241" t="s">
        <v>39</v>
      </c>
      <c r="KID1195" s="242" t="s">
        <v>26</v>
      </c>
      <c r="KIE1195" s="243">
        <v>7</v>
      </c>
      <c r="KIF1195" s="243">
        <v>2</v>
      </c>
      <c r="KIG1195" s="244" t="s">
        <v>237</v>
      </c>
      <c r="KIH1195" s="245">
        <v>119</v>
      </c>
      <c r="KII1195" s="246">
        <v>213</v>
      </c>
      <c r="KIJ1195" s="247" t="e">
        <f>KIJ1228+KIJ1254+KIJ1285+KIJ1301+KIJ1323+KIJ1355+KIJ1371+KIJ1392+KIJ1412+KIJ1440+#REF!+KIJ1455+#REF!+#REF!+#REF!</f>
        <v>#REF!</v>
      </c>
      <c r="KIK1195" s="241" t="s">
        <v>39</v>
      </c>
      <c r="KIL1195" s="242" t="s">
        <v>26</v>
      </c>
      <c r="KIM1195" s="243">
        <v>7</v>
      </c>
      <c r="KIN1195" s="243">
        <v>2</v>
      </c>
      <c r="KIO1195" s="244" t="s">
        <v>237</v>
      </c>
      <c r="KIP1195" s="245">
        <v>119</v>
      </c>
      <c r="KIQ1195" s="246">
        <v>213</v>
      </c>
      <c r="KIR1195" s="247" t="e">
        <f>KIR1228+KIR1254+KIR1285+KIR1301+KIR1323+KIR1355+KIR1371+KIR1392+KIR1412+KIR1440+#REF!+KIR1455+#REF!+#REF!+#REF!</f>
        <v>#REF!</v>
      </c>
      <c r="KIS1195" s="241" t="s">
        <v>39</v>
      </c>
      <c r="KIT1195" s="242" t="s">
        <v>26</v>
      </c>
      <c r="KIU1195" s="243">
        <v>7</v>
      </c>
      <c r="KIV1195" s="243">
        <v>2</v>
      </c>
      <c r="KIW1195" s="244" t="s">
        <v>237</v>
      </c>
      <c r="KIX1195" s="245">
        <v>119</v>
      </c>
      <c r="KIY1195" s="246">
        <v>213</v>
      </c>
      <c r="KIZ1195" s="247" t="e">
        <f>KIZ1228+KIZ1254+KIZ1285+KIZ1301+KIZ1323+KIZ1355+KIZ1371+KIZ1392+KIZ1412+KIZ1440+#REF!+KIZ1455+#REF!+#REF!+#REF!</f>
        <v>#REF!</v>
      </c>
      <c r="KJA1195" s="241" t="s">
        <v>39</v>
      </c>
      <c r="KJB1195" s="242" t="s">
        <v>26</v>
      </c>
      <c r="KJC1195" s="243">
        <v>7</v>
      </c>
      <c r="KJD1195" s="243">
        <v>2</v>
      </c>
      <c r="KJE1195" s="244" t="s">
        <v>237</v>
      </c>
      <c r="KJF1195" s="245">
        <v>119</v>
      </c>
      <c r="KJG1195" s="246">
        <v>213</v>
      </c>
      <c r="KJH1195" s="247" t="e">
        <f>KJH1228+KJH1254+KJH1285+KJH1301+KJH1323+KJH1355+KJH1371+KJH1392+KJH1412+KJH1440+#REF!+KJH1455+#REF!+#REF!+#REF!</f>
        <v>#REF!</v>
      </c>
      <c r="KJI1195" s="241" t="s">
        <v>39</v>
      </c>
      <c r="KJJ1195" s="242" t="s">
        <v>26</v>
      </c>
      <c r="KJK1195" s="243">
        <v>7</v>
      </c>
      <c r="KJL1195" s="243">
        <v>2</v>
      </c>
      <c r="KJM1195" s="244" t="s">
        <v>237</v>
      </c>
      <c r="KJN1195" s="245">
        <v>119</v>
      </c>
      <c r="KJO1195" s="246">
        <v>213</v>
      </c>
      <c r="KJP1195" s="247" t="e">
        <f>KJP1228+KJP1254+KJP1285+KJP1301+KJP1323+KJP1355+KJP1371+KJP1392+KJP1412+KJP1440+#REF!+KJP1455+#REF!+#REF!+#REF!</f>
        <v>#REF!</v>
      </c>
      <c r="KJQ1195" s="241" t="s">
        <v>39</v>
      </c>
      <c r="KJR1195" s="242" t="s">
        <v>26</v>
      </c>
      <c r="KJS1195" s="243">
        <v>7</v>
      </c>
      <c r="KJT1195" s="243">
        <v>2</v>
      </c>
      <c r="KJU1195" s="244" t="s">
        <v>237</v>
      </c>
      <c r="KJV1195" s="245">
        <v>119</v>
      </c>
      <c r="KJW1195" s="246">
        <v>213</v>
      </c>
      <c r="KJX1195" s="247" t="e">
        <f>KJX1228+KJX1254+KJX1285+KJX1301+KJX1323+KJX1355+KJX1371+KJX1392+KJX1412+KJX1440+#REF!+KJX1455+#REF!+#REF!+#REF!</f>
        <v>#REF!</v>
      </c>
      <c r="KJY1195" s="241" t="s">
        <v>39</v>
      </c>
      <c r="KJZ1195" s="242" t="s">
        <v>26</v>
      </c>
      <c r="KKA1195" s="243">
        <v>7</v>
      </c>
      <c r="KKB1195" s="243">
        <v>2</v>
      </c>
      <c r="KKC1195" s="244" t="s">
        <v>237</v>
      </c>
      <c r="KKD1195" s="245">
        <v>119</v>
      </c>
      <c r="KKE1195" s="246">
        <v>213</v>
      </c>
      <c r="KKF1195" s="247" t="e">
        <f>KKF1228+KKF1254+KKF1285+KKF1301+KKF1323+KKF1355+KKF1371+KKF1392+KKF1412+KKF1440+#REF!+KKF1455+#REF!+#REF!+#REF!</f>
        <v>#REF!</v>
      </c>
      <c r="KKG1195" s="241" t="s">
        <v>39</v>
      </c>
      <c r="KKH1195" s="242" t="s">
        <v>26</v>
      </c>
      <c r="KKI1195" s="243">
        <v>7</v>
      </c>
      <c r="KKJ1195" s="243">
        <v>2</v>
      </c>
      <c r="KKK1195" s="244" t="s">
        <v>237</v>
      </c>
      <c r="KKL1195" s="245">
        <v>119</v>
      </c>
      <c r="KKM1195" s="246">
        <v>213</v>
      </c>
      <c r="KKN1195" s="247" t="e">
        <f>KKN1228+KKN1254+KKN1285+KKN1301+KKN1323+KKN1355+KKN1371+KKN1392+KKN1412+KKN1440+#REF!+KKN1455+#REF!+#REF!+#REF!</f>
        <v>#REF!</v>
      </c>
      <c r="KKO1195" s="241" t="s">
        <v>39</v>
      </c>
      <c r="KKP1195" s="242" t="s">
        <v>26</v>
      </c>
      <c r="KKQ1195" s="243">
        <v>7</v>
      </c>
      <c r="KKR1195" s="243">
        <v>2</v>
      </c>
      <c r="KKS1195" s="244" t="s">
        <v>237</v>
      </c>
      <c r="KKT1195" s="245">
        <v>119</v>
      </c>
      <c r="KKU1195" s="246">
        <v>213</v>
      </c>
      <c r="KKV1195" s="247" t="e">
        <f>KKV1228+KKV1254+KKV1285+KKV1301+KKV1323+KKV1355+KKV1371+KKV1392+KKV1412+KKV1440+#REF!+KKV1455+#REF!+#REF!+#REF!</f>
        <v>#REF!</v>
      </c>
      <c r="KKW1195" s="241" t="s">
        <v>39</v>
      </c>
      <c r="KKX1195" s="242" t="s">
        <v>26</v>
      </c>
      <c r="KKY1195" s="243">
        <v>7</v>
      </c>
      <c r="KKZ1195" s="243">
        <v>2</v>
      </c>
      <c r="KLA1195" s="244" t="s">
        <v>237</v>
      </c>
      <c r="KLB1195" s="245">
        <v>119</v>
      </c>
      <c r="KLC1195" s="246">
        <v>213</v>
      </c>
      <c r="KLD1195" s="247" t="e">
        <f>KLD1228+KLD1254+KLD1285+KLD1301+KLD1323+KLD1355+KLD1371+KLD1392+KLD1412+KLD1440+#REF!+KLD1455+#REF!+#REF!+#REF!</f>
        <v>#REF!</v>
      </c>
      <c r="KLE1195" s="241" t="s">
        <v>39</v>
      </c>
      <c r="KLF1195" s="242" t="s">
        <v>26</v>
      </c>
      <c r="KLG1195" s="243">
        <v>7</v>
      </c>
      <c r="KLH1195" s="243">
        <v>2</v>
      </c>
      <c r="KLI1195" s="244" t="s">
        <v>237</v>
      </c>
      <c r="KLJ1195" s="245">
        <v>119</v>
      </c>
      <c r="KLK1195" s="246">
        <v>213</v>
      </c>
      <c r="KLL1195" s="247" t="e">
        <f>KLL1228+KLL1254+KLL1285+KLL1301+KLL1323+KLL1355+KLL1371+KLL1392+KLL1412+KLL1440+#REF!+KLL1455+#REF!+#REF!+#REF!</f>
        <v>#REF!</v>
      </c>
      <c r="KLM1195" s="241" t="s">
        <v>39</v>
      </c>
      <c r="KLN1195" s="242" t="s">
        <v>26</v>
      </c>
      <c r="KLO1195" s="243">
        <v>7</v>
      </c>
      <c r="KLP1195" s="243">
        <v>2</v>
      </c>
      <c r="KLQ1195" s="244" t="s">
        <v>237</v>
      </c>
      <c r="KLR1195" s="245">
        <v>119</v>
      </c>
      <c r="KLS1195" s="246">
        <v>213</v>
      </c>
      <c r="KLT1195" s="247" t="e">
        <f>KLT1228+KLT1254+KLT1285+KLT1301+KLT1323+KLT1355+KLT1371+KLT1392+KLT1412+KLT1440+#REF!+KLT1455+#REF!+#REF!+#REF!</f>
        <v>#REF!</v>
      </c>
      <c r="KLU1195" s="241" t="s">
        <v>39</v>
      </c>
      <c r="KLV1195" s="242" t="s">
        <v>26</v>
      </c>
      <c r="KLW1195" s="243">
        <v>7</v>
      </c>
      <c r="KLX1195" s="243">
        <v>2</v>
      </c>
      <c r="KLY1195" s="244" t="s">
        <v>237</v>
      </c>
      <c r="KLZ1195" s="245">
        <v>119</v>
      </c>
      <c r="KMA1195" s="246">
        <v>213</v>
      </c>
      <c r="KMB1195" s="247" t="e">
        <f>KMB1228+KMB1254+KMB1285+KMB1301+KMB1323+KMB1355+KMB1371+KMB1392+KMB1412+KMB1440+#REF!+KMB1455+#REF!+#REF!+#REF!</f>
        <v>#REF!</v>
      </c>
      <c r="KMC1195" s="241" t="s">
        <v>39</v>
      </c>
      <c r="KMD1195" s="242" t="s">
        <v>26</v>
      </c>
      <c r="KME1195" s="243">
        <v>7</v>
      </c>
      <c r="KMF1195" s="243">
        <v>2</v>
      </c>
      <c r="KMG1195" s="244" t="s">
        <v>237</v>
      </c>
      <c r="KMH1195" s="245">
        <v>119</v>
      </c>
      <c r="KMI1195" s="246">
        <v>213</v>
      </c>
      <c r="KMJ1195" s="247" t="e">
        <f>KMJ1228+KMJ1254+KMJ1285+KMJ1301+KMJ1323+KMJ1355+KMJ1371+KMJ1392+KMJ1412+KMJ1440+#REF!+KMJ1455+#REF!+#REF!+#REF!</f>
        <v>#REF!</v>
      </c>
      <c r="KMK1195" s="241" t="s">
        <v>39</v>
      </c>
      <c r="KML1195" s="242" t="s">
        <v>26</v>
      </c>
      <c r="KMM1195" s="243">
        <v>7</v>
      </c>
      <c r="KMN1195" s="243">
        <v>2</v>
      </c>
      <c r="KMO1195" s="244" t="s">
        <v>237</v>
      </c>
      <c r="KMP1195" s="245">
        <v>119</v>
      </c>
      <c r="KMQ1195" s="246">
        <v>213</v>
      </c>
      <c r="KMR1195" s="247" t="e">
        <f>KMR1228+KMR1254+KMR1285+KMR1301+KMR1323+KMR1355+KMR1371+KMR1392+KMR1412+KMR1440+#REF!+KMR1455+#REF!+#REF!+#REF!</f>
        <v>#REF!</v>
      </c>
      <c r="KMS1195" s="241" t="s">
        <v>39</v>
      </c>
      <c r="KMT1195" s="242" t="s">
        <v>26</v>
      </c>
      <c r="KMU1195" s="243">
        <v>7</v>
      </c>
      <c r="KMV1195" s="243">
        <v>2</v>
      </c>
      <c r="KMW1195" s="244" t="s">
        <v>237</v>
      </c>
      <c r="KMX1195" s="245">
        <v>119</v>
      </c>
      <c r="KMY1195" s="246">
        <v>213</v>
      </c>
      <c r="KMZ1195" s="247" t="e">
        <f>KMZ1228+KMZ1254+KMZ1285+KMZ1301+KMZ1323+KMZ1355+KMZ1371+KMZ1392+KMZ1412+KMZ1440+#REF!+KMZ1455+#REF!+#REF!+#REF!</f>
        <v>#REF!</v>
      </c>
      <c r="KNA1195" s="241" t="s">
        <v>39</v>
      </c>
      <c r="KNB1195" s="242" t="s">
        <v>26</v>
      </c>
      <c r="KNC1195" s="243">
        <v>7</v>
      </c>
      <c r="KND1195" s="243">
        <v>2</v>
      </c>
      <c r="KNE1195" s="244" t="s">
        <v>237</v>
      </c>
      <c r="KNF1195" s="245">
        <v>119</v>
      </c>
      <c r="KNG1195" s="246">
        <v>213</v>
      </c>
      <c r="KNH1195" s="247" t="e">
        <f>KNH1228+KNH1254+KNH1285+KNH1301+KNH1323+KNH1355+KNH1371+KNH1392+KNH1412+KNH1440+#REF!+KNH1455+#REF!+#REF!+#REF!</f>
        <v>#REF!</v>
      </c>
      <c r="KNI1195" s="241" t="s">
        <v>39</v>
      </c>
      <c r="KNJ1195" s="242" t="s">
        <v>26</v>
      </c>
      <c r="KNK1195" s="243">
        <v>7</v>
      </c>
      <c r="KNL1195" s="243">
        <v>2</v>
      </c>
      <c r="KNM1195" s="244" t="s">
        <v>237</v>
      </c>
      <c r="KNN1195" s="245">
        <v>119</v>
      </c>
      <c r="KNO1195" s="246">
        <v>213</v>
      </c>
      <c r="KNP1195" s="247" t="e">
        <f>KNP1228+KNP1254+KNP1285+KNP1301+KNP1323+KNP1355+KNP1371+KNP1392+KNP1412+KNP1440+#REF!+KNP1455+#REF!+#REF!+#REF!</f>
        <v>#REF!</v>
      </c>
      <c r="KNQ1195" s="241" t="s">
        <v>39</v>
      </c>
      <c r="KNR1195" s="242" t="s">
        <v>26</v>
      </c>
      <c r="KNS1195" s="243">
        <v>7</v>
      </c>
      <c r="KNT1195" s="243">
        <v>2</v>
      </c>
      <c r="KNU1195" s="244" t="s">
        <v>237</v>
      </c>
      <c r="KNV1195" s="245">
        <v>119</v>
      </c>
      <c r="KNW1195" s="246">
        <v>213</v>
      </c>
      <c r="KNX1195" s="247" t="e">
        <f>KNX1228+KNX1254+KNX1285+KNX1301+KNX1323+KNX1355+KNX1371+KNX1392+KNX1412+KNX1440+#REF!+KNX1455+#REF!+#REF!+#REF!</f>
        <v>#REF!</v>
      </c>
      <c r="KNY1195" s="241" t="s">
        <v>39</v>
      </c>
      <c r="KNZ1195" s="242" t="s">
        <v>26</v>
      </c>
      <c r="KOA1195" s="243">
        <v>7</v>
      </c>
      <c r="KOB1195" s="243">
        <v>2</v>
      </c>
      <c r="KOC1195" s="244" t="s">
        <v>237</v>
      </c>
      <c r="KOD1195" s="245">
        <v>119</v>
      </c>
      <c r="KOE1195" s="246">
        <v>213</v>
      </c>
      <c r="KOF1195" s="247" t="e">
        <f>KOF1228+KOF1254+KOF1285+KOF1301+KOF1323+KOF1355+KOF1371+KOF1392+KOF1412+KOF1440+#REF!+KOF1455+#REF!+#REF!+#REF!</f>
        <v>#REF!</v>
      </c>
      <c r="KOG1195" s="241" t="s">
        <v>39</v>
      </c>
      <c r="KOH1195" s="242" t="s">
        <v>26</v>
      </c>
      <c r="KOI1195" s="243">
        <v>7</v>
      </c>
      <c r="KOJ1195" s="243">
        <v>2</v>
      </c>
      <c r="KOK1195" s="244" t="s">
        <v>237</v>
      </c>
      <c r="KOL1195" s="245">
        <v>119</v>
      </c>
      <c r="KOM1195" s="246">
        <v>213</v>
      </c>
      <c r="KON1195" s="247" t="e">
        <f>KON1228+KON1254+KON1285+KON1301+KON1323+KON1355+KON1371+KON1392+KON1412+KON1440+#REF!+KON1455+#REF!+#REF!+#REF!</f>
        <v>#REF!</v>
      </c>
      <c r="KOO1195" s="241" t="s">
        <v>39</v>
      </c>
      <c r="KOP1195" s="242" t="s">
        <v>26</v>
      </c>
      <c r="KOQ1195" s="243">
        <v>7</v>
      </c>
      <c r="KOR1195" s="243">
        <v>2</v>
      </c>
      <c r="KOS1195" s="244" t="s">
        <v>237</v>
      </c>
      <c r="KOT1195" s="245">
        <v>119</v>
      </c>
      <c r="KOU1195" s="246">
        <v>213</v>
      </c>
      <c r="KOV1195" s="247" t="e">
        <f>KOV1228+KOV1254+KOV1285+KOV1301+KOV1323+KOV1355+KOV1371+KOV1392+KOV1412+KOV1440+#REF!+KOV1455+#REF!+#REF!+#REF!</f>
        <v>#REF!</v>
      </c>
      <c r="KOW1195" s="241" t="s">
        <v>39</v>
      </c>
      <c r="KOX1195" s="242" t="s">
        <v>26</v>
      </c>
      <c r="KOY1195" s="243">
        <v>7</v>
      </c>
      <c r="KOZ1195" s="243">
        <v>2</v>
      </c>
      <c r="KPA1195" s="244" t="s">
        <v>237</v>
      </c>
      <c r="KPB1195" s="245">
        <v>119</v>
      </c>
      <c r="KPC1195" s="246">
        <v>213</v>
      </c>
      <c r="KPD1195" s="247" t="e">
        <f>KPD1228+KPD1254+KPD1285+KPD1301+KPD1323+KPD1355+KPD1371+KPD1392+KPD1412+KPD1440+#REF!+KPD1455+#REF!+#REF!+#REF!</f>
        <v>#REF!</v>
      </c>
      <c r="KPE1195" s="241" t="s">
        <v>39</v>
      </c>
      <c r="KPF1195" s="242" t="s">
        <v>26</v>
      </c>
      <c r="KPG1195" s="243">
        <v>7</v>
      </c>
      <c r="KPH1195" s="243">
        <v>2</v>
      </c>
      <c r="KPI1195" s="244" t="s">
        <v>237</v>
      </c>
      <c r="KPJ1195" s="245">
        <v>119</v>
      </c>
      <c r="KPK1195" s="246">
        <v>213</v>
      </c>
      <c r="KPL1195" s="247" t="e">
        <f>KPL1228+KPL1254+KPL1285+KPL1301+KPL1323+KPL1355+KPL1371+KPL1392+KPL1412+KPL1440+#REF!+KPL1455+#REF!+#REF!+#REF!</f>
        <v>#REF!</v>
      </c>
      <c r="KPM1195" s="241" t="s">
        <v>39</v>
      </c>
      <c r="KPN1195" s="242" t="s">
        <v>26</v>
      </c>
      <c r="KPO1195" s="243">
        <v>7</v>
      </c>
      <c r="KPP1195" s="243">
        <v>2</v>
      </c>
      <c r="KPQ1195" s="244" t="s">
        <v>237</v>
      </c>
      <c r="KPR1195" s="245">
        <v>119</v>
      </c>
      <c r="KPS1195" s="246">
        <v>213</v>
      </c>
      <c r="KPT1195" s="247" t="e">
        <f>KPT1228+KPT1254+KPT1285+KPT1301+KPT1323+KPT1355+KPT1371+KPT1392+KPT1412+KPT1440+#REF!+KPT1455+#REF!+#REF!+#REF!</f>
        <v>#REF!</v>
      </c>
      <c r="KPU1195" s="241" t="s">
        <v>39</v>
      </c>
      <c r="KPV1195" s="242" t="s">
        <v>26</v>
      </c>
      <c r="KPW1195" s="243">
        <v>7</v>
      </c>
      <c r="KPX1195" s="243">
        <v>2</v>
      </c>
      <c r="KPY1195" s="244" t="s">
        <v>237</v>
      </c>
      <c r="KPZ1195" s="245">
        <v>119</v>
      </c>
      <c r="KQA1195" s="246">
        <v>213</v>
      </c>
      <c r="KQB1195" s="247" t="e">
        <f>KQB1228+KQB1254+KQB1285+KQB1301+KQB1323+KQB1355+KQB1371+KQB1392+KQB1412+KQB1440+#REF!+KQB1455+#REF!+#REF!+#REF!</f>
        <v>#REF!</v>
      </c>
      <c r="KQC1195" s="241" t="s">
        <v>39</v>
      </c>
      <c r="KQD1195" s="242" t="s">
        <v>26</v>
      </c>
      <c r="KQE1195" s="243">
        <v>7</v>
      </c>
      <c r="KQF1195" s="243">
        <v>2</v>
      </c>
      <c r="KQG1195" s="244" t="s">
        <v>237</v>
      </c>
      <c r="KQH1195" s="245">
        <v>119</v>
      </c>
      <c r="KQI1195" s="246">
        <v>213</v>
      </c>
      <c r="KQJ1195" s="247" t="e">
        <f>KQJ1228+KQJ1254+KQJ1285+KQJ1301+KQJ1323+KQJ1355+KQJ1371+KQJ1392+KQJ1412+KQJ1440+#REF!+KQJ1455+#REF!+#REF!+#REF!</f>
        <v>#REF!</v>
      </c>
      <c r="KQK1195" s="241" t="s">
        <v>39</v>
      </c>
      <c r="KQL1195" s="242" t="s">
        <v>26</v>
      </c>
      <c r="KQM1195" s="243">
        <v>7</v>
      </c>
      <c r="KQN1195" s="243">
        <v>2</v>
      </c>
      <c r="KQO1195" s="244" t="s">
        <v>237</v>
      </c>
      <c r="KQP1195" s="245">
        <v>119</v>
      </c>
      <c r="KQQ1195" s="246">
        <v>213</v>
      </c>
      <c r="KQR1195" s="247" t="e">
        <f>KQR1228+KQR1254+KQR1285+KQR1301+KQR1323+KQR1355+KQR1371+KQR1392+KQR1412+KQR1440+#REF!+KQR1455+#REF!+#REF!+#REF!</f>
        <v>#REF!</v>
      </c>
      <c r="KQS1195" s="241" t="s">
        <v>39</v>
      </c>
      <c r="KQT1195" s="242" t="s">
        <v>26</v>
      </c>
      <c r="KQU1195" s="243">
        <v>7</v>
      </c>
      <c r="KQV1195" s="243">
        <v>2</v>
      </c>
      <c r="KQW1195" s="244" t="s">
        <v>237</v>
      </c>
      <c r="KQX1195" s="245">
        <v>119</v>
      </c>
      <c r="KQY1195" s="246">
        <v>213</v>
      </c>
      <c r="KQZ1195" s="247" t="e">
        <f>KQZ1228+KQZ1254+KQZ1285+KQZ1301+KQZ1323+KQZ1355+KQZ1371+KQZ1392+KQZ1412+KQZ1440+#REF!+KQZ1455+#REF!+#REF!+#REF!</f>
        <v>#REF!</v>
      </c>
      <c r="KRA1195" s="241" t="s">
        <v>39</v>
      </c>
      <c r="KRB1195" s="242" t="s">
        <v>26</v>
      </c>
      <c r="KRC1195" s="243">
        <v>7</v>
      </c>
      <c r="KRD1195" s="243">
        <v>2</v>
      </c>
      <c r="KRE1195" s="244" t="s">
        <v>237</v>
      </c>
      <c r="KRF1195" s="245">
        <v>119</v>
      </c>
      <c r="KRG1195" s="246">
        <v>213</v>
      </c>
      <c r="KRH1195" s="247" t="e">
        <f>KRH1228+KRH1254+KRH1285+KRH1301+KRH1323+KRH1355+KRH1371+KRH1392+KRH1412+KRH1440+#REF!+KRH1455+#REF!+#REF!+#REF!</f>
        <v>#REF!</v>
      </c>
      <c r="KRI1195" s="241" t="s">
        <v>39</v>
      </c>
      <c r="KRJ1195" s="242" t="s">
        <v>26</v>
      </c>
      <c r="KRK1195" s="243">
        <v>7</v>
      </c>
      <c r="KRL1195" s="243">
        <v>2</v>
      </c>
      <c r="KRM1195" s="244" t="s">
        <v>237</v>
      </c>
      <c r="KRN1195" s="245">
        <v>119</v>
      </c>
      <c r="KRO1195" s="246">
        <v>213</v>
      </c>
      <c r="KRP1195" s="247" t="e">
        <f>KRP1228+KRP1254+KRP1285+KRP1301+KRP1323+KRP1355+KRP1371+KRP1392+KRP1412+KRP1440+#REF!+KRP1455+#REF!+#REF!+#REF!</f>
        <v>#REF!</v>
      </c>
      <c r="KRQ1195" s="241" t="s">
        <v>39</v>
      </c>
      <c r="KRR1195" s="242" t="s">
        <v>26</v>
      </c>
      <c r="KRS1195" s="243">
        <v>7</v>
      </c>
      <c r="KRT1195" s="243">
        <v>2</v>
      </c>
      <c r="KRU1195" s="244" t="s">
        <v>237</v>
      </c>
      <c r="KRV1195" s="245">
        <v>119</v>
      </c>
      <c r="KRW1195" s="246">
        <v>213</v>
      </c>
      <c r="KRX1195" s="247" t="e">
        <f>KRX1228+KRX1254+KRX1285+KRX1301+KRX1323+KRX1355+KRX1371+KRX1392+KRX1412+KRX1440+#REF!+KRX1455+#REF!+#REF!+#REF!</f>
        <v>#REF!</v>
      </c>
      <c r="KRY1195" s="241" t="s">
        <v>39</v>
      </c>
      <c r="KRZ1195" s="242" t="s">
        <v>26</v>
      </c>
      <c r="KSA1195" s="243">
        <v>7</v>
      </c>
      <c r="KSB1195" s="243">
        <v>2</v>
      </c>
      <c r="KSC1195" s="244" t="s">
        <v>237</v>
      </c>
      <c r="KSD1195" s="245">
        <v>119</v>
      </c>
      <c r="KSE1195" s="246">
        <v>213</v>
      </c>
      <c r="KSF1195" s="247" t="e">
        <f>KSF1228+KSF1254+KSF1285+KSF1301+KSF1323+KSF1355+KSF1371+KSF1392+KSF1412+KSF1440+#REF!+KSF1455+#REF!+#REF!+#REF!</f>
        <v>#REF!</v>
      </c>
      <c r="KSG1195" s="241" t="s">
        <v>39</v>
      </c>
      <c r="KSH1195" s="242" t="s">
        <v>26</v>
      </c>
      <c r="KSI1195" s="243">
        <v>7</v>
      </c>
      <c r="KSJ1195" s="243">
        <v>2</v>
      </c>
      <c r="KSK1195" s="244" t="s">
        <v>237</v>
      </c>
      <c r="KSL1195" s="245">
        <v>119</v>
      </c>
      <c r="KSM1195" s="246">
        <v>213</v>
      </c>
      <c r="KSN1195" s="247" t="e">
        <f>KSN1228+KSN1254+KSN1285+KSN1301+KSN1323+KSN1355+KSN1371+KSN1392+KSN1412+KSN1440+#REF!+KSN1455+#REF!+#REF!+#REF!</f>
        <v>#REF!</v>
      </c>
      <c r="KSO1195" s="241" t="s">
        <v>39</v>
      </c>
      <c r="KSP1195" s="242" t="s">
        <v>26</v>
      </c>
      <c r="KSQ1195" s="243">
        <v>7</v>
      </c>
      <c r="KSR1195" s="243">
        <v>2</v>
      </c>
      <c r="KSS1195" s="244" t="s">
        <v>237</v>
      </c>
      <c r="KST1195" s="245">
        <v>119</v>
      </c>
      <c r="KSU1195" s="246">
        <v>213</v>
      </c>
      <c r="KSV1195" s="247" t="e">
        <f>KSV1228+KSV1254+KSV1285+KSV1301+KSV1323+KSV1355+KSV1371+KSV1392+KSV1412+KSV1440+#REF!+KSV1455+#REF!+#REF!+#REF!</f>
        <v>#REF!</v>
      </c>
      <c r="KSW1195" s="241" t="s">
        <v>39</v>
      </c>
      <c r="KSX1195" s="242" t="s">
        <v>26</v>
      </c>
      <c r="KSY1195" s="243">
        <v>7</v>
      </c>
      <c r="KSZ1195" s="243">
        <v>2</v>
      </c>
      <c r="KTA1195" s="244" t="s">
        <v>237</v>
      </c>
      <c r="KTB1195" s="245">
        <v>119</v>
      </c>
      <c r="KTC1195" s="246">
        <v>213</v>
      </c>
      <c r="KTD1195" s="247" t="e">
        <f>KTD1228+KTD1254+KTD1285+KTD1301+KTD1323+KTD1355+KTD1371+KTD1392+KTD1412+KTD1440+#REF!+KTD1455+#REF!+#REF!+#REF!</f>
        <v>#REF!</v>
      </c>
      <c r="KTE1195" s="241" t="s">
        <v>39</v>
      </c>
      <c r="KTF1195" s="242" t="s">
        <v>26</v>
      </c>
      <c r="KTG1195" s="243">
        <v>7</v>
      </c>
      <c r="KTH1195" s="243">
        <v>2</v>
      </c>
      <c r="KTI1195" s="244" t="s">
        <v>237</v>
      </c>
      <c r="KTJ1195" s="245">
        <v>119</v>
      </c>
      <c r="KTK1195" s="246">
        <v>213</v>
      </c>
      <c r="KTL1195" s="247" t="e">
        <f>KTL1228+KTL1254+KTL1285+KTL1301+KTL1323+KTL1355+KTL1371+KTL1392+KTL1412+KTL1440+#REF!+KTL1455+#REF!+#REF!+#REF!</f>
        <v>#REF!</v>
      </c>
      <c r="KTM1195" s="241" t="s">
        <v>39</v>
      </c>
      <c r="KTN1195" s="242" t="s">
        <v>26</v>
      </c>
      <c r="KTO1195" s="243">
        <v>7</v>
      </c>
      <c r="KTP1195" s="243">
        <v>2</v>
      </c>
      <c r="KTQ1195" s="244" t="s">
        <v>237</v>
      </c>
      <c r="KTR1195" s="245">
        <v>119</v>
      </c>
      <c r="KTS1195" s="246">
        <v>213</v>
      </c>
      <c r="KTT1195" s="247" t="e">
        <f>KTT1228+KTT1254+KTT1285+KTT1301+KTT1323+KTT1355+KTT1371+KTT1392+KTT1412+KTT1440+#REF!+KTT1455+#REF!+#REF!+#REF!</f>
        <v>#REF!</v>
      </c>
      <c r="KTU1195" s="241" t="s">
        <v>39</v>
      </c>
      <c r="KTV1195" s="242" t="s">
        <v>26</v>
      </c>
      <c r="KTW1195" s="243">
        <v>7</v>
      </c>
      <c r="KTX1195" s="243">
        <v>2</v>
      </c>
      <c r="KTY1195" s="244" t="s">
        <v>237</v>
      </c>
      <c r="KTZ1195" s="245">
        <v>119</v>
      </c>
      <c r="KUA1195" s="246">
        <v>213</v>
      </c>
      <c r="KUB1195" s="247" t="e">
        <f>KUB1228+KUB1254+KUB1285+KUB1301+KUB1323+KUB1355+KUB1371+KUB1392+KUB1412+KUB1440+#REF!+KUB1455+#REF!+#REF!+#REF!</f>
        <v>#REF!</v>
      </c>
      <c r="KUC1195" s="241" t="s">
        <v>39</v>
      </c>
      <c r="KUD1195" s="242" t="s">
        <v>26</v>
      </c>
      <c r="KUE1195" s="243">
        <v>7</v>
      </c>
      <c r="KUF1195" s="243">
        <v>2</v>
      </c>
      <c r="KUG1195" s="244" t="s">
        <v>237</v>
      </c>
      <c r="KUH1195" s="245">
        <v>119</v>
      </c>
      <c r="KUI1195" s="246">
        <v>213</v>
      </c>
      <c r="KUJ1195" s="247" t="e">
        <f>KUJ1228+KUJ1254+KUJ1285+KUJ1301+KUJ1323+KUJ1355+KUJ1371+KUJ1392+KUJ1412+KUJ1440+#REF!+KUJ1455+#REF!+#REF!+#REF!</f>
        <v>#REF!</v>
      </c>
      <c r="KUK1195" s="241" t="s">
        <v>39</v>
      </c>
      <c r="KUL1195" s="242" t="s">
        <v>26</v>
      </c>
      <c r="KUM1195" s="243">
        <v>7</v>
      </c>
      <c r="KUN1195" s="243">
        <v>2</v>
      </c>
      <c r="KUO1195" s="244" t="s">
        <v>237</v>
      </c>
      <c r="KUP1195" s="245">
        <v>119</v>
      </c>
      <c r="KUQ1195" s="246">
        <v>213</v>
      </c>
      <c r="KUR1195" s="247" t="e">
        <f>KUR1228+KUR1254+KUR1285+KUR1301+KUR1323+KUR1355+KUR1371+KUR1392+KUR1412+KUR1440+#REF!+KUR1455+#REF!+#REF!+#REF!</f>
        <v>#REF!</v>
      </c>
      <c r="KUS1195" s="241" t="s">
        <v>39</v>
      </c>
      <c r="KUT1195" s="242" t="s">
        <v>26</v>
      </c>
      <c r="KUU1195" s="243">
        <v>7</v>
      </c>
      <c r="KUV1195" s="243">
        <v>2</v>
      </c>
      <c r="KUW1195" s="244" t="s">
        <v>237</v>
      </c>
      <c r="KUX1195" s="245">
        <v>119</v>
      </c>
      <c r="KUY1195" s="246">
        <v>213</v>
      </c>
      <c r="KUZ1195" s="247" t="e">
        <f>KUZ1228+KUZ1254+KUZ1285+KUZ1301+KUZ1323+KUZ1355+KUZ1371+KUZ1392+KUZ1412+KUZ1440+#REF!+KUZ1455+#REF!+#REF!+#REF!</f>
        <v>#REF!</v>
      </c>
      <c r="KVA1195" s="241" t="s">
        <v>39</v>
      </c>
      <c r="KVB1195" s="242" t="s">
        <v>26</v>
      </c>
      <c r="KVC1195" s="243">
        <v>7</v>
      </c>
      <c r="KVD1195" s="243">
        <v>2</v>
      </c>
      <c r="KVE1195" s="244" t="s">
        <v>237</v>
      </c>
      <c r="KVF1195" s="245">
        <v>119</v>
      </c>
      <c r="KVG1195" s="246">
        <v>213</v>
      </c>
      <c r="KVH1195" s="247" t="e">
        <f>KVH1228+KVH1254+KVH1285+KVH1301+KVH1323+KVH1355+KVH1371+KVH1392+KVH1412+KVH1440+#REF!+KVH1455+#REF!+#REF!+#REF!</f>
        <v>#REF!</v>
      </c>
      <c r="KVI1195" s="241" t="s">
        <v>39</v>
      </c>
      <c r="KVJ1195" s="242" t="s">
        <v>26</v>
      </c>
      <c r="KVK1195" s="243">
        <v>7</v>
      </c>
      <c r="KVL1195" s="243">
        <v>2</v>
      </c>
      <c r="KVM1195" s="244" t="s">
        <v>237</v>
      </c>
      <c r="KVN1195" s="245">
        <v>119</v>
      </c>
      <c r="KVO1195" s="246">
        <v>213</v>
      </c>
      <c r="KVP1195" s="247" t="e">
        <f>KVP1228+KVP1254+KVP1285+KVP1301+KVP1323+KVP1355+KVP1371+KVP1392+KVP1412+KVP1440+#REF!+KVP1455+#REF!+#REF!+#REF!</f>
        <v>#REF!</v>
      </c>
      <c r="KVQ1195" s="241" t="s">
        <v>39</v>
      </c>
      <c r="KVR1195" s="242" t="s">
        <v>26</v>
      </c>
      <c r="KVS1195" s="243">
        <v>7</v>
      </c>
      <c r="KVT1195" s="243">
        <v>2</v>
      </c>
      <c r="KVU1195" s="244" t="s">
        <v>237</v>
      </c>
      <c r="KVV1195" s="245">
        <v>119</v>
      </c>
      <c r="KVW1195" s="246">
        <v>213</v>
      </c>
      <c r="KVX1195" s="247" t="e">
        <f>KVX1228+KVX1254+KVX1285+KVX1301+KVX1323+KVX1355+KVX1371+KVX1392+KVX1412+KVX1440+#REF!+KVX1455+#REF!+#REF!+#REF!</f>
        <v>#REF!</v>
      </c>
      <c r="KVY1195" s="241" t="s">
        <v>39</v>
      </c>
      <c r="KVZ1195" s="242" t="s">
        <v>26</v>
      </c>
      <c r="KWA1195" s="243">
        <v>7</v>
      </c>
      <c r="KWB1195" s="243">
        <v>2</v>
      </c>
      <c r="KWC1195" s="244" t="s">
        <v>237</v>
      </c>
      <c r="KWD1195" s="245">
        <v>119</v>
      </c>
      <c r="KWE1195" s="246">
        <v>213</v>
      </c>
      <c r="KWF1195" s="247" t="e">
        <f>KWF1228+KWF1254+KWF1285+KWF1301+KWF1323+KWF1355+KWF1371+KWF1392+KWF1412+KWF1440+#REF!+KWF1455+#REF!+#REF!+#REF!</f>
        <v>#REF!</v>
      </c>
      <c r="KWG1195" s="241" t="s">
        <v>39</v>
      </c>
      <c r="KWH1195" s="242" t="s">
        <v>26</v>
      </c>
      <c r="KWI1195" s="243">
        <v>7</v>
      </c>
      <c r="KWJ1195" s="243">
        <v>2</v>
      </c>
      <c r="KWK1195" s="244" t="s">
        <v>237</v>
      </c>
      <c r="KWL1195" s="245">
        <v>119</v>
      </c>
      <c r="KWM1195" s="246">
        <v>213</v>
      </c>
      <c r="KWN1195" s="247" t="e">
        <f>KWN1228+KWN1254+KWN1285+KWN1301+KWN1323+KWN1355+KWN1371+KWN1392+KWN1412+KWN1440+#REF!+KWN1455+#REF!+#REF!+#REF!</f>
        <v>#REF!</v>
      </c>
      <c r="KWO1195" s="241" t="s">
        <v>39</v>
      </c>
      <c r="KWP1195" s="242" t="s">
        <v>26</v>
      </c>
      <c r="KWQ1195" s="243">
        <v>7</v>
      </c>
      <c r="KWR1195" s="243">
        <v>2</v>
      </c>
      <c r="KWS1195" s="244" t="s">
        <v>237</v>
      </c>
      <c r="KWT1195" s="245">
        <v>119</v>
      </c>
      <c r="KWU1195" s="246">
        <v>213</v>
      </c>
      <c r="KWV1195" s="247" t="e">
        <f>KWV1228+KWV1254+KWV1285+KWV1301+KWV1323+KWV1355+KWV1371+KWV1392+KWV1412+KWV1440+#REF!+KWV1455+#REF!+#REF!+#REF!</f>
        <v>#REF!</v>
      </c>
      <c r="KWW1195" s="241" t="s">
        <v>39</v>
      </c>
      <c r="KWX1195" s="242" t="s">
        <v>26</v>
      </c>
      <c r="KWY1195" s="243">
        <v>7</v>
      </c>
      <c r="KWZ1195" s="243">
        <v>2</v>
      </c>
      <c r="KXA1195" s="244" t="s">
        <v>237</v>
      </c>
      <c r="KXB1195" s="245">
        <v>119</v>
      </c>
      <c r="KXC1195" s="246">
        <v>213</v>
      </c>
      <c r="KXD1195" s="247" t="e">
        <f>KXD1228+KXD1254+KXD1285+KXD1301+KXD1323+KXD1355+KXD1371+KXD1392+KXD1412+KXD1440+#REF!+KXD1455+#REF!+#REF!+#REF!</f>
        <v>#REF!</v>
      </c>
      <c r="KXE1195" s="241" t="s">
        <v>39</v>
      </c>
      <c r="KXF1195" s="242" t="s">
        <v>26</v>
      </c>
      <c r="KXG1195" s="243">
        <v>7</v>
      </c>
      <c r="KXH1195" s="243">
        <v>2</v>
      </c>
      <c r="KXI1195" s="244" t="s">
        <v>237</v>
      </c>
      <c r="KXJ1195" s="245">
        <v>119</v>
      </c>
      <c r="KXK1195" s="246">
        <v>213</v>
      </c>
      <c r="KXL1195" s="247" t="e">
        <f>KXL1228+KXL1254+KXL1285+KXL1301+KXL1323+KXL1355+KXL1371+KXL1392+KXL1412+KXL1440+#REF!+KXL1455+#REF!+#REF!+#REF!</f>
        <v>#REF!</v>
      </c>
      <c r="KXM1195" s="241" t="s">
        <v>39</v>
      </c>
      <c r="KXN1195" s="242" t="s">
        <v>26</v>
      </c>
      <c r="KXO1195" s="243">
        <v>7</v>
      </c>
      <c r="KXP1195" s="243">
        <v>2</v>
      </c>
      <c r="KXQ1195" s="244" t="s">
        <v>237</v>
      </c>
      <c r="KXR1195" s="245">
        <v>119</v>
      </c>
      <c r="KXS1195" s="246">
        <v>213</v>
      </c>
      <c r="KXT1195" s="247" t="e">
        <f>KXT1228+KXT1254+KXT1285+KXT1301+KXT1323+KXT1355+KXT1371+KXT1392+KXT1412+KXT1440+#REF!+KXT1455+#REF!+#REF!+#REF!</f>
        <v>#REF!</v>
      </c>
      <c r="KXU1195" s="241" t="s">
        <v>39</v>
      </c>
      <c r="KXV1195" s="242" t="s">
        <v>26</v>
      </c>
      <c r="KXW1195" s="243">
        <v>7</v>
      </c>
      <c r="KXX1195" s="243">
        <v>2</v>
      </c>
      <c r="KXY1195" s="244" t="s">
        <v>237</v>
      </c>
      <c r="KXZ1195" s="245">
        <v>119</v>
      </c>
      <c r="KYA1195" s="246">
        <v>213</v>
      </c>
      <c r="KYB1195" s="247" t="e">
        <f>KYB1228+KYB1254+KYB1285+KYB1301+KYB1323+KYB1355+KYB1371+KYB1392+KYB1412+KYB1440+#REF!+KYB1455+#REF!+#REF!+#REF!</f>
        <v>#REF!</v>
      </c>
      <c r="KYC1195" s="241" t="s">
        <v>39</v>
      </c>
      <c r="KYD1195" s="242" t="s">
        <v>26</v>
      </c>
      <c r="KYE1195" s="243">
        <v>7</v>
      </c>
      <c r="KYF1195" s="243">
        <v>2</v>
      </c>
      <c r="KYG1195" s="244" t="s">
        <v>237</v>
      </c>
      <c r="KYH1195" s="245">
        <v>119</v>
      </c>
      <c r="KYI1195" s="246">
        <v>213</v>
      </c>
      <c r="KYJ1195" s="247" t="e">
        <f>KYJ1228+KYJ1254+KYJ1285+KYJ1301+KYJ1323+KYJ1355+KYJ1371+KYJ1392+KYJ1412+KYJ1440+#REF!+KYJ1455+#REF!+#REF!+#REF!</f>
        <v>#REF!</v>
      </c>
      <c r="KYK1195" s="241" t="s">
        <v>39</v>
      </c>
      <c r="KYL1195" s="242" t="s">
        <v>26</v>
      </c>
      <c r="KYM1195" s="243">
        <v>7</v>
      </c>
      <c r="KYN1195" s="243">
        <v>2</v>
      </c>
      <c r="KYO1195" s="244" t="s">
        <v>237</v>
      </c>
      <c r="KYP1195" s="245">
        <v>119</v>
      </c>
      <c r="KYQ1195" s="246">
        <v>213</v>
      </c>
      <c r="KYR1195" s="247" t="e">
        <f>KYR1228+KYR1254+KYR1285+KYR1301+KYR1323+KYR1355+KYR1371+KYR1392+KYR1412+KYR1440+#REF!+KYR1455+#REF!+#REF!+#REF!</f>
        <v>#REF!</v>
      </c>
      <c r="KYS1195" s="241" t="s">
        <v>39</v>
      </c>
      <c r="KYT1195" s="242" t="s">
        <v>26</v>
      </c>
      <c r="KYU1195" s="243">
        <v>7</v>
      </c>
      <c r="KYV1195" s="243">
        <v>2</v>
      </c>
      <c r="KYW1195" s="244" t="s">
        <v>237</v>
      </c>
      <c r="KYX1195" s="245">
        <v>119</v>
      </c>
      <c r="KYY1195" s="246">
        <v>213</v>
      </c>
      <c r="KYZ1195" s="247" t="e">
        <f>KYZ1228+KYZ1254+KYZ1285+KYZ1301+KYZ1323+KYZ1355+KYZ1371+KYZ1392+KYZ1412+KYZ1440+#REF!+KYZ1455+#REF!+#REF!+#REF!</f>
        <v>#REF!</v>
      </c>
      <c r="KZA1195" s="241" t="s">
        <v>39</v>
      </c>
      <c r="KZB1195" s="242" t="s">
        <v>26</v>
      </c>
      <c r="KZC1195" s="243">
        <v>7</v>
      </c>
      <c r="KZD1195" s="243">
        <v>2</v>
      </c>
      <c r="KZE1195" s="244" t="s">
        <v>237</v>
      </c>
      <c r="KZF1195" s="245">
        <v>119</v>
      </c>
      <c r="KZG1195" s="246">
        <v>213</v>
      </c>
      <c r="KZH1195" s="247" t="e">
        <f>KZH1228+KZH1254+KZH1285+KZH1301+KZH1323+KZH1355+KZH1371+KZH1392+KZH1412+KZH1440+#REF!+KZH1455+#REF!+#REF!+#REF!</f>
        <v>#REF!</v>
      </c>
      <c r="KZI1195" s="241" t="s">
        <v>39</v>
      </c>
      <c r="KZJ1195" s="242" t="s">
        <v>26</v>
      </c>
      <c r="KZK1195" s="243">
        <v>7</v>
      </c>
      <c r="KZL1195" s="243">
        <v>2</v>
      </c>
      <c r="KZM1195" s="244" t="s">
        <v>237</v>
      </c>
      <c r="KZN1195" s="245">
        <v>119</v>
      </c>
      <c r="KZO1195" s="246">
        <v>213</v>
      </c>
      <c r="KZP1195" s="247" t="e">
        <f>KZP1228+KZP1254+KZP1285+KZP1301+KZP1323+KZP1355+KZP1371+KZP1392+KZP1412+KZP1440+#REF!+KZP1455+#REF!+#REF!+#REF!</f>
        <v>#REF!</v>
      </c>
      <c r="KZQ1195" s="241" t="s">
        <v>39</v>
      </c>
      <c r="KZR1195" s="242" t="s">
        <v>26</v>
      </c>
      <c r="KZS1195" s="243">
        <v>7</v>
      </c>
      <c r="KZT1195" s="243">
        <v>2</v>
      </c>
      <c r="KZU1195" s="244" t="s">
        <v>237</v>
      </c>
      <c r="KZV1195" s="245">
        <v>119</v>
      </c>
      <c r="KZW1195" s="246">
        <v>213</v>
      </c>
      <c r="KZX1195" s="247" t="e">
        <f>KZX1228+KZX1254+KZX1285+KZX1301+KZX1323+KZX1355+KZX1371+KZX1392+KZX1412+KZX1440+#REF!+KZX1455+#REF!+#REF!+#REF!</f>
        <v>#REF!</v>
      </c>
      <c r="KZY1195" s="241" t="s">
        <v>39</v>
      </c>
      <c r="KZZ1195" s="242" t="s">
        <v>26</v>
      </c>
      <c r="LAA1195" s="243">
        <v>7</v>
      </c>
      <c r="LAB1195" s="243">
        <v>2</v>
      </c>
      <c r="LAC1195" s="244" t="s">
        <v>237</v>
      </c>
      <c r="LAD1195" s="245">
        <v>119</v>
      </c>
      <c r="LAE1195" s="246">
        <v>213</v>
      </c>
      <c r="LAF1195" s="247" t="e">
        <f>LAF1228+LAF1254+LAF1285+LAF1301+LAF1323+LAF1355+LAF1371+LAF1392+LAF1412+LAF1440+#REF!+LAF1455+#REF!+#REF!+#REF!</f>
        <v>#REF!</v>
      </c>
      <c r="LAG1195" s="241" t="s">
        <v>39</v>
      </c>
      <c r="LAH1195" s="242" t="s">
        <v>26</v>
      </c>
      <c r="LAI1195" s="243">
        <v>7</v>
      </c>
      <c r="LAJ1195" s="243">
        <v>2</v>
      </c>
      <c r="LAK1195" s="244" t="s">
        <v>237</v>
      </c>
      <c r="LAL1195" s="245">
        <v>119</v>
      </c>
      <c r="LAM1195" s="246">
        <v>213</v>
      </c>
      <c r="LAN1195" s="247" t="e">
        <f>LAN1228+LAN1254+LAN1285+LAN1301+LAN1323+LAN1355+LAN1371+LAN1392+LAN1412+LAN1440+#REF!+LAN1455+#REF!+#REF!+#REF!</f>
        <v>#REF!</v>
      </c>
      <c r="LAO1195" s="241" t="s">
        <v>39</v>
      </c>
      <c r="LAP1195" s="242" t="s">
        <v>26</v>
      </c>
      <c r="LAQ1195" s="243">
        <v>7</v>
      </c>
      <c r="LAR1195" s="243">
        <v>2</v>
      </c>
      <c r="LAS1195" s="244" t="s">
        <v>237</v>
      </c>
      <c r="LAT1195" s="245">
        <v>119</v>
      </c>
      <c r="LAU1195" s="246">
        <v>213</v>
      </c>
      <c r="LAV1195" s="247" t="e">
        <f>LAV1228+LAV1254+LAV1285+LAV1301+LAV1323+LAV1355+LAV1371+LAV1392+LAV1412+LAV1440+#REF!+LAV1455+#REF!+#REF!+#REF!</f>
        <v>#REF!</v>
      </c>
      <c r="LAW1195" s="241" t="s">
        <v>39</v>
      </c>
      <c r="LAX1195" s="242" t="s">
        <v>26</v>
      </c>
      <c r="LAY1195" s="243">
        <v>7</v>
      </c>
      <c r="LAZ1195" s="243">
        <v>2</v>
      </c>
      <c r="LBA1195" s="244" t="s">
        <v>237</v>
      </c>
      <c r="LBB1195" s="245">
        <v>119</v>
      </c>
      <c r="LBC1195" s="246">
        <v>213</v>
      </c>
      <c r="LBD1195" s="247" t="e">
        <f>LBD1228+LBD1254+LBD1285+LBD1301+LBD1323+LBD1355+LBD1371+LBD1392+LBD1412+LBD1440+#REF!+LBD1455+#REF!+#REF!+#REF!</f>
        <v>#REF!</v>
      </c>
      <c r="LBE1195" s="241" t="s">
        <v>39</v>
      </c>
      <c r="LBF1195" s="242" t="s">
        <v>26</v>
      </c>
      <c r="LBG1195" s="243">
        <v>7</v>
      </c>
      <c r="LBH1195" s="243">
        <v>2</v>
      </c>
      <c r="LBI1195" s="244" t="s">
        <v>237</v>
      </c>
      <c r="LBJ1195" s="245">
        <v>119</v>
      </c>
      <c r="LBK1195" s="246">
        <v>213</v>
      </c>
      <c r="LBL1195" s="247" t="e">
        <f>LBL1228+LBL1254+LBL1285+LBL1301+LBL1323+LBL1355+LBL1371+LBL1392+LBL1412+LBL1440+#REF!+LBL1455+#REF!+#REF!+#REF!</f>
        <v>#REF!</v>
      </c>
      <c r="LBM1195" s="241" t="s">
        <v>39</v>
      </c>
      <c r="LBN1195" s="242" t="s">
        <v>26</v>
      </c>
      <c r="LBO1195" s="243">
        <v>7</v>
      </c>
      <c r="LBP1195" s="243">
        <v>2</v>
      </c>
      <c r="LBQ1195" s="244" t="s">
        <v>237</v>
      </c>
      <c r="LBR1195" s="245">
        <v>119</v>
      </c>
      <c r="LBS1195" s="246">
        <v>213</v>
      </c>
      <c r="LBT1195" s="247" t="e">
        <f>LBT1228+LBT1254+LBT1285+LBT1301+LBT1323+LBT1355+LBT1371+LBT1392+LBT1412+LBT1440+#REF!+LBT1455+#REF!+#REF!+#REF!</f>
        <v>#REF!</v>
      </c>
      <c r="LBU1195" s="241" t="s">
        <v>39</v>
      </c>
      <c r="LBV1195" s="242" t="s">
        <v>26</v>
      </c>
      <c r="LBW1195" s="243">
        <v>7</v>
      </c>
      <c r="LBX1195" s="243">
        <v>2</v>
      </c>
      <c r="LBY1195" s="244" t="s">
        <v>237</v>
      </c>
      <c r="LBZ1195" s="245">
        <v>119</v>
      </c>
      <c r="LCA1195" s="246">
        <v>213</v>
      </c>
      <c r="LCB1195" s="247" t="e">
        <f>LCB1228+LCB1254+LCB1285+LCB1301+LCB1323+LCB1355+LCB1371+LCB1392+LCB1412+LCB1440+#REF!+LCB1455+#REF!+#REF!+#REF!</f>
        <v>#REF!</v>
      </c>
      <c r="LCC1195" s="241" t="s">
        <v>39</v>
      </c>
      <c r="LCD1195" s="242" t="s">
        <v>26</v>
      </c>
      <c r="LCE1195" s="243">
        <v>7</v>
      </c>
      <c r="LCF1195" s="243">
        <v>2</v>
      </c>
      <c r="LCG1195" s="244" t="s">
        <v>237</v>
      </c>
      <c r="LCH1195" s="245">
        <v>119</v>
      </c>
      <c r="LCI1195" s="246">
        <v>213</v>
      </c>
      <c r="LCJ1195" s="247" t="e">
        <f>LCJ1228+LCJ1254+LCJ1285+LCJ1301+LCJ1323+LCJ1355+LCJ1371+LCJ1392+LCJ1412+LCJ1440+#REF!+LCJ1455+#REF!+#REF!+#REF!</f>
        <v>#REF!</v>
      </c>
      <c r="LCK1195" s="241" t="s">
        <v>39</v>
      </c>
      <c r="LCL1195" s="242" t="s">
        <v>26</v>
      </c>
      <c r="LCM1195" s="243">
        <v>7</v>
      </c>
      <c r="LCN1195" s="243">
        <v>2</v>
      </c>
      <c r="LCO1195" s="244" t="s">
        <v>237</v>
      </c>
      <c r="LCP1195" s="245">
        <v>119</v>
      </c>
      <c r="LCQ1195" s="246">
        <v>213</v>
      </c>
      <c r="LCR1195" s="247" t="e">
        <f>LCR1228+LCR1254+LCR1285+LCR1301+LCR1323+LCR1355+LCR1371+LCR1392+LCR1412+LCR1440+#REF!+LCR1455+#REF!+#REF!+#REF!</f>
        <v>#REF!</v>
      </c>
      <c r="LCS1195" s="241" t="s">
        <v>39</v>
      </c>
      <c r="LCT1195" s="242" t="s">
        <v>26</v>
      </c>
      <c r="LCU1195" s="243">
        <v>7</v>
      </c>
      <c r="LCV1195" s="243">
        <v>2</v>
      </c>
      <c r="LCW1195" s="244" t="s">
        <v>237</v>
      </c>
      <c r="LCX1195" s="245">
        <v>119</v>
      </c>
      <c r="LCY1195" s="246">
        <v>213</v>
      </c>
      <c r="LCZ1195" s="247" t="e">
        <f>LCZ1228+LCZ1254+LCZ1285+LCZ1301+LCZ1323+LCZ1355+LCZ1371+LCZ1392+LCZ1412+LCZ1440+#REF!+LCZ1455+#REF!+#REF!+#REF!</f>
        <v>#REF!</v>
      </c>
      <c r="LDA1195" s="241" t="s">
        <v>39</v>
      </c>
      <c r="LDB1195" s="242" t="s">
        <v>26</v>
      </c>
      <c r="LDC1195" s="243">
        <v>7</v>
      </c>
      <c r="LDD1195" s="243">
        <v>2</v>
      </c>
      <c r="LDE1195" s="244" t="s">
        <v>237</v>
      </c>
      <c r="LDF1195" s="245">
        <v>119</v>
      </c>
      <c r="LDG1195" s="246">
        <v>213</v>
      </c>
      <c r="LDH1195" s="247" t="e">
        <f>LDH1228+LDH1254+LDH1285+LDH1301+LDH1323+LDH1355+LDH1371+LDH1392+LDH1412+LDH1440+#REF!+LDH1455+#REF!+#REF!+#REF!</f>
        <v>#REF!</v>
      </c>
      <c r="LDI1195" s="241" t="s">
        <v>39</v>
      </c>
      <c r="LDJ1195" s="242" t="s">
        <v>26</v>
      </c>
      <c r="LDK1195" s="243">
        <v>7</v>
      </c>
      <c r="LDL1195" s="243">
        <v>2</v>
      </c>
      <c r="LDM1195" s="244" t="s">
        <v>237</v>
      </c>
      <c r="LDN1195" s="245">
        <v>119</v>
      </c>
      <c r="LDO1195" s="246">
        <v>213</v>
      </c>
      <c r="LDP1195" s="247" t="e">
        <f>LDP1228+LDP1254+LDP1285+LDP1301+LDP1323+LDP1355+LDP1371+LDP1392+LDP1412+LDP1440+#REF!+LDP1455+#REF!+#REF!+#REF!</f>
        <v>#REF!</v>
      </c>
      <c r="LDQ1195" s="241" t="s">
        <v>39</v>
      </c>
      <c r="LDR1195" s="242" t="s">
        <v>26</v>
      </c>
      <c r="LDS1195" s="243">
        <v>7</v>
      </c>
      <c r="LDT1195" s="243">
        <v>2</v>
      </c>
      <c r="LDU1195" s="244" t="s">
        <v>237</v>
      </c>
      <c r="LDV1195" s="245">
        <v>119</v>
      </c>
      <c r="LDW1195" s="246">
        <v>213</v>
      </c>
      <c r="LDX1195" s="247" t="e">
        <f>LDX1228+LDX1254+LDX1285+LDX1301+LDX1323+LDX1355+LDX1371+LDX1392+LDX1412+LDX1440+#REF!+LDX1455+#REF!+#REF!+#REF!</f>
        <v>#REF!</v>
      </c>
      <c r="LDY1195" s="241" t="s">
        <v>39</v>
      </c>
      <c r="LDZ1195" s="242" t="s">
        <v>26</v>
      </c>
      <c r="LEA1195" s="243">
        <v>7</v>
      </c>
      <c r="LEB1195" s="243">
        <v>2</v>
      </c>
      <c r="LEC1195" s="244" t="s">
        <v>237</v>
      </c>
      <c r="LED1195" s="245">
        <v>119</v>
      </c>
      <c r="LEE1195" s="246">
        <v>213</v>
      </c>
      <c r="LEF1195" s="247" t="e">
        <f>LEF1228+LEF1254+LEF1285+LEF1301+LEF1323+LEF1355+LEF1371+LEF1392+LEF1412+LEF1440+#REF!+LEF1455+#REF!+#REF!+#REF!</f>
        <v>#REF!</v>
      </c>
      <c r="LEG1195" s="241" t="s">
        <v>39</v>
      </c>
      <c r="LEH1195" s="242" t="s">
        <v>26</v>
      </c>
      <c r="LEI1195" s="243">
        <v>7</v>
      </c>
      <c r="LEJ1195" s="243">
        <v>2</v>
      </c>
      <c r="LEK1195" s="244" t="s">
        <v>237</v>
      </c>
      <c r="LEL1195" s="245">
        <v>119</v>
      </c>
      <c r="LEM1195" s="246">
        <v>213</v>
      </c>
      <c r="LEN1195" s="247" t="e">
        <f>LEN1228+LEN1254+LEN1285+LEN1301+LEN1323+LEN1355+LEN1371+LEN1392+LEN1412+LEN1440+#REF!+LEN1455+#REF!+#REF!+#REF!</f>
        <v>#REF!</v>
      </c>
      <c r="LEO1195" s="241" t="s">
        <v>39</v>
      </c>
      <c r="LEP1195" s="242" t="s">
        <v>26</v>
      </c>
      <c r="LEQ1195" s="243">
        <v>7</v>
      </c>
      <c r="LER1195" s="243">
        <v>2</v>
      </c>
      <c r="LES1195" s="244" t="s">
        <v>237</v>
      </c>
      <c r="LET1195" s="245">
        <v>119</v>
      </c>
      <c r="LEU1195" s="246">
        <v>213</v>
      </c>
      <c r="LEV1195" s="247" t="e">
        <f>LEV1228+LEV1254+LEV1285+LEV1301+LEV1323+LEV1355+LEV1371+LEV1392+LEV1412+LEV1440+#REF!+LEV1455+#REF!+#REF!+#REF!</f>
        <v>#REF!</v>
      </c>
      <c r="LEW1195" s="241" t="s">
        <v>39</v>
      </c>
      <c r="LEX1195" s="242" t="s">
        <v>26</v>
      </c>
      <c r="LEY1195" s="243">
        <v>7</v>
      </c>
      <c r="LEZ1195" s="243">
        <v>2</v>
      </c>
      <c r="LFA1195" s="244" t="s">
        <v>237</v>
      </c>
      <c r="LFB1195" s="245">
        <v>119</v>
      </c>
      <c r="LFC1195" s="246">
        <v>213</v>
      </c>
      <c r="LFD1195" s="247" t="e">
        <f>LFD1228+LFD1254+LFD1285+LFD1301+LFD1323+LFD1355+LFD1371+LFD1392+LFD1412+LFD1440+#REF!+LFD1455+#REF!+#REF!+#REF!</f>
        <v>#REF!</v>
      </c>
      <c r="LFE1195" s="241" t="s">
        <v>39</v>
      </c>
      <c r="LFF1195" s="242" t="s">
        <v>26</v>
      </c>
      <c r="LFG1195" s="243">
        <v>7</v>
      </c>
      <c r="LFH1195" s="243">
        <v>2</v>
      </c>
      <c r="LFI1195" s="244" t="s">
        <v>237</v>
      </c>
      <c r="LFJ1195" s="245">
        <v>119</v>
      </c>
      <c r="LFK1195" s="246">
        <v>213</v>
      </c>
      <c r="LFL1195" s="247" t="e">
        <f>LFL1228+LFL1254+LFL1285+LFL1301+LFL1323+LFL1355+LFL1371+LFL1392+LFL1412+LFL1440+#REF!+LFL1455+#REF!+#REF!+#REF!</f>
        <v>#REF!</v>
      </c>
      <c r="LFM1195" s="241" t="s">
        <v>39</v>
      </c>
      <c r="LFN1195" s="242" t="s">
        <v>26</v>
      </c>
      <c r="LFO1195" s="243">
        <v>7</v>
      </c>
      <c r="LFP1195" s="243">
        <v>2</v>
      </c>
      <c r="LFQ1195" s="244" t="s">
        <v>237</v>
      </c>
      <c r="LFR1195" s="245">
        <v>119</v>
      </c>
      <c r="LFS1195" s="246">
        <v>213</v>
      </c>
      <c r="LFT1195" s="247" t="e">
        <f>LFT1228+LFT1254+LFT1285+LFT1301+LFT1323+LFT1355+LFT1371+LFT1392+LFT1412+LFT1440+#REF!+LFT1455+#REF!+#REF!+#REF!</f>
        <v>#REF!</v>
      </c>
      <c r="LFU1195" s="241" t="s">
        <v>39</v>
      </c>
      <c r="LFV1195" s="242" t="s">
        <v>26</v>
      </c>
      <c r="LFW1195" s="243">
        <v>7</v>
      </c>
      <c r="LFX1195" s="243">
        <v>2</v>
      </c>
      <c r="LFY1195" s="244" t="s">
        <v>237</v>
      </c>
      <c r="LFZ1195" s="245">
        <v>119</v>
      </c>
      <c r="LGA1195" s="246">
        <v>213</v>
      </c>
      <c r="LGB1195" s="247" t="e">
        <f>LGB1228+LGB1254+LGB1285+LGB1301+LGB1323+LGB1355+LGB1371+LGB1392+LGB1412+LGB1440+#REF!+LGB1455+#REF!+#REF!+#REF!</f>
        <v>#REF!</v>
      </c>
      <c r="LGC1195" s="241" t="s">
        <v>39</v>
      </c>
      <c r="LGD1195" s="242" t="s">
        <v>26</v>
      </c>
      <c r="LGE1195" s="243">
        <v>7</v>
      </c>
      <c r="LGF1195" s="243">
        <v>2</v>
      </c>
      <c r="LGG1195" s="244" t="s">
        <v>237</v>
      </c>
      <c r="LGH1195" s="245">
        <v>119</v>
      </c>
      <c r="LGI1195" s="246">
        <v>213</v>
      </c>
      <c r="LGJ1195" s="247" t="e">
        <f>LGJ1228+LGJ1254+LGJ1285+LGJ1301+LGJ1323+LGJ1355+LGJ1371+LGJ1392+LGJ1412+LGJ1440+#REF!+LGJ1455+#REF!+#REF!+#REF!</f>
        <v>#REF!</v>
      </c>
      <c r="LGK1195" s="241" t="s">
        <v>39</v>
      </c>
      <c r="LGL1195" s="242" t="s">
        <v>26</v>
      </c>
      <c r="LGM1195" s="243">
        <v>7</v>
      </c>
      <c r="LGN1195" s="243">
        <v>2</v>
      </c>
      <c r="LGO1195" s="244" t="s">
        <v>237</v>
      </c>
      <c r="LGP1195" s="245">
        <v>119</v>
      </c>
      <c r="LGQ1195" s="246">
        <v>213</v>
      </c>
      <c r="LGR1195" s="247" t="e">
        <f>LGR1228+LGR1254+LGR1285+LGR1301+LGR1323+LGR1355+LGR1371+LGR1392+LGR1412+LGR1440+#REF!+LGR1455+#REF!+#REF!+#REF!</f>
        <v>#REF!</v>
      </c>
      <c r="LGS1195" s="241" t="s">
        <v>39</v>
      </c>
      <c r="LGT1195" s="242" t="s">
        <v>26</v>
      </c>
      <c r="LGU1195" s="243">
        <v>7</v>
      </c>
      <c r="LGV1195" s="243">
        <v>2</v>
      </c>
      <c r="LGW1195" s="244" t="s">
        <v>237</v>
      </c>
      <c r="LGX1195" s="245">
        <v>119</v>
      </c>
      <c r="LGY1195" s="246">
        <v>213</v>
      </c>
      <c r="LGZ1195" s="247" t="e">
        <f>LGZ1228+LGZ1254+LGZ1285+LGZ1301+LGZ1323+LGZ1355+LGZ1371+LGZ1392+LGZ1412+LGZ1440+#REF!+LGZ1455+#REF!+#REF!+#REF!</f>
        <v>#REF!</v>
      </c>
      <c r="LHA1195" s="241" t="s">
        <v>39</v>
      </c>
      <c r="LHB1195" s="242" t="s">
        <v>26</v>
      </c>
      <c r="LHC1195" s="243">
        <v>7</v>
      </c>
      <c r="LHD1195" s="243">
        <v>2</v>
      </c>
      <c r="LHE1195" s="244" t="s">
        <v>237</v>
      </c>
      <c r="LHF1195" s="245">
        <v>119</v>
      </c>
      <c r="LHG1195" s="246">
        <v>213</v>
      </c>
      <c r="LHH1195" s="247" t="e">
        <f>LHH1228+LHH1254+LHH1285+LHH1301+LHH1323+LHH1355+LHH1371+LHH1392+LHH1412+LHH1440+#REF!+LHH1455+#REF!+#REF!+#REF!</f>
        <v>#REF!</v>
      </c>
      <c r="LHI1195" s="241" t="s">
        <v>39</v>
      </c>
      <c r="LHJ1195" s="242" t="s">
        <v>26</v>
      </c>
      <c r="LHK1195" s="243">
        <v>7</v>
      </c>
      <c r="LHL1195" s="243">
        <v>2</v>
      </c>
      <c r="LHM1195" s="244" t="s">
        <v>237</v>
      </c>
      <c r="LHN1195" s="245">
        <v>119</v>
      </c>
      <c r="LHO1195" s="246">
        <v>213</v>
      </c>
      <c r="LHP1195" s="247" t="e">
        <f>LHP1228+LHP1254+LHP1285+LHP1301+LHP1323+LHP1355+LHP1371+LHP1392+LHP1412+LHP1440+#REF!+LHP1455+#REF!+#REF!+#REF!</f>
        <v>#REF!</v>
      </c>
      <c r="LHQ1195" s="241" t="s">
        <v>39</v>
      </c>
      <c r="LHR1195" s="242" t="s">
        <v>26</v>
      </c>
      <c r="LHS1195" s="243">
        <v>7</v>
      </c>
      <c r="LHT1195" s="243">
        <v>2</v>
      </c>
      <c r="LHU1195" s="244" t="s">
        <v>237</v>
      </c>
      <c r="LHV1195" s="245">
        <v>119</v>
      </c>
      <c r="LHW1195" s="246">
        <v>213</v>
      </c>
      <c r="LHX1195" s="247" t="e">
        <f>LHX1228+LHX1254+LHX1285+LHX1301+LHX1323+LHX1355+LHX1371+LHX1392+LHX1412+LHX1440+#REF!+LHX1455+#REF!+#REF!+#REF!</f>
        <v>#REF!</v>
      </c>
      <c r="LHY1195" s="241" t="s">
        <v>39</v>
      </c>
      <c r="LHZ1195" s="242" t="s">
        <v>26</v>
      </c>
      <c r="LIA1195" s="243">
        <v>7</v>
      </c>
      <c r="LIB1195" s="243">
        <v>2</v>
      </c>
      <c r="LIC1195" s="244" t="s">
        <v>237</v>
      </c>
      <c r="LID1195" s="245">
        <v>119</v>
      </c>
      <c r="LIE1195" s="246">
        <v>213</v>
      </c>
      <c r="LIF1195" s="247" t="e">
        <f>LIF1228+LIF1254+LIF1285+LIF1301+LIF1323+LIF1355+LIF1371+LIF1392+LIF1412+LIF1440+#REF!+LIF1455+#REF!+#REF!+#REF!</f>
        <v>#REF!</v>
      </c>
      <c r="LIG1195" s="241" t="s">
        <v>39</v>
      </c>
      <c r="LIH1195" s="242" t="s">
        <v>26</v>
      </c>
      <c r="LII1195" s="243">
        <v>7</v>
      </c>
      <c r="LIJ1195" s="243">
        <v>2</v>
      </c>
      <c r="LIK1195" s="244" t="s">
        <v>237</v>
      </c>
      <c r="LIL1195" s="245">
        <v>119</v>
      </c>
      <c r="LIM1195" s="246">
        <v>213</v>
      </c>
      <c r="LIN1195" s="247" t="e">
        <f>LIN1228+LIN1254+LIN1285+LIN1301+LIN1323+LIN1355+LIN1371+LIN1392+LIN1412+LIN1440+#REF!+LIN1455+#REF!+#REF!+#REF!</f>
        <v>#REF!</v>
      </c>
      <c r="LIO1195" s="241" t="s">
        <v>39</v>
      </c>
      <c r="LIP1195" s="242" t="s">
        <v>26</v>
      </c>
      <c r="LIQ1195" s="243">
        <v>7</v>
      </c>
      <c r="LIR1195" s="243">
        <v>2</v>
      </c>
      <c r="LIS1195" s="244" t="s">
        <v>237</v>
      </c>
      <c r="LIT1195" s="245">
        <v>119</v>
      </c>
      <c r="LIU1195" s="246">
        <v>213</v>
      </c>
      <c r="LIV1195" s="247" t="e">
        <f>LIV1228+LIV1254+LIV1285+LIV1301+LIV1323+LIV1355+LIV1371+LIV1392+LIV1412+LIV1440+#REF!+LIV1455+#REF!+#REF!+#REF!</f>
        <v>#REF!</v>
      </c>
      <c r="LIW1195" s="241" t="s">
        <v>39</v>
      </c>
      <c r="LIX1195" s="242" t="s">
        <v>26</v>
      </c>
      <c r="LIY1195" s="243">
        <v>7</v>
      </c>
      <c r="LIZ1195" s="243">
        <v>2</v>
      </c>
      <c r="LJA1195" s="244" t="s">
        <v>237</v>
      </c>
      <c r="LJB1195" s="245">
        <v>119</v>
      </c>
      <c r="LJC1195" s="246">
        <v>213</v>
      </c>
      <c r="LJD1195" s="247" t="e">
        <f>LJD1228+LJD1254+LJD1285+LJD1301+LJD1323+LJD1355+LJD1371+LJD1392+LJD1412+LJD1440+#REF!+LJD1455+#REF!+#REF!+#REF!</f>
        <v>#REF!</v>
      </c>
      <c r="LJE1195" s="241" t="s">
        <v>39</v>
      </c>
      <c r="LJF1195" s="242" t="s">
        <v>26</v>
      </c>
      <c r="LJG1195" s="243">
        <v>7</v>
      </c>
      <c r="LJH1195" s="243">
        <v>2</v>
      </c>
      <c r="LJI1195" s="244" t="s">
        <v>237</v>
      </c>
      <c r="LJJ1195" s="245">
        <v>119</v>
      </c>
      <c r="LJK1195" s="246">
        <v>213</v>
      </c>
      <c r="LJL1195" s="247" t="e">
        <f>LJL1228+LJL1254+LJL1285+LJL1301+LJL1323+LJL1355+LJL1371+LJL1392+LJL1412+LJL1440+#REF!+LJL1455+#REF!+#REF!+#REF!</f>
        <v>#REF!</v>
      </c>
      <c r="LJM1195" s="241" t="s">
        <v>39</v>
      </c>
      <c r="LJN1195" s="242" t="s">
        <v>26</v>
      </c>
      <c r="LJO1195" s="243">
        <v>7</v>
      </c>
      <c r="LJP1195" s="243">
        <v>2</v>
      </c>
      <c r="LJQ1195" s="244" t="s">
        <v>237</v>
      </c>
      <c r="LJR1195" s="245">
        <v>119</v>
      </c>
      <c r="LJS1195" s="246">
        <v>213</v>
      </c>
      <c r="LJT1195" s="247" t="e">
        <f>LJT1228+LJT1254+LJT1285+LJT1301+LJT1323+LJT1355+LJT1371+LJT1392+LJT1412+LJT1440+#REF!+LJT1455+#REF!+#REF!+#REF!</f>
        <v>#REF!</v>
      </c>
      <c r="LJU1195" s="241" t="s">
        <v>39</v>
      </c>
      <c r="LJV1195" s="242" t="s">
        <v>26</v>
      </c>
      <c r="LJW1195" s="243">
        <v>7</v>
      </c>
      <c r="LJX1195" s="243">
        <v>2</v>
      </c>
      <c r="LJY1195" s="244" t="s">
        <v>237</v>
      </c>
      <c r="LJZ1195" s="245">
        <v>119</v>
      </c>
      <c r="LKA1195" s="246">
        <v>213</v>
      </c>
      <c r="LKB1195" s="247" t="e">
        <f>LKB1228+LKB1254+LKB1285+LKB1301+LKB1323+LKB1355+LKB1371+LKB1392+LKB1412+LKB1440+#REF!+LKB1455+#REF!+#REF!+#REF!</f>
        <v>#REF!</v>
      </c>
      <c r="LKC1195" s="241" t="s">
        <v>39</v>
      </c>
      <c r="LKD1195" s="242" t="s">
        <v>26</v>
      </c>
      <c r="LKE1195" s="243">
        <v>7</v>
      </c>
      <c r="LKF1195" s="243">
        <v>2</v>
      </c>
      <c r="LKG1195" s="244" t="s">
        <v>237</v>
      </c>
      <c r="LKH1195" s="245">
        <v>119</v>
      </c>
      <c r="LKI1195" s="246">
        <v>213</v>
      </c>
      <c r="LKJ1195" s="247" t="e">
        <f>LKJ1228+LKJ1254+LKJ1285+LKJ1301+LKJ1323+LKJ1355+LKJ1371+LKJ1392+LKJ1412+LKJ1440+#REF!+LKJ1455+#REF!+#REF!+#REF!</f>
        <v>#REF!</v>
      </c>
      <c r="LKK1195" s="241" t="s">
        <v>39</v>
      </c>
      <c r="LKL1195" s="242" t="s">
        <v>26</v>
      </c>
      <c r="LKM1195" s="243">
        <v>7</v>
      </c>
      <c r="LKN1195" s="243">
        <v>2</v>
      </c>
      <c r="LKO1195" s="244" t="s">
        <v>237</v>
      </c>
      <c r="LKP1195" s="245">
        <v>119</v>
      </c>
      <c r="LKQ1195" s="246">
        <v>213</v>
      </c>
      <c r="LKR1195" s="247" t="e">
        <f>LKR1228+LKR1254+LKR1285+LKR1301+LKR1323+LKR1355+LKR1371+LKR1392+LKR1412+LKR1440+#REF!+LKR1455+#REF!+#REF!+#REF!</f>
        <v>#REF!</v>
      </c>
      <c r="LKS1195" s="241" t="s">
        <v>39</v>
      </c>
      <c r="LKT1195" s="242" t="s">
        <v>26</v>
      </c>
      <c r="LKU1195" s="243">
        <v>7</v>
      </c>
      <c r="LKV1195" s="243">
        <v>2</v>
      </c>
      <c r="LKW1195" s="244" t="s">
        <v>237</v>
      </c>
      <c r="LKX1195" s="245">
        <v>119</v>
      </c>
      <c r="LKY1195" s="246">
        <v>213</v>
      </c>
      <c r="LKZ1195" s="247" t="e">
        <f>LKZ1228+LKZ1254+LKZ1285+LKZ1301+LKZ1323+LKZ1355+LKZ1371+LKZ1392+LKZ1412+LKZ1440+#REF!+LKZ1455+#REF!+#REF!+#REF!</f>
        <v>#REF!</v>
      </c>
      <c r="LLA1195" s="241" t="s">
        <v>39</v>
      </c>
      <c r="LLB1195" s="242" t="s">
        <v>26</v>
      </c>
      <c r="LLC1195" s="243">
        <v>7</v>
      </c>
      <c r="LLD1195" s="243">
        <v>2</v>
      </c>
      <c r="LLE1195" s="244" t="s">
        <v>237</v>
      </c>
      <c r="LLF1195" s="245">
        <v>119</v>
      </c>
      <c r="LLG1195" s="246">
        <v>213</v>
      </c>
      <c r="LLH1195" s="247" t="e">
        <f>LLH1228+LLH1254+LLH1285+LLH1301+LLH1323+LLH1355+LLH1371+LLH1392+LLH1412+LLH1440+#REF!+LLH1455+#REF!+#REF!+#REF!</f>
        <v>#REF!</v>
      </c>
      <c r="LLI1195" s="241" t="s">
        <v>39</v>
      </c>
      <c r="LLJ1195" s="242" t="s">
        <v>26</v>
      </c>
      <c r="LLK1195" s="243">
        <v>7</v>
      </c>
      <c r="LLL1195" s="243">
        <v>2</v>
      </c>
      <c r="LLM1195" s="244" t="s">
        <v>237</v>
      </c>
      <c r="LLN1195" s="245">
        <v>119</v>
      </c>
      <c r="LLO1195" s="246">
        <v>213</v>
      </c>
      <c r="LLP1195" s="247" t="e">
        <f>LLP1228+LLP1254+LLP1285+LLP1301+LLP1323+LLP1355+LLP1371+LLP1392+LLP1412+LLP1440+#REF!+LLP1455+#REF!+#REF!+#REF!</f>
        <v>#REF!</v>
      </c>
      <c r="LLQ1195" s="241" t="s">
        <v>39</v>
      </c>
      <c r="LLR1195" s="242" t="s">
        <v>26</v>
      </c>
      <c r="LLS1195" s="243">
        <v>7</v>
      </c>
      <c r="LLT1195" s="243">
        <v>2</v>
      </c>
      <c r="LLU1195" s="244" t="s">
        <v>237</v>
      </c>
      <c r="LLV1195" s="245">
        <v>119</v>
      </c>
      <c r="LLW1195" s="246">
        <v>213</v>
      </c>
      <c r="LLX1195" s="247" t="e">
        <f>LLX1228+LLX1254+LLX1285+LLX1301+LLX1323+LLX1355+LLX1371+LLX1392+LLX1412+LLX1440+#REF!+LLX1455+#REF!+#REF!+#REF!</f>
        <v>#REF!</v>
      </c>
      <c r="LLY1195" s="241" t="s">
        <v>39</v>
      </c>
      <c r="LLZ1195" s="242" t="s">
        <v>26</v>
      </c>
      <c r="LMA1195" s="243">
        <v>7</v>
      </c>
      <c r="LMB1195" s="243">
        <v>2</v>
      </c>
      <c r="LMC1195" s="244" t="s">
        <v>237</v>
      </c>
      <c r="LMD1195" s="245">
        <v>119</v>
      </c>
      <c r="LME1195" s="246">
        <v>213</v>
      </c>
      <c r="LMF1195" s="247" t="e">
        <f>LMF1228+LMF1254+LMF1285+LMF1301+LMF1323+LMF1355+LMF1371+LMF1392+LMF1412+LMF1440+#REF!+LMF1455+#REF!+#REF!+#REF!</f>
        <v>#REF!</v>
      </c>
      <c r="LMG1195" s="241" t="s">
        <v>39</v>
      </c>
      <c r="LMH1195" s="242" t="s">
        <v>26</v>
      </c>
      <c r="LMI1195" s="243">
        <v>7</v>
      </c>
      <c r="LMJ1195" s="243">
        <v>2</v>
      </c>
      <c r="LMK1195" s="244" t="s">
        <v>237</v>
      </c>
      <c r="LML1195" s="245">
        <v>119</v>
      </c>
      <c r="LMM1195" s="246">
        <v>213</v>
      </c>
      <c r="LMN1195" s="247" t="e">
        <f>LMN1228+LMN1254+LMN1285+LMN1301+LMN1323+LMN1355+LMN1371+LMN1392+LMN1412+LMN1440+#REF!+LMN1455+#REF!+#REF!+#REF!</f>
        <v>#REF!</v>
      </c>
      <c r="LMO1195" s="241" t="s">
        <v>39</v>
      </c>
      <c r="LMP1195" s="242" t="s">
        <v>26</v>
      </c>
      <c r="LMQ1195" s="243">
        <v>7</v>
      </c>
      <c r="LMR1195" s="243">
        <v>2</v>
      </c>
      <c r="LMS1195" s="244" t="s">
        <v>237</v>
      </c>
      <c r="LMT1195" s="245">
        <v>119</v>
      </c>
      <c r="LMU1195" s="246">
        <v>213</v>
      </c>
      <c r="LMV1195" s="247" t="e">
        <f>LMV1228+LMV1254+LMV1285+LMV1301+LMV1323+LMV1355+LMV1371+LMV1392+LMV1412+LMV1440+#REF!+LMV1455+#REF!+#REF!+#REF!</f>
        <v>#REF!</v>
      </c>
      <c r="LMW1195" s="241" t="s">
        <v>39</v>
      </c>
      <c r="LMX1195" s="242" t="s">
        <v>26</v>
      </c>
      <c r="LMY1195" s="243">
        <v>7</v>
      </c>
      <c r="LMZ1195" s="243">
        <v>2</v>
      </c>
      <c r="LNA1195" s="244" t="s">
        <v>237</v>
      </c>
      <c r="LNB1195" s="245">
        <v>119</v>
      </c>
      <c r="LNC1195" s="246">
        <v>213</v>
      </c>
      <c r="LND1195" s="247" t="e">
        <f>LND1228+LND1254+LND1285+LND1301+LND1323+LND1355+LND1371+LND1392+LND1412+LND1440+#REF!+LND1455+#REF!+#REF!+#REF!</f>
        <v>#REF!</v>
      </c>
      <c r="LNE1195" s="241" t="s">
        <v>39</v>
      </c>
      <c r="LNF1195" s="242" t="s">
        <v>26</v>
      </c>
      <c r="LNG1195" s="243">
        <v>7</v>
      </c>
      <c r="LNH1195" s="243">
        <v>2</v>
      </c>
      <c r="LNI1195" s="244" t="s">
        <v>237</v>
      </c>
      <c r="LNJ1195" s="245">
        <v>119</v>
      </c>
      <c r="LNK1195" s="246">
        <v>213</v>
      </c>
      <c r="LNL1195" s="247" t="e">
        <f>LNL1228+LNL1254+LNL1285+LNL1301+LNL1323+LNL1355+LNL1371+LNL1392+LNL1412+LNL1440+#REF!+LNL1455+#REF!+#REF!+#REF!</f>
        <v>#REF!</v>
      </c>
      <c r="LNM1195" s="241" t="s">
        <v>39</v>
      </c>
      <c r="LNN1195" s="242" t="s">
        <v>26</v>
      </c>
      <c r="LNO1195" s="243">
        <v>7</v>
      </c>
      <c r="LNP1195" s="243">
        <v>2</v>
      </c>
      <c r="LNQ1195" s="244" t="s">
        <v>237</v>
      </c>
      <c r="LNR1195" s="245">
        <v>119</v>
      </c>
      <c r="LNS1195" s="246">
        <v>213</v>
      </c>
      <c r="LNT1195" s="247" t="e">
        <f>LNT1228+LNT1254+LNT1285+LNT1301+LNT1323+LNT1355+LNT1371+LNT1392+LNT1412+LNT1440+#REF!+LNT1455+#REF!+#REF!+#REF!</f>
        <v>#REF!</v>
      </c>
      <c r="LNU1195" s="241" t="s">
        <v>39</v>
      </c>
      <c r="LNV1195" s="242" t="s">
        <v>26</v>
      </c>
      <c r="LNW1195" s="243">
        <v>7</v>
      </c>
      <c r="LNX1195" s="243">
        <v>2</v>
      </c>
      <c r="LNY1195" s="244" t="s">
        <v>237</v>
      </c>
      <c r="LNZ1195" s="245">
        <v>119</v>
      </c>
      <c r="LOA1195" s="246">
        <v>213</v>
      </c>
      <c r="LOB1195" s="247" t="e">
        <f>LOB1228+LOB1254+LOB1285+LOB1301+LOB1323+LOB1355+LOB1371+LOB1392+LOB1412+LOB1440+#REF!+LOB1455+#REF!+#REF!+#REF!</f>
        <v>#REF!</v>
      </c>
      <c r="LOC1195" s="241" t="s">
        <v>39</v>
      </c>
      <c r="LOD1195" s="242" t="s">
        <v>26</v>
      </c>
      <c r="LOE1195" s="243">
        <v>7</v>
      </c>
      <c r="LOF1195" s="243">
        <v>2</v>
      </c>
      <c r="LOG1195" s="244" t="s">
        <v>237</v>
      </c>
      <c r="LOH1195" s="245">
        <v>119</v>
      </c>
      <c r="LOI1195" s="246">
        <v>213</v>
      </c>
      <c r="LOJ1195" s="247" t="e">
        <f>LOJ1228+LOJ1254+LOJ1285+LOJ1301+LOJ1323+LOJ1355+LOJ1371+LOJ1392+LOJ1412+LOJ1440+#REF!+LOJ1455+#REF!+#REF!+#REF!</f>
        <v>#REF!</v>
      </c>
      <c r="LOK1195" s="241" t="s">
        <v>39</v>
      </c>
      <c r="LOL1195" s="242" t="s">
        <v>26</v>
      </c>
      <c r="LOM1195" s="243">
        <v>7</v>
      </c>
      <c r="LON1195" s="243">
        <v>2</v>
      </c>
      <c r="LOO1195" s="244" t="s">
        <v>237</v>
      </c>
      <c r="LOP1195" s="245">
        <v>119</v>
      </c>
      <c r="LOQ1195" s="246">
        <v>213</v>
      </c>
      <c r="LOR1195" s="247" t="e">
        <f>LOR1228+LOR1254+LOR1285+LOR1301+LOR1323+LOR1355+LOR1371+LOR1392+LOR1412+LOR1440+#REF!+LOR1455+#REF!+#REF!+#REF!</f>
        <v>#REF!</v>
      </c>
      <c r="LOS1195" s="241" t="s">
        <v>39</v>
      </c>
      <c r="LOT1195" s="242" t="s">
        <v>26</v>
      </c>
      <c r="LOU1195" s="243">
        <v>7</v>
      </c>
      <c r="LOV1195" s="243">
        <v>2</v>
      </c>
      <c r="LOW1195" s="244" t="s">
        <v>237</v>
      </c>
      <c r="LOX1195" s="245">
        <v>119</v>
      </c>
      <c r="LOY1195" s="246">
        <v>213</v>
      </c>
      <c r="LOZ1195" s="247" t="e">
        <f>LOZ1228+LOZ1254+LOZ1285+LOZ1301+LOZ1323+LOZ1355+LOZ1371+LOZ1392+LOZ1412+LOZ1440+#REF!+LOZ1455+#REF!+#REF!+#REF!</f>
        <v>#REF!</v>
      </c>
      <c r="LPA1195" s="241" t="s">
        <v>39</v>
      </c>
      <c r="LPB1195" s="242" t="s">
        <v>26</v>
      </c>
      <c r="LPC1195" s="243">
        <v>7</v>
      </c>
      <c r="LPD1195" s="243">
        <v>2</v>
      </c>
      <c r="LPE1195" s="244" t="s">
        <v>237</v>
      </c>
      <c r="LPF1195" s="245">
        <v>119</v>
      </c>
      <c r="LPG1195" s="246">
        <v>213</v>
      </c>
      <c r="LPH1195" s="247" t="e">
        <f>LPH1228+LPH1254+LPH1285+LPH1301+LPH1323+LPH1355+LPH1371+LPH1392+LPH1412+LPH1440+#REF!+LPH1455+#REF!+#REF!+#REF!</f>
        <v>#REF!</v>
      </c>
      <c r="LPI1195" s="241" t="s">
        <v>39</v>
      </c>
      <c r="LPJ1195" s="242" t="s">
        <v>26</v>
      </c>
      <c r="LPK1195" s="243">
        <v>7</v>
      </c>
      <c r="LPL1195" s="243">
        <v>2</v>
      </c>
      <c r="LPM1195" s="244" t="s">
        <v>237</v>
      </c>
      <c r="LPN1195" s="245">
        <v>119</v>
      </c>
      <c r="LPO1195" s="246">
        <v>213</v>
      </c>
      <c r="LPP1195" s="247" t="e">
        <f>LPP1228+LPP1254+LPP1285+LPP1301+LPP1323+LPP1355+LPP1371+LPP1392+LPP1412+LPP1440+#REF!+LPP1455+#REF!+#REF!+#REF!</f>
        <v>#REF!</v>
      </c>
      <c r="LPQ1195" s="241" t="s">
        <v>39</v>
      </c>
      <c r="LPR1195" s="242" t="s">
        <v>26</v>
      </c>
      <c r="LPS1195" s="243">
        <v>7</v>
      </c>
      <c r="LPT1195" s="243">
        <v>2</v>
      </c>
      <c r="LPU1195" s="244" t="s">
        <v>237</v>
      </c>
      <c r="LPV1195" s="245">
        <v>119</v>
      </c>
      <c r="LPW1195" s="246">
        <v>213</v>
      </c>
      <c r="LPX1195" s="247" t="e">
        <f>LPX1228+LPX1254+LPX1285+LPX1301+LPX1323+LPX1355+LPX1371+LPX1392+LPX1412+LPX1440+#REF!+LPX1455+#REF!+#REF!+#REF!</f>
        <v>#REF!</v>
      </c>
      <c r="LPY1195" s="241" t="s">
        <v>39</v>
      </c>
      <c r="LPZ1195" s="242" t="s">
        <v>26</v>
      </c>
      <c r="LQA1195" s="243">
        <v>7</v>
      </c>
      <c r="LQB1195" s="243">
        <v>2</v>
      </c>
      <c r="LQC1195" s="244" t="s">
        <v>237</v>
      </c>
      <c r="LQD1195" s="245">
        <v>119</v>
      </c>
      <c r="LQE1195" s="246">
        <v>213</v>
      </c>
      <c r="LQF1195" s="247" t="e">
        <f>LQF1228+LQF1254+LQF1285+LQF1301+LQF1323+LQF1355+LQF1371+LQF1392+LQF1412+LQF1440+#REF!+LQF1455+#REF!+#REF!+#REF!</f>
        <v>#REF!</v>
      </c>
      <c r="LQG1195" s="241" t="s">
        <v>39</v>
      </c>
      <c r="LQH1195" s="242" t="s">
        <v>26</v>
      </c>
      <c r="LQI1195" s="243">
        <v>7</v>
      </c>
      <c r="LQJ1195" s="243">
        <v>2</v>
      </c>
      <c r="LQK1195" s="244" t="s">
        <v>237</v>
      </c>
      <c r="LQL1195" s="245">
        <v>119</v>
      </c>
      <c r="LQM1195" s="246">
        <v>213</v>
      </c>
      <c r="LQN1195" s="247" t="e">
        <f>LQN1228+LQN1254+LQN1285+LQN1301+LQN1323+LQN1355+LQN1371+LQN1392+LQN1412+LQN1440+#REF!+LQN1455+#REF!+#REF!+#REF!</f>
        <v>#REF!</v>
      </c>
      <c r="LQO1195" s="241" t="s">
        <v>39</v>
      </c>
      <c r="LQP1195" s="242" t="s">
        <v>26</v>
      </c>
      <c r="LQQ1195" s="243">
        <v>7</v>
      </c>
      <c r="LQR1195" s="243">
        <v>2</v>
      </c>
      <c r="LQS1195" s="244" t="s">
        <v>237</v>
      </c>
      <c r="LQT1195" s="245">
        <v>119</v>
      </c>
      <c r="LQU1195" s="246">
        <v>213</v>
      </c>
      <c r="LQV1195" s="247" t="e">
        <f>LQV1228+LQV1254+LQV1285+LQV1301+LQV1323+LQV1355+LQV1371+LQV1392+LQV1412+LQV1440+#REF!+LQV1455+#REF!+#REF!+#REF!</f>
        <v>#REF!</v>
      </c>
      <c r="LQW1195" s="241" t="s">
        <v>39</v>
      </c>
      <c r="LQX1195" s="242" t="s">
        <v>26</v>
      </c>
      <c r="LQY1195" s="243">
        <v>7</v>
      </c>
      <c r="LQZ1195" s="243">
        <v>2</v>
      </c>
      <c r="LRA1195" s="244" t="s">
        <v>237</v>
      </c>
      <c r="LRB1195" s="245">
        <v>119</v>
      </c>
      <c r="LRC1195" s="246">
        <v>213</v>
      </c>
      <c r="LRD1195" s="247" t="e">
        <f>LRD1228+LRD1254+LRD1285+LRD1301+LRD1323+LRD1355+LRD1371+LRD1392+LRD1412+LRD1440+#REF!+LRD1455+#REF!+#REF!+#REF!</f>
        <v>#REF!</v>
      </c>
      <c r="LRE1195" s="241" t="s">
        <v>39</v>
      </c>
      <c r="LRF1195" s="242" t="s">
        <v>26</v>
      </c>
      <c r="LRG1195" s="243">
        <v>7</v>
      </c>
      <c r="LRH1195" s="243">
        <v>2</v>
      </c>
      <c r="LRI1195" s="244" t="s">
        <v>237</v>
      </c>
      <c r="LRJ1195" s="245">
        <v>119</v>
      </c>
      <c r="LRK1195" s="246">
        <v>213</v>
      </c>
      <c r="LRL1195" s="247" t="e">
        <f>LRL1228+LRL1254+LRL1285+LRL1301+LRL1323+LRL1355+LRL1371+LRL1392+LRL1412+LRL1440+#REF!+LRL1455+#REF!+#REF!+#REF!</f>
        <v>#REF!</v>
      </c>
      <c r="LRM1195" s="241" t="s">
        <v>39</v>
      </c>
      <c r="LRN1195" s="242" t="s">
        <v>26</v>
      </c>
      <c r="LRO1195" s="243">
        <v>7</v>
      </c>
      <c r="LRP1195" s="243">
        <v>2</v>
      </c>
      <c r="LRQ1195" s="244" t="s">
        <v>237</v>
      </c>
      <c r="LRR1195" s="245">
        <v>119</v>
      </c>
      <c r="LRS1195" s="246">
        <v>213</v>
      </c>
      <c r="LRT1195" s="247" t="e">
        <f>LRT1228+LRT1254+LRT1285+LRT1301+LRT1323+LRT1355+LRT1371+LRT1392+LRT1412+LRT1440+#REF!+LRT1455+#REF!+#REF!+#REF!</f>
        <v>#REF!</v>
      </c>
      <c r="LRU1195" s="241" t="s">
        <v>39</v>
      </c>
      <c r="LRV1195" s="242" t="s">
        <v>26</v>
      </c>
      <c r="LRW1195" s="243">
        <v>7</v>
      </c>
      <c r="LRX1195" s="243">
        <v>2</v>
      </c>
      <c r="LRY1195" s="244" t="s">
        <v>237</v>
      </c>
      <c r="LRZ1195" s="245">
        <v>119</v>
      </c>
      <c r="LSA1195" s="246">
        <v>213</v>
      </c>
      <c r="LSB1195" s="247" t="e">
        <f>LSB1228+LSB1254+LSB1285+LSB1301+LSB1323+LSB1355+LSB1371+LSB1392+LSB1412+LSB1440+#REF!+LSB1455+#REF!+#REF!+#REF!</f>
        <v>#REF!</v>
      </c>
      <c r="LSC1195" s="241" t="s">
        <v>39</v>
      </c>
      <c r="LSD1195" s="242" t="s">
        <v>26</v>
      </c>
      <c r="LSE1195" s="243">
        <v>7</v>
      </c>
      <c r="LSF1195" s="243">
        <v>2</v>
      </c>
      <c r="LSG1195" s="244" t="s">
        <v>237</v>
      </c>
      <c r="LSH1195" s="245">
        <v>119</v>
      </c>
      <c r="LSI1195" s="246">
        <v>213</v>
      </c>
      <c r="LSJ1195" s="247" t="e">
        <f>LSJ1228+LSJ1254+LSJ1285+LSJ1301+LSJ1323+LSJ1355+LSJ1371+LSJ1392+LSJ1412+LSJ1440+#REF!+LSJ1455+#REF!+#REF!+#REF!</f>
        <v>#REF!</v>
      </c>
      <c r="LSK1195" s="241" t="s">
        <v>39</v>
      </c>
      <c r="LSL1195" s="242" t="s">
        <v>26</v>
      </c>
      <c r="LSM1195" s="243">
        <v>7</v>
      </c>
      <c r="LSN1195" s="243">
        <v>2</v>
      </c>
      <c r="LSO1195" s="244" t="s">
        <v>237</v>
      </c>
      <c r="LSP1195" s="245">
        <v>119</v>
      </c>
      <c r="LSQ1195" s="246">
        <v>213</v>
      </c>
      <c r="LSR1195" s="247" t="e">
        <f>LSR1228+LSR1254+LSR1285+LSR1301+LSR1323+LSR1355+LSR1371+LSR1392+LSR1412+LSR1440+#REF!+LSR1455+#REF!+#REF!+#REF!</f>
        <v>#REF!</v>
      </c>
      <c r="LSS1195" s="241" t="s">
        <v>39</v>
      </c>
      <c r="LST1195" s="242" t="s">
        <v>26</v>
      </c>
      <c r="LSU1195" s="243">
        <v>7</v>
      </c>
      <c r="LSV1195" s="243">
        <v>2</v>
      </c>
      <c r="LSW1195" s="244" t="s">
        <v>237</v>
      </c>
      <c r="LSX1195" s="245">
        <v>119</v>
      </c>
      <c r="LSY1195" s="246">
        <v>213</v>
      </c>
      <c r="LSZ1195" s="247" t="e">
        <f>LSZ1228+LSZ1254+LSZ1285+LSZ1301+LSZ1323+LSZ1355+LSZ1371+LSZ1392+LSZ1412+LSZ1440+#REF!+LSZ1455+#REF!+#REF!+#REF!</f>
        <v>#REF!</v>
      </c>
      <c r="LTA1195" s="241" t="s">
        <v>39</v>
      </c>
      <c r="LTB1195" s="242" t="s">
        <v>26</v>
      </c>
      <c r="LTC1195" s="243">
        <v>7</v>
      </c>
      <c r="LTD1195" s="243">
        <v>2</v>
      </c>
      <c r="LTE1195" s="244" t="s">
        <v>237</v>
      </c>
      <c r="LTF1195" s="245">
        <v>119</v>
      </c>
      <c r="LTG1195" s="246">
        <v>213</v>
      </c>
      <c r="LTH1195" s="247" t="e">
        <f>LTH1228+LTH1254+LTH1285+LTH1301+LTH1323+LTH1355+LTH1371+LTH1392+LTH1412+LTH1440+#REF!+LTH1455+#REF!+#REF!+#REF!</f>
        <v>#REF!</v>
      </c>
      <c r="LTI1195" s="241" t="s">
        <v>39</v>
      </c>
      <c r="LTJ1195" s="242" t="s">
        <v>26</v>
      </c>
      <c r="LTK1195" s="243">
        <v>7</v>
      </c>
      <c r="LTL1195" s="243">
        <v>2</v>
      </c>
      <c r="LTM1195" s="244" t="s">
        <v>237</v>
      </c>
      <c r="LTN1195" s="245">
        <v>119</v>
      </c>
      <c r="LTO1195" s="246">
        <v>213</v>
      </c>
      <c r="LTP1195" s="247" t="e">
        <f>LTP1228+LTP1254+LTP1285+LTP1301+LTP1323+LTP1355+LTP1371+LTP1392+LTP1412+LTP1440+#REF!+LTP1455+#REF!+#REF!+#REF!</f>
        <v>#REF!</v>
      </c>
      <c r="LTQ1195" s="241" t="s">
        <v>39</v>
      </c>
      <c r="LTR1195" s="242" t="s">
        <v>26</v>
      </c>
      <c r="LTS1195" s="243">
        <v>7</v>
      </c>
      <c r="LTT1195" s="243">
        <v>2</v>
      </c>
      <c r="LTU1195" s="244" t="s">
        <v>237</v>
      </c>
      <c r="LTV1195" s="245">
        <v>119</v>
      </c>
      <c r="LTW1195" s="246">
        <v>213</v>
      </c>
      <c r="LTX1195" s="247" t="e">
        <f>LTX1228+LTX1254+LTX1285+LTX1301+LTX1323+LTX1355+LTX1371+LTX1392+LTX1412+LTX1440+#REF!+LTX1455+#REF!+#REF!+#REF!</f>
        <v>#REF!</v>
      </c>
      <c r="LTY1195" s="241" t="s">
        <v>39</v>
      </c>
      <c r="LTZ1195" s="242" t="s">
        <v>26</v>
      </c>
      <c r="LUA1195" s="243">
        <v>7</v>
      </c>
      <c r="LUB1195" s="243">
        <v>2</v>
      </c>
      <c r="LUC1195" s="244" t="s">
        <v>237</v>
      </c>
      <c r="LUD1195" s="245">
        <v>119</v>
      </c>
      <c r="LUE1195" s="246">
        <v>213</v>
      </c>
      <c r="LUF1195" s="247" t="e">
        <f>LUF1228+LUF1254+LUF1285+LUF1301+LUF1323+LUF1355+LUF1371+LUF1392+LUF1412+LUF1440+#REF!+LUF1455+#REF!+#REF!+#REF!</f>
        <v>#REF!</v>
      </c>
      <c r="LUG1195" s="241" t="s">
        <v>39</v>
      </c>
      <c r="LUH1195" s="242" t="s">
        <v>26</v>
      </c>
      <c r="LUI1195" s="243">
        <v>7</v>
      </c>
      <c r="LUJ1195" s="243">
        <v>2</v>
      </c>
      <c r="LUK1195" s="244" t="s">
        <v>237</v>
      </c>
      <c r="LUL1195" s="245">
        <v>119</v>
      </c>
      <c r="LUM1195" s="246">
        <v>213</v>
      </c>
      <c r="LUN1195" s="247" t="e">
        <f>LUN1228+LUN1254+LUN1285+LUN1301+LUN1323+LUN1355+LUN1371+LUN1392+LUN1412+LUN1440+#REF!+LUN1455+#REF!+#REF!+#REF!</f>
        <v>#REF!</v>
      </c>
      <c r="LUO1195" s="241" t="s">
        <v>39</v>
      </c>
      <c r="LUP1195" s="242" t="s">
        <v>26</v>
      </c>
      <c r="LUQ1195" s="243">
        <v>7</v>
      </c>
      <c r="LUR1195" s="243">
        <v>2</v>
      </c>
      <c r="LUS1195" s="244" t="s">
        <v>237</v>
      </c>
      <c r="LUT1195" s="245">
        <v>119</v>
      </c>
      <c r="LUU1195" s="246">
        <v>213</v>
      </c>
      <c r="LUV1195" s="247" t="e">
        <f>LUV1228+LUV1254+LUV1285+LUV1301+LUV1323+LUV1355+LUV1371+LUV1392+LUV1412+LUV1440+#REF!+LUV1455+#REF!+#REF!+#REF!</f>
        <v>#REF!</v>
      </c>
      <c r="LUW1195" s="241" t="s">
        <v>39</v>
      </c>
      <c r="LUX1195" s="242" t="s">
        <v>26</v>
      </c>
      <c r="LUY1195" s="243">
        <v>7</v>
      </c>
      <c r="LUZ1195" s="243">
        <v>2</v>
      </c>
      <c r="LVA1195" s="244" t="s">
        <v>237</v>
      </c>
      <c r="LVB1195" s="245">
        <v>119</v>
      </c>
      <c r="LVC1195" s="246">
        <v>213</v>
      </c>
      <c r="LVD1195" s="247" t="e">
        <f>LVD1228+LVD1254+LVD1285+LVD1301+LVD1323+LVD1355+LVD1371+LVD1392+LVD1412+LVD1440+#REF!+LVD1455+#REF!+#REF!+#REF!</f>
        <v>#REF!</v>
      </c>
      <c r="LVE1195" s="241" t="s">
        <v>39</v>
      </c>
      <c r="LVF1195" s="242" t="s">
        <v>26</v>
      </c>
      <c r="LVG1195" s="243">
        <v>7</v>
      </c>
      <c r="LVH1195" s="243">
        <v>2</v>
      </c>
      <c r="LVI1195" s="244" t="s">
        <v>237</v>
      </c>
      <c r="LVJ1195" s="245">
        <v>119</v>
      </c>
      <c r="LVK1195" s="246">
        <v>213</v>
      </c>
      <c r="LVL1195" s="247" t="e">
        <f>LVL1228+LVL1254+LVL1285+LVL1301+LVL1323+LVL1355+LVL1371+LVL1392+LVL1412+LVL1440+#REF!+LVL1455+#REF!+#REF!+#REF!</f>
        <v>#REF!</v>
      </c>
      <c r="LVM1195" s="241" t="s">
        <v>39</v>
      </c>
      <c r="LVN1195" s="242" t="s">
        <v>26</v>
      </c>
      <c r="LVO1195" s="243">
        <v>7</v>
      </c>
      <c r="LVP1195" s="243">
        <v>2</v>
      </c>
      <c r="LVQ1195" s="244" t="s">
        <v>237</v>
      </c>
      <c r="LVR1195" s="245">
        <v>119</v>
      </c>
      <c r="LVS1195" s="246">
        <v>213</v>
      </c>
      <c r="LVT1195" s="247" t="e">
        <f>LVT1228+LVT1254+LVT1285+LVT1301+LVT1323+LVT1355+LVT1371+LVT1392+LVT1412+LVT1440+#REF!+LVT1455+#REF!+#REF!+#REF!</f>
        <v>#REF!</v>
      </c>
      <c r="LVU1195" s="241" t="s">
        <v>39</v>
      </c>
      <c r="LVV1195" s="242" t="s">
        <v>26</v>
      </c>
      <c r="LVW1195" s="243">
        <v>7</v>
      </c>
      <c r="LVX1195" s="243">
        <v>2</v>
      </c>
      <c r="LVY1195" s="244" t="s">
        <v>237</v>
      </c>
      <c r="LVZ1195" s="245">
        <v>119</v>
      </c>
      <c r="LWA1195" s="246">
        <v>213</v>
      </c>
      <c r="LWB1195" s="247" t="e">
        <f>LWB1228+LWB1254+LWB1285+LWB1301+LWB1323+LWB1355+LWB1371+LWB1392+LWB1412+LWB1440+#REF!+LWB1455+#REF!+#REF!+#REF!</f>
        <v>#REF!</v>
      </c>
      <c r="LWC1195" s="241" t="s">
        <v>39</v>
      </c>
      <c r="LWD1195" s="242" t="s">
        <v>26</v>
      </c>
      <c r="LWE1195" s="243">
        <v>7</v>
      </c>
      <c r="LWF1195" s="243">
        <v>2</v>
      </c>
      <c r="LWG1195" s="244" t="s">
        <v>237</v>
      </c>
      <c r="LWH1195" s="245">
        <v>119</v>
      </c>
      <c r="LWI1195" s="246">
        <v>213</v>
      </c>
      <c r="LWJ1195" s="247" t="e">
        <f>LWJ1228+LWJ1254+LWJ1285+LWJ1301+LWJ1323+LWJ1355+LWJ1371+LWJ1392+LWJ1412+LWJ1440+#REF!+LWJ1455+#REF!+#REF!+#REF!</f>
        <v>#REF!</v>
      </c>
      <c r="LWK1195" s="241" t="s">
        <v>39</v>
      </c>
      <c r="LWL1195" s="242" t="s">
        <v>26</v>
      </c>
      <c r="LWM1195" s="243">
        <v>7</v>
      </c>
      <c r="LWN1195" s="243">
        <v>2</v>
      </c>
      <c r="LWO1195" s="244" t="s">
        <v>237</v>
      </c>
      <c r="LWP1195" s="245">
        <v>119</v>
      </c>
      <c r="LWQ1195" s="246">
        <v>213</v>
      </c>
      <c r="LWR1195" s="247" t="e">
        <f>LWR1228+LWR1254+LWR1285+LWR1301+LWR1323+LWR1355+LWR1371+LWR1392+LWR1412+LWR1440+#REF!+LWR1455+#REF!+#REF!+#REF!</f>
        <v>#REF!</v>
      </c>
      <c r="LWS1195" s="241" t="s">
        <v>39</v>
      </c>
      <c r="LWT1195" s="242" t="s">
        <v>26</v>
      </c>
      <c r="LWU1195" s="243">
        <v>7</v>
      </c>
      <c r="LWV1195" s="243">
        <v>2</v>
      </c>
      <c r="LWW1195" s="244" t="s">
        <v>237</v>
      </c>
      <c r="LWX1195" s="245">
        <v>119</v>
      </c>
      <c r="LWY1195" s="246">
        <v>213</v>
      </c>
      <c r="LWZ1195" s="247" t="e">
        <f>LWZ1228+LWZ1254+LWZ1285+LWZ1301+LWZ1323+LWZ1355+LWZ1371+LWZ1392+LWZ1412+LWZ1440+#REF!+LWZ1455+#REF!+#REF!+#REF!</f>
        <v>#REF!</v>
      </c>
      <c r="LXA1195" s="241" t="s">
        <v>39</v>
      </c>
      <c r="LXB1195" s="242" t="s">
        <v>26</v>
      </c>
      <c r="LXC1195" s="243">
        <v>7</v>
      </c>
      <c r="LXD1195" s="243">
        <v>2</v>
      </c>
      <c r="LXE1195" s="244" t="s">
        <v>237</v>
      </c>
      <c r="LXF1195" s="245">
        <v>119</v>
      </c>
      <c r="LXG1195" s="246">
        <v>213</v>
      </c>
      <c r="LXH1195" s="247" t="e">
        <f>LXH1228+LXH1254+LXH1285+LXH1301+LXH1323+LXH1355+LXH1371+LXH1392+LXH1412+LXH1440+#REF!+LXH1455+#REF!+#REF!+#REF!</f>
        <v>#REF!</v>
      </c>
      <c r="LXI1195" s="241" t="s">
        <v>39</v>
      </c>
      <c r="LXJ1195" s="242" t="s">
        <v>26</v>
      </c>
      <c r="LXK1195" s="243">
        <v>7</v>
      </c>
      <c r="LXL1195" s="243">
        <v>2</v>
      </c>
      <c r="LXM1195" s="244" t="s">
        <v>237</v>
      </c>
      <c r="LXN1195" s="245">
        <v>119</v>
      </c>
      <c r="LXO1195" s="246">
        <v>213</v>
      </c>
      <c r="LXP1195" s="247" t="e">
        <f>LXP1228+LXP1254+LXP1285+LXP1301+LXP1323+LXP1355+LXP1371+LXP1392+LXP1412+LXP1440+#REF!+LXP1455+#REF!+#REF!+#REF!</f>
        <v>#REF!</v>
      </c>
      <c r="LXQ1195" s="241" t="s">
        <v>39</v>
      </c>
      <c r="LXR1195" s="242" t="s">
        <v>26</v>
      </c>
      <c r="LXS1195" s="243">
        <v>7</v>
      </c>
      <c r="LXT1195" s="243">
        <v>2</v>
      </c>
      <c r="LXU1195" s="244" t="s">
        <v>237</v>
      </c>
      <c r="LXV1195" s="245">
        <v>119</v>
      </c>
      <c r="LXW1195" s="246">
        <v>213</v>
      </c>
      <c r="LXX1195" s="247" t="e">
        <f>LXX1228+LXX1254+LXX1285+LXX1301+LXX1323+LXX1355+LXX1371+LXX1392+LXX1412+LXX1440+#REF!+LXX1455+#REF!+#REF!+#REF!</f>
        <v>#REF!</v>
      </c>
      <c r="LXY1195" s="241" t="s">
        <v>39</v>
      </c>
      <c r="LXZ1195" s="242" t="s">
        <v>26</v>
      </c>
      <c r="LYA1195" s="243">
        <v>7</v>
      </c>
      <c r="LYB1195" s="243">
        <v>2</v>
      </c>
      <c r="LYC1195" s="244" t="s">
        <v>237</v>
      </c>
      <c r="LYD1195" s="245">
        <v>119</v>
      </c>
      <c r="LYE1195" s="246">
        <v>213</v>
      </c>
      <c r="LYF1195" s="247" t="e">
        <f>LYF1228+LYF1254+LYF1285+LYF1301+LYF1323+LYF1355+LYF1371+LYF1392+LYF1412+LYF1440+#REF!+LYF1455+#REF!+#REF!+#REF!</f>
        <v>#REF!</v>
      </c>
      <c r="LYG1195" s="241" t="s">
        <v>39</v>
      </c>
      <c r="LYH1195" s="242" t="s">
        <v>26</v>
      </c>
      <c r="LYI1195" s="243">
        <v>7</v>
      </c>
      <c r="LYJ1195" s="243">
        <v>2</v>
      </c>
      <c r="LYK1195" s="244" t="s">
        <v>237</v>
      </c>
      <c r="LYL1195" s="245">
        <v>119</v>
      </c>
      <c r="LYM1195" s="246">
        <v>213</v>
      </c>
      <c r="LYN1195" s="247" t="e">
        <f>LYN1228+LYN1254+LYN1285+LYN1301+LYN1323+LYN1355+LYN1371+LYN1392+LYN1412+LYN1440+#REF!+LYN1455+#REF!+#REF!+#REF!</f>
        <v>#REF!</v>
      </c>
      <c r="LYO1195" s="241" t="s">
        <v>39</v>
      </c>
      <c r="LYP1195" s="242" t="s">
        <v>26</v>
      </c>
      <c r="LYQ1195" s="243">
        <v>7</v>
      </c>
      <c r="LYR1195" s="243">
        <v>2</v>
      </c>
      <c r="LYS1195" s="244" t="s">
        <v>237</v>
      </c>
      <c r="LYT1195" s="245">
        <v>119</v>
      </c>
      <c r="LYU1195" s="246">
        <v>213</v>
      </c>
      <c r="LYV1195" s="247" t="e">
        <f>LYV1228+LYV1254+LYV1285+LYV1301+LYV1323+LYV1355+LYV1371+LYV1392+LYV1412+LYV1440+#REF!+LYV1455+#REF!+#REF!+#REF!</f>
        <v>#REF!</v>
      </c>
      <c r="LYW1195" s="241" t="s">
        <v>39</v>
      </c>
      <c r="LYX1195" s="242" t="s">
        <v>26</v>
      </c>
      <c r="LYY1195" s="243">
        <v>7</v>
      </c>
      <c r="LYZ1195" s="243">
        <v>2</v>
      </c>
      <c r="LZA1195" s="244" t="s">
        <v>237</v>
      </c>
      <c r="LZB1195" s="245">
        <v>119</v>
      </c>
      <c r="LZC1195" s="246">
        <v>213</v>
      </c>
      <c r="LZD1195" s="247" t="e">
        <f>LZD1228+LZD1254+LZD1285+LZD1301+LZD1323+LZD1355+LZD1371+LZD1392+LZD1412+LZD1440+#REF!+LZD1455+#REF!+#REF!+#REF!</f>
        <v>#REF!</v>
      </c>
      <c r="LZE1195" s="241" t="s">
        <v>39</v>
      </c>
      <c r="LZF1195" s="242" t="s">
        <v>26</v>
      </c>
      <c r="LZG1195" s="243">
        <v>7</v>
      </c>
      <c r="LZH1195" s="243">
        <v>2</v>
      </c>
      <c r="LZI1195" s="244" t="s">
        <v>237</v>
      </c>
      <c r="LZJ1195" s="245">
        <v>119</v>
      </c>
      <c r="LZK1195" s="246">
        <v>213</v>
      </c>
      <c r="LZL1195" s="247" t="e">
        <f>LZL1228+LZL1254+LZL1285+LZL1301+LZL1323+LZL1355+LZL1371+LZL1392+LZL1412+LZL1440+#REF!+LZL1455+#REF!+#REF!+#REF!</f>
        <v>#REF!</v>
      </c>
      <c r="LZM1195" s="241" t="s">
        <v>39</v>
      </c>
      <c r="LZN1195" s="242" t="s">
        <v>26</v>
      </c>
      <c r="LZO1195" s="243">
        <v>7</v>
      </c>
      <c r="LZP1195" s="243">
        <v>2</v>
      </c>
      <c r="LZQ1195" s="244" t="s">
        <v>237</v>
      </c>
      <c r="LZR1195" s="245">
        <v>119</v>
      </c>
      <c r="LZS1195" s="246">
        <v>213</v>
      </c>
      <c r="LZT1195" s="247" t="e">
        <f>LZT1228+LZT1254+LZT1285+LZT1301+LZT1323+LZT1355+LZT1371+LZT1392+LZT1412+LZT1440+#REF!+LZT1455+#REF!+#REF!+#REF!</f>
        <v>#REF!</v>
      </c>
      <c r="LZU1195" s="241" t="s">
        <v>39</v>
      </c>
      <c r="LZV1195" s="242" t="s">
        <v>26</v>
      </c>
      <c r="LZW1195" s="243">
        <v>7</v>
      </c>
      <c r="LZX1195" s="243">
        <v>2</v>
      </c>
      <c r="LZY1195" s="244" t="s">
        <v>237</v>
      </c>
      <c r="LZZ1195" s="245">
        <v>119</v>
      </c>
      <c r="MAA1195" s="246">
        <v>213</v>
      </c>
      <c r="MAB1195" s="247" t="e">
        <f>MAB1228+MAB1254+MAB1285+MAB1301+MAB1323+MAB1355+MAB1371+MAB1392+MAB1412+MAB1440+#REF!+MAB1455+#REF!+#REF!+#REF!</f>
        <v>#REF!</v>
      </c>
      <c r="MAC1195" s="241" t="s">
        <v>39</v>
      </c>
      <c r="MAD1195" s="242" t="s">
        <v>26</v>
      </c>
      <c r="MAE1195" s="243">
        <v>7</v>
      </c>
      <c r="MAF1195" s="243">
        <v>2</v>
      </c>
      <c r="MAG1195" s="244" t="s">
        <v>237</v>
      </c>
      <c r="MAH1195" s="245">
        <v>119</v>
      </c>
      <c r="MAI1195" s="246">
        <v>213</v>
      </c>
      <c r="MAJ1195" s="247" t="e">
        <f>MAJ1228+MAJ1254+MAJ1285+MAJ1301+MAJ1323+MAJ1355+MAJ1371+MAJ1392+MAJ1412+MAJ1440+#REF!+MAJ1455+#REF!+#REF!+#REF!</f>
        <v>#REF!</v>
      </c>
      <c r="MAK1195" s="241" t="s">
        <v>39</v>
      </c>
      <c r="MAL1195" s="242" t="s">
        <v>26</v>
      </c>
      <c r="MAM1195" s="243">
        <v>7</v>
      </c>
      <c r="MAN1195" s="243">
        <v>2</v>
      </c>
      <c r="MAO1195" s="244" t="s">
        <v>237</v>
      </c>
      <c r="MAP1195" s="245">
        <v>119</v>
      </c>
      <c r="MAQ1195" s="246">
        <v>213</v>
      </c>
      <c r="MAR1195" s="247" t="e">
        <f>MAR1228+MAR1254+MAR1285+MAR1301+MAR1323+MAR1355+MAR1371+MAR1392+MAR1412+MAR1440+#REF!+MAR1455+#REF!+#REF!+#REF!</f>
        <v>#REF!</v>
      </c>
      <c r="MAS1195" s="241" t="s">
        <v>39</v>
      </c>
      <c r="MAT1195" s="242" t="s">
        <v>26</v>
      </c>
      <c r="MAU1195" s="243">
        <v>7</v>
      </c>
      <c r="MAV1195" s="243">
        <v>2</v>
      </c>
      <c r="MAW1195" s="244" t="s">
        <v>237</v>
      </c>
      <c r="MAX1195" s="245">
        <v>119</v>
      </c>
      <c r="MAY1195" s="246">
        <v>213</v>
      </c>
      <c r="MAZ1195" s="247" t="e">
        <f>MAZ1228+MAZ1254+MAZ1285+MAZ1301+MAZ1323+MAZ1355+MAZ1371+MAZ1392+MAZ1412+MAZ1440+#REF!+MAZ1455+#REF!+#REF!+#REF!</f>
        <v>#REF!</v>
      </c>
      <c r="MBA1195" s="241" t="s">
        <v>39</v>
      </c>
      <c r="MBB1195" s="242" t="s">
        <v>26</v>
      </c>
      <c r="MBC1195" s="243">
        <v>7</v>
      </c>
      <c r="MBD1195" s="243">
        <v>2</v>
      </c>
      <c r="MBE1195" s="244" t="s">
        <v>237</v>
      </c>
      <c r="MBF1195" s="245">
        <v>119</v>
      </c>
      <c r="MBG1195" s="246">
        <v>213</v>
      </c>
      <c r="MBH1195" s="247" t="e">
        <f>MBH1228+MBH1254+MBH1285+MBH1301+MBH1323+MBH1355+MBH1371+MBH1392+MBH1412+MBH1440+#REF!+MBH1455+#REF!+#REF!+#REF!</f>
        <v>#REF!</v>
      </c>
      <c r="MBI1195" s="241" t="s">
        <v>39</v>
      </c>
      <c r="MBJ1195" s="242" t="s">
        <v>26</v>
      </c>
      <c r="MBK1195" s="243">
        <v>7</v>
      </c>
      <c r="MBL1195" s="243">
        <v>2</v>
      </c>
      <c r="MBM1195" s="244" t="s">
        <v>237</v>
      </c>
      <c r="MBN1195" s="245">
        <v>119</v>
      </c>
      <c r="MBO1195" s="246">
        <v>213</v>
      </c>
      <c r="MBP1195" s="247" t="e">
        <f>MBP1228+MBP1254+MBP1285+MBP1301+MBP1323+MBP1355+MBP1371+MBP1392+MBP1412+MBP1440+#REF!+MBP1455+#REF!+#REF!+#REF!</f>
        <v>#REF!</v>
      </c>
      <c r="MBQ1195" s="241" t="s">
        <v>39</v>
      </c>
      <c r="MBR1195" s="242" t="s">
        <v>26</v>
      </c>
      <c r="MBS1195" s="243">
        <v>7</v>
      </c>
      <c r="MBT1195" s="243">
        <v>2</v>
      </c>
      <c r="MBU1195" s="244" t="s">
        <v>237</v>
      </c>
      <c r="MBV1195" s="245">
        <v>119</v>
      </c>
      <c r="MBW1195" s="246">
        <v>213</v>
      </c>
      <c r="MBX1195" s="247" t="e">
        <f>MBX1228+MBX1254+MBX1285+MBX1301+MBX1323+MBX1355+MBX1371+MBX1392+MBX1412+MBX1440+#REF!+MBX1455+#REF!+#REF!+#REF!</f>
        <v>#REF!</v>
      </c>
      <c r="MBY1195" s="241" t="s">
        <v>39</v>
      </c>
      <c r="MBZ1195" s="242" t="s">
        <v>26</v>
      </c>
      <c r="MCA1195" s="243">
        <v>7</v>
      </c>
      <c r="MCB1195" s="243">
        <v>2</v>
      </c>
      <c r="MCC1195" s="244" t="s">
        <v>237</v>
      </c>
      <c r="MCD1195" s="245">
        <v>119</v>
      </c>
      <c r="MCE1195" s="246">
        <v>213</v>
      </c>
      <c r="MCF1195" s="247" t="e">
        <f>MCF1228+MCF1254+MCF1285+MCF1301+MCF1323+MCF1355+MCF1371+MCF1392+MCF1412+MCF1440+#REF!+MCF1455+#REF!+#REF!+#REF!</f>
        <v>#REF!</v>
      </c>
      <c r="MCG1195" s="241" t="s">
        <v>39</v>
      </c>
      <c r="MCH1195" s="242" t="s">
        <v>26</v>
      </c>
      <c r="MCI1195" s="243">
        <v>7</v>
      </c>
      <c r="MCJ1195" s="243">
        <v>2</v>
      </c>
      <c r="MCK1195" s="244" t="s">
        <v>237</v>
      </c>
      <c r="MCL1195" s="245">
        <v>119</v>
      </c>
      <c r="MCM1195" s="246">
        <v>213</v>
      </c>
      <c r="MCN1195" s="247" t="e">
        <f>MCN1228+MCN1254+MCN1285+MCN1301+MCN1323+MCN1355+MCN1371+MCN1392+MCN1412+MCN1440+#REF!+MCN1455+#REF!+#REF!+#REF!</f>
        <v>#REF!</v>
      </c>
      <c r="MCO1195" s="241" t="s">
        <v>39</v>
      </c>
      <c r="MCP1195" s="242" t="s">
        <v>26</v>
      </c>
      <c r="MCQ1195" s="243">
        <v>7</v>
      </c>
      <c r="MCR1195" s="243">
        <v>2</v>
      </c>
      <c r="MCS1195" s="244" t="s">
        <v>237</v>
      </c>
      <c r="MCT1195" s="245">
        <v>119</v>
      </c>
      <c r="MCU1195" s="246">
        <v>213</v>
      </c>
      <c r="MCV1195" s="247" t="e">
        <f>MCV1228+MCV1254+MCV1285+MCV1301+MCV1323+MCV1355+MCV1371+MCV1392+MCV1412+MCV1440+#REF!+MCV1455+#REF!+#REF!+#REF!</f>
        <v>#REF!</v>
      </c>
      <c r="MCW1195" s="241" t="s">
        <v>39</v>
      </c>
      <c r="MCX1195" s="242" t="s">
        <v>26</v>
      </c>
      <c r="MCY1195" s="243">
        <v>7</v>
      </c>
      <c r="MCZ1195" s="243">
        <v>2</v>
      </c>
      <c r="MDA1195" s="244" t="s">
        <v>237</v>
      </c>
      <c r="MDB1195" s="245">
        <v>119</v>
      </c>
      <c r="MDC1195" s="246">
        <v>213</v>
      </c>
      <c r="MDD1195" s="247" t="e">
        <f>MDD1228+MDD1254+MDD1285+MDD1301+MDD1323+MDD1355+MDD1371+MDD1392+MDD1412+MDD1440+#REF!+MDD1455+#REF!+#REF!+#REF!</f>
        <v>#REF!</v>
      </c>
      <c r="MDE1195" s="241" t="s">
        <v>39</v>
      </c>
      <c r="MDF1195" s="242" t="s">
        <v>26</v>
      </c>
      <c r="MDG1195" s="243">
        <v>7</v>
      </c>
      <c r="MDH1195" s="243">
        <v>2</v>
      </c>
      <c r="MDI1195" s="244" t="s">
        <v>237</v>
      </c>
      <c r="MDJ1195" s="245">
        <v>119</v>
      </c>
      <c r="MDK1195" s="246">
        <v>213</v>
      </c>
      <c r="MDL1195" s="247" t="e">
        <f>MDL1228+MDL1254+MDL1285+MDL1301+MDL1323+MDL1355+MDL1371+MDL1392+MDL1412+MDL1440+#REF!+MDL1455+#REF!+#REF!+#REF!</f>
        <v>#REF!</v>
      </c>
      <c r="MDM1195" s="241" t="s">
        <v>39</v>
      </c>
      <c r="MDN1195" s="242" t="s">
        <v>26</v>
      </c>
      <c r="MDO1195" s="243">
        <v>7</v>
      </c>
      <c r="MDP1195" s="243">
        <v>2</v>
      </c>
      <c r="MDQ1195" s="244" t="s">
        <v>237</v>
      </c>
      <c r="MDR1195" s="245">
        <v>119</v>
      </c>
      <c r="MDS1195" s="246">
        <v>213</v>
      </c>
      <c r="MDT1195" s="247" t="e">
        <f>MDT1228+MDT1254+MDT1285+MDT1301+MDT1323+MDT1355+MDT1371+MDT1392+MDT1412+MDT1440+#REF!+MDT1455+#REF!+#REF!+#REF!</f>
        <v>#REF!</v>
      </c>
      <c r="MDU1195" s="241" t="s">
        <v>39</v>
      </c>
      <c r="MDV1195" s="242" t="s">
        <v>26</v>
      </c>
      <c r="MDW1195" s="243">
        <v>7</v>
      </c>
      <c r="MDX1195" s="243">
        <v>2</v>
      </c>
      <c r="MDY1195" s="244" t="s">
        <v>237</v>
      </c>
      <c r="MDZ1195" s="245">
        <v>119</v>
      </c>
      <c r="MEA1195" s="246">
        <v>213</v>
      </c>
      <c r="MEB1195" s="247" t="e">
        <f>MEB1228+MEB1254+MEB1285+MEB1301+MEB1323+MEB1355+MEB1371+MEB1392+MEB1412+MEB1440+#REF!+MEB1455+#REF!+#REF!+#REF!</f>
        <v>#REF!</v>
      </c>
      <c r="MEC1195" s="241" t="s">
        <v>39</v>
      </c>
      <c r="MED1195" s="242" t="s">
        <v>26</v>
      </c>
      <c r="MEE1195" s="243">
        <v>7</v>
      </c>
      <c r="MEF1195" s="243">
        <v>2</v>
      </c>
      <c r="MEG1195" s="244" t="s">
        <v>237</v>
      </c>
      <c r="MEH1195" s="245">
        <v>119</v>
      </c>
      <c r="MEI1195" s="246">
        <v>213</v>
      </c>
      <c r="MEJ1195" s="247" t="e">
        <f>MEJ1228+MEJ1254+MEJ1285+MEJ1301+MEJ1323+MEJ1355+MEJ1371+MEJ1392+MEJ1412+MEJ1440+#REF!+MEJ1455+#REF!+#REF!+#REF!</f>
        <v>#REF!</v>
      </c>
      <c r="MEK1195" s="241" t="s">
        <v>39</v>
      </c>
      <c r="MEL1195" s="242" t="s">
        <v>26</v>
      </c>
      <c r="MEM1195" s="243">
        <v>7</v>
      </c>
      <c r="MEN1195" s="243">
        <v>2</v>
      </c>
      <c r="MEO1195" s="244" t="s">
        <v>237</v>
      </c>
      <c r="MEP1195" s="245">
        <v>119</v>
      </c>
      <c r="MEQ1195" s="246">
        <v>213</v>
      </c>
      <c r="MER1195" s="247" t="e">
        <f>MER1228+MER1254+MER1285+MER1301+MER1323+MER1355+MER1371+MER1392+MER1412+MER1440+#REF!+MER1455+#REF!+#REF!+#REF!</f>
        <v>#REF!</v>
      </c>
      <c r="MES1195" s="241" t="s">
        <v>39</v>
      </c>
      <c r="MET1195" s="242" t="s">
        <v>26</v>
      </c>
      <c r="MEU1195" s="243">
        <v>7</v>
      </c>
      <c r="MEV1195" s="243">
        <v>2</v>
      </c>
      <c r="MEW1195" s="244" t="s">
        <v>237</v>
      </c>
      <c r="MEX1195" s="245">
        <v>119</v>
      </c>
      <c r="MEY1195" s="246">
        <v>213</v>
      </c>
      <c r="MEZ1195" s="247" t="e">
        <f>MEZ1228+MEZ1254+MEZ1285+MEZ1301+MEZ1323+MEZ1355+MEZ1371+MEZ1392+MEZ1412+MEZ1440+#REF!+MEZ1455+#REF!+#REF!+#REF!</f>
        <v>#REF!</v>
      </c>
      <c r="MFA1195" s="241" t="s">
        <v>39</v>
      </c>
      <c r="MFB1195" s="242" t="s">
        <v>26</v>
      </c>
      <c r="MFC1195" s="243">
        <v>7</v>
      </c>
      <c r="MFD1195" s="243">
        <v>2</v>
      </c>
      <c r="MFE1195" s="244" t="s">
        <v>237</v>
      </c>
      <c r="MFF1195" s="245">
        <v>119</v>
      </c>
      <c r="MFG1195" s="246">
        <v>213</v>
      </c>
      <c r="MFH1195" s="247" t="e">
        <f>MFH1228+MFH1254+MFH1285+MFH1301+MFH1323+MFH1355+MFH1371+MFH1392+MFH1412+MFH1440+#REF!+MFH1455+#REF!+#REF!+#REF!</f>
        <v>#REF!</v>
      </c>
      <c r="MFI1195" s="241" t="s">
        <v>39</v>
      </c>
      <c r="MFJ1195" s="242" t="s">
        <v>26</v>
      </c>
      <c r="MFK1195" s="243">
        <v>7</v>
      </c>
      <c r="MFL1195" s="243">
        <v>2</v>
      </c>
      <c r="MFM1195" s="244" t="s">
        <v>237</v>
      </c>
      <c r="MFN1195" s="245">
        <v>119</v>
      </c>
      <c r="MFO1195" s="246">
        <v>213</v>
      </c>
      <c r="MFP1195" s="247" t="e">
        <f>MFP1228+MFP1254+MFP1285+MFP1301+MFP1323+MFP1355+MFP1371+MFP1392+MFP1412+MFP1440+#REF!+MFP1455+#REF!+#REF!+#REF!</f>
        <v>#REF!</v>
      </c>
      <c r="MFQ1195" s="241" t="s">
        <v>39</v>
      </c>
      <c r="MFR1195" s="242" t="s">
        <v>26</v>
      </c>
      <c r="MFS1195" s="243">
        <v>7</v>
      </c>
      <c r="MFT1195" s="243">
        <v>2</v>
      </c>
      <c r="MFU1195" s="244" t="s">
        <v>237</v>
      </c>
      <c r="MFV1195" s="245">
        <v>119</v>
      </c>
      <c r="MFW1195" s="246">
        <v>213</v>
      </c>
      <c r="MFX1195" s="247" t="e">
        <f>MFX1228+MFX1254+MFX1285+MFX1301+MFX1323+MFX1355+MFX1371+MFX1392+MFX1412+MFX1440+#REF!+MFX1455+#REF!+#REF!+#REF!</f>
        <v>#REF!</v>
      </c>
      <c r="MFY1195" s="241" t="s">
        <v>39</v>
      </c>
      <c r="MFZ1195" s="242" t="s">
        <v>26</v>
      </c>
      <c r="MGA1195" s="243">
        <v>7</v>
      </c>
      <c r="MGB1195" s="243">
        <v>2</v>
      </c>
      <c r="MGC1195" s="244" t="s">
        <v>237</v>
      </c>
      <c r="MGD1195" s="245">
        <v>119</v>
      </c>
      <c r="MGE1195" s="246">
        <v>213</v>
      </c>
      <c r="MGF1195" s="247" t="e">
        <f>MGF1228+MGF1254+MGF1285+MGF1301+MGF1323+MGF1355+MGF1371+MGF1392+MGF1412+MGF1440+#REF!+MGF1455+#REF!+#REF!+#REF!</f>
        <v>#REF!</v>
      </c>
      <c r="MGG1195" s="241" t="s">
        <v>39</v>
      </c>
      <c r="MGH1195" s="242" t="s">
        <v>26</v>
      </c>
      <c r="MGI1195" s="243">
        <v>7</v>
      </c>
      <c r="MGJ1195" s="243">
        <v>2</v>
      </c>
      <c r="MGK1195" s="244" t="s">
        <v>237</v>
      </c>
      <c r="MGL1195" s="245">
        <v>119</v>
      </c>
      <c r="MGM1195" s="246">
        <v>213</v>
      </c>
      <c r="MGN1195" s="247" t="e">
        <f>MGN1228+MGN1254+MGN1285+MGN1301+MGN1323+MGN1355+MGN1371+MGN1392+MGN1412+MGN1440+#REF!+MGN1455+#REF!+#REF!+#REF!</f>
        <v>#REF!</v>
      </c>
      <c r="MGO1195" s="241" t="s">
        <v>39</v>
      </c>
      <c r="MGP1195" s="242" t="s">
        <v>26</v>
      </c>
      <c r="MGQ1195" s="243">
        <v>7</v>
      </c>
      <c r="MGR1195" s="243">
        <v>2</v>
      </c>
      <c r="MGS1195" s="244" t="s">
        <v>237</v>
      </c>
      <c r="MGT1195" s="245">
        <v>119</v>
      </c>
      <c r="MGU1195" s="246">
        <v>213</v>
      </c>
      <c r="MGV1195" s="247" t="e">
        <f>MGV1228+MGV1254+MGV1285+MGV1301+MGV1323+MGV1355+MGV1371+MGV1392+MGV1412+MGV1440+#REF!+MGV1455+#REF!+#REF!+#REF!</f>
        <v>#REF!</v>
      </c>
      <c r="MGW1195" s="241" t="s">
        <v>39</v>
      </c>
      <c r="MGX1195" s="242" t="s">
        <v>26</v>
      </c>
      <c r="MGY1195" s="243">
        <v>7</v>
      </c>
      <c r="MGZ1195" s="243">
        <v>2</v>
      </c>
      <c r="MHA1195" s="244" t="s">
        <v>237</v>
      </c>
      <c r="MHB1195" s="245">
        <v>119</v>
      </c>
      <c r="MHC1195" s="246">
        <v>213</v>
      </c>
      <c r="MHD1195" s="247" t="e">
        <f>MHD1228+MHD1254+MHD1285+MHD1301+MHD1323+MHD1355+MHD1371+MHD1392+MHD1412+MHD1440+#REF!+MHD1455+#REF!+#REF!+#REF!</f>
        <v>#REF!</v>
      </c>
      <c r="MHE1195" s="241" t="s">
        <v>39</v>
      </c>
      <c r="MHF1195" s="242" t="s">
        <v>26</v>
      </c>
      <c r="MHG1195" s="243">
        <v>7</v>
      </c>
      <c r="MHH1195" s="243">
        <v>2</v>
      </c>
      <c r="MHI1195" s="244" t="s">
        <v>237</v>
      </c>
      <c r="MHJ1195" s="245">
        <v>119</v>
      </c>
      <c r="MHK1195" s="246">
        <v>213</v>
      </c>
      <c r="MHL1195" s="247" t="e">
        <f>MHL1228+MHL1254+MHL1285+MHL1301+MHL1323+MHL1355+MHL1371+MHL1392+MHL1412+MHL1440+#REF!+MHL1455+#REF!+#REF!+#REF!</f>
        <v>#REF!</v>
      </c>
      <c r="MHM1195" s="241" t="s">
        <v>39</v>
      </c>
      <c r="MHN1195" s="242" t="s">
        <v>26</v>
      </c>
      <c r="MHO1195" s="243">
        <v>7</v>
      </c>
      <c r="MHP1195" s="243">
        <v>2</v>
      </c>
      <c r="MHQ1195" s="244" t="s">
        <v>237</v>
      </c>
      <c r="MHR1195" s="245">
        <v>119</v>
      </c>
      <c r="MHS1195" s="246">
        <v>213</v>
      </c>
      <c r="MHT1195" s="247" t="e">
        <f>MHT1228+MHT1254+MHT1285+MHT1301+MHT1323+MHT1355+MHT1371+MHT1392+MHT1412+MHT1440+#REF!+MHT1455+#REF!+#REF!+#REF!</f>
        <v>#REF!</v>
      </c>
      <c r="MHU1195" s="241" t="s">
        <v>39</v>
      </c>
      <c r="MHV1195" s="242" t="s">
        <v>26</v>
      </c>
      <c r="MHW1195" s="243">
        <v>7</v>
      </c>
      <c r="MHX1195" s="243">
        <v>2</v>
      </c>
      <c r="MHY1195" s="244" t="s">
        <v>237</v>
      </c>
      <c r="MHZ1195" s="245">
        <v>119</v>
      </c>
      <c r="MIA1195" s="246">
        <v>213</v>
      </c>
      <c r="MIB1195" s="247" t="e">
        <f>MIB1228+MIB1254+MIB1285+MIB1301+MIB1323+MIB1355+MIB1371+MIB1392+MIB1412+MIB1440+#REF!+MIB1455+#REF!+#REF!+#REF!</f>
        <v>#REF!</v>
      </c>
      <c r="MIC1195" s="241" t="s">
        <v>39</v>
      </c>
      <c r="MID1195" s="242" t="s">
        <v>26</v>
      </c>
      <c r="MIE1195" s="243">
        <v>7</v>
      </c>
      <c r="MIF1195" s="243">
        <v>2</v>
      </c>
      <c r="MIG1195" s="244" t="s">
        <v>237</v>
      </c>
      <c r="MIH1195" s="245">
        <v>119</v>
      </c>
      <c r="MII1195" s="246">
        <v>213</v>
      </c>
      <c r="MIJ1195" s="247" t="e">
        <f>MIJ1228+MIJ1254+MIJ1285+MIJ1301+MIJ1323+MIJ1355+MIJ1371+MIJ1392+MIJ1412+MIJ1440+#REF!+MIJ1455+#REF!+#REF!+#REF!</f>
        <v>#REF!</v>
      </c>
      <c r="MIK1195" s="241" t="s">
        <v>39</v>
      </c>
      <c r="MIL1195" s="242" t="s">
        <v>26</v>
      </c>
      <c r="MIM1195" s="243">
        <v>7</v>
      </c>
      <c r="MIN1195" s="243">
        <v>2</v>
      </c>
      <c r="MIO1195" s="244" t="s">
        <v>237</v>
      </c>
      <c r="MIP1195" s="245">
        <v>119</v>
      </c>
      <c r="MIQ1195" s="246">
        <v>213</v>
      </c>
      <c r="MIR1195" s="247" t="e">
        <f>MIR1228+MIR1254+MIR1285+MIR1301+MIR1323+MIR1355+MIR1371+MIR1392+MIR1412+MIR1440+#REF!+MIR1455+#REF!+#REF!+#REF!</f>
        <v>#REF!</v>
      </c>
      <c r="MIS1195" s="241" t="s">
        <v>39</v>
      </c>
      <c r="MIT1195" s="242" t="s">
        <v>26</v>
      </c>
      <c r="MIU1195" s="243">
        <v>7</v>
      </c>
      <c r="MIV1195" s="243">
        <v>2</v>
      </c>
      <c r="MIW1195" s="244" t="s">
        <v>237</v>
      </c>
      <c r="MIX1195" s="245">
        <v>119</v>
      </c>
      <c r="MIY1195" s="246">
        <v>213</v>
      </c>
      <c r="MIZ1195" s="247" t="e">
        <f>MIZ1228+MIZ1254+MIZ1285+MIZ1301+MIZ1323+MIZ1355+MIZ1371+MIZ1392+MIZ1412+MIZ1440+#REF!+MIZ1455+#REF!+#REF!+#REF!</f>
        <v>#REF!</v>
      </c>
      <c r="MJA1195" s="241" t="s">
        <v>39</v>
      </c>
      <c r="MJB1195" s="242" t="s">
        <v>26</v>
      </c>
      <c r="MJC1195" s="243">
        <v>7</v>
      </c>
      <c r="MJD1195" s="243">
        <v>2</v>
      </c>
      <c r="MJE1195" s="244" t="s">
        <v>237</v>
      </c>
      <c r="MJF1195" s="245">
        <v>119</v>
      </c>
      <c r="MJG1195" s="246">
        <v>213</v>
      </c>
      <c r="MJH1195" s="247" t="e">
        <f>MJH1228+MJH1254+MJH1285+MJH1301+MJH1323+MJH1355+MJH1371+MJH1392+MJH1412+MJH1440+#REF!+MJH1455+#REF!+#REF!+#REF!</f>
        <v>#REF!</v>
      </c>
      <c r="MJI1195" s="241" t="s">
        <v>39</v>
      </c>
      <c r="MJJ1195" s="242" t="s">
        <v>26</v>
      </c>
      <c r="MJK1195" s="243">
        <v>7</v>
      </c>
      <c r="MJL1195" s="243">
        <v>2</v>
      </c>
      <c r="MJM1195" s="244" t="s">
        <v>237</v>
      </c>
      <c r="MJN1195" s="245">
        <v>119</v>
      </c>
      <c r="MJO1195" s="246">
        <v>213</v>
      </c>
      <c r="MJP1195" s="247" t="e">
        <f>MJP1228+MJP1254+MJP1285+MJP1301+MJP1323+MJP1355+MJP1371+MJP1392+MJP1412+MJP1440+#REF!+MJP1455+#REF!+#REF!+#REF!</f>
        <v>#REF!</v>
      </c>
      <c r="MJQ1195" s="241" t="s">
        <v>39</v>
      </c>
      <c r="MJR1195" s="242" t="s">
        <v>26</v>
      </c>
      <c r="MJS1195" s="243">
        <v>7</v>
      </c>
      <c r="MJT1195" s="243">
        <v>2</v>
      </c>
      <c r="MJU1195" s="244" t="s">
        <v>237</v>
      </c>
      <c r="MJV1195" s="245">
        <v>119</v>
      </c>
      <c r="MJW1195" s="246">
        <v>213</v>
      </c>
      <c r="MJX1195" s="247" t="e">
        <f>MJX1228+MJX1254+MJX1285+MJX1301+MJX1323+MJX1355+MJX1371+MJX1392+MJX1412+MJX1440+#REF!+MJX1455+#REF!+#REF!+#REF!</f>
        <v>#REF!</v>
      </c>
      <c r="MJY1195" s="241" t="s">
        <v>39</v>
      </c>
      <c r="MJZ1195" s="242" t="s">
        <v>26</v>
      </c>
      <c r="MKA1195" s="243">
        <v>7</v>
      </c>
      <c r="MKB1195" s="243">
        <v>2</v>
      </c>
      <c r="MKC1195" s="244" t="s">
        <v>237</v>
      </c>
      <c r="MKD1195" s="245">
        <v>119</v>
      </c>
      <c r="MKE1195" s="246">
        <v>213</v>
      </c>
      <c r="MKF1195" s="247" t="e">
        <f>MKF1228+MKF1254+MKF1285+MKF1301+MKF1323+MKF1355+MKF1371+MKF1392+MKF1412+MKF1440+#REF!+MKF1455+#REF!+#REF!+#REF!</f>
        <v>#REF!</v>
      </c>
      <c r="MKG1195" s="241" t="s">
        <v>39</v>
      </c>
      <c r="MKH1195" s="242" t="s">
        <v>26</v>
      </c>
      <c r="MKI1195" s="243">
        <v>7</v>
      </c>
      <c r="MKJ1195" s="243">
        <v>2</v>
      </c>
      <c r="MKK1195" s="244" t="s">
        <v>237</v>
      </c>
      <c r="MKL1195" s="245">
        <v>119</v>
      </c>
      <c r="MKM1195" s="246">
        <v>213</v>
      </c>
      <c r="MKN1195" s="247" t="e">
        <f>MKN1228+MKN1254+MKN1285+MKN1301+MKN1323+MKN1355+MKN1371+MKN1392+MKN1412+MKN1440+#REF!+MKN1455+#REF!+#REF!+#REF!</f>
        <v>#REF!</v>
      </c>
      <c r="MKO1195" s="241" t="s">
        <v>39</v>
      </c>
      <c r="MKP1195" s="242" t="s">
        <v>26</v>
      </c>
      <c r="MKQ1195" s="243">
        <v>7</v>
      </c>
      <c r="MKR1195" s="243">
        <v>2</v>
      </c>
      <c r="MKS1195" s="244" t="s">
        <v>237</v>
      </c>
      <c r="MKT1195" s="245">
        <v>119</v>
      </c>
      <c r="MKU1195" s="246">
        <v>213</v>
      </c>
      <c r="MKV1195" s="247" t="e">
        <f>MKV1228+MKV1254+MKV1285+MKV1301+MKV1323+MKV1355+MKV1371+MKV1392+MKV1412+MKV1440+#REF!+MKV1455+#REF!+#REF!+#REF!</f>
        <v>#REF!</v>
      </c>
      <c r="MKW1195" s="241" t="s">
        <v>39</v>
      </c>
      <c r="MKX1195" s="242" t="s">
        <v>26</v>
      </c>
      <c r="MKY1195" s="243">
        <v>7</v>
      </c>
      <c r="MKZ1195" s="243">
        <v>2</v>
      </c>
      <c r="MLA1195" s="244" t="s">
        <v>237</v>
      </c>
      <c r="MLB1195" s="245">
        <v>119</v>
      </c>
      <c r="MLC1195" s="246">
        <v>213</v>
      </c>
      <c r="MLD1195" s="247" t="e">
        <f>MLD1228+MLD1254+MLD1285+MLD1301+MLD1323+MLD1355+MLD1371+MLD1392+MLD1412+MLD1440+#REF!+MLD1455+#REF!+#REF!+#REF!</f>
        <v>#REF!</v>
      </c>
      <c r="MLE1195" s="241" t="s">
        <v>39</v>
      </c>
      <c r="MLF1195" s="242" t="s">
        <v>26</v>
      </c>
      <c r="MLG1195" s="243">
        <v>7</v>
      </c>
      <c r="MLH1195" s="243">
        <v>2</v>
      </c>
      <c r="MLI1195" s="244" t="s">
        <v>237</v>
      </c>
      <c r="MLJ1195" s="245">
        <v>119</v>
      </c>
      <c r="MLK1195" s="246">
        <v>213</v>
      </c>
      <c r="MLL1195" s="247" t="e">
        <f>MLL1228+MLL1254+MLL1285+MLL1301+MLL1323+MLL1355+MLL1371+MLL1392+MLL1412+MLL1440+#REF!+MLL1455+#REF!+#REF!+#REF!</f>
        <v>#REF!</v>
      </c>
      <c r="MLM1195" s="241" t="s">
        <v>39</v>
      </c>
      <c r="MLN1195" s="242" t="s">
        <v>26</v>
      </c>
      <c r="MLO1195" s="243">
        <v>7</v>
      </c>
      <c r="MLP1195" s="243">
        <v>2</v>
      </c>
      <c r="MLQ1195" s="244" t="s">
        <v>237</v>
      </c>
      <c r="MLR1195" s="245">
        <v>119</v>
      </c>
      <c r="MLS1195" s="246">
        <v>213</v>
      </c>
      <c r="MLT1195" s="247" t="e">
        <f>MLT1228+MLT1254+MLT1285+MLT1301+MLT1323+MLT1355+MLT1371+MLT1392+MLT1412+MLT1440+#REF!+MLT1455+#REF!+#REF!+#REF!</f>
        <v>#REF!</v>
      </c>
      <c r="MLU1195" s="241" t="s">
        <v>39</v>
      </c>
      <c r="MLV1195" s="242" t="s">
        <v>26</v>
      </c>
      <c r="MLW1195" s="243">
        <v>7</v>
      </c>
      <c r="MLX1195" s="243">
        <v>2</v>
      </c>
      <c r="MLY1195" s="244" t="s">
        <v>237</v>
      </c>
      <c r="MLZ1195" s="245">
        <v>119</v>
      </c>
      <c r="MMA1195" s="246">
        <v>213</v>
      </c>
      <c r="MMB1195" s="247" t="e">
        <f>MMB1228+MMB1254+MMB1285+MMB1301+MMB1323+MMB1355+MMB1371+MMB1392+MMB1412+MMB1440+#REF!+MMB1455+#REF!+#REF!+#REF!</f>
        <v>#REF!</v>
      </c>
      <c r="MMC1195" s="241" t="s">
        <v>39</v>
      </c>
      <c r="MMD1195" s="242" t="s">
        <v>26</v>
      </c>
      <c r="MME1195" s="243">
        <v>7</v>
      </c>
      <c r="MMF1195" s="243">
        <v>2</v>
      </c>
      <c r="MMG1195" s="244" t="s">
        <v>237</v>
      </c>
      <c r="MMH1195" s="245">
        <v>119</v>
      </c>
      <c r="MMI1195" s="246">
        <v>213</v>
      </c>
      <c r="MMJ1195" s="247" t="e">
        <f>MMJ1228+MMJ1254+MMJ1285+MMJ1301+MMJ1323+MMJ1355+MMJ1371+MMJ1392+MMJ1412+MMJ1440+#REF!+MMJ1455+#REF!+#REF!+#REF!</f>
        <v>#REF!</v>
      </c>
      <c r="MMK1195" s="241" t="s">
        <v>39</v>
      </c>
      <c r="MML1195" s="242" t="s">
        <v>26</v>
      </c>
      <c r="MMM1195" s="243">
        <v>7</v>
      </c>
      <c r="MMN1195" s="243">
        <v>2</v>
      </c>
      <c r="MMO1195" s="244" t="s">
        <v>237</v>
      </c>
      <c r="MMP1195" s="245">
        <v>119</v>
      </c>
      <c r="MMQ1195" s="246">
        <v>213</v>
      </c>
      <c r="MMR1195" s="247" t="e">
        <f>MMR1228+MMR1254+MMR1285+MMR1301+MMR1323+MMR1355+MMR1371+MMR1392+MMR1412+MMR1440+#REF!+MMR1455+#REF!+#REF!+#REF!</f>
        <v>#REF!</v>
      </c>
      <c r="MMS1195" s="241" t="s">
        <v>39</v>
      </c>
      <c r="MMT1195" s="242" t="s">
        <v>26</v>
      </c>
      <c r="MMU1195" s="243">
        <v>7</v>
      </c>
      <c r="MMV1195" s="243">
        <v>2</v>
      </c>
      <c r="MMW1195" s="244" t="s">
        <v>237</v>
      </c>
      <c r="MMX1195" s="245">
        <v>119</v>
      </c>
      <c r="MMY1195" s="246">
        <v>213</v>
      </c>
      <c r="MMZ1195" s="247" t="e">
        <f>MMZ1228+MMZ1254+MMZ1285+MMZ1301+MMZ1323+MMZ1355+MMZ1371+MMZ1392+MMZ1412+MMZ1440+#REF!+MMZ1455+#REF!+#REF!+#REF!</f>
        <v>#REF!</v>
      </c>
      <c r="MNA1195" s="241" t="s">
        <v>39</v>
      </c>
      <c r="MNB1195" s="242" t="s">
        <v>26</v>
      </c>
      <c r="MNC1195" s="243">
        <v>7</v>
      </c>
      <c r="MND1195" s="243">
        <v>2</v>
      </c>
      <c r="MNE1195" s="244" t="s">
        <v>237</v>
      </c>
      <c r="MNF1195" s="245">
        <v>119</v>
      </c>
      <c r="MNG1195" s="246">
        <v>213</v>
      </c>
      <c r="MNH1195" s="247" t="e">
        <f>MNH1228+MNH1254+MNH1285+MNH1301+MNH1323+MNH1355+MNH1371+MNH1392+MNH1412+MNH1440+#REF!+MNH1455+#REF!+#REF!+#REF!</f>
        <v>#REF!</v>
      </c>
      <c r="MNI1195" s="241" t="s">
        <v>39</v>
      </c>
      <c r="MNJ1195" s="242" t="s">
        <v>26</v>
      </c>
      <c r="MNK1195" s="243">
        <v>7</v>
      </c>
      <c r="MNL1195" s="243">
        <v>2</v>
      </c>
      <c r="MNM1195" s="244" t="s">
        <v>237</v>
      </c>
      <c r="MNN1195" s="245">
        <v>119</v>
      </c>
      <c r="MNO1195" s="246">
        <v>213</v>
      </c>
      <c r="MNP1195" s="247" t="e">
        <f>MNP1228+MNP1254+MNP1285+MNP1301+MNP1323+MNP1355+MNP1371+MNP1392+MNP1412+MNP1440+#REF!+MNP1455+#REF!+#REF!+#REF!</f>
        <v>#REF!</v>
      </c>
      <c r="MNQ1195" s="241" t="s">
        <v>39</v>
      </c>
      <c r="MNR1195" s="242" t="s">
        <v>26</v>
      </c>
      <c r="MNS1195" s="243">
        <v>7</v>
      </c>
      <c r="MNT1195" s="243">
        <v>2</v>
      </c>
      <c r="MNU1195" s="244" t="s">
        <v>237</v>
      </c>
      <c r="MNV1195" s="245">
        <v>119</v>
      </c>
      <c r="MNW1195" s="246">
        <v>213</v>
      </c>
      <c r="MNX1195" s="247" t="e">
        <f>MNX1228+MNX1254+MNX1285+MNX1301+MNX1323+MNX1355+MNX1371+MNX1392+MNX1412+MNX1440+#REF!+MNX1455+#REF!+#REF!+#REF!</f>
        <v>#REF!</v>
      </c>
      <c r="MNY1195" s="241" t="s">
        <v>39</v>
      </c>
      <c r="MNZ1195" s="242" t="s">
        <v>26</v>
      </c>
      <c r="MOA1195" s="243">
        <v>7</v>
      </c>
      <c r="MOB1195" s="243">
        <v>2</v>
      </c>
      <c r="MOC1195" s="244" t="s">
        <v>237</v>
      </c>
      <c r="MOD1195" s="245">
        <v>119</v>
      </c>
      <c r="MOE1195" s="246">
        <v>213</v>
      </c>
      <c r="MOF1195" s="247" t="e">
        <f>MOF1228+MOF1254+MOF1285+MOF1301+MOF1323+MOF1355+MOF1371+MOF1392+MOF1412+MOF1440+#REF!+MOF1455+#REF!+#REF!+#REF!</f>
        <v>#REF!</v>
      </c>
      <c r="MOG1195" s="241" t="s">
        <v>39</v>
      </c>
      <c r="MOH1195" s="242" t="s">
        <v>26</v>
      </c>
      <c r="MOI1195" s="243">
        <v>7</v>
      </c>
      <c r="MOJ1195" s="243">
        <v>2</v>
      </c>
      <c r="MOK1195" s="244" t="s">
        <v>237</v>
      </c>
      <c r="MOL1195" s="245">
        <v>119</v>
      </c>
      <c r="MOM1195" s="246">
        <v>213</v>
      </c>
      <c r="MON1195" s="247" t="e">
        <f>MON1228+MON1254+MON1285+MON1301+MON1323+MON1355+MON1371+MON1392+MON1412+MON1440+#REF!+MON1455+#REF!+#REF!+#REF!</f>
        <v>#REF!</v>
      </c>
      <c r="MOO1195" s="241" t="s">
        <v>39</v>
      </c>
      <c r="MOP1195" s="242" t="s">
        <v>26</v>
      </c>
      <c r="MOQ1195" s="243">
        <v>7</v>
      </c>
      <c r="MOR1195" s="243">
        <v>2</v>
      </c>
      <c r="MOS1195" s="244" t="s">
        <v>237</v>
      </c>
      <c r="MOT1195" s="245">
        <v>119</v>
      </c>
      <c r="MOU1195" s="246">
        <v>213</v>
      </c>
      <c r="MOV1195" s="247" t="e">
        <f>MOV1228+MOV1254+MOV1285+MOV1301+MOV1323+MOV1355+MOV1371+MOV1392+MOV1412+MOV1440+#REF!+MOV1455+#REF!+#REF!+#REF!</f>
        <v>#REF!</v>
      </c>
      <c r="MOW1195" s="241" t="s">
        <v>39</v>
      </c>
      <c r="MOX1195" s="242" t="s">
        <v>26</v>
      </c>
      <c r="MOY1195" s="243">
        <v>7</v>
      </c>
      <c r="MOZ1195" s="243">
        <v>2</v>
      </c>
      <c r="MPA1195" s="244" t="s">
        <v>237</v>
      </c>
      <c r="MPB1195" s="245">
        <v>119</v>
      </c>
      <c r="MPC1195" s="246">
        <v>213</v>
      </c>
      <c r="MPD1195" s="247" t="e">
        <f>MPD1228+MPD1254+MPD1285+MPD1301+MPD1323+MPD1355+MPD1371+MPD1392+MPD1412+MPD1440+#REF!+MPD1455+#REF!+#REF!+#REF!</f>
        <v>#REF!</v>
      </c>
      <c r="MPE1195" s="241" t="s">
        <v>39</v>
      </c>
      <c r="MPF1195" s="242" t="s">
        <v>26</v>
      </c>
      <c r="MPG1195" s="243">
        <v>7</v>
      </c>
      <c r="MPH1195" s="243">
        <v>2</v>
      </c>
      <c r="MPI1195" s="244" t="s">
        <v>237</v>
      </c>
      <c r="MPJ1195" s="245">
        <v>119</v>
      </c>
      <c r="MPK1195" s="246">
        <v>213</v>
      </c>
      <c r="MPL1195" s="247" t="e">
        <f>MPL1228+MPL1254+MPL1285+MPL1301+MPL1323+MPL1355+MPL1371+MPL1392+MPL1412+MPL1440+#REF!+MPL1455+#REF!+#REF!+#REF!</f>
        <v>#REF!</v>
      </c>
      <c r="MPM1195" s="241" t="s">
        <v>39</v>
      </c>
      <c r="MPN1195" s="242" t="s">
        <v>26</v>
      </c>
      <c r="MPO1195" s="243">
        <v>7</v>
      </c>
      <c r="MPP1195" s="243">
        <v>2</v>
      </c>
      <c r="MPQ1195" s="244" t="s">
        <v>237</v>
      </c>
      <c r="MPR1195" s="245">
        <v>119</v>
      </c>
      <c r="MPS1195" s="246">
        <v>213</v>
      </c>
      <c r="MPT1195" s="247" t="e">
        <f>MPT1228+MPT1254+MPT1285+MPT1301+MPT1323+MPT1355+MPT1371+MPT1392+MPT1412+MPT1440+#REF!+MPT1455+#REF!+#REF!+#REF!</f>
        <v>#REF!</v>
      </c>
      <c r="MPU1195" s="241" t="s">
        <v>39</v>
      </c>
      <c r="MPV1195" s="242" t="s">
        <v>26</v>
      </c>
      <c r="MPW1195" s="243">
        <v>7</v>
      </c>
      <c r="MPX1195" s="243">
        <v>2</v>
      </c>
      <c r="MPY1195" s="244" t="s">
        <v>237</v>
      </c>
      <c r="MPZ1195" s="245">
        <v>119</v>
      </c>
      <c r="MQA1195" s="246">
        <v>213</v>
      </c>
      <c r="MQB1195" s="247" t="e">
        <f>MQB1228+MQB1254+MQB1285+MQB1301+MQB1323+MQB1355+MQB1371+MQB1392+MQB1412+MQB1440+#REF!+MQB1455+#REF!+#REF!+#REF!</f>
        <v>#REF!</v>
      </c>
      <c r="MQC1195" s="241" t="s">
        <v>39</v>
      </c>
      <c r="MQD1195" s="242" t="s">
        <v>26</v>
      </c>
      <c r="MQE1195" s="243">
        <v>7</v>
      </c>
      <c r="MQF1195" s="243">
        <v>2</v>
      </c>
      <c r="MQG1195" s="244" t="s">
        <v>237</v>
      </c>
      <c r="MQH1195" s="245">
        <v>119</v>
      </c>
      <c r="MQI1195" s="246">
        <v>213</v>
      </c>
      <c r="MQJ1195" s="247" t="e">
        <f>MQJ1228+MQJ1254+MQJ1285+MQJ1301+MQJ1323+MQJ1355+MQJ1371+MQJ1392+MQJ1412+MQJ1440+#REF!+MQJ1455+#REF!+#REF!+#REF!</f>
        <v>#REF!</v>
      </c>
      <c r="MQK1195" s="241" t="s">
        <v>39</v>
      </c>
      <c r="MQL1195" s="242" t="s">
        <v>26</v>
      </c>
      <c r="MQM1195" s="243">
        <v>7</v>
      </c>
      <c r="MQN1195" s="243">
        <v>2</v>
      </c>
      <c r="MQO1195" s="244" t="s">
        <v>237</v>
      </c>
      <c r="MQP1195" s="245">
        <v>119</v>
      </c>
      <c r="MQQ1195" s="246">
        <v>213</v>
      </c>
      <c r="MQR1195" s="247" t="e">
        <f>MQR1228+MQR1254+MQR1285+MQR1301+MQR1323+MQR1355+MQR1371+MQR1392+MQR1412+MQR1440+#REF!+MQR1455+#REF!+#REF!+#REF!</f>
        <v>#REF!</v>
      </c>
      <c r="MQS1195" s="241" t="s">
        <v>39</v>
      </c>
      <c r="MQT1195" s="242" t="s">
        <v>26</v>
      </c>
      <c r="MQU1195" s="243">
        <v>7</v>
      </c>
      <c r="MQV1195" s="243">
        <v>2</v>
      </c>
      <c r="MQW1195" s="244" t="s">
        <v>237</v>
      </c>
      <c r="MQX1195" s="245">
        <v>119</v>
      </c>
      <c r="MQY1195" s="246">
        <v>213</v>
      </c>
      <c r="MQZ1195" s="247" t="e">
        <f>MQZ1228+MQZ1254+MQZ1285+MQZ1301+MQZ1323+MQZ1355+MQZ1371+MQZ1392+MQZ1412+MQZ1440+#REF!+MQZ1455+#REF!+#REF!+#REF!</f>
        <v>#REF!</v>
      </c>
      <c r="MRA1195" s="241" t="s">
        <v>39</v>
      </c>
      <c r="MRB1195" s="242" t="s">
        <v>26</v>
      </c>
      <c r="MRC1195" s="243">
        <v>7</v>
      </c>
      <c r="MRD1195" s="243">
        <v>2</v>
      </c>
      <c r="MRE1195" s="244" t="s">
        <v>237</v>
      </c>
      <c r="MRF1195" s="245">
        <v>119</v>
      </c>
      <c r="MRG1195" s="246">
        <v>213</v>
      </c>
      <c r="MRH1195" s="247" t="e">
        <f>MRH1228+MRH1254+MRH1285+MRH1301+MRH1323+MRH1355+MRH1371+MRH1392+MRH1412+MRH1440+#REF!+MRH1455+#REF!+#REF!+#REF!</f>
        <v>#REF!</v>
      </c>
      <c r="MRI1195" s="241" t="s">
        <v>39</v>
      </c>
      <c r="MRJ1195" s="242" t="s">
        <v>26</v>
      </c>
      <c r="MRK1195" s="243">
        <v>7</v>
      </c>
      <c r="MRL1195" s="243">
        <v>2</v>
      </c>
      <c r="MRM1195" s="244" t="s">
        <v>237</v>
      </c>
      <c r="MRN1195" s="245">
        <v>119</v>
      </c>
      <c r="MRO1195" s="246">
        <v>213</v>
      </c>
      <c r="MRP1195" s="247" t="e">
        <f>MRP1228+MRP1254+MRP1285+MRP1301+MRP1323+MRP1355+MRP1371+MRP1392+MRP1412+MRP1440+#REF!+MRP1455+#REF!+#REF!+#REF!</f>
        <v>#REF!</v>
      </c>
      <c r="MRQ1195" s="241" t="s">
        <v>39</v>
      </c>
      <c r="MRR1195" s="242" t="s">
        <v>26</v>
      </c>
      <c r="MRS1195" s="243">
        <v>7</v>
      </c>
      <c r="MRT1195" s="243">
        <v>2</v>
      </c>
      <c r="MRU1195" s="244" t="s">
        <v>237</v>
      </c>
      <c r="MRV1195" s="245">
        <v>119</v>
      </c>
      <c r="MRW1195" s="246">
        <v>213</v>
      </c>
      <c r="MRX1195" s="247" t="e">
        <f>MRX1228+MRX1254+MRX1285+MRX1301+MRX1323+MRX1355+MRX1371+MRX1392+MRX1412+MRX1440+#REF!+MRX1455+#REF!+#REF!+#REF!</f>
        <v>#REF!</v>
      </c>
      <c r="MRY1195" s="241" t="s">
        <v>39</v>
      </c>
      <c r="MRZ1195" s="242" t="s">
        <v>26</v>
      </c>
      <c r="MSA1195" s="243">
        <v>7</v>
      </c>
      <c r="MSB1195" s="243">
        <v>2</v>
      </c>
      <c r="MSC1195" s="244" t="s">
        <v>237</v>
      </c>
      <c r="MSD1195" s="245">
        <v>119</v>
      </c>
      <c r="MSE1195" s="246">
        <v>213</v>
      </c>
      <c r="MSF1195" s="247" t="e">
        <f>MSF1228+MSF1254+MSF1285+MSF1301+MSF1323+MSF1355+MSF1371+MSF1392+MSF1412+MSF1440+#REF!+MSF1455+#REF!+#REF!+#REF!</f>
        <v>#REF!</v>
      </c>
      <c r="MSG1195" s="241" t="s">
        <v>39</v>
      </c>
      <c r="MSH1195" s="242" t="s">
        <v>26</v>
      </c>
      <c r="MSI1195" s="243">
        <v>7</v>
      </c>
      <c r="MSJ1195" s="243">
        <v>2</v>
      </c>
      <c r="MSK1195" s="244" t="s">
        <v>237</v>
      </c>
      <c r="MSL1195" s="245">
        <v>119</v>
      </c>
      <c r="MSM1195" s="246">
        <v>213</v>
      </c>
      <c r="MSN1195" s="247" t="e">
        <f>MSN1228+MSN1254+MSN1285+MSN1301+MSN1323+MSN1355+MSN1371+MSN1392+MSN1412+MSN1440+#REF!+MSN1455+#REF!+#REF!+#REF!</f>
        <v>#REF!</v>
      </c>
      <c r="MSO1195" s="241" t="s">
        <v>39</v>
      </c>
      <c r="MSP1195" s="242" t="s">
        <v>26</v>
      </c>
      <c r="MSQ1195" s="243">
        <v>7</v>
      </c>
      <c r="MSR1195" s="243">
        <v>2</v>
      </c>
      <c r="MSS1195" s="244" t="s">
        <v>237</v>
      </c>
      <c r="MST1195" s="245">
        <v>119</v>
      </c>
      <c r="MSU1195" s="246">
        <v>213</v>
      </c>
      <c r="MSV1195" s="247" t="e">
        <f>MSV1228+MSV1254+MSV1285+MSV1301+MSV1323+MSV1355+MSV1371+MSV1392+MSV1412+MSV1440+#REF!+MSV1455+#REF!+#REF!+#REF!</f>
        <v>#REF!</v>
      </c>
      <c r="MSW1195" s="241" t="s">
        <v>39</v>
      </c>
      <c r="MSX1195" s="242" t="s">
        <v>26</v>
      </c>
      <c r="MSY1195" s="243">
        <v>7</v>
      </c>
      <c r="MSZ1195" s="243">
        <v>2</v>
      </c>
      <c r="MTA1195" s="244" t="s">
        <v>237</v>
      </c>
      <c r="MTB1195" s="245">
        <v>119</v>
      </c>
      <c r="MTC1195" s="246">
        <v>213</v>
      </c>
      <c r="MTD1195" s="247" t="e">
        <f>MTD1228+MTD1254+MTD1285+MTD1301+MTD1323+MTD1355+MTD1371+MTD1392+MTD1412+MTD1440+#REF!+MTD1455+#REF!+#REF!+#REF!</f>
        <v>#REF!</v>
      </c>
      <c r="MTE1195" s="241" t="s">
        <v>39</v>
      </c>
      <c r="MTF1195" s="242" t="s">
        <v>26</v>
      </c>
      <c r="MTG1195" s="243">
        <v>7</v>
      </c>
      <c r="MTH1195" s="243">
        <v>2</v>
      </c>
      <c r="MTI1195" s="244" t="s">
        <v>237</v>
      </c>
      <c r="MTJ1195" s="245">
        <v>119</v>
      </c>
      <c r="MTK1195" s="246">
        <v>213</v>
      </c>
      <c r="MTL1195" s="247" t="e">
        <f>MTL1228+MTL1254+MTL1285+MTL1301+MTL1323+MTL1355+MTL1371+MTL1392+MTL1412+MTL1440+#REF!+MTL1455+#REF!+#REF!+#REF!</f>
        <v>#REF!</v>
      </c>
      <c r="MTM1195" s="241" t="s">
        <v>39</v>
      </c>
      <c r="MTN1195" s="242" t="s">
        <v>26</v>
      </c>
      <c r="MTO1195" s="243">
        <v>7</v>
      </c>
      <c r="MTP1195" s="243">
        <v>2</v>
      </c>
      <c r="MTQ1195" s="244" t="s">
        <v>237</v>
      </c>
      <c r="MTR1195" s="245">
        <v>119</v>
      </c>
      <c r="MTS1195" s="246">
        <v>213</v>
      </c>
      <c r="MTT1195" s="247" t="e">
        <f>MTT1228+MTT1254+MTT1285+MTT1301+MTT1323+MTT1355+MTT1371+MTT1392+MTT1412+MTT1440+#REF!+MTT1455+#REF!+#REF!+#REF!</f>
        <v>#REF!</v>
      </c>
      <c r="MTU1195" s="241" t="s">
        <v>39</v>
      </c>
      <c r="MTV1195" s="242" t="s">
        <v>26</v>
      </c>
      <c r="MTW1195" s="243">
        <v>7</v>
      </c>
      <c r="MTX1195" s="243">
        <v>2</v>
      </c>
      <c r="MTY1195" s="244" t="s">
        <v>237</v>
      </c>
      <c r="MTZ1195" s="245">
        <v>119</v>
      </c>
      <c r="MUA1195" s="246">
        <v>213</v>
      </c>
      <c r="MUB1195" s="247" t="e">
        <f>MUB1228+MUB1254+MUB1285+MUB1301+MUB1323+MUB1355+MUB1371+MUB1392+MUB1412+MUB1440+#REF!+MUB1455+#REF!+#REF!+#REF!</f>
        <v>#REF!</v>
      </c>
      <c r="MUC1195" s="241" t="s">
        <v>39</v>
      </c>
      <c r="MUD1195" s="242" t="s">
        <v>26</v>
      </c>
      <c r="MUE1195" s="243">
        <v>7</v>
      </c>
      <c r="MUF1195" s="243">
        <v>2</v>
      </c>
      <c r="MUG1195" s="244" t="s">
        <v>237</v>
      </c>
      <c r="MUH1195" s="245">
        <v>119</v>
      </c>
      <c r="MUI1195" s="246">
        <v>213</v>
      </c>
      <c r="MUJ1195" s="247" t="e">
        <f>MUJ1228+MUJ1254+MUJ1285+MUJ1301+MUJ1323+MUJ1355+MUJ1371+MUJ1392+MUJ1412+MUJ1440+#REF!+MUJ1455+#REF!+#REF!+#REF!</f>
        <v>#REF!</v>
      </c>
      <c r="MUK1195" s="241" t="s">
        <v>39</v>
      </c>
      <c r="MUL1195" s="242" t="s">
        <v>26</v>
      </c>
      <c r="MUM1195" s="243">
        <v>7</v>
      </c>
      <c r="MUN1195" s="243">
        <v>2</v>
      </c>
      <c r="MUO1195" s="244" t="s">
        <v>237</v>
      </c>
      <c r="MUP1195" s="245">
        <v>119</v>
      </c>
      <c r="MUQ1195" s="246">
        <v>213</v>
      </c>
      <c r="MUR1195" s="247" t="e">
        <f>MUR1228+MUR1254+MUR1285+MUR1301+MUR1323+MUR1355+MUR1371+MUR1392+MUR1412+MUR1440+#REF!+MUR1455+#REF!+#REF!+#REF!</f>
        <v>#REF!</v>
      </c>
      <c r="MUS1195" s="241" t="s">
        <v>39</v>
      </c>
      <c r="MUT1195" s="242" t="s">
        <v>26</v>
      </c>
      <c r="MUU1195" s="243">
        <v>7</v>
      </c>
      <c r="MUV1195" s="243">
        <v>2</v>
      </c>
      <c r="MUW1195" s="244" t="s">
        <v>237</v>
      </c>
      <c r="MUX1195" s="245">
        <v>119</v>
      </c>
      <c r="MUY1195" s="246">
        <v>213</v>
      </c>
      <c r="MUZ1195" s="247" t="e">
        <f>MUZ1228+MUZ1254+MUZ1285+MUZ1301+MUZ1323+MUZ1355+MUZ1371+MUZ1392+MUZ1412+MUZ1440+#REF!+MUZ1455+#REF!+#REF!+#REF!</f>
        <v>#REF!</v>
      </c>
      <c r="MVA1195" s="241" t="s">
        <v>39</v>
      </c>
      <c r="MVB1195" s="242" t="s">
        <v>26</v>
      </c>
      <c r="MVC1195" s="243">
        <v>7</v>
      </c>
      <c r="MVD1195" s="243">
        <v>2</v>
      </c>
      <c r="MVE1195" s="244" t="s">
        <v>237</v>
      </c>
      <c r="MVF1195" s="245">
        <v>119</v>
      </c>
      <c r="MVG1195" s="246">
        <v>213</v>
      </c>
      <c r="MVH1195" s="247" t="e">
        <f>MVH1228+MVH1254+MVH1285+MVH1301+MVH1323+MVH1355+MVH1371+MVH1392+MVH1412+MVH1440+#REF!+MVH1455+#REF!+#REF!+#REF!</f>
        <v>#REF!</v>
      </c>
      <c r="MVI1195" s="241" t="s">
        <v>39</v>
      </c>
      <c r="MVJ1195" s="242" t="s">
        <v>26</v>
      </c>
      <c r="MVK1195" s="243">
        <v>7</v>
      </c>
      <c r="MVL1195" s="243">
        <v>2</v>
      </c>
      <c r="MVM1195" s="244" t="s">
        <v>237</v>
      </c>
      <c r="MVN1195" s="245">
        <v>119</v>
      </c>
      <c r="MVO1195" s="246">
        <v>213</v>
      </c>
      <c r="MVP1195" s="247" t="e">
        <f>MVP1228+MVP1254+MVP1285+MVP1301+MVP1323+MVP1355+MVP1371+MVP1392+MVP1412+MVP1440+#REF!+MVP1455+#REF!+#REF!+#REF!</f>
        <v>#REF!</v>
      </c>
      <c r="MVQ1195" s="241" t="s">
        <v>39</v>
      </c>
      <c r="MVR1195" s="242" t="s">
        <v>26</v>
      </c>
      <c r="MVS1195" s="243">
        <v>7</v>
      </c>
      <c r="MVT1195" s="243">
        <v>2</v>
      </c>
      <c r="MVU1195" s="244" t="s">
        <v>237</v>
      </c>
      <c r="MVV1195" s="245">
        <v>119</v>
      </c>
      <c r="MVW1195" s="246">
        <v>213</v>
      </c>
      <c r="MVX1195" s="247" t="e">
        <f>MVX1228+MVX1254+MVX1285+MVX1301+MVX1323+MVX1355+MVX1371+MVX1392+MVX1412+MVX1440+#REF!+MVX1455+#REF!+#REF!+#REF!</f>
        <v>#REF!</v>
      </c>
      <c r="MVY1195" s="241" t="s">
        <v>39</v>
      </c>
      <c r="MVZ1195" s="242" t="s">
        <v>26</v>
      </c>
      <c r="MWA1195" s="243">
        <v>7</v>
      </c>
      <c r="MWB1195" s="243">
        <v>2</v>
      </c>
      <c r="MWC1195" s="244" t="s">
        <v>237</v>
      </c>
      <c r="MWD1195" s="245">
        <v>119</v>
      </c>
      <c r="MWE1195" s="246">
        <v>213</v>
      </c>
      <c r="MWF1195" s="247" t="e">
        <f>MWF1228+MWF1254+MWF1285+MWF1301+MWF1323+MWF1355+MWF1371+MWF1392+MWF1412+MWF1440+#REF!+MWF1455+#REF!+#REF!+#REF!</f>
        <v>#REF!</v>
      </c>
      <c r="MWG1195" s="241" t="s">
        <v>39</v>
      </c>
      <c r="MWH1195" s="242" t="s">
        <v>26</v>
      </c>
      <c r="MWI1195" s="243">
        <v>7</v>
      </c>
      <c r="MWJ1195" s="243">
        <v>2</v>
      </c>
      <c r="MWK1195" s="244" t="s">
        <v>237</v>
      </c>
      <c r="MWL1195" s="245">
        <v>119</v>
      </c>
      <c r="MWM1195" s="246">
        <v>213</v>
      </c>
      <c r="MWN1195" s="247" t="e">
        <f>MWN1228+MWN1254+MWN1285+MWN1301+MWN1323+MWN1355+MWN1371+MWN1392+MWN1412+MWN1440+#REF!+MWN1455+#REF!+#REF!+#REF!</f>
        <v>#REF!</v>
      </c>
      <c r="MWO1195" s="241" t="s">
        <v>39</v>
      </c>
      <c r="MWP1195" s="242" t="s">
        <v>26</v>
      </c>
      <c r="MWQ1195" s="243">
        <v>7</v>
      </c>
      <c r="MWR1195" s="243">
        <v>2</v>
      </c>
      <c r="MWS1195" s="244" t="s">
        <v>237</v>
      </c>
      <c r="MWT1195" s="245">
        <v>119</v>
      </c>
      <c r="MWU1195" s="246">
        <v>213</v>
      </c>
      <c r="MWV1195" s="247" t="e">
        <f>MWV1228+MWV1254+MWV1285+MWV1301+MWV1323+MWV1355+MWV1371+MWV1392+MWV1412+MWV1440+#REF!+MWV1455+#REF!+#REF!+#REF!</f>
        <v>#REF!</v>
      </c>
      <c r="MWW1195" s="241" t="s">
        <v>39</v>
      </c>
      <c r="MWX1195" s="242" t="s">
        <v>26</v>
      </c>
      <c r="MWY1195" s="243">
        <v>7</v>
      </c>
      <c r="MWZ1195" s="243">
        <v>2</v>
      </c>
      <c r="MXA1195" s="244" t="s">
        <v>237</v>
      </c>
      <c r="MXB1195" s="245">
        <v>119</v>
      </c>
      <c r="MXC1195" s="246">
        <v>213</v>
      </c>
      <c r="MXD1195" s="247" t="e">
        <f>MXD1228+MXD1254+MXD1285+MXD1301+MXD1323+MXD1355+MXD1371+MXD1392+MXD1412+MXD1440+#REF!+MXD1455+#REF!+#REF!+#REF!</f>
        <v>#REF!</v>
      </c>
      <c r="MXE1195" s="241" t="s">
        <v>39</v>
      </c>
      <c r="MXF1195" s="242" t="s">
        <v>26</v>
      </c>
      <c r="MXG1195" s="243">
        <v>7</v>
      </c>
      <c r="MXH1195" s="243">
        <v>2</v>
      </c>
      <c r="MXI1195" s="244" t="s">
        <v>237</v>
      </c>
      <c r="MXJ1195" s="245">
        <v>119</v>
      </c>
      <c r="MXK1195" s="246">
        <v>213</v>
      </c>
      <c r="MXL1195" s="247" t="e">
        <f>MXL1228+MXL1254+MXL1285+MXL1301+MXL1323+MXL1355+MXL1371+MXL1392+MXL1412+MXL1440+#REF!+MXL1455+#REF!+#REF!+#REF!</f>
        <v>#REF!</v>
      </c>
      <c r="MXM1195" s="241" t="s">
        <v>39</v>
      </c>
      <c r="MXN1195" s="242" t="s">
        <v>26</v>
      </c>
      <c r="MXO1195" s="243">
        <v>7</v>
      </c>
      <c r="MXP1195" s="243">
        <v>2</v>
      </c>
      <c r="MXQ1195" s="244" t="s">
        <v>237</v>
      </c>
      <c r="MXR1195" s="245">
        <v>119</v>
      </c>
      <c r="MXS1195" s="246">
        <v>213</v>
      </c>
      <c r="MXT1195" s="247" t="e">
        <f>MXT1228+MXT1254+MXT1285+MXT1301+MXT1323+MXT1355+MXT1371+MXT1392+MXT1412+MXT1440+#REF!+MXT1455+#REF!+#REF!+#REF!</f>
        <v>#REF!</v>
      </c>
      <c r="MXU1195" s="241" t="s">
        <v>39</v>
      </c>
      <c r="MXV1195" s="242" t="s">
        <v>26</v>
      </c>
      <c r="MXW1195" s="243">
        <v>7</v>
      </c>
      <c r="MXX1195" s="243">
        <v>2</v>
      </c>
      <c r="MXY1195" s="244" t="s">
        <v>237</v>
      </c>
      <c r="MXZ1195" s="245">
        <v>119</v>
      </c>
      <c r="MYA1195" s="246">
        <v>213</v>
      </c>
      <c r="MYB1195" s="247" t="e">
        <f>MYB1228+MYB1254+MYB1285+MYB1301+MYB1323+MYB1355+MYB1371+MYB1392+MYB1412+MYB1440+#REF!+MYB1455+#REF!+#REF!+#REF!</f>
        <v>#REF!</v>
      </c>
      <c r="MYC1195" s="241" t="s">
        <v>39</v>
      </c>
      <c r="MYD1195" s="242" t="s">
        <v>26</v>
      </c>
      <c r="MYE1195" s="243">
        <v>7</v>
      </c>
      <c r="MYF1195" s="243">
        <v>2</v>
      </c>
      <c r="MYG1195" s="244" t="s">
        <v>237</v>
      </c>
      <c r="MYH1195" s="245">
        <v>119</v>
      </c>
      <c r="MYI1195" s="246">
        <v>213</v>
      </c>
      <c r="MYJ1195" s="247" t="e">
        <f>MYJ1228+MYJ1254+MYJ1285+MYJ1301+MYJ1323+MYJ1355+MYJ1371+MYJ1392+MYJ1412+MYJ1440+#REF!+MYJ1455+#REF!+#REF!+#REF!</f>
        <v>#REF!</v>
      </c>
      <c r="MYK1195" s="241" t="s">
        <v>39</v>
      </c>
      <c r="MYL1195" s="242" t="s">
        <v>26</v>
      </c>
      <c r="MYM1195" s="243">
        <v>7</v>
      </c>
      <c r="MYN1195" s="243">
        <v>2</v>
      </c>
      <c r="MYO1195" s="244" t="s">
        <v>237</v>
      </c>
      <c r="MYP1195" s="245">
        <v>119</v>
      </c>
      <c r="MYQ1195" s="246">
        <v>213</v>
      </c>
      <c r="MYR1195" s="247" t="e">
        <f>MYR1228+MYR1254+MYR1285+MYR1301+MYR1323+MYR1355+MYR1371+MYR1392+MYR1412+MYR1440+#REF!+MYR1455+#REF!+#REF!+#REF!</f>
        <v>#REF!</v>
      </c>
      <c r="MYS1195" s="241" t="s">
        <v>39</v>
      </c>
      <c r="MYT1195" s="242" t="s">
        <v>26</v>
      </c>
      <c r="MYU1195" s="243">
        <v>7</v>
      </c>
      <c r="MYV1195" s="243">
        <v>2</v>
      </c>
      <c r="MYW1195" s="244" t="s">
        <v>237</v>
      </c>
      <c r="MYX1195" s="245">
        <v>119</v>
      </c>
      <c r="MYY1195" s="246">
        <v>213</v>
      </c>
      <c r="MYZ1195" s="247" t="e">
        <f>MYZ1228+MYZ1254+MYZ1285+MYZ1301+MYZ1323+MYZ1355+MYZ1371+MYZ1392+MYZ1412+MYZ1440+#REF!+MYZ1455+#REF!+#REF!+#REF!</f>
        <v>#REF!</v>
      </c>
      <c r="MZA1195" s="241" t="s">
        <v>39</v>
      </c>
      <c r="MZB1195" s="242" t="s">
        <v>26</v>
      </c>
      <c r="MZC1195" s="243">
        <v>7</v>
      </c>
      <c r="MZD1195" s="243">
        <v>2</v>
      </c>
      <c r="MZE1195" s="244" t="s">
        <v>237</v>
      </c>
      <c r="MZF1195" s="245">
        <v>119</v>
      </c>
      <c r="MZG1195" s="246">
        <v>213</v>
      </c>
      <c r="MZH1195" s="247" t="e">
        <f>MZH1228+MZH1254+MZH1285+MZH1301+MZH1323+MZH1355+MZH1371+MZH1392+MZH1412+MZH1440+#REF!+MZH1455+#REF!+#REF!+#REF!</f>
        <v>#REF!</v>
      </c>
      <c r="MZI1195" s="241" t="s">
        <v>39</v>
      </c>
      <c r="MZJ1195" s="242" t="s">
        <v>26</v>
      </c>
      <c r="MZK1195" s="243">
        <v>7</v>
      </c>
      <c r="MZL1195" s="243">
        <v>2</v>
      </c>
      <c r="MZM1195" s="244" t="s">
        <v>237</v>
      </c>
      <c r="MZN1195" s="245">
        <v>119</v>
      </c>
      <c r="MZO1195" s="246">
        <v>213</v>
      </c>
      <c r="MZP1195" s="247" t="e">
        <f>MZP1228+MZP1254+MZP1285+MZP1301+MZP1323+MZP1355+MZP1371+MZP1392+MZP1412+MZP1440+#REF!+MZP1455+#REF!+#REF!+#REF!</f>
        <v>#REF!</v>
      </c>
      <c r="MZQ1195" s="241" t="s">
        <v>39</v>
      </c>
      <c r="MZR1195" s="242" t="s">
        <v>26</v>
      </c>
      <c r="MZS1195" s="243">
        <v>7</v>
      </c>
      <c r="MZT1195" s="243">
        <v>2</v>
      </c>
      <c r="MZU1195" s="244" t="s">
        <v>237</v>
      </c>
      <c r="MZV1195" s="245">
        <v>119</v>
      </c>
      <c r="MZW1195" s="246">
        <v>213</v>
      </c>
      <c r="MZX1195" s="247" t="e">
        <f>MZX1228+MZX1254+MZX1285+MZX1301+MZX1323+MZX1355+MZX1371+MZX1392+MZX1412+MZX1440+#REF!+MZX1455+#REF!+#REF!+#REF!</f>
        <v>#REF!</v>
      </c>
      <c r="MZY1195" s="241" t="s">
        <v>39</v>
      </c>
      <c r="MZZ1195" s="242" t="s">
        <v>26</v>
      </c>
      <c r="NAA1195" s="243">
        <v>7</v>
      </c>
      <c r="NAB1195" s="243">
        <v>2</v>
      </c>
      <c r="NAC1195" s="244" t="s">
        <v>237</v>
      </c>
      <c r="NAD1195" s="245">
        <v>119</v>
      </c>
      <c r="NAE1195" s="246">
        <v>213</v>
      </c>
      <c r="NAF1195" s="247" t="e">
        <f>NAF1228+NAF1254+NAF1285+NAF1301+NAF1323+NAF1355+NAF1371+NAF1392+NAF1412+NAF1440+#REF!+NAF1455+#REF!+#REF!+#REF!</f>
        <v>#REF!</v>
      </c>
      <c r="NAG1195" s="241" t="s">
        <v>39</v>
      </c>
      <c r="NAH1195" s="242" t="s">
        <v>26</v>
      </c>
      <c r="NAI1195" s="243">
        <v>7</v>
      </c>
      <c r="NAJ1195" s="243">
        <v>2</v>
      </c>
      <c r="NAK1195" s="244" t="s">
        <v>237</v>
      </c>
      <c r="NAL1195" s="245">
        <v>119</v>
      </c>
      <c r="NAM1195" s="246">
        <v>213</v>
      </c>
      <c r="NAN1195" s="247" t="e">
        <f>NAN1228+NAN1254+NAN1285+NAN1301+NAN1323+NAN1355+NAN1371+NAN1392+NAN1412+NAN1440+#REF!+NAN1455+#REF!+#REF!+#REF!</f>
        <v>#REF!</v>
      </c>
      <c r="NAO1195" s="241" t="s">
        <v>39</v>
      </c>
      <c r="NAP1195" s="242" t="s">
        <v>26</v>
      </c>
      <c r="NAQ1195" s="243">
        <v>7</v>
      </c>
      <c r="NAR1195" s="243">
        <v>2</v>
      </c>
      <c r="NAS1195" s="244" t="s">
        <v>237</v>
      </c>
      <c r="NAT1195" s="245">
        <v>119</v>
      </c>
      <c r="NAU1195" s="246">
        <v>213</v>
      </c>
      <c r="NAV1195" s="247" t="e">
        <f>NAV1228+NAV1254+NAV1285+NAV1301+NAV1323+NAV1355+NAV1371+NAV1392+NAV1412+NAV1440+#REF!+NAV1455+#REF!+#REF!+#REF!</f>
        <v>#REF!</v>
      </c>
      <c r="NAW1195" s="241" t="s">
        <v>39</v>
      </c>
      <c r="NAX1195" s="242" t="s">
        <v>26</v>
      </c>
      <c r="NAY1195" s="243">
        <v>7</v>
      </c>
      <c r="NAZ1195" s="243">
        <v>2</v>
      </c>
      <c r="NBA1195" s="244" t="s">
        <v>237</v>
      </c>
      <c r="NBB1195" s="245">
        <v>119</v>
      </c>
      <c r="NBC1195" s="246">
        <v>213</v>
      </c>
      <c r="NBD1195" s="247" t="e">
        <f>NBD1228+NBD1254+NBD1285+NBD1301+NBD1323+NBD1355+NBD1371+NBD1392+NBD1412+NBD1440+#REF!+NBD1455+#REF!+#REF!+#REF!</f>
        <v>#REF!</v>
      </c>
      <c r="NBE1195" s="241" t="s">
        <v>39</v>
      </c>
      <c r="NBF1195" s="242" t="s">
        <v>26</v>
      </c>
      <c r="NBG1195" s="243">
        <v>7</v>
      </c>
      <c r="NBH1195" s="243">
        <v>2</v>
      </c>
      <c r="NBI1195" s="244" t="s">
        <v>237</v>
      </c>
      <c r="NBJ1195" s="245">
        <v>119</v>
      </c>
      <c r="NBK1195" s="246">
        <v>213</v>
      </c>
      <c r="NBL1195" s="247" t="e">
        <f>NBL1228+NBL1254+NBL1285+NBL1301+NBL1323+NBL1355+NBL1371+NBL1392+NBL1412+NBL1440+#REF!+NBL1455+#REF!+#REF!+#REF!</f>
        <v>#REF!</v>
      </c>
      <c r="NBM1195" s="241" t="s">
        <v>39</v>
      </c>
      <c r="NBN1195" s="242" t="s">
        <v>26</v>
      </c>
      <c r="NBO1195" s="243">
        <v>7</v>
      </c>
      <c r="NBP1195" s="243">
        <v>2</v>
      </c>
      <c r="NBQ1195" s="244" t="s">
        <v>237</v>
      </c>
      <c r="NBR1195" s="245">
        <v>119</v>
      </c>
      <c r="NBS1195" s="246">
        <v>213</v>
      </c>
      <c r="NBT1195" s="247" t="e">
        <f>NBT1228+NBT1254+NBT1285+NBT1301+NBT1323+NBT1355+NBT1371+NBT1392+NBT1412+NBT1440+#REF!+NBT1455+#REF!+#REF!+#REF!</f>
        <v>#REF!</v>
      </c>
      <c r="NBU1195" s="241" t="s">
        <v>39</v>
      </c>
      <c r="NBV1195" s="242" t="s">
        <v>26</v>
      </c>
      <c r="NBW1195" s="243">
        <v>7</v>
      </c>
      <c r="NBX1195" s="243">
        <v>2</v>
      </c>
      <c r="NBY1195" s="244" t="s">
        <v>237</v>
      </c>
      <c r="NBZ1195" s="245">
        <v>119</v>
      </c>
      <c r="NCA1195" s="246">
        <v>213</v>
      </c>
      <c r="NCB1195" s="247" t="e">
        <f>NCB1228+NCB1254+NCB1285+NCB1301+NCB1323+NCB1355+NCB1371+NCB1392+NCB1412+NCB1440+#REF!+NCB1455+#REF!+#REF!+#REF!</f>
        <v>#REF!</v>
      </c>
      <c r="NCC1195" s="241" t="s">
        <v>39</v>
      </c>
      <c r="NCD1195" s="242" t="s">
        <v>26</v>
      </c>
      <c r="NCE1195" s="243">
        <v>7</v>
      </c>
      <c r="NCF1195" s="243">
        <v>2</v>
      </c>
      <c r="NCG1195" s="244" t="s">
        <v>237</v>
      </c>
      <c r="NCH1195" s="245">
        <v>119</v>
      </c>
      <c r="NCI1195" s="246">
        <v>213</v>
      </c>
      <c r="NCJ1195" s="247" t="e">
        <f>NCJ1228+NCJ1254+NCJ1285+NCJ1301+NCJ1323+NCJ1355+NCJ1371+NCJ1392+NCJ1412+NCJ1440+#REF!+NCJ1455+#REF!+#REF!+#REF!</f>
        <v>#REF!</v>
      </c>
      <c r="NCK1195" s="241" t="s">
        <v>39</v>
      </c>
      <c r="NCL1195" s="242" t="s">
        <v>26</v>
      </c>
      <c r="NCM1195" s="243">
        <v>7</v>
      </c>
      <c r="NCN1195" s="243">
        <v>2</v>
      </c>
      <c r="NCO1195" s="244" t="s">
        <v>237</v>
      </c>
      <c r="NCP1195" s="245">
        <v>119</v>
      </c>
      <c r="NCQ1195" s="246">
        <v>213</v>
      </c>
      <c r="NCR1195" s="247" t="e">
        <f>NCR1228+NCR1254+NCR1285+NCR1301+NCR1323+NCR1355+NCR1371+NCR1392+NCR1412+NCR1440+#REF!+NCR1455+#REF!+#REF!+#REF!</f>
        <v>#REF!</v>
      </c>
      <c r="NCS1195" s="241" t="s">
        <v>39</v>
      </c>
      <c r="NCT1195" s="242" t="s">
        <v>26</v>
      </c>
      <c r="NCU1195" s="243">
        <v>7</v>
      </c>
      <c r="NCV1195" s="243">
        <v>2</v>
      </c>
      <c r="NCW1195" s="244" t="s">
        <v>237</v>
      </c>
      <c r="NCX1195" s="245">
        <v>119</v>
      </c>
      <c r="NCY1195" s="246">
        <v>213</v>
      </c>
      <c r="NCZ1195" s="247" t="e">
        <f>NCZ1228+NCZ1254+NCZ1285+NCZ1301+NCZ1323+NCZ1355+NCZ1371+NCZ1392+NCZ1412+NCZ1440+#REF!+NCZ1455+#REF!+#REF!+#REF!</f>
        <v>#REF!</v>
      </c>
      <c r="NDA1195" s="241" t="s">
        <v>39</v>
      </c>
      <c r="NDB1195" s="242" t="s">
        <v>26</v>
      </c>
      <c r="NDC1195" s="243">
        <v>7</v>
      </c>
      <c r="NDD1195" s="243">
        <v>2</v>
      </c>
      <c r="NDE1195" s="244" t="s">
        <v>237</v>
      </c>
      <c r="NDF1195" s="245">
        <v>119</v>
      </c>
      <c r="NDG1195" s="246">
        <v>213</v>
      </c>
      <c r="NDH1195" s="247" t="e">
        <f>NDH1228+NDH1254+NDH1285+NDH1301+NDH1323+NDH1355+NDH1371+NDH1392+NDH1412+NDH1440+#REF!+NDH1455+#REF!+#REF!+#REF!</f>
        <v>#REF!</v>
      </c>
      <c r="NDI1195" s="241" t="s">
        <v>39</v>
      </c>
      <c r="NDJ1195" s="242" t="s">
        <v>26</v>
      </c>
      <c r="NDK1195" s="243">
        <v>7</v>
      </c>
      <c r="NDL1195" s="243">
        <v>2</v>
      </c>
      <c r="NDM1195" s="244" t="s">
        <v>237</v>
      </c>
      <c r="NDN1195" s="245">
        <v>119</v>
      </c>
      <c r="NDO1195" s="246">
        <v>213</v>
      </c>
      <c r="NDP1195" s="247" t="e">
        <f>NDP1228+NDP1254+NDP1285+NDP1301+NDP1323+NDP1355+NDP1371+NDP1392+NDP1412+NDP1440+#REF!+NDP1455+#REF!+#REF!+#REF!</f>
        <v>#REF!</v>
      </c>
      <c r="NDQ1195" s="241" t="s">
        <v>39</v>
      </c>
      <c r="NDR1195" s="242" t="s">
        <v>26</v>
      </c>
      <c r="NDS1195" s="243">
        <v>7</v>
      </c>
      <c r="NDT1195" s="243">
        <v>2</v>
      </c>
      <c r="NDU1195" s="244" t="s">
        <v>237</v>
      </c>
      <c r="NDV1195" s="245">
        <v>119</v>
      </c>
      <c r="NDW1195" s="246">
        <v>213</v>
      </c>
      <c r="NDX1195" s="247" t="e">
        <f>NDX1228+NDX1254+NDX1285+NDX1301+NDX1323+NDX1355+NDX1371+NDX1392+NDX1412+NDX1440+#REF!+NDX1455+#REF!+#REF!+#REF!</f>
        <v>#REF!</v>
      </c>
      <c r="NDY1195" s="241" t="s">
        <v>39</v>
      </c>
      <c r="NDZ1195" s="242" t="s">
        <v>26</v>
      </c>
      <c r="NEA1195" s="243">
        <v>7</v>
      </c>
      <c r="NEB1195" s="243">
        <v>2</v>
      </c>
      <c r="NEC1195" s="244" t="s">
        <v>237</v>
      </c>
      <c r="NED1195" s="245">
        <v>119</v>
      </c>
      <c r="NEE1195" s="246">
        <v>213</v>
      </c>
      <c r="NEF1195" s="247" t="e">
        <f>NEF1228+NEF1254+NEF1285+NEF1301+NEF1323+NEF1355+NEF1371+NEF1392+NEF1412+NEF1440+#REF!+NEF1455+#REF!+#REF!+#REF!</f>
        <v>#REF!</v>
      </c>
      <c r="NEG1195" s="241" t="s">
        <v>39</v>
      </c>
      <c r="NEH1195" s="242" t="s">
        <v>26</v>
      </c>
      <c r="NEI1195" s="243">
        <v>7</v>
      </c>
      <c r="NEJ1195" s="243">
        <v>2</v>
      </c>
      <c r="NEK1195" s="244" t="s">
        <v>237</v>
      </c>
      <c r="NEL1195" s="245">
        <v>119</v>
      </c>
      <c r="NEM1195" s="246">
        <v>213</v>
      </c>
      <c r="NEN1195" s="247" t="e">
        <f>NEN1228+NEN1254+NEN1285+NEN1301+NEN1323+NEN1355+NEN1371+NEN1392+NEN1412+NEN1440+#REF!+NEN1455+#REF!+#REF!+#REF!</f>
        <v>#REF!</v>
      </c>
      <c r="NEO1195" s="241" t="s">
        <v>39</v>
      </c>
      <c r="NEP1195" s="242" t="s">
        <v>26</v>
      </c>
      <c r="NEQ1195" s="243">
        <v>7</v>
      </c>
      <c r="NER1195" s="243">
        <v>2</v>
      </c>
      <c r="NES1195" s="244" t="s">
        <v>237</v>
      </c>
      <c r="NET1195" s="245">
        <v>119</v>
      </c>
      <c r="NEU1195" s="246">
        <v>213</v>
      </c>
      <c r="NEV1195" s="247" t="e">
        <f>NEV1228+NEV1254+NEV1285+NEV1301+NEV1323+NEV1355+NEV1371+NEV1392+NEV1412+NEV1440+#REF!+NEV1455+#REF!+#REF!+#REF!</f>
        <v>#REF!</v>
      </c>
      <c r="NEW1195" s="241" t="s">
        <v>39</v>
      </c>
      <c r="NEX1195" s="242" t="s">
        <v>26</v>
      </c>
      <c r="NEY1195" s="243">
        <v>7</v>
      </c>
      <c r="NEZ1195" s="243">
        <v>2</v>
      </c>
      <c r="NFA1195" s="244" t="s">
        <v>237</v>
      </c>
      <c r="NFB1195" s="245">
        <v>119</v>
      </c>
      <c r="NFC1195" s="246">
        <v>213</v>
      </c>
      <c r="NFD1195" s="247" t="e">
        <f>NFD1228+NFD1254+NFD1285+NFD1301+NFD1323+NFD1355+NFD1371+NFD1392+NFD1412+NFD1440+#REF!+NFD1455+#REF!+#REF!+#REF!</f>
        <v>#REF!</v>
      </c>
      <c r="NFE1195" s="241" t="s">
        <v>39</v>
      </c>
      <c r="NFF1195" s="242" t="s">
        <v>26</v>
      </c>
      <c r="NFG1195" s="243">
        <v>7</v>
      </c>
      <c r="NFH1195" s="243">
        <v>2</v>
      </c>
      <c r="NFI1195" s="244" t="s">
        <v>237</v>
      </c>
      <c r="NFJ1195" s="245">
        <v>119</v>
      </c>
      <c r="NFK1195" s="246">
        <v>213</v>
      </c>
      <c r="NFL1195" s="247" t="e">
        <f>NFL1228+NFL1254+NFL1285+NFL1301+NFL1323+NFL1355+NFL1371+NFL1392+NFL1412+NFL1440+#REF!+NFL1455+#REF!+#REF!+#REF!</f>
        <v>#REF!</v>
      </c>
      <c r="NFM1195" s="241" t="s">
        <v>39</v>
      </c>
      <c r="NFN1195" s="242" t="s">
        <v>26</v>
      </c>
      <c r="NFO1195" s="243">
        <v>7</v>
      </c>
      <c r="NFP1195" s="243">
        <v>2</v>
      </c>
      <c r="NFQ1195" s="244" t="s">
        <v>237</v>
      </c>
      <c r="NFR1195" s="245">
        <v>119</v>
      </c>
      <c r="NFS1195" s="246">
        <v>213</v>
      </c>
      <c r="NFT1195" s="247" t="e">
        <f>NFT1228+NFT1254+NFT1285+NFT1301+NFT1323+NFT1355+NFT1371+NFT1392+NFT1412+NFT1440+#REF!+NFT1455+#REF!+#REF!+#REF!</f>
        <v>#REF!</v>
      </c>
      <c r="NFU1195" s="241" t="s">
        <v>39</v>
      </c>
      <c r="NFV1195" s="242" t="s">
        <v>26</v>
      </c>
      <c r="NFW1195" s="243">
        <v>7</v>
      </c>
      <c r="NFX1195" s="243">
        <v>2</v>
      </c>
      <c r="NFY1195" s="244" t="s">
        <v>237</v>
      </c>
      <c r="NFZ1195" s="245">
        <v>119</v>
      </c>
      <c r="NGA1195" s="246">
        <v>213</v>
      </c>
      <c r="NGB1195" s="247" t="e">
        <f>NGB1228+NGB1254+NGB1285+NGB1301+NGB1323+NGB1355+NGB1371+NGB1392+NGB1412+NGB1440+#REF!+NGB1455+#REF!+#REF!+#REF!</f>
        <v>#REF!</v>
      </c>
      <c r="NGC1195" s="241" t="s">
        <v>39</v>
      </c>
      <c r="NGD1195" s="242" t="s">
        <v>26</v>
      </c>
      <c r="NGE1195" s="243">
        <v>7</v>
      </c>
      <c r="NGF1195" s="243">
        <v>2</v>
      </c>
      <c r="NGG1195" s="244" t="s">
        <v>237</v>
      </c>
      <c r="NGH1195" s="245">
        <v>119</v>
      </c>
      <c r="NGI1195" s="246">
        <v>213</v>
      </c>
      <c r="NGJ1195" s="247" t="e">
        <f>NGJ1228+NGJ1254+NGJ1285+NGJ1301+NGJ1323+NGJ1355+NGJ1371+NGJ1392+NGJ1412+NGJ1440+#REF!+NGJ1455+#REF!+#REF!+#REF!</f>
        <v>#REF!</v>
      </c>
      <c r="NGK1195" s="241" t="s">
        <v>39</v>
      </c>
      <c r="NGL1195" s="242" t="s">
        <v>26</v>
      </c>
      <c r="NGM1195" s="243">
        <v>7</v>
      </c>
      <c r="NGN1195" s="243">
        <v>2</v>
      </c>
      <c r="NGO1195" s="244" t="s">
        <v>237</v>
      </c>
      <c r="NGP1195" s="245">
        <v>119</v>
      </c>
      <c r="NGQ1195" s="246">
        <v>213</v>
      </c>
      <c r="NGR1195" s="247" t="e">
        <f>NGR1228+NGR1254+NGR1285+NGR1301+NGR1323+NGR1355+NGR1371+NGR1392+NGR1412+NGR1440+#REF!+NGR1455+#REF!+#REF!+#REF!</f>
        <v>#REF!</v>
      </c>
      <c r="NGS1195" s="241" t="s">
        <v>39</v>
      </c>
      <c r="NGT1195" s="242" t="s">
        <v>26</v>
      </c>
      <c r="NGU1195" s="243">
        <v>7</v>
      </c>
      <c r="NGV1195" s="243">
        <v>2</v>
      </c>
      <c r="NGW1195" s="244" t="s">
        <v>237</v>
      </c>
      <c r="NGX1195" s="245">
        <v>119</v>
      </c>
      <c r="NGY1195" s="246">
        <v>213</v>
      </c>
      <c r="NGZ1195" s="247" t="e">
        <f>NGZ1228+NGZ1254+NGZ1285+NGZ1301+NGZ1323+NGZ1355+NGZ1371+NGZ1392+NGZ1412+NGZ1440+#REF!+NGZ1455+#REF!+#REF!+#REF!</f>
        <v>#REF!</v>
      </c>
      <c r="NHA1195" s="241" t="s">
        <v>39</v>
      </c>
      <c r="NHB1195" s="242" t="s">
        <v>26</v>
      </c>
      <c r="NHC1195" s="243">
        <v>7</v>
      </c>
      <c r="NHD1195" s="243">
        <v>2</v>
      </c>
      <c r="NHE1195" s="244" t="s">
        <v>237</v>
      </c>
      <c r="NHF1195" s="245">
        <v>119</v>
      </c>
      <c r="NHG1195" s="246">
        <v>213</v>
      </c>
      <c r="NHH1195" s="247" t="e">
        <f>NHH1228+NHH1254+NHH1285+NHH1301+NHH1323+NHH1355+NHH1371+NHH1392+NHH1412+NHH1440+#REF!+NHH1455+#REF!+#REF!+#REF!</f>
        <v>#REF!</v>
      </c>
      <c r="NHI1195" s="241" t="s">
        <v>39</v>
      </c>
      <c r="NHJ1195" s="242" t="s">
        <v>26</v>
      </c>
      <c r="NHK1195" s="243">
        <v>7</v>
      </c>
      <c r="NHL1195" s="243">
        <v>2</v>
      </c>
      <c r="NHM1195" s="244" t="s">
        <v>237</v>
      </c>
      <c r="NHN1195" s="245">
        <v>119</v>
      </c>
      <c r="NHO1195" s="246">
        <v>213</v>
      </c>
      <c r="NHP1195" s="247" t="e">
        <f>NHP1228+NHP1254+NHP1285+NHP1301+NHP1323+NHP1355+NHP1371+NHP1392+NHP1412+NHP1440+#REF!+NHP1455+#REF!+#REF!+#REF!</f>
        <v>#REF!</v>
      </c>
      <c r="NHQ1195" s="241" t="s">
        <v>39</v>
      </c>
      <c r="NHR1195" s="242" t="s">
        <v>26</v>
      </c>
      <c r="NHS1195" s="243">
        <v>7</v>
      </c>
      <c r="NHT1195" s="243">
        <v>2</v>
      </c>
      <c r="NHU1195" s="244" t="s">
        <v>237</v>
      </c>
      <c r="NHV1195" s="245">
        <v>119</v>
      </c>
      <c r="NHW1195" s="246">
        <v>213</v>
      </c>
      <c r="NHX1195" s="247" t="e">
        <f>NHX1228+NHX1254+NHX1285+NHX1301+NHX1323+NHX1355+NHX1371+NHX1392+NHX1412+NHX1440+#REF!+NHX1455+#REF!+#REF!+#REF!</f>
        <v>#REF!</v>
      </c>
      <c r="NHY1195" s="241" t="s">
        <v>39</v>
      </c>
      <c r="NHZ1195" s="242" t="s">
        <v>26</v>
      </c>
      <c r="NIA1195" s="243">
        <v>7</v>
      </c>
      <c r="NIB1195" s="243">
        <v>2</v>
      </c>
      <c r="NIC1195" s="244" t="s">
        <v>237</v>
      </c>
      <c r="NID1195" s="245">
        <v>119</v>
      </c>
      <c r="NIE1195" s="246">
        <v>213</v>
      </c>
      <c r="NIF1195" s="247" t="e">
        <f>NIF1228+NIF1254+NIF1285+NIF1301+NIF1323+NIF1355+NIF1371+NIF1392+NIF1412+NIF1440+#REF!+NIF1455+#REF!+#REF!+#REF!</f>
        <v>#REF!</v>
      </c>
      <c r="NIG1195" s="241" t="s">
        <v>39</v>
      </c>
      <c r="NIH1195" s="242" t="s">
        <v>26</v>
      </c>
      <c r="NII1195" s="243">
        <v>7</v>
      </c>
      <c r="NIJ1195" s="243">
        <v>2</v>
      </c>
      <c r="NIK1195" s="244" t="s">
        <v>237</v>
      </c>
      <c r="NIL1195" s="245">
        <v>119</v>
      </c>
      <c r="NIM1195" s="246">
        <v>213</v>
      </c>
      <c r="NIN1195" s="247" t="e">
        <f>NIN1228+NIN1254+NIN1285+NIN1301+NIN1323+NIN1355+NIN1371+NIN1392+NIN1412+NIN1440+#REF!+NIN1455+#REF!+#REF!+#REF!</f>
        <v>#REF!</v>
      </c>
      <c r="NIO1195" s="241" t="s">
        <v>39</v>
      </c>
      <c r="NIP1195" s="242" t="s">
        <v>26</v>
      </c>
      <c r="NIQ1195" s="243">
        <v>7</v>
      </c>
      <c r="NIR1195" s="243">
        <v>2</v>
      </c>
      <c r="NIS1195" s="244" t="s">
        <v>237</v>
      </c>
      <c r="NIT1195" s="245">
        <v>119</v>
      </c>
      <c r="NIU1195" s="246">
        <v>213</v>
      </c>
      <c r="NIV1195" s="247" t="e">
        <f>NIV1228+NIV1254+NIV1285+NIV1301+NIV1323+NIV1355+NIV1371+NIV1392+NIV1412+NIV1440+#REF!+NIV1455+#REF!+#REF!+#REF!</f>
        <v>#REF!</v>
      </c>
      <c r="NIW1195" s="241" t="s">
        <v>39</v>
      </c>
      <c r="NIX1195" s="242" t="s">
        <v>26</v>
      </c>
      <c r="NIY1195" s="243">
        <v>7</v>
      </c>
      <c r="NIZ1195" s="243">
        <v>2</v>
      </c>
      <c r="NJA1195" s="244" t="s">
        <v>237</v>
      </c>
      <c r="NJB1195" s="245">
        <v>119</v>
      </c>
      <c r="NJC1195" s="246">
        <v>213</v>
      </c>
      <c r="NJD1195" s="247" t="e">
        <f>NJD1228+NJD1254+NJD1285+NJD1301+NJD1323+NJD1355+NJD1371+NJD1392+NJD1412+NJD1440+#REF!+NJD1455+#REF!+#REF!+#REF!</f>
        <v>#REF!</v>
      </c>
      <c r="NJE1195" s="241" t="s">
        <v>39</v>
      </c>
      <c r="NJF1195" s="242" t="s">
        <v>26</v>
      </c>
      <c r="NJG1195" s="243">
        <v>7</v>
      </c>
      <c r="NJH1195" s="243">
        <v>2</v>
      </c>
      <c r="NJI1195" s="244" t="s">
        <v>237</v>
      </c>
      <c r="NJJ1195" s="245">
        <v>119</v>
      </c>
      <c r="NJK1195" s="246">
        <v>213</v>
      </c>
      <c r="NJL1195" s="247" t="e">
        <f>NJL1228+NJL1254+NJL1285+NJL1301+NJL1323+NJL1355+NJL1371+NJL1392+NJL1412+NJL1440+#REF!+NJL1455+#REF!+#REF!+#REF!</f>
        <v>#REF!</v>
      </c>
      <c r="NJM1195" s="241" t="s">
        <v>39</v>
      </c>
      <c r="NJN1195" s="242" t="s">
        <v>26</v>
      </c>
      <c r="NJO1195" s="243">
        <v>7</v>
      </c>
      <c r="NJP1195" s="243">
        <v>2</v>
      </c>
      <c r="NJQ1195" s="244" t="s">
        <v>237</v>
      </c>
      <c r="NJR1195" s="245">
        <v>119</v>
      </c>
      <c r="NJS1195" s="246">
        <v>213</v>
      </c>
      <c r="NJT1195" s="247" t="e">
        <f>NJT1228+NJT1254+NJT1285+NJT1301+NJT1323+NJT1355+NJT1371+NJT1392+NJT1412+NJT1440+#REF!+NJT1455+#REF!+#REF!+#REF!</f>
        <v>#REF!</v>
      </c>
      <c r="NJU1195" s="241" t="s">
        <v>39</v>
      </c>
      <c r="NJV1195" s="242" t="s">
        <v>26</v>
      </c>
      <c r="NJW1195" s="243">
        <v>7</v>
      </c>
      <c r="NJX1195" s="243">
        <v>2</v>
      </c>
      <c r="NJY1195" s="244" t="s">
        <v>237</v>
      </c>
      <c r="NJZ1195" s="245">
        <v>119</v>
      </c>
      <c r="NKA1195" s="246">
        <v>213</v>
      </c>
      <c r="NKB1195" s="247" t="e">
        <f>NKB1228+NKB1254+NKB1285+NKB1301+NKB1323+NKB1355+NKB1371+NKB1392+NKB1412+NKB1440+#REF!+NKB1455+#REF!+#REF!+#REF!</f>
        <v>#REF!</v>
      </c>
      <c r="NKC1195" s="241" t="s">
        <v>39</v>
      </c>
      <c r="NKD1195" s="242" t="s">
        <v>26</v>
      </c>
      <c r="NKE1195" s="243">
        <v>7</v>
      </c>
      <c r="NKF1195" s="243">
        <v>2</v>
      </c>
      <c r="NKG1195" s="244" t="s">
        <v>237</v>
      </c>
      <c r="NKH1195" s="245">
        <v>119</v>
      </c>
      <c r="NKI1195" s="246">
        <v>213</v>
      </c>
      <c r="NKJ1195" s="247" t="e">
        <f>NKJ1228+NKJ1254+NKJ1285+NKJ1301+NKJ1323+NKJ1355+NKJ1371+NKJ1392+NKJ1412+NKJ1440+#REF!+NKJ1455+#REF!+#REF!+#REF!</f>
        <v>#REF!</v>
      </c>
      <c r="NKK1195" s="241" t="s">
        <v>39</v>
      </c>
      <c r="NKL1195" s="242" t="s">
        <v>26</v>
      </c>
      <c r="NKM1195" s="243">
        <v>7</v>
      </c>
      <c r="NKN1195" s="243">
        <v>2</v>
      </c>
      <c r="NKO1195" s="244" t="s">
        <v>237</v>
      </c>
      <c r="NKP1195" s="245">
        <v>119</v>
      </c>
      <c r="NKQ1195" s="246">
        <v>213</v>
      </c>
      <c r="NKR1195" s="247" t="e">
        <f>NKR1228+NKR1254+NKR1285+NKR1301+NKR1323+NKR1355+NKR1371+NKR1392+NKR1412+NKR1440+#REF!+NKR1455+#REF!+#REF!+#REF!</f>
        <v>#REF!</v>
      </c>
      <c r="NKS1195" s="241" t="s">
        <v>39</v>
      </c>
      <c r="NKT1195" s="242" t="s">
        <v>26</v>
      </c>
      <c r="NKU1195" s="243">
        <v>7</v>
      </c>
      <c r="NKV1195" s="243">
        <v>2</v>
      </c>
      <c r="NKW1195" s="244" t="s">
        <v>237</v>
      </c>
      <c r="NKX1195" s="245">
        <v>119</v>
      </c>
      <c r="NKY1195" s="246">
        <v>213</v>
      </c>
      <c r="NKZ1195" s="247" t="e">
        <f>NKZ1228+NKZ1254+NKZ1285+NKZ1301+NKZ1323+NKZ1355+NKZ1371+NKZ1392+NKZ1412+NKZ1440+#REF!+NKZ1455+#REF!+#REF!+#REF!</f>
        <v>#REF!</v>
      </c>
      <c r="NLA1195" s="241" t="s">
        <v>39</v>
      </c>
      <c r="NLB1195" s="242" t="s">
        <v>26</v>
      </c>
      <c r="NLC1195" s="243">
        <v>7</v>
      </c>
      <c r="NLD1195" s="243">
        <v>2</v>
      </c>
      <c r="NLE1195" s="244" t="s">
        <v>237</v>
      </c>
      <c r="NLF1195" s="245">
        <v>119</v>
      </c>
      <c r="NLG1195" s="246">
        <v>213</v>
      </c>
      <c r="NLH1195" s="247" t="e">
        <f>NLH1228+NLH1254+NLH1285+NLH1301+NLH1323+NLH1355+NLH1371+NLH1392+NLH1412+NLH1440+#REF!+NLH1455+#REF!+#REF!+#REF!</f>
        <v>#REF!</v>
      </c>
      <c r="NLI1195" s="241" t="s">
        <v>39</v>
      </c>
      <c r="NLJ1195" s="242" t="s">
        <v>26</v>
      </c>
      <c r="NLK1195" s="243">
        <v>7</v>
      </c>
      <c r="NLL1195" s="243">
        <v>2</v>
      </c>
      <c r="NLM1195" s="244" t="s">
        <v>237</v>
      </c>
      <c r="NLN1195" s="245">
        <v>119</v>
      </c>
      <c r="NLO1195" s="246">
        <v>213</v>
      </c>
      <c r="NLP1195" s="247" t="e">
        <f>NLP1228+NLP1254+NLP1285+NLP1301+NLP1323+NLP1355+NLP1371+NLP1392+NLP1412+NLP1440+#REF!+NLP1455+#REF!+#REF!+#REF!</f>
        <v>#REF!</v>
      </c>
      <c r="NLQ1195" s="241" t="s">
        <v>39</v>
      </c>
      <c r="NLR1195" s="242" t="s">
        <v>26</v>
      </c>
      <c r="NLS1195" s="243">
        <v>7</v>
      </c>
      <c r="NLT1195" s="243">
        <v>2</v>
      </c>
      <c r="NLU1195" s="244" t="s">
        <v>237</v>
      </c>
      <c r="NLV1195" s="245">
        <v>119</v>
      </c>
      <c r="NLW1195" s="246">
        <v>213</v>
      </c>
      <c r="NLX1195" s="247" t="e">
        <f>NLX1228+NLX1254+NLX1285+NLX1301+NLX1323+NLX1355+NLX1371+NLX1392+NLX1412+NLX1440+#REF!+NLX1455+#REF!+#REF!+#REF!</f>
        <v>#REF!</v>
      </c>
      <c r="NLY1195" s="241" t="s">
        <v>39</v>
      </c>
      <c r="NLZ1195" s="242" t="s">
        <v>26</v>
      </c>
      <c r="NMA1195" s="243">
        <v>7</v>
      </c>
      <c r="NMB1195" s="243">
        <v>2</v>
      </c>
      <c r="NMC1195" s="244" t="s">
        <v>237</v>
      </c>
      <c r="NMD1195" s="245">
        <v>119</v>
      </c>
      <c r="NME1195" s="246">
        <v>213</v>
      </c>
      <c r="NMF1195" s="247" t="e">
        <f>NMF1228+NMF1254+NMF1285+NMF1301+NMF1323+NMF1355+NMF1371+NMF1392+NMF1412+NMF1440+#REF!+NMF1455+#REF!+#REF!+#REF!</f>
        <v>#REF!</v>
      </c>
      <c r="NMG1195" s="241" t="s">
        <v>39</v>
      </c>
      <c r="NMH1195" s="242" t="s">
        <v>26</v>
      </c>
      <c r="NMI1195" s="243">
        <v>7</v>
      </c>
      <c r="NMJ1195" s="243">
        <v>2</v>
      </c>
      <c r="NMK1195" s="244" t="s">
        <v>237</v>
      </c>
      <c r="NML1195" s="245">
        <v>119</v>
      </c>
      <c r="NMM1195" s="246">
        <v>213</v>
      </c>
      <c r="NMN1195" s="247" t="e">
        <f>NMN1228+NMN1254+NMN1285+NMN1301+NMN1323+NMN1355+NMN1371+NMN1392+NMN1412+NMN1440+#REF!+NMN1455+#REF!+#REF!+#REF!</f>
        <v>#REF!</v>
      </c>
      <c r="NMO1195" s="241" t="s">
        <v>39</v>
      </c>
      <c r="NMP1195" s="242" t="s">
        <v>26</v>
      </c>
      <c r="NMQ1195" s="243">
        <v>7</v>
      </c>
      <c r="NMR1195" s="243">
        <v>2</v>
      </c>
      <c r="NMS1195" s="244" t="s">
        <v>237</v>
      </c>
      <c r="NMT1195" s="245">
        <v>119</v>
      </c>
      <c r="NMU1195" s="246">
        <v>213</v>
      </c>
      <c r="NMV1195" s="247" t="e">
        <f>NMV1228+NMV1254+NMV1285+NMV1301+NMV1323+NMV1355+NMV1371+NMV1392+NMV1412+NMV1440+#REF!+NMV1455+#REF!+#REF!+#REF!</f>
        <v>#REF!</v>
      </c>
      <c r="NMW1195" s="241" t="s">
        <v>39</v>
      </c>
      <c r="NMX1195" s="242" t="s">
        <v>26</v>
      </c>
      <c r="NMY1195" s="243">
        <v>7</v>
      </c>
      <c r="NMZ1195" s="243">
        <v>2</v>
      </c>
      <c r="NNA1195" s="244" t="s">
        <v>237</v>
      </c>
      <c r="NNB1195" s="245">
        <v>119</v>
      </c>
      <c r="NNC1195" s="246">
        <v>213</v>
      </c>
      <c r="NND1195" s="247" t="e">
        <f>NND1228+NND1254+NND1285+NND1301+NND1323+NND1355+NND1371+NND1392+NND1412+NND1440+#REF!+NND1455+#REF!+#REF!+#REF!</f>
        <v>#REF!</v>
      </c>
      <c r="NNE1195" s="241" t="s">
        <v>39</v>
      </c>
      <c r="NNF1195" s="242" t="s">
        <v>26</v>
      </c>
      <c r="NNG1195" s="243">
        <v>7</v>
      </c>
      <c r="NNH1195" s="243">
        <v>2</v>
      </c>
      <c r="NNI1195" s="244" t="s">
        <v>237</v>
      </c>
      <c r="NNJ1195" s="245">
        <v>119</v>
      </c>
      <c r="NNK1195" s="246">
        <v>213</v>
      </c>
      <c r="NNL1195" s="247" t="e">
        <f>NNL1228+NNL1254+NNL1285+NNL1301+NNL1323+NNL1355+NNL1371+NNL1392+NNL1412+NNL1440+#REF!+NNL1455+#REF!+#REF!+#REF!</f>
        <v>#REF!</v>
      </c>
      <c r="NNM1195" s="241" t="s">
        <v>39</v>
      </c>
      <c r="NNN1195" s="242" t="s">
        <v>26</v>
      </c>
      <c r="NNO1195" s="243">
        <v>7</v>
      </c>
      <c r="NNP1195" s="243">
        <v>2</v>
      </c>
      <c r="NNQ1195" s="244" t="s">
        <v>237</v>
      </c>
      <c r="NNR1195" s="245">
        <v>119</v>
      </c>
      <c r="NNS1195" s="246">
        <v>213</v>
      </c>
      <c r="NNT1195" s="247" t="e">
        <f>NNT1228+NNT1254+NNT1285+NNT1301+NNT1323+NNT1355+NNT1371+NNT1392+NNT1412+NNT1440+#REF!+NNT1455+#REF!+#REF!+#REF!</f>
        <v>#REF!</v>
      </c>
      <c r="NNU1195" s="241" t="s">
        <v>39</v>
      </c>
      <c r="NNV1195" s="242" t="s">
        <v>26</v>
      </c>
      <c r="NNW1195" s="243">
        <v>7</v>
      </c>
      <c r="NNX1195" s="243">
        <v>2</v>
      </c>
      <c r="NNY1195" s="244" t="s">
        <v>237</v>
      </c>
      <c r="NNZ1195" s="245">
        <v>119</v>
      </c>
      <c r="NOA1195" s="246">
        <v>213</v>
      </c>
      <c r="NOB1195" s="247" t="e">
        <f>NOB1228+NOB1254+NOB1285+NOB1301+NOB1323+NOB1355+NOB1371+NOB1392+NOB1412+NOB1440+#REF!+NOB1455+#REF!+#REF!+#REF!</f>
        <v>#REF!</v>
      </c>
      <c r="NOC1195" s="241" t="s">
        <v>39</v>
      </c>
      <c r="NOD1195" s="242" t="s">
        <v>26</v>
      </c>
      <c r="NOE1195" s="243">
        <v>7</v>
      </c>
      <c r="NOF1195" s="243">
        <v>2</v>
      </c>
      <c r="NOG1195" s="244" t="s">
        <v>237</v>
      </c>
      <c r="NOH1195" s="245">
        <v>119</v>
      </c>
      <c r="NOI1195" s="246">
        <v>213</v>
      </c>
      <c r="NOJ1195" s="247" t="e">
        <f>NOJ1228+NOJ1254+NOJ1285+NOJ1301+NOJ1323+NOJ1355+NOJ1371+NOJ1392+NOJ1412+NOJ1440+#REF!+NOJ1455+#REF!+#REF!+#REF!</f>
        <v>#REF!</v>
      </c>
      <c r="NOK1195" s="241" t="s">
        <v>39</v>
      </c>
      <c r="NOL1195" s="242" t="s">
        <v>26</v>
      </c>
      <c r="NOM1195" s="243">
        <v>7</v>
      </c>
      <c r="NON1195" s="243">
        <v>2</v>
      </c>
      <c r="NOO1195" s="244" t="s">
        <v>237</v>
      </c>
      <c r="NOP1195" s="245">
        <v>119</v>
      </c>
      <c r="NOQ1195" s="246">
        <v>213</v>
      </c>
      <c r="NOR1195" s="247" t="e">
        <f>NOR1228+NOR1254+NOR1285+NOR1301+NOR1323+NOR1355+NOR1371+NOR1392+NOR1412+NOR1440+#REF!+NOR1455+#REF!+#REF!+#REF!</f>
        <v>#REF!</v>
      </c>
      <c r="NOS1195" s="241" t="s">
        <v>39</v>
      </c>
      <c r="NOT1195" s="242" t="s">
        <v>26</v>
      </c>
      <c r="NOU1195" s="243">
        <v>7</v>
      </c>
      <c r="NOV1195" s="243">
        <v>2</v>
      </c>
      <c r="NOW1195" s="244" t="s">
        <v>237</v>
      </c>
      <c r="NOX1195" s="245">
        <v>119</v>
      </c>
      <c r="NOY1195" s="246">
        <v>213</v>
      </c>
      <c r="NOZ1195" s="247" t="e">
        <f>NOZ1228+NOZ1254+NOZ1285+NOZ1301+NOZ1323+NOZ1355+NOZ1371+NOZ1392+NOZ1412+NOZ1440+#REF!+NOZ1455+#REF!+#REF!+#REF!</f>
        <v>#REF!</v>
      </c>
      <c r="NPA1195" s="241" t="s">
        <v>39</v>
      </c>
      <c r="NPB1195" s="242" t="s">
        <v>26</v>
      </c>
      <c r="NPC1195" s="243">
        <v>7</v>
      </c>
      <c r="NPD1195" s="243">
        <v>2</v>
      </c>
      <c r="NPE1195" s="244" t="s">
        <v>237</v>
      </c>
      <c r="NPF1195" s="245">
        <v>119</v>
      </c>
      <c r="NPG1195" s="246">
        <v>213</v>
      </c>
      <c r="NPH1195" s="247" t="e">
        <f>NPH1228+NPH1254+NPH1285+NPH1301+NPH1323+NPH1355+NPH1371+NPH1392+NPH1412+NPH1440+#REF!+NPH1455+#REF!+#REF!+#REF!</f>
        <v>#REF!</v>
      </c>
      <c r="NPI1195" s="241" t="s">
        <v>39</v>
      </c>
      <c r="NPJ1195" s="242" t="s">
        <v>26</v>
      </c>
      <c r="NPK1195" s="243">
        <v>7</v>
      </c>
      <c r="NPL1195" s="243">
        <v>2</v>
      </c>
      <c r="NPM1195" s="244" t="s">
        <v>237</v>
      </c>
      <c r="NPN1195" s="245">
        <v>119</v>
      </c>
      <c r="NPO1195" s="246">
        <v>213</v>
      </c>
      <c r="NPP1195" s="247" t="e">
        <f>NPP1228+NPP1254+NPP1285+NPP1301+NPP1323+NPP1355+NPP1371+NPP1392+NPP1412+NPP1440+#REF!+NPP1455+#REF!+#REF!+#REF!</f>
        <v>#REF!</v>
      </c>
      <c r="NPQ1195" s="241" t="s">
        <v>39</v>
      </c>
      <c r="NPR1195" s="242" t="s">
        <v>26</v>
      </c>
      <c r="NPS1195" s="243">
        <v>7</v>
      </c>
      <c r="NPT1195" s="243">
        <v>2</v>
      </c>
      <c r="NPU1195" s="244" t="s">
        <v>237</v>
      </c>
      <c r="NPV1195" s="245">
        <v>119</v>
      </c>
      <c r="NPW1195" s="246">
        <v>213</v>
      </c>
      <c r="NPX1195" s="247" t="e">
        <f>NPX1228+NPX1254+NPX1285+NPX1301+NPX1323+NPX1355+NPX1371+NPX1392+NPX1412+NPX1440+#REF!+NPX1455+#REF!+#REF!+#REF!</f>
        <v>#REF!</v>
      </c>
      <c r="NPY1195" s="241" t="s">
        <v>39</v>
      </c>
      <c r="NPZ1195" s="242" t="s">
        <v>26</v>
      </c>
      <c r="NQA1195" s="243">
        <v>7</v>
      </c>
      <c r="NQB1195" s="243">
        <v>2</v>
      </c>
      <c r="NQC1195" s="244" t="s">
        <v>237</v>
      </c>
      <c r="NQD1195" s="245">
        <v>119</v>
      </c>
      <c r="NQE1195" s="246">
        <v>213</v>
      </c>
      <c r="NQF1195" s="247" t="e">
        <f>NQF1228+NQF1254+NQF1285+NQF1301+NQF1323+NQF1355+NQF1371+NQF1392+NQF1412+NQF1440+#REF!+NQF1455+#REF!+#REF!+#REF!</f>
        <v>#REF!</v>
      </c>
      <c r="NQG1195" s="241" t="s">
        <v>39</v>
      </c>
      <c r="NQH1195" s="242" t="s">
        <v>26</v>
      </c>
      <c r="NQI1195" s="243">
        <v>7</v>
      </c>
      <c r="NQJ1195" s="243">
        <v>2</v>
      </c>
      <c r="NQK1195" s="244" t="s">
        <v>237</v>
      </c>
      <c r="NQL1195" s="245">
        <v>119</v>
      </c>
      <c r="NQM1195" s="246">
        <v>213</v>
      </c>
      <c r="NQN1195" s="247" t="e">
        <f>NQN1228+NQN1254+NQN1285+NQN1301+NQN1323+NQN1355+NQN1371+NQN1392+NQN1412+NQN1440+#REF!+NQN1455+#REF!+#REF!+#REF!</f>
        <v>#REF!</v>
      </c>
      <c r="NQO1195" s="241" t="s">
        <v>39</v>
      </c>
      <c r="NQP1195" s="242" t="s">
        <v>26</v>
      </c>
      <c r="NQQ1195" s="243">
        <v>7</v>
      </c>
      <c r="NQR1195" s="243">
        <v>2</v>
      </c>
      <c r="NQS1195" s="244" t="s">
        <v>237</v>
      </c>
      <c r="NQT1195" s="245">
        <v>119</v>
      </c>
      <c r="NQU1195" s="246">
        <v>213</v>
      </c>
      <c r="NQV1195" s="247" t="e">
        <f>NQV1228+NQV1254+NQV1285+NQV1301+NQV1323+NQV1355+NQV1371+NQV1392+NQV1412+NQV1440+#REF!+NQV1455+#REF!+#REF!+#REF!</f>
        <v>#REF!</v>
      </c>
      <c r="NQW1195" s="241" t="s">
        <v>39</v>
      </c>
      <c r="NQX1195" s="242" t="s">
        <v>26</v>
      </c>
      <c r="NQY1195" s="243">
        <v>7</v>
      </c>
      <c r="NQZ1195" s="243">
        <v>2</v>
      </c>
      <c r="NRA1195" s="244" t="s">
        <v>237</v>
      </c>
      <c r="NRB1195" s="245">
        <v>119</v>
      </c>
      <c r="NRC1195" s="246">
        <v>213</v>
      </c>
      <c r="NRD1195" s="247" t="e">
        <f>NRD1228+NRD1254+NRD1285+NRD1301+NRD1323+NRD1355+NRD1371+NRD1392+NRD1412+NRD1440+#REF!+NRD1455+#REF!+#REF!+#REF!</f>
        <v>#REF!</v>
      </c>
      <c r="NRE1195" s="241" t="s">
        <v>39</v>
      </c>
      <c r="NRF1195" s="242" t="s">
        <v>26</v>
      </c>
      <c r="NRG1195" s="243">
        <v>7</v>
      </c>
      <c r="NRH1195" s="243">
        <v>2</v>
      </c>
      <c r="NRI1195" s="244" t="s">
        <v>237</v>
      </c>
      <c r="NRJ1195" s="245">
        <v>119</v>
      </c>
      <c r="NRK1195" s="246">
        <v>213</v>
      </c>
      <c r="NRL1195" s="247" t="e">
        <f>NRL1228+NRL1254+NRL1285+NRL1301+NRL1323+NRL1355+NRL1371+NRL1392+NRL1412+NRL1440+#REF!+NRL1455+#REF!+#REF!+#REF!</f>
        <v>#REF!</v>
      </c>
      <c r="NRM1195" s="241" t="s">
        <v>39</v>
      </c>
      <c r="NRN1195" s="242" t="s">
        <v>26</v>
      </c>
      <c r="NRO1195" s="243">
        <v>7</v>
      </c>
      <c r="NRP1195" s="243">
        <v>2</v>
      </c>
      <c r="NRQ1195" s="244" t="s">
        <v>237</v>
      </c>
      <c r="NRR1195" s="245">
        <v>119</v>
      </c>
      <c r="NRS1195" s="246">
        <v>213</v>
      </c>
      <c r="NRT1195" s="247" t="e">
        <f>NRT1228+NRT1254+NRT1285+NRT1301+NRT1323+NRT1355+NRT1371+NRT1392+NRT1412+NRT1440+#REF!+NRT1455+#REF!+#REF!+#REF!</f>
        <v>#REF!</v>
      </c>
      <c r="NRU1195" s="241" t="s">
        <v>39</v>
      </c>
      <c r="NRV1195" s="242" t="s">
        <v>26</v>
      </c>
      <c r="NRW1195" s="243">
        <v>7</v>
      </c>
      <c r="NRX1195" s="243">
        <v>2</v>
      </c>
      <c r="NRY1195" s="244" t="s">
        <v>237</v>
      </c>
      <c r="NRZ1195" s="245">
        <v>119</v>
      </c>
      <c r="NSA1195" s="246">
        <v>213</v>
      </c>
      <c r="NSB1195" s="247" t="e">
        <f>NSB1228+NSB1254+NSB1285+NSB1301+NSB1323+NSB1355+NSB1371+NSB1392+NSB1412+NSB1440+#REF!+NSB1455+#REF!+#REF!+#REF!</f>
        <v>#REF!</v>
      </c>
      <c r="NSC1195" s="241" t="s">
        <v>39</v>
      </c>
      <c r="NSD1195" s="242" t="s">
        <v>26</v>
      </c>
      <c r="NSE1195" s="243">
        <v>7</v>
      </c>
      <c r="NSF1195" s="243">
        <v>2</v>
      </c>
      <c r="NSG1195" s="244" t="s">
        <v>237</v>
      </c>
      <c r="NSH1195" s="245">
        <v>119</v>
      </c>
      <c r="NSI1195" s="246">
        <v>213</v>
      </c>
      <c r="NSJ1195" s="247" t="e">
        <f>NSJ1228+NSJ1254+NSJ1285+NSJ1301+NSJ1323+NSJ1355+NSJ1371+NSJ1392+NSJ1412+NSJ1440+#REF!+NSJ1455+#REF!+#REF!+#REF!</f>
        <v>#REF!</v>
      </c>
      <c r="NSK1195" s="241" t="s">
        <v>39</v>
      </c>
      <c r="NSL1195" s="242" t="s">
        <v>26</v>
      </c>
      <c r="NSM1195" s="243">
        <v>7</v>
      </c>
      <c r="NSN1195" s="243">
        <v>2</v>
      </c>
      <c r="NSO1195" s="244" t="s">
        <v>237</v>
      </c>
      <c r="NSP1195" s="245">
        <v>119</v>
      </c>
      <c r="NSQ1195" s="246">
        <v>213</v>
      </c>
      <c r="NSR1195" s="247" t="e">
        <f>NSR1228+NSR1254+NSR1285+NSR1301+NSR1323+NSR1355+NSR1371+NSR1392+NSR1412+NSR1440+#REF!+NSR1455+#REF!+#REF!+#REF!</f>
        <v>#REF!</v>
      </c>
      <c r="NSS1195" s="241" t="s">
        <v>39</v>
      </c>
      <c r="NST1195" s="242" t="s">
        <v>26</v>
      </c>
      <c r="NSU1195" s="243">
        <v>7</v>
      </c>
      <c r="NSV1195" s="243">
        <v>2</v>
      </c>
      <c r="NSW1195" s="244" t="s">
        <v>237</v>
      </c>
      <c r="NSX1195" s="245">
        <v>119</v>
      </c>
      <c r="NSY1195" s="246">
        <v>213</v>
      </c>
      <c r="NSZ1195" s="247" t="e">
        <f>NSZ1228+NSZ1254+NSZ1285+NSZ1301+NSZ1323+NSZ1355+NSZ1371+NSZ1392+NSZ1412+NSZ1440+#REF!+NSZ1455+#REF!+#REF!+#REF!</f>
        <v>#REF!</v>
      </c>
      <c r="NTA1195" s="241" t="s">
        <v>39</v>
      </c>
      <c r="NTB1195" s="242" t="s">
        <v>26</v>
      </c>
      <c r="NTC1195" s="243">
        <v>7</v>
      </c>
      <c r="NTD1195" s="243">
        <v>2</v>
      </c>
      <c r="NTE1195" s="244" t="s">
        <v>237</v>
      </c>
      <c r="NTF1195" s="245">
        <v>119</v>
      </c>
      <c r="NTG1195" s="246">
        <v>213</v>
      </c>
      <c r="NTH1195" s="247" t="e">
        <f>NTH1228+NTH1254+NTH1285+NTH1301+NTH1323+NTH1355+NTH1371+NTH1392+NTH1412+NTH1440+#REF!+NTH1455+#REF!+#REF!+#REF!</f>
        <v>#REF!</v>
      </c>
      <c r="NTI1195" s="241" t="s">
        <v>39</v>
      </c>
      <c r="NTJ1195" s="242" t="s">
        <v>26</v>
      </c>
      <c r="NTK1195" s="243">
        <v>7</v>
      </c>
      <c r="NTL1195" s="243">
        <v>2</v>
      </c>
      <c r="NTM1195" s="244" t="s">
        <v>237</v>
      </c>
      <c r="NTN1195" s="245">
        <v>119</v>
      </c>
      <c r="NTO1195" s="246">
        <v>213</v>
      </c>
      <c r="NTP1195" s="247" t="e">
        <f>NTP1228+NTP1254+NTP1285+NTP1301+NTP1323+NTP1355+NTP1371+NTP1392+NTP1412+NTP1440+#REF!+NTP1455+#REF!+#REF!+#REF!</f>
        <v>#REF!</v>
      </c>
      <c r="NTQ1195" s="241" t="s">
        <v>39</v>
      </c>
      <c r="NTR1195" s="242" t="s">
        <v>26</v>
      </c>
      <c r="NTS1195" s="243">
        <v>7</v>
      </c>
      <c r="NTT1195" s="243">
        <v>2</v>
      </c>
      <c r="NTU1195" s="244" t="s">
        <v>237</v>
      </c>
      <c r="NTV1195" s="245">
        <v>119</v>
      </c>
      <c r="NTW1195" s="246">
        <v>213</v>
      </c>
      <c r="NTX1195" s="247" t="e">
        <f>NTX1228+NTX1254+NTX1285+NTX1301+NTX1323+NTX1355+NTX1371+NTX1392+NTX1412+NTX1440+#REF!+NTX1455+#REF!+#REF!+#REF!</f>
        <v>#REF!</v>
      </c>
      <c r="NTY1195" s="241" t="s">
        <v>39</v>
      </c>
      <c r="NTZ1195" s="242" t="s">
        <v>26</v>
      </c>
      <c r="NUA1195" s="243">
        <v>7</v>
      </c>
      <c r="NUB1195" s="243">
        <v>2</v>
      </c>
      <c r="NUC1195" s="244" t="s">
        <v>237</v>
      </c>
      <c r="NUD1195" s="245">
        <v>119</v>
      </c>
      <c r="NUE1195" s="246">
        <v>213</v>
      </c>
      <c r="NUF1195" s="247" t="e">
        <f>NUF1228+NUF1254+NUF1285+NUF1301+NUF1323+NUF1355+NUF1371+NUF1392+NUF1412+NUF1440+#REF!+NUF1455+#REF!+#REF!+#REF!</f>
        <v>#REF!</v>
      </c>
      <c r="NUG1195" s="241" t="s">
        <v>39</v>
      </c>
      <c r="NUH1195" s="242" t="s">
        <v>26</v>
      </c>
      <c r="NUI1195" s="243">
        <v>7</v>
      </c>
      <c r="NUJ1195" s="243">
        <v>2</v>
      </c>
      <c r="NUK1195" s="244" t="s">
        <v>237</v>
      </c>
      <c r="NUL1195" s="245">
        <v>119</v>
      </c>
      <c r="NUM1195" s="246">
        <v>213</v>
      </c>
      <c r="NUN1195" s="247" t="e">
        <f>NUN1228+NUN1254+NUN1285+NUN1301+NUN1323+NUN1355+NUN1371+NUN1392+NUN1412+NUN1440+#REF!+NUN1455+#REF!+#REF!+#REF!</f>
        <v>#REF!</v>
      </c>
      <c r="NUO1195" s="241" t="s">
        <v>39</v>
      </c>
      <c r="NUP1195" s="242" t="s">
        <v>26</v>
      </c>
      <c r="NUQ1195" s="243">
        <v>7</v>
      </c>
      <c r="NUR1195" s="243">
        <v>2</v>
      </c>
      <c r="NUS1195" s="244" t="s">
        <v>237</v>
      </c>
      <c r="NUT1195" s="245">
        <v>119</v>
      </c>
      <c r="NUU1195" s="246">
        <v>213</v>
      </c>
      <c r="NUV1195" s="247" t="e">
        <f>NUV1228+NUV1254+NUV1285+NUV1301+NUV1323+NUV1355+NUV1371+NUV1392+NUV1412+NUV1440+#REF!+NUV1455+#REF!+#REF!+#REF!</f>
        <v>#REF!</v>
      </c>
      <c r="NUW1195" s="241" t="s">
        <v>39</v>
      </c>
      <c r="NUX1195" s="242" t="s">
        <v>26</v>
      </c>
      <c r="NUY1195" s="243">
        <v>7</v>
      </c>
      <c r="NUZ1195" s="243">
        <v>2</v>
      </c>
      <c r="NVA1195" s="244" t="s">
        <v>237</v>
      </c>
      <c r="NVB1195" s="245">
        <v>119</v>
      </c>
      <c r="NVC1195" s="246">
        <v>213</v>
      </c>
      <c r="NVD1195" s="247" t="e">
        <f>NVD1228+NVD1254+NVD1285+NVD1301+NVD1323+NVD1355+NVD1371+NVD1392+NVD1412+NVD1440+#REF!+NVD1455+#REF!+#REF!+#REF!</f>
        <v>#REF!</v>
      </c>
      <c r="NVE1195" s="241" t="s">
        <v>39</v>
      </c>
      <c r="NVF1195" s="242" t="s">
        <v>26</v>
      </c>
      <c r="NVG1195" s="243">
        <v>7</v>
      </c>
      <c r="NVH1195" s="243">
        <v>2</v>
      </c>
      <c r="NVI1195" s="244" t="s">
        <v>237</v>
      </c>
      <c r="NVJ1195" s="245">
        <v>119</v>
      </c>
      <c r="NVK1195" s="246">
        <v>213</v>
      </c>
      <c r="NVL1195" s="247" t="e">
        <f>NVL1228+NVL1254+NVL1285+NVL1301+NVL1323+NVL1355+NVL1371+NVL1392+NVL1412+NVL1440+#REF!+NVL1455+#REF!+#REF!+#REF!</f>
        <v>#REF!</v>
      </c>
      <c r="NVM1195" s="241" t="s">
        <v>39</v>
      </c>
      <c r="NVN1195" s="242" t="s">
        <v>26</v>
      </c>
      <c r="NVO1195" s="243">
        <v>7</v>
      </c>
      <c r="NVP1195" s="243">
        <v>2</v>
      </c>
      <c r="NVQ1195" s="244" t="s">
        <v>237</v>
      </c>
      <c r="NVR1195" s="245">
        <v>119</v>
      </c>
      <c r="NVS1195" s="246">
        <v>213</v>
      </c>
      <c r="NVT1195" s="247" t="e">
        <f>NVT1228+NVT1254+NVT1285+NVT1301+NVT1323+NVT1355+NVT1371+NVT1392+NVT1412+NVT1440+#REF!+NVT1455+#REF!+#REF!+#REF!</f>
        <v>#REF!</v>
      </c>
      <c r="NVU1195" s="241" t="s">
        <v>39</v>
      </c>
      <c r="NVV1195" s="242" t="s">
        <v>26</v>
      </c>
      <c r="NVW1195" s="243">
        <v>7</v>
      </c>
      <c r="NVX1195" s="243">
        <v>2</v>
      </c>
      <c r="NVY1195" s="244" t="s">
        <v>237</v>
      </c>
      <c r="NVZ1195" s="245">
        <v>119</v>
      </c>
      <c r="NWA1195" s="246">
        <v>213</v>
      </c>
      <c r="NWB1195" s="247" t="e">
        <f>NWB1228+NWB1254+NWB1285+NWB1301+NWB1323+NWB1355+NWB1371+NWB1392+NWB1412+NWB1440+#REF!+NWB1455+#REF!+#REF!+#REF!</f>
        <v>#REF!</v>
      </c>
      <c r="NWC1195" s="241" t="s">
        <v>39</v>
      </c>
      <c r="NWD1195" s="242" t="s">
        <v>26</v>
      </c>
      <c r="NWE1195" s="243">
        <v>7</v>
      </c>
      <c r="NWF1195" s="243">
        <v>2</v>
      </c>
      <c r="NWG1195" s="244" t="s">
        <v>237</v>
      </c>
      <c r="NWH1195" s="245">
        <v>119</v>
      </c>
      <c r="NWI1195" s="246">
        <v>213</v>
      </c>
      <c r="NWJ1195" s="247" t="e">
        <f>NWJ1228+NWJ1254+NWJ1285+NWJ1301+NWJ1323+NWJ1355+NWJ1371+NWJ1392+NWJ1412+NWJ1440+#REF!+NWJ1455+#REF!+#REF!+#REF!</f>
        <v>#REF!</v>
      </c>
      <c r="NWK1195" s="241" t="s">
        <v>39</v>
      </c>
      <c r="NWL1195" s="242" t="s">
        <v>26</v>
      </c>
      <c r="NWM1195" s="243">
        <v>7</v>
      </c>
      <c r="NWN1195" s="243">
        <v>2</v>
      </c>
      <c r="NWO1195" s="244" t="s">
        <v>237</v>
      </c>
      <c r="NWP1195" s="245">
        <v>119</v>
      </c>
      <c r="NWQ1195" s="246">
        <v>213</v>
      </c>
      <c r="NWR1195" s="247" t="e">
        <f>NWR1228+NWR1254+NWR1285+NWR1301+NWR1323+NWR1355+NWR1371+NWR1392+NWR1412+NWR1440+#REF!+NWR1455+#REF!+#REF!+#REF!</f>
        <v>#REF!</v>
      </c>
      <c r="NWS1195" s="241" t="s">
        <v>39</v>
      </c>
      <c r="NWT1195" s="242" t="s">
        <v>26</v>
      </c>
      <c r="NWU1195" s="243">
        <v>7</v>
      </c>
      <c r="NWV1195" s="243">
        <v>2</v>
      </c>
      <c r="NWW1195" s="244" t="s">
        <v>237</v>
      </c>
      <c r="NWX1195" s="245">
        <v>119</v>
      </c>
      <c r="NWY1195" s="246">
        <v>213</v>
      </c>
      <c r="NWZ1195" s="247" t="e">
        <f>NWZ1228+NWZ1254+NWZ1285+NWZ1301+NWZ1323+NWZ1355+NWZ1371+NWZ1392+NWZ1412+NWZ1440+#REF!+NWZ1455+#REF!+#REF!+#REF!</f>
        <v>#REF!</v>
      </c>
      <c r="NXA1195" s="241" t="s">
        <v>39</v>
      </c>
      <c r="NXB1195" s="242" t="s">
        <v>26</v>
      </c>
      <c r="NXC1195" s="243">
        <v>7</v>
      </c>
      <c r="NXD1195" s="243">
        <v>2</v>
      </c>
      <c r="NXE1195" s="244" t="s">
        <v>237</v>
      </c>
      <c r="NXF1195" s="245">
        <v>119</v>
      </c>
      <c r="NXG1195" s="246">
        <v>213</v>
      </c>
      <c r="NXH1195" s="247" t="e">
        <f>NXH1228+NXH1254+NXH1285+NXH1301+NXH1323+NXH1355+NXH1371+NXH1392+NXH1412+NXH1440+#REF!+NXH1455+#REF!+#REF!+#REF!</f>
        <v>#REF!</v>
      </c>
      <c r="NXI1195" s="241" t="s">
        <v>39</v>
      </c>
      <c r="NXJ1195" s="242" t="s">
        <v>26</v>
      </c>
      <c r="NXK1195" s="243">
        <v>7</v>
      </c>
      <c r="NXL1195" s="243">
        <v>2</v>
      </c>
      <c r="NXM1195" s="244" t="s">
        <v>237</v>
      </c>
      <c r="NXN1195" s="245">
        <v>119</v>
      </c>
      <c r="NXO1195" s="246">
        <v>213</v>
      </c>
      <c r="NXP1195" s="247" t="e">
        <f>NXP1228+NXP1254+NXP1285+NXP1301+NXP1323+NXP1355+NXP1371+NXP1392+NXP1412+NXP1440+#REF!+NXP1455+#REF!+#REF!+#REF!</f>
        <v>#REF!</v>
      </c>
      <c r="NXQ1195" s="241" t="s">
        <v>39</v>
      </c>
      <c r="NXR1195" s="242" t="s">
        <v>26</v>
      </c>
      <c r="NXS1195" s="243">
        <v>7</v>
      </c>
      <c r="NXT1195" s="243">
        <v>2</v>
      </c>
      <c r="NXU1195" s="244" t="s">
        <v>237</v>
      </c>
      <c r="NXV1195" s="245">
        <v>119</v>
      </c>
      <c r="NXW1195" s="246">
        <v>213</v>
      </c>
      <c r="NXX1195" s="247" t="e">
        <f>NXX1228+NXX1254+NXX1285+NXX1301+NXX1323+NXX1355+NXX1371+NXX1392+NXX1412+NXX1440+#REF!+NXX1455+#REF!+#REF!+#REF!</f>
        <v>#REF!</v>
      </c>
      <c r="NXY1195" s="241" t="s">
        <v>39</v>
      </c>
      <c r="NXZ1195" s="242" t="s">
        <v>26</v>
      </c>
      <c r="NYA1195" s="243">
        <v>7</v>
      </c>
      <c r="NYB1195" s="243">
        <v>2</v>
      </c>
      <c r="NYC1195" s="244" t="s">
        <v>237</v>
      </c>
      <c r="NYD1195" s="245">
        <v>119</v>
      </c>
      <c r="NYE1195" s="246">
        <v>213</v>
      </c>
      <c r="NYF1195" s="247" t="e">
        <f>NYF1228+NYF1254+NYF1285+NYF1301+NYF1323+NYF1355+NYF1371+NYF1392+NYF1412+NYF1440+#REF!+NYF1455+#REF!+#REF!+#REF!</f>
        <v>#REF!</v>
      </c>
      <c r="NYG1195" s="241" t="s">
        <v>39</v>
      </c>
      <c r="NYH1195" s="242" t="s">
        <v>26</v>
      </c>
      <c r="NYI1195" s="243">
        <v>7</v>
      </c>
      <c r="NYJ1195" s="243">
        <v>2</v>
      </c>
      <c r="NYK1195" s="244" t="s">
        <v>237</v>
      </c>
      <c r="NYL1195" s="245">
        <v>119</v>
      </c>
      <c r="NYM1195" s="246">
        <v>213</v>
      </c>
      <c r="NYN1195" s="247" t="e">
        <f>NYN1228+NYN1254+NYN1285+NYN1301+NYN1323+NYN1355+NYN1371+NYN1392+NYN1412+NYN1440+#REF!+NYN1455+#REF!+#REF!+#REF!</f>
        <v>#REF!</v>
      </c>
      <c r="NYO1195" s="241" t="s">
        <v>39</v>
      </c>
      <c r="NYP1195" s="242" t="s">
        <v>26</v>
      </c>
      <c r="NYQ1195" s="243">
        <v>7</v>
      </c>
      <c r="NYR1195" s="243">
        <v>2</v>
      </c>
      <c r="NYS1195" s="244" t="s">
        <v>237</v>
      </c>
      <c r="NYT1195" s="245">
        <v>119</v>
      </c>
      <c r="NYU1195" s="246">
        <v>213</v>
      </c>
      <c r="NYV1195" s="247" t="e">
        <f>NYV1228+NYV1254+NYV1285+NYV1301+NYV1323+NYV1355+NYV1371+NYV1392+NYV1412+NYV1440+#REF!+NYV1455+#REF!+#REF!+#REF!</f>
        <v>#REF!</v>
      </c>
      <c r="NYW1195" s="241" t="s">
        <v>39</v>
      </c>
      <c r="NYX1195" s="242" t="s">
        <v>26</v>
      </c>
      <c r="NYY1195" s="243">
        <v>7</v>
      </c>
      <c r="NYZ1195" s="243">
        <v>2</v>
      </c>
      <c r="NZA1195" s="244" t="s">
        <v>237</v>
      </c>
      <c r="NZB1195" s="245">
        <v>119</v>
      </c>
      <c r="NZC1195" s="246">
        <v>213</v>
      </c>
      <c r="NZD1195" s="247" t="e">
        <f>NZD1228+NZD1254+NZD1285+NZD1301+NZD1323+NZD1355+NZD1371+NZD1392+NZD1412+NZD1440+#REF!+NZD1455+#REF!+#REF!+#REF!</f>
        <v>#REF!</v>
      </c>
      <c r="NZE1195" s="241" t="s">
        <v>39</v>
      </c>
      <c r="NZF1195" s="242" t="s">
        <v>26</v>
      </c>
      <c r="NZG1195" s="243">
        <v>7</v>
      </c>
      <c r="NZH1195" s="243">
        <v>2</v>
      </c>
      <c r="NZI1195" s="244" t="s">
        <v>237</v>
      </c>
      <c r="NZJ1195" s="245">
        <v>119</v>
      </c>
      <c r="NZK1195" s="246">
        <v>213</v>
      </c>
      <c r="NZL1195" s="247" t="e">
        <f>NZL1228+NZL1254+NZL1285+NZL1301+NZL1323+NZL1355+NZL1371+NZL1392+NZL1412+NZL1440+#REF!+NZL1455+#REF!+#REF!+#REF!</f>
        <v>#REF!</v>
      </c>
      <c r="NZM1195" s="241" t="s">
        <v>39</v>
      </c>
      <c r="NZN1195" s="242" t="s">
        <v>26</v>
      </c>
      <c r="NZO1195" s="243">
        <v>7</v>
      </c>
      <c r="NZP1195" s="243">
        <v>2</v>
      </c>
      <c r="NZQ1195" s="244" t="s">
        <v>237</v>
      </c>
      <c r="NZR1195" s="245">
        <v>119</v>
      </c>
      <c r="NZS1195" s="246">
        <v>213</v>
      </c>
      <c r="NZT1195" s="247" t="e">
        <f>NZT1228+NZT1254+NZT1285+NZT1301+NZT1323+NZT1355+NZT1371+NZT1392+NZT1412+NZT1440+#REF!+NZT1455+#REF!+#REF!+#REF!</f>
        <v>#REF!</v>
      </c>
      <c r="NZU1195" s="241" t="s">
        <v>39</v>
      </c>
      <c r="NZV1195" s="242" t="s">
        <v>26</v>
      </c>
      <c r="NZW1195" s="243">
        <v>7</v>
      </c>
      <c r="NZX1195" s="243">
        <v>2</v>
      </c>
      <c r="NZY1195" s="244" t="s">
        <v>237</v>
      </c>
      <c r="NZZ1195" s="245">
        <v>119</v>
      </c>
      <c r="OAA1195" s="246">
        <v>213</v>
      </c>
      <c r="OAB1195" s="247" t="e">
        <f>OAB1228+OAB1254+OAB1285+OAB1301+OAB1323+OAB1355+OAB1371+OAB1392+OAB1412+OAB1440+#REF!+OAB1455+#REF!+#REF!+#REF!</f>
        <v>#REF!</v>
      </c>
      <c r="OAC1195" s="241" t="s">
        <v>39</v>
      </c>
      <c r="OAD1195" s="242" t="s">
        <v>26</v>
      </c>
      <c r="OAE1195" s="243">
        <v>7</v>
      </c>
      <c r="OAF1195" s="243">
        <v>2</v>
      </c>
      <c r="OAG1195" s="244" t="s">
        <v>237</v>
      </c>
      <c r="OAH1195" s="245">
        <v>119</v>
      </c>
      <c r="OAI1195" s="246">
        <v>213</v>
      </c>
      <c r="OAJ1195" s="247" t="e">
        <f>OAJ1228+OAJ1254+OAJ1285+OAJ1301+OAJ1323+OAJ1355+OAJ1371+OAJ1392+OAJ1412+OAJ1440+#REF!+OAJ1455+#REF!+#REF!+#REF!</f>
        <v>#REF!</v>
      </c>
      <c r="OAK1195" s="241" t="s">
        <v>39</v>
      </c>
      <c r="OAL1195" s="242" t="s">
        <v>26</v>
      </c>
      <c r="OAM1195" s="243">
        <v>7</v>
      </c>
      <c r="OAN1195" s="243">
        <v>2</v>
      </c>
      <c r="OAO1195" s="244" t="s">
        <v>237</v>
      </c>
      <c r="OAP1195" s="245">
        <v>119</v>
      </c>
      <c r="OAQ1195" s="246">
        <v>213</v>
      </c>
      <c r="OAR1195" s="247" t="e">
        <f>OAR1228+OAR1254+OAR1285+OAR1301+OAR1323+OAR1355+OAR1371+OAR1392+OAR1412+OAR1440+#REF!+OAR1455+#REF!+#REF!+#REF!</f>
        <v>#REF!</v>
      </c>
      <c r="OAS1195" s="241" t="s">
        <v>39</v>
      </c>
      <c r="OAT1195" s="242" t="s">
        <v>26</v>
      </c>
      <c r="OAU1195" s="243">
        <v>7</v>
      </c>
      <c r="OAV1195" s="243">
        <v>2</v>
      </c>
      <c r="OAW1195" s="244" t="s">
        <v>237</v>
      </c>
      <c r="OAX1195" s="245">
        <v>119</v>
      </c>
      <c r="OAY1195" s="246">
        <v>213</v>
      </c>
      <c r="OAZ1195" s="247" t="e">
        <f>OAZ1228+OAZ1254+OAZ1285+OAZ1301+OAZ1323+OAZ1355+OAZ1371+OAZ1392+OAZ1412+OAZ1440+#REF!+OAZ1455+#REF!+#REF!+#REF!</f>
        <v>#REF!</v>
      </c>
      <c r="OBA1195" s="241" t="s">
        <v>39</v>
      </c>
      <c r="OBB1195" s="242" t="s">
        <v>26</v>
      </c>
      <c r="OBC1195" s="243">
        <v>7</v>
      </c>
      <c r="OBD1195" s="243">
        <v>2</v>
      </c>
      <c r="OBE1195" s="244" t="s">
        <v>237</v>
      </c>
      <c r="OBF1195" s="245">
        <v>119</v>
      </c>
      <c r="OBG1195" s="246">
        <v>213</v>
      </c>
      <c r="OBH1195" s="247" t="e">
        <f>OBH1228+OBH1254+OBH1285+OBH1301+OBH1323+OBH1355+OBH1371+OBH1392+OBH1412+OBH1440+#REF!+OBH1455+#REF!+#REF!+#REF!</f>
        <v>#REF!</v>
      </c>
      <c r="OBI1195" s="241" t="s">
        <v>39</v>
      </c>
      <c r="OBJ1195" s="242" t="s">
        <v>26</v>
      </c>
      <c r="OBK1195" s="243">
        <v>7</v>
      </c>
      <c r="OBL1195" s="243">
        <v>2</v>
      </c>
      <c r="OBM1195" s="244" t="s">
        <v>237</v>
      </c>
      <c r="OBN1195" s="245">
        <v>119</v>
      </c>
      <c r="OBO1195" s="246">
        <v>213</v>
      </c>
      <c r="OBP1195" s="247" t="e">
        <f>OBP1228+OBP1254+OBP1285+OBP1301+OBP1323+OBP1355+OBP1371+OBP1392+OBP1412+OBP1440+#REF!+OBP1455+#REF!+#REF!+#REF!</f>
        <v>#REF!</v>
      </c>
      <c r="OBQ1195" s="241" t="s">
        <v>39</v>
      </c>
      <c r="OBR1195" s="242" t="s">
        <v>26</v>
      </c>
      <c r="OBS1195" s="243">
        <v>7</v>
      </c>
      <c r="OBT1195" s="243">
        <v>2</v>
      </c>
      <c r="OBU1195" s="244" t="s">
        <v>237</v>
      </c>
      <c r="OBV1195" s="245">
        <v>119</v>
      </c>
      <c r="OBW1195" s="246">
        <v>213</v>
      </c>
      <c r="OBX1195" s="247" t="e">
        <f>OBX1228+OBX1254+OBX1285+OBX1301+OBX1323+OBX1355+OBX1371+OBX1392+OBX1412+OBX1440+#REF!+OBX1455+#REF!+#REF!+#REF!</f>
        <v>#REF!</v>
      </c>
      <c r="OBY1195" s="241" t="s">
        <v>39</v>
      </c>
      <c r="OBZ1195" s="242" t="s">
        <v>26</v>
      </c>
      <c r="OCA1195" s="243">
        <v>7</v>
      </c>
      <c r="OCB1195" s="243">
        <v>2</v>
      </c>
      <c r="OCC1195" s="244" t="s">
        <v>237</v>
      </c>
      <c r="OCD1195" s="245">
        <v>119</v>
      </c>
      <c r="OCE1195" s="246">
        <v>213</v>
      </c>
      <c r="OCF1195" s="247" t="e">
        <f>OCF1228+OCF1254+OCF1285+OCF1301+OCF1323+OCF1355+OCF1371+OCF1392+OCF1412+OCF1440+#REF!+OCF1455+#REF!+#REF!+#REF!</f>
        <v>#REF!</v>
      </c>
      <c r="OCG1195" s="241" t="s">
        <v>39</v>
      </c>
      <c r="OCH1195" s="242" t="s">
        <v>26</v>
      </c>
      <c r="OCI1195" s="243">
        <v>7</v>
      </c>
      <c r="OCJ1195" s="243">
        <v>2</v>
      </c>
      <c r="OCK1195" s="244" t="s">
        <v>237</v>
      </c>
      <c r="OCL1195" s="245">
        <v>119</v>
      </c>
      <c r="OCM1195" s="246">
        <v>213</v>
      </c>
      <c r="OCN1195" s="247" t="e">
        <f>OCN1228+OCN1254+OCN1285+OCN1301+OCN1323+OCN1355+OCN1371+OCN1392+OCN1412+OCN1440+#REF!+OCN1455+#REF!+#REF!+#REF!</f>
        <v>#REF!</v>
      </c>
      <c r="OCO1195" s="241" t="s">
        <v>39</v>
      </c>
      <c r="OCP1195" s="242" t="s">
        <v>26</v>
      </c>
      <c r="OCQ1195" s="243">
        <v>7</v>
      </c>
      <c r="OCR1195" s="243">
        <v>2</v>
      </c>
      <c r="OCS1195" s="244" t="s">
        <v>237</v>
      </c>
      <c r="OCT1195" s="245">
        <v>119</v>
      </c>
      <c r="OCU1195" s="246">
        <v>213</v>
      </c>
      <c r="OCV1195" s="247" t="e">
        <f>OCV1228+OCV1254+OCV1285+OCV1301+OCV1323+OCV1355+OCV1371+OCV1392+OCV1412+OCV1440+#REF!+OCV1455+#REF!+#REF!+#REF!</f>
        <v>#REF!</v>
      </c>
      <c r="OCW1195" s="241" t="s">
        <v>39</v>
      </c>
      <c r="OCX1195" s="242" t="s">
        <v>26</v>
      </c>
      <c r="OCY1195" s="243">
        <v>7</v>
      </c>
      <c r="OCZ1195" s="243">
        <v>2</v>
      </c>
      <c r="ODA1195" s="244" t="s">
        <v>237</v>
      </c>
      <c r="ODB1195" s="245">
        <v>119</v>
      </c>
      <c r="ODC1195" s="246">
        <v>213</v>
      </c>
      <c r="ODD1195" s="247" t="e">
        <f>ODD1228+ODD1254+ODD1285+ODD1301+ODD1323+ODD1355+ODD1371+ODD1392+ODD1412+ODD1440+#REF!+ODD1455+#REF!+#REF!+#REF!</f>
        <v>#REF!</v>
      </c>
      <c r="ODE1195" s="241" t="s">
        <v>39</v>
      </c>
      <c r="ODF1195" s="242" t="s">
        <v>26</v>
      </c>
      <c r="ODG1195" s="243">
        <v>7</v>
      </c>
      <c r="ODH1195" s="243">
        <v>2</v>
      </c>
      <c r="ODI1195" s="244" t="s">
        <v>237</v>
      </c>
      <c r="ODJ1195" s="245">
        <v>119</v>
      </c>
      <c r="ODK1195" s="246">
        <v>213</v>
      </c>
      <c r="ODL1195" s="247" t="e">
        <f>ODL1228+ODL1254+ODL1285+ODL1301+ODL1323+ODL1355+ODL1371+ODL1392+ODL1412+ODL1440+#REF!+ODL1455+#REF!+#REF!+#REF!</f>
        <v>#REF!</v>
      </c>
      <c r="ODM1195" s="241" t="s">
        <v>39</v>
      </c>
      <c r="ODN1195" s="242" t="s">
        <v>26</v>
      </c>
      <c r="ODO1195" s="243">
        <v>7</v>
      </c>
      <c r="ODP1195" s="243">
        <v>2</v>
      </c>
      <c r="ODQ1195" s="244" t="s">
        <v>237</v>
      </c>
      <c r="ODR1195" s="245">
        <v>119</v>
      </c>
      <c r="ODS1195" s="246">
        <v>213</v>
      </c>
      <c r="ODT1195" s="247" t="e">
        <f>ODT1228+ODT1254+ODT1285+ODT1301+ODT1323+ODT1355+ODT1371+ODT1392+ODT1412+ODT1440+#REF!+ODT1455+#REF!+#REF!+#REF!</f>
        <v>#REF!</v>
      </c>
      <c r="ODU1195" s="241" t="s">
        <v>39</v>
      </c>
      <c r="ODV1195" s="242" t="s">
        <v>26</v>
      </c>
      <c r="ODW1195" s="243">
        <v>7</v>
      </c>
      <c r="ODX1195" s="243">
        <v>2</v>
      </c>
      <c r="ODY1195" s="244" t="s">
        <v>237</v>
      </c>
      <c r="ODZ1195" s="245">
        <v>119</v>
      </c>
      <c r="OEA1195" s="246">
        <v>213</v>
      </c>
      <c r="OEB1195" s="247" t="e">
        <f>OEB1228+OEB1254+OEB1285+OEB1301+OEB1323+OEB1355+OEB1371+OEB1392+OEB1412+OEB1440+#REF!+OEB1455+#REF!+#REF!+#REF!</f>
        <v>#REF!</v>
      </c>
      <c r="OEC1195" s="241" t="s">
        <v>39</v>
      </c>
      <c r="OED1195" s="242" t="s">
        <v>26</v>
      </c>
      <c r="OEE1195" s="243">
        <v>7</v>
      </c>
      <c r="OEF1195" s="243">
        <v>2</v>
      </c>
      <c r="OEG1195" s="244" t="s">
        <v>237</v>
      </c>
      <c r="OEH1195" s="245">
        <v>119</v>
      </c>
      <c r="OEI1195" s="246">
        <v>213</v>
      </c>
      <c r="OEJ1195" s="247" t="e">
        <f>OEJ1228+OEJ1254+OEJ1285+OEJ1301+OEJ1323+OEJ1355+OEJ1371+OEJ1392+OEJ1412+OEJ1440+#REF!+OEJ1455+#REF!+#REF!+#REF!</f>
        <v>#REF!</v>
      </c>
      <c r="OEK1195" s="241" t="s">
        <v>39</v>
      </c>
      <c r="OEL1195" s="242" t="s">
        <v>26</v>
      </c>
      <c r="OEM1195" s="243">
        <v>7</v>
      </c>
      <c r="OEN1195" s="243">
        <v>2</v>
      </c>
      <c r="OEO1195" s="244" t="s">
        <v>237</v>
      </c>
      <c r="OEP1195" s="245">
        <v>119</v>
      </c>
      <c r="OEQ1195" s="246">
        <v>213</v>
      </c>
      <c r="OER1195" s="247" t="e">
        <f>OER1228+OER1254+OER1285+OER1301+OER1323+OER1355+OER1371+OER1392+OER1412+OER1440+#REF!+OER1455+#REF!+#REF!+#REF!</f>
        <v>#REF!</v>
      </c>
      <c r="OES1195" s="241" t="s">
        <v>39</v>
      </c>
      <c r="OET1195" s="242" t="s">
        <v>26</v>
      </c>
      <c r="OEU1195" s="243">
        <v>7</v>
      </c>
      <c r="OEV1195" s="243">
        <v>2</v>
      </c>
      <c r="OEW1195" s="244" t="s">
        <v>237</v>
      </c>
      <c r="OEX1195" s="245">
        <v>119</v>
      </c>
      <c r="OEY1195" s="246">
        <v>213</v>
      </c>
      <c r="OEZ1195" s="247" t="e">
        <f>OEZ1228+OEZ1254+OEZ1285+OEZ1301+OEZ1323+OEZ1355+OEZ1371+OEZ1392+OEZ1412+OEZ1440+#REF!+OEZ1455+#REF!+#REF!+#REF!</f>
        <v>#REF!</v>
      </c>
      <c r="OFA1195" s="241" t="s">
        <v>39</v>
      </c>
      <c r="OFB1195" s="242" t="s">
        <v>26</v>
      </c>
      <c r="OFC1195" s="243">
        <v>7</v>
      </c>
      <c r="OFD1195" s="243">
        <v>2</v>
      </c>
      <c r="OFE1195" s="244" t="s">
        <v>237</v>
      </c>
      <c r="OFF1195" s="245">
        <v>119</v>
      </c>
      <c r="OFG1195" s="246">
        <v>213</v>
      </c>
      <c r="OFH1195" s="247" t="e">
        <f>OFH1228+OFH1254+OFH1285+OFH1301+OFH1323+OFH1355+OFH1371+OFH1392+OFH1412+OFH1440+#REF!+OFH1455+#REF!+#REF!+#REF!</f>
        <v>#REF!</v>
      </c>
      <c r="OFI1195" s="241" t="s">
        <v>39</v>
      </c>
      <c r="OFJ1195" s="242" t="s">
        <v>26</v>
      </c>
      <c r="OFK1195" s="243">
        <v>7</v>
      </c>
      <c r="OFL1195" s="243">
        <v>2</v>
      </c>
      <c r="OFM1195" s="244" t="s">
        <v>237</v>
      </c>
      <c r="OFN1195" s="245">
        <v>119</v>
      </c>
      <c r="OFO1195" s="246">
        <v>213</v>
      </c>
      <c r="OFP1195" s="247" t="e">
        <f>OFP1228+OFP1254+OFP1285+OFP1301+OFP1323+OFP1355+OFP1371+OFP1392+OFP1412+OFP1440+#REF!+OFP1455+#REF!+#REF!+#REF!</f>
        <v>#REF!</v>
      </c>
      <c r="OFQ1195" s="241" t="s">
        <v>39</v>
      </c>
      <c r="OFR1195" s="242" t="s">
        <v>26</v>
      </c>
      <c r="OFS1195" s="243">
        <v>7</v>
      </c>
      <c r="OFT1195" s="243">
        <v>2</v>
      </c>
      <c r="OFU1195" s="244" t="s">
        <v>237</v>
      </c>
      <c r="OFV1195" s="245">
        <v>119</v>
      </c>
      <c r="OFW1195" s="246">
        <v>213</v>
      </c>
      <c r="OFX1195" s="247" t="e">
        <f>OFX1228+OFX1254+OFX1285+OFX1301+OFX1323+OFX1355+OFX1371+OFX1392+OFX1412+OFX1440+#REF!+OFX1455+#REF!+#REF!+#REF!</f>
        <v>#REF!</v>
      </c>
      <c r="OFY1195" s="241" t="s">
        <v>39</v>
      </c>
      <c r="OFZ1195" s="242" t="s">
        <v>26</v>
      </c>
      <c r="OGA1195" s="243">
        <v>7</v>
      </c>
      <c r="OGB1195" s="243">
        <v>2</v>
      </c>
      <c r="OGC1195" s="244" t="s">
        <v>237</v>
      </c>
      <c r="OGD1195" s="245">
        <v>119</v>
      </c>
      <c r="OGE1195" s="246">
        <v>213</v>
      </c>
      <c r="OGF1195" s="247" t="e">
        <f>OGF1228+OGF1254+OGF1285+OGF1301+OGF1323+OGF1355+OGF1371+OGF1392+OGF1412+OGF1440+#REF!+OGF1455+#REF!+#REF!+#REF!</f>
        <v>#REF!</v>
      </c>
      <c r="OGG1195" s="241" t="s">
        <v>39</v>
      </c>
      <c r="OGH1195" s="242" t="s">
        <v>26</v>
      </c>
      <c r="OGI1195" s="243">
        <v>7</v>
      </c>
      <c r="OGJ1195" s="243">
        <v>2</v>
      </c>
      <c r="OGK1195" s="244" t="s">
        <v>237</v>
      </c>
      <c r="OGL1195" s="245">
        <v>119</v>
      </c>
      <c r="OGM1195" s="246">
        <v>213</v>
      </c>
      <c r="OGN1195" s="247" t="e">
        <f>OGN1228+OGN1254+OGN1285+OGN1301+OGN1323+OGN1355+OGN1371+OGN1392+OGN1412+OGN1440+#REF!+OGN1455+#REF!+#REF!+#REF!</f>
        <v>#REF!</v>
      </c>
      <c r="OGO1195" s="241" t="s">
        <v>39</v>
      </c>
      <c r="OGP1195" s="242" t="s">
        <v>26</v>
      </c>
      <c r="OGQ1195" s="243">
        <v>7</v>
      </c>
      <c r="OGR1195" s="243">
        <v>2</v>
      </c>
      <c r="OGS1195" s="244" t="s">
        <v>237</v>
      </c>
      <c r="OGT1195" s="245">
        <v>119</v>
      </c>
      <c r="OGU1195" s="246">
        <v>213</v>
      </c>
      <c r="OGV1195" s="247" t="e">
        <f>OGV1228+OGV1254+OGV1285+OGV1301+OGV1323+OGV1355+OGV1371+OGV1392+OGV1412+OGV1440+#REF!+OGV1455+#REF!+#REF!+#REF!</f>
        <v>#REF!</v>
      </c>
      <c r="OGW1195" s="241" t="s">
        <v>39</v>
      </c>
      <c r="OGX1195" s="242" t="s">
        <v>26</v>
      </c>
      <c r="OGY1195" s="243">
        <v>7</v>
      </c>
      <c r="OGZ1195" s="243">
        <v>2</v>
      </c>
      <c r="OHA1195" s="244" t="s">
        <v>237</v>
      </c>
      <c r="OHB1195" s="245">
        <v>119</v>
      </c>
      <c r="OHC1195" s="246">
        <v>213</v>
      </c>
      <c r="OHD1195" s="247" t="e">
        <f>OHD1228+OHD1254+OHD1285+OHD1301+OHD1323+OHD1355+OHD1371+OHD1392+OHD1412+OHD1440+#REF!+OHD1455+#REF!+#REF!+#REF!</f>
        <v>#REF!</v>
      </c>
      <c r="OHE1195" s="241" t="s">
        <v>39</v>
      </c>
      <c r="OHF1195" s="242" t="s">
        <v>26</v>
      </c>
      <c r="OHG1195" s="243">
        <v>7</v>
      </c>
      <c r="OHH1195" s="243">
        <v>2</v>
      </c>
      <c r="OHI1195" s="244" t="s">
        <v>237</v>
      </c>
      <c r="OHJ1195" s="245">
        <v>119</v>
      </c>
      <c r="OHK1195" s="246">
        <v>213</v>
      </c>
      <c r="OHL1195" s="247" t="e">
        <f>OHL1228+OHL1254+OHL1285+OHL1301+OHL1323+OHL1355+OHL1371+OHL1392+OHL1412+OHL1440+#REF!+OHL1455+#REF!+#REF!+#REF!</f>
        <v>#REF!</v>
      </c>
      <c r="OHM1195" s="241" t="s">
        <v>39</v>
      </c>
      <c r="OHN1195" s="242" t="s">
        <v>26</v>
      </c>
      <c r="OHO1195" s="243">
        <v>7</v>
      </c>
      <c r="OHP1195" s="243">
        <v>2</v>
      </c>
      <c r="OHQ1195" s="244" t="s">
        <v>237</v>
      </c>
      <c r="OHR1195" s="245">
        <v>119</v>
      </c>
      <c r="OHS1195" s="246">
        <v>213</v>
      </c>
      <c r="OHT1195" s="247" t="e">
        <f>OHT1228+OHT1254+OHT1285+OHT1301+OHT1323+OHT1355+OHT1371+OHT1392+OHT1412+OHT1440+#REF!+OHT1455+#REF!+#REF!+#REF!</f>
        <v>#REF!</v>
      </c>
      <c r="OHU1195" s="241" t="s">
        <v>39</v>
      </c>
      <c r="OHV1195" s="242" t="s">
        <v>26</v>
      </c>
      <c r="OHW1195" s="243">
        <v>7</v>
      </c>
      <c r="OHX1195" s="243">
        <v>2</v>
      </c>
      <c r="OHY1195" s="244" t="s">
        <v>237</v>
      </c>
      <c r="OHZ1195" s="245">
        <v>119</v>
      </c>
      <c r="OIA1195" s="246">
        <v>213</v>
      </c>
      <c r="OIB1195" s="247" t="e">
        <f>OIB1228+OIB1254+OIB1285+OIB1301+OIB1323+OIB1355+OIB1371+OIB1392+OIB1412+OIB1440+#REF!+OIB1455+#REF!+#REF!+#REF!</f>
        <v>#REF!</v>
      </c>
      <c r="OIC1195" s="241" t="s">
        <v>39</v>
      </c>
      <c r="OID1195" s="242" t="s">
        <v>26</v>
      </c>
      <c r="OIE1195" s="243">
        <v>7</v>
      </c>
      <c r="OIF1195" s="243">
        <v>2</v>
      </c>
      <c r="OIG1195" s="244" t="s">
        <v>237</v>
      </c>
      <c r="OIH1195" s="245">
        <v>119</v>
      </c>
      <c r="OII1195" s="246">
        <v>213</v>
      </c>
      <c r="OIJ1195" s="247" t="e">
        <f>OIJ1228+OIJ1254+OIJ1285+OIJ1301+OIJ1323+OIJ1355+OIJ1371+OIJ1392+OIJ1412+OIJ1440+#REF!+OIJ1455+#REF!+#REF!+#REF!</f>
        <v>#REF!</v>
      </c>
      <c r="OIK1195" s="241" t="s">
        <v>39</v>
      </c>
      <c r="OIL1195" s="242" t="s">
        <v>26</v>
      </c>
      <c r="OIM1195" s="243">
        <v>7</v>
      </c>
      <c r="OIN1195" s="243">
        <v>2</v>
      </c>
      <c r="OIO1195" s="244" t="s">
        <v>237</v>
      </c>
      <c r="OIP1195" s="245">
        <v>119</v>
      </c>
      <c r="OIQ1195" s="246">
        <v>213</v>
      </c>
      <c r="OIR1195" s="247" t="e">
        <f>OIR1228+OIR1254+OIR1285+OIR1301+OIR1323+OIR1355+OIR1371+OIR1392+OIR1412+OIR1440+#REF!+OIR1455+#REF!+#REF!+#REF!</f>
        <v>#REF!</v>
      </c>
      <c r="OIS1195" s="241" t="s">
        <v>39</v>
      </c>
      <c r="OIT1195" s="242" t="s">
        <v>26</v>
      </c>
      <c r="OIU1195" s="243">
        <v>7</v>
      </c>
      <c r="OIV1195" s="243">
        <v>2</v>
      </c>
      <c r="OIW1195" s="244" t="s">
        <v>237</v>
      </c>
      <c r="OIX1195" s="245">
        <v>119</v>
      </c>
      <c r="OIY1195" s="246">
        <v>213</v>
      </c>
      <c r="OIZ1195" s="247" t="e">
        <f>OIZ1228+OIZ1254+OIZ1285+OIZ1301+OIZ1323+OIZ1355+OIZ1371+OIZ1392+OIZ1412+OIZ1440+#REF!+OIZ1455+#REF!+#REF!+#REF!</f>
        <v>#REF!</v>
      </c>
      <c r="OJA1195" s="241" t="s">
        <v>39</v>
      </c>
      <c r="OJB1195" s="242" t="s">
        <v>26</v>
      </c>
      <c r="OJC1195" s="243">
        <v>7</v>
      </c>
      <c r="OJD1195" s="243">
        <v>2</v>
      </c>
      <c r="OJE1195" s="244" t="s">
        <v>237</v>
      </c>
      <c r="OJF1195" s="245">
        <v>119</v>
      </c>
      <c r="OJG1195" s="246">
        <v>213</v>
      </c>
      <c r="OJH1195" s="247" t="e">
        <f>OJH1228+OJH1254+OJH1285+OJH1301+OJH1323+OJH1355+OJH1371+OJH1392+OJH1412+OJH1440+#REF!+OJH1455+#REF!+#REF!+#REF!</f>
        <v>#REF!</v>
      </c>
      <c r="OJI1195" s="241" t="s">
        <v>39</v>
      </c>
      <c r="OJJ1195" s="242" t="s">
        <v>26</v>
      </c>
      <c r="OJK1195" s="243">
        <v>7</v>
      </c>
      <c r="OJL1195" s="243">
        <v>2</v>
      </c>
      <c r="OJM1195" s="244" t="s">
        <v>237</v>
      </c>
      <c r="OJN1195" s="245">
        <v>119</v>
      </c>
      <c r="OJO1195" s="246">
        <v>213</v>
      </c>
      <c r="OJP1195" s="247" t="e">
        <f>OJP1228+OJP1254+OJP1285+OJP1301+OJP1323+OJP1355+OJP1371+OJP1392+OJP1412+OJP1440+#REF!+OJP1455+#REF!+#REF!+#REF!</f>
        <v>#REF!</v>
      </c>
      <c r="OJQ1195" s="241" t="s">
        <v>39</v>
      </c>
      <c r="OJR1195" s="242" t="s">
        <v>26</v>
      </c>
      <c r="OJS1195" s="243">
        <v>7</v>
      </c>
      <c r="OJT1195" s="243">
        <v>2</v>
      </c>
      <c r="OJU1195" s="244" t="s">
        <v>237</v>
      </c>
      <c r="OJV1195" s="245">
        <v>119</v>
      </c>
      <c r="OJW1195" s="246">
        <v>213</v>
      </c>
      <c r="OJX1195" s="247" t="e">
        <f>OJX1228+OJX1254+OJX1285+OJX1301+OJX1323+OJX1355+OJX1371+OJX1392+OJX1412+OJX1440+#REF!+OJX1455+#REF!+#REF!+#REF!</f>
        <v>#REF!</v>
      </c>
      <c r="OJY1195" s="241" t="s">
        <v>39</v>
      </c>
      <c r="OJZ1195" s="242" t="s">
        <v>26</v>
      </c>
      <c r="OKA1195" s="243">
        <v>7</v>
      </c>
      <c r="OKB1195" s="243">
        <v>2</v>
      </c>
      <c r="OKC1195" s="244" t="s">
        <v>237</v>
      </c>
      <c r="OKD1195" s="245">
        <v>119</v>
      </c>
      <c r="OKE1195" s="246">
        <v>213</v>
      </c>
      <c r="OKF1195" s="247" t="e">
        <f>OKF1228+OKF1254+OKF1285+OKF1301+OKF1323+OKF1355+OKF1371+OKF1392+OKF1412+OKF1440+#REF!+OKF1455+#REF!+#REF!+#REF!</f>
        <v>#REF!</v>
      </c>
      <c r="OKG1195" s="241" t="s">
        <v>39</v>
      </c>
      <c r="OKH1195" s="242" t="s">
        <v>26</v>
      </c>
      <c r="OKI1195" s="243">
        <v>7</v>
      </c>
      <c r="OKJ1195" s="243">
        <v>2</v>
      </c>
      <c r="OKK1195" s="244" t="s">
        <v>237</v>
      </c>
      <c r="OKL1195" s="245">
        <v>119</v>
      </c>
      <c r="OKM1195" s="246">
        <v>213</v>
      </c>
      <c r="OKN1195" s="247" t="e">
        <f>OKN1228+OKN1254+OKN1285+OKN1301+OKN1323+OKN1355+OKN1371+OKN1392+OKN1412+OKN1440+#REF!+OKN1455+#REF!+#REF!+#REF!</f>
        <v>#REF!</v>
      </c>
      <c r="OKO1195" s="241" t="s">
        <v>39</v>
      </c>
      <c r="OKP1195" s="242" t="s">
        <v>26</v>
      </c>
      <c r="OKQ1195" s="243">
        <v>7</v>
      </c>
      <c r="OKR1195" s="243">
        <v>2</v>
      </c>
      <c r="OKS1195" s="244" t="s">
        <v>237</v>
      </c>
      <c r="OKT1195" s="245">
        <v>119</v>
      </c>
      <c r="OKU1195" s="246">
        <v>213</v>
      </c>
      <c r="OKV1195" s="247" t="e">
        <f>OKV1228+OKV1254+OKV1285+OKV1301+OKV1323+OKV1355+OKV1371+OKV1392+OKV1412+OKV1440+#REF!+OKV1455+#REF!+#REF!+#REF!</f>
        <v>#REF!</v>
      </c>
      <c r="OKW1195" s="241" t="s">
        <v>39</v>
      </c>
      <c r="OKX1195" s="242" t="s">
        <v>26</v>
      </c>
      <c r="OKY1195" s="243">
        <v>7</v>
      </c>
      <c r="OKZ1195" s="243">
        <v>2</v>
      </c>
      <c r="OLA1195" s="244" t="s">
        <v>237</v>
      </c>
      <c r="OLB1195" s="245">
        <v>119</v>
      </c>
      <c r="OLC1195" s="246">
        <v>213</v>
      </c>
      <c r="OLD1195" s="247" t="e">
        <f>OLD1228+OLD1254+OLD1285+OLD1301+OLD1323+OLD1355+OLD1371+OLD1392+OLD1412+OLD1440+#REF!+OLD1455+#REF!+#REF!+#REF!</f>
        <v>#REF!</v>
      </c>
      <c r="OLE1195" s="241" t="s">
        <v>39</v>
      </c>
      <c r="OLF1195" s="242" t="s">
        <v>26</v>
      </c>
      <c r="OLG1195" s="243">
        <v>7</v>
      </c>
      <c r="OLH1195" s="243">
        <v>2</v>
      </c>
      <c r="OLI1195" s="244" t="s">
        <v>237</v>
      </c>
      <c r="OLJ1195" s="245">
        <v>119</v>
      </c>
      <c r="OLK1195" s="246">
        <v>213</v>
      </c>
      <c r="OLL1195" s="247" t="e">
        <f>OLL1228+OLL1254+OLL1285+OLL1301+OLL1323+OLL1355+OLL1371+OLL1392+OLL1412+OLL1440+#REF!+OLL1455+#REF!+#REF!+#REF!</f>
        <v>#REF!</v>
      </c>
      <c r="OLM1195" s="241" t="s">
        <v>39</v>
      </c>
      <c r="OLN1195" s="242" t="s">
        <v>26</v>
      </c>
      <c r="OLO1195" s="243">
        <v>7</v>
      </c>
      <c r="OLP1195" s="243">
        <v>2</v>
      </c>
      <c r="OLQ1195" s="244" t="s">
        <v>237</v>
      </c>
      <c r="OLR1195" s="245">
        <v>119</v>
      </c>
      <c r="OLS1195" s="246">
        <v>213</v>
      </c>
      <c r="OLT1195" s="247" t="e">
        <f>OLT1228+OLT1254+OLT1285+OLT1301+OLT1323+OLT1355+OLT1371+OLT1392+OLT1412+OLT1440+#REF!+OLT1455+#REF!+#REF!+#REF!</f>
        <v>#REF!</v>
      </c>
      <c r="OLU1195" s="241" t="s">
        <v>39</v>
      </c>
      <c r="OLV1195" s="242" t="s">
        <v>26</v>
      </c>
      <c r="OLW1195" s="243">
        <v>7</v>
      </c>
      <c r="OLX1195" s="243">
        <v>2</v>
      </c>
      <c r="OLY1195" s="244" t="s">
        <v>237</v>
      </c>
      <c r="OLZ1195" s="245">
        <v>119</v>
      </c>
      <c r="OMA1195" s="246">
        <v>213</v>
      </c>
      <c r="OMB1195" s="247" t="e">
        <f>OMB1228+OMB1254+OMB1285+OMB1301+OMB1323+OMB1355+OMB1371+OMB1392+OMB1412+OMB1440+#REF!+OMB1455+#REF!+#REF!+#REF!</f>
        <v>#REF!</v>
      </c>
      <c r="OMC1195" s="241" t="s">
        <v>39</v>
      </c>
      <c r="OMD1195" s="242" t="s">
        <v>26</v>
      </c>
      <c r="OME1195" s="243">
        <v>7</v>
      </c>
      <c r="OMF1195" s="243">
        <v>2</v>
      </c>
      <c r="OMG1195" s="244" t="s">
        <v>237</v>
      </c>
      <c r="OMH1195" s="245">
        <v>119</v>
      </c>
      <c r="OMI1195" s="246">
        <v>213</v>
      </c>
      <c r="OMJ1195" s="247" t="e">
        <f>OMJ1228+OMJ1254+OMJ1285+OMJ1301+OMJ1323+OMJ1355+OMJ1371+OMJ1392+OMJ1412+OMJ1440+#REF!+OMJ1455+#REF!+#REF!+#REF!</f>
        <v>#REF!</v>
      </c>
      <c r="OMK1195" s="241" t="s">
        <v>39</v>
      </c>
      <c r="OML1195" s="242" t="s">
        <v>26</v>
      </c>
      <c r="OMM1195" s="243">
        <v>7</v>
      </c>
      <c r="OMN1195" s="243">
        <v>2</v>
      </c>
      <c r="OMO1195" s="244" t="s">
        <v>237</v>
      </c>
      <c r="OMP1195" s="245">
        <v>119</v>
      </c>
      <c r="OMQ1195" s="246">
        <v>213</v>
      </c>
      <c r="OMR1195" s="247" t="e">
        <f>OMR1228+OMR1254+OMR1285+OMR1301+OMR1323+OMR1355+OMR1371+OMR1392+OMR1412+OMR1440+#REF!+OMR1455+#REF!+#REF!+#REF!</f>
        <v>#REF!</v>
      </c>
      <c r="OMS1195" s="241" t="s">
        <v>39</v>
      </c>
      <c r="OMT1195" s="242" t="s">
        <v>26</v>
      </c>
      <c r="OMU1195" s="243">
        <v>7</v>
      </c>
      <c r="OMV1195" s="243">
        <v>2</v>
      </c>
      <c r="OMW1195" s="244" t="s">
        <v>237</v>
      </c>
      <c r="OMX1195" s="245">
        <v>119</v>
      </c>
      <c r="OMY1195" s="246">
        <v>213</v>
      </c>
      <c r="OMZ1195" s="247" t="e">
        <f>OMZ1228+OMZ1254+OMZ1285+OMZ1301+OMZ1323+OMZ1355+OMZ1371+OMZ1392+OMZ1412+OMZ1440+#REF!+OMZ1455+#REF!+#REF!+#REF!</f>
        <v>#REF!</v>
      </c>
      <c r="ONA1195" s="241" t="s">
        <v>39</v>
      </c>
      <c r="ONB1195" s="242" t="s">
        <v>26</v>
      </c>
      <c r="ONC1195" s="243">
        <v>7</v>
      </c>
      <c r="OND1195" s="243">
        <v>2</v>
      </c>
      <c r="ONE1195" s="244" t="s">
        <v>237</v>
      </c>
      <c r="ONF1195" s="245">
        <v>119</v>
      </c>
      <c r="ONG1195" s="246">
        <v>213</v>
      </c>
      <c r="ONH1195" s="247" t="e">
        <f>ONH1228+ONH1254+ONH1285+ONH1301+ONH1323+ONH1355+ONH1371+ONH1392+ONH1412+ONH1440+#REF!+ONH1455+#REF!+#REF!+#REF!</f>
        <v>#REF!</v>
      </c>
      <c r="ONI1195" s="241" t="s">
        <v>39</v>
      </c>
      <c r="ONJ1195" s="242" t="s">
        <v>26</v>
      </c>
      <c r="ONK1195" s="243">
        <v>7</v>
      </c>
      <c r="ONL1195" s="243">
        <v>2</v>
      </c>
      <c r="ONM1195" s="244" t="s">
        <v>237</v>
      </c>
      <c r="ONN1195" s="245">
        <v>119</v>
      </c>
      <c r="ONO1195" s="246">
        <v>213</v>
      </c>
      <c r="ONP1195" s="247" t="e">
        <f>ONP1228+ONP1254+ONP1285+ONP1301+ONP1323+ONP1355+ONP1371+ONP1392+ONP1412+ONP1440+#REF!+ONP1455+#REF!+#REF!+#REF!</f>
        <v>#REF!</v>
      </c>
      <c r="ONQ1195" s="241" t="s">
        <v>39</v>
      </c>
      <c r="ONR1195" s="242" t="s">
        <v>26</v>
      </c>
      <c r="ONS1195" s="243">
        <v>7</v>
      </c>
      <c r="ONT1195" s="243">
        <v>2</v>
      </c>
      <c r="ONU1195" s="244" t="s">
        <v>237</v>
      </c>
      <c r="ONV1195" s="245">
        <v>119</v>
      </c>
      <c r="ONW1195" s="246">
        <v>213</v>
      </c>
      <c r="ONX1195" s="247" t="e">
        <f>ONX1228+ONX1254+ONX1285+ONX1301+ONX1323+ONX1355+ONX1371+ONX1392+ONX1412+ONX1440+#REF!+ONX1455+#REF!+#REF!+#REF!</f>
        <v>#REF!</v>
      </c>
      <c r="ONY1195" s="241" t="s">
        <v>39</v>
      </c>
      <c r="ONZ1195" s="242" t="s">
        <v>26</v>
      </c>
      <c r="OOA1195" s="243">
        <v>7</v>
      </c>
      <c r="OOB1195" s="243">
        <v>2</v>
      </c>
      <c r="OOC1195" s="244" t="s">
        <v>237</v>
      </c>
      <c r="OOD1195" s="245">
        <v>119</v>
      </c>
      <c r="OOE1195" s="246">
        <v>213</v>
      </c>
      <c r="OOF1195" s="247" t="e">
        <f>OOF1228+OOF1254+OOF1285+OOF1301+OOF1323+OOF1355+OOF1371+OOF1392+OOF1412+OOF1440+#REF!+OOF1455+#REF!+#REF!+#REF!</f>
        <v>#REF!</v>
      </c>
      <c r="OOG1195" s="241" t="s">
        <v>39</v>
      </c>
      <c r="OOH1195" s="242" t="s">
        <v>26</v>
      </c>
      <c r="OOI1195" s="243">
        <v>7</v>
      </c>
      <c r="OOJ1195" s="243">
        <v>2</v>
      </c>
      <c r="OOK1195" s="244" t="s">
        <v>237</v>
      </c>
      <c r="OOL1195" s="245">
        <v>119</v>
      </c>
      <c r="OOM1195" s="246">
        <v>213</v>
      </c>
      <c r="OON1195" s="247" t="e">
        <f>OON1228+OON1254+OON1285+OON1301+OON1323+OON1355+OON1371+OON1392+OON1412+OON1440+#REF!+OON1455+#REF!+#REF!+#REF!</f>
        <v>#REF!</v>
      </c>
      <c r="OOO1195" s="241" t="s">
        <v>39</v>
      </c>
      <c r="OOP1195" s="242" t="s">
        <v>26</v>
      </c>
      <c r="OOQ1195" s="243">
        <v>7</v>
      </c>
      <c r="OOR1195" s="243">
        <v>2</v>
      </c>
      <c r="OOS1195" s="244" t="s">
        <v>237</v>
      </c>
      <c r="OOT1195" s="245">
        <v>119</v>
      </c>
      <c r="OOU1195" s="246">
        <v>213</v>
      </c>
      <c r="OOV1195" s="247" t="e">
        <f>OOV1228+OOV1254+OOV1285+OOV1301+OOV1323+OOV1355+OOV1371+OOV1392+OOV1412+OOV1440+#REF!+OOV1455+#REF!+#REF!+#REF!</f>
        <v>#REF!</v>
      </c>
      <c r="OOW1195" s="241" t="s">
        <v>39</v>
      </c>
      <c r="OOX1195" s="242" t="s">
        <v>26</v>
      </c>
      <c r="OOY1195" s="243">
        <v>7</v>
      </c>
      <c r="OOZ1195" s="243">
        <v>2</v>
      </c>
      <c r="OPA1195" s="244" t="s">
        <v>237</v>
      </c>
      <c r="OPB1195" s="245">
        <v>119</v>
      </c>
      <c r="OPC1195" s="246">
        <v>213</v>
      </c>
      <c r="OPD1195" s="247" t="e">
        <f>OPD1228+OPD1254+OPD1285+OPD1301+OPD1323+OPD1355+OPD1371+OPD1392+OPD1412+OPD1440+#REF!+OPD1455+#REF!+#REF!+#REF!</f>
        <v>#REF!</v>
      </c>
      <c r="OPE1195" s="241" t="s">
        <v>39</v>
      </c>
      <c r="OPF1195" s="242" t="s">
        <v>26</v>
      </c>
      <c r="OPG1195" s="243">
        <v>7</v>
      </c>
      <c r="OPH1195" s="243">
        <v>2</v>
      </c>
      <c r="OPI1195" s="244" t="s">
        <v>237</v>
      </c>
      <c r="OPJ1195" s="245">
        <v>119</v>
      </c>
      <c r="OPK1195" s="246">
        <v>213</v>
      </c>
      <c r="OPL1195" s="247" t="e">
        <f>OPL1228+OPL1254+OPL1285+OPL1301+OPL1323+OPL1355+OPL1371+OPL1392+OPL1412+OPL1440+#REF!+OPL1455+#REF!+#REF!+#REF!</f>
        <v>#REF!</v>
      </c>
      <c r="OPM1195" s="241" t="s">
        <v>39</v>
      </c>
      <c r="OPN1195" s="242" t="s">
        <v>26</v>
      </c>
      <c r="OPO1195" s="243">
        <v>7</v>
      </c>
      <c r="OPP1195" s="243">
        <v>2</v>
      </c>
      <c r="OPQ1195" s="244" t="s">
        <v>237</v>
      </c>
      <c r="OPR1195" s="245">
        <v>119</v>
      </c>
      <c r="OPS1195" s="246">
        <v>213</v>
      </c>
      <c r="OPT1195" s="247" t="e">
        <f>OPT1228+OPT1254+OPT1285+OPT1301+OPT1323+OPT1355+OPT1371+OPT1392+OPT1412+OPT1440+#REF!+OPT1455+#REF!+#REF!+#REF!</f>
        <v>#REF!</v>
      </c>
      <c r="OPU1195" s="241" t="s">
        <v>39</v>
      </c>
      <c r="OPV1195" s="242" t="s">
        <v>26</v>
      </c>
      <c r="OPW1195" s="243">
        <v>7</v>
      </c>
      <c r="OPX1195" s="243">
        <v>2</v>
      </c>
      <c r="OPY1195" s="244" t="s">
        <v>237</v>
      </c>
      <c r="OPZ1195" s="245">
        <v>119</v>
      </c>
      <c r="OQA1195" s="246">
        <v>213</v>
      </c>
      <c r="OQB1195" s="247" t="e">
        <f>OQB1228+OQB1254+OQB1285+OQB1301+OQB1323+OQB1355+OQB1371+OQB1392+OQB1412+OQB1440+#REF!+OQB1455+#REF!+#REF!+#REF!</f>
        <v>#REF!</v>
      </c>
      <c r="OQC1195" s="241" t="s">
        <v>39</v>
      </c>
      <c r="OQD1195" s="242" t="s">
        <v>26</v>
      </c>
      <c r="OQE1195" s="243">
        <v>7</v>
      </c>
      <c r="OQF1195" s="243">
        <v>2</v>
      </c>
      <c r="OQG1195" s="244" t="s">
        <v>237</v>
      </c>
      <c r="OQH1195" s="245">
        <v>119</v>
      </c>
      <c r="OQI1195" s="246">
        <v>213</v>
      </c>
      <c r="OQJ1195" s="247" t="e">
        <f>OQJ1228+OQJ1254+OQJ1285+OQJ1301+OQJ1323+OQJ1355+OQJ1371+OQJ1392+OQJ1412+OQJ1440+#REF!+OQJ1455+#REF!+#REF!+#REF!</f>
        <v>#REF!</v>
      </c>
      <c r="OQK1195" s="241" t="s">
        <v>39</v>
      </c>
      <c r="OQL1195" s="242" t="s">
        <v>26</v>
      </c>
      <c r="OQM1195" s="243">
        <v>7</v>
      </c>
      <c r="OQN1195" s="243">
        <v>2</v>
      </c>
      <c r="OQO1195" s="244" t="s">
        <v>237</v>
      </c>
      <c r="OQP1195" s="245">
        <v>119</v>
      </c>
      <c r="OQQ1195" s="246">
        <v>213</v>
      </c>
      <c r="OQR1195" s="247" t="e">
        <f>OQR1228+OQR1254+OQR1285+OQR1301+OQR1323+OQR1355+OQR1371+OQR1392+OQR1412+OQR1440+#REF!+OQR1455+#REF!+#REF!+#REF!</f>
        <v>#REF!</v>
      </c>
      <c r="OQS1195" s="241" t="s">
        <v>39</v>
      </c>
      <c r="OQT1195" s="242" t="s">
        <v>26</v>
      </c>
      <c r="OQU1195" s="243">
        <v>7</v>
      </c>
      <c r="OQV1195" s="243">
        <v>2</v>
      </c>
      <c r="OQW1195" s="244" t="s">
        <v>237</v>
      </c>
      <c r="OQX1195" s="245">
        <v>119</v>
      </c>
      <c r="OQY1195" s="246">
        <v>213</v>
      </c>
      <c r="OQZ1195" s="247" t="e">
        <f>OQZ1228+OQZ1254+OQZ1285+OQZ1301+OQZ1323+OQZ1355+OQZ1371+OQZ1392+OQZ1412+OQZ1440+#REF!+OQZ1455+#REF!+#REF!+#REF!</f>
        <v>#REF!</v>
      </c>
      <c r="ORA1195" s="241" t="s">
        <v>39</v>
      </c>
      <c r="ORB1195" s="242" t="s">
        <v>26</v>
      </c>
      <c r="ORC1195" s="243">
        <v>7</v>
      </c>
      <c r="ORD1195" s="243">
        <v>2</v>
      </c>
      <c r="ORE1195" s="244" t="s">
        <v>237</v>
      </c>
      <c r="ORF1195" s="245">
        <v>119</v>
      </c>
      <c r="ORG1195" s="246">
        <v>213</v>
      </c>
      <c r="ORH1195" s="247" t="e">
        <f>ORH1228+ORH1254+ORH1285+ORH1301+ORH1323+ORH1355+ORH1371+ORH1392+ORH1412+ORH1440+#REF!+ORH1455+#REF!+#REF!+#REF!</f>
        <v>#REF!</v>
      </c>
      <c r="ORI1195" s="241" t="s">
        <v>39</v>
      </c>
      <c r="ORJ1195" s="242" t="s">
        <v>26</v>
      </c>
      <c r="ORK1195" s="243">
        <v>7</v>
      </c>
      <c r="ORL1195" s="243">
        <v>2</v>
      </c>
      <c r="ORM1195" s="244" t="s">
        <v>237</v>
      </c>
      <c r="ORN1195" s="245">
        <v>119</v>
      </c>
      <c r="ORO1195" s="246">
        <v>213</v>
      </c>
      <c r="ORP1195" s="247" t="e">
        <f>ORP1228+ORP1254+ORP1285+ORP1301+ORP1323+ORP1355+ORP1371+ORP1392+ORP1412+ORP1440+#REF!+ORP1455+#REF!+#REF!+#REF!</f>
        <v>#REF!</v>
      </c>
      <c r="ORQ1195" s="241" t="s">
        <v>39</v>
      </c>
      <c r="ORR1195" s="242" t="s">
        <v>26</v>
      </c>
      <c r="ORS1195" s="243">
        <v>7</v>
      </c>
      <c r="ORT1195" s="243">
        <v>2</v>
      </c>
      <c r="ORU1195" s="244" t="s">
        <v>237</v>
      </c>
      <c r="ORV1195" s="245">
        <v>119</v>
      </c>
      <c r="ORW1195" s="246">
        <v>213</v>
      </c>
      <c r="ORX1195" s="247" t="e">
        <f>ORX1228+ORX1254+ORX1285+ORX1301+ORX1323+ORX1355+ORX1371+ORX1392+ORX1412+ORX1440+#REF!+ORX1455+#REF!+#REF!+#REF!</f>
        <v>#REF!</v>
      </c>
      <c r="ORY1195" s="241" t="s">
        <v>39</v>
      </c>
      <c r="ORZ1195" s="242" t="s">
        <v>26</v>
      </c>
      <c r="OSA1195" s="243">
        <v>7</v>
      </c>
      <c r="OSB1195" s="243">
        <v>2</v>
      </c>
      <c r="OSC1195" s="244" t="s">
        <v>237</v>
      </c>
      <c r="OSD1195" s="245">
        <v>119</v>
      </c>
      <c r="OSE1195" s="246">
        <v>213</v>
      </c>
      <c r="OSF1195" s="247" t="e">
        <f>OSF1228+OSF1254+OSF1285+OSF1301+OSF1323+OSF1355+OSF1371+OSF1392+OSF1412+OSF1440+#REF!+OSF1455+#REF!+#REF!+#REF!</f>
        <v>#REF!</v>
      </c>
      <c r="OSG1195" s="241" t="s">
        <v>39</v>
      </c>
      <c r="OSH1195" s="242" t="s">
        <v>26</v>
      </c>
      <c r="OSI1195" s="243">
        <v>7</v>
      </c>
      <c r="OSJ1195" s="243">
        <v>2</v>
      </c>
      <c r="OSK1195" s="244" t="s">
        <v>237</v>
      </c>
      <c r="OSL1195" s="245">
        <v>119</v>
      </c>
      <c r="OSM1195" s="246">
        <v>213</v>
      </c>
      <c r="OSN1195" s="247" t="e">
        <f>OSN1228+OSN1254+OSN1285+OSN1301+OSN1323+OSN1355+OSN1371+OSN1392+OSN1412+OSN1440+#REF!+OSN1455+#REF!+#REF!+#REF!</f>
        <v>#REF!</v>
      </c>
      <c r="OSO1195" s="241" t="s">
        <v>39</v>
      </c>
      <c r="OSP1195" s="242" t="s">
        <v>26</v>
      </c>
      <c r="OSQ1195" s="243">
        <v>7</v>
      </c>
      <c r="OSR1195" s="243">
        <v>2</v>
      </c>
      <c r="OSS1195" s="244" t="s">
        <v>237</v>
      </c>
      <c r="OST1195" s="245">
        <v>119</v>
      </c>
      <c r="OSU1195" s="246">
        <v>213</v>
      </c>
      <c r="OSV1195" s="247" t="e">
        <f>OSV1228+OSV1254+OSV1285+OSV1301+OSV1323+OSV1355+OSV1371+OSV1392+OSV1412+OSV1440+#REF!+OSV1455+#REF!+#REF!+#REF!</f>
        <v>#REF!</v>
      </c>
      <c r="OSW1195" s="241" t="s">
        <v>39</v>
      </c>
      <c r="OSX1195" s="242" t="s">
        <v>26</v>
      </c>
      <c r="OSY1195" s="243">
        <v>7</v>
      </c>
      <c r="OSZ1195" s="243">
        <v>2</v>
      </c>
      <c r="OTA1195" s="244" t="s">
        <v>237</v>
      </c>
      <c r="OTB1195" s="245">
        <v>119</v>
      </c>
      <c r="OTC1195" s="246">
        <v>213</v>
      </c>
      <c r="OTD1195" s="247" t="e">
        <f>OTD1228+OTD1254+OTD1285+OTD1301+OTD1323+OTD1355+OTD1371+OTD1392+OTD1412+OTD1440+#REF!+OTD1455+#REF!+#REF!+#REF!</f>
        <v>#REF!</v>
      </c>
      <c r="OTE1195" s="241" t="s">
        <v>39</v>
      </c>
      <c r="OTF1195" s="242" t="s">
        <v>26</v>
      </c>
      <c r="OTG1195" s="243">
        <v>7</v>
      </c>
      <c r="OTH1195" s="243">
        <v>2</v>
      </c>
      <c r="OTI1195" s="244" t="s">
        <v>237</v>
      </c>
      <c r="OTJ1195" s="245">
        <v>119</v>
      </c>
      <c r="OTK1195" s="246">
        <v>213</v>
      </c>
      <c r="OTL1195" s="247" t="e">
        <f>OTL1228+OTL1254+OTL1285+OTL1301+OTL1323+OTL1355+OTL1371+OTL1392+OTL1412+OTL1440+#REF!+OTL1455+#REF!+#REF!+#REF!</f>
        <v>#REF!</v>
      </c>
      <c r="OTM1195" s="241" t="s">
        <v>39</v>
      </c>
      <c r="OTN1195" s="242" t="s">
        <v>26</v>
      </c>
      <c r="OTO1195" s="243">
        <v>7</v>
      </c>
      <c r="OTP1195" s="243">
        <v>2</v>
      </c>
      <c r="OTQ1195" s="244" t="s">
        <v>237</v>
      </c>
      <c r="OTR1195" s="245">
        <v>119</v>
      </c>
      <c r="OTS1195" s="246">
        <v>213</v>
      </c>
      <c r="OTT1195" s="247" t="e">
        <f>OTT1228+OTT1254+OTT1285+OTT1301+OTT1323+OTT1355+OTT1371+OTT1392+OTT1412+OTT1440+#REF!+OTT1455+#REF!+#REF!+#REF!</f>
        <v>#REF!</v>
      </c>
      <c r="OTU1195" s="241" t="s">
        <v>39</v>
      </c>
      <c r="OTV1195" s="242" t="s">
        <v>26</v>
      </c>
      <c r="OTW1195" s="243">
        <v>7</v>
      </c>
      <c r="OTX1195" s="243">
        <v>2</v>
      </c>
      <c r="OTY1195" s="244" t="s">
        <v>237</v>
      </c>
      <c r="OTZ1195" s="245">
        <v>119</v>
      </c>
      <c r="OUA1195" s="246">
        <v>213</v>
      </c>
      <c r="OUB1195" s="247" t="e">
        <f>OUB1228+OUB1254+OUB1285+OUB1301+OUB1323+OUB1355+OUB1371+OUB1392+OUB1412+OUB1440+#REF!+OUB1455+#REF!+#REF!+#REF!</f>
        <v>#REF!</v>
      </c>
      <c r="OUC1195" s="241" t="s">
        <v>39</v>
      </c>
      <c r="OUD1195" s="242" t="s">
        <v>26</v>
      </c>
      <c r="OUE1195" s="243">
        <v>7</v>
      </c>
      <c r="OUF1195" s="243">
        <v>2</v>
      </c>
      <c r="OUG1195" s="244" t="s">
        <v>237</v>
      </c>
      <c r="OUH1195" s="245">
        <v>119</v>
      </c>
      <c r="OUI1195" s="246">
        <v>213</v>
      </c>
      <c r="OUJ1195" s="247" t="e">
        <f>OUJ1228+OUJ1254+OUJ1285+OUJ1301+OUJ1323+OUJ1355+OUJ1371+OUJ1392+OUJ1412+OUJ1440+#REF!+OUJ1455+#REF!+#REF!+#REF!</f>
        <v>#REF!</v>
      </c>
      <c r="OUK1195" s="241" t="s">
        <v>39</v>
      </c>
      <c r="OUL1195" s="242" t="s">
        <v>26</v>
      </c>
      <c r="OUM1195" s="243">
        <v>7</v>
      </c>
      <c r="OUN1195" s="243">
        <v>2</v>
      </c>
      <c r="OUO1195" s="244" t="s">
        <v>237</v>
      </c>
      <c r="OUP1195" s="245">
        <v>119</v>
      </c>
      <c r="OUQ1195" s="246">
        <v>213</v>
      </c>
      <c r="OUR1195" s="247" t="e">
        <f>OUR1228+OUR1254+OUR1285+OUR1301+OUR1323+OUR1355+OUR1371+OUR1392+OUR1412+OUR1440+#REF!+OUR1455+#REF!+#REF!+#REF!</f>
        <v>#REF!</v>
      </c>
      <c r="OUS1195" s="241" t="s">
        <v>39</v>
      </c>
      <c r="OUT1195" s="242" t="s">
        <v>26</v>
      </c>
      <c r="OUU1195" s="243">
        <v>7</v>
      </c>
      <c r="OUV1195" s="243">
        <v>2</v>
      </c>
      <c r="OUW1195" s="244" t="s">
        <v>237</v>
      </c>
      <c r="OUX1195" s="245">
        <v>119</v>
      </c>
      <c r="OUY1195" s="246">
        <v>213</v>
      </c>
      <c r="OUZ1195" s="247" t="e">
        <f>OUZ1228+OUZ1254+OUZ1285+OUZ1301+OUZ1323+OUZ1355+OUZ1371+OUZ1392+OUZ1412+OUZ1440+#REF!+OUZ1455+#REF!+#REF!+#REF!</f>
        <v>#REF!</v>
      </c>
      <c r="OVA1195" s="241" t="s">
        <v>39</v>
      </c>
      <c r="OVB1195" s="242" t="s">
        <v>26</v>
      </c>
      <c r="OVC1195" s="243">
        <v>7</v>
      </c>
      <c r="OVD1195" s="243">
        <v>2</v>
      </c>
      <c r="OVE1195" s="244" t="s">
        <v>237</v>
      </c>
      <c r="OVF1195" s="245">
        <v>119</v>
      </c>
      <c r="OVG1195" s="246">
        <v>213</v>
      </c>
      <c r="OVH1195" s="247" t="e">
        <f>OVH1228+OVH1254+OVH1285+OVH1301+OVH1323+OVH1355+OVH1371+OVH1392+OVH1412+OVH1440+#REF!+OVH1455+#REF!+#REF!+#REF!</f>
        <v>#REF!</v>
      </c>
      <c r="OVI1195" s="241" t="s">
        <v>39</v>
      </c>
      <c r="OVJ1195" s="242" t="s">
        <v>26</v>
      </c>
      <c r="OVK1195" s="243">
        <v>7</v>
      </c>
      <c r="OVL1195" s="243">
        <v>2</v>
      </c>
      <c r="OVM1195" s="244" t="s">
        <v>237</v>
      </c>
      <c r="OVN1195" s="245">
        <v>119</v>
      </c>
      <c r="OVO1195" s="246">
        <v>213</v>
      </c>
      <c r="OVP1195" s="247" t="e">
        <f>OVP1228+OVP1254+OVP1285+OVP1301+OVP1323+OVP1355+OVP1371+OVP1392+OVP1412+OVP1440+#REF!+OVP1455+#REF!+#REF!+#REF!</f>
        <v>#REF!</v>
      </c>
      <c r="OVQ1195" s="241" t="s">
        <v>39</v>
      </c>
      <c r="OVR1195" s="242" t="s">
        <v>26</v>
      </c>
      <c r="OVS1195" s="243">
        <v>7</v>
      </c>
      <c r="OVT1195" s="243">
        <v>2</v>
      </c>
      <c r="OVU1195" s="244" t="s">
        <v>237</v>
      </c>
      <c r="OVV1195" s="245">
        <v>119</v>
      </c>
      <c r="OVW1195" s="246">
        <v>213</v>
      </c>
      <c r="OVX1195" s="247" t="e">
        <f>OVX1228+OVX1254+OVX1285+OVX1301+OVX1323+OVX1355+OVX1371+OVX1392+OVX1412+OVX1440+#REF!+OVX1455+#REF!+#REF!+#REF!</f>
        <v>#REF!</v>
      </c>
      <c r="OVY1195" s="241" t="s">
        <v>39</v>
      </c>
      <c r="OVZ1195" s="242" t="s">
        <v>26</v>
      </c>
      <c r="OWA1195" s="243">
        <v>7</v>
      </c>
      <c r="OWB1195" s="243">
        <v>2</v>
      </c>
      <c r="OWC1195" s="244" t="s">
        <v>237</v>
      </c>
      <c r="OWD1195" s="245">
        <v>119</v>
      </c>
      <c r="OWE1195" s="246">
        <v>213</v>
      </c>
      <c r="OWF1195" s="247" t="e">
        <f>OWF1228+OWF1254+OWF1285+OWF1301+OWF1323+OWF1355+OWF1371+OWF1392+OWF1412+OWF1440+#REF!+OWF1455+#REF!+#REF!+#REF!</f>
        <v>#REF!</v>
      </c>
      <c r="OWG1195" s="241" t="s">
        <v>39</v>
      </c>
      <c r="OWH1195" s="242" t="s">
        <v>26</v>
      </c>
      <c r="OWI1195" s="243">
        <v>7</v>
      </c>
      <c r="OWJ1195" s="243">
        <v>2</v>
      </c>
      <c r="OWK1195" s="244" t="s">
        <v>237</v>
      </c>
      <c r="OWL1195" s="245">
        <v>119</v>
      </c>
      <c r="OWM1195" s="246">
        <v>213</v>
      </c>
      <c r="OWN1195" s="247" t="e">
        <f>OWN1228+OWN1254+OWN1285+OWN1301+OWN1323+OWN1355+OWN1371+OWN1392+OWN1412+OWN1440+#REF!+OWN1455+#REF!+#REF!+#REF!</f>
        <v>#REF!</v>
      </c>
      <c r="OWO1195" s="241" t="s">
        <v>39</v>
      </c>
      <c r="OWP1195" s="242" t="s">
        <v>26</v>
      </c>
      <c r="OWQ1195" s="243">
        <v>7</v>
      </c>
      <c r="OWR1195" s="243">
        <v>2</v>
      </c>
      <c r="OWS1195" s="244" t="s">
        <v>237</v>
      </c>
      <c r="OWT1195" s="245">
        <v>119</v>
      </c>
      <c r="OWU1195" s="246">
        <v>213</v>
      </c>
      <c r="OWV1195" s="247" t="e">
        <f>OWV1228+OWV1254+OWV1285+OWV1301+OWV1323+OWV1355+OWV1371+OWV1392+OWV1412+OWV1440+#REF!+OWV1455+#REF!+#REF!+#REF!</f>
        <v>#REF!</v>
      </c>
      <c r="OWW1195" s="241" t="s">
        <v>39</v>
      </c>
      <c r="OWX1195" s="242" t="s">
        <v>26</v>
      </c>
      <c r="OWY1195" s="243">
        <v>7</v>
      </c>
      <c r="OWZ1195" s="243">
        <v>2</v>
      </c>
      <c r="OXA1195" s="244" t="s">
        <v>237</v>
      </c>
      <c r="OXB1195" s="245">
        <v>119</v>
      </c>
      <c r="OXC1195" s="246">
        <v>213</v>
      </c>
      <c r="OXD1195" s="247" t="e">
        <f>OXD1228+OXD1254+OXD1285+OXD1301+OXD1323+OXD1355+OXD1371+OXD1392+OXD1412+OXD1440+#REF!+OXD1455+#REF!+#REF!+#REF!</f>
        <v>#REF!</v>
      </c>
      <c r="OXE1195" s="241" t="s">
        <v>39</v>
      </c>
      <c r="OXF1195" s="242" t="s">
        <v>26</v>
      </c>
      <c r="OXG1195" s="243">
        <v>7</v>
      </c>
      <c r="OXH1195" s="243">
        <v>2</v>
      </c>
      <c r="OXI1195" s="244" t="s">
        <v>237</v>
      </c>
      <c r="OXJ1195" s="245">
        <v>119</v>
      </c>
      <c r="OXK1195" s="246">
        <v>213</v>
      </c>
      <c r="OXL1195" s="247" t="e">
        <f>OXL1228+OXL1254+OXL1285+OXL1301+OXL1323+OXL1355+OXL1371+OXL1392+OXL1412+OXL1440+#REF!+OXL1455+#REF!+#REF!+#REF!</f>
        <v>#REF!</v>
      </c>
      <c r="OXM1195" s="241" t="s">
        <v>39</v>
      </c>
      <c r="OXN1195" s="242" t="s">
        <v>26</v>
      </c>
      <c r="OXO1195" s="243">
        <v>7</v>
      </c>
      <c r="OXP1195" s="243">
        <v>2</v>
      </c>
      <c r="OXQ1195" s="244" t="s">
        <v>237</v>
      </c>
      <c r="OXR1195" s="245">
        <v>119</v>
      </c>
      <c r="OXS1195" s="246">
        <v>213</v>
      </c>
      <c r="OXT1195" s="247" t="e">
        <f>OXT1228+OXT1254+OXT1285+OXT1301+OXT1323+OXT1355+OXT1371+OXT1392+OXT1412+OXT1440+#REF!+OXT1455+#REF!+#REF!+#REF!</f>
        <v>#REF!</v>
      </c>
      <c r="OXU1195" s="241" t="s">
        <v>39</v>
      </c>
      <c r="OXV1195" s="242" t="s">
        <v>26</v>
      </c>
      <c r="OXW1195" s="243">
        <v>7</v>
      </c>
      <c r="OXX1195" s="243">
        <v>2</v>
      </c>
      <c r="OXY1195" s="244" t="s">
        <v>237</v>
      </c>
      <c r="OXZ1195" s="245">
        <v>119</v>
      </c>
      <c r="OYA1195" s="246">
        <v>213</v>
      </c>
      <c r="OYB1195" s="247" t="e">
        <f>OYB1228+OYB1254+OYB1285+OYB1301+OYB1323+OYB1355+OYB1371+OYB1392+OYB1412+OYB1440+#REF!+OYB1455+#REF!+#REF!+#REF!</f>
        <v>#REF!</v>
      </c>
      <c r="OYC1195" s="241" t="s">
        <v>39</v>
      </c>
      <c r="OYD1195" s="242" t="s">
        <v>26</v>
      </c>
      <c r="OYE1195" s="243">
        <v>7</v>
      </c>
      <c r="OYF1195" s="243">
        <v>2</v>
      </c>
      <c r="OYG1195" s="244" t="s">
        <v>237</v>
      </c>
      <c r="OYH1195" s="245">
        <v>119</v>
      </c>
      <c r="OYI1195" s="246">
        <v>213</v>
      </c>
      <c r="OYJ1195" s="247" t="e">
        <f>OYJ1228+OYJ1254+OYJ1285+OYJ1301+OYJ1323+OYJ1355+OYJ1371+OYJ1392+OYJ1412+OYJ1440+#REF!+OYJ1455+#REF!+#REF!+#REF!</f>
        <v>#REF!</v>
      </c>
      <c r="OYK1195" s="241" t="s">
        <v>39</v>
      </c>
      <c r="OYL1195" s="242" t="s">
        <v>26</v>
      </c>
      <c r="OYM1195" s="243">
        <v>7</v>
      </c>
      <c r="OYN1195" s="243">
        <v>2</v>
      </c>
      <c r="OYO1195" s="244" t="s">
        <v>237</v>
      </c>
      <c r="OYP1195" s="245">
        <v>119</v>
      </c>
      <c r="OYQ1195" s="246">
        <v>213</v>
      </c>
      <c r="OYR1195" s="247" t="e">
        <f>OYR1228+OYR1254+OYR1285+OYR1301+OYR1323+OYR1355+OYR1371+OYR1392+OYR1412+OYR1440+#REF!+OYR1455+#REF!+#REF!+#REF!</f>
        <v>#REF!</v>
      </c>
      <c r="OYS1195" s="241" t="s">
        <v>39</v>
      </c>
      <c r="OYT1195" s="242" t="s">
        <v>26</v>
      </c>
      <c r="OYU1195" s="243">
        <v>7</v>
      </c>
      <c r="OYV1195" s="243">
        <v>2</v>
      </c>
      <c r="OYW1195" s="244" t="s">
        <v>237</v>
      </c>
      <c r="OYX1195" s="245">
        <v>119</v>
      </c>
      <c r="OYY1195" s="246">
        <v>213</v>
      </c>
      <c r="OYZ1195" s="247" t="e">
        <f>OYZ1228+OYZ1254+OYZ1285+OYZ1301+OYZ1323+OYZ1355+OYZ1371+OYZ1392+OYZ1412+OYZ1440+#REF!+OYZ1455+#REF!+#REF!+#REF!</f>
        <v>#REF!</v>
      </c>
      <c r="OZA1195" s="241" t="s">
        <v>39</v>
      </c>
      <c r="OZB1195" s="242" t="s">
        <v>26</v>
      </c>
      <c r="OZC1195" s="243">
        <v>7</v>
      </c>
      <c r="OZD1195" s="243">
        <v>2</v>
      </c>
      <c r="OZE1195" s="244" t="s">
        <v>237</v>
      </c>
      <c r="OZF1195" s="245">
        <v>119</v>
      </c>
      <c r="OZG1195" s="246">
        <v>213</v>
      </c>
      <c r="OZH1195" s="247" t="e">
        <f>OZH1228+OZH1254+OZH1285+OZH1301+OZH1323+OZH1355+OZH1371+OZH1392+OZH1412+OZH1440+#REF!+OZH1455+#REF!+#REF!+#REF!</f>
        <v>#REF!</v>
      </c>
      <c r="OZI1195" s="241" t="s">
        <v>39</v>
      </c>
      <c r="OZJ1195" s="242" t="s">
        <v>26</v>
      </c>
      <c r="OZK1195" s="243">
        <v>7</v>
      </c>
      <c r="OZL1195" s="243">
        <v>2</v>
      </c>
      <c r="OZM1195" s="244" t="s">
        <v>237</v>
      </c>
      <c r="OZN1195" s="245">
        <v>119</v>
      </c>
      <c r="OZO1195" s="246">
        <v>213</v>
      </c>
      <c r="OZP1195" s="247" t="e">
        <f>OZP1228+OZP1254+OZP1285+OZP1301+OZP1323+OZP1355+OZP1371+OZP1392+OZP1412+OZP1440+#REF!+OZP1455+#REF!+#REF!+#REF!</f>
        <v>#REF!</v>
      </c>
      <c r="OZQ1195" s="241" t="s">
        <v>39</v>
      </c>
      <c r="OZR1195" s="242" t="s">
        <v>26</v>
      </c>
      <c r="OZS1195" s="243">
        <v>7</v>
      </c>
      <c r="OZT1195" s="243">
        <v>2</v>
      </c>
      <c r="OZU1195" s="244" t="s">
        <v>237</v>
      </c>
      <c r="OZV1195" s="245">
        <v>119</v>
      </c>
      <c r="OZW1195" s="246">
        <v>213</v>
      </c>
      <c r="OZX1195" s="247" t="e">
        <f>OZX1228+OZX1254+OZX1285+OZX1301+OZX1323+OZX1355+OZX1371+OZX1392+OZX1412+OZX1440+#REF!+OZX1455+#REF!+#REF!+#REF!</f>
        <v>#REF!</v>
      </c>
      <c r="OZY1195" s="241" t="s">
        <v>39</v>
      </c>
      <c r="OZZ1195" s="242" t="s">
        <v>26</v>
      </c>
      <c r="PAA1195" s="243">
        <v>7</v>
      </c>
      <c r="PAB1195" s="243">
        <v>2</v>
      </c>
      <c r="PAC1195" s="244" t="s">
        <v>237</v>
      </c>
      <c r="PAD1195" s="245">
        <v>119</v>
      </c>
      <c r="PAE1195" s="246">
        <v>213</v>
      </c>
      <c r="PAF1195" s="247" t="e">
        <f>PAF1228+PAF1254+PAF1285+PAF1301+PAF1323+PAF1355+PAF1371+PAF1392+PAF1412+PAF1440+#REF!+PAF1455+#REF!+#REF!+#REF!</f>
        <v>#REF!</v>
      </c>
      <c r="PAG1195" s="241" t="s">
        <v>39</v>
      </c>
      <c r="PAH1195" s="242" t="s">
        <v>26</v>
      </c>
      <c r="PAI1195" s="243">
        <v>7</v>
      </c>
      <c r="PAJ1195" s="243">
        <v>2</v>
      </c>
      <c r="PAK1195" s="244" t="s">
        <v>237</v>
      </c>
      <c r="PAL1195" s="245">
        <v>119</v>
      </c>
      <c r="PAM1195" s="246">
        <v>213</v>
      </c>
      <c r="PAN1195" s="247" t="e">
        <f>PAN1228+PAN1254+PAN1285+PAN1301+PAN1323+PAN1355+PAN1371+PAN1392+PAN1412+PAN1440+#REF!+PAN1455+#REF!+#REF!+#REF!</f>
        <v>#REF!</v>
      </c>
      <c r="PAO1195" s="241" t="s">
        <v>39</v>
      </c>
      <c r="PAP1195" s="242" t="s">
        <v>26</v>
      </c>
      <c r="PAQ1195" s="243">
        <v>7</v>
      </c>
      <c r="PAR1195" s="243">
        <v>2</v>
      </c>
      <c r="PAS1195" s="244" t="s">
        <v>237</v>
      </c>
      <c r="PAT1195" s="245">
        <v>119</v>
      </c>
      <c r="PAU1195" s="246">
        <v>213</v>
      </c>
      <c r="PAV1195" s="247" t="e">
        <f>PAV1228+PAV1254+PAV1285+PAV1301+PAV1323+PAV1355+PAV1371+PAV1392+PAV1412+PAV1440+#REF!+PAV1455+#REF!+#REF!+#REF!</f>
        <v>#REF!</v>
      </c>
      <c r="PAW1195" s="241" t="s">
        <v>39</v>
      </c>
      <c r="PAX1195" s="242" t="s">
        <v>26</v>
      </c>
      <c r="PAY1195" s="243">
        <v>7</v>
      </c>
      <c r="PAZ1195" s="243">
        <v>2</v>
      </c>
      <c r="PBA1195" s="244" t="s">
        <v>237</v>
      </c>
      <c r="PBB1195" s="245">
        <v>119</v>
      </c>
      <c r="PBC1195" s="246">
        <v>213</v>
      </c>
      <c r="PBD1195" s="247" t="e">
        <f>PBD1228+PBD1254+PBD1285+PBD1301+PBD1323+PBD1355+PBD1371+PBD1392+PBD1412+PBD1440+#REF!+PBD1455+#REF!+#REF!+#REF!</f>
        <v>#REF!</v>
      </c>
      <c r="PBE1195" s="241" t="s">
        <v>39</v>
      </c>
      <c r="PBF1195" s="242" t="s">
        <v>26</v>
      </c>
      <c r="PBG1195" s="243">
        <v>7</v>
      </c>
      <c r="PBH1195" s="243">
        <v>2</v>
      </c>
      <c r="PBI1195" s="244" t="s">
        <v>237</v>
      </c>
      <c r="PBJ1195" s="245">
        <v>119</v>
      </c>
      <c r="PBK1195" s="246">
        <v>213</v>
      </c>
      <c r="PBL1195" s="247" t="e">
        <f>PBL1228+PBL1254+PBL1285+PBL1301+PBL1323+PBL1355+PBL1371+PBL1392+PBL1412+PBL1440+#REF!+PBL1455+#REF!+#REF!+#REF!</f>
        <v>#REF!</v>
      </c>
      <c r="PBM1195" s="241" t="s">
        <v>39</v>
      </c>
      <c r="PBN1195" s="242" t="s">
        <v>26</v>
      </c>
      <c r="PBO1195" s="243">
        <v>7</v>
      </c>
      <c r="PBP1195" s="243">
        <v>2</v>
      </c>
      <c r="PBQ1195" s="244" t="s">
        <v>237</v>
      </c>
      <c r="PBR1195" s="245">
        <v>119</v>
      </c>
      <c r="PBS1195" s="246">
        <v>213</v>
      </c>
      <c r="PBT1195" s="247" t="e">
        <f>PBT1228+PBT1254+PBT1285+PBT1301+PBT1323+PBT1355+PBT1371+PBT1392+PBT1412+PBT1440+#REF!+PBT1455+#REF!+#REF!+#REF!</f>
        <v>#REF!</v>
      </c>
      <c r="PBU1195" s="241" t="s">
        <v>39</v>
      </c>
      <c r="PBV1195" s="242" t="s">
        <v>26</v>
      </c>
      <c r="PBW1195" s="243">
        <v>7</v>
      </c>
      <c r="PBX1195" s="243">
        <v>2</v>
      </c>
      <c r="PBY1195" s="244" t="s">
        <v>237</v>
      </c>
      <c r="PBZ1195" s="245">
        <v>119</v>
      </c>
      <c r="PCA1195" s="246">
        <v>213</v>
      </c>
      <c r="PCB1195" s="247" t="e">
        <f>PCB1228+PCB1254+PCB1285+PCB1301+PCB1323+PCB1355+PCB1371+PCB1392+PCB1412+PCB1440+#REF!+PCB1455+#REF!+#REF!+#REF!</f>
        <v>#REF!</v>
      </c>
      <c r="PCC1195" s="241" t="s">
        <v>39</v>
      </c>
      <c r="PCD1195" s="242" t="s">
        <v>26</v>
      </c>
      <c r="PCE1195" s="243">
        <v>7</v>
      </c>
      <c r="PCF1195" s="243">
        <v>2</v>
      </c>
      <c r="PCG1195" s="244" t="s">
        <v>237</v>
      </c>
      <c r="PCH1195" s="245">
        <v>119</v>
      </c>
      <c r="PCI1195" s="246">
        <v>213</v>
      </c>
      <c r="PCJ1195" s="247" t="e">
        <f>PCJ1228+PCJ1254+PCJ1285+PCJ1301+PCJ1323+PCJ1355+PCJ1371+PCJ1392+PCJ1412+PCJ1440+#REF!+PCJ1455+#REF!+#REF!+#REF!</f>
        <v>#REF!</v>
      </c>
      <c r="PCK1195" s="241" t="s">
        <v>39</v>
      </c>
      <c r="PCL1195" s="242" t="s">
        <v>26</v>
      </c>
      <c r="PCM1195" s="243">
        <v>7</v>
      </c>
      <c r="PCN1195" s="243">
        <v>2</v>
      </c>
      <c r="PCO1195" s="244" t="s">
        <v>237</v>
      </c>
      <c r="PCP1195" s="245">
        <v>119</v>
      </c>
      <c r="PCQ1195" s="246">
        <v>213</v>
      </c>
      <c r="PCR1195" s="247" t="e">
        <f>PCR1228+PCR1254+PCR1285+PCR1301+PCR1323+PCR1355+PCR1371+PCR1392+PCR1412+PCR1440+#REF!+PCR1455+#REF!+#REF!+#REF!</f>
        <v>#REF!</v>
      </c>
      <c r="PCS1195" s="241" t="s">
        <v>39</v>
      </c>
      <c r="PCT1195" s="242" t="s">
        <v>26</v>
      </c>
      <c r="PCU1195" s="243">
        <v>7</v>
      </c>
      <c r="PCV1195" s="243">
        <v>2</v>
      </c>
      <c r="PCW1195" s="244" t="s">
        <v>237</v>
      </c>
      <c r="PCX1195" s="245">
        <v>119</v>
      </c>
      <c r="PCY1195" s="246">
        <v>213</v>
      </c>
      <c r="PCZ1195" s="247" t="e">
        <f>PCZ1228+PCZ1254+PCZ1285+PCZ1301+PCZ1323+PCZ1355+PCZ1371+PCZ1392+PCZ1412+PCZ1440+#REF!+PCZ1455+#REF!+#REF!+#REF!</f>
        <v>#REF!</v>
      </c>
      <c r="PDA1195" s="241" t="s">
        <v>39</v>
      </c>
      <c r="PDB1195" s="242" t="s">
        <v>26</v>
      </c>
      <c r="PDC1195" s="243">
        <v>7</v>
      </c>
      <c r="PDD1195" s="243">
        <v>2</v>
      </c>
      <c r="PDE1195" s="244" t="s">
        <v>237</v>
      </c>
      <c r="PDF1195" s="245">
        <v>119</v>
      </c>
      <c r="PDG1195" s="246">
        <v>213</v>
      </c>
      <c r="PDH1195" s="247" t="e">
        <f>PDH1228+PDH1254+PDH1285+PDH1301+PDH1323+PDH1355+PDH1371+PDH1392+PDH1412+PDH1440+#REF!+PDH1455+#REF!+#REF!+#REF!</f>
        <v>#REF!</v>
      </c>
      <c r="PDI1195" s="241" t="s">
        <v>39</v>
      </c>
      <c r="PDJ1195" s="242" t="s">
        <v>26</v>
      </c>
      <c r="PDK1195" s="243">
        <v>7</v>
      </c>
      <c r="PDL1195" s="243">
        <v>2</v>
      </c>
      <c r="PDM1195" s="244" t="s">
        <v>237</v>
      </c>
      <c r="PDN1195" s="245">
        <v>119</v>
      </c>
      <c r="PDO1195" s="246">
        <v>213</v>
      </c>
      <c r="PDP1195" s="247" t="e">
        <f>PDP1228+PDP1254+PDP1285+PDP1301+PDP1323+PDP1355+PDP1371+PDP1392+PDP1412+PDP1440+#REF!+PDP1455+#REF!+#REF!+#REF!</f>
        <v>#REF!</v>
      </c>
      <c r="PDQ1195" s="241" t="s">
        <v>39</v>
      </c>
      <c r="PDR1195" s="242" t="s">
        <v>26</v>
      </c>
      <c r="PDS1195" s="243">
        <v>7</v>
      </c>
      <c r="PDT1195" s="243">
        <v>2</v>
      </c>
      <c r="PDU1195" s="244" t="s">
        <v>237</v>
      </c>
      <c r="PDV1195" s="245">
        <v>119</v>
      </c>
      <c r="PDW1195" s="246">
        <v>213</v>
      </c>
      <c r="PDX1195" s="247" t="e">
        <f>PDX1228+PDX1254+PDX1285+PDX1301+PDX1323+PDX1355+PDX1371+PDX1392+PDX1412+PDX1440+#REF!+PDX1455+#REF!+#REF!+#REF!</f>
        <v>#REF!</v>
      </c>
      <c r="PDY1195" s="241" t="s">
        <v>39</v>
      </c>
      <c r="PDZ1195" s="242" t="s">
        <v>26</v>
      </c>
      <c r="PEA1195" s="243">
        <v>7</v>
      </c>
      <c r="PEB1195" s="243">
        <v>2</v>
      </c>
      <c r="PEC1195" s="244" t="s">
        <v>237</v>
      </c>
      <c r="PED1195" s="245">
        <v>119</v>
      </c>
      <c r="PEE1195" s="246">
        <v>213</v>
      </c>
      <c r="PEF1195" s="247" t="e">
        <f>PEF1228+PEF1254+PEF1285+PEF1301+PEF1323+PEF1355+PEF1371+PEF1392+PEF1412+PEF1440+#REF!+PEF1455+#REF!+#REF!+#REF!</f>
        <v>#REF!</v>
      </c>
      <c r="PEG1195" s="241" t="s">
        <v>39</v>
      </c>
      <c r="PEH1195" s="242" t="s">
        <v>26</v>
      </c>
      <c r="PEI1195" s="243">
        <v>7</v>
      </c>
      <c r="PEJ1195" s="243">
        <v>2</v>
      </c>
      <c r="PEK1195" s="244" t="s">
        <v>237</v>
      </c>
      <c r="PEL1195" s="245">
        <v>119</v>
      </c>
      <c r="PEM1195" s="246">
        <v>213</v>
      </c>
      <c r="PEN1195" s="247" t="e">
        <f>PEN1228+PEN1254+PEN1285+PEN1301+PEN1323+PEN1355+PEN1371+PEN1392+PEN1412+PEN1440+#REF!+PEN1455+#REF!+#REF!+#REF!</f>
        <v>#REF!</v>
      </c>
      <c r="PEO1195" s="241" t="s">
        <v>39</v>
      </c>
      <c r="PEP1195" s="242" t="s">
        <v>26</v>
      </c>
      <c r="PEQ1195" s="243">
        <v>7</v>
      </c>
      <c r="PER1195" s="243">
        <v>2</v>
      </c>
      <c r="PES1195" s="244" t="s">
        <v>237</v>
      </c>
      <c r="PET1195" s="245">
        <v>119</v>
      </c>
      <c r="PEU1195" s="246">
        <v>213</v>
      </c>
      <c r="PEV1195" s="247" t="e">
        <f>PEV1228+PEV1254+PEV1285+PEV1301+PEV1323+PEV1355+PEV1371+PEV1392+PEV1412+PEV1440+#REF!+PEV1455+#REF!+#REF!+#REF!</f>
        <v>#REF!</v>
      </c>
      <c r="PEW1195" s="241" t="s">
        <v>39</v>
      </c>
      <c r="PEX1195" s="242" t="s">
        <v>26</v>
      </c>
      <c r="PEY1195" s="243">
        <v>7</v>
      </c>
      <c r="PEZ1195" s="243">
        <v>2</v>
      </c>
      <c r="PFA1195" s="244" t="s">
        <v>237</v>
      </c>
      <c r="PFB1195" s="245">
        <v>119</v>
      </c>
      <c r="PFC1195" s="246">
        <v>213</v>
      </c>
      <c r="PFD1195" s="247" t="e">
        <f>PFD1228+PFD1254+PFD1285+PFD1301+PFD1323+PFD1355+PFD1371+PFD1392+PFD1412+PFD1440+#REF!+PFD1455+#REF!+#REF!+#REF!</f>
        <v>#REF!</v>
      </c>
      <c r="PFE1195" s="241" t="s">
        <v>39</v>
      </c>
      <c r="PFF1195" s="242" t="s">
        <v>26</v>
      </c>
      <c r="PFG1195" s="243">
        <v>7</v>
      </c>
      <c r="PFH1195" s="243">
        <v>2</v>
      </c>
      <c r="PFI1195" s="244" t="s">
        <v>237</v>
      </c>
      <c r="PFJ1195" s="245">
        <v>119</v>
      </c>
      <c r="PFK1195" s="246">
        <v>213</v>
      </c>
      <c r="PFL1195" s="247" t="e">
        <f>PFL1228+PFL1254+PFL1285+PFL1301+PFL1323+PFL1355+PFL1371+PFL1392+PFL1412+PFL1440+#REF!+PFL1455+#REF!+#REF!+#REF!</f>
        <v>#REF!</v>
      </c>
      <c r="PFM1195" s="241" t="s">
        <v>39</v>
      </c>
      <c r="PFN1195" s="242" t="s">
        <v>26</v>
      </c>
      <c r="PFO1195" s="243">
        <v>7</v>
      </c>
      <c r="PFP1195" s="243">
        <v>2</v>
      </c>
      <c r="PFQ1195" s="244" t="s">
        <v>237</v>
      </c>
      <c r="PFR1195" s="245">
        <v>119</v>
      </c>
      <c r="PFS1195" s="246">
        <v>213</v>
      </c>
      <c r="PFT1195" s="247" t="e">
        <f>PFT1228+PFT1254+PFT1285+PFT1301+PFT1323+PFT1355+PFT1371+PFT1392+PFT1412+PFT1440+#REF!+PFT1455+#REF!+#REF!+#REF!</f>
        <v>#REF!</v>
      </c>
      <c r="PFU1195" s="241" t="s">
        <v>39</v>
      </c>
      <c r="PFV1195" s="242" t="s">
        <v>26</v>
      </c>
      <c r="PFW1195" s="243">
        <v>7</v>
      </c>
      <c r="PFX1195" s="243">
        <v>2</v>
      </c>
      <c r="PFY1195" s="244" t="s">
        <v>237</v>
      </c>
      <c r="PFZ1195" s="245">
        <v>119</v>
      </c>
      <c r="PGA1195" s="246">
        <v>213</v>
      </c>
      <c r="PGB1195" s="247" t="e">
        <f>PGB1228+PGB1254+PGB1285+PGB1301+PGB1323+PGB1355+PGB1371+PGB1392+PGB1412+PGB1440+#REF!+PGB1455+#REF!+#REF!+#REF!</f>
        <v>#REF!</v>
      </c>
      <c r="PGC1195" s="241" t="s">
        <v>39</v>
      </c>
      <c r="PGD1195" s="242" t="s">
        <v>26</v>
      </c>
      <c r="PGE1195" s="243">
        <v>7</v>
      </c>
      <c r="PGF1195" s="243">
        <v>2</v>
      </c>
      <c r="PGG1195" s="244" t="s">
        <v>237</v>
      </c>
      <c r="PGH1195" s="245">
        <v>119</v>
      </c>
      <c r="PGI1195" s="246">
        <v>213</v>
      </c>
      <c r="PGJ1195" s="247" t="e">
        <f>PGJ1228+PGJ1254+PGJ1285+PGJ1301+PGJ1323+PGJ1355+PGJ1371+PGJ1392+PGJ1412+PGJ1440+#REF!+PGJ1455+#REF!+#REF!+#REF!</f>
        <v>#REF!</v>
      </c>
      <c r="PGK1195" s="241" t="s">
        <v>39</v>
      </c>
      <c r="PGL1195" s="242" t="s">
        <v>26</v>
      </c>
      <c r="PGM1195" s="243">
        <v>7</v>
      </c>
      <c r="PGN1195" s="243">
        <v>2</v>
      </c>
      <c r="PGO1195" s="244" t="s">
        <v>237</v>
      </c>
      <c r="PGP1195" s="245">
        <v>119</v>
      </c>
      <c r="PGQ1195" s="246">
        <v>213</v>
      </c>
      <c r="PGR1195" s="247" t="e">
        <f>PGR1228+PGR1254+PGR1285+PGR1301+PGR1323+PGR1355+PGR1371+PGR1392+PGR1412+PGR1440+#REF!+PGR1455+#REF!+#REF!+#REF!</f>
        <v>#REF!</v>
      </c>
      <c r="PGS1195" s="241" t="s">
        <v>39</v>
      </c>
      <c r="PGT1195" s="242" t="s">
        <v>26</v>
      </c>
      <c r="PGU1195" s="243">
        <v>7</v>
      </c>
      <c r="PGV1195" s="243">
        <v>2</v>
      </c>
      <c r="PGW1195" s="244" t="s">
        <v>237</v>
      </c>
      <c r="PGX1195" s="245">
        <v>119</v>
      </c>
      <c r="PGY1195" s="246">
        <v>213</v>
      </c>
      <c r="PGZ1195" s="247" t="e">
        <f>PGZ1228+PGZ1254+PGZ1285+PGZ1301+PGZ1323+PGZ1355+PGZ1371+PGZ1392+PGZ1412+PGZ1440+#REF!+PGZ1455+#REF!+#REF!+#REF!</f>
        <v>#REF!</v>
      </c>
      <c r="PHA1195" s="241" t="s">
        <v>39</v>
      </c>
      <c r="PHB1195" s="242" t="s">
        <v>26</v>
      </c>
      <c r="PHC1195" s="243">
        <v>7</v>
      </c>
      <c r="PHD1195" s="243">
        <v>2</v>
      </c>
      <c r="PHE1195" s="244" t="s">
        <v>237</v>
      </c>
      <c r="PHF1195" s="245">
        <v>119</v>
      </c>
      <c r="PHG1195" s="246">
        <v>213</v>
      </c>
      <c r="PHH1195" s="247" t="e">
        <f>PHH1228+PHH1254+PHH1285+PHH1301+PHH1323+PHH1355+PHH1371+PHH1392+PHH1412+PHH1440+#REF!+PHH1455+#REF!+#REF!+#REF!</f>
        <v>#REF!</v>
      </c>
      <c r="PHI1195" s="241" t="s">
        <v>39</v>
      </c>
      <c r="PHJ1195" s="242" t="s">
        <v>26</v>
      </c>
      <c r="PHK1195" s="243">
        <v>7</v>
      </c>
      <c r="PHL1195" s="243">
        <v>2</v>
      </c>
      <c r="PHM1195" s="244" t="s">
        <v>237</v>
      </c>
      <c r="PHN1195" s="245">
        <v>119</v>
      </c>
      <c r="PHO1195" s="246">
        <v>213</v>
      </c>
      <c r="PHP1195" s="247" t="e">
        <f>PHP1228+PHP1254+PHP1285+PHP1301+PHP1323+PHP1355+PHP1371+PHP1392+PHP1412+PHP1440+#REF!+PHP1455+#REF!+#REF!+#REF!</f>
        <v>#REF!</v>
      </c>
      <c r="PHQ1195" s="241" t="s">
        <v>39</v>
      </c>
      <c r="PHR1195" s="242" t="s">
        <v>26</v>
      </c>
      <c r="PHS1195" s="243">
        <v>7</v>
      </c>
      <c r="PHT1195" s="243">
        <v>2</v>
      </c>
      <c r="PHU1195" s="244" t="s">
        <v>237</v>
      </c>
      <c r="PHV1195" s="245">
        <v>119</v>
      </c>
      <c r="PHW1195" s="246">
        <v>213</v>
      </c>
      <c r="PHX1195" s="247" t="e">
        <f>PHX1228+PHX1254+PHX1285+PHX1301+PHX1323+PHX1355+PHX1371+PHX1392+PHX1412+PHX1440+#REF!+PHX1455+#REF!+#REF!+#REF!</f>
        <v>#REF!</v>
      </c>
      <c r="PHY1195" s="241" t="s">
        <v>39</v>
      </c>
      <c r="PHZ1195" s="242" t="s">
        <v>26</v>
      </c>
      <c r="PIA1195" s="243">
        <v>7</v>
      </c>
      <c r="PIB1195" s="243">
        <v>2</v>
      </c>
      <c r="PIC1195" s="244" t="s">
        <v>237</v>
      </c>
      <c r="PID1195" s="245">
        <v>119</v>
      </c>
      <c r="PIE1195" s="246">
        <v>213</v>
      </c>
      <c r="PIF1195" s="247" t="e">
        <f>PIF1228+PIF1254+PIF1285+PIF1301+PIF1323+PIF1355+PIF1371+PIF1392+PIF1412+PIF1440+#REF!+PIF1455+#REF!+#REF!+#REF!</f>
        <v>#REF!</v>
      </c>
      <c r="PIG1195" s="241" t="s">
        <v>39</v>
      </c>
      <c r="PIH1195" s="242" t="s">
        <v>26</v>
      </c>
      <c r="PII1195" s="243">
        <v>7</v>
      </c>
      <c r="PIJ1195" s="243">
        <v>2</v>
      </c>
      <c r="PIK1195" s="244" t="s">
        <v>237</v>
      </c>
      <c r="PIL1195" s="245">
        <v>119</v>
      </c>
      <c r="PIM1195" s="246">
        <v>213</v>
      </c>
      <c r="PIN1195" s="247" t="e">
        <f>PIN1228+PIN1254+PIN1285+PIN1301+PIN1323+PIN1355+PIN1371+PIN1392+PIN1412+PIN1440+#REF!+PIN1455+#REF!+#REF!+#REF!</f>
        <v>#REF!</v>
      </c>
      <c r="PIO1195" s="241" t="s">
        <v>39</v>
      </c>
      <c r="PIP1195" s="242" t="s">
        <v>26</v>
      </c>
      <c r="PIQ1195" s="243">
        <v>7</v>
      </c>
      <c r="PIR1195" s="243">
        <v>2</v>
      </c>
      <c r="PIS1195" s="244" t="s">
        <v>237</v>
      </c>
      <c r="PIT1195" s="245">
        <v>119</v>
      </c>
      <c r="PIU1195" s="246">
        <v>213</v>
      </c>
      <c r="PIV1195" s="247" t="e">
        <f>PIV1228+PIV1254+PIV1285+PIV1301+PIV1323+PIV1355+PIV1371+PIV1392+PIV1412+PIV1440+#REF!+PIV1455+#REF!+#REF!+#REF!</f>
        <v>#REF!</v>
      </c>
      <c r="PIW1195" s="241" t="s">
        <v>39</v>
      </c>
      <c r="PIX1195" s="242" t="s">
        <v>26</v>
      </c>
      <c r="PIY1195" s="243">
        <v>7</v>
      </c>
      <c r="PIZ1195" s="243">
        <v>2</v>
      </c>
      <c r="PJA1195" s="244" t="s">
        <v>237</v>
      </c>
      <c r="PJB1195" s="245">
        <v>119</v>
      </c>
      <c r="PJC1195" s="246">
        <v>213</v>
      </c>
      <c r="PJD1195" s="247" t="e">
        <f>PJD1228+PJD1254+PJD1285+PJD1301+PJD1323+PJD1355+PJD1371+PJD1392+PJD1412+PJD1440+#REF!+PJD1455+#REF!+#REF!+#REF!</f>
        <v>#REF!</v>
      </c>
      <c r="PJE1195" s="241" t="s">
        <v>39</v>
      </c>
      <c r="PJF1195" s="242" t="s">
        <v>26</v>
      </c>
      <c r="PJG1195" s="243">
        <v>7</v>
      </c>
      <c r="PJH1195" s="243">
        <v>2</v>
      </c>
      <c r="PJI1195" s="244" t="s">
        <v>237</v>
      </c>
      <c r="PJJ1195" s="245">
        <v>119</v>
      </c>
      <c r="PJK1195" s="246">
        <v>213</v>
      </c>
      <c r="PJL1195" s="247" t="e">
        <f>PJL1228+PJL1254+PJL1285+PJL1301+PJL1323+PJL1355+PJL1371+PJL1392+PJL1412+PJL1440+#REF!+PJL1455+#REF!+#REF!+#REF!</f>
        <v>#REF!</v>
      </c>
      <c r="PJM1195" s="241" t="s">
        <v>39</v>
      </c>
      <c r="PJN1195" s="242" t="s">
        <v>26</v>
      </c>
      <c r="PJO1195" s="243">
        <v>7</v>
      </c>
      <c r="PJP1195" s="243">
        <v>2</v>
      </c>
      <c r="PJQ1195" s="244" t="s">
        <v>237</v>
      </c>
      <c r="PJR1195" s="245">
        <v>119</v>
      </c>
      <c r="PJS1195" s="246">
        <v>213</v>
      </c>
      <c r="PJT1195" s="247" t="e">
        <f>PJT1228+PJT1254+PJT1285+PJT1301+PJT1323+PJT1355+PJT1371+PJT1392+PJT1412+PJT1440+#REF!+PJT1455+#REF!+#REF!+#REF!</f>
        <v>#REF!</v>
      </c>
      <c r="PJU1195" s="241" t="s">
        <v>39</v>
      </c>
      <c r="PJV1195" s="242" t="s">
        <v>26</v>
      </c>
      <c r="PJW1195" s="243">
        <v>7</v>
      </c>
      <c r="PJX1195" s="243">
        <v>2</v>
      </c>
      <c r="PJY1195" s="244" t="s">
        <v>237</v>
      </c>
      <c r="PJZ1195" s="245">
        <v>119</v>
      </c>
      <c r="PKA1195" s="246">
        <v>213</v>
      </c>
      <c r="PKB1195" s="247" t="e">
        <f>PKB1228+PKB1254+PKB1285+PKB1301+PKB1323+PKB1355+PKB1371+PKB1392+PKB1412+PKB1440+#REF!+PKB1455+#REF!+#REF!+#REF!</f>
        <v>#REF!</v>
      </c>
      <c r="PKC1195" s="241" t="s">
        <v>39</v>
      </c>
      <c r="PKD1195" s="242" t="s">
        <v>26</v>
      </c>
      <c r="PKE1195" s="243">
        <v>7</v>
      </c>
      <c r="PKF1195" s="243">
        <v>2</v>
      </c>
      <c r="PKG1195" s="244" t="s">
        <v>237</v>
      </c>
      <c r="PKH1195" s="245">
        <v>119</v>
      </c>
      <c r="PKI1195" s="246">
        <v>213</v>
      </c>
      <c r="PKJ1195" s="247" t="e">
        <f>PKJ1228+PKJ1254+PKJ1285+PKJ1301+PKJ1323+PKJ1355+PKJ1371+PKJ1392+PKJ1412+PKJ1440+#REF!+PKJ1455+#REF!+#REF!+#REF!</f>
        <v>#REF!</v>
      </c>
      <c r="PKK1195" s="241" t="s">
        <v>39</v>
      </c>
      <c r="PKL1195" s="242" t="s">
        <v>26</v>
      </c>
      <c r="PKM1195" s="243">
        <v>7</v>
      </c>
      <c r="PKN1195" s="243">
        <v>2</v>
      </c>
      <c r="PKO1195" s="244" t="s">
        <v>237</v>
      </c>
      <c r="PKP1195" s="245">
        <v>119</v>
      </c>
      <c r="PKQ1195" s="246">
        <v>213</v>
      </c>
      <c r="PKR1195" s="247" t="e">
        <f>PKR1228+PKR1254+PKR1285+PKR1301+PKR1323+PKR1355+PKR1371+PKR1392+PKR1412+PKR1440+#REF!+PKR1455+#REF!+#REF!+#REF!</f>
        <v>#REF!</v>
      </c>
      <c r="PKS1195" s="241" t="s">
        <v>39</v>
      </c>
      <c r="PKT1195" s="242" t="s">
        <v>26</v>
      </c>
      <c r="PKU1195" s="243">
        <v>7</v>
      </c>
      <c r="PKV1195" s="243">
        <v>2</v>
      </c>
      <c r="PKW1195" s="244" t="s">
        <v>237</v>
      </c>
      <c r="PKX1195" s="245">
        <v>119</v>
      </c>
      <c r="PKY1195" s="246">
        <v>213</v>
      </c>
      <c r="PKZ1195" s="247" t="e">
        <f>PKZ1228+PKZ1254+PKZ1285+PKZ1301+PKZ1323+PKZ1355+PKZ1371+PKZ1392+PKZ1412+PKZ1440+#REF!+PKZ1455+#REF!+#REF!+#REF!</f>
        <v>#REF!</v>
      </c>
      <c r="PLA1195" s="241" t="s">
        <v>39</v>
      </c>
      <c r="PLB1195" s="242" t="s">
        <v>26</v>
      </c>
      <c r="PLC1195" s="243">
        <v>7</v>
      </c>
      <c r="PLD1195" s="243">
        <v>2</v>
      </c>
      <c r="PLE1195" s="244" t="s">
        <v>237</v>
      </c>
      <c r="PLF1195" s="245">
        <v>119</v>
      </c>
      <c r="PLG1195" s="246">
        <v>213</v>
      </c>
      <c r="PLH1195" s="247" t="e">
        <f>PLH1228+PLH1254+PLH1285+PLH1301+PLH1323+PLH1355+PLH1371+PLH1392+PLH1412+PLH1440+#REF!+PLH1455+#REF!+#REF!+#REF!</f>
        <v>#REF!</v>
      </c>
      <c r="PLI1195" s="241" t="s">
        <v>39</v>
      </c>
      <c r="PLJ1195" s="242" t="s">
        <v>26</v>
      </c>
      <c r="PLK1195" s="243">
        <v>7</v>
      </c>
      <c r="PLL1195" s="243">
        <v>2</v>
      </c>
      <c r="PLM1195" s="244" t="s">
        <v>237</v>
      </c>
      <c r="PLN1195" s="245">
        <v>119</v>
      </c>
      <c r="PLO1195" s="246">
        <v>213</v>
      </c>
      <c r="PLP1195" s="247" t="e">
        <f>PLP1228+PLP1254+PLP1285+PLP1301+PLP1323+PLP1355+PLP1371+PLP1392+PLP1412+PLP1440+#REF!+PLP1455+#REF!+#REF!+#REF!</f>
        <v>#REF!</v>
      </c>
      <c r="PLQ1195" s="241" t="s">
        <v>39</v>
      </c>
      <c r="PLR1195" s="242" t="s">
        <v>26</v>
      </c>
      <c r="PLS1195" s="243">
        <v>7</v>
      </c>
      <c r="PLT1195" s="243">
        <v>2</v>
      </c>
      <c r="PLU1195" s="244" t="s">
        <v>237</v>
      </c>
      <c r="PLV1195" s="245">
        <v>119</v>
      </c>
      <c r="PLW1195" s="246">
        <v>213</v>
      </c>
      <c r="PLX1195" s="247" t="e">
        <f>PLX1228+PLX1254+PLX1285+PLX1301+PLX1323+PLX1355+PLX1371+PLX1392+PLX1412+PLX1440+#REF!+PLX1455+#REF!+#REF!+#REF!</f>
        <v>#REF!</v>
      </c>
      <c r="PLY1195" s="241" t="s">
        <v>39</v>
      </c>
      <c r="PLZ1195" s="242" t="s">
        <v>26</v>
      </c>
      <c r="PMA1195" s="243">
        <v>7</v>
      </c>
      <c r="PMB1195" s="243">
        <v>2</v>
      </c>
      <c r="PMC1195" s="244" t="s">
        <v>237</v>
      </c>
      <c r="PMD1195" s="245">
        <v>119</v>
      </c>
      <c r="PME1195" s="246">
        <v>213</v>
      </c>
      <c r="PMF1195" s="247" t="e">
        <f>PMF1228+PMF1254+PMF1285+PMF1301+PMF1323+PMF1355+PMF1371+PMF1392+PMF1412+PMF1440+#REF!+PMF1455+#REF!+#REF!+#REF!</f>
        <v>#REF!</v>
      </c>
      <c r="PMG1195" s="241" t="s">
        <v>39</v>
      </c>
      <c r="PMH1195" s="242" t="s">
        <v>26</v>
      </c>
      <c r="PMI1195" s="243">
        <v>7</v>
      </c>
      <c r="PMJ1195" s="243">
        <v>2</v>
      </c>
      <c r="PMK1195" s="244" t="s">
        <v>237</v>
      </c>
      <c r="PML1195" s="245">
        <v>119</v>
      </c>
      <c r="PMM1195" s="246">
        <v>213</v>
      </c>
      <c r="PMN1195" s="247" t="e">
        <f>PMN1228+PMN1254+PMN1285+PMN1301+PMN1323+PMN1355+PMN1371+PMN1392+PMN1412+PMN1440+#REF!+PMN1455+#REF!+#REF!+#REF!</f>
        <v>#REF!</v>
      </c>
      <c r="PMO1195" s="241" t="s">
        <v>39</v>
      </c>
      <c r="PMP1195" s="242" t="s">
        <v>26</v>
      </c>
      <c r="PMQ1195" s="243">
        <v>7</v>
      </c>
      <c r="PMR1195" s="243">
        <v>2</v>
      </c>
      <c r="PMS1195" s="244" t="s">
        <v>237</v>
      </c>
      <c r="PMT1195" s="245">
        <v>119</v>
      </c>
      <c r="PMU1195" s="246">
        <v>213</v>
      </c>
      <c r="PMV1195" s="247" t="e">
        <f>PMV1228+PMV1254+PMV1285+PMV1301+PMV1323+PMV1355+PMV1371+PMV1392+PMV1412+PMV1440+#REF!+PMV1455+#REF!+#REF!+#REF!</f>
        <v>#REF!</v>
      </c>
      <c r="PMW1195" s="241" t="s">
        <v>39</v>
      </c>
      <c r="PMX1195" s="242" t="s">
        <v>26</v>
      </c>
      <c r="PMY1195" s="243">
        <v>7</v>
      </c>
      <c r="PMZ1195" s="243">
        <v>2</v>
      </c>
      <c r="PNA1195" s="244" t="s">
        <v>237</v>
      </c>
      <c r="PNB1195" s="245">
        <v>119</v>
      </c>
      <c r="PNC1195" s="246">
        <v>213</v>
      </c>
      <c r="PND1195" s="247" t="e">
        <f>PND1228+PND1254+PND1285+PND1301+PND1323+PND1355+PND1371+PND1392+PND1412+PND1440+#REF!+PND1455+#REF!+#REF!+#REF!</f>
        <v>#REF!</v>
      </c>
      <c r="PNE1195" s="241" t="s">
        <v>39</v>
      </c>
      <c r="PNF1195" s="242" t="s">
        <v>26</v>
      </c>
      <c r="PNG1195" s="243">
        <v>7</v>
      </c>
      <c r="PNH1195" s="243">
        <v>2</v>
      </c>
      <c r="PNI1195" s="244" t="s">
        <v>237</v>
      </c>
      <c r="PNJ1195" s="245">
        <v>119</v>
      </c>
      <c r="PNK1195" s="246">
        <v>213</v>
      </c>
      <c r="PNL1195" s="247" t="e">
        <f>PNL1228+PNL1254+PNL1285+PNL1301+PNL1323+PNL1355+PNL1371+PNL1392+PNL1412+PNL1440+#REF!+PNL1455+#REF!+#REF!+#REF!</f>
        <v>#REF!</v>
      </c>
      <c r="PNM1195" s="241" t="s">
        <v>39</v>
      </c>
      <c r="PNN1195" s="242" t="s">
        <v>26</v>
      </c>
      <c r="PNO1195" s="243">
        <v>7</v>
      </c>
      <c r="PNP1195" s="243">
        <v>2</v>
      </c>
      <c r="PNQ1195" s="244" t="s">
        <v>237</v>
      </c>
      <c r="PNR1195" s="245">
        <v>119</v>
      </c>
      <c r="PNS1195" s="246">
        <v>213</v>
      </c>
      <c r="PNT1195" s="247" t="e">
        <f>PNT1228+PNT1254+PNT1285+PNT1301+PNT1323+PNT1355+PNT1371+PNT1392+PNT1412+PNT1440+#REF!+PNT1455+#REF!+#REF!+#REF!</f>
        <v>#REF!</v>
      </c>
      <c r="PNU1195" s="241" t="s">
        <v>39</v>
      </c>
      <c r="PNV1195" s="242" t="s">
        <v>26</v>
      </c>
      <c r="PNW1195" s="243">
        <v>7</v>
      </c>
      <c r="PNX1195" s="243">
        <v>2</v>
      </c>
      <c r="PNY1195" s="244" t="s">
        <v>237</v>
      </c>
      <c r="PNZ1195" s="245">
        <v>119</v>
      </c>
      <c r="POA1195" s="246">
        <v>213</v>
      </c>
      <c r="POB1195" s="247" t="e">
        <f>POB1228+POB1254+POB1285+POB1301+POB1323+POB1355+POB1371+POB1392+POB1412+POB1440+#REF!+POB1455+#REF!+#REF!+#REF!</f>
        <v>#REF!</v>
      </c>
      <c r="POC1195" s="241" t="s">
        <v>39</v>
      </c>
      <c r="POD1195" s="242" t="s">
        <v>26</v>
      </c>
      <c r="POE1195" s="243">
        <v>7</v>
      </c>
      <c r="POF1195" s="243">
        <v>2</v>
      </c>
      <c r="POG1195" s="244" t="s">
        <v>237</v>
      </c>
      <c r="POH1195" s="245">
        <v>119</v>
      </c>
      <c r="POI1195" s="246">
        <v>213</v>
      </c>
      <c r="POJ1195" s="247" t="e">
        <f>POJ1228+POJ1254+POJ1285+POJ1301+POJ1323+POJ1355+POJ1371+POJ1392+POJ1412+POJ1440+#REF!+POJ1455+#REF!+#REF!+#REF!</f>
        <v>#REF!</v>
      </c>
      <c r="POK1195" s="241" t="s">
        <v>39</v>
      </c>
      <c r="POL1195" s="242" t="s">
        <v>26</v>
      </c>
      <c r="POM1195" s="243">
        <v>7</v>
      </c>
      <c r="PON1195" s="243">
        <v>2</v>
      </c>
      <c r="POO1195" s="244" t="s">
        <v>237</v>
      </c>
      <c r="POP1195" s="245">
        <v>119</v>
      </c>
      <c r="POQ1195" s="246">
        <v>213</v>
      </c>
      <c r="POR1195" s="247" t="e">
        <f>POR1228+POR1254+POR1285+POR1301+POR1323+POR1355+POR1371+POR1392+POR1412+POR1440+#REF!+POR1455+#REF!+#REF!+#REF!</f>
        <v>#REF!</v>
      </c>
      <c r="POS1195" s="241" t="s">
        <v>39</v>
      </c>
      <c r="POT1195" s="242" t="s">
        <v>26</v>
      </c>
      <c r="POU1195" s="243">
        <v>7</v>
      </c>
      <c r="POV1195" s="243">
        <v>2</v>
      </c>
      <c r="POW1195" s="244" t="s">
        <v>237</v>
      </c>
      <c r="POX1195" s="245">
        <v>119</v>
      </c>
      <c r="POY1195" s="246">
        <v>213</v>
      </c>
      <c r="POZ1195" s="247" t="e">
        <f>POZ1228+POZ1254+POZ1285+POZ1301+POZ1323+POZ1355+POZ1371+POZ1392+POZ1412+POZ1440+#REF!+POZ1455+#REF!+#REF!+#REF!</f>
        <v>#REF!</v>
      </c>
      <c r="PPA1195" s="241" t="s">
        <v>39</v>
      </c>
      <c r="PPB1195" s="242" t="s">
        <v>26</v>
      </c>
      <c r="PPC1195" s="243">
        <v>7</v>
      </c>
      <c r="PPD1195" s="243">
        <v>2</v>
      </c>
      <c r="PPE1195" s="244" t="s">
        <v>237</v>
      </c>
      <c r="PPF1195" s="245">
        <v>119</v>
      </c>
      <c r="PPG1195" s="246">
        <v>213</v>
      </c>
      <c r="PPH1195" s="247" t="e">
        <f>PPH1228+PPH1254+PPH1285+PPH1301+PPH1323+PPH1355+PPH1371+PPH1392+PPH1412+PPH1440+#REF!+PPH1455+#REF!+#REF!+#REF!</f>
        <v>#REF!</v>
      </c>
      <c r="PPI1195" s="241" t="s">
        <v>39</v>
      </c>
      <c r="PPJ1195" s="242" t="s">
        <v>26</v>
      </c>
      <c r="PPK1195" s="243">
        <v>7</v>
      </c>
      <c r="PPL1195" s="243">
        <v>2</v>
      </c>
      <c r="PPM1195" s="244" t="s">
        <v>237</v>
      </c>
      <c r="PPN1195" s="245">
        <v>119</v>
      </c>
      <c r="PPO1195" s="246">
        <v>213</v>
      </c>
      <c r="PPP1195" s="247" t="e">
        <f>PPP1228+PPP1254+PPP1285+PPP1301+PPP1323+PPP1355+PPP1371+PPP1392+PPP1412+PPP1440+#REF!+PPP1455+#REF!+#REF!+#REF!</f>
        <v>#REF!</v>
      </c>
      <c r="PPQ1195" s="241" t="s">
        <v>39</v>
      </c>
      <c r="PPR1195" s="242" t="s">
        <v>26</v>
      </c>
      <c r="PPS1195" s="243">
        <v>7</v>
      </c>
      <c r="PPT1195" s="243">
        <v>2</v>
      </c>
      <c r="PPU1195" s="244" t="s">
        <v>237</v>
      </c>
      <c r="PPV1195" s="245">
        <v>119</v>
      </c>
      <c r="PPW1195" s="246">
        <v>213</v>
      </c>
      <c r="PPX1195" s="247" t="e">
        <f>PPX1228+PPX1254+PPX1285+PPX1301+PPX1323+PPX1355+PPX1371+PPX1392+PPX1412+PPX1440+#REF!+PPX1455+#REF!+#REF!+#REF!</f>
        <v>#REF!</v>
      </c>
      <c r="PPY1195" s="241" t="s">
        <v>39</v>
      </c>
      <c r="PPZ1195" s="242" t="s">
        <v>26</v>
      </c>
      <c r="PQA1195" s="243">
        <v>7</v>
      </c>
      <c r="PQB1195" s="243">
        <v>2</v>
      </c>
      <c r="PQC1195" s="244" t="s">
        <v>237</v>
      </c>
      <c r="PQD1195" s="245">
        <v>119</v>
      </c>
      <c r="PQE1195" s="246">
        <v>213</v>
      </c>
      <c r="PQF1195" s="247" t="e">
        <f>PQF1228+PQF1254+PQF1285+PQF1301+PQF1323+PQF1355+PQF1371+PQF1392+PQF1412+PQF1440+#REF!+PQF1455+#REF!+#REF!+#REF!</f>
        <v>#REF!</v>
      </c>
      <c r="PQG1195" s="241" t="s">
        <v>39</v>
      </c>
      <c r="PQH1195" s="242" t="s">
        <v>26</v>
      </c>
      <c r="PQI1195" s="243">
        <v>7</v>
      </c>
      <c r="PQJ1195" s="243">
        <v>2</v>
      </c>
      <c r="PQK1195" s="244" t="s">
        <v>237</v>
      </c>
      <c r="PQL1195" s="245">
        <v>119</v>
      </c>
      <c r="PQM1195" s="246">
        <v>213</v>
      </c>
      <c r="PQN1195" s="247" t="e">
        <f>PQN1228+PQN1254+PQN1285+PQN1301+PQN1323+PQN1355+PQN1371+PQN1392+PQN1412+PQN1440+#REF!+PQN1455+#REF!+#REF!+#REF!</f>
        <v>#REF!</v>
      </c>
      <c r="PQO1195" s="241" t="s">
        <v>39</v>
      </c>
      <c r="PQP1195" s="242" t="s">
        <v>26</v>
      </c>
      <c r="PQQ1195" s="243">
        <v>7</v>
      </c>
      <c r="PQR1195" s="243">
        <v>2</v>
      </c>
      <c r="PQS1195" s="244" t="s">
        <v>237</v>
      </c>
      <c r="PQT1195" s="245">
        <v>119</v>
      </c>
      <c r="PQU1195" s="246">
        <v>213</v>
      </c>
      <c r="PQV1195" s="247" t="e">
        <f>PQV1228+PQV1254+PQV1285+PQV1301+PQV1323+PQV1355+PQV1371+PQV1392+PQV1412+PQV1440+#REF!+PQV1455+#REF!+#REF!+#REF!</f>
        <v>#REF!</v>
      </c>
      <c r="PQW1195" s="241" t="s">
        <v>39</v>
      </c>
      <c r="PQX1195" s="242" t="s">
        <v>26</v>
      </c>
      <c r="PQY1195" s="243">
        <v>7</v>
      </c>
      <c r="PQZ1195" s="243">
        <v>2</v>
      </c>
      <c r="PRA1195" s="244" t="s">
        <v>237</v>
      </c>
      <c r="PRB1195" s="245">
        <v>119</v>
      </c>
      <c r="PRC1195" s="246">
        <v>213</v>
      </c>
      <c r="PRD1195" s="247" t="e">
        <f>PRD1228+PRD1254+PRD1285+PRD1301+PRD1323+PRD1355+PRD1371+PRD1392+PRD1412+PRD1440+#REF!+PRD1455+#REF!+#REF!+#REF!</f>
        <v>#REF!</v>
      </c>
      <c r="PRE1195" s="241" t="s">
        <v>39</v>
      </c>
      <c r="PRF1195" s="242" t="s">
        <v>26</v>
      </c>
      <c r="PRG1195" s="243">
        <v>7</v>
      </c>
      <c r="PRH1195" s="243">
        <v>2</v>
      </c>
      <c r="PRI1195" s="244" t="s">
        <v>237</v>
      </c>
      <c r="PRJ1195" s="245">
        <v>119</v>
      </c>
      <c r="PRK1195" s="246">
        <v>213</v>
      </c>
      <c r="PRL1195" s="247" t="e">
        <f>PRL1228+PRL1254+PRL1285+PRL1301+PRL1323+PRL1355+PRL1371+PRL1392+PRL1412+PRL1440+#REF!+PRL1455+#REF!+#REF!+#REF!</f>
        <v>#REF!</v>
      </c>
      <c r="PRM1195" s="241" t="s">
        <v>39</v>
      </c>
      <c r="PRN1195" s="242" t="s">
        <v>26</v>
      </c>
      <c r="PRO1195" s="243">
        <v>7</v>
      </c>
      <c r="PRP1195" s="243">
        <v>2</v>
      </c>
      <c r="PRQ1195" s="244" t="s">
        <v>237</v>
      </c>
      <c r="PRR1195" s="245">
        <v>119</v>
      </c>
      <c r="PRS1195" s="246">
        <v>213</v>
      </c>
      <c r="PRT1195" s="247" t="e">
        <f>PRT1228+PRT1254+PRT1285+PRT1301+PRT1323+PRT1355+PRT1371+PRT1392+PRT1412+PRT1440+#REF!+PRT1455+#REF!+#REF!+#REF!</f>
        <v>#REF!</v>
      </c>
      <c r="PRU1195" s="241" t="s">
        <v>39</v>
      </c>
      <c r="PRV1195" s="242" t="s">
        <v>26</v>
      </c>
      <c r="PRW1195" s="243">
        <v>7</v>
      </c>
      <c r="PRX1195" s="243">
        <v>2</v>
      </c>
      <c r="PRY1195" s="244" t="s">
        <v>237</v>
      </c>
      <c r="PRZ1195" s="245">
        <v>119</v>
      </c>
      <c r="PSA1195" s="246">
        <v>213</v>
      </c>
      <c r="PSB1195" s="247" t="e">
        <f>PSB1228+PSB1254+PSB1285+PSB1301+PSB1323+PSB1355+PSB1371+PSB1392+PSB1412+PSB1440+#REF!+PSB1455+#REF!+#REF!+#REF!</f>
        <v>#REF!</v>
      </c>
      <c r="PSC1195" s="241" t="s">
        <v>39</v>
      </c>
      <c r="PSD1195" s="242" t="s">
        <v>26</v>
      </c>
      <c r="PSE1195" s="243">
        <v>7</v>
      </c>
      <c r="PSF1195" s="243">
        <v>2</v>
      </c>
      <c r="PSG1195" s="244" t="s">
        <v>237</v>
      </c>
      <c r="PSH1195" s="245">
        <v>119</v>
      </c>
      <c r="PSI1195" s="246">
        <v>213</v>
      </c>
      <c r="PSJ1195" s="247" t="e">
        <f>PSJ1228+PSJ1254+PSJ1285+PSJ1301+PSJ1323+PSJ1355+PSJ1371+PSJ1392+PSJ1412+PSJ1440+#REF!+PSJ1455+#REF!+#REF!+#REF!</f>
        <v>#REF!</v>
      </c>
      <c r="PSK1195" s="241" t="s">
        <v>39</v>
      </c>
      <c r="PSL1195" s="242" t="s">
        <v>26</v>
      </c>
      <c r="PSM1195" s="243">
        <v>7</v>
      </c>
      <c r="PSN1195" s="243">
        <v>2</v>
      </c>
      <c r="PSO1195" s="244" t="s">
        <v>237</v>
      </c>
      <c r="PSP1195" s="245">
        <v>119</v>
      </c>
      <c r="PSQ1195" s="246">
        <v>213</v>
      </c>
      <c r="PSR1195" s="247" t="e">
        <f>PSR1228+PSR1254+PSR1285+PSR1301+PSR1323+PSR1355+PSR1371+PSR1392+PSR1412+PSR1440+#REF!+PSR1455+#REF!+#REF!+#REF!</f>
        <v>#REF!</v>
      </c>
      <c r="PSS1195" s="241" t="s">
        <v>39</v>
      </c>
      <c r="PST1195" s="242" t="s">
        <v>26</v>
      </c>
      <c r="PSU1195" s="243">
        <v>7</v>
      </c>
      <c r="PSV1195" s="243">
        <v>2</v>
      </c>
      <c r="PSW1195" s="244" t="s">
        <v>237</v>
      </c>
      <c r="PSX1195" s="245">
        <v>119</v>
      </c>
      <c r="PSY1195" s="246">
        <v>213</v>
      </c>
      <c r="PSZ1195" s="247" t="e">
        <f>PSZ1228+PSZ1254+PSZ1285+PSZ1301+PSZ1323+PSZ1355+PSZ1371+PSZ1392+PSZ1412+PSZ1440+#REF!+PSZ1455+#REF!+#REF!+#REF!</f>
        <v>#REF!</v>
      </c>
      <c r="PTA1195" s="241" t="s">
        <v>39</v>
      </c>
      <c r="PTB1195" s="242" t="s">
        <v>26</v>
      </c>
      <c r="PTC1195" s="243">
        <v>7</v>
      </c>
      <c r="PTD1195" s="243">
        <v>2</v>
      </c>
      <c r="PTE1195" s="244" t="s">
        <v>237</v>
      </c>
      <c r="PTF1195" s="245">
        <v>119</v>
      </c>
      <c r="PTG1195" s="246">
        <v>213</v>
      </c>
      <c r="PTH1195" s="247" t="e">
        <f>PTH1228+PTH1254+PTH1285+PTH1301+PTH1323+PTH1355+PTH1371+PTH1392+PTH1412+PTH1440+#REF!+PTH1455+#REF!+#REF!+#REF!</f>
        <v>#REF!</v>
      </c>
      <c r="PTI1195" s="241" t="s">
        <v>39</v>
      </c>
      <c r="PTJ1195" s="242" t="s">
        <v>26</v>
      </c>
      <c r="PTK1195" s="243">
        <v>7</v>
      </c>
      <c r="PTL1195" s="243">
        <v>2</v>
      </c>
      <c r="PTM1195" s="244" t="s">
        <v>237</v>
      </c>
      <c r="PTN1195" s="245">
        <v>119</v>
      </c>
      <c r="PTO1195" s="246">
        <v>213</v>
      </c>
      <c r="PTP1195" s="247" t="e">
        <f>PTP1228+PTP1254+PTP1285+PTP1301+PTP1323+PTP1355+PTP1371+PTP1392+PTP1412+PTP1440+#REF!+PTP1455+#REF!+#REF!+#REF!</f>
        <v>#REF!</v>
      </c>
      <c r="PTQ1195" s="241" t="s">
        <v>39</v>
      </c>
      <c r="PTR1195" s="242" t="s">
        <v>26</v>
      </c>
      <c r="PTS1195" s="243">
        <v>7</v>
      </c>
      <c r="PTT1195" s="243">
        <v>2</v>
      </c>
      <c r="PTU1195" s="244" t="s">
        <v>237</v>
      </c>
      <c r="PTV1195" s="245">
        <v>119</v>
      </c>
      <c r="PTW1195" s="246">
        <v>213</v>
      </c>
      <c r="PTX1195" s="247" t="e">
        <f>PTX1228+PTX1254+PTX1285+PTX1301+PTX1323+PTX1355+PTX1371+PTX1392+PTX1412+PTX1440+#REF!+PTX1455+#REF!+#REF!+#REF!</f>
        <v>#REF!</v>
      </c>
      <c r="PTY1195" s="241" t="s">
        <v>39</v>
      </c>
      <c r="PTZ1195" s="242" t="s">
        <v>26</v>
      </c>
      <c r="PUA1195" s="243">
        <v>7</v>
      </c>
      <c r="PUB1195" s="243">
        <v>2</v>
      </c>
      <c r="PUC1195" s="244" t="s">
        <v>237</v>
      </c>
      <c r="PUD1195" s="245">
        <v>119</v>
      </c>
      <c r="PUE1195" s="246">
        <v>213</v>
      </c>
      <c r="PUF1195" s="247" t="e">
        <f>PUF1228+PUF1254+PUF1285+PUF1301+PUF1323+PUF1355+PUF1371+PUF1392+PUF1412+PUF1440+#REF!+PUF1455+#REF!+#REF!+#REF!</f>
        <v>#REF!</v>
      </c>
      <c r="PUG1195" s="241" t="s">
        <v>39</v>
      </c>
      <c r="PUH1195" s="242" t="s">
        <v>26</v>
      </c>
      <c r="PUI1195" s="243">
        <v>7</v>
      </c>
      <c r="PUJ1195" s="243">
        <v>2</v>
      </c>
      <c r="PUK1195" s="244" t="s">
        <v>237</v>
      </c>
      <c r="PUL1195" s="245">
        <v>119</v>
      </c>
      <c r="PUM1195" s="246">
        <v>213</v>
      </c>
      <c r="PUN1195" s="247" t="e">
        <f>PUN1228+PUN1254+PUN1285+PUN1301+PUN1323+PUN1355+PUN1371+PUN1392+PUN1412+PUN1440+#REF!+PUN1455+#REF!+#REF!+#REF!</f>
        <v>#REF!</v>
      </c>
      <c r="PUO1195" s="241" t="s">
        <v>39</v>
      </c>
      <c r="PUP1195" s="242" t="s">
        <v>26</v>
      </c>
      <c r="PUQ1195" s="243">
        <v>7</v>
      </c>
      <c r="PUR1195" s="243">
        <v>2</v>
      </c>
      <c r="PUS1195" s="244" t="s">
        <v>237</v>
      </c>
      <c r="PUT1195" s="245">
        <v>119</v>
      </c>
      <c r="PUU1195" s="246">
        <v>213</v>
      </c>
      <c r="PUV1195" s="247" t="e">
        <f>PUV1228+PUV1254+PUV1285+PUV1301+PUV1323+PUV1355+PUV1371+PUV1392+PUV1412+PUV1440+#REF!+PUV1455+#REF!+#REF!+#REF!</f>
        <v>#REF!</v>
      </c>
      <c r="PUW1195" s="241" t="s">
        <v>39</v>
      </c>
      <c r="PUX1195" s="242" t="s">
        <v>26</v>
      </c>
      <c r="PUY1195" s="243">
        <v>7</v>
      </c>
      <c r="PUZ1195" s="243">
        <v>2</v>
      </c>
      <c r="PVA1195" s="244" t="s">
        <v>237</v>
      </c>
      <c r="PVB1195" s="245">
        <v>119</v>
      </c>
      <c r="PVC1195" s="246">
        <v>213</v>
      </c>
      <c r="PVD1195" s="247" t="e">
        <f>PVD1228+PVD1254+PVD1285+PVD1301+PVD1323+PVD1355+PVD1371+PVD1392+PVD1412+PVD1440+#REF!+PVD1455+#REF!+#REF!+#REF!</f>
        <v>#REF!</v>
      </c>
      <c r="PVE1195" s="241" t="s">
        <v>39</v>
      </c>
      <c r="PVF1195" s="242" t="s">
        <v>26</v>
      </c>
      <c r="PVG1195" s="243">
        <v>7</v>
      </c>
      <c r="PVH1195" s="243">
        <v>2</v>
      </c>
      <c r="PVI1195" s="244" t="s">
        <v>237</v>
      </c>
      <c r="PVJ1195" s="245">
        <v>119</v>
      </c>
      <c r="PVK1195" s="246">
        <v>213</v>
      </c>
      <c r="PVL1195" s="247" t="e">
        <f>PVL1228+PVL1254+PVL1285+PVL1301+PVL1323+PVL1355+PVL1371+PVL1392+PVL1412+PVL1440+#REF!+PVL1455+#REF!+#REF!+#REF!</f>
        <v>#REF!</v>
      </c>
      <c r="PVM1195" s="241" t="s">
        <v>39</v>
      </c>
      <c r="PVN1195" s="242" t="s">
        <v>26</v>
      </c>
      <c r="PVO1195" s="243">
        <v>7</v>
      </c>
      <c r="PVP1195" s="243">
        <v>2</v>
      </c>
      <c r="PVQ1195" s="244" t="s">
        <v>237</v>
      </c>
      <c r="PVR1195" s="245">
        <v>119</v>
      </c>
      <c r="PVS1195" s="246">
        <v>213</v>
      </c>
      <c r="PVT1195" s="247" t="e">
        <f>PVT1228+PVT1254+PVT1285+PVT1301+PVT1323+PVT1355+PVT1371+PVT1392+PVT1412+PVT1440+#REF!+PVT1455+#REF!+#REF!+#REF!</f>
        <v>#REF!</v>
      </c>
      <c r="PVU1195" s="241" t="s">
        <v>39</v>
      </c>
      <c r="PVV1195" s="242" t="s">
        <v>26</v>
      </c>
      <c r="PVW1195" s="243">
        <v>7</v>
      </c>
      <c r="PVX1195" s="243">
        <v>2</v>
      </c>
      <c r="PVY1195" s="244" t="s">
        <v>237</v>
      </c>
      <c r="PVZ1195" s="245">
        <v>119</v>
      </c>
      <c r="PWA1195" s="246">
        <v>213</v>
      </c>
      <c r="PWB1195" s="247" t="e">
        <f>PWB1228+PWB1254+PWB1285+PWB1301+PWB1323+PWB1355+PWB1371+PWB1392+PWB1412+PWB1440+#REF!+PWB1455+#REF!+#REF!+#REF!</f>
        <v>#REF!</v>
      </c>
      <c r="PWC1195" s="241" t="s">
        <v>39</v>
      </c>
      <c r="PWD1195" s="242" t="s">
        <v>26</v>
      </c>
      <c r="PWE1195" s="243">
        <v>7</v>
      </c>
      <c r="PWF1195" s="243">
        <v>2</v>
      </c>
      <c r="PWG1195" s="244" t="s">
        <v>237</v>
      </c>
      <c r="PWH1195" s="245">
        <v>119</v>
      </c>
      <c r="PWI1195" s="246">
        <v>213</v>
      </c>
      <c r="PWJ1195" s="247" t="e">
        <f>PWJ1228+PWJ1254+PWJ1285+PWJ1301+PWJ1323+PWJ1355+PWJ1371+PWJ1392+PWJ1412+PWJ1440+#REF!+PWJ1455+#REF!+#REF!+#REF!</f>
        <v>#REF!</v>
      </c>
      <c r="PWK1195" s="241" t="s">
        <v>39</v>
      </c>
      <c r="PWL1195" s="242" t="s">
        <v>26</v>
      </c>
      <c r="PWM1195" s="243">
        <v>7</v>
      </c>
      <c r="PWN1195" s="243">
        <v>2</v>
      </c>
      <c r="PWO1195" s="244" t="s">
        <v>237</v>
      </c>
      <c r="PWP1195" s="245">
        <v>119</v>
      </c>
      <c r="PWQ1195" s="246">
        <v>213</v>
      </c>
      <c r="PWR1195" s="247" t="e">
        <f>PWR1228+PWR1254+PWR1285+PWR1301+PWR1323+PWR1355+PWR1371+PWR1392+PWR1412+PWR1440+#REF!+PWR1455+#REF!+#REF!+#REF!</f>
        <v>#REF!</v>
      </c>
      <c r="PWS1195" s="241" t="s">
        <v>39</v>
      </c>
      <c r="PWT1195" s="242" t="s">
        <v>26</v>
      </c>
      <c r="PWU1195" s="243">
        <v>7</v>
      </c>
      <c r="PWV1195" s="243">
        <v>2</v>
      </c>
      <c r="PWW1195" s="244" t="s">
        <v>237</v>
      </c>
      <c r="PWX1195" s="245">
        <v>119</v>
      </c>
      <c r="PWY1195" s="246">
        <v>213</v>
      </c>
      <c r="PWZ1195" s="247" t="e">
        <f>PWZ1228+PWZ1254+PWZ1285+PWZ1301+PWZ1323+PWZ1355+PWZ1371+PWZ1392+PWZ1412+PWZ1440+#REF!+PWZ1455+#REF!+#REF!+#REF!</f>
        <v>#REF!</v>
      </c>
      <c r="PXA1195" s="241" t="s">
        <v>39</v>
      </c>
      <c r="PXB1195" s="242" t="s">
        <v>26</v>
      </c>
      <c r="PXC1195" s="243">
        <v>7</v>
      </c>
      <c r="PXD1195" s="243">
        <v>2</v>
      </c>
      <c r="PXE1195" s="244" t="s">
        <v>237</v>
      </c>
      <c r="PXF1195" s="245">
        <v>119</v>
      </c>
      <c r="PXG1195" s="246">
        <v>213</v>
      </c>
      <c r="PXH1195" s="247" t="e">
        <f>PXH1228+PXH1254+PXH1285+PXH1301+PXH1323+PXH1355+PXH1371+PXH1392+PXH1412+PXH1440+#REF!+PXH1455+#REF!+#REF!+#REF!</f>
        <v>#REF!</v>
      </c>
      <c r="PXI1195" s="241" t="s">
        <v>39</v>
      </c>
      <c r="PXJ1195" s="242" t="s">
        <v>26</v>
      </c>
      <c r="PXK1195" s="243">
        <v>7</v>
      </c>
      <c r="PXL1195" s="243">
        <v>2</v>
      </c>
      <c r="PXM1195" s="244" t="s">
        <v>237</v>
      </c>
      <c r="PXN1195" s="245">
        <v>119</v>
      </c>
      <c r="PXO1195" s="246">
        <v>213</v>
      </c>
      <c r="PXP1195" s="247" t="e">
        <f>PXP1228+PXP1254+PXP1285+PXP1301+PXP1323+PXP1355+PXP1371+PXP1392+PXP1412+PXP1440+#REF!+PXP1455+#REF!+#REF!+#REF!</f>
        <v>#REF!</v>
      </c>
      <c r="PXQ1195" s="241" t="s">
        <v>39</v>
      </c>
      <c r="PXR1195" s="242" t="s">
        <v>26</v>
      </c>
      <c r="PXS1195" s="243">
        <v>7</v>
      </c>
      <c r="PXT1195" s="243">
        <v>2</v>
      </c>
      <c r="PXU1195" s="244" t="s">
        <v>237</v>
      </c>
      <c r="PXV1195" s="245">
        <v>119</v>
      </c>
      <c r="PXW1195" s="246">
        <v>213</v>
      </c>
      <c r="PXX1195" s="247" t="e">
        <f>PXX1228+PXX1254+PXX1285+PXX1301+PXX1323+PXX1355+PXX1371+PXX1392+PXX1412+PXX1440+#REF!+PXX1455+#REF!+#REF!+#REF!</f>
        <v>#REF!</v>
      </c>
      <c r="PXY1195" s="241" t="s">
        <v>39</v>
      </c>
      <c r="PXZ1195" s="242" t="s">
        <v>26</v>
      </c>
      <c r="PYA1195" s="243">
        <v>7</v>
      </c>
      <c r="PYB1195" s="243">
        <v>2</v>
      </c>
      <c r="PYC1195" s="244" t="s">
        <v>237</v>
      </c>
      <c r="PYD1195" s="245">
        <v>119</v>
      </c>
      <c r="PYE1195" s="246">
        <v>213</v>
      </c>
      <c r="PYF1195" s="247" t="e">
        <f>PYF1228+PYF1254+PYF1285+PYF1301+PYF1323+PYF1355+PYF1371+PYF1392+PYF1412+PYF1440+#REF!+PYF1455+#REF!+#REF!+#REF!</f>
        <v>#REF!</v>
      </c>
      <c r="PYG1195" s="241" t="s">
        <v>39</v>
      </c>
      <c r="PYH1195" s="242" t="s">
        <v>26</v>
      </c>
      <c r="PYI1195" s="243">
        <v>7</v>
      </c>
      <c r="PYJ1195" s="243">
        <v>2</v>
      </c>
      <c r="PYK1195" s="244" t="s">
        <v>237</v>
      </c>
      <c r="PYL1195" s="245">
        <v>119</v>
      </c>
      <c r="PYM1195" s="246">
        <v>213</v>
      </c>
      <c r="PYN1195" s="247" t="e">
        <f>PYN1228+PYN1254+PYN1285+PYN1301+PYN1323+PYN1355+PYN1371+PYN1392+PYN1412+PYN1440+#REF!+PYN1455+#REF!+#REF!+#REF!</f>
        <v>#REF!</v>
      </c>
      <c r="PYO1195" s="241" t="s">
        <v>39</v>
      </c>
      <c r="PYP1195" s="242" t="s">
        <v>26</v>
      </c>
      <c r="PYQ1195" s="243">
        <v>7</v>
      </c>
      <c r="PYR1195" s="243">
        <v>2</v>
      </c>
      <c r="PYS1195" s="244" t="s">
        <v>237</v>
      </c>
      <c r="PYT1195" s="245">
        <v>119</v>
      </c>
      <c r="PYU1195" s="246">
        <v>213</v>
      </c>
      <c r="PYV1195" s="247" t="e">
        <f>PYV1228+PYV1254+PYV1285+PYV1301+PYV1323+PYV1355+PYV1371+PYV1392+PYV1412+PYV1440+#REF!+PYV1455+#REF!+#REF!+#REF!</f>
        <v>#REF!</v>
      </c>
      <c r="PYW1195" s="241" t="s">
        <v>39</v>
      </c>
      <c r="PYX1195" s="242" t="s">
        <v>26</v>
      </c>
      <c r="PYY1195" s="243">
        <v>7</v>
      </c>
      <c r="PYZ1195" s="243">
        <v>2</v>
      </c>
      <c r="PZA1195" s="244" t="s">
        <v>237</v>
      </c>
      <c r="PZB1195" s="245">
        <v>119</v>
      </c>
      <c r="PZC1195" s="246">
        <v>213</v>
      </c>
      <c r="PZD1195" s="247" t="e">
        <f>PZD1228+PZD1254+PZD1285+PZD1301+PZD1323+PZD1355+PZD1371+PZD1392+PZD1412+PZD1440+#REF!+PZD1455+#REF!+#REF!+#REF!</f>
        <v>#REF!</v>
      </c>
      <c r="PZE1195" s="241" t="s">
        <v>39</v>
      </c>
      <c r="PZF1195" s="242" t="s">
        <v>26</v>
      </c>
      <c r="PZG1195" s="243">
        <v>7</v>
      </c>
      <c r="PZH1195" s="243">
        <v>2</v>
      </c>
      <c r="PZI1195" s="244" t="s">
        <v>237</v>
      </c>
      <c r="PZJ1195" s="245">
        <v>119</v>
      </c>
      <c r="PZK1195" s="246">
        <v>213</v>
      </c>
      <c r="PZL1195" s="247" t="e">
        <f>PZL1228+PZL1254+PZL1285+PZL1301+PZL1323+PZL1355+PZL1371+PZL1392+PZL1412+PZL1440+#REF!+PZL1455+#REF!+#REF!+#REF!</f>
        <v>#REF!</v>
      </c>
      <c r="PZM1195" s="241" t="s">
        <v>39</v>
      </c>
      <c r="PZN1195" s="242" t="s">
        <v>26</v>
      </c>
      <c r="PZO1195" s="243">
        <v>7</v>
      </c>
      <c r="PZP1195" s="243">
        <v>2</v>
      </c>
      <c r="PZQ1195" s="244" t="s">
        <v>237</v>
      </c>
      <c r="PZR1195" s="245">
        <v>119</v>
      </c>
      <c r="PZS1195" s="246">
        <v>213</v>
      </c>
      <c r="PZT1195" s="247" t="e">
        <f>PZT1228+PZT1254+PZT1285+PZT1301+PZT1323+PZT1355+PZT1371+PZT1392+PZT1412+PZT1440+#REF!+PZT1455+#REF!+#REF!+#REF!</f>
        <v>#REF!</v>
      </c>
      <c r="PZU1195" s="241" t="s">
        <v>39</v>
      </c>
      <c r="PZV1195" s="242" t="s">
        <v>26</v>
      </c>
      <c r="PZW1195" s="243">
        <v>7</v>
      </c>
      <c r="PZX1195" s="243">
        <v>2</v>
      </c>
      <c r="PZY1195" s="244" t="s">
        <v>237</v>
      </c>
      <c r="PZZ1195" s="245">
        <v>119</v>
      </c>
      <c r="QAA1195" s="246">
        <v>213</v>
      </c>
      <c r="QAB1195" s="247" t="e">
        <f>QAB1228+QAB1254+QAB1285+QAB1301+QAB1323+QAB1355+QAB1371+QAB1392+QAB1412+QAB1440+#REF!+QAB1455+#REF!+#REF!+#REF!</f>
        <v>#REF!</v>
      </c>
      <c r="QAC1195" s="241" t="s">
        <v>39</v>
      </c>
      <c r="QAD1195" s="242" t="s">
        <v>26</v>
      </c>
      <c r="QAE1195" s="243">
        <v>7</v>
      </c>
      <c r="QAF1195" s="243">
        <v>2</v>
      </c>
      <c r="QAG1195" s="244" t="s">
        <v>237</v>
      </c>
      <c r="QAH1195" s="245">
        <v>119</v>
      </c>
      <c r="QAI1195" s="246">
        <v>213</v>
      </c>
      <c r="QAJ1195" s="247" t="e">
        <f>QAJ1228+QAJ1254+QAJ1285+QAJ1301+QAJ1323+QAJ1355+QAJ1371+QAJ1392+QAJ1412+QAJ1440+#REF!+QAJ1455+#REF!+#REF!+#REF!</f>
        <v>#REF!</v>
      </c>
      <c r="QAK1195" s="241" t="s">
        <v>39</v>
      </c>
      <c r="QAL1195" s="242" t="s">
        <v>26</v>
      </c>
      <c r="QAM1195" s="243">
        <v>7</v>
      </c>
      <c r="QAN1195" s="243">
        <v>2</v>
      </c>
      <c r="QAO1195" s="244" t="s">
        <v>237</v>
      </c>
      <c r="QAP1195" s="245">
        <v>119</v>
      </c>
      <c r="QAQ1195" s="246">
        <v>213</v>
      </c>
      <c r="QAR1195" s="247" t="e">
        <f>QAR1228+QAR1254+QAR1285+QAR1301+QAR1323+QAR1355+QAR1371+QAR1392+QAR1412+QAR1440+#REF!+QAR1455+#REF!+#REF!+#REF!</f>
        <v>#REF!</v>
      </c>
      <c r="QAS1195" s="241" t="s">
        <v>39</v>
      </c>
      <c r="QAT1195" s="242" t="s">
        <v>26</v>
      </c>
      <c r="QAU1195" s="243">
        <v>7</v>
      </c>
      <c r="QAV1195" s="243">
        <v>2</v>
      </c>
      <c r="QAW1195" s="244" t="s">
        <v>237</v>
      </c>
      <c r="QAX1195" s="245">
        <v>119</v>
      </c>
      <c r="QAY1195" s="246">
        <v>213</v>
      </c>
      <c r="QAZ1195" s="247" t="e">
        <f>QAZ1228+QAZ1254+QAZ1285+QAZ1301+QAZ1323+QAZ1355+QAZ1371+QAZ1392+QAZ1412+QAZ1440+#REF!+QAZ1455+#REF!+#REF!+#REF!</f>
        <v>#REF!</v>
      </c>
      <c r="QBA1195" s="241" t="s">
        <v>39</v>
      </c>
      <c r="QBB1195" s="242" t="s">
        <v>26</v>
      </c>
      <c r="QBC1195" s="243">
        <v>7</v>
      </c>
      <c r="QBD1195" s="243">
        <v>2</v>
      </c>
      <c r="QBE1195" s="244" t="s">
        <v>237</v>
      </c>
      <c r="QBF1195" s="245">
        <v>119</v>
      </c>
      <c r="QBG1195" s="246">
        <v>213</v>
      </c>
      <c r="QBH1195" s="247" t="e">
        <f>QBH1228+QBH1254+QBH1285+QBH1301+QBH1323+QBH1355+QBH1371+QBH1392+QBH1412+QBH1440+#REF!+QBH1455+#REF!+#REF!+#REF!</f>
        <v>#REF!</v>
      </c>
      <c r="QBI1195" s="241" t="s">
        <v>39</v>
      </c>
      <c r="QBJ1195" s="242" t="s">
        <v>26</v>
      </c>
      <c r="QBK1195" s="243">
        <v>7</v>
      </c>
      <c r="QBL1195" s="243">
        <v>2</v>
      </c>
      <c r="QBM1195" s="244" t="s">
        <v>237</v>
      </c>
      <c r="QBN1195" s="245">
        <v>119</v>
      </c>
      <c r="QBO1195" s="246">
        <v>213</v>
      </c>
      <c r="QBP1195" s="247" t="e">
        <f>QBP1228+QBP1254+QBP1285+QBP1301+QBP1323+QBP1355+QBP1371+QBP1392+QBP1412+QBP1440+#REF!+QBP1455+#REF!+#REF!+#REF!</f>
        <v>#REF!</v>
      </c>
      <c r="QBQ1195" s="241" t="s">
        <v>39</v>
      </c>
      <c r="QBR1195" s="242" t="s">
        <v>26</v>
      </c>
      <c r="QBS1195" s="243">
        <v>7</v>
      </c>
      <c r="QBT1195" s="243">
        <v>2</v>
      </c>
      <c r="QBU1195" s="244" t="s">
        <v>237</v>
      </c>
      <c r="QBV1195" s="245">
        <v>119</v>
      </c>
      <c r="QBW1195" s="246">
        <v>213</v>
      </c>
      <c r="QBX1195" s="247" t="e">
        <f>QBX1228+QBX1254+QBX1285+QBX1301+QBX1323+QBX1355+QBX1371+QBX1392+QBX1412+QBX1440+#REF!+QBX1455+#REF!+#REF!+#REF!</f>
        <v>#REF!</v>
      </c>
      <c r="QBY1195" s="241" t="s">
        <v>39</v>
      </c>
      <c r="QBZ1195" s="242" t="s">
        <v>26</v>
      </c>
      <c r="QCA1195" s="243">
        <v>7</v>
      </c>
      <c r="QCB1195" s="243">
        <v>2</v>
      </c>
      <c r="QCC1195" s="244" t="s">
        <v>237</v>
      </c>
      <c r="QCD1195" s="245">
        <v>119</v>
      </c>
      <c r="QCE1195" s="246">
        <v>213</v>
      </c>
      <c r="QCF1195" s="247" t="e">
        <f>QCF1228+QCF1254+QCF1285+QCF1301+QCF1323+QCF1355+QCF1371+QCF1392+QCF1412+QCF1440+#REF!+QCF1455+#REF!+#REF!+#REF!</f>
        <v>#REF!</v>
      </c>
      <c r="QCG1195" s="241" t="s">
        <v>39</v>
      </c>
      <c r="QCH1195" s="242" t="s">
        <v>26</v>
      </c>
      <c r="QCI1195" s="243">
        <v>7</v>
      </c>
      <c r="QCJ1195" s="243">
        <v>2</v>
      </c>
      <c r="QCK1195" s="244" t="s">
        <v>237</v>
      </c>
      <c r="QCL1195" s="245">
        <v>119</v>
      </c>
      <c r="QCM1195" s="246">
        <v>213</v>
      </c>
      <c r="QCN1195" s="247" t="e">
        <f>QCN1228+QCN1254+QCN1285+QCN1301+QCN1323+QCN1355+QCN1371+QCN1392+QCN1412+QCN1440+#REF!+QCN1455+#REF!+#REF!+#REF!</f>
        <v>#REF!</v>
      </c>
      <c r="QCO1195" s="241" t="s">
        <v>39</v>
      </c>
      <c r="QCP1195" s="242" t="s">
        <v>26</v>
      </c>
      <c r="QCQ1195" s="243">
        <v>7</v>
      </c>
      <c r="QCR1195" s="243">
        <v>2</v>
      </c>
      <c r="QCS1195" s="244" t="s">
        <v>237</v>
      </c>
      <c r="QCT1195" s="245">
        <v>119</v>
      </c>
      <c r="QCU1195" s="246">
        <v>213</v>
      </c>
      <c r="QCV1195" s="247" t="e">
        <f>QCV1228+QCV1254+QCV1285+QCV1301+QCV1323+QCV1355+QCV1371+QCV1392+QCV1412+QCV1440+#REF!+QCV1455+#REF!+#REF!+#REF!</f>
        <v>#REF!</v>
      </c>
      <c r="QCW1195" s="241" t="s">
        <v>39</v>
      </c>
      <c r="QCX1195" s="242" t="s">
        <v>26</v>
      </c>
      <c r="QCY1195" s="243">
        <v>7</v>
      </c>
      <c r="QCZ1195" s="243">
        <v>2</v>
      </c>
      <c r="QDA1195" s="244" t="s">
        <v>237</v>
      </c>
      <c r="QDB1195" s="245">
        <v>119</v>
      </c>
      <c r="QDC1195" s="246">
        <v>213</v>
      </c>
      <c r="QDD1195" s="247" t="e">
        <f>QDD1228+QDD1254+QDD1285+QDD1301+QDD1323+QDD1355+QDD1371+QDD1392+QDD1412+QDD1440+#REF!+QDD1455+#REF!+#REF!+#REF!</f>
        <v>#REF!</v>
      </c>
      <c r="QDE1195" s="241" t="s">
        <v>39</v>
      </c>
      <c r="QDF1195" s="242" t="s">
        <v>26</v>
      </c>
      <c r="QDG1195" s="243">
        <v>7</v>
      </c>
      <c r="QDH1195" s="243">
        <v>2</v>
      </c>
      <c r="QDI1195" s="244" t="s">
        <v>237</v>
      </c>
      <c r="QDJ1195" s="245">
        <v>119</v>
      </c>
      <c r="QDK1195" s="246">
        <v>213</v>
      </c>
      <c r="QDL1195" s="247" t="e">
        <f>QDL1228+QDL1254+QDL1285+QDL1301+QDL1323+QDL1355+QDL1371+QDL1392+QDL1412+QDL1440+#REF!+QDL1455+#REF!+#REF!+#REF!</f>
        <v>#REF!</v>
      </c>
      <c r="QDM1195" s="241" t="s">
        <v>39</v>
      </c>
      <c r="QDN1195" s="242" t="s">
        <v>26</v>
      </c>
      <c r="QDO1195" s="243">
        <v>7</v>
      </c>
      <c r="QDP1195" s="243">
        <v>2</v>
      </c>
      <c r="QDQ1195" s="244" t="s">
        <v>237</v>
      </c>
      <c r="QDR1195" s="245">
        <v>119</v>
      </c>
      <c r="QDS1195" s="246">
        <v>213</v>
      </c>
      <c r="QDT1195" s="247" t="e">
        <f>QDT1228+QDT1254+QDT1285+QDT1301+QDT1323+QDT1355+QDT1371+QDT1392+QDT1412+QDT1440+#REF!+QDT1455+#REF!+#REF!+#REF!</f>
        <v>#REF!</v>
      </c>
      <c r="QDU1195" s="241" t="s">
        <v>39</v>
      </c>
      <c r="QDV1195" s="242" t="s">
        <v>26</v>
      </c>
      <c r="QDW1195" s="243">
        <v>7</v>
      </c>
      <c r="QDX1195" s="243">
        <v>2</v>
      </c>
      <c r="QDY1195" s="244" t="s">
        <v>237</v>
      </c>
      <c r="QDZ1195" s="245">
        <v>119</v>
      </c>
      <c r="QEA1195" s="246">
        <v>213</v>
      </c>
      <c r="QEB1195" s="247" t="e">
        <f>QEB1228+QEB1254+QEB1285+QEB1301+QEB1323+QEB1355+QEB1371+QEB1392+QEB1412+QEB1440+#REF!+QEB1455+#REF!+#REF!+#REF!</f>
        <v>#REF!</v>
      </c>
      <c r="QEC1195" s="241" t="s">
        <v>39</v>
      </c>
      <c r="QED1195" s="242" t="s">
        <v>26</v>
      </c>
      <c r="QEE1195" s="243">
        <v>7</v>
      </c>
      <c r="QEF1195" s="243">
        <v>2</v>
      </c>
      <c r="QEG1195" s="244" t="s">
        <v>237</v>
      </c>
      <c r="QEH1195" s="245">
        <v>119</v>
      </c>
      <c r="QEI1195" s="246">
        <v>213</v>
      </c>
      <c r="QEJ1195" s="247" t="e">
        <f>QEJ1228+QEJ1254+QEJ1285+QEJ1301+QEJ1323+QEJ1355+QEJ1371+QEJ1392+QEJ1412+QEJ1440+#REF!+QEJ1455+#REF!+#REF!+#REF!</f>
        <v>#REF!</v>
      </c>
      <c r="QEK1195" s="241" t="s">
        <v>39</v>
      </c>
      <c r="QEL1195" s="242" t="s">
        <v>26</v>
      </c>
      <c r="QEM1195" s="243">
        <v>7</v>
      </c>
      <c r="QEN1195" s="243">
        <v>2</v>
      </c>
      <c r="QEO1195" s="244" t="s">
        <v>237</v>
      </c>
      <c r="QEP1195" s="245">
        <v>119</v>
      </c>
      <c r="QEQ1195" s="246">
        <v>213</v>
      </c>
      <c r="QER1195" s="247" t="e">
        <f>QER1228+QER1254+QER1285+QER1301+QER1323+QER1355+QER1371+QER1392+QER1412+QER1440+#REF!+QER1455+#REF!+#REF!+#REF!</f>
        <v>#REF!</v>
      </c>
      <c r="QES1195" s="241" t="s">
        <v>39</v>
      </c>
      <c r="QET1195" s="242" t="s">
        <v>26</v>
      </c>
      <c r="QEU1195" s="243">
        <v>7</v>
      </c>
      <c r="QEV1195" s="243">
        <v>2</v>
      </c>
      <c r="QEW1195" s="244" t="s">
        <v>237</v>
      </c>
      <c r="QEX1195" s="245">
        <v>119</v>
      </c>
      <c r="QEY1195" s="246">
        <v>213</v>
      </c>
      <c r="QEZ1195" s="247" t="e">
        <f>QEZ1228+QEZ1254+QEZ1285+QEZ1301+QEZ1323+QEZ1355+QEZ1371+QEZ1392+QEZ1412+QEZ1440+#REF!+QEZ1455+#REF!+#REF!+#REF!</f>
        <v>#REF!</v>
      </c>
      <c r="QFA1195" s="241" t="s">
        <v>39</v>
      </c>
      <c r="QFB1195" s="242" t="s">
        <v>26</v>
      </c>
      <c r="QFC1195" s="243">
        <v>7</v>
      </c>
      <c r="QFD1195" s="243">
        <v>2</v>
      </c>
      <c r="QFE1195" s="244" t="s">
        <v>237</v>
      </c>
      <c r="QFF1195" s="245">
        <v>119</v>
      </c>
      <c r="QFG1195" s="246">
        <v>213</v>
      </c>
      <c r="QFH1195" s="247" t="e">
        <f>QFH1228+QFH1254+QFH1285+QFH1301+QFH1323+QFH1355+QFH1371+QFH1392+QFH1412+QFH1440+#REF!+QFH1455+#REF!+#REF!+#REF!</f>
        <v>#REF!</v>
      </c>
      <c r="QFI1195" s="241" t="s">
        <v>39</v>
      </c>
      <c r="QFJ1195" s="242" t="s">
        <v>26</v>
      </c>
      <c r="QFK1195" s="243">
        <v>7</v>
      </c>
      <c r="QFL1195" s="243">
        <v>2</v>
      </c>
      <c r="QFM1195" s="244" t="s">
        <v>237</v>
      </c>
      <c r="QFN1195" s="245">
        <v>119</v>
      </c>
      <c r="QFO1195" s="246">
        <v>213</v>
      </c>
      <c r="QFP1195" s="247" t="e">
        <f>QFP1228+QFP1254+QFP1285+QFP1301+QFP1323+QFP1355+QFP1371+QFP1392+QFP1412+QFP1440+#REF!+QFP1455+#REF!+#REF!+#REF!</f>
        <v>#REF!</v>
      </c>
      <c r="QFQ1195" s="241" t="s">
        <v>39</v>
      </c>
      <c r="QFR1195" s="242" t="s">
        <v>26</v>
      </c>
      <c r="QFS1195" s="243">
        <v>7</v>
      </c>
      <c r="QFT1195" s="243">
        <v>2</v>
      </c>
      <c r="QFU1195" s="244" t="s">
        <v>237</v>
      </c>
      <c r="QFV1195" s="245">
        <v>119</v>
      </c>
      <c r="QFW1195" s="246">
        <v>213</v>
      </c>
      <c r="QFX1195" s="247" t="e">
        <f>QFX1228+QFX1254+QFX1285+QFX1301+QFX1323+QFX1355+QFX1371+QFX1392+QFX1412+QFX1440+#REF!+QFX1455+#REF!+#REF!+#REF!</f>
        <v>#REF!</v>
      </c>
      <c r="QFY1195" s="241" t="s">
        <v>39</v>
      </c>
      <c r="QFZ1195" s="242" t="s">
        <v>26</v>
      </c>
      <c r="QGA1195" s="243">
        <v>7</v>
      </c>
      <c r="QGB1195" s="243">
        <v>2</v>
      </c>
      <c r="QGC1195" s="244" t="s">
        <v>237</v>
      </c>
      <c r="QGD1195" s="245">
        <v>119</v>
      </c>
      <c r="QGE1195" s="246">
        <v>213</v>
      </c>
      <c r="QGF1195" s="247" t="e">
        <f>QGF1228+QGF1254+QGF1285+QGF1301+QGF1323+QGF1355+QGF1371+QGF1392+QGF1412+QGF1440+#REF!+QGF1455+#REF!+#REF!+#REF!</f>
        <v>#REF!</v>
      </c>
      <c r="QGG1195" s="241" t="s">
        <v>39</v>
      </c>
      <c r="QGH1195" s="242" t="s">
        <v>26</v>
      </c>
      <c r="QGI1195" s="243">
        <v>7</v>
      </c>
      <c r="QGJ1195" s="243">
        <v>2</v>
      </c>
      <c r="QGK1195" s="244" t="s">
        <v>237</v>
      </c>
      <c r="QGL1195" s="245">
        <v>119</v>
      </c>
      <c r="QGM1195" s="246">
        <v>213</v>
      </c>
      <c r="QGN1195" s="247" t="e">
        <f>QGN1228+QGN1254+QGN1285+QGN1301+QGN1323+QGN1355+QGN1371+QGN1392+QGN1412+QGN1440+#REF!+QGN1455+#REF!+#REF!+#REF!</f>
        <v>#REF!</v>
      </c>
      <c r="QGO1195" s="241" t="s">
        <v>39</v>
      </c>
      <c r="QGP1195" s="242" t="s">
        <v>26</v>
      </c>
      <c r="QGQ1195" s="243">
        <v>7</v>
      </c>
      <c r="QGR1195" s="243">
        <v>2</v>
      </c>
      <c r="QGS1195" s="244" t="s">
        <v>237</v>
      </c>
      <c r="QGT1195" s="245">
        <v>119</v>
      </c>
      <c r="QGU1195" s="246">
        <v>213</v>
      </c>
      <c r="QGV1195" s="247" t="e">
        <f>QGV1228+QGV1254+QGV1285+QGV1301+QGV1323+QGV1355+QGV1371+QGV1392+QGV1412+QGV1440+#REF!+QGV1455+#REF!+#REF!+#REF!</f>
        <v>#REF!</v>
      </c>
      <c r="QGW1195" s="241" t="s">
        <v>39</v>
      </c>
      <c r="QGX1195" s="242" t="s">
        <v>26</v>
      </c>
      <c r="QGY1195" s="243">
        <v>7</v>
      </c>
      <c r="QGZ1195" s="243">
        <v>2</v>
      </c>
      <c r="QHA1195" s="244" t="s">
        <v>237</v>
      </c>
      <c r="QHB1195" s="245">
        <v>119</v>
      </c>
      <c r="QHC1195" s="246">
        <v>213</v>
      </c>
      <c r="QHD1195" s="247" t="e">
        <f>QHD1228+QHD1254+QHD1285+QHD1301+QHD1323+QHD1355+QHD1371+QHD1392+QHD1412+QHD1440+#REF!+QHD1455+#REF!+#REF!+#REF!</f>
        <v>#REF!</v>
      </c>
      <c r="QHE1195" s="241" t="s">
        <v>39</v>
      </c>
      <c r="QHF1195" s="242" t="s">
        <v>26</v>
      </c>
      <c r="QHG1195" s="243">
        <v>7</v>
      </c>
      <c r="QHH1195" s="243">
        <v>2</v>
      </c>
      <c r="QHI1195" s="244" t="s">
        <v>237</v>
      </c>
      <c r="QHJ1195" s="245">
        <v>119</v>
      </c>
      <c r="QHK1195" s="246">
        <v>213</v>
      </c>
      <c r="QHL1195" s="247" t="e">
        <f>QHL1228+QHL1254+QHL1285+QHL1301+QHL1323+QHL1355+QHL1371+QHL1392+QHL1412+QHL1440+#REF!+QHL1455+#REF!+#REF!+#REF!</f>
        <v>#REF!</v>
      </c>
      <c r="QHM1195" s="241" t="s">
        <v>39</v>
      </c>
      <c r="QHN1195" s="242" t="s">
        <v>26</v>
      </c>
      <c r="QHO1195" s="243">
        <v>7</v>
      </c>
      <c r="QHP1195" s="243">
        <v>2</v>
      </c>
      <c r="QHQ1195" s="244" t="s">
        <v>237</v>
      </c>
      <c r="QHR1195" s="245">
        <v>119</v>
      </c>
      <c r="QHS1195" s="246">
        <v>213</v>
      </c>
      <c r="QHT1195" s="247" t="e">
        <f>QHT1228+QHT1254+QHT1285+QHT1301+QHT1323+QHT1355+QHT1371+QHT1392+QHT1412+QHT1440+#REF!+QHT1455+#REF!+#REF!+#REF!</f>
        <v>#REF!</v>
      </c>
      <c r="QHU1195" s="241" t="s">
        <v>39</v>
      </c>
      <c r="QHV1195" s="242" t="s">
        <v>26</v>
      </c>
      <c r="QHW1195" s="243">
        <v>7</v>
      </c>
      <c r="QHX1195" s="243">
        <v>2</v>
      </c>
      <c r="QHY1195" s="244" t="s">
        <v>237</v>
      </c>
      <c r="QHZ1195" s="245">
        <v>119</v>
      </c>
      <c r="QIA1195" s="246">
        <v>213</v>
      </c>
      <c r="QIB1195" s="247" t="e">
        <f>QIB1228+QIB1254+QIB1285+QIB1301+QIB1323+QIB1355+QIB1371+QIB1392+QIB1412+QIB1440+#REF!+QIB1455+#REF!+#REF!+#REF!</f>
        <v>#REF!</v>
      </c>
      <c r="QIC1195" s="241" t="s">
        <v>39</v>
      </c>
      <c r="QID1195" s="242" t="s">
        <v>26</v>
      </c>
      <c r="QIE1195" s="243">
        <v>7</v>
      </c>
      <c r="QIF1195" s="243">
        <v>2</v>
      </c>
      <c r="QIG1195" s="244" t="s">
        <v>237</v>
      </c>
      <c r="QIH1195" s="245">
        <v>119</v>
      </c>
      <c r="QII1195" s="246">
        <v>213</v>
      </c>
      <c r="QIJ1195" s="247" t="e">
        <f>QIJ1228+QIJ1254+QIJ1285+QIJ1301+QIJ1323+QIJ1355+QIJ1371+QIJ1392+QIJ1412+QIJ1440+#REF!+QIJ1455+#REF!+#REF!+#REF!</f>
        <v>#REF!</v>
      </c>
      <c r="QIK1195" s="241" t="s">
        <v>39</v>
      </c>
      <c r="QIL1195" s="242" t="s">
        <v>26</v>
      </c>
      <c r="QIM1195" s="243">
        <v>7</v>
      </c>
      <c r="QIN1195" s="243">
        <v>2</v>
      </c>
      <c r="QIO1195" s="244" t="s">
        <v>237</v>
      </c>
      <c r="QIP1195" s="245">
        <v>119</v>
      </c>
      <c r="QIQ1195" s="246">
        <v>213</v>
      </c>
      <c r="QIR1195" s="247" t="e">
        <f>QIR1228+QIR1254+QIR1285+QIR1301+QIR1323+QIR1355+QIR1371+QIR1392+QIR1412+QIR1440+#REF!+QIR1455+#REF!+#REF!+#REF!</f>
        <v>#REF!</v>
      </c>
      <c r="QIS1195" s="241" t="s">
        <v>39</v>
      </c>
      <c r="QIT1195" s="242" t="s">
        <v>26</v>
      </c>
      <c r="QIU1195" s="243">
        <v>7</v>
      </c>
      <c r="QIV1195" s="243">
        <v>2</v>
      </c>
      <c r="QIW1195" s="244" t="s">
        <v>237</v>
      </c>
      <c r="QIX1195" s="245">
        <v>119</v>
      </c>
      <c r="QIY1195" s="246">
        <v>213</v>
      </c>
      <c r="QIZ1195" s="247" t="e">
        <f>QIZ1228+QIZ1254+QIZ1285+QIZ1301+QIZ1323+QIZ1355+QIZ1371+QIZ1392+QIZ1412+QIZ1440+#REF!+QIZ1455+#REF!+#REF!+#REF!</f>
        <v>#REF!</v>
      </c>
      <c r="QJA1195" s="241" t="s">
        <v>39</v>
      </c>
      <c r="QJB1195" s="242" t="s">
        <v>26</v>
      </c>
      <c r="QJC1195" s="243">
        <v>7</v>
      </c>
      <c r="QJD1195" s="243">
        <v>2</v>
      </c>
      <c r="QJE1195" s="244" t="s">
        <v>237</v>
      </c>
      <c r="QJF1195" s="245">
        <v>119</v>
      </c>
      <c r="QJG1195" s="246">
        <v>213</v>
      </c>
      <c r="QJH1195" s="247" t="e">
        <f>QJH1228+QJH1254+QJH1285+QJH1301+QJH1323+QJH1355+QJH1371+QJH1392+QJH1412+QJH1440+#REF!+QJH1455+#REF!+#REF!+#REF!</f>
        <v>#REF!</v>
      </c>
      <c r="QJI1195" s="241" t="s">
        <v>39</v>
      </c>
      <c r="QJJ1195" s="242" t="s">
        <v>26</v>
      </c>
      <c r="QJK1195" s="243">
        <v>7</v>
      </c>
      <c r="QJL1195" s="243">
        <v>2</v>
      </c>
      <c r="QJM1195" s="244" t="s">
        <v>237</v>
      </c>
      <c r="QJN1195" s="245">
        <v>119</v>
      </c>
      <c r="QJO1195" s="246">
        <v>213</v>
      </c>
      <c r="QJP1195" s="247" t="e">
        <f>QJP1228+QJP1254+QJP1285+QJP1301+QJP1323+QJP1355+QJP1371+QJP1392+QJP1412+QJP1440+#REF!+QJP1455+#REF!+#REF!+#REF!</f>
        <v>#REF!</v>
      </c>
      <c r="QJQ1195" s="241" t="s">
        <v>39</v>
      </c>
      <c r="QJR1195" s="242" t="s">
        <v>26</v>
      </c>
      <c r="QJS1195" s="243">
        <v>7</v>
      </c>
      <c r="QJT1195" s="243">
        <v>2</v>
      </c>
      <c r="QJU1195" s="244" t="s">
        <v>237</v>
      </c>
      <c r="QJV1195" s="245">
        <v>119</v>
      </c>
      <c r="QJW1195" s="246">
        <v>213</v>
      </c>
      <c r="QJX1195" s="247" t="e">
        <f>QJX1228+QJX1254+QJX1285+QJX1301+QJX1323+QJX1355+QJX1371+QJX1392+QJX1412+QJX1440+#REF!+QJX1455+#REF!+#REF!+#REF!</f>
        <v>#REF!</v>
      </c>
      <c r="QJY1195" s="241" t="s">
        <v>39</v>
      </c>
      <c r="QJZ1195" s="242" t="s">
        <v>26</v>
      </c>
      <c r="QKA1195" s="243">
        <v>7</v>
      </c>
      <c r="QKB1195" s="243">
        <v>2</v>
      </c>
      <c r="QKC1195" s="244" t="s">
        <v>237</v>
      </c>
      <c r="QKD1195" s="245">
        <v>119</v>
      </c>
      <c r="QKE1195" s="246">
        <v>213</v>
      </c>
      <c r="QKF1195" s="247" t="e">
        <f>QKF1228+QKF1254+QKF1285+QKF1301+QKF1323+QKF1355+QKF1371+QKF1392+QKF1412+QKF1440+#REF!+QKF1455+#REF!+#REF!+#REF!</f>
        <v>#REF!</v>
      </c>
      <c r="QKG1195" s="241" t="s">
        <v>39</v>
      </c>
      <c r="QKH1195" s="242" t="s">
        <v>26</v>
      </c>
      <c r="QKI1195" s="243">
        <v>7</v>
      </c>
      <c r="QKJ1195" s="243">
        <v>2</v>
      </c>
      <c r="QKK1195" s="244" t="s">
        <v>237</v>
      </c>
      <c r="QKL1195" s="245">
        <v>119</v>
      </c>
      <c r="QKM1195" s="246">
        <v>213</v>
      </c>
      <c r="QKN1195" s="247" t="e">
        <f>QKN1228+QKN1254+QKN1285+QKN1301+QKN1323+QKN1355+QKN1371+QKN1392+QKN1412+QKN1440+#REF!+QKN1455+#REF!+#REF!+#REF!</f>
        <v>#REF!</v>
      </c>
      <c r="QKO1195" s="241" t="s">
        <v>39</v>
      </c>
      <c r="QKP1195" s="242" t="s">
        <v>26</v>
      </c>
      <c r="QKQ1195" s="243">
        <v>7</v>
      </c>
      <c r="QKR1195" s="243">
        <v>2</v>
      </c>
      <c r="QKS1195" s="244" t="s">
        <v>237</v>
      </c>
      <c r="QKT1195" s="245">
        <v>119</v>
      </c>
      <c r="QKU1195" s="246">
        <v>213</v>
      </c>
      <c r="QKV1195" s="247" t="e">
        <f>QKV1228+QKV1254+QKV1285+QKV1301+QKV1323+QKV1355+QKV1371+QKV1392+QKV1412+QKV1440+#REF!+QKV1455+#REF!+#REF!+#REF!</f>
        <v>#REF!</v>
      </c>
      <c r="QKW1195" s="241" t="s">
        <v>39</v>
      </c>
      <c r="QKX1195" s="242" t="s">
        <v>26</v>
      </c>
      <c r="QKY1195" s="243">
        <v>7</v>
      </c>
      <c r="QKZ1195" s="243">
        <v>2</v>
      </c>
      <c r="QLA1195" s="244" t="s">
        <v>237</v>
      </c>
      <c r="QLB1195" s="245">
        <v>119</v>
      </c>
      <c r="QLC1195" s="246">
        <v>213</v>
      </c>
      <c r="QLD1195" s="247" t="e">
        <f>QLD1228+QLD1254+QLD1285+QLD1301+QLD1323+QLD1355+QLD1371+QLD1392+QLD1412+QLD1440+#REF!+QLD1455+#REF!+#REF!+#REF!</f>
        <v>#REF!</v>
      </c>
      <c r="QLE1195" s="241" t="s">
        <v>39</v>
      </c>
      <c r="QLF1195" s="242" t="s">
        <v>26</v>
      </c>
      <c r="QLG1195" s="243">
        <v>7</v>
      </c>
      <c r="QLH1195" s="243">
        <v>2</v>
      </c>
      <c r="QLI1195" s="244" t="s">
        <v>237</v>
      </c>
      <c r="QLJ1195" s="245">
        <v>119</v>
      </c>
      <c r="QLK1195" s="246">
        <v>213</v>
      </c>
      <c r="QLL1195" s="247" t="e">
        <f>QLL1228+QLL1254+QLL1285+QLL1301+QLL1323+QLL1355+QLL1371+QLL1392+QLL1412+QLL1440+#REF!+QLL1455+#REF!+#REF!+#REF!</f>
        <v>#REF!</v>
      </c>
      <c r="QLM1195" s="241" t="s">
        <v>39</v>
      </c>
      <c r="QLN1195" s="242" t="s">
        <v>26</v>
      </c>
      <c r="QLO1195" s="243">
        <v>7</v>
      </c>
      <c r="QLP1195" s="243">
        <v>2</v>
      </c>
      <c r="QLQ1195" s="244" t="s">
        <v>237</v>
      </c>
      <c r="QLR1195" s="245">
        <v>119</v>
      </c>
      <c r="QLS1195" s="246">
        <v>213</v>
      </c>
      <c r="QLT1195" s="247" t="e">
        <f>QLT1228+QLT1254+QLT1285+QLT1301+QLT1323+QLT1355+QLT1371+QLT1392+QLT1412+QLT1440+#REF!+QLT1455+#REF!+#REF!+#REF!</f>
        <v>#REF!</v>
      </c>
      <c r="QLU1195" s="241" t="s">
        <v>39</v>
      </c>
      <c r="QLV1195" s="242" t="s">
        <v>26</v>
      </c>
      <c r="QLW1195" s="243">
        <v>7</v>
      </c>
      <c r="QLX1195" s="243">
        <v>2</v>
      </c>
      <c r="QLY1195" s="244" t="s">
        <v>237</v>
      </c>
      <c r="QLZ1195" s="245">
        <v>119</v>
      </c>
      <c r="QMA1195" s="246">
        <v>213</v>
      </c>
      <c r="QMB1195" s="247" t="e">
        <f>QMB1228+QMB1254+QMB1285+QMB1301+QMB1323+QMB1355+QMB1371+QMB1392+QMB1412+QMB1440+#REF!+QMB1455+#REF!+#REF!+#REF!</f>
        <v>#REF!</v>
      </c>
      <c r="QMC1195" s="241" t="s">
        <v>39</v>
      </c>
      <c r="QMD1195" s="242" t="s">
        <v>26</v>
      </c>
      <c r="QME1195" s="243">
        <v>7</v>
      </c>
      <c r="QMF1195" s="243">
        <v>2</v>
      </c>
      <c r="QMG1195" s="244" t="s">
        <v>237</v>
      </c>
      <c r="QMH1195" s="245">
        <v>119</v>
      </c>
      <c r="QMI1195" s="246">
        <v>213</v>
      </c>
      <c r="QMJ1195" s="247" t="e">
        <f>QMJ1228+QMJ1254+QMJ1285+QMJ1301+QMJ1323+QMJ1355+QMJ1371+QMJ1392+QMJ1412+QMJ1440+#REF!+QMJ1455+#REF!+#REF!+#REF!</f>
        <v>#REF!</v>
      </c>
      <c r="QMK1195" s="241" t="s">
        <v>39</v>
      </c>
      <c r="QML1195" s="242" t="s">
        <v>26</v>
      </c>
      <c r="QMM1195" s="243">
        <v>7</v>
      </c>
      <c r="QMN1195" s="243">
        <v>2</v>
      </c>
      <c r="QMO1195" s="244" t="s">
        <v>237</v>
      </c>
      <c r="QMP1195" s="245">
        <v>119</v>
      </c>
      <c r="QMQ1195" s="246">
        <v>213</v>
      </c>
      <c r="QMR1195" s="247" t="e">
        <f>QMR1228+QMR1254+QMR1285+QMR1301+QMR1323+QMR1355+QMR1371+QMR1392+QMR1412+QMR1440+#REF!+QMR1455+#REF!+#REF!+#REF!</f>
        <v>#REF!</v>
      </c>
      <c r="QMS1195" s="241" t="s">
        <v>39</v>
      </c>
      <c r="QMT1195" s="242" t="s">
        <v>26</v>
      </c>
      <c r="QMU1195" s="243">
        <v>7</v>
      </c>
      <c r="QMV1195" s="243">
        <v>2</v>
      </c>
      <c r="QMW1195" s="244" t="s">
        <v>237</v>
      </c>
      <c r="QMX1195" s="245">
        <v>119</v>
      </c>
      <c r="QMY1195" s="246">
        <v>213</v>
      </c>
      <c r="QMZ1195" s="247" t="e">
        <f>QMZ1228+QMZ1254+QMZ1285+QMZ1301+QMZ1323+QMZ1355+QMZ1371+QMZ1392+QMZ1412+QMZ1440+#REF!+QMZ1455+#REF!+#REF!+#REF!</f>
        <v>#REF!</v>
      </c>
      <c r="QNA1195" s="241" t="s">
        <v>39</v>
      </c>
      <c r="QNB1195" s="242" t="s">
        <v>26</v>
      </c>
      <c r="QNC1195" s="243">
        <v>7</v>
      </c>
      <c r="QND1195" s="243">
        <v>2</v>
      </c>
      <c r="QNE1195" s="244" t="s">
        <v>237</v>
      </c>
      <c r="QNF1195" s="245">
        <v>119</v>
      </c>
      <c r="QNG1195" s="246">
        <v>213</v>
      </c>
      <c r="QNH1195" s="247" t="e">
        <f>QNH1228+QNH1254+QNH1285+QNH1301+QNH1323+QNH1355+QNH1371+QNH1392+QNH1412+QNH1440+#REF!+QNH1455+#REF!+#REF!+#REF!</f>
        <v>#REF!</v>
      </c>
      <c r="QNI1195" s="241" t="s">
        <v>39</v>
      </c>
      <c r="QNJ1195" s="242" t="s">
        <v>26</v>
      </c>
      <c r="QNK1195" s="243">
        <v>7</v>
      </c>
      <c r="QNL1195" s="243">
        <v>2</v>
      </c>
      <c r="QNM1195" s="244" t="s">
        <v>237</v>
      </c>
      <c r="QNN1195" s="245">
        <v>119</v>
      </c>
      <c r="QNO1195" s="246">
        <v>213</v>
      </c>
      <c r="QNP1195" s="247" t="e">
        <f>QNP1228+QNP1254+QNP1285+QNP1301+QNP1323+QNP1355+QNP1371+QNP1392+QNP1412+QNP1440+#REF!+QNP1455+#REF!+#REF!+#REF!</f>
        <v>#REF!</v>
      </c>
      <c r="QNQ1195" s="241" t="s">
        <v>39</v>
      </c>
      <c r="QNR1195" s="242" t="s">
        <v>26</v>
      </c>
      <c r="QNS1195" s="243">
        <v>7</v>
      </c>
      <c r="QNT1195" s="243">
        <v>2</v>
      </c>
      <c r="QNU1195" s="244" t="s">
        <v>237</v>
      </c>
      <c r="QNV1195" s="245">
        <v>119</v>
      </c>
      <c r="QNW1195" s="246">
        <v>213</v>
      </c>
      <c r="QNX1195" s="247" t="e">
        <f>QNX1228+QNX1254+QNX1285+QNX1301+QNX1323+QNX1355+QNX1371+QNX1392+QNX1412+QNX1440+#REF!+QNX1455+#REF!+#REF!+#REF!</f>
        <v>#REF!</v>
      </c>
      <c r="QNY1195" s="241" t="s">
        <v>39</v>
      </c>
      <c r="QNZ1195" s="242" t="s">
        <v>26</v>
      </c>
      <c r="QOA1195" s="243">
        <v>7</v>
      </c>
      <c r="QOB1195" s="243">
        <v>2</v>
      </c>
      <c r="QOC1195" s="244" t="s">
        <v>237</v>
      </c>
      <c r="QOD1195" s="245">
        <v>119</v>
      </c>
      <c r="QOE1195" s="246">
        <v>213</v>
      </c>
      <c r="QOF1195" s="247" t="e">
        <f>QOF1228+QOF1254+QOF1285+QOF1301+QOF1323+QOF1355+QOF1371+QOF1392+QOF1412+QOF1440+#REF!+QOF1455+#REF!+#REF!+#REF!</f>
        <v>#REF!</v>
      </c>
      <c r="QOG1195" s="241" t="s">
        <v>39</v>
      </c>
      <c r="QOH1195" s="242" t="s">
        <v>26</v>
      </c>
      <c r="QOI1195" s="243">
        <v>7</v>
      </c>
      <c r="QOJ1195" s="243">
        <v>2</v>
      </c>
      <c r="QOK1195" s="244" t="s">
        <v>237</v>
      </c>
      <c r="QOL1195" s="245">
        <v>119</v>
      </c>
      <c r="QOM1195" s="246">
        <v>213</v>
      </c>
      <c r="QON1195" s="247" t="e">
        <f>QON1228+QON1254+QON1285+QON1301+QON1323+QON1355+QON1371+QON1392+QON1412+QON1440+#REF!+QON1455+#REF!+#REF!+#REF!</f>
        <v>#REF!</v>
      </c>
      <c r="QOO1195" s="241" t="s">
        <v>39</v>
      </c>
      <c r="QOP1195" s="242" t="s">
        <v>26</v>
      </c>
      <c r="QOQ1195" s="243">
        <v>7</v>
      </c>
      <c r="QOR1195" s="243">
        <v>2</v>
      </c>
      <c r="QOS1195" s="244" t="s">
        <v>237</v>
      </c>
      <c r="QOT1195" s="245">
        <v>119</v>
      </c>
      <c r="QOU1195" s="246">
        <v>213</v>
      </c>
      <c r="QOV1195" s="247" t="e">
        <f>QOV1228+QOV1254+QOV1285+QOV1301+QOV1323+QOV1355+QOV1371+QOV1392+QOV1412+QOV1440+#REF!+QOV1455+#REF!+#REF!+#REF!</f>
        <v>#REF!</v>
      </c>
      <c r="QOW1195" s="241" t="s">
        <v>39</v>
      </c>
      <c r="QOX1195" s="242" t="s">
        <v>26</v>
      </c>
      <c r="QOY1195" s="243">
        <v>7</v>
      </c>
      <c r="QOZ1195" s="243">
        <v>2</v>
      </c>
      <c r="QPA1195" s="244" t="s">
        <v>237</v>
      </c>
      <c r="QPB1195" s="245">
        <v>119</v>
      </c>
      <c r="QPC1195" s="246">
        <v>213</v>
      </c>
      <c r="QPD1195" s="247" t="e">
        <f>QPD1228+QPD1254+QPD1285+QPD1301+QPD1323+QPD1355+QPD1371+QPD1392+QPD1412+QPD1440+#REF!+QPD1455+#REF!+#REF!+#REF!</f>
        <v>#REF!</v>
      </c>
      <c r="QPE1195" s="241" t="s">
        <v>39</v>
      </c>
      <c r="QPF1195" s="242" t="s">
        <v>26</v>
      </c>
      <c r="QPG1195" s="243">
        <v>7</v>
      </c>
      <c r="QPH1195" s="243">
        <v>2</v>
      </c>
      <c r="QPI1195" s="244" t="s">
        <v>237</v>
      </c>
      <c r="QPJ1195" s="245">
        <v>119</v>
      </c>
      <c r="QPK1195" s="246">
        <v>213</v>
      </c>
      <c r="QPL1195" s="247" t="e">
        <f>QPL1228+QPL1254+QPL1285+QPL1301+QPL1323+QPL1355+QPL1371+QPL1392+QPL1412+QPL1440+#REF!+QPL1455+#REF!+#REF!+#REF!</f>
        <v>#REF!</v>
      </c>
      <c r="QPM1195" s="241" t="s">
        <v>39</v>
      </c>
      <c r="QPN1195" s="242" t="s">
        <v>26</v>
      </c>
      <c r="QPO1195" s="243">
        <v>7</v>
      </c>
      <c r="QPP1195" s="243">
        <v>2</v>
      </c>
      <c r="QPQ1195" s="244" t="s">
        <v>237</v>
      </c>
      <c r="QPR1195" s="245">
        <v>119</v>
      </c>
      <c r="QPS1195" s="246">
        <v>213</v>
      </c>
      <c r="QPT1195" s="247" t="e">
        <f>QPT1228+QPT1254+QPT1285+QPT1301+QPT1323+QPT1355+QPT1371+QPT1392+QPT1412+QPT1440+#REF!+QPT1455+#REF!+#REF!+#REF!</f>
        <v>#REF!</v>
      </c>
      <c r="QPU1195" s="241" t="s">
        <v>39</v>
      </c>
      <c r="QPV1195" s="242" t="s">
        <v>26</v>
      </c>
      <c r="QPW1195" s="243">
        <v>7</v>
      </c>
      <c r="QPX1195" s="243">
        <v>2</v>
      </c>
      <c r="QPY1195" s="244" t="s">
        <v>237</v>
      </c>
      <c r="QPZ1195" s="245">
        <v>119</v>
      </c>
      <c r="QQA1195" s="246">
        <v>213</v>
      </c>
      <c r="QQB1195" s="247" t="e">
        <f>QQB1228+QQB1254+QQB1285+QQB1301+QQB1323+QQB1355+QQB1371+QQB1392+QQB1412+QQB1440+#REF!+QQB1455+#REF!+#REF!+#REF!</f>
        <v>#REF!</v>
      </c>
      <c r="QQC1195" s="241" t="s">
        <v>39</v>
      </c>
      <c r="QQD1195" s="242" t="s">
        <v>26</v>
      </c>
      <c r="QQE1195" s="243">
        <v>7</v>
      </c>
      <c r="QQF1195" s="243">
        <v>2</v>
      </c>
      <c r="QQG1195" s="244" t="s">
        <v>237</v>
      </c>
      <c r="QQH1195" s="245">
        <v>119</v>
      </c>
      <c r="QQI1195" s="246">
        <v>213</v>
      </c>
      <c r="QQJ1195" s="247" t="e">
        <f>QQJ1228+QQJ1254+QQJ1285+QQJ1301+QQJ1323+QQJ1355+QQJ1371+QQJ1392+QQJ1412+QQJ1440+#REF!+QQJ1455+#REF!+#REF!+#REF!</f>
        <v>#REF!</v>
      </c>
      <c r="QQK1195" s="241" t="s">
        <v>39</v>
      </c>
      <c r="QQL1195" s="242" t="s">
        <v>26</v>
      </c>
      <c r="QQM1195" s="243">
        <v>7</v>
      </c>
      <c r="QQN1195" s="243">
        <v>2</v>
      </c>
      <c r="QQO1195" s="244" t="s">
        <v>237</v>
      </c>
      <c r="QQP1195" s="245">
        <v>119</v>
      </c>
      <c r="QQQ1195" s="246">
        <v>213</v>
      </c>
      <c r="QQR1195" s="247" t="e">
        <f>QQR1228+QQR1254+QQR1285+QQR1301+QQR1323+QQR1355+QQR1371+QQR1392+QQR1412+QQR1440+#REF!+QQR1455+#REF!+#REF!+#REF!</f>
        <v>#REF!</v>
      </c>
      <c r="QQS1195" s="241" t="s">
        <v>39</v>
      </c>
      <c r="QQT1195" s="242" t="s">
        <v>26</v>
      </c>
      <c r="QQU1195" s="243">
        <v>7</v>
      </c>
      <c r="QQV1195" s="243">
        <v>2</v>
      </c>
      <c r="QQW1195" s="244" t="s">
        <v>237</v>
      </c>
      <c r="QQX1195" s="245">
        <v>119</v>
      </c>
      <c r="QQY1195" s="246">
        <v>213</v>
      </c>
      <c r="QQZ1195" s="247" t="e">
        <f>QQZ1228+QQZ1254+QQZ1285+QQZ1301+QQZ1323+QQZ1355+QQZ1371+QQZ1392+QQZ1412+QQZ1440+#REF!+QQZ1455+#REF!+#REF!+#REF!</f>
        <v>#REF!</v>
      </c>
      <c r="QRA1195" s="241" t="s">
        <v>39</v>
      </c>
      <c r="QRB1195" s="242" t="s">
        <v>26</v>
      </c>
      <c r="QRC1195" s="243">
        <v>7</v>
      </c>
      <c r="QRD1195" s="243">
        <v>2</v>
      </c>
      <c r="QRE1195" s="244" t="s">
        <v>237</v>
      </c>
      <c r="QRF1195" s="245">
        <v>119</v>
      </c>
      <c r="QRG1195" s="246">
        <v>213</v>
      </c>
      <c r="QRH1195" s="247" t="e">
        <f>QRH1228+QRH1254+QRH1285+QRH1301+QRH1323+QRH1355+QRH1371+QRH1392+QRH1412+QRH1440+#REF!+QRH1455+#REF!+#REF!+#REF!</f>
        <v>#REF!</v>
      </c>
      <c r="QRI1195" s="241" t="s">
        <v>39</v>
      </c>
      <c r="QRJ1195" s="242" t="s">
        <v>26</v>
      </c>
      <c r="QRK1195" s="243">
        <v>7</v>
      </c>
      <c r="QRL1195" s="243">
        <v>2</v>
      </c>
      <c r="QRM1195" s="244" t="s">
        <v>237</v>
      </c>
      <c r="QRN1195" s="245">
        <v>119</v>
      </c>
      <c r="QRO1195" s="246">
        <v>213</v>
      </c>
      <c r="QRP1195" s="247" t="e">
        <f>QRP1228+QRP1254+QRP1285+QRP1301+QRP1323+QRP1355+QRP1371+QRP1392+QRP1412+QRP1440+#REF!+QRP1455+#REF!+#REF!+#REF!</f>
        <v>#REF!</v>
      </c>
      <c r="QRQ1195" s="241" t="s">
        <v>39</v>
      </c>
      <c r="QRR1195" s="242" t="s">
        <v>26</v>
      </c>
      <c r="QRS1195" s="243">
        <v>7</v>
      </c>
      <c r="QRT1195" s="243">
        <v>2</v>
      </c>
      <c r="QRU1195" s="244" t="s">
        <v>237</v>
      </c>
      <c r="QRV1195" s="245">
        <v>119</v>
      </c>
      <c r="QRW1195" s="246">
        <v>213</v>
      </c>
      <c r="QRX1195" s="247" t="e">
        <f>QRX1228+QRX1254+QRX1285+QRX1301+QRX1323+QRX1355+QRX1371+QRX1392+QRX1412+QRX1440+#REF!+QRX1455+#REF!+#REF!+#REF!</f>
        <v>#REF!</v>
      </c>
      <c r="QRY1195" s="241" t="s">
        <v>39</v>
      </c>
      <c r="QRZ1195" s="242" t="s">
        <v>26</v>
      </c>
      <c r="QSA1195" s="243">
        <v>7</v>
      </c>
      <c r="QSB1195" s="243">
        <v>2</v>
      </c>
      <c r="QSC1195" s="244" t="s">
        <v>237</v>
      </c>
      <c r="QSD1195" s="245">
        <v>119</v>
      </c>
      <c r="QSE1195" s="246">
        <v>213</v>
      </c>
      <c r="QSF1195" s="247" t="e">
        <f>QSF1228+QSF1254+QSF1285+QSF1301+QSF1323+QSF1355+QSF1371+QSF1392+QSF1412+QSF1440+#REF!+QSF1455+#REF!+#REF!+#REF!</f>
        <v>#REF!</v>
      </c>
      <c r="QSG1195" s="241" t="s">
        <v>39</v>
      </c>
      <c r="QSH1195" s="242" t="s">
        <v>26</v>
      </c>
      <c r="QSI1195" s="243">
        <v>7</v>
      </c>
      <c r="QSJ1195" s="243">
        <v>2</v>
      </c>
      <c r="QSK1195" s="244" t="s">
        <v>237</v>
      </c>
      <c r="QSL1195" s="245">
        <v>119</v>
      </c>
      <c r="QSM1195" s="246">
        <v>213</v>
      </c>
      <c r="QSN1195" s="247" t="e">
        <f>QSN1228+QSN1254+QSN1285+QSN1301+QSN1323+QSN1355+QSN1371+QSN1392+QSN1412+QSN1440+#REF!+QSN1455+#REF!+#REF!+#REF!</f>
        <v>#REF!</v>
      </c>
      <c r="QSO1195" s="241" t="s">
        <v>39</v>
      </c>
      <c r="QSP1195" s="242" t="s">
        <v>26</v>
      </c>
      <c r="QSQ1195" s="243">
        <v>7</v>
      </c>
      <c r="QSR1195" s="243">
        <v>2</v>
      </c>
      <c r="QSS1195" s="244" t="s">
        <v>237</v>
      </c>
      <c r="QST1195" s="245">
        <v>119</v>
      </c>
      <c r="QSU1195" s="246">
        <v>213</v>
      </c>
      <c r="QSV1195" s="247" t="e">
        <f>QSV1228+QSV1254+QSV1285+QSV1301+QSV1323+QSV1355+QSV1371+QSV1392+QSV1412+QSV1440+#REF!+QSV1455+#REF!+#REF!+#REF!</f>
        <v>#REF!</v>
      </c>
      <c r="QSW1195" s="241" t="s">
        <v>39</v>
      </c>
      <c r="QSX1195" s="242" t="s">
        <v>26</v>
      </c>
      <c r="QSY1195" s="243">
        <v>7</v>
      </c>
      <c r="QSZ1195" s="243">
        <v>2</v>
      </c>
      <c r="QTA1195" s="244" t="s">
        <v>237</v>
      </c>
      <c r="QTB1195" s="245">
        <v>119</v>
      </c>
      <c r="QTC1195" s="246">
        <v>213</v>
      </c>
      <c r="QTD1195" s="247" t="e">
        <f>QTD1228+QTD1254+QTD1285+QTD1301+QTD1323+QTD1355+QTD1371+QTD1392+QTD1412+QTD1440+#REF!+QTD1455+#REF!+#REF!+#REF!</f>
        <v>#REF!</v>
      </c>
      <c r="QTE1195" s="241" t="s">
        <v>39</v>
      </c>
      <c r="QTF1195" s="242" t="s">
        <v>26</v>
      </c>
      <c r="QTG1195" s="243">
        <v>7</v>
      </c>
      <c r="QTH1195" s="243">
        <v>2</v>
      </c>
      <c r="QTI1195" s="244" t="s">
        <v>237</v>
      </c>
      <c r="QTJ1195" s="245">
        <v>119</v>
      </c>
      <c r="QTK1195" s="246">
        <v>213</v>
      </c>
      <c r="QTL1195" s="247" t="e">
        <f>QTL1228+QTL1254+QTL1285+QTL1301+QTL1323+QTL1355+QTL1371+QTL1392+QTL1412+QTL1440+#REF!+QTL1455+#REF!+#REF!+#REF!</f>
        <v>#REF!</v>
      </c>
      <c r="QTM1195" s="241" t="s">
        <v>39</v>
      </c>
      <c r="QTN1195" s="242" t="s">
        <v>26</v>
      </c>
      <c r="QTO1195" s="243">
        <v>7</v>
      </c>
      <c r="QTP1195" s="243">
        <v>2</v>
      </c>
      <c r="QTQ1195" s="244" t="s">
        <v>237</v>
      </c>
      <c r="QTR1195" s="245">
        <v>119</v>
      </c>
      <c r="QTS1195" s="246">
        <v>213</v>
      </c>
      <c r="QTT1195" s="247" t="e">
        <f>QTT1228+QTT1254+QTT1285+QTT1301+QTT1323+QTT1355+QTT1371+QTT1392+QTT1412+QTT1440+#REF!+QTT1455+#REF!+#REF!+#REF!</f>
        <v>#REF!</v>
      </c>
      <c r="QTU1195" s="241" t="s">
        <v>39</v>
      </c>
      <c r="QTV1195" s="242" t="s">
        <v>26</v>
      </c>
      <c r="QTW1195" s="243">
        <v>7</v>
      </c>
      <c r="QTX1195" s="243">
        <v>2</v>
      </c>
      <c r="QTY1195" s="244" t="s">
        <v>237</v>
      </c>
      <c r="QTZ1195" s="245">
        <v>119</v>
      </c>
      <c r="QUA1195" s="246">
        <v>213</v>
      </c>
      <c r="QUB1195" s="247" t="e">
        <f>QUB1228+QUB1254+QUB1285+QUB1301+QUB1323+QUB1355+QUB1371+QUB1392+QUB1412+QUB1440+#REF!+QUB1455+#REF!+#REF!+#REF!</f>
        <v>#REF!</v>
      </c>
      <c r="QUC1195" s="241" t="s">
        <v>39</v>
      </c>
      <c r="QUD1195" s="242" t="s">
        <v>26</v>
      </c>
      <c r="QUE1195" s="243">
        <v>7</v>
      </c>
      <c r="QUF1195" s="243">
        <v>2</v>
      </c>
      <c r="QUG1195" s="244" t="s">
        <v>237</v>
      </c>
      <c r="QUH1195" s="245">
        <v>119</v>
      </c>
      <c r="QUI1195" s="246">
        <v>213</v>
      </c>
      <c r="QUJ1195" s="247" t="e">
        <f>QUJ1228+QUJ1254+QUJ1285+QUJ1301+QUJ1323+QUJ1355+QUJ1371+QUJ1392+QUJ1412+QUJ1440+#REF!+QUJ1455+#REF!+#REF!+#REF!</f>
        <v>#REF!</v>
      </c>
      <c r="QUK1195" s="241" t="s">
        <v>39</v>
      </c>
      <c r="QUL1195" s="242" t="s">
        <v>26</v>
      </c>
      <c r="QUM1195" s="243">
        <v>7</v>
      </c>
      <c r="QUN1195" s="243">
        <v>2</v>
      </c>
      <c r="QUO1195" s="244" t="s">
        <v>237</v>
      </c>
      <c r="QUP1195" s="245">
        <v>119</v>
      </c>
      <c r="QUQ1195" s="246">
        <v>213</v>
      </c>
      <c r="QUR1195" s="247" t="e">
        <f>QUR1228+QUR1254+QUR1285+QUR1301+QUR1323+QUR1355+QUR1371+QUR1392+QUR1412+QUR1440+#REF!+QUR1455+#REF!+#REF!+#REF!</f>
        <v>#REF!</v>
      </c>
      <c r="QUS1195" s="241" t="s">
        <v>39</v>
      </c>
      <c r="QUT1195" s="242" t="s">
        <v>26</v>
      </c>
      <c r="QUU1195" s="243">
        <v>7</v>
      </c>
      <c r="QUV1195" s="243">
        <v>2</v>
      </c>
      <c r="QUW1195" s="244" t="s">
        <v>237</v>
      </c>
      <c r="QUX1195" s="245">
        <v>119</v>
      </c>
      <c r="QUY1195" s="246">
        <v>213</v>
      </c>
      <c r="QUZ1195" s="247" t="e">
        <f>QUZ1228+QUZ1254+QUZ1285+QUZ1301+QUZ1323+QUZ1355+QUZ1371+QUZ1392+QUZ1412+QUZ1440+#REF!+QUZ1455+#REF!+#REF!+#REF!</f>
        <v>#REF!</v>
      </c>
      <c r="QVA1195" s="241" t="s">
        <v>39</v>
      </c>
      <c r="QVB1195" s="242" t="s">
        <v>26</v>
      </c>
      <c r="QVC1195" s="243">
        <v>7</v>
      </c>
      <c r="QVD1195" s="243">
        <v>2</v>
      </c>
      <c r="QVE1195" s="244" t="s">
        <v>237</v>
      </c>
      <c r="QVF1195" s="245">
        <v>119</v>
      </c>
      <c r="QVG1195" s="246">
        <v>213</v>
      </c>
      <c r="QVH1195" s="247" t="e">
        <f>QVH1228+QVH1254+QVH1285+QVH1301+QVH1323+QVH1355+QVH1371+QVH1392+QVH1412+QVH1440+#REF!+QVH1455+#REF!+#REF!+#REF!</f>
        <v>#REF!</v>
      </c>
      <c r="QVI1195" s="241" t="s">
        <v>39</v>
      </c>
      <c r="QVJ1195" s="242" t="s">
        <v>26</v>
      </c>
      <c r="QVK1195" s="243">
        <v>7</v>
      </c>
      <c r="QVL1195" s="243">
        <v>2</v>
      </c>
      <c r="QVM1195" s="244" t="s">
        <v>237</v>
      </c>
      <c r="QVN1195" s="245">
        <v>119</v>
      </c>
      <c r="QVO1195" s="246">
        <v>213</v>
      </c>
      <c r="QVP1195" s="247" t="e">
        <f>QVP1228+QVP1254+QVP1285+QVP1301+QVP1323+QVP1355+QVP1371+QVP1392+QVP1412+QVP1440+#REF!+QVP1455+#REF!+#REF!+#REF!</f>
        <v>#REF!</v>
      </c>
      <c r="QVQ1195" s="241" t="s">
        <v>39</v>
      </c>
      <c r="QVR1195" s="242" t="s">
        <v>26</v>
      </c>
      <c r="QVS1195" s="243">
        <v>7</v>
      </c>
      <c r="QVT1195" s="243">
        <v>2</v>
      </c>
      <c r="QVU1195" s="244" t="s">
        <v>237</v>
      </c>
      <c r="QVV1195" s="245">
        <v>119</v>
      </c>
      <c r="QVW1195" s="246">
        <v>213</v>
      </c>
      <c r="QVX1195" s="247" t="e">
        <f>QVX1228+QVX1254+QVX1285+QVX1301+QVX1323+QVX1355+QVX1371+QVX1392+QVX1412+QVX1440+#REF!+QVX1455+#REF!+#REF!+#REF!</f>
        <v>#REF!</v>
      </c>
      <c r="QVY1195" s="241" t="s">
        <v>39</v>
      </c>
      <c r="QVZ1195" s="242" t="s">
        <v>26</v>
      </c>
      <c r="QWA1195" s="243">
        <v>7</v>
      </c>
      <c r="QWB1195" s="243">
        <v>2</v>
      </c>
      <c r="QWC1195" s="244" t="s">
        <v>237</v>
      </c>
      <c r="QWD1195" s="245">
        <v>119</v>
      </c>
      <c r="QWE1195" s="246">
        <v>213</v>
      </c>
      <c r="QWF1195" s="247" t="e">
        <f>QWF1228+QWF1254+QWF1285+QWF1301+QWF1323+QWF1355+QWF1371+QWF1392+QWF1412+QWF1440+#REF!+QWF1455+#REF!+#REF!+#REF!</f>
        <v>#REF!</v>
      </c>
      <c r="QWG1195" s="241" t="s">
        <v>39</v>
      </c>
      <c r="QWH1195" s="242" t="s">
        <v>26</v>
      </c>
      <c r="QWI1195" s="243">
        <v>7</v>
      </c>
      <c r="QWJ1195" s="243">
        <v>2</v>
      </c>
      <c r="QWK1195" s="244" t="s">
        <v>237</v>
      </c>
      <c r="QWL1195" s="245">
        <v>119</v>
      </c>
      <c r="QWM1195" s="246">
        <v>213</v>
      </c>
      <c r="QWN1195" s="247" t="e">
        <f>QWN1228+QWN1254+QWN1285+QWN1301+QWN1323+QWN1355+QWN1371+QWN1392+QWN1412+QWN1440+#REF!+QWN1455+#REF!+#REF!+#REF!</f>
        <v>#REF!</v>
      </c>
      <c r="QWO1195" s="241" t="s">
        <v>39</v>
      </c>
      <c r="QWP1195" s="242" t="s">
        <v>26</v>
      </c>
      <c r="QWQ1195" s="243">
        <v>7</v>
      </c>
      <c r="QWR1195" s="243">
        <v>2</v>
      </c>
      <c r="QWS1195" s="244" t="s">
        <v>237</v>
      </c>
      <c r="QWT1195" s="245">
        <v>119</v>
      </c>
      <c r="QWU1195" s="246">
        <v>213</v>
      </c>
      <c r="QWV1195" s="247" t="e">
        <f>QWV1228+QWV1254+QWV1285+QWV1301+QWV1323+QWV1355+QWV1371+QWV1392+QWV1412+QWV1440+#REF!+QWV1455+#REF!+#REF!+#REF!</f>
        <v>#REF!</v>
      </c>
      <c r="QWW1195" s="241" t="s">
        <v>39</v>
      </c>
      <c r="QWX1195" s="242" t="s">
        <v>26</v>
      </c>
      <c r="QWY1195" s="243">
        <v>7</v>
      </c>
      <c r="QWZ1195" s="243">
        <v>2</v>
      </c>
      <c r="QXA1195" s="244" t="s">
        <v>237</v>
      </c>
      <c r="QXB1195" s="245">
        <v>119</v>
      </c>
      <c r="QXC1195" s="246">
        <v>213</v>
      </c>
      <c r="QXD1195" s="247" t="e">
        <f>QXD1228+QXD1254+QXD1285+QXD1301+QXD1323+QXD1355+QXD1371+QXD1392+QXD1412+QXD1440+#REF!+QXD1455+#REF!+#REF!+#REF!</f>
        <v>#REF!</v>
      </c>
      <c r="QXE1195" s="241" t="s">
        <v>39</v>
      </c>
      <c r="QXF1195" s="242" t="s">
        <v>26</v>
      </c>
      <c r="QXG1195" s="243">
        <v>7</v>
      </c>
      <c r="QXH1195" s="243">
        <v>2</v>
      </c>
      <c r="QXI1195" s="244" t="s">
        <v>237</v>
      </c>
      <c r="QXJ1195" s="245">
        <v>119</v>
      </c>
      <c r="QXK1195" s="246">
        <v>213</v>
      </c>
      <c r="QXL1195" s="247" t="e">
        <f>QXL1228+QXL1254+QXL1285+QXL1301+QXL1323+QXL1355+QXL1371+QXL1392+QXL1412+QXL1440+#REF!+QXL1455+#REF!+#REF!+#REF!</f>
        <v>#REF!</v>
      </c>
      <c r="QXM1195" s="241" t="s">
        <v>39</v>
      </c>
      <c r="QXN1195" s="242" t="s">
        <v>26</v>
      </c>
      <c r="QXO1195" s="243">
        <v>7</v>
      </c>
      <c r="QXP1195" s="243">
        <v>2</v>
      </c>
      <c r="QXQ1195" s="244" t="s">
        <v>237</v>
      </c>
      <c r="QXR1195" s="245">
        <v>119</v>
      </c>
      <c r="QXS1195" s="246">
        <v>213</v>
      </c>
      <c r="QXT1195" s="247" t="e">
        <f>QXT1228+QXT1254+QXT1285+QXT1301+QXT1323+QXT1355+QXT1371+QXT1392+QXT1412+QXT1440+#REF!+QXT1455+#REF!+#REF!+#REF!</f>
        <v>#REF!</v>
      </c>
      <c r="QXU1195" s="241" t="s">
        <v>39</v>
      </c>
      <c r="QXV1195" s="242" t="s">
        <v>26</v>
      </c>
      <c r="QXW1195" s="243">
        <v>7</v>
      </c>
      <c r="QXX1195" s="243">
        <v>2</v>
      </c>
      <c r="QXY1195" s="244" t="s">
        <v>237</v>
      </c>
      <c r="QXZ1195" s="245">
        <v>119</v>
      </c>
      <c r="QYA1195" s="246">
        <v>213</v>
      </c>
      <c r="QYB1195" s="247" t="e">
        <f>QYB1228+QYB1254+QYB1285+QYB1301+QYB1323+QYB1355+QYB1371+QYB1392+QYB1412+QYB1440+#REF!+QYB1455+#REF!+#REF!+#REF!</f>
        <v>#REF!</v>
      </c>
      <c r="QYC1195" s="241" t="s">
        <v>39</v>
      </c>
      <c r="QYD1195" s="242" t="s">
        <v>26</v>
      </c>
      <c r="QYE1195" s="243">
        <v>7</v>
      </c>
      <c r="QYF1195" s="243">
        <v>2</v>
      </c>
      <c r="QYG1195" s="244" t="s">
        <v>237</v>
      </c>
      <c r="QYH1195" s="245">
        <v>119</v>
      </c>
      <c r="QYI1195" s="246">
        <v>213</v>
      </c>
      <c r="QYJ1195" s="247" t="e">
        <f>QYJ1228+QYJ1254+QYJ1285+QYJ1301+QYJ1323+QYJ1355+QYJ1371+QYJ1392+QYJ1412+QYJ1440+#REF!+QYJ1455+#REF!+#REF!+#REF!</f>
        <v>#REF!</v>
      </c>
      <c r="QYK1195" s="241" t="s">
        <v>39</v>
      </c>
      <c r="QYL1195" s="242" t="s">
        <v>26</v>
      </c>
      <c r="QYM1195" s="243">
        <v>7</v>
      </c>
      <c r="QYN1195" s="243">
        <v>2</v>
      </c>
      <c r="QYO1195" s="244" t="s">
        <v>237</v>
      </c>
      <c r="QYP1195" s="245">
        <v>119</v>
      </c>
      <c r="QYQ1195" s="246">
        <v>213</v>
      </c>
      <c r="QYR1195" s="247" t="e">
        <f>QYR1228+QYR1254+QYR1285+QYR1301+QYR1323+QYR1355+QYR1371+QYR1392+QYR1412+QYR1440+#REF!+QYR1455+#REF!+#REF!+#REF!</f>
        <v>#REF!</v>
      </c>
      <c r="QYS1195" s="241" t="s">
        <v>39</v>
      </c>
      <c r="QYT1195" s="242" t="s">
        <v>26</v>
      </c>
      <c r="QYU1195" s="243">
        <v>7</v>
      </c>
      <c r="QYV1195" s="243">
        <v>2</v>
      </c>
      <c r="QYW1195" s="244" t="s">
        <v>237</v>
      </c>
      <c r="QYX1195" s="245">
        <v>119</v>
      </c>
      <c r="QYY1195" s="246">
        <v>213</v>
      </c>
      <c r="QYZ1195" s="247" t="e">
        <f>QYZ1228+QYZ1254+QYZ1285+QYZ1301+QYZ1323+QYZ1355+QYZ1371+QYZ1392+QYZ1412+QYZ1440+#REF!+QYZ1455+#REF!+#REF!+#REF!</f>
        <v>#REF!</v>
      </c>
      <c r="QZA1195" s="241" t="s">
        <v>39</v>
      </c>
      <c r="QZB1195" s="242" t="s">
        <v>26</v>
      </c>
      <c r="QZC1195" s="243">
        <v>7</v>
      </c>
      <c r="QZD1195" s="243">
        <v>2</v>
      </c>
      <c r="QZE1195" s="244" t="s">
        <v>237</v>
      </c>
      <c r="QZF1195" s="245">
        <v>119</v>
      </c>
      <c r="QZG1195" s="246">
        <v>213</v>
      </c>
      <c r="QZH1195" s="247" t="e">
        <f>QZH1228+QZH1254+QZH1285+QZH1301+QZH1323+QZH1355+QZH1371+QZH1392+QZH1412+QZH1440+#REF!+QZH1455+#REF!+#REF!+#REF!</f>
        <v>#REF!</v>
      </c>
      <c r="QZI1195" s="241" t="s">
        <v>39</v>
      </c>
      <c r="QZJ1195" s="242" t="s">
        <v>26</v>
      </c>
      <c r="QZK1195" s="243">
        <v>7</v>
      </c>
      <c r="QZL1195" s="243">
        <v>2</v>
      </c>
      <c r="QZM1195" s="244" t="s">
        <v>237</v>
      </c>
      <c r="QZN1195" s="245">
        <v>119</v>
      </c>
      <c r="QZO1195" s="246">
        <v>213</v>
      </c>
      <c r="QZP1195" s="247" t="e">
        <f>QZP1228+QZP1254+QZP1285+QZP1301+QZP1323+QZP1355+QZP1371+QZP1392+QZP1412+QZP1440+#REF!+QZP1455+#REF!+#REF!+#REF!</f>
        <v>#REF!</v>
      </c>
      <c r="QZQ1195" s="241" t="s">
        <v>39</v>
      </c>
      <c r="QZR1195" s="242" t="s">
        <v>26</v>
      </c>
      <c r="QZS1195" s="243">
        <v>7</v>
      </c>
      <c r="QZT1195" s="243">
        <v>2</v>
      </c>
      <c r="QZU1195" s="244" t="s">
        <v>237</v>
      </c>
      <c r="QZV1195" s="245">
        <v>119</v>
      </c>
      <c r="QZW1195" s="246">
        <v>213</v>
      </c>
      <c r="QZX1195" s="247" t="e">
        <f>QZX1228+QZX1254+QZX1285+QZX1301+QZX1323+QZX1355+QZX1371+QZX1392+QZX1412+QZX1440+#REF!+QZX1455+#REF!+#REF!+#REF!</f>
        <v>#REF!</v>
      </c>
      <c r="QZY1195" s="241" t="s">
        <v>39</v>
      </c>
      <c r="QZZ1195" s="242" t="s">
        <v>26</v>
      </c>
      <c r="RAA1195" s="243">
        <v>7</v>
      </c>
      <c r="RAB1195" s="243">
        <v>2</v>
      </c>
      <c r="RAC1195" s="244" t="s">
        <v>237</v>
      </c>
      <c r="RAD1195" s="245">
        <v>119</v>
      </c>
      <c r="RAE1195" s="246">
        <v>213</v>
      </c>
      <c r="RAF1195" s="247" t="e">
        <f>RAF1228+RAF1254+RAF1285+RAF1301+RAF1323+RAF1355+RAF1371+RAF1392+RAF1412+RAF1440+#REF!+RAF1455+#REF!+#REF!+#REF!</f>
        <v>#REF!</v>
      </c>
      <c r="RAG1195" s="241" t="s">
        <v>39</v>
      </c>
      <c r="RAH1195" s="242" t="s">
        <v>26</v>
      </c>
      <c r="RAI1195" s="243">
        <v>7</v>
      </c>
      <c r="RAJ1195" s="243">
        <v>2</v>
      </c>
      <c r="RAK1195" s="244" t="s">
        <v>237</v>
      </c>
      <c r="RAL1195" s="245">
        <v>119</v>
      </c>
      <c r="RAM1195" s="246">
        <v>213</v>
      </c>
      <c r="RAN1195" s="247" t="e">
        <f>RAN1228+RAN1254+RAN1285+RAN1301+RAN1323+RAN1355+RAN1371+RAN1392+RAN1412+RAN1440+#REF!+RAN1455+#REF!+#REF!+#REF!</f>
        <v>#REF!</v>
      </c>
      <c r="RAO1195" s="241" t="s">
        <v>39</v>
      </c>
      <c r="RAP1195" s="242" t="s">
        <v>26</v>
      </c>
      <c r="RAQ1195" s="243">
        <v>7</v>
      </c>
      <c r="RAR1195" s="243">
        <v>2</v>
      </c>
      <c r="RAS1195" s="244" t="s">
        <v>237</v>
      </c>
      <c r="RAT1195" s="245">
        <v>119</v>
      </c>
      <c r="RAU1195" s="246">
        <v>213</v>
      </c>
      <c r="RAV1195" s="247" t="e">
        <f>RAV1228+RAV1254+RAV1285+RAV1301+RAV1323+RAV1355+RAV1371+RAV1392+RAV1412+RAV1440+#REF!+RAV1455+#REF!+#REF!+#REF!</f>
        <v>#REF!</v>
      </c>
      <c r="RAW1195" s="241" t="s">
        <v>39</v>
      </c>
      <c r="RAX1195" s="242" t="s">
        <v>26</v>
      </c>
      <c r="RAY1195" s="243">
        <v>7</v>
      </c>
      <c r="RAZ1195" s="243">
        <v>2</v>
      </c>
      <c r="RBA1195" s="244" t="s">
        <v>237</v>
      </c>
      <c r="RBB1195" s="245">
        <v>119</v>
      </c>
      <c r="RBC1195" s="246">
        <v>213</v>
      </c>
      <c r="RBD1195" s="247" t="e">
        <f>RBD1228+RBD1254+RBD1285+RBD1301+RBD1323+RBD1355+RBD1371+RBD1392+RBD1412+RBD1440+#REF!+RBD1455+#REF!+#REF!+#REF!</f>
        <v>#REF!</v>
      </c>
      <c r="RBE1195" s="241" t="s">
        <v>39</v>
      </c>
      <c r="RBF1195" s="242" t="s">
        <v>26</v>
      </c>
      <c r="RBG1195" s="243">
        <v>7</v>
      </c>
      <c r="RBH1195" s="243">
        <v>2</v>
      </c>
      <c r="RBI1195" s="244" t="s">
        <v>237</v>
      </c>
      <c r="RBJ1195" s="245">
        <v>119</v>
      </c>
      <c r="RBK1195" s="246">
        <v>213</v>
      </c>
      <c r="RBL1195" s="247" t="e">
        <f>RBL1228+RBL1254+RBL1285+RBL1301+RBL1323+RBL1355+RBL1371+RBL1392+RBL1412+RBL1440+#REF!+RBL1455+#REF!+#REF!+#REF!</f>
        <v>#REF!</v>
      </c>
      <c r="RBM1195" s="241" t="s">
        <v>39</v>
      </c>
      <c r="RBN1195" s="242" t="s">
        <v>26</v>
      </c>
      <c r="RBO1195" s="243">
        <v>7</v>
      </c>
      <c r="RBP1195" s="243">
        <v>2</v>
      </c>
      <c r="RBQ1195" s="244" t="s">
        <v>237</v>
      </c>
      <c r="RBR1195" s="245">
        <v>119</v>
      </c>
      <c r="RBS1195" s="246">
        <v>213</v>
      </c>
      <c r="RBT1195" s="247" t="e">
        <f>RBT1228+RBT1254+RBT1285+RBT1301+RBT1323+RBT1355+RBT1371+RBT1392+RBT1412+RBT1440+#REF!+RBT1455+#REF!+#REF!+#REF!</f>
        <v>#REF!</v>
      </c>
      <c r="RBU1195" s="241" t="s">
        <v>39</v>
      </c>
      <c r="RBV1195" s="242" t="s">
        <v>26</v>
      </c>
      <c r="RBW1195" s="243">
        <v>7</v>
      </c>
      <c r="RBX1195" s="243">
        <v>2</v>
      </c>
      <c r="RBY1195" s="244" t="s">
        <v>237</v>
      </c>
      <c r="RBZ1195" s="245">
        <v>119</v>
      </c>
      <c r="RCA1195" s="246">
        <v>213</v>
      </c>
      <c r="RCB1195" s="247" t="e">
        <f>RCB1228+RCB1254+RCB1285+RCB1301+RCB1323+RCB1355+RCB1371+RCB1392+RCB1412+RCB1440+#REF!+RCB1455+#REF!+#REF!+#REF!</f>
        <v>#REF!</v>
      </c>
      <c r="RCC1195" s="241" t="s">
        <v>39</v>
      </c>
      <c r="RCD1195" s="242" t="s">
        <v>26</v>
      </c>
      <c r="RCE1195" s="243">
        <v>7</v>
      </c>
      <c r="RCF1195" s="243">
        <v>2</v>
      </c>
      <c r="RCG1195" s="244" t="s">
        <v>237</v>
      </c>
      <c r="RCH1195" s="245">
        <v>119</v>
      </c>
      <c r="RCI1195" s="246">
        <v>213</v>
      </c>
      <c r="RCJ1195" s="247" t="e">
        <f>RCJ1228+RCJ1254+RCJ1285+RCJ1301+RCJ1323+RCJ1355+RCJ1371+RCJ1392+RCJ1412+RCJ1440+#REF!+RCJ1455+#REF!+#REF!+#REF!</f>
        <v>#REF!</v>
      </c>
      <c r="RCK1195" s="241" t="s">
        <v>39</v>
      </c>
      <c r="RCL1195" s="242" t="s">
        <v>26</v>
      </c>
      <c r="RCM1195" s="243">
        <v>7</v>
      </c>
      <c r="RCN1195" s="243">
        <v>2</v>
      </c>
      <c r="RCO1195" s="244" t="s">
        <v>237</v>
      </c>
      <c r="RCP1195" s="245">
        <v>119</v>
      </c>
      <c r="RCQ1195" s="246">
        <v>213</v>
      </c>
      <c r="RCR1195" s="247" t="e">
        <f>RCR1228+RCR1254+RCR1285+RCR1301+RCR1323+RCR1355+RCR1371+RCR1392+RCR1412+RCR1440+#REF!+RCR1455+#REF!+#REF!+#REF!</f>
        <v>#REF!</v>
      </c>
      <c r="RCS1195" s="241" t="s">
        <v>39</v>
      </c>
      <c r="RCT1195" s="242" t="s">
        <v>26</v>
      </c>
      <c r="RCU1195" s="243">
        <v>7</v>
      </c>
      <c r="RCV1195" s="243">
        <v>2</v>
      </c>
      <c r="RCW1195" s="244" t="s">
        <v>237</v>
      </c>
      <c r="RCX1195" s="245">
        <v>119</v>
      </c>
      <c r="RCY1195" s="246">
        <v>213</v>
      </c>
      <c r="RCZ1195" s="247" t="e">
        <f>RCZ1228+RCZ1254+RCZ1285+RCZ1301+RCZ1323+RCZ1355+RCZ1371+RCZ1392+RCZ1412+RCZ1440+#REF!+RCZ1455+#REF!+#REF!+#REF!</f>
        <v>#REF!</v>
      </c>
      <c r="RDA1195" s="241" t="s">
        <v>39</v>
      </c>
      <c r="RDB1195" s="242" t="s">
        <v>26</v>
      </c>
      <c r="RDC1195" s="243">
        <v>7</v>
      </c>
      <c r="RDD1195" s="243">
        <v>2</v>
      </c>
      <c r="RDE1195" s="244" t="s">
        <v>237</v>
      </c>
      <c r="RDF1195" s="245">
        <v>119</v>
      </c>
      <c r="RDG1195" s="246">
        <v>213</v>
      </c>
      <c r="RDH1195" s="247" t="e">
        <f>RDH1228+RDH1254+RDH1285+RDH1301+RDH1323+RDH1355+RDH1371+RDH1392+RDH1412+RDH1440+#REF!+RDH1455+#REF!+#REF!+#REF!</f>
        <v>#REF!</v>
      </c>
      <c r="RDI1195" s="241" t="s">
        <v>39</v>
      </c>
      <c r="RDJ1195" s="242" t="s">
        <v>26</v>
      </c>
      <c r="RDK1195" s="243">
        <v>7</v>
      </c>
      <c r="RDL1195" s="243">
        <v>2</v>
      </c>
      <c r="RDM1195" s="244" t="s">
        <v>237</v>
      </c>
      <c r="RDN1195" s="245">
        <v>119</v>
      </c>
      <c r="RDO1195" s="246">
        <v>213</v>
      </c>
      <c r="RDP1195" s="247" t="e">
        <f>RDP1228+RDP1254+RDP1285+RDP1301+RDP1323+RDP1355+RDP1371+RDP1392+RDP1412+RDP1440+#REF!+RDP1455+#REF!+#REF!+#REF!</f>
        <v>#REF!</v>
      </c>
      <c r="RDQ1195" s="241" t="s">
        <v>39</v>
      </c>
      <c r="RDR1195" s="242" t="s">
        <v>26</v>
      </c>
      <c r="RDS1195" s="243">
        <v>7</v>
      </c>
      <c r="RDT1195" s="243">
        <v>2</v>
      </c>
      <c r="RDU1195" s="244" t="s">
        <v>237</v>
      </c>
      <c r="RDV1195" s="245">
        <v>119</v>
      </c>
      <c r="RDW1195" s="246">
        <v>213</v>
      </c>
      <c r="RDX1195" s="247" t="e">
        <f>RDX1228+RDX1254+RDX1285+RDX1301+RDX1323+RDX1355+RDX1371+RDX1392+RDX1412+RDX1440+#REF!+RDX1455+#REF!+#REF!+#REF!</f>
        <v>#REF!</v>
      </c>
      <c r="RDY1195" s="241" t="s">
        <v>39</v>
      </c>
      <c r="RDZ1195" s="242" t="s">
        <v>26</v>
      </c>
      <c r="REA1195" s="243">
        <v>7</v>
      </c>
      <c r="REB1195" s="243">
        <v>2</v>
      </c>
      <c r="REC1195" s="244" t="s">
        <v>237</v>
      </c>
      <c r="RED1195" s="245">
        <v>119</v>
      </c>
      <c r="REE1195" s="246">
        <v>213</v>
      </c>
      <c r="REF1195" s="247" t="e">
        <f>REF1228+REF1254+REF1285+REF1301+REF1323+REF1355+REF1371+REF1392+REF1412+REF1440+#REF!+REF1455+#REF!+#REF!+#REF!</f>
        <v>#REF!</v>
      </c>
      <c r="REG1195" s="241" t="s">
        <v>39</v>
      </c>
      <c r="REH1195" s="242" t="s">
        <v>26</v>
      </c>
      <c r="REI1195" s="243">
        <v>7</v>
      </c>
      <c r="REJ1195" s="243">
        <v>2</v>
      </c>
      <c r="REK1195" s="244" t="s">
        <v>237</v>
      </c>
      <c r="REL1195" s="245">
        <v>119</v>
      </c>
      <c r="REM1195" s="246">
        <v>213</v>
      </c>
      <c r="REN1195" s="247" t="e">
        <f>REN1228+REN1254+REN1285+REN1301+REN1323+REN1355+REN1371+REN1392+REN1412+REN1440+#REF!+REN1455+#REF!+#REF!+#REF!</f>
        <v>#REF!</v>
      </c>
      <c r="REO1195" s="241" t="s">
        <v>39</v>
      </c>
      <c r="REP1195" s="242" t="s">
        <v>26</v>
      </c>
      <c r="REQ1195" s="243">
        <v>7</v>
      </c>
      <c r="RER1195" s="243">
        <v>2</v>
      </c>
      <c r="RES1195" s="244" t="s">
        <v>237</v>
      </c>
      <c r="RET1195" s="245">
        <v>119</v>
      </c>
      <c r="REU1195" s="246">
        <v>213</v>
      </c>
      <c r="REV1195" s="247" t="e">
        <f>REV1228+REV1254+REV1285+REV1301+REV1323+REV1355+REV1371+REV1392+REV1412+REV1440+#REF!+REV1455+#REF!+#REF!+#REF!</f>
        <v>#REF!</v>
      </c>
      <c r="REW1195" s="241" t="s">
        <v>39</v>
      </c>
      <c r="REX1195" s="242" t="s">
        <v>26</v>
      </c>
      <c r="REY1195" s="243">
        <v>7</v>
      </c>
      <c r="REZ1195" s="243">
        <v>2</v>
      </c>
      <c r="RFA1195" s="244" t="s">
        <v>237</v>
      </c>
      <c r="RFB1195" s="245">
        <v>119</v>
      </c>
      <c r="RFC1195" s="246">
        <v>213</v>
      </c>
      <c r="RFD1195" s="247" t="e">
        <f>RFD1228+RFD1254+RFD1285+RFD1301+RFD1323+RFD1355+RFD1371+RFD1392+RFD1412+RFD1440+#REF!+RFD1455+#REF!+#REF!+#REF!</f>
        <v>#REF!</v>
      </c>
      <c r="RFE1195" s="241" t="s">
        <v>39</v>
      </c>
      <c r="RFF1195" s="242" t="s">
        <v>26</v>
      </c>
      <c r="RFG1195" s="243">
        <v>7</v>
      </c>
      <c r="RFH1195" s="243">
        <v>2</v>
      </c>
      <c r="RFI1195" s="244" t="s">
        <v>237</v>
      </c>
      <c r="RFJ1195" s="245">
        <v>119</v>
      </c>
      <c r="RFK1195" s="246">
        <v>213</v>
      </c>
      <c r="RFL1195" s="247" t="e">
        <f>RFL1228+RFL1254+RFL1285+RFL1301+RFL1323+RFL1355+RFL1371+RFL1392+RFL1412+RFL1440+#REF!+RFL1455+#REF!+#REF!+#REF!</f>
        <v>#REF!</v>
      </c>
      <c r="RFM1195" s="241" t="s">
        <v>39</v>
      </c>
      <c r="RFN1195" s="242" t="s">
        <v>26</v>
      </c>
      <c r="RFO1195" s="243">
        <v>7</v>
      </c>
      <c r="RFP1195" s="243">
        <v>2</v>
      </c>
      <c r="RFQ1195" s="244" t="s">
        <v>237</v>
      </c>
      <c r="RFR1195" s="245">
        <v>119</v>
      </c>
      <c r="RFS1195" s="246">
        <v>213</v>
      </c>
      <c r="RFT1195" s="247" t="e">
        <f>RFT1228+RFT1254+RFT1285+RFT1301+RFT1323+RFT1355+RFT1371+RFT1392+RFT1412+RFT1440+#REF!+RFT1455+#REF!+#REF!+#REF!</f>
        <v>#REF!</v>
      </c>
      <c r="RFU1195" s="241" t="s">
        <v>39</v>
      </c>
      <c r="RFV1195" s="242" t="s">
        <v>26</v>
      </c>
      <c r="RFW1195" s="243">
        <v>7</v>
      </c>
      <c r="RFX1195" s="243">
        <v>2</v>
      </c>
      <c r="RFY1195" s="244" t="s">
        <v>237</v>
      </c>
      <c r="RFZ1195" s="245">
        <v>119</v>
      </c>
      <c r="RGA1195" s="246">
        <v>213</v>
      </c>
      <c r="RGB1195" s="247" t="e">
        <f>RGB1228+RGB1254+RGB1285+RGB1301+RGB1323+RGB1355+RGB1371+RGB1392+RGB1412+RGB1440+#REF!+RGB1455+#REF!+#REF!+#REF!</f>
        <v>#REF!</v>
      </c>
      <c r="RGC1195" s="241" t="s">
        <v>39</v>
      </c>
      <c r="RGD1195" s="242" t="s">
        <v>26</v>
      </c>
      <c r="RGE1195" s="243">
        <v>7</v>
      </c>
      <c r="RGF1195" s="243">
        <v>2</v>
      </c>
      <c r="RGG1195" s="244" t="s">
        <v>237</v>
      </c>
      <c r="RGH1195" s="245">
        <v>119</v>
      </c>
      <c r="RGI1195" s="246">
        <v>213</v>
      </c>
      <c r="RGJ1195" s="247" t="e">
        <f>RGJ1228+RGJ1254+RGJ1285+RGJ1301+RGJ1323+RGJ1355+RGJ1371+RGJ1392+RGJ1412+RGJ1440+#REF!+RGJ1455+#REF!+#REF!+#REF!</f>
        <v>#REF!</v>
      </c>
      <c r="RGK1195" s="241" t="s">
        <v>39</v>
      </c>
      <c r="RGL1195" s="242" t="s">
        <v>26</v>
      </c>
      <c r="RGM1195" s="243">
        <v>7</v>
      </c>
      <c r="RGN1195" s="243">
        <v>2</v>
      </c>
      <c r="RGO1195" s="244" t="s">
        <v>237</v>
      </c>
      <c r="RGP1195" s="245">
        <v>119</v>
      </c>
      <c r="RGQ1195" s="246">
        <v>213</v>
      </c>
      <c r="RGR1195" s="247" t="e">
        <f>RGR1228+RGR1254+RGR1285+RGR1301+RGR1323+RGR1355+RGR1371+RGR1392+RGR1412+RGR1440+#REF!+RGR1455+#REF!+#REF!+#REF!</f>
        <v>#REF!</v>
      </c>
      <c r="RGS1195" s="241" t="s">
        <v>39</v>
      </c>
      <c r="RGT1195" s="242" t="s">
        <v>26</v>
      </c>
      <c r="RGU1195" s="243">
        <v>7</v>
      </c>
      <c r="RGV1195" s="243">
        <v>2</v>
      </c>
      <c r="RGW1195" s="244" t="s">
        <v>237</v>
      </c>
      <c r="RGX1195" s="245">
        <v>119</v>
      </c>
      <c r="RGY1195" s="246">
        <v>213</v>
      </c>
      <c r="RGZ1195" s="247" t="e">
        <f>RGZ1228+RGZ1254+RGZ1285+RGZ1301+RGZ1323+RGZ1355+RGZ1371+RGZ1392+RGZ1412+RGZ1440+#REF!+RGZ1455+#REF!+#REF!+#REF!</f>
        <v>#REF!</v>
      </c>
      <c r="RHA1195" s="241" t="s">
        <v>39</v>
      </c>
      <c r="RHB1195" s="242" t="s">
        <v>26</v>
      </c>
      <c r="RHC1195" s="243">
        <v>7</v>
      </c>
      <c r="RHD1195" s="243">
        <v>2</v>
      </c>
      <c r="RHE1195" s="244" t="s">
        <v>237</v>
      </c>
      <c r="RHF1195" s="245">
        <v>119</v>
      </c>
      <c r="RHG1195" s="246">
        <v>213</v>
      </c>
      <c r="RHH1195" s="247" t="e">
        <f>RHH1228+RHH1254+RHH1285+RHH1301+RHH1323+RHH1355+RHH1371+RHH1392+RHH1412+RHH1440+#REF!+RHH1455+#REF!+#REF!+#REF!</f>
        <v>#REF!</v>
      </c>
      <c r="RHI1195" s="241" t="s">
        <v>39</v>
      </c>
      <c r="RHJ1195" s="242" t="s">
        <v>26</v>
      </c>
      <c r="RHK1195" s="243">
        <v>7</v>
      </c>
      <c r="RHL1195" s="243">
        <v>2</v>
      </c>
      <c r="RHM1195" s="244" t="s">
        <v>237</v>
      </c>
      <c r="RHN1195" s="245">
        <v>119</v>
      </c>
      <c r="RHO1195" s="246">
        <v>213</v>
      </c>
      <c r="RHP1195" s="247" t="e">
        <f>RHP1228+RHP1254+RHP1285+RHP1301+RHP1323+RHP1355+RHP1371+RHP1392+RHP1412+RHP1440+#REF!+RHP1455+#REF!+#REF!+#REF!</f>
        <v>#REF!</v>
      </c>
      <c r="RHQ1195" s="241" t="s">
        <v>39</v>
      </c>
      <c r="RHR1195" s="242" t="s">
        <v>26</v>
      </c>
      <c r="RHS1195" s="243">
        <v>7</v>
      </c>
      <c r="RHT1195" s="243">
        <v>2</v>
      </c>
      <c r="RHU1195" s="244" t="s">
        <v>237</v>
      </c>
      <c r="RHV1195" s="245">
        <v>119</v>
      </c>
      <c r="RHW1195" s="246">
        <v>213</v>
      </c>
      <c r="RHX1195" s="247" t="e">
        <f>RHX1228+RHX1254+RHX1285+RHX1301+RHX1323+RHX1355+RHX1371+RHX1392+RHX1412+RHX1440+#REF!+RHX1455+#REF!+#REF!+#REF!</f>
        <v>#REF!</v>
      </c>
      <c r="RHY1195" s="241" t="s">
        <v>39</v>
      </c>
      <c r="RHZ1195" s="242" t="s">
        <v>26</v>
      </c>
      <c r="RIA1195" s="243">
        <v>7</v>
      </c>
      <c r="RIB1195" s="243">
        <v>2</v>
      </c>
      <c r="RIC1195" s="244" t="s">
        <v>237</v>
      </c>
      <c r="RID1195" s="245">
        <v>119</v>
      </c>
      <c r="RIE1195" s="246">
        <v>213</v>
      </c>
      <c r="RIF1195" s="247" t="e">
        <f>RIF1228+RIF1254+RIF1285+RIF1301+RIF1323+RIF1355+RIF1371+RIF1392+RIF1412+RIF1440+#REF!+RIF1455+#REF!+#REF!+#REF!</f>
        <v>#REF!</v>
      </c>
      <c r="RIG1195" s="241" t="s">
        <v>39</v>
      </c>
      <c r="RIH1195" s="242" t="s">
        <v>26</v>
      </c>
      <c r="RII1195" s="243">
        <v>7</v>
      </c>
      <c r="RIJ1195" s="243">
        <v>2</v>
      </c>
      <c r="RIK1195" s="244" t="s">
        <v>237</v>
      </c>
      <c r="RIL1195" s="245">
        <v>119</v>
      </c>
      <c r="RIM1195" s="246">
        <v>213</v>
      </c>
      <c r="RIN1195" s="247" t="e">
        <f>RIN1228+RIN1254+RIN1285+RIN1301+RIN1323+RIN1355+RIN1371+RIN1392+RIN1412+RIN1440+#REF!+RIN1455+#REF!+#REF!+#REF!</f>
        <v>#REF!</v>
      </c>
      <c r="RIO1195" s="241" t="s">
        <v>39</v>
      </c>
      <c r="RIP1195" s="242" t="s">
        <v>26</v>
      </c>
      <c r="RIQ1195" s="243">
        <v>7</v>
      </c>
      <c r="RIR1195" s="243">
        <v>2</v>
      </c>
      <c r="RIS1195" s="244" t="s">
        <v>237</v>
      </c>
      <c r="RIT1195" s="245">
        <v>119</v>
      </c>
      <c r="RIU1195" s="246">
        <v>213</v>
      </c>
      <c r="RIV1195" s="247" t="e">
        <f>RIV1228+RIV1254+RIV1285+RIV1301+RIV1323+RIV1355+RIV1371+RIV1392+RIV1412+RIV1440+#REF!+RIV1455+#REF!+#REF!+#REF!</f>
        <v>#REF!</v>
      </c>
      <c r="RIW1195" s="241" t="s">
        <v>39</v>
      </c>
      <c r="RIX1195" s="242" t="s">
        <v>26</v>
      </c>
      <c r="RIY1195" s="243">
        <v>7</v>
      </c>
      <c r="RIZ1195" s="243">
        <v>2</v>
      </c>
      <c r="RJA1195" s="244" t="s">
        <v>237</v>
      </c>
      <c r="RJB1195" s="245">
        <v>119</v>
      </c>
      <c r="RJC1195" s="246">
        <v>213</v>
      </c>
      <c r="RJD1195" s="247" t="e">
        <f>RJD1228+RJD1254+RJD1285+RJD1301+RJD1323+RJD1355+RJD1371+RJD1392+RJD1412+RJD1440+#REF!+RJD1455+#REF!+#REF!+#REF!</f>
        <v>#REF!</v>
      </c>
      <c r="RJE1195" s="241" t="s">
        <v>39</v>
      </c>
      <c r="RJF1195" s="242" t="s">
        <v>26</v>
      </c>
      <c r="RJG1195" s="243">
        <v>7</v>
      </c>
      <c r="RJH1195" s="243">
        <v>2</v>
      </c>
      <c r="RJI1195" s="244" t="s">
        <v>237</v>
      </c>
      <c r="RJJ1195" s="245">
        <v>119</v>
      </c>
      <c r="RJK1195" s="246">
        <v>213</v>
      </c>
      <c r="RJL1195" s="247" t="e">
        <f>RJL1228+RJL1254+RJL1285+RJL1301+RJL1323+RJL1355+RJL1371+RJL1392+RJL1412+RJL1440+#REF!+RJL1455+#REF!+#REF!+#REF!</f>
        <v>#REF!</v>
      </c>
      <c r="RJM1195" s="241" t="s">
        <v>39</v>
      </c>
      <c r="RJN1195" s="242" t="s">
        <v>26</v>
      </c>
      <c r="RJO1195" s="243">
        <v>7</v>
      </c>
      <c r="RJP1195" s="243">
        <v>2</v>
      </c>
      <c r="RJQ1195" s="244" t="s">
        <v>237</v>
      </c>
      <c r="RJR1195" s="245">
        <v>119</v>
      </c>
      <c r="RJS1195" s="246">
        <v>213</v>
      </c>
      <c r="RJT1195" s="247" t="e">
        <f>RJT1228+RJT1254+RJT1285+RJT1301+RJT1323+RJT1355+RJT1371+RJT1392+RJT1412+RJT1440+#REF!+RJT1455+#REF!+#REF!+#REF!</f>
        <v>#REF!</v>
      </c>
      <c r="RJU1195" s="241" t="s">
        <v>39</v>
      </c>
      <c r="RJV1195" s="242" t="s">
        <v>26</v>
      </c>
      <c r="RJW1195" s="243">
        <v>7</v>
      </c>
      <c r="RJX1195" s="243">
        <v>2</v>
      </c>
      <c r="RJY1195" s="244" t="s">
        <v>237</v>
      </c>
      <c r="RJZ1195" s="245">
        <v>119</v>
      </c>
      <c r="RKA1195" s="246">
        <v>213</v>
      </c>
      <c r="RKB1195" s="247" t="e">
        <f>RKB1228+RKB1254+RKB1285+RKB1301+RKB1323+RKB1355+RKB1371+RKB1392+RKB1412+RKB1440+#REF!+RKB1455+#REF!+#REF!+#REF!</f>
        <v>#REF!</v>
      </c>
      <c r="RKC1195" s="241" t="s">
        <v>39</v>
      </c>
      <c r="RKD1195" s="242" t="s">
        <v>26</v>
      </c>
      <c r="RKE1195" s="243">
        <v>7</v>
      </c>
      <c r="RKF1195" s="243">
        <v>2</v>
      </c>
      <c r="RKG1195" s="244" t="s">
        <v>237</v>
      </c>
      <c r="RKH1195" s="245">
        <v>119</v>
      </c>
      <c r="RKI1195" s="246">
        <v>213</v>
      </c>
      <c r="RKJ1195" s="247" t="e">
        <f>RKJ1228+RKJ1254+RKJ1285+RKJ1301+RKJ1323+RKJ1355+RKJ1371+RKJ1392+RKJ1412+RKJ1440+#REF!+RKJ1455+#REF!+#REF!+#REF!</f>
        <v>#REF!</v>
      </c>
      <c r="RKK1195" s="241" t="s">
        <v>39</v>
      </c>
      <c r="RKL1195" s="242" t="s">
        <v>26</v>
      </c>
      <c r="RKM1195" s="243">
        <v>7</v>
      </c>
      <c r="RKN1195" s="243">
        <v>2</v>
      </c>
      <c r="RKO1195" s="244" t="s">
        <v>237</v>
      </c>
      <c r="RKP1195" s="245">
        <v>119</v>
      </c>
      <c r="RKQ1195" s="246">
        <v>213</v>
      </c>
      <c r="RKR1195" s="247" t="e">
        <f>RKR1228+RKR1254+RKR1285+RKR1301+RKR1323+RKR1355+RKR1371+RKR1392+RKR1412+RKR1440+#REF!+RKR1455+#REF!+#REF!+#REF!</f>
        <v>#REF!</v>
      </c>
      <c r="RKS1195" s="241" t="s">
        <v>39</v>
      </c>
      <c r="RKT1195" s="242" t="s">
        <v>26</v>
      </c>
      <c r="RKU1195" s="243">
        <v>7</v>
      </c>
      <c r="RKV1195" s="243">
        <v>2</v>
      </c>
      <c r="RKW1195" s="244" t="s">
        <v>237</v>
      </c>
      <c r="RKX1195" s="245">
        <v>119</v>
      </c>
      <c r="RKY1195" s="246">
        <v>213</v>
      </c>
      <c r="RKZ1195" s="247" t="e">
        <f>RKZ1228+RKZ1254+RKZ1285+RKZ1301+RKZ1323+RKZ1355+RKZ1371+RKZ1392+RKZ1412+RKZ1440+#REF!+RKZ1455+#REF!+#REF!+#REF!</f>
        <v>#REF!</v>
      </c>
      <c r="RLA1195" s="241" t="s">
        <v>39</v>
      </c>
      <c r="RLB1195" s="242" t="s">
        <v>26</v>
      </c>
      <c r="RLC1195" s="243">
        <v>7</v>
      </c>
      <c r="RLD1195" s="243">
        <v>2</v>
      </c>
      <c r="RLE1195" s="244" t="s">
        <v>237</v>
      </c>
      <c r="RLF1195" s="245">
        <v>119</v>
      </c>
      <c r="RLG1195" s="246">
        <v>213</v>
      </c>
      <c r="RLH1195" s="247" t="e">
        <f>RLH1228+RLH1254+RLH1285+RLH1301+RLH1323+RLH1355+RLH1371+RLH1392+RLH1412+RLH1440+#REF!+RLH1455+#REF!+#REF!+#REF!</f>
        <v>#REF!</v>
      </c>
      <c r="RLI1195" s="241" t="s">
        <v>39</v>
      </c>
      <c r="RLJ1195" s="242" t="s">
        <v>26</v>
      </c>
      <c r="RLK1195" s="243">
        <v>7</v>
      </c>
      <c r="RLL1195" s="243">
        <v>2</v>
      </c>
      <c r="RLM1195" s="244" t="s">
        <v>237</v>
      </c>
      <c r="RLN1195" s="245">
        <v>119</v>
      </c>
      <c r="RLO1195" s="246">
        <v>213</v>
      </c>
      <c r="RLP1195" s="247" t="e">
        <f>RLP1228+RLP1254+RLP1285+RLP1301+RLP1323+RLP1355+RLP1371+RLP1392+RLP1412+RLP1440+#REF!+RLP1455+#REF!+#REF!+#REF!</f>
        <v>#REF!</v>
      </c>
      <c r="RLQ1195" s="241" t="s">
        <v>39</v>
      </c>
      <c r="RLR1195" s="242" t="s">
        <v>26</v>
      </c>
      <c r="RLS1195" s="243">
        <v>7</v>
      </c>
      <c r="RLT1195" s="243">
        <v>2</v>
      </c>
      <c r="RLU1195" s="244" t="s">
        <v>237</v>
      </c>
      <c r="RLV1195" s="245">
        <v>119</v>
      </c>
      <c r="RLW1195" s="246">
        <v>213</v>
      </c>
      <c r="RLX1195" s="247" t="e">
        <f>RLX1228+RLX1254+RLX1285+RLX1301+RLX1323+RLX1355+RLX1371+RLX1392+RLX1412+RLX1440+#REF!+RLX1455+#REF!+#REF!+#REF!</f>
        <v>#REF!</v>
      </c>
      <c r="RLY1195" s="241" t="s">
        <v>39</v>
      </c>
      <c r="RLZ1195" s="242" t="s">
        <v>26</v>
      </c>
      <c r="RMA1195" s="243">
        <v>7</v>
      </c>
      <c r="RMB1195" s="243">
        <v>2</v>
      </c>
      <c r="RMC1195" s="244" t="s">
        <v>237</v>
      </c>
      <c r="RMD1195" s="245">
        <v>119</v>
      </c>
      <c r="RME1195" s="246">
        <v>213</v>
      </c>
      <c r="RMF1195" s="247" t="e">
        <f>RMF1228+RMF1254+RMF1285+RMF1301+RMF1323+RMF1355+RMF1371+RMF1392+RMF1412+RMF1440+#REF!+RMF1455+#REF!+#REF!+#REF!</f>
        <v>#REF!</v>
      </c>
      <c r="RMG1195" s="241" t="s">
        <v>39</v>
      </c>
      <c r="RMH1195" s="242" t="s">
        <v>26</v>
      </c>
      <c r="RMI1195" s="243">
        <v>7</v>
      </c>
      <c r="RMJ1195" s="243">
        <v>2</v>
      </c>
      <c r="RMK1195" s="244" t="s">
        <v>237</v>
      </c>
      <c r="RML1195" s="245">
        <v>119</v>
      </c>
      <c r="RMM1195" s="246">
        <v>213</v>
      </c>
      <c r="RMN1195" s="247" t="e">
        <f>RMN1228+RMN1254+RMN1285+RMN1301+RMN1323+RMN1355+RMN1371+RMN1392+RMN1412+RMN1440+#REF!+RMN1455+#REF!+#REF!+#REF!</f>
        <v>#REF!</v>
      </c>
      <c r="RMO1195" s="241" t="s">
        <v>39</v>
      </c>
      <c r="RMP1195" s="242" t="s">
        <v>26</v>
      </c>
      <c r="RMQ1195" s="243">
        <v>7</v>
      </c>
      <c r="RMR1195" s="243">
        <v>2</v>
      </c>
      <c r="RMS1195" s="244" t="s">
        <v>237</v>
      </c>
      <c r="RMT1195" s="245">
        <v>119</v>
      </c>
      <c r="RMU1195" s="246">
        <v>213</v>
      </c>
      <c r="RMV1195" s="247" t="e">
        <f>RMV1228+RMV1254+RMV1285+RMV1301+RMV1323+RMV1355+RMV1371+RMV1392+RMV1412+RMV1440+#REF!+RMV1455+#REF!+#REF!+#REF!</f>
        <v>#REF!</v>
      </c>
      <c r="RMW1195" s="241" t="s">
        <v>39</v>
      </c>
      <c r="RMX1195" s="242" t="s">
        <v>26</v>
      </c>
      <c r="RMY1195" s="243">
        <v>7</v>
      </c>
      <c r="RMZ1195" s="243">
        <v>2</v>
      </c>
      <c r="RNA1195" s="244" t="s">
        <v>237</v>
      </c>
      <c r="RNB1195" s="245">
        <v>119</v>
      </c>
      <c r="RNC1195" s="246">
        <v>213</v>
      </c>
      <c r="RND1195" s="247" t="e">
        <f>RND1228+RND1254+RND1285+RND1301+RND1323+RND1355+RND1371+RND1392+RND1412+RND1440+#REF!+RND1455+#REF!+#REF!+#REF!</f>
        <v>#REF!</v>
      </c>
      <c r="RNE1195" s="241" t="s">
        <v>39</v>
      </c>
      <c r="RNF1195" s="242" t="s">
        <v>26</v>
      </c>
      <c r="RNG1195" s="243">
        <v>7</v>
      </c>
      <c r="RNH1195" s="243">
        <v>2</v>
      </c>
      <c r="RNI1195" s="244" t="s">
        <v>237</v>
      </c>
      <c r="RNJ1195" s="245">
        <v>119</v>
      </c>
      <c r="RNK1195" s="246">
        <v>213</v>
      </c>
      <c r="RNL1195" s="247" t="e">
        <f>RNL1228+RNL1254+RNL1285+RNL1301+RNL1323+RNL1355+RNL1371+RNL1392+RNL1412+RNL1440+#REF!+RNL1455+#REF!+#REF!+#REF!</f>
        <v>#REF!</v>
      </c>
      <c r="RNM1195" s="241" t="s">
        <v>39</v>
      </c>
      <c r="RNN1195" s="242" t="s">
        <v>26</v>
      </c>
      <c r="RNO1195" s="243">
        <v>7</v>
      </c>
      <c r="RNP1195" s="243">
        <v>2</v>
      </c>
      <c r="RNQ1195" s="244" t="s">
        <v>237</v>
      </c>
      <c r="RNR1195" s="245">
        <v>119</v>
      </c>
      <c r="RNS1195" s="246">
        <v>213</v>
      </c>
      <c r="RNT1195" s="247" t="e">
        <f>RNT1228+RNT1254+RNT1285+RNT1301+RNT1323+RNT1355+RNT1371+RNT1392+RNT1412+RNT1440+#REF!+RNT1455+#REF!+#REF!+#REF!</f>
        <v>#REF!</v>
      </c>
      <c r="RNU1195" s="241" t="s">
        <v>39</v>
      </c>
      <c r="RNV1195" s="242" t="s">
        <v>26</v>
      </c>
      <c r="RNW1195" s="243">
        <v>7</v>
      </c>
      <c r="RNX1195" s="243">
        <v>2</v>
      </c>
      <c r="RNY1195" s="244" t="s">
        <v>237</v>
      </c>
      <c r="RNZ1195" s="245">
        <v>119</v>
      </c>
      <c r="ROA1195" s="246">
        <v>213</v>
      </c>
      <c r="ROB1195" s="247" t="e">
        <f>ROB1228+ROB1254+ROB1285+ROB1301+ROB1323+ROB1355+ROB1371+ROB1392+ROB1412+ROB1440+#REF!+ROB1455+#REF!+#REF!+#REF!</f>
        <v>#REF!</v>
      </c>
      <c r="ROC1195" s="241" t="s">
        <v>39</v>
      </c>
      <c r="ROD1195" s="242" t="s">
        <v>26</v>
      </c>
      <c r="ROE1195" s="243">
        <v>7</v>
      </c>
      <c r="ROF1195" s="243">
        <v>2</v>
      </c>
      <c r="ROG1195" s="244" t="s">
        <v>237</v>
      </c>
      <c r="ROH1195" s="245">
        <v>119</v>
      </c>
      <c r="ROI1195" s="246">
        <v>213</v>
      </c>
      <c r="ROJ1195" s="247" t="e">
        <f>ROJ1228+ROJ1254+ROJ1285+ROJ1301+ROJ1323+ROJ1355+ROJ1371+ROJ1392+ROJ1412+ROJ1440+#REF!+ROJ1455+#REF!+#REF!+#REF!</f>
        <v>#REF!</v>
      </c>
      <c r="ROK1195" s="241" t="s">
        <v>39</v>
      </c>
      <c r="ROL1195" s="242" t="s">
        <v>26</v>
      </c>
      <c r="ROM1195" s="243">
        <v>7</v>
      </c>
      <c r="RON1195" s="243">
        <v>2</v>
      </c>
      <c r="ROO1195" s="244" t="s">
        <v>237</v>
      </c>
      <c r="ROP1195" s="245">
        <v>119</v>
      </c>
      <c r="ROQ1195" s="246">
        <v>213</v>
      </c>
      <c r="ROR1195" s="247" t="e">
        <f>ROR1228+ROR1254+ROR1285+ROR1301+ROR1323+ROR1355+ROR1371+ROR1392+ROR1412+ROR1440+#REF!+ROR1455+#REF!+#REF!+#REF!</f>
        <v>#REF!</v>
      </c>
      <c r="ROS1195" s="241" t="s">
        <v>39</v>
      </c>
      <c r="ROT1195" s="242" t="s">
        <v>26</v>
      </c>
      <c r="ROU1195" s="243">
        <v>7</v>
      </c>
      <c r="ROV1195" s="243">
        <v>2</v>
      </c>
      <c r="ROW1195" s="244" t="s">
        <v>237</v>
      </c>
      <c r="ROX1195" s="245">
        <v>119</v>
      </c>
      <c r="ROY1195" s="246">
        <v>213</v>
      </c>
      <c r="ROZ1195" s="247" t="e">
        <f>ROZ1228+ROZ1254+ROZ1285+ROZ1301+ROZ1323+ROZ1355+ROZ1371+ROZ1392+ROZ1412+ROZ1440+#REF!+ROZ1455+#REF!+#REF!+#REF!</f>
        <v>#REF!</v>
      </c>
      <c r="RPA1195" s="241" t="s">
        <v>39</v>
      </c>
      <c r="RPB1195" s="242" t="s">
        <v>26</v>
      </c>
      <c r="RPC1195" s="243">
        <v>7</v>
      </c>
      <c r="RPD1195" s="243">
        <v>2</v>
      </c>
      <c r="RPE1195" s="244" t="s">
        <v>237</v>
      </c>
      <c r="RPF1195" s="245">
        <v>119</v>
      </c>
      <c r="RPG1195" s="246">
        <v>213</v>
      </c>
      <c r="RPH1195" s="247" t="e">
        <f>RPH1228+RPH1254+RPH1285+RPH1301+RPH1323+RPH1355+RPH1371+RPH1392+RPH1412+RPH1440+#REF!+RPH1455+#REF!+#REF!+#REF!</f>
        <v>#REF!</v>
      </c>
      <c r="RPI1195" s="241" t="s">
        <v>39</v>
      </c>
      <c r="RPJ1195" s="242" t="s">
        <v>26</v>
      </c>
      <c r="RPK1195" s="243">
        <v>7</v>
      </c>
      <c r="RPL1195" s="243">
        <v>2</v>
      </c>
      <c r="RPM1195" s="244" t="s">
        <v>237</v>
      </c>
      <c r="RPN1195" s="245">
        <v>119</v>
      </c>
      <c r="RPO1195" s="246">
        <v>213</v>
      </c>
      <c r="RPP1195" s="247" t="e">
        <f>RPP1228+RPP1254+RPP1285+RPP1301+RPP1323+RPP1355+RPP1371+RPP1392+RPP1412+RPP1440+#REF!+RPP1455+#REF!+#REF!+#REF!</f>
        <v>#REF!</v>
      </c>
      <c r="RPQ1195" s="241" t="s">
        <v>39</v>
      </c>
      <c r="RPR1195" s="242" t="s">
        <v>26</v>
      </c>
      <c r="RPS1195" s="243">
        <v>7</v>
      </c>
      <c r="RPT1195" s="243">
        <v>2</v>
      </c>
      <c r="RPU1195" s="244" t="s">
        <v>237</v>
      </c>
      <c r="RPV1195" s="245">
        <v>119</v>
      </c>
      <c r="RPW1195" s="246">
        <v>213</v>
      </c>
      <c r="RPX1195" s="247" t="e">
        <f>RPX1228+RPX1254+RPX1285+RPX1301+RPX1323+RPX1355+RPX1371+RPX1392+RPX1412+RPX1440+#REF!+RPX1455+#REF!+#REF!+#REF!</f>
        <v>#REF!</v>
      </c>
      <c r="RPY1195" s="241" t="s">
        <v>39</v>
      </c>
      <c r="RPZ1195" s="242" t="s">
        <v>26</v>
      </c>
      <c r="RQA1195" s="243">
        <v>7</v>
      </c>
      <c r="RQB1195" s="243">
        <v>2</v>
      </c>
      <c r="RQC1195" s="244" t="s">
        <v>237</v>
      </c>
      <c r="RQD1195" s="245">
        <v>119</v>
      </c>
      <c r="RQE1195" s="246">
        <v>213</v>
      </c>
      <c r="RQF1195" s="247" t="e">
        <f>RQF1228+RQF1254+RQF1285+RQF1301+RQF1323+RQF1355+RQF1371+RQF1392+RQF1412+RQF1440+#REF!+RQF1455+#REF!+#REF!+#REF!</f>
        <v>#REF!</v>
      </c>
      <c r="RQG1195" s="241" t="s">
        <v>39</v>
      </c>
      <c r="RQH1195" s="242" t="s">
        <v>26</v>
      </c>
      <c r="RQI1195" s="243">
        <v>7</v>
      </c>
      <c r="RQJ1195" s="243">
        <v>2</v>
      </c>
      <c r="RQK1195" s="244" t="s">
        <v>237</v>
      </c>
      <c r="RQL1195" s="245">
        <v>119</v>
      </c>
      <c r="RQM1195" s="246">
        <v>213</v>
      </c>
      <c r="RQN1195" s="247" t="e">
        <f>RQN1228+RQN1254+RQN1285+RQN1301+RQN1323+RQN1355+RQN1371+RQN1392+RQN1412+RQN1440+#REF!+RQN1455+#REF!+#REF!+#REF!</f>
        <v>#REF!</v>
      </c>
      <c r="RQO1195" s="241" t="s">
        <v>39</v>
      </c>
      <c r="RQP1195" s="242" t="s">
        <v>26</v>
      </c>
      <c r="RQQ1195" s="243">
        <v>7</v>
      </c>
      <c r="RQR1195" s="243">
        <v>2</v>
      </c>
      <c r="RQS1195" s="244" t="s">
        <v>237</v>
      </c>
      <c r="RQT1195" s="245">
        <v>119</v>
      </c>
      <c r="RQU1195" s="246">
        <v>213</v>
      </c>
      <c r="RQV1195" s="247" t="e">
        <f>RQV1228+RQV1254+RQV1285+RQV1301+RQV1323+RQV1355+RQV1371+RQV1392+RQV1412+RQV1440+#REF!+RQV1455+#REF!+#REF!+#REF!</f>
        <v>#REF!</v>
      </c>
      <c r="RQW1195" s="241" t="s">
        <v>39</v>
      </c>
      <c r="RQX1195" s="242" t="s">
        <v>26</v>
      </c>
      <c r="RQY1195" s="243">
        <v>7</v>
      </c>
      <c r="RQZ1195" s="243">
        <v>2</v>
      </c>
      <c r="RRA1195" s="244" t="s">
        <v>237</v>
      </c>
      <c r="RRB1195" s="245">
        <v>119</v>
      </c>
      <c r="RRC1195" s="246">
        <v>213</v>
      </c>
      <c r="RRD1195" s="247" t="e">
        <f>RRD1228+RRD1254+RRD1285+RRD1301+RRD1323+RRD1355+RRD1371+RRD1392+RRD1412+RRD1440+#REF!+RRD1455+#REF!+#REF!+#REF!</f>
        <v>#REF!</v>
      </c>
      <c r="RRE1195" s="241" t="s">
        <v>39</v>
      </c>
      <c r="RRF1195" s="242" t="s">
        <v>26</v>
      </c>
      <c r="RRG1195" s="243">
        <v>7</v>
      </c>
      <c r="RRH1195" s="243">
        <v>2</v>
      </c>
      <c r="RRI1195" s="244" t="s">
        <v>237</v>
      </c>
      <c r="RRJ1195" s="245">
        <v>119</v>
      </c>
      <c r="RRK1195" s="246">
        <v>213</v>
      </c>
      <c r="RRL1195" s="247" t="e">
        <f>RRL1228+RRL1254+RRL1285+RRL1301+RRL1323+RRL1355+RRL1371+RRL1392+RRL1412+RRL1440+#REF!+RRL1455+#REF!+#REF!+#REF!</f>
        <v>#REF!</v>
      </c>
      <c r="RRM1195" s="241" t="s">
        <v>39</v>
      </c>
      <c r="RRN1195" s="242" t="s">
        <v>26</v>
      </c>
      <c r="RRO1195" s="243">
        <v>7</v>
      </c>
      <c r="RRP1195" s="243">
        <v>2</v>
      </c>
      <c r="RRQ1195" s="244" t="s">
        <v>237</v>
      </c>
      <c r="RRR1195" s="245">
        <v>119</v>
      </c>
      <c r="RRS1195" s="246">
        <v>213</v>
      </c>
      <c r="RRT1195" s="247" t="e">
        <f>RRT1228+RRT1254+RRT1285+RRT1301+RRT1323+RRT1355+RRT1371+RRT1392+RRT1412+RRT1440+#REF!+RRT1455+#REF!+#REF!+#REF!</f>
        <v>#REF!</v>
      </c>
      <c r="RRU1195" s="241" t="s">
        <v>39</v>
      </c>
      <c r="RRV1195" s="242" t="s">
        <v>26</v>
      </c>
      <c r="RRW1195" s="243">
        <v>7</v>
      </c>
      <c r="RRX1195" s="243">
        <v>2</v>
      </c>
      <c r="RRY1195" s="244" t="s">
        <v>237</v>
      </c>
      <c r="RRZ1195" s="245">
        <v>119</v>
      </c>
      <c r="RSA1195" s="246">
        <v>213</v>
      </c>
      <c r="RSB1195" s="247" t="e">
        <f>RSB1228+RSB1254+RSB1285+RSB1301+RSB1323+RSB1355+RSB1371+RSB1392+RSB1412+RSB1440+#REF!+RSB1455+#REF!+#REF!+#REF!</f>
        <v>#REF!</v>
      </c>
      <c r="RSC1195" s="241" t="s">
        <v>39</v>
      </c>
      <c r="RSD1195" s="242" t="s">
        <v>26</v>
      </c>
      <c r="RSE1195" s="243">
        <v>7</v>
      </c>
      <c r="RSF1195" s="243">
        <v>2</v>
      </c>
      <c r="RSG1195" s="244" t="s">
        <v>237</v>
      </c>
      <c r="RSH1195" s="245">
        <v>119</v>
      </c>
      <c r="RSI1195" s="246">
        <v>213</v>
      </c>
      <c r="RSJ1195" s="247" t="e">
        <f>RSJ1228+RSJ1254+RSJ1285+RSJ1301+RSJ1323+RSJ1355+RSJ1371+RSJ1392+RSJ1412+RSJ1440+#REF!+RSJ1455+#REF!+#REF!+#REF!</f>
        <v>#REF!</v>
      </c>
      <c r="RSK1195" s="241" t="s">
        <v>39</v>
      </c>
      <c r="RSL1195" s="242" t="s">
        <v>26</v>
      </c>
      <c r="RSM1195" s="243">
        <v>7</v>
      </c>
      <c r="RSN1195" s="243">
        <v>2</v>
      </c>
      <c r="RSO1195" s="244" t="s">
        <v>237</v>
      </c>
      <c r="RSP1195" s="245">
        <v>119</v>
      </c>
      <c r="RSQ1195" s="246">
        <v>213</v>
      </c>
      <c r="RSR1195" s="247" t="e">
        <f>RSR1228+RSR1254+RSR1285+RSR1301+RSR1323+RSR1355+RSR1371+RSR1392+RSR1412+RSR1440+#REF!+RSR1455+#REF!+#REF!+#REF!</f>
        <v>#REF!</v>
      </c>
      <c r="RSS1195" s="241" t="s">
        <v>39</v>
      </c>
      <c r="RST1195" s="242" t="s">
        <v>26</v>
      </c>
      <c r="RSU1195" s="243">
        <v>7</v>
      </c>
      <c r="RSV1195" s="243">
        <v>2</v>
      </c>
      <c r="RSW1195" s="244" t="s">
        <v>237</v>
      </c>
      <c r="RSX1195" s="245">
        <v>119</v>
      </c>
      <c r="RSY1195" s="246">
        <v>213</v>
      </c>
      <c r="RSZ1195" s="247" t="e">
        <f>RSZ1228+RSZ1254+RSZ1285+RSZ1301+RSZ1323+RSZ1355+RSZ1371+RSZ1392+RSZ1412+RSZ1440+#REF!+RSZ1455+#REF!+#REF!+#REF!</f>
        <v>#REF!</v>
      </c>
      <c r="RTA1195" s="241" t="s">
        <v>39</v>
      </c>
      <c r="RTB1195" s="242" t="s">
        <v>26</v>
      </c>
      <c r="RTC1195" s="243">
        <v>7</v>
      </c>
      <c r="RTD1195" s="243">
        <v>2</v>
      </c>
      <c r="RTE1195" s="244" t="s">
        <v>237</v>
      </c>
      <c r="RTF1195" s="245">
        <v>119</v>
      </c>
      <c r="RTG1195" s="246">
        <v>213</v>
      </c>
      <c r="RTH1195" s="247" t="e">
        <f>RTH1228+RTH1254+RTH1285+RTH1301+RTH1323+RTH1355+RTH1371+RTH1392+RTH1412+RTH1440+#REF!+RTH1455+#REF!+#REF!+#REF!</f>
        <v>#REF!</v>
      </c>
      <c r="RTI1195" s="241" t="s">
        <v>39</v>
      </c>
      <c r="RTJ1195" s="242" t="s">
        <v>26</v>
      </c>
      <c r="RTK1195" s="243">
        <v>7</v>
      </c>
      <c r="RTL1195" s="243">
        <v>2</v>
      </c>
      <c r="RTM1195" s="244" t="s">
        <v>237</v>
      </c>
      <c r="RTN1195" s="245">
        <v>119</v>
      </c>
      <c r="RTO1195" s="246">
        <v>213</v>
      </c>
      <c r="RTP1195" s="247" t="e">
        <f>RTP1228+RTP1254+RTP1285+RTP1301+RTP1323+RTP1355+RTP1371+RTP1392+RTP1412+RTP1440+#REF!+RTP1455+#REF!+#REF!+#REF!</f>
        <v>#REF!</v>
      </c>
      <c r="RTQ1195" s="241" t="s">
        <v>39</v>
      </c>
      <c r="RTR1195" s="242" t="s">
        <v>26</v>
      </c>
      <c r="RTS1195" s="243">
        <v>7</v>
      </c>
      <c r="RTT1195" s="243">
        <v>2</v>
      </c>
      <c r="RTU1195" s="244" t="s">
        <v>237</v>
      </c>
      <c r="RTV1195" s="245">
        <v>119</v>
      </c>
      <c r="RTW1195" s="246">
        <v>213</v>
      </c>
      <c r="RTX1195" s="247" t="e">
        <f>RTX1228+RTX1254+RTX1285+RTX1301+RTX1323+RTX1355+RTX1371+RTX1392+RTX1412+RTX1440+#REF!+RTX1455+#REF!+#REF!+#REF!</f>
        <v>#REF!</v>
      </c>
      <c r="RTY1195" s="241" t="s">
        <v>39</v>
      </c>
      <c r="RTZ1195" s="242" t="s">
        <v>26</v>
      </c>
      <c r="RUA1195" s="243">
        <v>7</v>
      </c>
      <c r="RUB1195" s="243">
        <v>2</v>
      </c>
      <c r="RUC1195" s="244" t="s">
        <v>237</v>
      </c>
      <c r="RUD1195" s="245">
        <v>119</v>
      </c>
      <c r="RUE1195" s="246">
        <v>213</v>
      </c>
      <c r="RUF1195" s="247" t="e">
        <f>RUF1228+RUF1254+RUF1285+RUF1301+RUF1323+RUF1355+RUF1371+RUF1392+RUF1412+RUF1440+#REF!+RUF1455+#REF!+#REF!+#REF!</f>
        <v>#REF!</v>
      </c>
      <c r="RUG1195" s="241" t="s">
        <v>39</v>
      </c>
      <c r="RUH1195" s="242" t="s">
        <v>26</v>
      </c>
      <c r="RUI1195" s="243">
        <v>7</v>
      </c>
      <c r="RUJ1195" s="243">
        <v>2</v>
      </c>
      <c r="RUK1195" s="244" t="s">
        <v>237</v>
      </c>
      <c r="RUL1195" s="245">
        <v>119</v>
      </c>
      <c r="RUM1195" s="246">
        <v>213</v>
      </c>
      <c r="RUN1195" s="247" t="e">
        <f>RUN1228+RUN1254+RUN1285+RUN1301+RUN1323+RUN1355+RUN1371+RUN1392+RUN1412+RUN1440+#REF!+RUN1455+#REF!+#REF!+#REF!</f>
        <v>#REF!</v>
      </c>
      <c r="RUO1195" s="241" t="s">
        <v>39</v>
      </c>
      <c r="RUP1195" s="242" t="s">
        <v>26</v>
      </c>
      <c r="RUQ1195" s="243">
        <v>7</v>
      </c>
      <c r="RUR1195" s="243">
        <v>2</v>
      </c>
      <c r="RUS1195" s="244" t="s">
        <v>237</v>
      </c>
      <c r="RUT1195" s="245">
        <v>119</v>
      </c>
      <c r="RUU1195" s="246">
        <v>213</v>
      </c>
      <c r="RUV1195" s="247" t="e">
        <f>RUV1228+RUV1254+RUV1285+RUV1301+RUV1323+RUV1355+RUV1371+RUV1392+RUV1412+RUV1440+#REF!+RUV1455+#REF!+#REF!+#REF!</f>
        <v>#REF!</v>
      </c>
      <c r="RUW1195" s="241" t="s">
        <v>39</v>
      </c>
      <c r="RUX1195" s="242" t="s">
        <v>26</v>
      </c>
      <c r="RUY1195" s="243">
        <v>7</v>
      </c>
      <c r="RUZ1195" s="243">
        <v>2</v>
      </c>
      <c r="RVA1195" s="244" t="s">
        <v>237</v>
      </c>
      <c r="RVB1195" s="245">
        <v>119</v>
      </c>
      <c r="RVC1195" s="246">
        <v>213</v>
      </c>
      <c r="RVD1195" s="247" t="e">
        <f>RVD1228+RVD1254+RVD1285+RVD1301+RVD1323+RVD1355+RVD1371+RVD1392+RVD1412+RVD1440+#REF!+RVD1455+#REF!+#REF!+#REF!</f>
        <v>#REF!</v>
      </c>
      <c r="RVE1195" s="241" t="s">
        <v>39</v>
      </c>
      <c r="RVF1195" s="242" t="s">
        <v>26</v>
      </c>
      <c r="RVG1195" s="243">
        <v>7</v>
      </c>
      <c r="RVH1195" s="243">
        <v>2</v>
      </c>
      <c r="RVI1195" s="244" t="s">
        <v>237</v>
      </c>
      <c r="RVJ1195" s="245">
        <v>119</v>
      </c>
      <c r="RVK1195" s="246">
        <v>213</v>
      </c>
      <c r="RVL1195" s="247" t="e">
        <f>RVL1228+RVL1254+RVL1285+RVL1301+RVL1323+RVL1355+RVL1371+RVL1392+RVL1412+RVL1440+#REF!+RVL1455+#REF!+#REF!+#REF!</f>
        <v>#REF!</v>
      </c>
      <c r="RVM1195" s="241" t="s">
        <v>39</v>
      </c>
      <c r="RVN1195" s="242" t="s">
        <v>26</v>
      </c>
      <c r="RVO1195" s="243">
        <v>7</v>
      </c>
      <c r="RVP1195" s="243">
        <v>2</v>
      </c>
      <c r="RVQ1195" s="244" t="s">
        <v>237</v>
      </c>
      <c r="RVR1195" s="245">
        <v>119</v>
      </c>
      <c r="RVS1195" s="246">
        <v>213</v>
      </c>
      <c r="RVT1195" s="247" t="e">
        <f>RVT1228+RVT1254+RVT1285+RVT1301+RVT1323+RVT1355+RVT1371+RVT1392+RVT1412+RVT1440+#REF!+RVT1455+#REF!+#REF!+#REF!</f>
        <v>#REF!</v>
      </c>
      <c r="RVU1195" s="241" t="s">
        <v>39</v>
      </c>
      <c r="RVV1195" s="242" t="s">
        <v>26</v>
      </c>
      <c r="RVW1195" s="243">
        <v>7</v>
      </c>
      <c r="RVX1195" s="243">
        <v>2</v>
      </c>
      <c r="RVY1195" s="244" t="s">
        <v>237</v>
      </c>
      <c r="RVZ1195" s="245">
        <v>119</v>
      </c>
      <c r="RWA1195" s="246">
        <v>213</v>
      </c>
      <c r="RWB1195" s="247" t="e">
        <f>RWB1228+RWB1254+RWB1285+RWB1301+RWB1323+RWB1355+RWB1371+RWB1392+RWB1412+RWB1440+#REF!+RWB1455+#REF!+#REF!+#REF!</f>
        <v>#REF!</v>
      </c>
      <c r="RWC1195" s="241" t="s">
        <v>39</v>
      </c>
      <c r="RWD1195" s="242" t="s">
        <v>26</v>
      </c>
      <c r="RWE1195" s="243">
        <v>7</v>
      </c>
      <c r="RWF1195" s="243">
        <v>2</v>
      </c>
      <c r="RWG1195" s="244" t="s">
        <v>237</v>
      </c>
      <c r="RWH1195" s="245">
        <v>119</v>
      </c>
      <c r="RWI1195" s="246">
        <v>213</v>
      </c>
      <c r="RWJ1195" s="247" t="e">
        <f>RWJ1228+RWJ1254+RWJ1285+RWJ1301+RWJ1323+RWJ1355+RWJ1371+RWJ1392+RWJ1412+RWJ1440+#REF!+RWJ1455+#REF!+#REF!+#REF!</f>
        <v>#REF!</v>
      </c>
      <c r="RWK1195" s="241" t="s">
        <v>39</v>
      </c>
      <c r="RWL1195" s="242" t="s">
        <v>26</v>
      </c>
      <c r="RWM1195" s="243">
        <v>7</v>
      </c>
      <c r="RWN1195" s="243">
        <v>2</v>
      </c>
      <c r="RWO1195" s="244" t="s">
        <v>237</v>
      </c>
      <c r="RWP1195" s="245">
        <v>119</v>
      </c>
      <c r="RWQ1195" s="246">
        <v>213</v>
      </c>
      <c r="RWR1195" s="247" t="e">
        <f>RWR1228+RWR1254+RWR1285+RWR1301+RWR1323+RWR1355+RWR1371+RWR1392+RWR1412+RWR1440+#REF!+RWR1455+#REF!+#REF!+#REF!</f>
        <v>#REF!</v>
      </c>
      <c r="RWS1195" s="241" t="s">
        <v>39</v>
      </c>
      <c r="RWT1195" s="242" t="s">
        <v>26</v>
      </c>
      <c r="RWU1195" s="243">
        <v>7</v>
      </c>
      <c r="RWV1195" s="243">
        <v>2</v>
      </c>
      <c r="RWW1195" s="244" t="s">
        <v>237</v>
      </c>
      <c r="RWX1195" s="245">
        <v>119</v>
      </c>
      <c r="RWY1195" s="246">
        <v>213</v>
      </c>
      <c r="RWZ1195" s="247" t="e">
        <f>RWZ1228+RWZ1254+RWZ1285+RWZ1301+RWZ1323+RWZ1355+RWZ1371+RWZ1392+RWZ1412+RWZ1440+#REF!+RWZ1455+#REF!+#REF!+#REF!</f>
        <v>#REF!</v>
      </c>
      <c r="RXA1195" s="241" t="s">
        <v>39</v>
      </c>
      <c r="RXB1195" s="242" t="s">
        <v>26</v>
      </c>
      <c r="RXC1195" s="243">
        <v>7</v>
      </c>
      <c r="RXD1195" s="243">
        <v>2</v>
      </c>
      <c r="RXE1195" s="244" t="s">
        <v>237</v>
      </c>
      <c r="RXF1195" s="245">
        <v>119</v>
      </c>
      <c r="RXG1195" s="246">
        <v>213</v>
      </c>
      <c r="RXH1195" s="247" t="e">
        <f>RXH1228+RXH1254+RXH1285+RXH1301+RXH1323+RXH1355+RXH1371+RXH1392+RXH1412+RXH1440+#REF!+RXH1455+#REF!+#REF!+#REF!</f>
        <v>#REF!</v>
      </c>
      <c r="RXI1195" s="241" t="s">
        <v>39</v>
      </c>
      <c r="RXJ1195" s="242" t="s">
        <v>26</v>
      </c>
      <c r="RXK1195" s="243">
        <v>7</v>
      </c>
      <c r="RXL1195" s="243">
        <v>2</v>
      </c>
      <c r="RXM1195" s="244" t="s">
        <v>237</v>
      </c>
      <c r="RXN1195" s="245">
        <v>119</v>
      </c>
      <c r="RXO1195" s="246">
        <v>213</v>
      </c>
      <c r="RXP1195" s="247" t="e">
        <f>RXP1228+RXP1254+RXP1285+RXP1301+RXP1323+RXP1355+RXP1371+RXP1392+RXP1412+RXP1440+#REF!+RXP1455+#REF!+#REF!+#REF!</f>
        <v>#REF!</v>
      </c>
      <c r="RXQ1195" s="241" t="s">
        <v>39</v>
      </c>
      <c r="RXR1195" s="242" t="s">
        <v>26</v>
      </c>
      <c r="RXS1195" s="243">
        <v>7</v>
      </c>
      <c r="RXT1195" s="243">
        <v>2</v>
      </c>
      <c r="RXU1195" s="244" t="s">
        <v>237</v>
      </c>
      <c r="RXV1195" s="245">
        <v>119</v>
      </c>
      <c r="RXW1195" s="246">
        <v>213</v>
      </c>
      <c r="RXX1195" s="247" t="e">
        <f>RXX1228+RXX1254+RXX1285+RXX1301+RXX1323+RXX1355+RXX1371+RXX1392+RXX1412+RXX1440+#REF!+RXX1455+#REF!+#REF!+#REF!</f>
        <v>#REF!</v>
      </c>
      <c r="RXY1195" s="241" t="s">
        <v>39</v>
      </c>
      <c r="RXZ1195" s="242" t="s">
        <v>26</v>
      </c>
      <c r="RYA1195" s="243">
        <v>7</v>
      </c>
      <c r="RYB1195" s="243">
        <v>2</v>
      </c>
      <c r="RYC1195" s="244" t="s">
        <v>237</v>
      </c>
      <c r="RYD1195" s="245">
        <v>119</v>
      </c>
      <c r="RYE1195" s="246">
        <v>213</v>
      </c>
      <c r="RYF1195" s="247" t="e">
        <f>RYF1228+RYF1254+RYF1285+RYF1301+RYF1323+RYF1355+RYF1371+RYF1392+RYF1412+RYF1440+#REF!+RYF1455+#REF!+#REF!+#REF!</f>
        <v>#REF!</v>
      </c>
      <c r="RYG1195" s="241" t="s">
        <v>39</v>
      </c>
      <c r="RYH1195" s="242" t="s">
        <v>26</v>
      </c>
      <c r="RYI1195" s="243">
        <v>7</v>
      </c>
      <c r="RYJ1195" s="243">
        <v>2</v>
      </c>
      <c r="RYK1195" s="244" t="s">
        <v>237</v>
      </c>
      <c r="RYL1195" s="245">
        <v>119</v>
      </c>
      <c r="RYM1195" s="246">
        <v>213</v>
      </c>
      <c r="RYN1195" s="247" t="e">
        <f>RYN1228+RYN1254+RYN1285+RYN1301+RYN1323+RYN1355+RYN1371+RYN1392+RYN1412+RYN1440+#REF!+RYN1455+#REF!+#REF!+#REF!</f>
        <v>#REF!</v>
      </c>
      <c r="RYO1195" s="241" t="s">
        <v>39</v>
      </c>
      <c r="RYP1195" s="242" t="s">
        <v>26</v>
      </c>
      <c r="RYQ1195" s="243">
        <v>7</v>
      </c>
      <c r="RYR1195" s="243">
        <v>2</v>
      </c>
      <c r="RYS1195" s="244" t="s">
        <v>237</v>
      </c>
      <c r="RYT1195" s="245">
        <v>119</v>
      </c>
      <c r="RYU1195" s="246">
        <v>213</v>
      </c>
      <c r="RYV1195" s="247" t="e">
        <f>RYV1228+RYV1254+RYV1285+RYV1301+RYV1323+RYV1355+RYV1371+RYV1392+RYV1412+RYV1440+#REF!+RYV1455+#REF!+#REF!+#REF!</f>
        <v>#REF!</v>
      </c>
      <c r="RYW1195" s="241" t="s">
        <v>39</v>
      </c>
      <c r="RYX1195" s="242" t="s">
        <v>26</v>
      </c>
      <c r="RYY1195" s="243">
        <v>7</v>
      </c>
      <c r="RYZ1195" s="243">
        <v>2</v>
      </c>
      <c r="RZA1195" s="244" t="s">
        <v>237</v>
      </c>
      <c r="RZB1195" s="245">
        <v>119</v>
      </c>
      <c r="RZC1195" s="246">
        <v>213</v>
      </c>
      <c r="RZD1195" s="247" t="e">
        <f>RZD1228+RZD1254+RZD1285+RZD1301+RZD1323+RZD1355+RZD1371+RZD1392+RZD1412+RZD1440+#REF!+RZD1455+#REF!+#REF!+#REF!</f>
        <v>#REF!</v>
      </c>
      <c r="RZE1195" s="241" t="s">
        <v>39</v>
      </c>
      <c r="RZF1195" s="242" t="s">
        <v>26</v>
      </c>
      <c r="RZG1195" s="243">
        <v>7</v>
      </c>
      <c r="RZH1195" s="243">
        <v>2</v>
      </c>
      <c r="RZI1195" s="244" t="s">
        <v>237</v>
      </c>
      <c r="RZJ1195" s="245">
        <v>119</v>
      </c>
      <c r="RZK1195" s="246">
        <v>213</v>
      </c>
      <c r="RZL1195" s="247" t="e">
        <f>RZL1228+RZL1254+RZL1285+RZL1301+RZL1323+RZL1355+RZL1371+RZL1392+RZL1412+RZL1440+#REF!+RZL1455+#REF!+#REF!+#REF!</f>
        <v>#REF!</v>
      </c>
      <c r="RZM1195" s="241" t="s">
        <v>39</v>
      </c>
      <c r="RZN1195" s="242" t="s">
        <v>26</v>
      </c>
      <c r="RZO1195" s="243">
        <v>7</v>
      </c>
      <c r="RZP1195" s="243">
        <v>2</v>
      </c>
      <c r="RZQ1195" s="244" t="s">
        <v>237</v>
      </c>
      <c r="RZR1195" s="245">
        <v>119</v>
      </c>
      <c r="RZS1195" s="246">
        <v>213</v>
      </c>
      <c r="RZT1195" s="247" t="e">
        <f>RZT1228+RZT1254+RZT1285+RZT1301+RZT1323+RZT1355+RZT1371+RZT1392+RZT1412+RZT1440+#REF!+RZT1455+#REF!+#REF!+#REF!</f>
        <v>#REF!</v>
      </c>
      <c r="RZU1195" s="241" t="s">
        <v>39</v>
      </c>
      <c r="RZV1195" s="242" t="s">
        <v>26</v>
      </c>
      <c r="RZW1195" s="243">
        <v>7</v>
      </c>
      <c r="RZX1195" s="243">
        <v>2</v>
      </c>
      <c r="RZY1195" s="244" t="s">
        <v>237</v>
      </c>
      <c r="RZZ1195" s="245">
        <v>119</v>
      </c>
      <c r="SAA1195" s="246">
        <v>213</v>
      </c>
      <c r="SAB1195" s="247" t="e">
        <f>SAB1228+SAB1254+SAB1285+SAB1301+SAB1323+SAB1355+SAB1371+SAB1392+SAB1412+SAB1440+#REF!+SAB1455+#REF!+#REF!+#REF!</f>
        <v>#REF!</v>
      </c>
      <c r="SAC1195" s="241" t="s">
        <v>39</v>
      </c>
      <c r="SAD1195" s="242" t="s">
        <v>26</v>
      </c>
      <c r="SAE1195" s="243">
        <v>7</v>
      </c>
      <c r="SAF1195" s="243">
        <v>2</v>
      </c>
      <c r="SAG1195" s="244" t="s">
        <v>237</v>
      </c>
      <c r="SAH1195" s="245">
        <v>119</v>
      </c>
      <c r="SAI1195" s="246">
        <v>213</v>
      </c>
      <c r="SAJ1195" s="247" t="e">
        <f>SAJ1228+SAJ1254+SAJ1285+SAJ1301+SAJ1323+SAJ1355+SAJ1371+SAJ1392+SAJ1412+SAJ1440+#REF!+SAJ1455+#REF!+#REF!+#REF!</f>
        <v>#REF!</v>
      </c>
      <c r="SAK1195" s="241" t="s">
        <v>39</v>
      </c>
      <c r="SAL1195" s="242" t="s">
        <v>26</v>
      </c>
      <c r="SAM1195" s="243">
        <v>7</v>
      </c>
      <c r="SAN1195" s="243">
        <v>2</v>
      </c>
      <c r="SAO1195" s="244" t="s">
        <v>237</v>
      </c>
      <c r="SAP1195" s="245">
        <v>119</v>
      </c>
      <c r="SAQ1195" s="246">
        <v>213</v>
      </c>
      <c r="SAR1195" s="247" t="e">
        <f>SAR1228+SAR1254+SAR1285+SAR1301+SAR1323+SAR1355+SAR1371+SAR1392+SAR1412+SAR1440+#REF!+SAR1455+#REF!+#REF!+#REF!</f>
        <v>#REF!</v>
      </c>
      <c r="SAS1195" s="241" t="s">
        <v>39</v>
      </c>
      <c r="SAT1195" s="242" t="s">
        <v>26</v>
      </c>
      <c r="SAU1195" s="243">
        <v>7</v>
      </c>
      <c r="SAV1195" s="243">
        <v>2</v>
      </c>
      <c r="SAW1195" s="244" t="s">
        <v>237</v>
      </c>
      <c r="SAX1195" s="245">
        <v>119</v>
      </c>
      <c r="SAY1195" s="246">
        <v>213</v>
      </c>
      <c r="SAZ1195" s="247" t="e">
        <f>SAZ1228+SAZ1254+SAZ1285+SAZ1301+SAZ1323+SAZ1355+SAZ1371+SAZ1392+SAZ1412+SAZ1440+#REF!+SAZ1455+#REF!+#REF!+#REF!</f>
        <v>#REF!</v>
      </c>
      <c r="SBA1195" s="241" t="s">
        <v>39</v>
      </c>
      <c r="SBB1195" s="242" t="s">
        <v>26</v>
      </c>
      <c r="SBC1195" s="243">
        <v>7</v>
      </c>
      <c r="SBD1195" s="243">
        <v>2</v>
      </c>
      <c r="SBE1195" s="244" t="s">
        <v>237</v>
      </c>
      <c r="SBF1195" s="245">
        <v>119</v>
      </c>
      <c r="SBG1195" s="246">
        <v>213</v>
      </c>
      <c r="SBH1195" s="247" t="e">
        <f>SBH1228+SBH1254+SBH1285+SBH1301+SBH1323+SBH1355+SBH1371+SBH1392+SBH1412+SBH1440+#REF!+SBH1455+#REF!+#REF!+#REF!</f>
        <v>#REF!</v>
      </c>
      <c r="SBI1195" s="241" t="s">
        <v>39</v>
      </c>
      <c r="SBJ1195" s="242" t="s">
        <v>26</v>
      </c>
      <c r="SBK1195" s="243">
        <v>7</v>
      </c>
      <c r="SBL1195" s="243">
        <v>2</v>
      </c>
      <c r="SBM1195" s="244" t="s">
        <v>237</v>
      </c>
      <c r="SBN1195" s="245">
        <v>119</v>
      </c>
      <c r="SBO1195" s="246">
        <v>213</v>
      </c>
      <c r="SBP1195" s="247" t="e">
        <f>SBP1228+SBP1254+SBP1285+SBP1301+SBP1323+SBP1355+SBP1371+SBP1392+SBP1412+SBP1440+#REF!+SBP1455+#REF!+#REF!+#REF!</f>
        <v>#REF!</v>
      </c>
      <c r="SBQ1195" s="241" t="s">
        <v>39</v>
      </c>
      <c r="SBR1195" s="242" t="s">
        <v>26</v>
      </c>
      <c r="SBS1195" s="243">
        <v>7</v>
      </c>
      <c r="SBT1195" s="243">
        <v>2</v>
      </c>
      <c r="SBU1195" s="244" t="s">
        <v>237</v>
      </c>
      <c r="SBV1195" s="245">
        <v>119</v>
      </c>
      <c r="SBW1195" s="246">
        <v>213</v>
      </c>
      <c r="SBX1195" s="247" t="e">
        <f>SBX1228+SBX1254+SBX1285+SBX1301+SBX1323+SBX1355+SBX1371+SBX1392+SBX1412+SBX1440+#REF!+SBX1455+#REF!+#REF!+#REF!</f>
        <v>#REF!</v>
      </c>
      <c r="SBY1195" s="241" t="s">
        <v>39</v>
      </c>
      <c r="SBZ1195" s="242" t="s">
        <v>26</v>
      </c>
      <c r="SCA1195" s="243">
        <v>7</v>
      </c>
      <c r="SCB1195" s="243">
        <v>2</v>
      </c>
      <c r="SCC1195" s="244" t="s">
        <v>237</v>
      </c>
      <c r="SCD1195" s="245">
        <v>119</v>
      </c>
      <c r="SCE1195" s="246">
        <v>213</v>
      </c>
      <c r="SCF1195" s="247" t="e">
        <f>SCF1228+SCF1254+SCF1285+SCF1301+SCF1323+SCF1355+SCF1371+SCF1392+SCF1412+SCF1440+#REF!+SCF1455+#REF!+#REF!+#REF!</f>
        <v>#REF!</v>
      </c>
      <c r="SCG1195" s="241" t="s">
        <v>39</v>
      </c>
      <c r="SCH1195" s="242" t="s">
        <v>26</v>
      </c>
      <c r="SCI1195" s="243">
        <v>7</v>
      </c>
      <c r="SCJ1195" s="243">
        <v>2</v>
      </c>
      <c r="SCK1195" s="244" t="s">
        <v>237</v>
      </c>
      <c r="SCL1195" s="245">
        <v>119</v>
      </c>
      <c r="SCM1195" s="246">
        <v>213</v>
      </c>
      <c r="SCN1195" s="247" t="e">
        <f>SCN1228+SCN1254+SCN1285+SCN1301+SCN1323+SCN1355+SCN1371+SCN1392+SCN1412+SCN1440+#REF!+SCN1455+#REF!+#REF!+#REF!</f>
        <v>#REF!</v>
      </c>
      <c r="SCO1195" s="241" t="s">
        <v>39</v>
      </c>
      <c r="SCP1195" s="242" t="s">
        <v>26</v>
      </c>
      <c r="SCQ1195" s="243">
        <v>7</v>
      </c>
      <c r="SCR1195" s="243">
        <v>2</v>
      </c>
      <c r="SCS1195" s="244" t="s">
        <v>237</v>
      </c>
      <c r="SCT1195" s="245">
        <v>119</v>
      </c>
      <c r="SCU1195" s="246">
        <v>213</v>
      </c>
      <c r="SCV1195" s="247" t="e">
        <f>SCV1228+SCV1254+SCV1285+SCV1301+SCV1323+SCV1355+SCV1371+SCV1392+SCV1412+SCV1440+#REF!+SCV1455+#REF!+#REF!+#REF!</f>
        <v>#REF!</v>
      </c>
      <c r="SCW1195" s="241" t="s">
        <v>39</v>
      </c>
      <c r="SCX1195" s="242" t="s">
        <v>26</v>
      </c>
      <c r="SCY1195" s="243">
        <v>7</v>
      </c>
      <c r="SCZ1195" s="243">
        <v>2</v>
      </c>
      <c r="SDA1195" s="244" t="s">
        <v>237</v>
      </c>
      <c r="SDB1195" s="245">
        <v>119</v>
      </c>
      <c r="SDC1195" s="246">
        <v>213</v>
      </c>
      <c r="SDD1195" s="247" t="e">
        <f>SDD1228+SDD1254+SDD1285+SDD1301+SDD1323+SDD1355+SDD1371+SDD1392+SDD1412+SDD1440+#REF!+SDD1455+#REF!+#REF!+#REF!</f>
        <v>#REF!</v>
      </c>
      <c r="SDE1195" s="241" t="s">
        <v>39</v>
      </c>
      <c r="SDF1195" s="242" t="s">
        <v>26</v>
      </c>
      <c r="SDG1195" s="243">
        <v>7</v>
      </c>
      <c r="SDH1195" s="243">
        <v>2</v>
      </c>
      <c r="SDI1195" s="244" t="s">
        <v>237</v>
      </c>
      <c r="SDJ1195" s="245">
        <v>119</v>
      </c>
      <c r="SDK1195" s="246">
        <v>213</v>
      </c>
      <c r="SDL1195" s="247" t="e">
        <f>SDL1228+SDL1254+SDL1285+SDL1301+SDL1323+SDL1355+SDL1371+SDL1392+SDL1412+SDL1440+#REF!+SDL1455+#REF!+#REF!+#REF!</f>
        <v>#REF!</v>
      </c>
      <c r="SDM1195" s="241" t="s">
        <v>39</v>
      </c>
      <c r="SDN1195" s="242" t="s">
        <v>26</v>
      </c>
      <c r="SDO1195" s="243">
        <v>7</v>
      </c>
      <c r="SDP1195" s="243">
        <v>2</v>
      </c>
      <c r="SDQ1195" s="244" t="s">
        <v>237</v>
      </c>
      <c r="SDR1195" s="245">
        <v>119</v>
      </c>
      <c r="SDS1195" s="246">
        <v>213</v>
      </c>
      <c r="SDT1195" s="247" t="e">
        <f>SDT1228+SDT1254+SDT1285+SDT1301+SDT1323+SDT1355+SDT1371+SDT1392+SDT1412+SDT1440+#REF!+SDT1455+#REF!+#REF!+#REF!</f>
        <v>#REF!</v>
      </c>
      <c r="SDU1195" s="241" t="s">
        <v>39</v>
      </c>
      <c r="SDV1195" s="242" t="s">
        <v>26</v>
      </c>
      <c r="SDW1195" s="243">
        <v>7</v>
      </c>
      <c r="SDX1195" s="243">
        <v>2</v>
      </c>
      <c r="SDY1195" s="244" t="s">
        <v>237</v>
      </c>
      <c r="SDZ1195" s="245">
        <v>119</v>
      </c>
      <c r="SEA1195" s="246">
        <v>213</v>
      </c>
      <c r="SEB1195" s="247" t="e">
        <f>SEB1228+SEB1254+SEB1285+SEB1301+SEB1323+SEB1355+SEB1371+SEB1392+SEB1412+SEB1440+#REF!+SEB1455+#REF!+#REF!+#REF!</f>
        <v>#REF!</v>
      </c>
      <c r="SEC1195" s="241" t="s">
        <v>39</v>
      </c>
      <c r="SED1195" s="242" t="s">
        <v>26</v>
      </c>
      <c r="SEE1195" s="243">
        <v>7</v>
      </c>
      <c r="SEF1195" s="243">
        <v>2</v>
      </c>
      <c r="SEG1195" s="244" t="s">
        <v>237</v>
      </c>
      <c r="SEH1195" s="245">
        <v>119</v>
      </c>
      <c r="SEI1195" s="246">
        <v>213</v>
      </c>
      <c r="SEJ1195" s="247" t="e">
        <f>SEJ1228+SEJ1254+SEJ1285+SEJ1301+SEJ1323+SEJ1355+SEJ1371+SEJ1392+SEJ1412+SEJ1440+#REF!+SEJ1455+#REF!+#REF!+#REF!</f>
        <v>#REF!</v>
      </c>
      <c r="SEK1195" s="241" t="s">
        <v>39</v>
      </c>
      <c r="SEL1195" s="242" t="s">
        <v>26</v>
      </c>
      <c r="SEM1195" s="243">
        <v>7</v>
      </c>
      <c r="SEN1195" s="243">
        <v>2</v>
      </c>
      <c r="SEO1195" s="244" t="s">
        <v>237</v>
      </c>
      <c r="SEP1195" s="245">
        <v>119</v>
      </c>
      <c r="SEQ1195" s="246">
        <v>213</v>
      </c>
      <c r="SER1195" s="247" t="e">
        <f>SER1228+SER1254+SER1285+SER1301+SER1323+SER1355+SER1371+SER1392+SER1412+SER1440+#REF!+SER1455+#REF!+#REF!+#REF!</f>
        <v>#REF!</v>
      </c>
      <c r="SES1195" s="241" t="s">
        <v>39</v>
      </c>
      <c r="SET1195" s="242" t="s">
        <v>26</v>
      </c>
      <c r="SEU1195" s="243">
        <v>7</v>
      </c>
      <c r="SEV1195" s="243">
        <v>2</v>
      </c>
      <c r="SEW1195" s="244" t="s">
        <v>237</v>
      </c>
      <c r="SEX1195" s="245">
        <v>119</v>
      </c>
      <c r="SEY1195" s="246">
        <v>213</v>
      </c>
      <c r="SEZ1195" s="247" t="e">
        <f>SEZ1228+SEZ1254+SEZ1285+SEZ1301+SEZ1323+SEZ1355+SEZ1371+SEZ1392+SEZ1412+SEZ1440+#REF!+SEZ1455+#REF!+#REF!+#REF!</f>
        <v>#REF!</v>
      </c>
      <c r="SFA1195" s="241" t="s">
        <v>39</v>
      </c>
      <c r="SFB1195" s="242" t="s">
        <v>26</v>
      </c>
      <c r="SFC1195" s="243">
        <v>7</v>
      </c>
      <c r="SFD1195" s="243">
        <v>2</v>
      </c>
      <c r="SFE1195" s="244" t="s">
        <v>237</v>
      </c>
      <c r="SFF1195" s="245">
        <v>119</v>
      </c>
      <c r="SFG1195" s="246">
        <v>213</v>
      </c>
      <c r="SFH1195" s="247" t="e">
        <f>SFH1228+SFH1254+SFH1285+SFH1301+SFH1323+SFH1355+SFH1371+SFH1392+SFH1412+SFH1440+#REF!+SFH1455+#REF!+#REF!+#REF!</f>
        <v>#REF!</v>
      </c>
      <c r="SFI1195" s="241" t="s">
        <v>39</v>
      </c>
      <c r="SFJ1195" s="242" t="s">
        <v>26</v>
      </c>
      <c r="SFK1195" s="243">
        <v>7</v>
      </c>
      <c r="SFL1195" s="243">
        <v>2</v>
      </c>
      <c r="SFM1195" s="244" t="s">
        <v>237</v>
      </c>
      <c r="SFN1195" s="245">
        <v>119</v>
      </c>
      <c r="SFO1195" s="246">
        <v>213</v>
      </c>
      <c r="SFP1195" s="247" t="e">
        <f>SFP1228+SFP1254+SFP1285+SFP1301+SFP1323+SFP1355+SFP1371+SFP1392+SFP1412+SFP1440+#REF!+SFP1455+#REF!+#REF!+#REF!</f>
        <v>#REF!</v>
      </c>
      <c r="SFQ1195" s="241" t="s">
        <v>39</v>
      </c>
      <c r="SFR1195" s="242" t="s">
        <v>26</v>
      </c>
      <c r="SFS1195" s="243">
        <v>7</v>
      </c>
      <c r="SFT1195" s="243">
        <v>2</v>
      </c>
      <c r="SFU1195" s="244" t="s">
        <v>237</v>
      </c>
      <c r="SFV1195" s="245">
        <v>119</v>
      </c>
      <c r="SFW1195" s="246">
        <v>213</v>
      </c>
      <c r="SFX1195" s="247" t="e">
        <f>SFX1228+SFX1254+SFX1285+SFX1301+SFX1323+SFX1355+SFX1371+SFX1392+SFX1412+SFX1440+#REF!+SFX1455+#REF!+#REF!+#REF!</f>
        <v>#REF!</v>
      </c>
      <c r="SFY1195" s="241" t="s">
        <v>39</v>
      </c>
      <c r="SFZ1195" s="242" t="s">
        <v>26</v>
      </c>
      <c r="SGA1195" s="243">
        <v>7</v>
      </c>
      <c r="SGB1195" s="243">
        <v>2</v>
      </c>
      <c r="SGC1195" s="244" t="s">
        <v>237</v>
      </c>
      <c r="SGD1195" s="245">
        <v>119</v>
      </c>
      <c r="SGE1195" s="246">
        <v>213</v>
      </c>
      <c r="SGF1195" s="247" t="e">
        <f>SGF1228+SGF1254+SGF1285+SGF1301+SGF1323+SGF1355+SGF1371+SGF1392+SGF1412+SGF1440+#REF!+SGF1455+#REF!+#REF!+#REF!</f>
        <v>#REF!</v>
      </c>
      <c r="SGG1195" s="241" t="s">
        <v>39</v>
      </c>
      <c r="SGH1195" s="242" t="s">
        <v>26</v>
      </c>
      <c r="SGI1195" s="243">
        <v>7</v>
      </c>
      <c r="SGJ1195" s="243">
        <v>2</v>
      </c>
      <c r="SGK1195" s="244" t="s">
        <v>237</v>
      </c>
      <c r="SGL1195" s="245">
        <v>119</v>
      </c>
      <c r="SGM1195" s="246">
        <v>213</v>
      </c>
      <c r="SGN1195" s="247" t="e">
        <f>SGN1228+SGN1254+SGN1285+SGN1301+SGN1323+SGN1355+SGN1371+SGN1392+SGN1412+SGN1440+#REF!+SGN1455+#REF!+#REF!+#REF!</f>
        <v>#REF!</v>
      </c>
      <c r="SGO1195" s="241" t="s">
        <v>39</v>
      </c>
      <c r="SGP1195" s="242" t="s">
        <v>26</v>
      </c>
      <c r="SGQ1195" s="243">
        <v>7</v>
      </c>
      <c r="SGR1195" s="243">
        <v>2</v>
      </c>
      <c r="SGS1195" s="244" t="s">
        <v>237</v>
      </c>
      <c r="SGT1195" s="245">
        <v>119</v>
      </c>
      <c r="SGU1195" s="246">
        <v>213</v>
      </c>
      <c r="SGV1195" s="247" t="e">
        <f>SGV1228+SGV1254+SGV1285+SGV1301+SGV1323+SGV1355+SGV1371+SGV1392+SGV1412+SGV1440+#REF!+SGV1455+#REF!+#REF!+#REF!</f>
        <v>#REF!</v>
      </c>
      <c r="SGW1195" s="241" t="s">
        <v>39</v>
      </c>
      <c r="SGX1195" s="242" t="s">
        <v>26</v>
      </c>
      <c r="SGY1195" s="243">
        <v>7</v>
      </c>
      <c r="SGZ1195" s="243">
        <v>2</v>
      </c>
      <c r="SHA1195" s="244" t="s">
        <v>237</v>
      </c>
      <c r="SHB1195" s="245">
        <v>119</v>
      </c>
      <c r="SHC1195" s="246">
        <v>213</v>
      </c>
      <c r="SHD1195" s="247" t="e">
        <f>SHD1228+SHD1254+SHD1285+SHD1301+SHD1323+SHD1355+SHD1371+SHD1392+SHD1412+SHD1440+#REF!+SHD1455+#REF!+#REF!+#REF!</f>
        <v>#REF!</v>
      </c>
      <c r="SHE1195" s="241" t="s">
        <v>39</v>
      </c>
      <c r="SHF1195" s="242" t="s">
        <v>26</v>
      </c>
      <c r="SHG1195" s="243">
        <v>7</v>
      </c>
      <c r="SHH1195" s="243">
        <v>2</v>
      </c>
      <c r="SHI1195" s="244" t="s">
        <v>237</v>
      </c>
      <c r="SHJ1195" s="245">
        <v>119</v>
      </c>
      <c r="SHK1195" s="246">
        <v>213</v>
      </c>
      <c r="SHL1195" s="247" t="e">
        <f>SHL1228+SHL1254+SHL1285+SHL1301+SHL1323+SHL1355+SHL1371+SHL1392+SHL1412+SHL1440+#REF!+SHL1455+#REF!+#REF!+#REF!</f>
        <v>#REF!</v>
      </c>
      <c r="SHM1195" s="241" t="s">
        <v>39</v>
      </c>
      <c r="SHN1195" s="242" t="s">
        <v>26</v>
      </c>
      <c r="SHO1195" s="243">
        <v>7</v>
      </c>
      <c r="SHP1195" s="243">
        <v>2</v>
      </c>
      <c r="SHQ1195" s="244" t="s">
        <v>237</v>
      </c>
      <c r="SHR1195" s="245">
        <v>119</v>
      </c>
      <c r="SHS1195" s="246">
        <v>213</v>
      </c>
      <c r="SHT1195" s="247" t="e">
        <f>SHT1228+SHT1254+SHT1285+SHT1301+SHT1323+SHT1355+SHT1371+SHT1392+SHT1412+SHT1440+#REF!+SHT1455+#REF!+#REF!+#REF!</f>
        <v>#REF!</v>
      </c>
      <c r="SHU1195" s="241" t="s">
        <v>39</v>
      </c>
      <c r="SHV1195" s="242" t="s">
        <v>26</v>
      </c>
      <c r="SHW1195" s="243">
        <v>7</v>
      </c>
      <c r="SHX1195" s="243">
        <v>2</v>
      </c>
      <c r="SHY1195" s="244" t="s">
        <v>237</v>
      </c>
      <c r="SHZ1195" s="245">
        <v>119</v>
      </c>
      <c r="SIA1195" s="246">
        <v>213</v>
      </c>
      <c r="SIB1195" s="247" t="e">
        <f>SIB1228+SIB1254+SIB1285+SIB1301+SIB1323+SIB1355+SIB1371+SIB1392+SIB1412+SIB1440+#REF!+SIB1455+#REF!+#REF!+#REF!</f>
        <v>#REF!</v>
      </c>
      <c r="SIC1195" s="241" t="s">
        <v>39</v>
      </c>
      <c r="SID1195" s="242" t="s">
        <v>26</v>
      </c>
      <c r="SIE1195" s="243">
        <v>7</v>
      </c>
      <c r="SIF1195" s="243">
        <v>2</v>
      </c>
      <c r="SIG1195" s="244" t="s">
        <v>237</v>
      </c>
      <c r="SIH1195" s="245">
        <v>119</v>
      </c>
      <c r="SII1195" s="246">
        <v>213</v>
      </c>
      <c r="SIJ1195" s="247" t="e">
        <f>SIJ1228+SIJ1254+SIJ1285+SIJ1301+SIJ1323+SIJ1355+SIJ1371+SIJ1392+SIJ1412+SIJ1440+#REF!+SIJ1455+#REF!+#REF!+#REF!</f>
        <v>#REF!</v>
      </c>
      <c r="SIK1195" s="241" t="s">
        <v>39</v>
      </c>
      <c r="SIL1195" s="242" t="s">
        <v>26</v>
      </c>
      <c r="SIM1195" s="243">
        <v>7</v>
      </c>
      <c r="SIN1195" s="243">
        <v>2</v>
      </c>
      <c r="SIO1195" s="244" t="s">
        <v>237</v>
      </c>
      <c r="SIP1195" s="245">
        <v>119</v>
      </c>
      <c r="SIQ1195" s="246">
        <v>213</v>
      </c>
      <c r="SIR1195" s="247" t="e">
        <f>SIR1228+SIR1254+SIR1285+SIR1301+SIR1323+SIR1355+SIR1371+SIR1392+SIR1412+SIR1440+#REF!+SIR1455+#REF!+#REF!+#REF!</f>
        <v>#REF!</v>
      </c>
      <c r="SIS1195" s="241" t="s">
        <v>39</v>
      </c>
      <c r="SIT1195" s="242" t="s">
        <v>26</v>
      </c>
      <c r="SIU1195" s="243">
        <v>7</v>
      </c>
      <c r="SIV1195" s="243">
        <v>2</v>
      </c>
      <c r="SIW1195" s="244" t="s">
        <v>237</v>
      </c>
      <c r="SIX1195" s="245">
        <v>119</v>
      </c>
      <c r="SIY1195" s="246">
        <v>213</v>
      </c>
      <c r="SIZ1195" s="247" t="e">
        <f>SIZ1228+SIZ1254+SIZ1285+SIZ1301+SIZ1323+SIZ1355+SIZ1371+SIZ1392+SIZ1412+SIZ1440+#REF!+SIZ1455+#REF!+#REF!+#REF!</f>
        <v>#REF!</v>
      </c>
      <c r="SJA1195" s="241" t="s">
        <v>39</v>
      </c>
      <c r="SJB1195" s="242" t="s">
        <v>26</v>
      </c>
      <c r="SJC1195" s="243">
        <v>7</v>
      </c>
      <c r="SJD1195" s="243">
        <v>2</v>
      </c>
      <c r="SJE1195" s="244" t="s">
        <v>237</v>
      </c>
      <c r="SJF1195" s="245">
        <v>119</v>
      </c>
      <c r="SJG1195" s="246">
        <v>213</v>
      </c>
      <c r="SJH1195" s="247" t="e">
        <f>SJH1228+SJH1254+SJH1285+SJH1301+SJH1323+SJH1355+SJH1371+SJH1392+SJH1412+SJH1440+#REF!+SJH1455+#REF!+#REF!+#REF!</f>
        <v>#REF!</v>
      </c>
      <c r="SJI1195" s="241" t="s">
        <v>39</v>
      </c>
      <c r="SJJ1195" s="242" t="s">
        <v>26</v>
      </c>
      <c r="SJK1195" s="243">
        <v>7</v>
      </c>
      <c r="SJL1195" s="243">
        <v>2</v>
      </c>
      <c r="SJM1195" s="244" t="s">
        <v>237</v>
      </c>
      <c r="SJN1195" s="245">
        <v>119</v>
      </c>
      <c r="SJO1195" s="246">
        <v>213</v>
      </c>
      <c r="SJP1195" s="247" t="e">
        <f>SJP1228+SJP1254+SJP1285+SJP1301+SJP1323+SJP1355+SJP1371+SJP1392+SJP1412+SJP1440+#REF!+SJP1455+#REF!+#REF!+#REF!</f>
        <v>#REF!</v>
      </c>
      <c r="SJQ1195" s="241" t="s">
        <v>39</v>
      </c>
      <c r="SJR1195" s="242" t="s">
        <v>26</v>
      </c>
      <c r="SJS1195" s="243">
        <v>7</v>
      </c>
      <c r="SJT1195" s="243">
        <v>2</v>
      </c>
      <c r="SJU1195" s="244" t="s">
        <v>237</v>
      </c>
      <c r="SJV1195" s="245">
        <v>119</v>
      </c>
      <c r="SJW1195" s="246">
        <v>213</v>
      </c>
      <c r="SJX1195" s="247" t="e">
        <f>SJX1228+SJX1254+SJX1285+SJX1301+SJX1323+SJX1355+SJX1371+SJX1392+SJX1412+SJX1440+#REF!+SJX1455+#REF!+#REF!+#REF!</f>
        <v>#REF!</v>
      </c>
      <c r="SJY1195" s="241" t="s">
        <v>39</v>
      </c>
      <c r="SJZ1195" s="242" t="s">
        <v>26</v>
      </c>
      <c r="SKA1195" s="243">
        <v>7</v>
      </c>
      <c r="SKB1195" s="243">
        <v>2</v>
      </c>
      <c r="SKC1195" s="244" t="s">
        <v>237</v>
      </c>
      <c r="SKD1195" s="245">
        <v>119</v>
      </c>
      <c r="SKE1195" s="246">
        <v>213</v>
      </c>
      <c r="SKF1195" s="247" t="e">
        <f>SKF1228+SKF1254+SKF1285+SKF1301+SKF1323+SKF1355+SKF1371+SKF1392+SKF1412+SKF1440+#REF!+SKF1455+#REF!+#REF!+#REF!</f>
        <v>#REF!</v>
      </c>
      <c r="SKG1195" s="241" t="s">
        <v>39</v>
      </c>
      <c r="SKH1195" s="242" t="s">
        <v>26</v>
      </c>
      <c r="SKI1195" s="243">
        <v>7</v>
      </c>
      <c r="SKJ1195" s="243">
        <v>2</v>
      </c>
      <c r="SKK1195" s="244" t="s">
        <v>237</v>
      </c>
      <c r="SKL1195" s="245">
        <v>119</v>
      </c>
      <c r="SKM1195" s="246">
        <v>213</v>
      </c>
      <c r="SKN1195" s="247" t="e">
        <f>SKN1228+SKN1254+SKN1285+SKN1301+SKN1323+SKN1355+SKN1371+SKN1392+SKN1412+SKN1440+#REF!+SKN1455+#REF!+#REF!+#REF!</f>
        <v>#REF!</v>
      </c>
      <c r="SKO1195" s="241" t="s">
        <v>39</v>
      </c>
      <c r="SKP1195" s="242" t="s">
        <v>26</v>
      </c>
      <c r="SKQ1195" s="243">
        <v>7</v>
      </c>
      <c r="SKR1195" s="243">
        <v>2</v>
      </c>
      <c r="SKS1195" s="244" t="s">
        <v>237</v>
      </c>
      <c r="SKT1195" s="245">
        <v>119</v>
      </c>
      <c r="SKU1195" s="246">
        <v>213</v>
      </c>
      <c r="SKV1195" s="247" t="e">
        <f>SKV1228+SKV1254+SKV1285+SKV1301+SKV1323+SKV1355+SKV1371+SKV1392+SKV1412+SKV1440+#REF!+SKV1455+#REF!+#REF!+#REF!</f>
        <v>#REF!</v>
      </c>
      <c r="SKW1195" s="241" t="s">
        <v>39</v>
      </c>
      <c r="SKX1195" s="242" t="s">
        <v>26</v>
      </c>
      <c r="SKY1195" s="243">
        <v>7</v>
      </c>
      <c r="SKZ1195" s="243">
        <v>2</v>
      </c>
      <c r="SLA1195" s="244" t="s">
        <v>237</v>
      </c>
      <c r="SLB1195" s="245">
        <v>119</v>
      </c>
      <c r="SLC1195" s="246">
        <v>213</v>
      </c>
      <c r="SLD1195" s="247" t="e">
        <f>SLD1228+SLD1254+SLD1285+SLD1301+SLD1323+SLD1355+SLD1371+SLD1392+SLD1412+SLD1440+#REF!+SLD1455+#REF!+#REF!+#REF!</f>
        <v>#REF!</v>
      </c>
      <c r="SLE1195" s="241" t="s">
        <v>39</v>
      </c>
      <c r="SLF1195" s="242" t="s">
        <v>26</v>
      </c>
      <c r="SLG1195" s="243">
        <v>7</v>
      </c>
      <c r="SLH1195" s="243">
        <v>2</v>
      </c>
      <c r="SLI1195" s="244" t="s">
        <v>237</v>
      </c>
      <c r="SLJ1195" s="245">
        <v>119</v>
      </c>
      <c r="SLK1195" s="246">
        <v>213</v>
      </c>
      <c r="SLL1195" s="247" t="e">
        <f>SLL1228+SLL1254+SLL1285+SLL1301+SLL1323+SLL1355+SLL1371+SLL1392+SLL1412+SLL1440+#REF!+SLL1455+#REF!+#REF!+#REF!</f>
        <v>#REF!</v>
      </c>
      <c r="SLM1195" s="241" t="s">
        <v>39</v>
      </c>
      <c r="SLN1195" s="242" t="s">
        <v>26</v>
      </c>
      <c r="SLO1195" s="243">
        <v>7</v>
      </c>
      <c r="SLP1195" s="243">
        <v>2</v>
      </c>
      <c r="SLQ1195" s="244" t="s">
        <v>237</v>
      </c>
      <c r="SLR1195" s="245">
        <v>119</v>
      </c>
      <c r="SLS1195" s="246">
        <v>213</v>
      </c>
      <c r="SLT1195" s="247" t="e">
        <f>SLT1228+SLT1254+SLT1285+SLT1301+SLT1323+SLT1355+SLT1371+SLT1392+SLT1412+SLT1440+#REF!+SLT1455+#REF!+#REF!+#REF!</f>
        <v>#REF!</v>
      </c>
      <c r="SLU1195" s="241" t="s">
        <v>39</v>
      </c>
      <c r="SLV1195" s="242" t="s">
        <v>26</v>
      </c>
      <c r="SLW1195" s="243">
        <v>7</v>
      </c>
      <c r="SLX1195" s="243">
        <v>2</v>
      </c>
      <c r="SLY1195" s="244" t="s">
        <v>237</v>
      </c>
      <c r="SLZ1195" s="245">
        <v>119</v>
      </c>
      <c r="SMA1195" s="246">
        <v>213</v>
      </c>
      <c r="SMB1195" s="247" t="e">
        <f>SMB1228+SMB1254+SMB1285+SMB1301+SMB1323+SMB1355+SMB1371+SMB1392+SMB1412+SMB1440+#REF!+SMB1455+#REF!+#REF!+#REF!</f>
        <v>#REF!</v>
      </c>
      <c r="SMC1195" s="241" t="s">
        <v>39</v>
      </c>
      <c r="SMD1195" s="242" t="s">
        <v>26</v>
      </c>
      <c r="SME1195" s="243">
        <v>7</v>
      </c>
      <c r="SMF1195" s="243">
        <v>2</v>
      </c>
      <c r="SMG1195" s="244" t="s">
        <v>237</v>
      </c>
      <c r="SMH1195" s="245">
        <v>119</v>
      </c>
      <c r="SMI1195" s="246">
        <v>213</v>
      </c>
      <c r="SMJ1195" s="247" t="e">
        <f>SMJ1228+SMJ1254+SMJ1285+SMJ1301+SMJ1323+SMJ1355+SMJ1371+SMJ1392+SMJ1412+SMJ1440+#REF!+SMJ1455+#REF!+#REF!+#REF!</f>
        <v>#REF!</v>
      </c>
      <c r="SMK1195" s="241" t="s">
        <v>39</v>
      </c>
      <c r="SML1195" s="242" t="s">
        <v>26</v>
      </c>
      <c r="SMM1195" s="243">
        <v>7</v>
      </c>
      <c r="SMN1195" s="243">
        <v>2</v>
      </c>
      <c r="SMO1195" s="244" t="s">
        <v>237</v>
      </c>
      <c r="SMP1195" s="245">
        <v>119</v>
      </c>
      <c r="SMQ1195" s="246">
        <v>213</v>
      </c>
      <c r="SMR1195" s="247" t="e">
        <f>SMR1228+SMR1254+SMR1285+SMR1301+SMR1323+SMR1355+SMR1371+SMR1392+SMR1412+SMR1440+#REF!+SMR1455+#REF!+#REF!+#REF!</f>
        <v>#REF!</v>
      </c>
      <c r="SMS1195" s="241" t="s">
        <v>39</v>
      </c>
      <c r="SMT1195" s="242" t="s">
        <v>26</v>
      </c>
      <c r="SMU1195" s="243">
        <v>7</v>
      </c>
      <c r="SMV1195" s="243">
        <v>2</v>
      </c>
      <c r="SMW1195" s="244" t="s">
        <v>237</v>
      </c>
      <c r="SMX1195" s="245">
        <v>119</v>
      </c>
      <c r="SMY1195" s="246">
        <v>213</v>
      </c>
      <c r="SMZ1195" s="247" t="e">
        <f>SMZ1228+SMZ1254+SMZ1285+SMZ1301+SMZ1323+SMZ1355+SMZ1371+SMZ1392+SMZ1412+SMZ1440+#REF!+SMZ1455+#REF!+#REF!+#REF!</f>
        <v>#REF!</v>
      </c>
      <c r="SNA1195" s="241" t="s">
        <v>39</v>
      </c>
      <c r="SNB1195" s="242" t="s">
        <v>26</v>
      </c>
      <c r="SNC1195" s="243">
        <v>7</v>
      </c>
      <c r="SND1195" s="243">
        <v>2</v>
      </c>
      <c r="SNE1195" s="244" t="s">
        <v>237</v>
      </c>
      <c r="SNF1195" s="245">
        <v>119</v>
      </c>
      <c r="SNG1195" s="246">
        <v>213</v>
      </c>
      <c r="SNH1195" s="247" t="e">
        <f>SNH1228+SNH1254+SNH1285+SNH1301+SNH1323+SNH1355+SNH1371+SNH1392+SNH1412+SNH1440+#REF!+SNH1455+#REF!+#REF!+#REF!</f>
        <v>#REF!</v>
      </c>
      <c r="SNI1195" s="241" t="s">
        <v>39</v>
      </c>
      <c r="SNJ1195" s="242" t="s">
        <v>26</v>
      </c>
      <c r="SNK1195" s="243">
        <v>7</v>
      </c>
      <c r="SNL1195" s="243">
        <v>2</v>
      </c>
      <c r="SNM1195" s="244" t="s">
        <v>237</v>
      </c>
      <c r="SNN1195" s="245">
        <v>119</v>
      </c>
      <c r="SNO1195" s="246">
        <v>213</v>
      </c>
      <c r="SNP1195" s="247" t="e">
        <f>SNP1228+SNP1254+SNP1285+SNP1301+SNP1323+SNP1355+SNP1371+SNP1392+SNP1412+SNP1440+#REF!+SNP1455+#REF!+#REF!+#REF!</f>
        <v>#REF!</v>
      </c>
      <c r="SNQ1195" s="241" t="s">
        <v>39</v>
      </c>
      <c r="SNR1195" s="242" t="s">
        <v>26</v>
      </c>
      <c r="SNS1195" s="243">
        <v>7</v>
      </c>
      <c r="SNT1195" s="243">
        <v>2</v>
      </c>
      <c r="SNU1195" s="244" t="s">
        <v>237</v>
      </c>
      <c r="SNV1195" s="245">
        <v>119</v>
      </c>
      <c r="SNW1195" s="246">
        <v>213</v>
      </c>
      <c r="SNX1195" s="247" t="e">
        <f>SNX1228+SNX1254+SNX1285+SNX1301+SNX1323+SNX1355+SNX1371+SNX1392+SNX1412+SNX1440+#REF!+SNX1455+#REF!+#REF!+#REF!</f>
        <v>#REF!</v>
      </c>
      <c r="SNY1195" s="241" t="s">
        <v>39</v>
      </c>
      <c r="SNZ1195" s="242" t="s">
        <v>26</v>
      </c>
      <c r="SOA1195" s="243">
        <v>7</v>
      </c>
      <c r="SOB1195" s="243">
        <v>2</v>
      </c>
      <c r="SOC1195" s="244" t="s">
        <v>237</v>
      </c>
      <c r="SOD1195" s="245">
        <v>119</v>
      </c>
      <c r="SOE1195" s="246">
        <v>213</v>
      </c>
      <c r="SOF1195" s="247" t="e">
        <f>SOF1228+SOF1254+SOF1285+SOF1301+SOF1323+SOF1355+SOF1371+SOF1392+SOF1412+SOF1440+#REF!+SOF1455+#REF!+#REF!+#REF!</f>
        <v>#REF!</v>
      </c>
      <c r="SOG1195" s="241" t="s">
        <v>39</v>
      </c>
      <c r="SOH1195" s="242" t="s">
        <v>26</v>
      </c>
      <c r="SOI1195" s="243">
        <v>7</v>
      </c>
      <c r="SOJ1195" s="243">
        <v>2</v>
      </c>
      <c r="SOK1195" s="244" t="s">
        <v>237</v>
      </c>
      <c r="SOL1195" s="245">
        <v>119</v>
      </c>
      <c r="SOM1195" s="246">
        <v>213</v>
      </c>
      <c r="SON1195" s="247" t="e">
        <f>SON1228+SON1254+SON1285+SON1301+SON1323+SON1355+SON1371+SON1392+SON1412+SON1440+#REF!+SON1455+#REF!+#REF!+#REF!</f>
        <v>#REF!</v>
      </c>
      <c r="SOO1195" s="241" t="s">
        <v>39</v>
      </c>
      <c r="SOP1195" s="242" t="s">
        <v>26</v>
      </c>
      <c r="SOQ1195" s="243">
        <v>7</v>
      </c>
      <c r="SOR1195" s="243">
        <v>2</v>
      </c>
      <c r="SOS1195" s="244" t="s">
        <v>237</v>
      </c>
      <c r="SOT1195" s="245">
        <v>119</v>
      </c>
      <c r="SOU1195" s="246">
        <v>213</v>
      </c>
      <c r="SOV1195" s="247" t="e">
        <f>SOV1228+SOV1254+SOV1285+SOV1301+SOV1323+SOV1355+SOV1371+SOV1392+SOV1412+SOV1440+#REF!+SOV1455+#REF!+#REF!+#REF!</f>
        <v>#REF!</v>
      </c>
      <c r="SOW1195" s="241" t="s">
        <v>39</v>
      </c>
      <c r="SOX1195" s="242" t="s">
        <v>26</v>
      </c>
      <c r="SOY1195" s="243">
        <v>7</v>
      </c>
      <c r="SOZ1195" s="243">
        <v>2</v>
      </c>
      <c r="SPA1195" s="244" t="s">
        <v>237</v>
      </c>
      <c r="SPB1195" s="245">
        <v>119</v>
      </c>
      <c r="SPC1195" s="246">
        <v>213</v>
      </c>
      <c r="SPD1195" s="247" t="e">
        <f>SPD1228+SPD1254+SPD1285+SPD1301+SPD1323+SPD1355+SPD1371+SPD1392+SPD1412+SPD1440+#REF!+SPD1455+#REF!+#REF!+#REF!</f>
        <v>#REF!</v>
      </c>
      <c r="SPE1195" s="241" t="s">
        <v>39</v>
      </c>
      <c r="SPF1195" s="242" t="s">
        <v>26</v>
      </c>
      <c r="SPG1195" s="243">
        <v>7</v>
      </c>
      <c r="SPH1195" s="243">
        <v>2</v>
      </c>
      <c r="SPI1195" s="244" t="s">
        <v>237</v>
      </c>
      <c r="SPJ1195" s="245">
        <v>119</v>
      </c>
      <c r="SPK1195" s="246">
        <v>213</v>
      </c>
      <c r="SPL1195" s="247" t="e">
        <f>SPL1228+SPL1254+SPL1285+SPL1301+SPL1323+SPL1355+SPL1371+SPL1392+SPL1412+SPL1440+#REF!+SPL1455+#REF!+#REF!+#REF!</f>
        <v>#REF!</v>
      </c>
      <c r="SPM1195" s="241" t="s">
        <v>39</v>
      </c>
      <c r="SPN1195" s="242" t="s">
        <v>26</v>
      </c>
      <c r="SPO1195" s="243">
        <v>7</v>
      </c>
      <c r="SPP1195" s="243">
        <v>2</v>
      </c>
      <c r="SPQ1195" s="244" t="s">
        <v>237</v>
      </c>
      <c r="SPR1195" s="245">
        <v>119</v>
      </c>
      <c r="SPS1195" s="246">
        <v>213</v>
      </c>
      <c r="SPT1195" s="247" t="e">
        <f>SPT1228+SPT1254+SPT1285+SPT1301+SPT1323+SPT1355+SPT1371+SPT1392+SPT1412+SPT1440+#REF!+SPT1455+#REF!+#REF!+#REF!</f>
        <v>#REF!</v>
      </c>
      <c r="SPU1195" s="241" t="s">
        <v>39</v>
      </c>
      <c r="SPV1195" s="242" t="s">
        <v>26</v>
      </c>
      <c r="SPW1195" s="243">
        <v>7</v>
      </c>
      <c r="SPX1195" s="243">
        <v>2</v>
      </c>
      <c r="SPY1195" s="244" t="s">
        <v>237</v>
      </c>
      <c r="SPZ1195" s="245">
        <v>119</v>
      </c>
      <c r="SQA1195" s="246">
        <v>213</v>
      </c>
      <c r="SQB1195" s="247" t="e">
        <f>SQB1228+SQB1254+SQB1285+SQB1301+SQB1323+SQB1355+SQB1371+SQB1392+SQB1412+SQB1440+#REF!+SQB1455+#REF!+#REF!+#REF!</f>
        <v>#REF!</v>
      </c>
      <c r="SQC1195" s="241" t="s">
        <v>39</v>
      </c>
      <c r="SQD1195" s="242" t="s">
        <v>26</v>
      </c>
      <c r="SQE1195" s="243">
        <v>7</v>
      </c>
      <c r="SQF1195" s="243">
        <v>2</v>
      </c>
      <c r="SQG1195" s="244" t="s">
        <v>237</v>
      </c>
      <c r="SQH1195" s="245">
        <v>119</v>
      </c>
      <c r="SQI1195" s="246">
        <v>213</v>
      </c>
      <c r="SQJ1195" s="247" t="e">
        <f>SQJ1228+SQJ1254+SQJ1285+SQJ1301+SQJ1323+SQJ1355+SQJ1371+SQJ1392+SQJ1412+SQJ1440+#REF!+SQJ1455+#REF!+#REF!+#REF!</f>
        <v>#REF!</v>
      </c>
      <c r="SQK1195" s="241" t="s">
        <v>39</v>
      </c>
      <c r="SQL1195" s="242" t="s">
        <v>26</v>
      </c>
      <c r="SQM1195" s="243">
        <v>7</v>
      </c>
      <c r="SQN1195" s="243">
        <v>2</v>
      </c>
      <c r="SQO1195" s="244" t="s">
        <v>237</v>
      </c>
      <c r="SQP1195" s="245">
        <v>119</v>
      </c>
      <c r="SQQ1195" s="246">
        <v>213</v>
      </c>
      <c r="SQR1195" s="247" t="e">
        <f>SQR1228+SQR1254+SQR1285+SQR1301+SQR1323+SQR1355+SQR1371+SQR1392+SQR1412+SQR1440+#REF!+SQR1455+#REF!+#REF!+#REF!</f>
        <v>#REF!</v>
      </c>
      <c r="SQS1195" s="241" t="s">
        <v>39</v>
      </c>
      <c r="SQT1195" s="242" t="s">
        <v>26</v>
      </c>
      <c r="SQU1195" s="243">
        <v>7</v>
      </c>
      <c r="SQV1195" s="243">
        <v>2</v>
      </c>
      <c r="SQW1195" s="244" t="s">
        <v>237</v>
      </c>
      <c r="SQX1195" s="245">
        <v>119</v>
      </c>
      <c r="SQY1195" s="246">
        <v>213</v>
      </c>
      <c r="SQZ1195" s="247" t="e">
        <f>SQZ1228+SQZ1254+SQZ1285+SQZ1301+SQZ1323+SQZ1355+SQZ1371+SQZ1392+SQZ1412+SQZ1440+#REF!+SQZ1455+#REF!+#REF!+#REF!</f>
        <v>#REF!</v>
      </c>
      <c r="SRA1195" s="241" t="s">
        <v>39</v>
      </c>
      <c r="SRB1195" s="242" t="s">
        <v>26</v>
      </c>
      <c r="SRC1195" s="243">
        <v>7</v>
      </c>
      <c r="SRD1195" s="243">
        <v>2</v>
      </c>
      <c r="SRE1195" s="244" t="s">
        <v>237</v>
      </c>
      <c r="SRF1195" s="245">
        <v>119</v>
      </c>
      <c r="SRG1195" s="246">
        <v>213</v>
      </c>
      <c r="SRH1195" s="247" t="e">
        <f>SRH1228+SRH1254+SRH1285+SRH1301+SRH1323+SRH1355+SRH1371+SRH1392+SRH1412+SRH1440+#REF!+SRH1455+#REF!+#REF!+#REF!</f>
        <v>#REF!</v>
      </c>
      <c r="SRI1195" s="241" t="s">
        <v>39</v>
      </c>
      <c r="SRJ1195" s="242" t="s">
        <v>26</v>
      </c>
      <c r="SRK1195" s="243">
        <v>7</v>
      </c>
      <c r="SRL1195" s="243">
        <v>2</v>
      </c>
      <c r="SRM1195" s="244" t="s">
        <v>237</v>
      </c>
      <c r="SRN1195" s="245">
        <v>119</v>
      </c>
      <c r="SRO1195" s="246">
        <v>213</v>
      </c>
      <c r="SRP1195" s="247" t="e">
        <f>SRP1228+SRP1254+SRP1285+SRP1301+SRP1323+SRP1355+SRP1371+SRP1392+SRP1412+SRP1440+#REF!+SRP1455+#REF!+#REF!+#REF!</f>
        <v>#REF!</v>
      </c>
      <c r="SRQ1195" s="241" t="s">
        <v>39</v>
      </c>
      <c r="SRR1195" s="242" t="s">
        <v>26</v>
      </c>
      <c r="SRS1195" s="243">
        <v>7</v>
      </c>
      <c r="SRT1195" s="243">
        <v>2</v>
      </c>
      <c r="SRU1195" s="244" t="s">
        <v>237</v>
      </c>
      <c r="SRV1195" s="245">
        <v>119</v>
      </c>
      <c r="SRW1195" s="246">
        <v>213</v>
      </c>
      <c r="SRX1195" s="247" t="e">
        <f>SRX1228+SRX1254+SRX1285+SRX1301+SRX1323+SRX1355+SRX1371+SRX1392+SRX1412+SRX1440+#REF!+SRX1455+#REF!+#REF!+#REF!</f>
        <v>#REF!</v>
      </c>
      <c r="SRY1195" s="241" t="s">
        <v>39</v>
      </c>
      <c r="SRZ1195" s="242" t="s">
        <v>26</v>
      </c>
      <c r="SSA1195" s="243">
        <v>7</v>
      </c>
      <c r="SSB1195" s="243">
        <v>2</v>
      </c>
      <c r="SSC1195" s="244" t="s">
        <v>237</v>
      </c>
      <c r="SSD1195" s="245">
        <v>119</v>
      </c>
      <c r="SSE1195" s="246">
        <v>213</v>
      </c>
      <c r="SSF1195" s="247" t="e">
        <f>SSF1228+SSF1254+SSF1285+SSF1301+SSF1323+SSF1355+SSF1371+SSF1392+SSF1412+SSF1440+#REF!+SSF1455+#REF!+#REF!+#REF!</f>
        <v>#REF!</v>
      </c>
      <c r="SSG1195" s="241" t="s">
        <v>39</v>
      </c>
      <c r="SSH1195" s="242" t="s">
        <v>26</v>
      </c>
      <c r="SSI1195" s="243">
        <v>7</v>
      </c>
      <c r="SSJ1195" s="243">
        <v>2</v>
      </c>
      <c r="SSK1195" s="244" t="s">
        <v>237</v>
      </c>
      <c r="SSL1195" s="245">
        <v>119</v>
      </c>
      <c r="SSM1195" s="246">
        <v>213</v>
      </c>
      <c r="SSN1195" s="247" t="e">
        <f>SSN1228+SSN1254+SSN1285+SSN1301+SSN1323+SSN1355+SSN1371+SSN1392+SSN1412+SSN1440+#REF!+SSN1455+#REF!+#REF!+#REF!</f>
        <v>#REF!</v>
      </c>
      <c r="SSO1195" s="241" t="s">
        <v>39</v>
      </c>
      <c r="SSP1195" s="242" t="s">
        <v>26</v>
      </c>
      <c r="SSQ1195" s="243">
        <v>7</v>
      </c>
      <c r="SSR1195" s="243">
        <v>2</v>
      </c>
      <c r="SSS1195" s="244" t="s">
        <v>237</v>
      </c>
      <c r="SST1195" s="245">
        <v>119</v>
      </c>
      <c r="SSU1195" s="246">
        <v>213</v>
      </c>
      <c r="SSV1195" s="247" t="e">
        <f>SSV1228+SSV1254+SSV1285+SSV1301+SSV1323+SSV1355+SSV1371+SSV1392+SSV1412+SSV1440+#REF!+SSV1455+#REF!+#REF!+#REF!</f>
        <v>#REF!</v>
      </c>
      <c r="SSW1195" s="241" t="s">
        <v>39</v>
      </c>
      <c r="SSX1195" s="242" t="s">
        <v>26</v>
      </c>
      <c r="SSY1195" s="243">
        <v>7</v>
      </c>
      <c r="SSZ1195" s="243">
        <v>2</v>
      </c>
      <c r="STA1195" s="244" t="s">
        <v>237</v>
      </c>
      <c r="STB1195" s="245">
        <v>119</v>
      </c>
      <c r="STC1195" s="246">
        <v>213</v>
      </c>
      <c r="STD1195" s="247" t="e">
        <f>STD1228+STD1254+STD1285+STD1301+STD1323+STD1355+STD1371+STD1392+STD1412+STD1440+#REF!+STD1455+#REF!+#REF!+#REF!</f>
        <v>#REF!</v>
      </c>
      <c r="STE1195" s="241" t="s">
        <v>39</v>
      </c>
      <c r="STF1195" s="242" t="s">
        <v>26</v>
      </c>
      <c r="STG1195" s="243">
        <v>7</v>
      </c>
      <c r="STH1195" s="243">
        <v>2</v>
      </c>
      <c r="STI1195" s="244" t="s">
        <v>237</v>
      </c>
      <c r="STJ1195" s="245">
        <v>119</v>
      </c>
      <c r="STK1195" s="246">
        <v>213</v>
      </c>
      <c r="STL1195" s="247" t="e">
        <f>STL1228+STL1254+STL1285+STL1301+STL1323+STL1355+STL1371+STL1392+STL1412+STL1440+#REF!+STL1455+#REF!+#REF!+#REF!</f>
        <v>#REF!</v>
      </c>
      <c r="STM1195" s="241" t="s">
        <v>39</v>
      </c>
      <c r="STN1195" s="242" t="s">
        <v>26</v>
      </c>
      <c r="STO1195" s="243">
        <v>7</v>
      </c>
      <c r="STP1195" s="243">
        <v>2</v>
      </c>
      <c r="STQ1195" s="244" t="s">
        <v>237</v>
      </c>
      <c r="STR1195" s="245">
        <v>119</v>
      </c>
      <c r="STS1195" s="246">
        <v>213</v>
      </c>
      <c r="STT1195" s="247" t="e">
        <f>STT1228+STT1254+STT1285+STT1301+STT1323+STT1355+STT1371+STT1392+STT1412+STT1440+#REF!+STT1455+#REF!+#REF!+#REF!</f>
        <v>#REF!</v>
      </c>
      <c r="STU1195" s="241" t="s">
        <v>39</v>
      </c>
      <c r="STV1195" s="242" t="s">
        <v>26</v>
      </c>
      <c r="STW1195" s="243">
        <v>7</v>
      </c>
      <c r="STX1195" s="243">
        <v>2</v>
      </c>
      <c r="STY1195" s="244" t="s">
        <v>237</v>
      </c>
      <c r="STZ1195" s="245">
        <v>119</v>
      </c>
      <c r="SUA1195" s="246">
        <v>213</v>
      </c>
      <c r="SUB1195" s="247" t="e">
        <f>SUB1228+SUB1254+SUB1285+SUB1301+SUB1323+SUB1355+SUB1371+SUB1392+SUB1412+SUB1440+#REF!+SUB1455+#REF!+#REF!+#REF!</f>
        <v>#REF!</v>
      </c>
      <c r="SUC1195" s="241" t="s">
        <v>39</v>
      </c>
      <c r="SUD1195" s="242" t="s">
        <v>26</v>
      </c>
      <c r="SUE1195" s="243">
        <v>7</v>
      </c>
      <c r="SUF1195" s="243">
        <v>2</v>
      </c>
      <c r="SUG1195" s="244" t="s">
        <v>237</v>
      </c>
      <c r="SUH1195" s="245">
        <v>119</v>
      </c>
      <c r="SUI1195" s="246">
        <v>213</v>
      </c>
      <c r="SUJ1195" s="247" t="e">
        <f>SUJ1228+SUJ1254+SUJ1285+SUJ1301+SUJ1323+SUJ1355+SUJ1371+SUJ1392+SUJ1412+SUJ1440+#REF!+SUJ1455+#REF!+#REF!+#REF!</f>
        <v>#REF!</v>
      </c>
      <c r="SUK1195" s="241" t="s">
        <v>39</v>
      </c>
      <c r="SUL1195" s="242" t="s">
        <v>26</v>
      </c>
      <c r="SUM1195" s="243">
        <v>7</v>
      </c>
      <c r="SUN1195" s="243">
        <v>2</v>
      </c>
      <c r="SUO1195" s="244" t="s">
        <v>237</v>
      </c>
      <c r="SUP1195" s="245">
        <v>119</v>
      </c>
      <c r="SUQ1195" s="246">
        <v>213</v>
      </c>
      <c r="SUR1195" s="247" t="e">
        <f>SUR1228+SUR1254+SUR1285+SUR1301+SUR1323+SUR1355+SUR1371+SUR1392+SUR1412+SUR1440+#REF!+SUR1455+#REF!+#REF!+#REF!</f>
        <v>#REF!</v>
      </c>
      <c r="SUS1195" s="241" t="s">
        <v>39</v>
      </c>
      <c r="SUT1195" s="242" t="s">
        <v>26</v>
      </c>
      <c r="SUU1195" s="243">
        <v>7</v>
      </c>
      <c r="SUV1195" s="243">
        <v>2</v>
      </c>
      <c r="SUW1195" s="244" t="s">
        <v>237</v>
      </c>
      <c r="SUX1195" s="245">
        <v>119</v>
      </c>
      <c r="SUY1195" s="246">
        <v>213</v>
      </c>
      <c r="SUZ1195" s="247" t="e">
        <f>SUZ1228+SUZ1254+SUZ1285+SUZ1301+SUZ1323+SUZ1355+SUZ1371+SUZ1392+SUZ1412+SUZ1440+#REF!+SUZ1455+#REF!+#REF!+#REF!</f>
        <v>#REF!</v>
      </c>
      <c r="SVA1195" s="241" t="s">
        <v>39</v>
      </c>
      <c r="SVB1195" s="242" t="s">
        <v>26</v>
      </c>
      <c r="SVC1195" s="243">
        <v>7</v>
      </c>
      <c r="SVD1195" s="243">
        <v>2</v>
      </c>
      <c r="SVE1195" s="244" t="s">
        <v>237</v>
      </c>
      <c r="SVF1195" s="245">
        <v>119</v>
      </c>
      <c r="SVG1195" s="246">
        <v>213</v>
      </c>
      <c r="SVH1195" s="247" t="e">
        <f>SVH1228+SVH1254+SVH1285+SVH1301+SVH1323+SVH1355+SVH1371+SVH1392+SVH1412+SVH1440+#REF!+SVH1455+#REF!+#REF!+#REF!</f>
        <v>#REF!</v>
      </c>
      <c r="SVI1195" s="241" t="s">
        <v>39</v>
      </c>
      <c r="SVJ1195" s="242" t="s">
        <v>26</v>
      </c>
      <c r="SVK1195" s="243">
        <v>7</v>
      </c>
      <c r="SVL1195" s="243">
        <v>2</v>
      </c>
      <c r="SVM1195" s="244" t="s">
        <v>237</v>
      </c>
      <c r="SVN1195" s="245">
        <v>119</v>
      </c>
      <c r="SVO1195" s="246">
        <v>213</v>
      </c>
      <c r="SVP1195" s="247" t="e">
        <f>SVP1228+SVP1254+SVP1285+SVP1301+SVP1323+SVP1355+SVP1371+SVP1392+SVP1412+SVP1440+#REF!+SVP1455+#REF!+#REF!+#REF!</f>
        <v>#REF!</v>
      </c>
      <c r="SVQ1195" s="241" t="s">
        <v>39</v>
      </c>
      <c r="SVR1195" s="242" t="s">
        <v>26</v>
      </c>
      <c r="SVS1195" s="243">
        <v>7</v>
      </c>
      <c r="SVT1195" s="243">
        <v>2</v>
      </c>
      <c r="SVU1195" s="244" t="s">
        <v>237</v>
      </c>
      <c r="SVV1195" s="245">
        <v>119</v>
      </c>
      <c r="SVW1195" s="246">
        <v>213</v>
      </c>
      <c r="SVX1195" s="247" t="e">
        <f>SVX1228+SVX1254+SVX1285+SVX1301+SVX1323+SVX1355+SVX1371+SVX1392+SVX1412+SVX1440+#REF!+SVX1455+#REF!+#REF!+#REF!</f>
        <v>#REF!</v>
      </c>
      <c r="SVY1195" s="241" t="s">
        <v>39</v>
      </c>
      <c r="SVZ1195" s="242" t="s">
        <v>26</v>
      </c>
      <c r="SWA1195" s="243">
        <v>7</v>
      </c>
      <c r="SWB1195" s="243">
        <v>2</v>
      </c>
      <c r="SWC1195" s="244" t="s">
        <v>237</v>
      </c>
      <c r="SWD1195" s="245">
        <v>119</v>
      </c>
      <c r="SWE1195" s="246">
        <v>213</v>
      </c>
      <c r="SWF1195" s="247" t="e">
        <f>SWF1228+SWF1254+SWF1285+SWF1301+SWF1323+SWF1355+SWF1371+SWF1392+SWF1412+SWF1440+#REF!+SWF1455+#REF!+#REF!+#REF!</f>
        <v>#REF!</v>
      </c>
      <c r="SWG1195" s="241" t="s">
        <v>39</v>
      </c>
      <c r="SWH1195" s="242" t="s">
        <v>26</v>
      </c>
      <c r="SWI1195" s="243">
        <v>7</v>
      </c>
      <c r="SWJ1195" s="243">
        <v>2</v>
      </c>
      <c r="SWK1195" s="244" t="s">
        <v>237</v>
      </c>
      <c r="SWL1195" s="245">
        <v>119</v>
      </c>
      <c r="SWM1195" s="246">
        <v>213</v>
      </c>
      <c r="SWN1195" s="247" t="e">
        <f>SWN1228+SWN1254+SWN1285+SWN1301+SWN1323+SWN1355+SWN1371+SWN1392+SWN1412+SWN1440+#REF!+SWN1455+#REF!+#REF!+#REF!</f>
        <v>#REF!</v>
      </c>
      <c r="SWO1195" s="241" t="s">
        <v>39</v>
      </c>
      <c r="SWP1195" s="242" t="s">
        <v>26</v>
      </c>
      <c r="SWQ1195" s="243">
        <v>7</v>
      </c>
      <c r="SWR1195" s="243">
        <v>2</v>
      </c>
      <c r="SWS1195" s="244" t="s">
        <v>237</v>
      </c>
      <c r="SWT1195" s="245">
        <v>119</v>
      </c>
      <c r="SWU1195" s="246">
        <v>213</v>
      </c>
      <c r="SWV1195" s="247" t="e">
        <f>SWV1228+SWV1254+SWV1285+SWV1301+SWV1323+SWV1355+SWV1371+SWV1392+SWV1412+SWV1440+#REF!+SWV1455+#REF!+#REF!+#REF!</f>
        <v>#REF!</v>
      </c>
      <c r="SWW1195" s="241" t="s">
        <v>39</v>
      </c>
      <c r="SWX1195" s="242" t="s">
        <v>26</v>
      </c>
      <c r="SWY1195" s="243">
        <v>7</v>
      </c>
      <c r="SWZ1195" s="243">
        <v>2</v>
      </c>
      <c r="SXA1195" s="244" t="s">
        <v>237</v>
      </c>
      <c r="SXB1195" s="245">
        <v>119</v>
      </c>
      <c r="SXC1195" s="246">
        <v>213</v>
      </c>
      <c r="SXD1195" s="247" t="e">
        <f>SXD1228+SXD1254+SXD1285+SXD1301+SXD1323+SXD1355+SXD1371+SXD1392+SXD1412+SXD1440+#REF!+SXD1455+#REF!+#REF!+#REF!</f>
        <v>#REF!</v>
      </c>
      <c r="SXE1195" s="241" t="s">
        <v>39</v>
      </c>
      <c r="SXF1195" s="242" t="s">
        <v>26</v>
      </c>
      <c r="SXG1195" s="243">
        <v>7</v>
      </c>
      <c r="SXH1195" s="243">
        <v>2</v>
      </c>
      <c r="SXI1195" s="244" t="s">
        <v>237</v>
      </c>
      <c r="SXJ1195" s="245">
        <v>119</v>
      </c>
      <c r="SXK1195" s="246">
        <v>213</v>
      </c>
      <c r="SXL1195" s="247" t="e">
        <f>SXL1228+SXL1254+SXL1285+SXL1301+SXL1323+SXL1355+SXL1371+SXL1392+SXL1412+SXL1440+#REF!+SXL1455+#REF!+#REF!+#REF!</f>
        <v>#REF!</v>
      </c>
      <c r="SXM1195" s="241" t="s">
        <v>39</v>
      </c>
      <c r="SXN1195" s="242" t="s">
        <v>26</v>
      </c>
      <c r="SXO1195" s="243">
        <v>7</v>
      </c>
      <c r="SXP1195" s="243">
        <v>2</v>
      </c>
      <c r="SXQ1195" s="244" t="s">
        <v>237</v>
      </c>
      <c r="SXR1195" s="245">
        <v>119</v>
      </c>
      <c r="SXS1195" s="246">
        <v>213</v>
      </c>
      <c r="SXT1195" s="247" t="e">
        <f>SXT1228+SXT1254+SXT1285+SXT1301+SXT1323+SXT1355+SXT1371+SXT1392+SXT1412+SXT1440+#REF!+SXT1455+#REF!+#REF!+#REF!</f>
        <v>#REF!</v>
      </c>
      <c r="SXU1195" s="241" t="s">
        <v>39</v>
      </c>
      <c r="SXV1195" s="242" t="s">
        <v>26</v>
      </c>
      <c r="SXW1195" s="243">
        <v>7</v>
      </c>
      <c r="SXX1195" s="243">
        <v>2</v>
      </c>
      <c r="SXY1195" s="244" t="s">
        <v>237</v>
      </c>
      <c r="SXZ1195" s="245">
        <v>119</v>
      </c>
      <c r="SYA1195" s="246">
        <v>213</v>
      </c>
      <c r="SYB1195" s="247" t="e">
        <f>SYB1228+SYB1254+SYB1285+SYB1301+SYB1323+SYB1355+SYB1371+SYB1392+SYB1412+SYB1440+#REF!+SYB1455+#REF!+#REF!+#REF!</f>
        <v>#REF!</v>
      </c>
      <c r="SYC1195" s="241" t="s">
        <v>39</v>
      </c>
      <c r="SYD1195" s="242" t="s">
        <v>26</v>
      </c>
      <c r="SYE1195" s="243">
        <v>7</v>
      </c>
      <c r="SYF1195" s="243">
        <v>2</v>
      </c>
      <c r="SYG1195" s="244" t="s">
        <v>237</v>
      </c>
      <c r="SYH1195" s="245">
        <v>119</v>
      </c>
      <c r="SYI1195" s="246">
        <v>213</v>
      </c>
      <c r="SYJ1195" s="247" t="e">
        <f>SYJ1228+SYJ1254+SYJ1285+SYJ1301+SYJ1323+SYJ1355+SYJ1371+SYJ1392+SYJ1412+SYJ1440+#REF!+SYJ1455+#REF!+#REF!+#REF!</f>
        <v>#REF!</v>
      </c>
      <c r="SYK1195" s="241" t="s">
        <v>39</v>
      </c>
      <c r="SYL1195" s="242" t="s">
        <v>26</v>
      </c>
      <c r="SYM1195" s="243">
        <v>7</v>
      </c>
      <c r="SYN1195" s="243">
        <v>2</v>
      </c>
      <c r="SYO1195" s="244" t="s">
        <v>237</v>
      </c>
      <c r="SYP1195" s="245">
        <v>119</v>
      </c>
      <c r="SYQ1195" s="246">
        <v>213</v>
      </c>
      <c r="SYR1195" s="247" t="e">
        <f>SYR1228+SYR1254+SYR1285+SYR1301+SYR1323+SYR1355+SYR1371+SYR1392+SYR1412+SYR1440+#REF!+SYR1455+#REF!+#REF!+#REF!</f>
        <v>#REF!</v>
      </c>
      <c r="SYS1195" s="241" t="s">
        <v>39</v>
      </c>
      <c r="SYT1195" s="242" t="s">
        <v>26</v>
      </c>
      <c r="SYU1195" s="243">
        <v>7</v>
      </c>
      <c r="SYV1195" s="243">
        <v>2</v>
      </c>
      <c r="SYW1195" s="244" t="s">
        <v>237</v>
      </c>
      <c r="SYX1195" s="245">
        <v>119</v>
      </c>
      <c r="SYY1195" s="246">
        <v>213</v>
      </c>
      <c r="SYZ1195" s="247" t="e">
        <f>SYZ1228+SYZ1254+SYZ1285+SYZ1301+SYZ1323+SYZ1355+SYZ1371+SYZ1392+SYZ1412+SYZ1440+#REF!+SYZ1455+#REF!+#REF!+#REF!</f>
        <v>#REF!</v>
      </c>
      <c r="SZA1195" s="241" t="s">
        <v>39</v>
      </c>
      <c r="SZB1195" s="242" t="s">
        <v>26</v>
      </c>
      <c r="SZC1195" s="243">
        <v>7</v>
      </c>
      <c r="SZD1195" s="243">
        <v>2</v>
      </c>
      <c r="SZE1195" s="244" t="s">
        <v>237</v>
      </c>
      <c r="SZF1195" s="245">
        <v>119</v>
      </c>
      <c r="SZG1195" s="246">
        <v>213</v>
      </c>
      <c r="SZH1195" s="247" t="e">
        <f>SZH1228+SZH1254+SZH1285+SZH1301+SZH1323+SZH1355+SZH1371+SZH1392+SZH1412+SZH1440+#REF!+SZH1455+#REF!+#REF!+#REF!</f>
        <v>#REF!</v>
      </c>
      <c r="SZI1195" s="241" t="s">
        <v>39</v>
      </c>
      <c r="SZJ1195" s="242" t="s">
        <v>26</v>
      </c>
      <c r="SZK1195" s="243">
        <v>7</v>
      </c>
      <c r="SZL1195" s="243">
        <v>2</v>
      </c>
      <c r="SZM1195" s="244" t="s">
        <v>237</v>
      </c>
      <c r="SZN1195" s="245">
        <v>119</v>
      </c>
      <c r="SZO1195" s="246">
        <v>213</v>
      </c>
      <c r="SZP1195" s="247" t="e">
        <f>SZP1228+SZP1254+SZP1285+SZP1301+SZP1323+SZP1355+SZP1371+SZP1392+SZP1412+SZP1440+#REF!+SZP1455+#REF!+#REF!+#REF!</f>
        <v>#REF!</v>
      </c>
      <c r="SZQ1195" s="241" t="s">
        <v>39</v>
      </c>
      <c r="SZR1195" s="242" t="s">
        <v>26</v>
      </c>
      <c r="SZS1195" s="243">
        <v>7</v>
      </c>
      <c r="SZT1195" s="243">
        <v>2</v>
      </c>
      <c r="SZU1195" s="244" t="s">
        <v>237</v>
      </c>
      <c r="SZV1195" s="245">
        <v>119</v>
      </c>
      <c r="SZW1195" s="246">
        <v>213</v>
      </c>
      <c r="SZX1195" s="247" t="e">
        <f>SZX1228+SZX1254+SZX1285+SZX1301+SZX1323+SZX1355+SZX1371+SZX1392+SZX1412+SZX1440+#REF!+SZX1455+#REF!+#REF!+#REF!</f>
        <v>#REF!</v>
      </c>
      <c r="SZY1195" s="241" t="s">
        <v>39</v>
      </c>
      <c r="SZZ1195" s="242" t="s">
        <v>26</v>
      </c>
      <c r="TAA1195" s="243">
        <v>7</v>
      </c>
      <c r="TAB1195" s="243">
        <v>2</v>
      </c>
      <c r="TAC1195" s="244" t="s">
        <v>237</v>
      </c>
      <c r="TAD1195" s="245">
        <v>119</v>
      </c>
      <c r="TAE1195" s="246">
        <v>213</v>
      </c>
      <c r="TAF1195" s="247" t="e">
        <f>TAF1228+TAF1254+TAF1285+TAF1301+TAF1323+TAF1355+TAF1371+TAF1392+TAF1412+TAF1440+#REF!+TAF1455+#REF!+#REF!+#REF!</f>
        <v>#REF!</v>
      </c>
      <c r="TAG1195" s="241" t="s">
        <v>39</v>
      </c>
      <c r="TAH1195" s="242" t="s">
        <v>26</v>
      </c>
      <c r="TAI1195" s="243">
        <v>7</v>
      </c>
      <c r="TAJ1195" s="243">
        <v>2</v>
      </c>
      <c r="TAK1195" s="244" t="s">
        <v>237</v>
      </c>
      <c r="TAL1195" s="245">
        <v>119</v>
      </c>
      <c r="TAM1195" s="246">
        <v>213</v>
      </c>
      <c r="TAN1195" s="247" t="e">
        <f>TAN1228+TAN1254+TAN1285+TAN1301+TAN1323+TAN1355+TAN1371+TAN1392+TAN1412+TAN1440+#REF!+TAN1455+#REF!+#REF!+#REF!</f>
        <v>#REF!</v>
      </c>
      <c r="TAO1195" s="241" t="s">
        <v>39</v>
      </c>
      <c r="TAP1195" s="242" t="s">
        <v>26</v>
      </c>
      <c r="TAQ1195" s="243">
        <v>7</v>
      </c>
      <c r="TAR1195" s="243">
        <v>2</v>
      </c>
      <c r="TAS1195" s="244" t="s">
        <v>237</v>
      </c>
      <c r="TAT1195" s="245">
        <v>119</v>
      </c>
      <c r="TAU1195" s="246">
        <v>213</v>
      </c>
      <c r="TAV1195" s="247" t="e">
        <f>TAV1228+TAV1254+TAV1285+TAV1301+TAV1323+TAV1355+TAV1371+TAV1392+TAV1412+TAV1440+#REF!+TAV1455+#REF!+#REF!+#REF!</f>
        <v>#REF!</v>
      </c>
      <c r="TAW1195" s="241" t="s">
        <v>39</v>
      </c>
      <c r="TAX1195" s="242" t="s">
        <v>26</v>
      </c>
      <c r="TAY1195" s="243">
        <v>7</v>
      </c>
      <c r="TAZ1195" s="243">
        <v>2</v>
      </c>
      <c r="TBA1195" s="244" t="s">
        <v>237</v>
      </c>
      <c r="TBB1195" s="245">
        <v>119</v>
      </c>
      <c r="TBC1195" s="246">
        <v>213</v>
      </c>
      <c r="TBD1195" s="247" t="e">
        <f>TBD1228+TBD1254+TBD1285+TBD1301+TBD1323+TBD1355+TBD1371+TBD1392+TBD1412+TBD1440+#REF!+TBD1455+#REF!+#REF!+#REF!</f>
        <v>#REF!</v>
      </c>
      <c r="TBE1195" s="241" t="s">
        <v>39</v>
      </c>
      <c r="TBF1195" s="242" t="s">
        <v>26</v>
      </c>
      <c r="TBG1195" s="243">
        <v>7</v>
      </c>
      <c r="TBH1195" s="243">
        <v>2</v>
      </c>
      <c r="TBI1195" s="244" t="s">
        <v>237</v>
      </c>
      <c r="TBJ1195" s="245">
        <v>119</v>
      </c>
      <c r="TBK1195" s="246">
        <v>213</v>
      </c>
      <c r="TBL1195" s="247" t="e">
        <f>TBL1228+TBL1254+TBL1285+TBL1301+TBL1323+TBL1355+TBL1371+TBL1392+TBL1412+TBL1440+#REF!+TBL1455+#REF!+#REF!+#REF!</f>
        <v>#REF!</v>
      </c>
      <c r="TBM1195" s="241" t="s">
        <v>39</v>
      </c>
      <c r="TBN1195" s="242" t="s">
        <v>26</v>
      </c>
      <c r="TBO1195" s="243">
        <v>7</v>
      </c>
      <c r="TBP1195" s="243">
        <v>2</v>
      </c>
      <c r="TBQ1195" s="244" t="s">
        <v>237</v>
      </c>
      <c r="TBR1195" s="245">
        <v>119</v>
      </c>
      <c r="TBS1195" s="246">
        <v>213</v>
      </c>
      <c r="TBT1195" s="247" t="e">
        <f>TBT1228+TBT1254+TBT1285+TBT1301+TBT1323+TBT1355+TBT1371+TBT1392+TBT1412+TBT1440+#REF!+TBT1455+#REF!+#REF!+#REF!</f>
        <v>#REF!</v>
      </c>
      <c r="TBU1195" s="241" t="s">
        <v>39</v>
      </c>
      <c r="TBV1195" s="242" t="s">
        <v>26</v>
      </c>
      <c r="TBW1195" s="243">
        <v>7</v>
      </c>
      <c r="TBX1195" s="243">
        <v>2</v>
      </c>
      <c r="TBY1195" s="244" t="s">
        <v>237</v>
      </c>
      <c r="TBZ1195" s="245">
        <v>119</v>
      </c>
      <c r="TCA1195" s="246">
        <v>213</v>
      </c>
      <c r="TCB1195" s="247" t="e">
        <f>TCB1228+TCB1254+TCB1285+TCB1301+TCB1323+TCB1355+TCB1371+TCB1392+TCB1412+TCB1440+#REF!+TCB1455+#REF!+#REF!+#REF!</f>
        <v>#REF!</v>
      </c>
      <c r="TCC1195" s="241" t="s">
        <v>39</v>
      </c>
      <c r="TCD1195" s="242" t="s">
        <v>26</v>
      </c>
      <c r="TCE1195" s="243">
        <v>7</v>
      </c>
      <c r="TCF1195" s="243">
        <v>2</v>
      </c>
      <c r="TCG1195" s="244" t="s">
        <v>237</v>
      </c>
      <c r="TCH1195" s="245">
        <v>119</v>
      </c>
      <c r="TCI1195" s="246">
        <v>213</v>
      </c>
      <c r="TCJ1195" s="247" t="e">
        <f>TCJ1228+TCJ1254+TCJ1285+TCJ1301+TCJ1323+TCJ1355+TCJ1371+TCJ1392+TCJ1412+TCJ1440+#REF!+TCJ1455+#REF!+#REF!+#REF!</f>
        <v>#REF!</v>
      </c>
      <c r="TCK1195" s="241" t="s">
        <v>39</v>
      </c>
      <c r="TCL1195" s="242" t="s">
        <v>26</v>
      </c>
      <c r="TCM1195" s="243">
        <v>7</v>
      </c>
      <c r="TCN1195" s="243">
        <v>2</v>
      </c>
      <c r="TCO1195" s="244" t="s">
        <v>237</v>
      </c>
      <c r="TCP1195" s="245">
        <v>119</v>
      </c>
      <c r="TCQ1195" s="246">
        <v>213</v>
      </c>
      <c r="TCR1195" s="247" t="e">
        <f>TCR1228+TCR1254+TCR1285+TCR1301+TCR1323+TCR1355+TCR1371+TCR1392+TCR1412+TCR1440+#REF!+TCR1455+#REF!+#REF!+#REF!</f>
        <v>#REF!</v>
      </c>
      <c r="TCS1195" s="241" t="s">
        <v>39</v>
      </c>
      <c r="TCT1195" s="242" t="s">
        <v>26</v>
      </c>
      <c r="TCU1195" s="243">
        <v>7</v>
      </c>
      <c r="TCV1195" s="243">
        <v>2</v>
      </c>
      <c r="TCW1195" s="244" t="s">
        <v>237</v>
      </c>
      <c r="TCX1195" s="245">
        <v>119</v>
      </c>
      <c r="TCY1195" s="246">
        <v>213</v>
      </c>
      <c r="TCZ1195" s="247" t="e">
        <f>TCZ1228+TCZ1254+TCZ1285+TCZ1301+TCZ1323+TCZ1355+TCZ1371+TCZ1392+TCZ1412+TCZ1440+#REF!+TCZ1455+#REF!+#REF!+#REF!</f>
        <v>#REF!</v>
      </c>
      <c r="TDA1195" s="241" t="s">
        <v>39</v>
      </c>
      <c r="TDB1195" s="242" t="s">
        <v>26</v>
      </c>
      <c r="TDC1195" s="243">
        <v>7</v>
      </c>
      <c r="TDD1195" s="243">
        <v>2</v>
      </c>
      <c r="TDE1195" s="244" t="s">
        <v>237</v>
      </c>
      <c r="TDF1195" s="245">
        <v>119</v>
      </c>
      <c r="TDG1195" s="246">
        <v>213</v>
      </c>
      <c r="TDH1195" s="247" t="e">
        <f>TDH1228+TDH1254+TDH1285+TDH1301+TDH1323+TDH1355+TDH1371+TDH1392+TDH1412+TDH1440+#REF!+TDH1455+#REF!+#REF!+#REF!</f>
        <v>#REF!</v>
      </c>
      <c r="TDI1195" s="241" t="s">
        <v>39</v>
      </c>
      <c r="TDJ1195" s="242" t="s">
        <v>26</v>
      </c>
      <c r="TDK1195" s="243">
        <v>7</v>
      </c>
      <c r="TDL1195" s="243">
        <v>2</v>
      </c>
      <c r="TDM1195" s="244" t="s">
        <v>237</v>
      </c>
      <c r="TDN1195" s="245">
        <v>119</v>
      </c>
      <c r="TDO1195" s="246">
        <v>213</v>
      </c>
      <c r="TDP1195" s="247" t="e">
        <f>TDP1228+TDP1254+TDP1285+TDP1301+TDP1323+TDP1355+TDP1371+TDP1392+TDP1412+TDP1440+#REF!+TDP1455+#REF!+#REF!+#REF!</f>
        <v>#REF!</v>
      </c>
      <c r="TDQ1195" s="241" t="s">
        <v>39</v>
      </c>
      <c r="TDR1195" s="242" t="s">
        <v>26</v>
      </c>
      <c r="TDS1195" s="243">
        <v>7</v>
      </c>
      <c r="TDT1195" s="243">
        <v>2</v>
      </c>
      <c r="TDU1195" s="244" t="s">
        <v>237</v>
      </c>
      <c r="TDV1195" s="245">
        <v>119</v>
      </c>
      <c r="TDW1195" s="246">
        <v>213</v>
      </c>
      <c r="TDX1195" s="247" t="e">
        <f>TDX1228+TDX1254+TDX1285+TDX1301+TDX1323+TDX1355+TDX1371+TDX1392+TDX1412+TDX1440+#REF!+TDX1455+#REF!+#REF!+#REF!</f>
        <v>#REF!</v>
      </c>
      <c r="TDY1195" s="241" t="s">
        <v>39</v>
      </c>
      <c r="TDZ1195" s="242" t="s">
        <v>26</v>
      </c>
      <c r="TEA1195" s="243">
        <v>7</v>
      </c>
      <c r="TEB1195" s="243">
        <v>2</v>
      </c>
      <c r="TEC1195" s="244" t="s">
        <v>237</v>
      </c>
      <c r="TED1195" s="245">
        <v>119</v>
      </c>
      <c r="TEE1195" s="246">
        <v>213</v>
      </c>
      <c r="TEF1195" s="247" t="e">
        <f>TEF1228+TEF1254+TEF1285+TEF1301+TEF1323+TEF1355+TEF1371+TEF1392+TEF1412+TEF1440+#REF!+TEF1455+#REF!+#REF!+#REF!</f>
        <v>#REF!</v>
      </c>
      <c r="TEG1195" s="241" t="s">
        <v>39</v>
      </c>
      <c r="TEH1195" s="242" t="s">
        <v>26</v>
      </c>
      <c r="TEI1195" s="243">
        <v>7</v>
      </c>
      <c r="TEJ1195" s="243">
        <v>2</v>
      </c>
      <c r="TEK1195" s="244" t="s">
        <v>237</v>
      </c>
      <c r="TEL1195" s="245">
        <v>119</v>
      </c>
      <c r="TEM1195" s="246">
        <v>213</v>
      </c>
      <c r="TEN1195" s="247" t="e">
        <f>TEN1228+TEN1254+TEN1285+TEN1301+TEN1323+TEN1355+TEN1371+TEN1392+TEN1412+TEN1440+#REF!+TEN1455+#REF!+#REF!+#REF!</f>
        <v>#REF!</v>
      </c>
      <c r="TEO1195" s="241" t="s">
        <v>39</v>
      </c>
      <c r="TEP1195" s="242" t="s">
        <v>26</v>
      </c>
      <c r="TEQ1195" s="243">
        <v>7</v>
      </c>
      <c r="TER1195" s="243">
        <v>2</v>
      </c>
      <c r="TES1195" s="244" t="s">
        <v>237</v>
      </c>
      <c r="TET1195" s="245">
        <v>119</v>
      </c>
      <c r="TEU1195" s="246">
        <v>213</v>
      </c>
      <c r="TEV1195" s="247" t="e">
        <f>TEV1228+TEV1254+TEV1285+TEV1301+TEV1323+TEV1355+TEV1371+TEV1392+TEV1412+TEV1440+#REF!+TEV1455+#REF!+#REF!+#REF!</f>
        <v>#REF!</v>
      </c>
      <c r="TEW1195" s="241" t="s">
        <v>39</v>
      </c>
      <c r="TEX1195" s="242" t="s">
        <v>26</v>
      </c>
      <c r="TEY1195" s="243">
        <v>7</v>
      </c>
      <c r="TEZ1195" s="243">
        <v>2</v>
      </c>
      <c r="TFA1195" s="244" t="s">
        <v>237</v>
      </c>
      <c r="TFB1195" s="245">
        <v>119</v>
      </c>
      <c r="TFC1195" s="246">
        <v>213</v>
      </c>
      <c r="TFD1195" s="247" t="e">
        <f>TFD1228+TFD1254+TFD1285+TFD1301+TFD1323+TFD1355+TFD1371+TFD1392+TFD1412+TFD1440+#REF!+TFD1455+#REF!+#REF!+#REF!</f>
        <v>#REF!</v>
      </c>
      <c r="TFE1195" s="241" t="s">
        <v>39</v>
      </c>
      <c r="TFF1195" s="242" t="s">
        <v>26</v>
      </c>
      <c r="TFG1195" s="243">
        <v>7</v>
      </c>
      <c r="TFH1195" s="243">
        <v>2</v>
      </c>
      <c r="TFI1195" s="244" t="s">
        <v>237</v>
      </c>
      <c r="TFJ1195" s="245">
        <v>119</v>
      </c>
      <c r="TFK1195" s="246">
        <v>213</v>
      </c>
      <c r="TFL1195" s="247" t="e">
        <f>TFL1228+TFL1254+TFL1285+TFL1301+TFL1323+TFL1355+TFL1371+TFL1392+TFL1412+TFL1440+#REF!+TFL1455+#REF!+#REF!+#REF!</f>
        <v>#REF!</v>
      </c>
      <c r="TFM1195" s="241" t="s">
        <v>39</v>
      </c>
      <c r="TFN1195" s="242" t="s">
        <v>26</v>
      </c>
      <c r="TFO1195" s="243">
        <v>7</v>
      </c>
      <c r="TFP1195" s="243">
        <v>2</v>
      </c>
      <c r="TFQ1195" s="244" t="s">
        <v>237</v>
      </c>
      <c r="TFR1195" s="245">
        <v>119</v>
      </c>
      <c r="TFS1195" s="246">
        <v>213</v>
      </c>
      <c r="TFT1195" s="247" t="e">
        <f>TFT1228+TFT1254+TFT1285+TFT1301+TFT1323+TFT1355+TFT1371+TFT1392+TFT1412+TFT1440+#REF!+TFT1455+#REF!+#REF!+#REF!</f>
        <v>#REF!</v>
      </c>
      <c r="TFU1195" s="241" t="s">
        <v>39</v>
      </c>
      <c r="TFV1195" s="242" t="s">
        <v>26</v>
      </c>
      <c r="TFW1195" s="243">
        <v>7</v>
      </c>
      <c r="TFX1195" s="243">
        <v>2</v>
      </c>
      <c r="TFY1195" s="244" t="s">
        <v>237</v>
      </c>
      <c r="TFZ1195" s="245">
        <v>119</v>
      </c>
      <c r="TGA1195" s="246">
        <v>213</v>
      </c>
      <c r="TGB1195" s="247" t="e">
        <f>TGB1228+TGB1254+TGB1285+TGB1301+TGB1323+TGB1355+TGB1371+TGB1392+TGB1412+TGB1440+#REF!+TGB1455+#REF!+#REF!+#REF!</f>
        <v>#REF!</v>
      </c>
      <c r="TGC1195" s="241" t="s">
        <v>39</v>
      </c>
      <c r="TGD1195" s="242" t="s">
        <v>26</v>
      </c>
      <c r="TGE1195" s="243">
        <v>7</v>
      </c>
      <c r="TGF1195" s="243">
        <v>2</v>
      </c>
      <c r="TGG1195" s="244" t="s">
        <v>237</v>
      </c>
      <c r="TGH1195" s="245">
        <v>119</v>
      </c>
      <c r="TGI1195" s="246">
        <v>213</v>
      </c>
      <c r="TGJ1195" s="247" t="e">
        <f>TGJ1228+TGJ1254+TGJ1285+TGJ1301+TGJ1323+TGJ1355+TGJ1371+TGJ1392+TGJ1412+TGJ1440+#REF!+TGJ1455+#REF!+#REF!+#REF!</f>
        <v>#REF!</v>
      </c>
      <c r="TGK1195" s="241" t="s">
        <v>39</v>
      </c>
      <c r="TGL1195" s="242" t="s">
        <v>26</v>
      </c>
      <c r="TGM1195" s="243">
        <v>7</v>
      </c>
      <c r="TGN1195" s="243">
        <v>2</v>
      </c>
      <c r="TGO1195" s="244" t="s">
        <v>237</v>
      </c>
      <c r="TGP1195" s="245">
        <v>119</v>
      </c>
      <c r="TGQ1195" s="246">
        <v>213</v>
      </c>
      <c r="TGR1195" s="247" t="e">
        <f>TGR1228+TGR1254+TGR1285+TGR1301+TGR1323+TGR1355+TGR1371+TGR1392+TGR1412+TGR1440+#REF!+TGR1455+#REF!+#REF!+#REF!</f>
        <v>#REF!</v>
      </c>
      <c r="TGS1195" s="241" t="s">
        <v>39</v>
      </c>
      <c r="TGT1195" s="242" t="s">
        <v>26</v>
      </c>
      <c r="TGU1195" s="243">
        <v>7</v>
      </c>
      <c r="TGV1195" s="243">
        <v>2</v>
      </c>
      <c r="TGW1195" s="244" t="s">
        <v>237</v>
      </c>
      <c r="TGX1195" s="245">
        <v>119</v>
      </c>
      <c r="TGY1195" s="246">
        <v>213</v>
      </c>
      <c r="TGZ1195" s="247" t="e">
        <f>TGZ1228+TGZ1254+TGZ1285+TGZ1301+TGZ1323+TGZ1355+TGZ1371+TGZ1392+TGZ1412+TGZ1440+#REF!+TGZ1455+#REF!+#REF!+#REF!</f>
        <v>#REF!</v>
      </c>
      <c r="THA1195" s="241" t="s">
        <v>39</v>
      </c>
      <c r="THB1195" s="242" t="s">
        <v>26</v>
      </c>
      <c r="THC1195" s="243">
        <v>7</v>
      </c>
      <c r="THD1195" s="243">
        <v>2</v>
      </c>
      <c r="THE1195" s="244" t="s">
        <v>237</v>
      </c>
      <c r="THF1195" s="245">
        <v>119</v>
      </c>
      <c r="THG1195" s="246">
        <v>213</v>
      </c>
      <c r="THH1195" s="247" t="e">
        <f>THH1228+THH1254+THH1285+THH1301+THH1323+THH1355+THH1371+THH1392+THH1412+THH1440+#REF!+THH1455+#REF!+#REF!+#REF!</f>
        <v>#REF!</v>
      </c>
      <c r="THI1195" s="241" t="s">
        <v>39</v>
      </c>
      <c r="THJ1195" s="242" t="s">
        <v>26</v>
      </c>
      <c r="THK1195" s="243">
        <v>7</v>
      </c>
      <c r="THL1195" s="243">
        <v>2</v>
      </c>
      <c r="THM1195" s="244" t="s">
        <v>237</v>
      </c>
      <c r="THN1195" s="245">
        <v>119</v>
      </c>
      <c r="THO1195" s="246">
        <v>213</v>
      </c>
      <c r="THP1195" s="247" t="e">
        <f>THP1228+THP1254+THP1285+THP1301+THP1323+THP1355+THP1371+THP1392+THP1412+THP1440+#REF!+THP1455+#REF!+#REF!+#REF!</f>
        <v>#REF!</v>
      </c>
      <c r="THQ1195" s="241" t="s">
        <v>39</v>
      </c>
      <c r="THR1195" s="242" t="s">
        <v>26</v>
      </c>
      <c r="THS1195" s="243">
        <v>7</v>
      </c>
      <c r="THT1195" s="243">
        <v>2</v>
      </c>
      <c r="THU1195" s="244" t="s">
        <v>237</v>
      </c>
      <c r="THV1195" s="245">
        <v>119</v>
      </c>
      <c r="THW1195" s="246">
        <v>213</v>
      </c>
      <c r="THX1195" s="247" t="e">
        <f>THX1228+THX1254+THX1285+THX1301+THX1323+THX1355+THX1371+THX1392+THX1412+THX1440+#REF!+THX1455+#REF!+#REF!+#REF!</f>
        <v>#REF!</v>
      </c>
      <c r="THY1195" s="241" t="s">
        <v>39</v>
      </c>
      <c r="THZ1195" s="242" t="s">
        <v>26</v>
      </c>
      <c r="TIA1195" s="243">
        <v>7</v>
      </c>
      <c r="TIB1195" s="243">
        <v>2</v>
      </c>
      <c r="TIC1195" s="244" t="s">
        <v>237</v>
      </c>
      <c r="TID1195" s="245">
        <v>119</v>
      </c>
      <c r="TIE1195" s="246">
        <v>213</v>
      </c>
      <c r="TIF1195" s="247" t="e">
        <f>TIF1228+TIF1254+TIF1285+TIF1301+TIF1323+TIF1355+TIF1371+TIF1392+TIF1412+TIF1440+#REF!+TIF1455+#REF!+#REF!+#REF!</f>
        <v>#REF!</v>
      </c>
      <c r="TIG1195" s="241" t="s">
        <v>39</v>
      </c>
      <c r="TIH1195" s="242" t="s">
        <v>26</v>
      </c>
      <c r="TII1195" s="243">
        <v>7</v>
      </c>
      <c r="TIJ1195" s="243">
        <v>2</v>
      </c>
      <c r="TIK1195" s="244" t="s">
        <v>237</v>
      </c>
      <c r="TIL1195" s="245">
        <v>119</v>
      </c>
      <c r="TIM1195" s="246">
        <v>213</v>
      </c>
      <c r="TIN1195" s="247" t="e">
        <f>TIN1228+TIN1254+TIN1285+TIN1301+TIN1323+TIN1355+TIN1371+TIN1392+TIN1412+TIN1440+#REF!+TIN1455+#REF!+#REF!+#REF!</f>
        <v>#REF!</v>
      </c>
      <c r="TIO1195" s="241" t="s">
        <v>39</v>
      </c>
      <c r="TIP1195" s="242" t="s">
        <v>26</v>
      </c>
      <c r="TIQ1195" s="243">
        <v>7</v>
      </c>
      <c r="TIR1195" s="243">
        <v>2</v>
      </c>
      <c r="TIS1195" s="244" t="s">
        <v>237</v>
      </c>
      <c r="TIT1195" s="245">
        <v>119</v>
      </c>
      <c r="TIU1195" s="246">
        <v>213</v>
      </c>
      <c r="TIV1195" s="247" t="e">
        <f>TIV1228+TIV1254+TIV1285+TIV1301+TIV1323+TIV1355+TIV1371+TIV1392+TIV1412+TIV1440+#REF!+TIV1455+#REF!+#REF!+#REF!</f>
        <v>#REF!</v>
      </c>
      <c r="TIW1195" s="241" t="s">
        <v>39</v>
      </c>
      <c r="TIX1195" s="242" t="s">
        <v>26</v>
      </c>
      <c r="TIY1195" s="243">
        <v>7</v>
      </c>
      <c r="TIZ1195" s="243">
        <v>2</v>
      </c>
      <c r="TJA1195" s="244" t="s">
        <v>237</v>
      </c>
      <c r="TJB1195" s="245">
        <v>119</v>
      </c>
      <c r="TJC1195" s="246">
        <v>213</v>
      </c>
      <c r="TJD1195" s="247" t="e">
        <f>TJD1228+TJD1254+TJD1285+TJD1301+TJD1323+TJD1355+TJD1371+TJD1392+TJD1412+TJD1440+#REF!+TJD1455+#REF!+#REF!+#REF!</f>
        <v>#REF!</v>
      </c>
      <c r="TJE1195" s="241" t="s">
        <v>39</v>
      </c>
      <c r="TJF1195" s="242" t="s">
        <v>26</v>
      </c>
      <c r="TJG1195" s="243">
        <v>7</v>
      </c>
      <c r="TJH1195" s="243">
        <v>2</v>
      </c>
      <c r="TJI1195" s="244" t="s">
        <v>237</v>
      </c>
      <c r="TJJ1195" s="245">
        <v>119</v>
      </c>
      <c r="TJK1195" s="246">
        <v>213</v>
      </c>
      <c r="TJL1195" s="247" t="e">
        <f>TJL1228+TJL1254+TJL1285+TJL1301+TJL1323+TJL1355+TJL1371+TJL1392+TJL1412+TJL1440+#REF!+TJL1455+#REF!+#REF!+#REF!</f>
        <v>#REF!</v>
      </c>
      <c r="TJM1195" s="241" t="s">
        <v>39</v>
      </c>
      <c r="TJN1195" s="242" t="s">
        <v>26</v>
      </c>
      <c r="TJO1195" s="243">
        <v>7</v>
      </c>
      <c r="TJP1195" s="243">
        <v>2</v>
      </c>
      <c r="TJQ1195" s="244" t="s">
        <v>237</v>
      </c>
      <c r="TJR1195" s="245">
        <v>119</v>
      </c>
      <c r="TJS1195" s="246">
        <v>213</v>
      </c>
      <c r="TJT1195" s="247" t="e">
        <f>TJT1228+TJT1254+TJT1285+TJT1301+TJT1323+TJT1355+TJT1371+TJT1392+TJT1412+TJT1440+#REF!+TJT1455+#REF!+#REF!+#REF!</f>
        <v>#REF!</v>
      </c>
      <c r="TJU1195" s="241" t="s">
        <v>39</v>
      </c>
      <c r="TJV1195" s="242" t="s">
        <v>26</v>
      </c>
      <c r="TJW1195" s="243">
        <v>7</v>
      </c>
      <c r="TJX1195" s="243">
        <v>2</v>
      </c>
      <c r="TJY1195" s="244" t="s">
        <v>237</v>
      </c>
      <c r="TJZ1195" s="245">
        <v>119</v>
      </c>
      <c r="TKA1195" s="246">
        <v>213</v>
      </c>
      <c r="TKB1195" s="247" t="e">
        <f>TKB1228+TKB1254+TKB1285+TKB1301+TKB1323+TKB1355+TKB1371+TKB1392+TKB1412+TKB1440+#REF!+TKB1455+#REF!+#REF!+#REF!</f>
        <v>#REF!</v>
      </c>
      <c r="TKC1195" s="241" t="s">
        <v>39</v>
      </c>
      <c r="TKD1195" s="242" t="s">
        <v>26</v>
      </c>
      <c r="TKE1195" s="243">
        <v>7</v>
      </c>
      <c r="TKF1195" s="243">
        <v>2</v>
      </c>
      <c r="TKG1195" s="244" t="s">
        <v>237</v>
      </c>
      <c r="TKH1195" s="245">
        <v>119</v>
      </c>
      <c r="TKI1195" s="246">
        <v>213</v>
      </c>
      <c r="TKJ1195" s="247" t="e">
        <f>TKJ1228+TKJ1254+TKJ1285+TKJ1301+TKJ1323+TKJ1355+TKJ1371+TKJ1392+TKJ1412+TKJ1440+#REF!+TKJ1455+#REF!+#REF!+#REF!</f>
        <v>#REF!</v>
      </c>
      <c r="TKK1195" s="241" t="s">
        <v>39</v>
      </c>
      <c r="TKL1195" s="242" t="s">
        <v>26</v>
      </c>
      <c r="TKM1195" s="243">
        <v>7</v>
      </c>
      <c r="TKN1195" s="243">
        <v>2</v>
      </c>
      <c r="TKO1195" s="244" t="s">
        <v>237</v>
      </c>
      <c r="TKP1195" s="245">
        <v>119</v>
      </c>
      <c r="TKQ1195" s="246">
        <v>213</v>
      </c>
      <c r="TKR1195" s="247" t="e">
        <f>TKR1228+TKR1254+TKR1285+TKR1301+TKR1323+TKR1355+TKR1371+TKR1392+TKR1412+TKR1440+#REF!+TKR1455+#REF!+#REF!+#REF!</f>
        <v>#REF!</v>
      </c>
      <c r="TKS1195" s="241" t="s">
        <v>39</v>
      </c>
      <c r="TKT1195" s="242" t="s">
        <v>26</v>
      </c>
      <c r="TKU1195" s="243">
        <v>7</v>
      </c>
      <c r="TKV1195" s="243">
        <v>2</v>
      </c>
      <c r="TKW1195" s="244" t="s">
        <v>237</v>
      </c>
      <c r="TKX1195" s="245">
        <v>119</v>
      </c>
      <c r="TKY1195" s="246">
        <v>213</v>
      </c>
      <c r="TKZ1195" s="247" t="e">
        <f>TKZ1228+TKZ1254+TKZ1285+TKZ1301+TKZ1323+TKZ1355+TKZ1371+TKZ1392+TKZ1412+TKZ1440+#REF!+TKZ1455+#REF!+#REF!+#REF!</f>
        <v>#REF!</v>
      </c>
      <c r="TLA1195" s="241" t="s">
        <v>39</v>
      </c>
      <c r="TLB1195" s="242" t="s">
        <v>26</v>
      </c>
      <c r="TLC1195" s="243">
        <v>7</v>
      </c>
      <c r="TLD1195" s="243">
        <v>2</v>
      </c>
      <c r="TLE1195" s="244" t="s">
        <v>237</v>
      </c>
      <c r="TLF1195" s="245">
        <v>119</v>
      </c>
      <c r="TLG1195" s="246">
        <v>213</v>
      </c>
      <c r="TLH1195" s="247" t="e">
        <f>TLH1228+TLH1254+TLH1285+TLH1301+TLH1323+TLH1355+TLH1371+TLH1392+TLH1412+TLH1440+#REF!+TLH1455+#REF!+#REF!+#REF!</f>
        <v>#REF!</v>
      </c>
      <c r="TLI1195" s="241" t="s">
        <v>39</v>
      </c>
      <c r="TLJ1195" s="242" t="s">
        <v>26</v>
      </c>
      <c r="TLK1195" s="243">
        <v>7</v>
      </c>
      <c r="TLL1195" s="243">
        <v>2</v>
      </c>
      <c r="TLM1195" s="244" t="s">
        <v>237</v>
      </c>
      <c r="TLN1195" s="245">
        <v>119</v>
      </c>
      <c r="TLO1195" s="246">
        <v>213</v>
      </c>
      <c r="TLP1195" s="247" t="e">
        <f>TLP1228+TLP1254+TLP1285+TLP1301+TLP1323+TLP1355+TLP1371+TLP1392+TLP1412+TLP1440+#REF!+TLP1455+#REF!+#REF!+#REF!</f>
        <v>#REF!</v>
      </c>
      <c r="TLQ1195" s="241" t="s">
        <v>39</v>
      </c>
      <c r="TLR1195" s="242" t="s">
        <v>26</v>
      </c>
      <c r="TLS1195" s="243">
        <v>7</v>
      </c>
      <c r="TLT1195" s="243">
        <v>2</v>
      </c>
      <c r="TLU1195" s="244" t="s">
        <v>237</v>
      </c>
      <c r="TLV1195" s="245">
        <v>119</v>
      </c>
      <c r="TLW1195" s="246">
        <v>213</v>
      </c>
      <c r="TLX1195" s="247" t="e">
        <f>TLX1228+TLX1254+TLX1285+TLX1301+TLX1323+TLX1355+TLX1371+TLX1392+TLX1412+TLX1440+#REF!+TLX1455+#REF!+#REF!+#REF!</f>
        <v>#REF!</v>
      </c>
      <c r="TLY1195" s="241" t="s">
        <v>39</v>
      </c>
      <c r="TLZ1195" s="242" t="s">
        <v>26</v>
      </c>
      <c r="TMA1195" s="243">
        <v>7</v>
      </c>
      <c r="TMB1195" s="243">
        <v>2</v>
      </c>
      <c r="TMC1195" s="244" t="s">
        <v>237</v>
      </c>
      <c r="TMD1195" s="245">
        <v>119</v>
      </c>
      <c r="TME1195" s="246">
        <v>213</v>
      </c>
      <c r="TMF1195" s="247" t="e">
        <f>TMF1228+TMF1254+TMF1285+TMF1301+TMF1323+TMF1355+TMF1371+TMF1392+TMF1412+TMF1440+#REF!+TMF1455+#REF!+#REF!+#REF!</f>
        <v>#REF!</v>
      </c>
      <c r="TMG1195" s="241" t="s">
        <v>39</v>
      </c>
      <c r="TMH1195" s="242" t="s">
        <v>26</v>
      </c>
      <c r="TMI1195" s="243">
        <v>7</v>
      </c>
      <c r="TMJ1195" s="243">
        <v>2</v>
      </c>
      <c r="TMK1195" s="244" t="s">
        <v>237</v>
      </c>
      <c r="TML1195" s="245">
        <v>119</v>
      </c>
      <c r="TMM1195" s="246">
        <v>213</v>
      </c>
      <c r="TMN1195" s="247" t="e">
        <f>TMN1228+TMN1254+TMN1285+TMN1301+TMN1323+TMN1355+TMN1371+TMN1392+TMN1412+TMN1440+#REF!+TMN1455+#REF!+#REF!+#REF!</f>
        <v>#REF!</v>
      </c>
      <c r="TMO1195" s="241" t="s">
        <v>39</v>
      </c>
      <c r="TMP1195" s="242" t="s">
        <v>26</v>
      </c>
      <c r="TMQ1195" s="243">
        <v>7</v>
      </c>
      <c r="TMR1195" s="243">
        <v>2</v>
      </c>
      <c r="TMS1195" s="244" t="s">
        <v>237</v>
      </c>
      <c r="TMT1195" s="245">
        <v>119</v>
      </c>
      <c r="TMU1195" s="246">
        <v>213</v>
      </c>
      <c r="TMV1195" s="247" t="e">
        <f>TMV1228+TMV1254+TMV1285+TMV1301+TMV1323+TMV1355+TMV1371+TMV1392+TMV1412+TMV1440+#REF!+TMV1455+#REF!+#REF!+#REF!</f>
        <v>#REF!</v>
      </c>
      <c r="TMW1195" s="241" t="s">
        <v>39</v>
      </c>
      <c r="TMX1195" s="242" t="s">
        <v>26</v>
      </c>
      <c r="TMY1195" s="243">
        <v>7</v>
      </c>
      <c r="TMZ1195" s="243">
        <v>2</v>
      </c>
      <c r="TNA1195" s="244" t="s">
        <v>237</v>
      </c>
      <c r="TNB1195" s="245">
        <v>119</v>
      </c>
      <c r="TNC1195" s="246">
        <v>213</v>
      </c>
      <c r="TND1195" s="247" t="e">
        <f>TND1228+TND1254+TND1285+TND1301+TND1323+TND1355+TND1371+TND1392+TND1412+TND1440+#REF!+TND1455+#REF!+#REF!+#REF!</f>
        <v>#REF!</v>
      </c>
      <c r="TNE1195" s="241" t="s">
        <v>39</v>
      </c>
      <c r="TNF1195" s="242" t="s">
        <v>26</v>
      </c>
      <c r="TNG1195" s="243">
        <v>7</v>
      </c>
      <c r="TNH1195" s="243">
        <v>2</v>
      </c>
      <c r="TNI1195" s="244" t="s">
        <v>237</v>
      </c>
      <c r="TNJ1195" s="245">
        <v>119</v>
      </c>
      <c r="TNK1195" s="246">
        <v>213</v>
      </c>
      <c r="TNL1195" s="247" t="e">
        <f>TNL1228+TNL1254+TNL1285+TNL1301+TNL1323+TNL1355+TNL1371+TNL1392+TNL1412+TNL1440+#REF!+TNL1455+#REF!+#REF!+#REF!</f>
        <v>#REF!</v>
      </c>
      <c r="TNM1195" s="241" t="s">
        <v>39</v>
      </c>
      <c r="TNN1195" s="242" t="s">
        <v>26</v>
      </c>
      <c r="TNO1195" s="243">
        <v>7</v>
      </c>
      <c r="TNP1195" s="243">
        <v>2</v>
      </c>
      <c r="TNQ1195" s="244" t="s">
        <v>237</v>
      </c>
      <c r="TNR1195" s="245">
        <v>119</v>
      </c>
      <c r="TNS1195" s="246">
        <v>213</v>
      </c>
      <c r="TNT1195" s="247" t="e">
        <f>TNT1228+TNT1254+TNT1285+TNT1301+TNT1323+TNT1355+TNT1371+TNT1392+TNT1412+TNT1440+#REF!+TNT1455+#REF!+#REF!+#REF!</f>
        <v>#REF!</v>
      </c>
      <c r="TNU1195" s="241" t="s">
        <v>39</v>
      </c>
      <c r="TNV1195" s="242" t="s">
        <v>26</v>
      </c>
      <c r="TNW1195" s="243">
        <v>7</v>
      </c>
      <c r="TNX1195" s="243">
        <v>2</v>
      </c>
      <c r="TNY1195" s="244" t="s">
        <v>237</v>
      </c>
      <c r="TNZ1195" s="245">
        <v>119</v>
      </c>
      <c r="TOA1195" s="246">
        <v>213</v>
      </c>
      <c r="TOB1195" s="247" t="e">
        <f>TOB1228+TOB1254+TOB1285+TOB1301+TOB1323+TOB1355+TOB1371+TOB1392+TOB1412+TOB1440+#REF!+TOB1455+#REF!+#REF!+#REF!</f>
        <v>#REF!</v>
      </c>
      <c r="TOC1195" s="241" t="s">
        <v>39</v>
      </c>
      <c r="TOD1195" s="242" t="s">
        <v>26</v>
      </c>
      <c r="TOE1195" s="243">
        <v>7</v>
      </c>
      <c r="TOF1195" s="243">
        <v>2</v>
      </c>
      <c r="TOG1195" s="244" t="s">
        <v>237</v>
      </c>
      <c r="TOH1195" s="245">
        <v>119</v>
      </c>
      <c r="TOI1195" s="246">
        <v>213</v>
      </c>
      <c r="TOJ1195" s="247" t="e">
        <f>TOJ1228+TOJ1254+TOJ1285+TOJ1301+TOJ1323+TOJ1355+TOJ1371+TOJ1392+TOJ1412+TOJ1440+#REF!+TOJ1455+#REF!+#REF!+#REF!</f>
        <v>#REF!</v>
      </c>
      <c r="TOK1195" s="241" t="s">
        <v>39</v>
      </c>
      <c r="TOL1195" s="242" t="s">
        <v>26</v>
      </c>
      <c r="TOM1195" s="243">
        <v>7</v>
      </c>
      <c r="TON1195" s="243">
        <v>2</v>
      </c>
      <c r="TOO1195" s="244" t="s">
        <v>237</v>
      </c>
      <c r="TOP1195" s="245">
        <v>119</v>
      </c>
      <c r="TOQ1195" s="246">
        <v>213</v>
      </c>
      <c r="TOR1195" s="247" t="e">
        <f>TOR1228+TOR1254+TOR1285+TOR1301+TOR1323+TOR1355+TOR1371+TOR1392+TOR1412+TOR1440+#REF!+TOR1455+#REF!+#REF!+#REF!</f>
        <v>#REF!</v>
      </c>
      <c r="TOS1195" s="241" t="s">
        <v>39</v>
      </c>
      <c r="TOT1195" s="242" t="s">
        <v>26</v>
      </c>
      <c r="TOU1195" s="243">
        <v>7</v>
      </c>
      <c r="TOV1195" s="243">
        <v>2</v>
      </c>
      <c r="TOW1195" s="244" t="s">
        <v>237</v>
      </c>
      <c r="TOX1195" s="245">
        <v>119</v>
      </c>
      <c r="TOY1195" s="246">
        <v>213</v>
      </c>
      <c r="TOZ1195" s="247" t="e">
        <f>TOZ1228+TOZ1254+TOZ1285+TOZ1301+TOZ1323+TOZ1355+TOZ1371+TOZ1392+TOZ1412+TOZ1440+#REF!+TOZ1455+#REF!+#REF!+#REF!</f>
        <v>#REF!</v>
      </c>
      <c r="TPA1195" s="241" t="s">
        <v>39</v>
      </c>
      <c r="TPB1195" s="242" t="s">
        <v>26</v>
      </c>
      <c r="TPC1195" s="243">
        <v>7</v>
      </c>
      <c r="TPD1195" s="243">
        <v>2</v>
      </c>
      <c r="TPE1195" s="244" t="s">
        <v>237</v>
      </c>
      <c r="TPF1195" s="245">
        <v>119</v>
      </c>
      <c r="TPG1195" s="246">
        <v>213</v>
      </c>
      <c r="TPH1195" s="247" t="e">
        <f>TPH1228+TPH1254+TPH1285+TPH1301+TPH1323+TPH1355+TPH1371+TPH1392+TPH1412+TPH1440+#REF!+TPH1455+#REF!+#REF!+#REF!</f>
        <v>#REF!</v>
      </c>
      <c r="TPI1195" s="241" t="s">
        <v>39</v>
      </c>
      <c r="TPJ1195" s="242" t="s">
        <v>26</v>
      </c>
      <c r="TPK1195" s="243">
        <v>7</v>
      </c>
      <c r="TPL1195" s="243">
        <v>2</v>
      </c>
      <c r="TPM1195" s="244" t="s">
        <v>237</v>
      </c>
      <c r="TPN1195" s="245">
        <v>119</v>
      </c>
      <c r="TPO1195" s="246">
        <v>213</v>
      </c>
      <c r="TPP1195" s="247" t="e">
        <f>TPP1228+TPP1254+TPP1285+TPP1301+TPP1323+TPP1355+TPP1371+TPP1392+TPP1412+TPP1440+#REF!+TPP1455+#REF!+#REF!+#REF!</f>
        <v>#REF!</v>
      </c>
      <c r="TPQ1195" s="241" t="s">
        <v>39</v>
      </c>
      <c r="TPR1195" s="242" t="s">
        <v>26</v>
      </c>
      <c r="TPS1195" s="243">
        <v>7</v>
      </c>
      <c r="TPT1195" s="243">
        <v>2</v>
      </c>
      <c r="TPU1195" s="244" t="s">
        <v>237</v>
      </c>
      <c r="TPV1195" s="245">
        <v>119</v>
      </c>
      <c r="TPW1195" s="246">
        <v>213</v>
      </c>
      <c r="TPX1195" s="247" t="e">
        <f>TPX1228+TPX1254+TPX1285+TPX1301+TPX1323+TPX1355+TPX1371+TPX1392+TPX1412+TPX1440+#REF!+TPX1455+#REF!+#REF!+#REF!</f>
        <v>#REF!</v>
      </c>
      <c r="TPY1195" s="241" t="s">
        <v>39</v>
      </c>
      <c r="TPZ1195" s="242" t="s">
        <v>26</v>
      </c>
      <c r="TQA1195" s="243">
        <v>7</v>
      </c>
      <c r="TQB1195" s="243">
        <v>2</v>
      </c>
      <c r="TQC1195" s="244" t="s">
        <v>237</v>
      </c>
      <c r="TQD1195" s="245">
        <v>119</v>
      </c>
      <c r="TQE1195" s="246">
        <v>213</v>
      </c>
      <c r="TQF1195" s="247" t="e">
        <f>TQF1228+TQF1254+TQF1285+TQF1301+TQF1323+TQF1355+TQF1371+TQF1392+TQF1412+TQF1440+#REF!+TQF1455+#REF!+#REF!+#REF!</f>
        <v>#REF!</v>
      </c>
      <c r="TQG1195" s="241" t="s">
        <v>39</v>
      </c>
      <c r="TQH1195" s="242" t="s">
        <v>26</v>
      </c>
      <c r="TQI1195" s="243">
        <v>7</v>
      </c>
      <c r="TQJ1195" s="243">
        <v>2</v>
      </c>
      <c r="TQK1195" s="244" t="s">
        <v>237</v>
      </c>
      <c r="TQL1195" s="245">
        <v>119</v>
      </c>
      <c r="TQM1195" s="246">
        <v>213</v>
      </c>
      <c r="TQN1195" s="247" t="e">
        <f>TQN1228+TQN1254+TQN1285+TQN1301+TQN1323+TQN1355+TQN1371+TQN1392+TQN1412+TQN1440+#REF!+TQN1455+#REF!+#REF!+#REF!</f>
        <v>#REF!</v>
      </c>
      <c r="TQO1195" s="241" t="s">
        <v>39</v>
      </c>
      <c r="TQP1195" s="242" t="s">
        <v>26</v>
      </c>
      <c r="TQQ1195" s="243">
        <v>7</v>
      </c>
      <c r="TQR1195" s="243">
        <v>2</v>
      </c>
      <c r="TQS1195" s="244" t="s">
        <v>237</v>
      </c>
      <c r="TQT1195" s="245">
        <v>119</v>
      </c>
      <c r="TQU1195" s="246">
        <v>213</v>
      </c>
      <c r="TQV1195" s="247" t="e">
        <f>TQV1228+TQV1254+TQV1285+TQV1301+TQV1323+TQV1355+TQV1371+TQV1392+TQV1412+TQV1440+#REF!+TQV1455+#REF!+#REF!+#REF!</f>
        <v>#REF!</v>
      </c>
      <c r="TQW1195" s="241" t="s">
        <v>39</v>
      </c>
      <c r="TQX1195" s="242" t="s">
        <v>26</v>
      </c>
      <c r="TQY1195" s="243">
        <v>7</v>
      </c>
      <c r="TQZ1195" s="243">
        <v>2</v>
      </c>
      <c r="TRA1195" s="244" t="s">
        <v>237</v>
      </c>
      <c r="TRB1195" s="245">
        <v>119</v>
      </c>
      <c r="TRC1195" s="246">
        <v>213</v>
      </c>
      <c r="TRD1195" s="247" t="e">
        <f>TRD1228+TRD1254+TRD1285+TRD1301+TRD1323+TRD1355+TRD1371+TRD1392+TRD1412+TRD1440+#REF!+TRD1455+#REF!+#REF!+#REF!</f>
        <v>#REF!</v>
      </c>
      <c r="TRE1195" s="241" t="s">
        <v>39</v>
      </c>
      <c r="TRF1195" s="242" t="s">
        <v>26</v>
      </c>
      <c r="TRG1195" s="243">
        <v>7</v>
      </c>
      <c r="TRH1195" s="243">
        <v>2</v>
      </c>
      <c r="TRI1195" s="244" t="s">
        <v>237</v>
      </c>
      <c r="TRJ1195" s="245">
        <v>119</v>
      </c>
      <c r="TRK1195" s="246">
        <v>213</v>
      </c>
      <c r="TRL1195" s="247" t="e">
        <f>TRL1228+TRL1254+TRL1285+TRL1301+TRL1323+TRL1355+TRL1371+TRL1392+TRL1412+TRL1440+#REF!+TRL1455+#REF!+#REF!+#REF!</f>
        <v>#REF!</v>
      </c>
      <c r="TRM1195" s="241" t="s">
        <v>39</v>
      </c>
      <c r="TRN1195" s="242" t="s">
        <v>26</v>
      </c>
      <c r="TRO1195" s="243">
        <v>7</v>
      </c>
      <c r="TRP1195" s="243">
        <v>2</v>
      </c>
      <c r="TRQ1195" s="244" t="s">
        <v>237</v>
      </c>
      <c r="TRR1195" s="245">
        <v>119</v>
      </c>
      <c r="TRS1195" s="246">
        <v>213</v>
      </c>
      <c r="TRT1195" s="247" t="e">
        <f>TRT1228+TRT1254+TRT1285+TRT1301+TRT1323+TRT1355+TRT1371+TRT1392+TRT1412+TRT1440+#REF!+TRT1455+#REF!+#REF!+#REF!</f>
        <v>#REF!</v>
      </c>
      <c r="TRU1195" s="241" t="s">
        <v>39</v>
      </c>
      <c r="TRV1195" s="242" t="s">
        <v>26</v>
      </c>
      <c r="TRW1195" s="243">
        <v>7</v>
      </c>
      <c r="TRX1195" s="243">
        <v>2</v>
      </c>
      <c r="TRY1195" s="244" t="s">
        <v>237</v>
      </c>
      <c r="TRZ1195" s="245">
        <v>119</v>
      </c>
      <c r="TSA1195" s="246">
        <v>213</v>
      </c>
      <c r="TSB1195" s="247" t="e">
        <f>TSB1228+TSB1254+TSB1285+TSB1301+TSB1323+TSB1355+TSB1371+TSB1392+TSB1412+TSB1440+#REF!+TSB1455+#REF!+#REF!+#REF!</f>
        <v>#REF!</v>
      </c>
      <c r="TSC1195" s="241" t="s">
        <v>39</v>
      </c>
      <c r="TSD1195" s="242" t="s">
        <v>26</v>
      </c>
      <c r="TSE1195" s="243">
        <v>7</v>
      </c>
      <c r="TSF1195" s="243">
        <v>2</v>
      </c>
      <c r="TSG1195" s="244" t="s">
        <v>237</v>
      </c>
      <c r="TSH1195" s="245">
        <v>119</v>
      </c>
      <c r="TSI1195" s="246">
        <v>213</v>
      </c>
      <c r="TSJ1195" s="247" t="e">
        <f>TSJ1228+TSJ1254+TSJ1285+TSJ1301+TSJ1323+TSJ1355+TSJ1371+TSJ1392+TSJ1412+TSJ1440+#REF!+TSJ1455+#REF!+#REF!+#REF!</f>
        <v>#REF!</v>
      </c>
      <c r="TSK1195" s="241" t="s">
        <v>39</v>
      </c>
      <c r="TSL1195" s="242" t="s">
        <v>26</v>
      </c>
      <c r="TSM1195" s="243">
        <v>7</v>
      </c>
      <c r="TSN1195" s="243">
        <v>2</v>
      </c>
      <c r="TSO1195" s="244" t="s">
        <v>237</v>
      </c>
      <c r="TSP1195" s="245">
        <v>119</v>
      </c>
      <c r="TSQ1195" s="246">
        <v>213</v>
      </c>
      <c r="TSR1195" s="247" t="e">
        <f>TSR1228+TSR1254+TSR1285+TSR1301+TSR1323+TSR1355+TSR1371+TSR1392+TSR1412+TSR1440+#REF!+TSR1455+#REF!+#REF!+#REF!</f>
        <v>#REF!</v>
      </c>
      <c r="TSS1195" s="241" t="s">
        <v>39</v>
      </c>
      <c r="TST1195" s="242" t="s">
        <v>26</v>
      </c>
      <c r="TSU1195" s="243">
        <v>7</v>
      </c>
      <c r="TSV1195" s="243">
        <v>2</v>
      </c>
      <c r="TSW1195" s="244" t="s">
        <v>237</v>
      </c>
      <c r="TSX1195" s="245">
        <v>119</v>
      </c>
      <c r="TSY1195" s="246">
        <v>213</v>
      </c>
      <c r="TSZ1195" s="247" t="e">
        <f>TSZ1228+TSZ1254+TSZ1285+TSZ1301+TSZ1323+TSZ1355+TSZ1371+TSZ1392+TSZ1412+TSZ1440+#REF!+TSZ1455+#REF!+#REF!+#REF!</f>
        <v>#REF!</v>
      </c>
      <c r="TTA1195" s="241" t="s">
        <v>39</v>
      </c>
      <c r="TTB1195" s="242" t="s">
        <v>26</v>
      </c>
      <c r="TTC1195" s="243">
        <v>7</v>
      </c>
      <c r="TTD1195" s="243">
        <v>2</v>
      </c>
      <c r="TTE1195" s="244" t="s">
        <v>237</v>
      </c>
      <c r="TTF1195" s="245">
        <v>119</v>
      </c>
      <c r="TTG1195" s="246">
        <v>213</v>
      </c>
      <c r="TTH1195" s="247" t="e">
        <f>TTH1228+TTH1254+TTH1285+TTH1301+TTH1323+TTH1355+TTH1371+TTH1392+TTH1412+TTH1440+#REF!+TTH1455+#REF!+#REF!+#REF!</f>
        <v>#REF!</v>
      </c>
      <c r="TTI1195" s="241" t="s">
        <v>39</v>
      </c>
      <c r="TTJ1195" s="242" t="s">
        <v>26</v>
      </c>
      <c r="TTK1195" s="243">
        <v>7</v>
      </c>
      <c r="TTL1195" s="243">
        <v>2</v>
      </c>
      <c r="TTM1195" s="244" t="s">
        <v>237</v>
      </c>
      <c r="TTN1195" s="245">
        <v>119</v>
      </c>
      <c r="TTO1195" s="246">
        <v>213</v>
      </c>
      <c r="TTP1195" s="247" t="e">
        <f>TTP1228+TTP1254+TTP1285+TTP1301+TTP1323+TTP1355+TTP1371+TTP1392+TTP1412+TTP1440+#REF!+TTP1455+#REF!+#REF!+#REF!</f>
        <v>#REF!</v>
      </c>
      <c r="TTQ1195" s="241" t="s">
        <v>39</v>
      </c>
      <c r="TTR1195" s="242" t="s">
        <v>26</v>
      </c>
      <c r="TTS1195" s="243">
        <v>7</v>
      </c>
      <c r="TTT1195" s="243">
        <v>2</v>
      </c>
      <c r="TTU1195" s="244" t="s">
        <v>237</v>
      </c>
      <c r="TTV1195" s="245">
        <v>119</v>
      </c>
      <c r="TTW1195" s="246">
        <v>213</v>
      </c>
      <c r="TTX1195" s="247" t="e">
        <f>TTX1228+TTX1254+TTX1285+TTX1301+TTX1323+TTX1355+TTX1371+TTX1392+TTX1412+TTX1440+#REF!+TTX1455+#REF!+#REF!+#REF!</f>
        <v>#REF!</v>
      </c>
      <c r="TTY1195" s="241" t="s">
        <v>39</v>
      </c>
      <c r="TTZ1195" s="242" t="s">
        <v>26</v>
      </c>
      <c r="TUA1195" s="243">
        <v>7</v>
      </c>
      <c r="TUB1195" s="243">
        <v>2</v>
      </c>
      <c r="TUC1195" s="244" t="s">
        <v>237</v>
      </c>
      <c r="TUD1195" s="245">
        <v>119</v>
      </c>
      <c r="TUE1195" s="246">
        <v>213</v>
      </c>
      <c r="TUF1195" s="247" t="e">
        <f>TUF1228+TUF1254+TUF1285+TUF1301+TUF1323+TUF1355+TUF1371+TUF1392+TUF1412+TUF1440+#REF!+TUF1455+#REF!+#REF!+#REF!</f>
        <v>#REF!</v>
      </c>
      <c r="TUG1195" s="241" t="s">
        <v>39</v>
      </c>
      <c r="TUH1195" s="242" t="s">
        <v>26</v>
      </c>
      <c r="TUI1195" s="243">
        <v>7</v>
      </c>
      <c r="TUJ1195" s="243">
        <v>2</v>
      </c>
      <c r="TUK1195" s="244" t="s">
        <v>237</v>
      </c>
      <c r="TUL1195" s="245">
        <v>119</v>
      </c>
      <c r="TUM1195" s="246">
        <v>213</v>
      </c>
      <c r="TUN1195" s="247" t="e">
        <f>TUN1228+TUN1254+TUN1285+TUN1301+TUN1323+TUN1355+TUN1371+TUN1392+TUN1412+TUN1440+#REF!+TUN1455+#REF!+#REF!+#REF!</f>
        <v>#REF!</v>
      </c>
      <c r="TUO1195" s="241" t="s">
        <v>39</v>
      </c>
      <c r="TUP1195" s="242" t="s">
        <v>26</v>
      </c>
      <c r="TUQ1195" s="243">
        <v>7</v>
      </c>
      <c r="TUR1195" s="243">
        <v>2</v>
      </c>
      <c r="TUS1195" s="244" t="s">
        <v>237</v>
      </c>
      <c r="TUT1195" s="245">
        <v>119</v>
      </c>
      <c r="TUU1195" s="246">
        <v>213</v>
      </c>
      <c r="TUV1195" s="247" t="e">
        <f>TUV1228+TUV1254+TUV1285+TUV1301+TUV1323+TUV1355+TUV1371+TUV1392+TUV1412+TUV1440+#REF!+TUV1455+#REF!+#REF!+#REF!</f>
        <v>#REF!</v>
      </c>
      <c r="TUW1195" s="241" t="s">
        <v>39</v>
      </c>
      <c r="TUX1195" s="242" t="s">
        <v>26</v>
      </c>
      <c r="TUY1195" s="243">
        <v>7</v>
      </c>
      <c r="TUZ1195" s="243">
        <v>2</v>
      </c>
      <c r="TVA1195" s="244" t="s">
        <v>237</v>
      </c>
      <c r="TVB1195" s="245">
        <v>119</v>
      </c>
      <c r="TVC1195" s="246">
        <v>213</v>
      </c>
      <c r="TVD1195" s="247" t="e">
        <f>TVD1228+TVD1254+TVD1285+TVD1301+TVD1323+TVD1355+TVD1371+TVD1392+TVD1412+TVD1440+#REF!+TVD1455+#REF!+#REF!+#REF!</f>
        <v>#REF!</v>
      </c>
      <c r="TVE1195" s="241" t="s">
        <v>39</v>
      </c>
      <c r="TVF1195" s="242" t="s">
        <v>26</v>
      </c>
      <c r="TVG1195" s="243">
        <v>7</v>
      </c>
      <c r="TVH1195" s="243">
        <v>2</v>
      </c>
      <c r="TVI1195" s="244" t="s">
        <v>237</v>
      </c>
      <c r="TVJ1195" s="245">
        <v>119</v>
      </c>
      <c r="TVK1195" s="246">
        <v>213</v>
      </c>
      <c r="TVL1195" s="247" t="e">
        <f>TVL1228+TVL1254+TVL1285+TVL1301+TVL1323+TVL1355+TVL1371+TVL1392+TVL1412+TVL1440+#REF!+TVL1455+#REF!+#REF!+#REF!</f>
        <v>#REF!</v>
      </c>
      <c r="TVM1195" s="241" t="s">
        <v>39</v>
      </c>
      <c r="TVN1195" s="242" t="s">
        <v>26</v>
      </c>
      <c r="TVO1195" s="243">
        <v>7</v>
      </c>
      <c r="TVP1195" s="243">
        <v>2</v>
      </c>
      <c r="TVQ1195" s="244" t="s">
        <v>237</v>
      </c>
      <c r="TVR1195" s="245">
        <v>119</v>
      </c>
      <c r="TVS1195" s="246">
        <v>213</v>
      </c>
      <c r="TVT1195" s="247" t="e">
        <f>TVT1228+TVT1254+TVT1285+TVT1301+TVT1323+TVT1355+TVT1371+TVT1392+TVT1412+TVT1440+#REF!+TVT1455+#REF!+#REF!+#REF!</f>
        <v>#REF!</v>
      </c>
      <c r="TVU1195" s="241" t="s">
        <v>39</v>
      </c>
      <c r="TVV1195" s="242" t="s">
        <v>26</v>
      </c>
      <c r="TVW1195" s="243">
        <v>7</v>
      </c>
      <c r="TVX1195" s="243">
        <v>2</v>
      </c>
      <c r="TVY1195" s="244" t="s">
        <v>237</v>
      </c>
      <c r="TVZ1195" s="245">
        <v>119</v>
      </c>
      <c r="TWA1195" s="246">
        <v>213</v>
      </c>
      <c r="TWB1195" s="247" t="e">
        <f>TWB1228+TWB1254+TWB1285+TWB1301+TWB1323+TWB1355+TWB1371+TWB1392+TWB1412+TWB1440+#REF!+TWB1455+#REF!+#REF!+#REF!</f>
        <v>#REF!</v>
      </c>
      <c r="TWC1195" s="241" t="s">
        <v>39</v>
      </c>
      <c r="TWD1195" s="242" t="s">
        <v>26</v>
      </c>
      <c r="TWE1195" s="243">
        <v>7</v>
      </c>
      <c r="TWF1195" s="243">
        <v>2</v>
      </c>
      <c r="TWG1195" s="244" t="s">
        <v>237</v>
      </c>
      <c r="TWH1195" s="245">
        <v>119</v>
      </c>
      <c r="TWI1195" s="246">
        <v>213</v>
      </c>
      <c r="TWJ1195" s="247" t="e">
        <f>TWJ1228+TWJ1254+TWJ1285+TWJ1301+TWJ1323+TWJ1355+TWJ1371+TWJ1392+TWJ1412+TWJ1440+#REF!+TWJ1455+#REF!+#REF!+#REF!</f>
        <v>#REF!</v>
      </c>
      <c r="TWK1195" s="241" t="s">
        <v>39</v>
      </c>
      <c r="TWL1195" s="242" t="s">
        <v>26</v>
      </c>
      <c r="TWM1195" s="243">
        <v>7</v>
      </c>
      <c r="TWN1195" s="243">
        <v>2</v>
      </c>
      <c r="TWO1195" s="244" t="s">
        <v>237</v>
      </c>
      <c r="TWP1195" s="245">
        <v>119</v>
      </c>
      <c r="TWQ1195" s="246">
        <v>213</v>
      </c>
      <c r="TWR1195" s="247" t="e">
        <f>TWR1228+TWR1254+TWR1285+TWR1301+TWR1323+TWR1355+TWR1371+TWR1392+TWR1412+TWR1440+#REF!+TWR1455+#REF!+#REF!+#REF!</f>
        <v>#REF!</v>
      </c>
      <c r="TWS1195" s="241" t="s">
        <v>39</v>
      </c>
      <c r="TWT1195" s="242" t="s">
        <v>26</v>
      </c>
      <c r="TWU1195" s="243">
        <v>7</v>
      </c>
      <c r="TWV1195" s="243">
        <v>2</v>
      </c>
      <c r="TWW1195" s="244" t="s">
        <v>237</v>
      </c>
      <c r="TWX1195" s="245">
        <v>119</v>
      </c>
      <c r="TWY1195" s="246">
        <v>213</v>
      </c>
      <c r="TWZ1195" s="247" t="e">
        <f>TWZ1228+TWZ1254+TWZ1285+TWZ1301+TWZ1323+TWZ1355+TWZ1371+TWZ1392+TWZ1412+TWZ1440+#REF!+TWZ1455+#REF!+#REF!+#REF!</f>
        <v>#REF!</v>
      </c>
      <c r="TXA1195" s="241" t="s">
        <v>39</v>
      </c>
      <c r="TXB1195" s="242" t="s">
        <v>26</v>
      </c>
      <c r="TXC1195" s="243">
        <v>7</v>
      </c>
      <c r="TXD1195" s="243">
        <v>2</v>
      </c>
      <c r="TXE1195" s="244" t="s">
        <v>237</v>
      </c>
      <c r="TXF1195" s="245">
        <v>119</v>
      </c>
      <c r="TXG1195" s="246">
        <v>213</v>
      </c>
      <c r="TXH1195" s="247" t="e">
        <f>TXH1228+TXH1254+TXH1285+TXH1301+TXH1323+TXH1355+TXH1371+TXH1392+TXH1412+TXH1440+#REF!+TXH1455+#REF!+#REF!+#REF!</f>
        <v>#REF!</v>
      </c>
      <c r="TXI1195" s="241" t="s">
        <v>39</v>
      </c>
      <c r="TXJ1195" s="242" t="s">
        <v>26</v>
      </c>
      <c r="TXK1195" s="243">
        <v>7</v>
      </c>
      <c r="TXL1195" s="243">
        <v>2</v>
      </c>
      <c r="TXM1195" s="244" t="s">
        <v>237</v>
      </c>
      <c r="TXN1195" s="245">
        <v>119</v>
      </c>
      <c r="TXO1195" s="246">
        <v>213</v>
      </c>
      <c r="TXP1195" s="247" t="e">
        <f>TXP1228+TXP1254+TXP1285+TXP1301+TXP1323+TXP1355+TXP1371+TXP1392+TXP1412+TXP1440+#REF!+TXP1455+#REF!+#REF!+#REF!</f>
        <v>#REF!</v>
      </c>
      <c r="TXQ1195" s="241" t="s">
        <v>39</v>
      </c>
      <c r="TXR1195" s="242" t="s">
        <v>26</v>
      </c>
      <c r="TXS1195" s="243">
        <v>7</v>
      </c>
      <c r="TXT1195" s="243">
        <v>2</v>
      </c>
      <c r="TXU1195" s="244" t="s">
        <v>237</v>
      </c>
      <c r="TXV1195" s="245">
        <v>119</v>
      </c>
      <c r="TXW1195" s="246">
        <v>213</v>
      </c>
      <c r="TXX1195" s="247" t="e">
        <f>TXX1228+TXX1254+TXX1285+TXX1301+TXX1323+TXX1355+TXX1371+TXX1392+TXX1412+TXX1440+#REF!+TXX1455+#REF!+#REF!+#REF!</f>
        <v>#REF!</v>
      </c>
      <c r="TXY1195" s="241" t="s">
        <v>39</v>
      </c>
      <c r="TXZ1195" s="242" t="s">
        <v>26</v>
      </c>
      <c r="TYA1195" s="243">
        <v>7</v>
      </c>
      <c r="TYB1195" s="243">
        <v>2</v>
      </c>
      <c r="TYC1195" s="244" t="s">
        <v>237</v>
      </c>
      <c r="TYD1195" s="245">
        <v>119</v>
      </c>
      <c r="TYE1195" s="246">
        <v>213</v>
      </c>
      <c r="TYF1195" s="247" t="e">
        <f>TYF1228+TYF1254+TYF1285+TYF1301+TYF1323+TYF1355+TYF1371+TYF1392+TYF1412+TYF1440+#REF!+TYF1455+#REF!+#REF!+#REF!</f>
        <v>#REF!</v>
      </c>
      <c r="TYG1195" s="241" t="s">
        <v>39</v>
      </c>
      <c r="TYH1195" s="242" t="s">
        <v>26</v>
      </c>
      <c r="TYI1195" s="243">
        <v>7</v>
      </c>
      <c r="TYJ1195" s="243">
        <v>2</v>
      </c>
      <c r="TYK1195" s="244" t="s">
        <v>237</v>
      </c>
      <c r="TYL1195" s="245">
        <v>119</v>
      </c>
      <c r="TYM1195" s="246">
        <v>213</v>
      </c>
      <c r="TYN1195" s="247" t="e">
        <f>TYN1228+TYN1254+TYN1285+TYN1301+TYN1323+TYN1355+TYN1371+TYN1392+TYN1412+TYN1440+#REF!+TYN1455+#REF!+#REF!+#REF!</f>
        <v>#REF!</v>
      </c>
      <c r="TYO1195" s="241" t="s">
        <v>39</v>
      </c>
      <c r="TYP1195" s="242" t="s">
        <v>26</v>
      </c>
      <c r="TYQ1195" s="243">
        <v>7</v>
      </c>
      <c r="TYR1195" s="243">
        <v>2</v>
      </c>
      <c r="TYS1195" s="244" t="s">
        <v>237</v>
      </c>
      <c r="TYT1195" s="245">
        <v>119</v>
      </c>
      <c r="TYU1195" s="246">
        <v>213</v>
      </c>
      <c r="TYV1195" s="247" t="e">
        <f>TYV1228+TYV1254+TYV1285+TYV1301+TYV1323+TYV1355+TYV1371+TYV1392+TYV1412+TYV1440+#REF!+TYV1455+#REF!+#REF!+#REF!</f>
        <v>#REF!</v>
      </c>
      <c r="TYW1195" s="241" t="s">
        <v>39</v>
      </c>
      <c r="TYX1195" s="242" t="s">
        <v>26</v>
      </c>
      <c r="TYY1195" s="243">
        <v>7</v>
      </c>
      <c r="TYZ1195" s="243">
        <v>2</v>
      </c>
      <c r="TZA1195" s="244" t="s">
        <v>237</v>
      </c>
      <c r="TZB1195" s="245">
        <v>119</v>
      </c>
      <c r="TZC1195" s="246">
        <v>213</v>
      </c>
      <c r="TZD1195" s="247" t="e">
        <f>TZD1228+TZD1254+TZD1285+TZD1301+TZD1323+TZD1355+TZD1371+TZD1392+TZD1412+TZD1440+#REF!+TZD1455+#REF!+#REF!+#REF!</f>
        <v>#REF!</v>
      </c>
      <c r="TZE1195" s="241" t="s">
        <v>39</v>
      </c>
      <c r="TZF1195" s="242" t="s">
        <v>26</v>
      </c>
      <c r="TZG1195" s="243">
        <v>7</v>
      </c>
      <c r="TZH1195" s="243">
        <v>2</v>
      </c>
      <c r="TZI1195" s="244" t="s">
        <v>237</v>
      </c>
      <c r="TZJ1195" s="245">
        <v>119</v>
      </c>
      <c r="TZK1195" s="246">
        <v>213</v>
      </c>
      <c r="TZL1195" s="247" t="e">
        <f>TZL1228+TZL1254+TZL1285+TZL1301+TZL1323+TZL1355+TZL1371+TZL1392+TZL1412+TZL1440+#REF!+TZL1455+#REF!+#REF!+#REF!</f>
        <v>#REF!</v>
      </c>
      <c r="TZM1195" s="241" t="s">
        <v>39</v>
      </c>
      <c r="TZN1195" s="242" t="s">
        <v>26</v>
      </c>
      <c r="TZO1195" s="243">
        <v>7</v>
      </c>
      <c r="TZP1195" s="243">
        <v>2</v>
      </c>
      <c r="TZQ1195" s="244" t="s">
        <v>237</v>
      </c>
      <c r="TZR1195" s="245">
        <v>119</v>
      </c>
      <c r="TZS1195" s="246">
        <v>213</v>
      </c>
      <c r="TZT1195" s="247" t="e">
        <f>TZT1228+TZT1254+TZT1285+TZT1301+TZT1323+TZT1355+TZT1371+TZT1392+TZT1412+TZT1440+#REF!+TZT1455+#REF!+#REF!+#REF!</f>
        <v>#REF!</v>
      </c>
      <c r="TZU1195" s="241" t="s">
        <v>39</v>
      </c>
      <c r="TZV1195" s="242" t="s">
        <v>26</v>
      </c>
      <c r="TZW1195" s="243">
        <v>7</v>
      </c>
      <c r="TZX1195" s="243">
        <v>2</v>
      </c>
      <c r="TZY1195" s="244" t="s">
        <v>237</v>
      </c>
      <c r="TZZ1195" s="245">
        <v>119</v>
      </c>
      <c r="UAA1195" s="246">
        <v>213</v>
      </c>
      <c r="UAB1195" s="247" t="e">
        <f>UAB1228+UAB1254+UAB1285+UAB1301+UAB1323+UAB1355+UAB1371+UAB1392+UAB1412+UAB1440+#REF!+UAB1455+#REF!+#REF!+#REF!</f>
        <v>#REF!</v>
      </c>
      <c r="UAC1195" s="241" t="s">
        <v>39</v>
      </c>
      <c r="UAD1195" s="242" t="s">
        <v>26</v>
      </c>
      <c r="UAE1195" s="243">
        <v>7</v>
      </c>
      <c r="UAF1195" s="243">
        <v>2</v>
      </c>
      <c r="UAG1195" s="244" t="s">
        <v>237</v>
      </c>
      <c r="UAH1195" s="245">
        <v>119</v>
      </c>
      <c r="UAI1195" s="246">
        <v>213</v>
      </c>
      <c r="UAJ1195" s="247" t="e">
        <f>UAJ1228+UAJ1254+UAJ1285+UAJ1301+UAJ1323+UAJ1355+UAJ1371+UAJ1392+UAJ1412+UAJ1440+#REF!+UAJ1455+#REF!+#REF!+#REF!</f>
        <v>#REF!</v>
      </c>
      <c r="UAK1195" s="241" t="s">
        <v>39</v>
      </c>
      <c r="UAL1195" s="242" t="s">
        <v>26</v>
      </c>
      <c r="UAM1195" s="243">
        <v>7</v>
      </c>
      <c r="UAN1195" s="243">
        <v>2</v>
      </c>
      <c r="UAO1195" s="244" t="s">
        <v>237</v>
      </c>
      <c r="UAP1195" s="245">
        <v>119</v>
      </c>
      <c r="UAQ1195" s="246">
        <v>213</v>
      </c>
      <c r="UAR1195" s="247" t="e">
        <f>UAR1228+UAR1254+UAR1285+UAR1301+UAR1323+UAR1355+UAR1371+UAR1392+UAR1412+UAR1440+#REF!+UAR1455+#REF!+#REF!+#REF!</f>
        <v>#REF!</v>
      </c>
      <c r="UAS1195" s="241" t="s">
        <v>39</v>
      </c>
      <c r="UAT1195" s="242" t="s">
        <v>26</v>
      </c>
      <c r="UAU1195" s="243">
        <v>7</v>
      </c>
      <c r="UAV1195" s="243">
        <v>2</v>
      </c>
      <c r="UAW1195" s="244" t="s">
        <v>237</v>
      </c>
      <c r="UAX1195" s="245">
        <v>119</v>
      </c>
      <c r="UAY1195" s="246">
        <v>213</v>
      </c>
      <c r="UAZ1195" s="247" t="e">
        <f>UAZ1228+UAZ1254+UAZ1285+UAZ1301+UAZ1323+UAZ1355+UAZ1371+UAZ1392+UAZ1412+UAZ1440+#REF!+UAZ1455+#REF!+#REF!+#REF!</f>
        <v>#REF!</v>
      </c>
      <c r="UBA1195" s="241" t="s">
        <v>39</v>
      </c>
      <c r="UBB1195" s="242" t="s">
        <v>26</v>
      </c>
      <c r="UBC1195" s="243">
        <v>7</v>
      </c>
      <c r="UBD1195" s="243">
        <v>2</v>
      </c>
      <c r="UBE1195" s="244" t="s">
        <v>237</v>
      </c>
      <c r="UBF1195" s="245">
        <v>119</v>
      </c>
      <c r="UBG1195" s="246">
        <v>213</v>
      </c>
      <c r="UBH1195" s="247" t="e">
        <f>UBH1228+UBH1254+UBH1285+UBH1301+UBH1323+UBH1355+UBH1371+UBH1392+UBH1412+UBH1440+#REF!+UBH1455+#REF!+#REF!+#REF!</f>
        <v>#REF!</v>
      </c>
      <c r="UBI1195" s="241" t="s">
        <v>39</v>
      </c>
      <c r="UBJ1195" s="242" t="s">
        <v>26</v>
      </c>
      <c r="UBK1195" s="243">
        <v>7</v>
      </c>
      <c r="UBL1195" s="243">
        <v>2</v>
      </c>
      <c r="UBM1195" s="244" t="s">
        <v>237</v>
      </c>
      <c r="UBN1195" s="245">
        <v>119</v>
      </c>
      <c r="UBO1195" s="246">
        <v>213</v>
      </c>
      <c r="UBP1195" s="247" t="e">
        <f>UBP1228+UBP1254+UBP1285+UBP1301+UBP1323+UBP1355+UBP1371+UBP1392+UBP1412+UBP1440+#REF!+UBP1455+#REF!+#REF!+#REF!</f>
        <v>#REF!</v>
      </c>
      <c r="UBQ1195" s="241" t="s">
        <v>39</v>
      </c>
      <c r="UBR1195" s="242" t="s">
        <v>26</v>
      </c>
      <c r="UBS1195" s="243">
        <v>7</v>
      </c>
      <c r="UBT1195" s="243">
        <v>2</v>
      </c>
      <c r="UBU1195" s="244" t="s">
        <v>237</v>
      </c>
      <c r="UBV1195" s="245">
        <v>119</v>
      </c>
      <c r="UBW1195" s="246">
        <v>213</v>
      </c>
      <c r="UBX1195" s="247" t="e">
        <f>UBX1228+UBX1254+UBX1285+UBX1301+UBX1323+UBX1355+UBX1371+UBX1392+UBX1412+UBX1440+#REF!+UBX1455+#REF!+#REF!+#REF!</f>
        <v>#REF!</v>
      </c>
      <c r="UBY1195" s="241" t="s">
        <v>39</v>
      </c>
      <c r="UBZ1195" s="242" t="s">
        <v>26</v>
      </c>
      <c r="UCA1195" s="243">
        <v>7</v>
      </c>
      <c r="UCB1195" s="243">
        <v>2</v>
      </c>
      <c r="UCC1195" s="244" t="s">
        <v>237</v>
      </c>
      <c r="UCD1195" s="245">
        <v>119</v>
      </c>
      <c r="UCE1195" s="246">
        <v>213</v>
      </c>
      <c r="UCF1195" s="247" t="e">
        <f>UCF1228+UCF1254+UCF1285+UCF1301+UCF1323+UCF1355+UCF1371+UCF1392+UCF1412+UCF1440+#REF!+UCF1455+#REF!+#REF!+#REF!</f>
        <v>#REF!</v>
      </c>
      <c r="UCG1195" s="241" t="s">
        <v>39</v>
      </c>
      <c r="UCH1195" s="242" t="s">
        <v>26</v>
      </c>
      <c r="UCI1195" s="243">
        <v>7</v>
      </c>
      <c r="UCJ1195" s="243">
        <v>2</v>
      </c>
      <c r="UCK1195" s="244" t="s">
        <v>237</v>
      </c>
      <c r="UCL1195" s="245">
        <v>119</v>
      </c>
      <c r="UCM1195" s="246">
        <v>213</v>
      </c>
      <c r="UCN1195" s="247" t="e">
        <f>UCN1228+UCN1254+UCN1285+UCN1301+UCN1323+UCN1355+UCN1371+UCN1392+UCN1412+UCN1440+#REF!+UCN1455+#REF!+#REF!+#REF!</f>
        <v>#REF!</v>
      </c>
      <c r="UCO1195" s="241" t="s">
        <v>39</v>
      </c>
      <c r="UCP1195" s="242" t="s">
        <v>26</v>
      </c>
      <c r="UCQ1195" s="243">
        <v>7</v>
      </c>
      <c r="UCR1195" s="243">
        <v>2</v>
      </c>
      <c r="UCS1195" s="244" t="s">
        <v>237</v>
      </c>
      <c r="UCT1195" s="245">
        <v>119</v>
      </c>
      <c r="UCU1195" s="246">
        <v>213</v>
      </c>
      <c r="UCV1195" s="247" t="e">
        <f>UCV1228+UCV1254+UCV1285+UCV1301+UCV1323+UCV1355+UCV1371+UCV1392+UCV1412+UCV1440+#REF!+UCV1455+#REF!+#REF!+#REF!</f>
        <v>#REF!</v>
      </c>
      <c r="UCW1195" s="241" t="s">
        <v>39</v>
      </c>
      <c r="UCX1195" s="242" t="s">
        <v>26</v>
      </c>
      <c r="UCY1195" s="243">
        <v>7</v>
      </c>
      <c r="UCZ1195" s="243">
        <v>2</v>
      </c>
      <c r="UDA1195" s="244" t="s">
        <v>237</v>
      </c>
      <c r="UDB1195" s="245">
        <v>119</v>
      </c>
      <c r="UDC1195" s="246">
        <v>213</v>
      </c>
      <c r="UDD1195" s="247" t="e">
        <f>UDD1228+UDD1254+UDD1285+UDD1301+UDD1323+UDD1355+UDD1371+UDD1392+UDD1412+UDD1440+#REF!+UDD1455+#REF!+#REF!+#REF!</f>
        <v>#REF!</v>
      </c>
      <c r="UDE1195" s="241" t="s">
        <v>39</v>
      </c>
      <c r="UDF1195" s="242" t="s">
        <v>26</v>
      </c>
      <c r="UDG1195" s="243">
        <v>7</v>
      </c>
      <c r="UDH1195" s="243">
        <v>2</v>
      </c>
      <c r="UDI1195" s="244" t="s">
        <v>237</v>
      </c>
      <c r="UDJ1195" s="245">
        <v>119</v>
      </c>
      <c r="UDK1195" s="246">
        <v>213</v>
      </c>
      <c r="UDL1195" s="247" t="e">
        <f>UDL1228+UDL1254+UDL1285+UDL1301+UDL1323+UDL1355+UDL1371+UDL1392+UDL1412+UDL1440+#REF!+UDL1455+#REF!+#REF!+#REF!</f>
        <v>#REF!</v>
      </c>
      <c r="UDM1195" s="241" t="s">
        <v>39</v>
      </c>
      <c r="UDN1195" s="242" t="s">
        <v>26</v>
      </c>
      <c r="UDO1195" s="243">
        <v>7</v>
      </c>
      <c r="UDP1195" s="243">
        <v>2</v>
      </c>
      <c r="UDQ1195" s="244" t="s">
        <v>237</v>
      </c>
      <c r="UDR1195" s="245">
        <v>119</v>
      </c>
      <c r="UDS1195" s="246">
        <v>213</v>
      </c>
      <c r="UDT1195" s="247" t="e">
        <f>UDT1228+UDT1254+UDT1285+UDT1301+UDT1323+UDT1355+UDT1371+UDT1392+UDT1412+UDT1440+#REF!+UDT1455+#REF!+#REF!+#REF!</f>
        <v>#REF!</v>
      </c>
      <c r="UDU1195" s="241" t="s">
        <v>39</v>
      </c>
      <c r="UDV1195" s="242" t="s">
        <v>26</v>
      </c>
      <c r="UDW1195" s="243">
        <v>7</v>
      </c>
      <c r="UDX1195" s="243">
        <v>2</v>
      </c>
      <c r="UDY1195" s="244" t="s">
        <v>237</v>
      </c>
      <c r="UDZ1195" s="245">
        <v>119</v>
      </c>
      <c r="UEA1195" s="246">
        <v>213</v>
      </c>
      <c r="UEB1195" s="247" t="e">
        <f>UEB1228+UEB1254+UEB1285+UEB1301+UEB1323+UEB1355+UEB1371+UEB1392+UEB1412+UEB1440+#REF!+UEB1455+#REF!+#REF!+#REF!</f>
        <v>#REF!</v>
      </c>
      <c r="UEC1195" s="241" t="s">
        <v>39</v>
      </c>
      <c r="UED1195" s="242" t="s">
        <v>26</v>
      </c>
      <c r="UEE1195" s="243">
        <v>7</v>
      </c>
      <c r="UEF1195" s="243">
        <v>2</v>
      </c>
      <c r="UEG1195" s="244" t="s">
        <v>237</v>
      </c>
      <c r="UEH1195" s="245">
        <v>119</v>
      </c>
      <c r="UEI1195" s="246">
        <v>213</v>
      </c>
      <c r="UEJ1195" s="247" t="e">
        <f>UEJ1228+UEJ1254+UEJ1285+UEJ1301+UEJ1323+UEJ1355+UEJ1371+UEJ1392+UEJ1412+UEJ1440+#REF!+UEJ1455+#REF!+#REF!+#REF!</f>
        <v>#REF!</v>
      </c>
      <c r="UEK1195" s="241" t="s">
        <v>39</v>
      </c>
      <c r="UEL1195" s="242" t="s">
        <v>26</v>
      </c>
      <c r="UEM1195" s="243">
        <v>7</v>
      </c>
      <c r="UEN1195" s="243">
        <v>2</v>
      </c>
      <c r="UEO1195" s="244" t="s">
        <v>237</v>
      </c>
      <c r="UEP1195" s="245">
        <v>119</v>
      </c>
      <c r="UEQ1195" s="246">
        <v>213</v>
      </c>
      <c r="UER1195" s="247" t="e">
        <f>UER1228+UER1254+UER1285+UER1301+UER1323+UER1355+UER1371+UER1392+UER1412+UER1440+#REF!+UER1455+#REF!+#REF!+#REF!</f>
        <v>#REF!</v>
      </c>
      <c r="UES1195" s="241" t="s">
        <v>39</v>
      </c>
      <c r="UET1195" s="242" t="s">
        <v>26</v>
      </c>
      <c r="UEU1195" s="243">
        <v>7</v>
      </c>
      <c r="UEV1195" s="243">
        <v>2</v>
      </c>
      <c r="UEW1195" s="244" t="s">
        <v>237</v>
      </c>
      <c r="UEX1195" s="245">
        <v>119</v>
      </c>
      <c r="UEY1195" s="246">
        <v>213</v>
      </c>
      <c r="UEZ1195" s="247" t="e">
        <f>UEZ1228+UEZ1254+UEZ1285+UEZ1301+UEZ1323+UEZ1355+UEZ1371+UEZ1392+UEZ1412+UEZ1440+#REF!+UEZ1455+#REF!+#REF!+#REF!</f>
        <v>#REF!</v>
      </c>
      <c r="UFA1195" s="241" t="s">
        <v>39</v>
      </c>
      <c r="UFB1195" s="242" t="s">
        <v>26</v>
      </c>
      <c r="UFC1195" s="243">
        <v>7</v>
      </c>
      <c r="UFD1195" s="243">
        <v>2</v>
      </c>
      <c r="UFE1195" s="244" t="s">
        <v>237</v>
      </c>
      <c r="UFF1195" s="245">
        <v>119</v>
      </c>
      <c r="UFG1195" s="246">
        <v>213</v>
      </c>
      <c r="UFH1195" s="247" t="e">
        <f>UFH1228+UFH1254+UFH1285+UFH1301+UFH1323+UFH1355+UFH1371+UFH1392+UFH1412+UFH1440+#REF!+UFH1455+#REF!+#REF!+#REF!</f>
        <v>#REF!</v>
      </c>
      <c r="UFI1195" s="241" t="s">
        <v>39</v>
      </c>
      <c r="UFJ1195" s="242" t="s">
        <v>26</v>
      </c>
      <c r="UFK1195" s="243">
        <v>7</v>
      </c>
      <c r="UFL1195" s="243">
        <v>2</v>
      </c>
      <c r="UFM1195" s="244" t="s">
        <v>237</v>
      </c>
      <c r="UFN1195" s="245">
        <v>119</v>
      </c>
      <c r="UFO1195" s="246">
        <v>213</v>
      </c>
      <c r="UFP1195" s="247" t="e">
        <f>UFP1228+UFP1254+UFP1285+UFP1301+UFP1323+UFP1355+UFP1371+UFP1392+UFP1412+UFP1440+#REF!+UFP1455+#REF!+#REF!+#REF!</f>
        <v>#REF!</v>
      </c>
      <c r="UFQ1195" s="241" t="s">
        <v>39</v>
      </c>
      <c r="UFR1195" s="242" t="s">
        <v>26</v>
      </c>
      <c r="UFS1195" s="243">
        <v>7</v>
      </c>
      <c r="UFT1195" s="243">
        <v>2</v>
      </c>
      <c r="UFU1195" s="244" t="s">
        <v>237</v>
      </c>
      <c r="UFV1195" s="245">
        <v>119</v>
      </c>
      <c r="UFW1195" s="246">
        <v>213</v>
      </c>
      <c r="UFX1195" s="247" t="e">
        <f>UFX1228+UFX1254+UFX1285+UFX1301+UFX1323+UFX1355+UFX1371+UFX1392+UFX1412+UFX1440+#REF!+UFX1455+#REF!+#REF!+#REF!</f>
        <v>#REF!</v>
      </c>
      <c r="UFY1195" s="241" t="s">
        <v>39</v>
      </c>
      <c r="UFZ1195" s="242" t="s">
        <v>26</v>
      </c>
      <c r="UGA1195" s="243">
        <v>7</v>
      </c>
      <c r="UGB1195" s="243">
        <v>2</v>
      </c>
      <c r="UGC1195" s="244" t="s">
        <v>237</v>
      </c>
      <c r="UGD1195" s="245">
        <v>119</v>
      </c>
      <c r="UGE1195" s="246">
        <v>213</v>
      </c>
      <c r="UGF1195" s="247" t="e">
        <f>UGF1228+UGF1254+UGF1285+UGF1301+UGF1323+UGF1355+UGF1371+UGF1392+UGF1412+UGF1440+#REF!+UGF1455+#REF!+#REF!+#REF!</f>
        <v>#REF!</v>
      </c>
      <c r="UGG1195" s="241" t="s">
        <v>39</v>
      </c>
      <c r="UGH1195" s="242" t="s">
        <v>26</v>
      </c>
      <c r="UGI1195" s="243">
        <v>7</v>
      </c>
      <c r="UGJ1195" s="243">
        <v>2</v>
      </c>
      <c r="UGK1195" s="244" t="s">
        <v>237</v>
      </c>
      <c r="UGL1195" s="245">
        <v>119</v>
      </c>
      <c r="UGM1195" s="246">
        <v>213</v>
      </c>
      <c r="UGN1195" s="247" t="e">
        <f>UGN1228+UGN1254+UGN1285+UGN1301+UGN1323+UGN1355+UGN1371+UGN1392+UGN1412+UGN1440+#REF!+UGN1455+#REF!+#REF!+#REF!</f>
        <v>#REF!</v>
      </c>
      <c r="UGO1195" s="241" t="s">
        <v>39</v>
      </c>
      <c r="UGP1195" s="242" t="s">
        <v>26</v>
      </c>
      <c r="UGQ1195" s="243">
        <v>7</v>
      </c>
      <c r="UGR1195" s="243">
        <v>2</v>
      </c>
      <c r="UGS1195" s="244" t="s">
        <v>237</v>
      </c>
      <c r="UGT1195" s="245">
        <v>119</v>
      </c>
      <c r="UGU1195" s="246">
        <v>213</v>
      </c>
      <c r="UGV1195" s="247" t="e">
        <f>UGV1228+UGV1254+UGV1285+UGV1301+UGV1323+UGV1355+UGV1371+UGV1392+UGV1412+UGV1440+#REF!+UGV1455+#REF!+#REF!+#REF!</f>
        <v>#REF!</v>
      </c>
      <c r="UGW1195" s="241" t="s">
        <v>39</v>
      </c>
      <c r="UGX1195" s="242" t="s">
        <v>26</v>
      </c>
      <c r="UGY1195" s="243">
        <v>7</v>
      </c>
      <c r="UGZ1195" s="243">
        <v>2</v>
      </c>
      <c r="UHA1195" s="244" t="s">
        <v>237</v>
      </c>
      <c r="UHB1195" s="245">
        <v>119</v>
      </c>
      <c r="UHC1195" s="246">
        <v>213</v>
      </c>
      <c r="UHD1195" s="247" t="e">
        <f>UHD1228+UHD1254+UHD1285+UHD1301+UHD1323+UHD1355+UHD1371+UHD1392+UHD1412+UHD1440+#REF!+UHD1455+#REF!+#REF!+#REF!</f>
        <v>#REF!</v>
      </c>
      <c r="UHE1195" s="241" t="s">
        <v>39</v>
      </c>
      <c r="UHF1195" s="242" t="s">
        <v>26</v>
      </c>
      <c r="UHG1195" s="243">
        <v>7</v>
      </c>
      <c r="UHH1195" s="243">
        <v>2</v>
      </c>
      <c r="UHI1195" s="244" t="s">
        <v>237</v>
      </c>
      <c r="UHJ1195" s="245">
        <v>119</v>
      </c>
      <c r="UHK1195" s="246">
        <v>213</v>
      </c>
      <c r="UHL1195" s="247" t="e">
        <f>UHL1228+UHL1254+UHL1285+UHL1301+UHL1323+UHL1355+UHL1371+UHL1392+UHL1412+UHL1440+#REF!+UHL1455+#REF!+#REF!+#REF!</f>
        <v>#REF!</v>
      </c>
      <c r="UHM1195" s="241" t="s">
        <v>39</v>
      </c>
      <c r="UHN1195" s="242" t="s">
        <v>26</v>
      </c>
      <c r="UHO1195" s="243">
        <v>7</v>
      </c>
      <c r="UHP1195" s="243">
        <v>2</v>
      </c>
      <c r="UHQ1195" s="244" t="s">
        <v>237</v>
      </c>
      <c r="UHR1195" s="245">
        <v>119</v>
      </c>
      <c r="UHS1195" s="246">
        <v>213</v>
      </c>
      <c r="UHT1195" s="247" t="e">
        <f>UHT1228+UHT1254+UHT1285+UHT1301+UHT1323+UHT1355+UHT1371+UHT1392+UHT1412+UHT1440+#REF!+UHT1455+#REF!+#REF!+#REF!</f>
        <v>#REF!</v>
      </c>
      <c r="UHU1195" s="241" t="s">
        <v>39</v>
      </c>
      <c r="UHV1195" s="242" t="s">
        <v>26</v>
      </c>
      <c r="UHW1195" s="243">
        <v>7</v>
      </c>
      <c r="UHX1195" s="243">
        <v>2</v>
      </c>
      <c r="UHY1195" s="244" t="s">
        <v>237</v>
      </c>
      <c r="UHZ1195" s="245">
        <v>119</v>
      </c>
      <c r="UIA1195" s="246">
        <v>213</v>
      </c>
      <c r="UIB1195" s="247" t="e">
        <f>UIB1228+UIB1254+UIB1285+UIB1301+UIB1323+UIB1355+UIB1371+UIB1392+UIB1412+UIB1440+#REF!+UIB1455+#REF!+#REF!+#REF!</f>
        <v>#REF!</v>
      </c>
      <c r="UIC1195" s="241" t="s">
        <v>39</v>
      </c>
      <c r="UID1195" s="242" t="s">
        <v>26</v>
      </c>
      <c r="UIE1195" s="243">
        <v>7</v>
      </c>
      <c r="UIF1195" s="243">
        <v>2</v>
      </c>
      <c r="UIG1195" s="244" t="s">
        <v>237</v>
      </c>
      <c r="UIH1195" s="245">
        <v>119</v>
      </c>
      <c r="UII1195" s="246">
        <v>213</v>
      </c>
      <c r="UIJ1195" s="247" t="e">
        <f>UIJ1228+UIJ1254+UIJ1285+UIJ1301+UIJ1323+UIJ1355+UIJ1371+UIJ1392+UIJ1412+UIJ1440+#REF!+UIJ1455+#REF!+#REF!+#REF!</f>
        <v>#REF!</v>
      </c>
      <c r="UIK1195" s="241" t="s">
        <v>39</v>
      </c>
      <c r="UIL1195" s="242" t="s">
        <v>26</v>
      </c>
      <c r="UIM1195" s="243">
        <v>7</v>
      </c>
      <c r="UIN1195" s="243">
        <v>2</v>
      </c>
      <c r="UIO1195" s="244" t="s">
        <v>237</v>
      </c>
      <c r="UIP1195" s="245">
        <v>119</v>
      </c>
      <c r="UIQ1195" s="246">
        <v>213</v>
      </c>
      <c r="UIR1195" s="247" t="e">
        <f>UIR1228+UIR1254+UIR1285+UIR1301+UIR1323+UIR1355+UIR1371+UIR1392+UIR1412+UIR1440+#REF!+UIR1455+#REF!+#REF!+#REF!</f>
        <v>#REF!</v>
      </c>
      <c r="UIS1195" s="241" t="s">
        <v>39</v>
      </c>
      <c r="UIT1195" s="242" t="s">
        <v>26</v>
      </c>
      <c r="UIU1195" s="243">
        <v>7</v>
      </c>
      <c r="UIV1195" s="243">
        <v>2</v>
      </c>
      <c r="UIW1195" s="244" t="s">
        <v>237</v>
      </c>
      <c r="UIX1195" s="245">
        <v>119</v>
      </c>
      <c r="UIY1195" s="246">
        <v>213</v>
      </c>
      <c r="UIZ1195" s="247" t="e">
        <f>UIZ1228+UIZ1254+UIZ1285+UIZ1301+UIZ1323+UIZ1355+UIZ1371+UIZ1392+UIZ1412+UIZ1440+#REF!+UIZ1455+#REF!+#REF!+#REF!</f>
        <v>#REF!</v>
      </c>
      <c r="UJA1195" s="241" t="s">
        <v>39</v>
      </c>
      <c r="UJB1195" s="242" t="s">
        <v>26</v>
      </c>
      <c r="UJC1195" s="243">
        <v>7</v>
      </c>
      <c r="UJD1195" s="243">
        <v>2</v>
      </c>
      <c r="UJE1195" s="244" t="s">
        <v>237</v>
      </c>
      <c r="UJF1195" s="245">
        <v>119</v>
      </c>
      <c r="UJG1195" s="246">
        <v>213</v>
      </c>
      <c r="UJH1195" s="247" t="e">
        <f>UJH1228+UJH1254+UJH1285+UJH1301+UJH1323+UJH1355+UJH1371+UJH1392+UJH1412+UJH1440+#REF!+UJH1455+#REF!+#REF!+#REF!</f>
        <v>#REF!</v>
      </c>
      <c r="UJI1195" s="241" t="s">
        <v>39</v>
      </c>
      <c r="UJJ1195" s="242" t="s">
        <v>26</v>
      </c>
      <c r="UJK1195" s="243">
        <v>7</v>
      </c>
      <c r="UJL1195" s="243">
        <v>2</v>
      </c>
      <c r="UJM1195" s="244" t="s">
        <v>237</v>
      </c>
      <c r="UJN1195" s="245">
        <v>119</v>
      </c>
      <c r="UJO1195" s="246">
        <v>213</v>
      </c>
      <c r="UJP1195" s="247" t="e">
        <f>UJP1228+UJP1254+UJP1285+UJP1301+UJP1323+UJP1355+UJP1371+UJP1392+UJP1412+UJP1440+#REF!+UJP1455+#REF!+#REF!+#REF!</f>
        <v>#REF!</v>
      </c>
      <c r="UJQ1195" s="241" t="s">
        <v>39</v>
      </c>
      <c r="UJR1195" s="242" t="s">
        <v>26</v>
      </c>
      <c r="UJS1195" s="243">
        <v>7</v>
      </c>
      <c r="UJT1195" s="243">
        <v>2</v>
      </c>
      <c r="UJU1195" s="244" t="s">
        <v>237</v>
      </c>
      <c r="UJV1195" s="245">
        <v>119</v>
      </c>
      <c r="UJW1195" s="246">
        <v>213</v>
      </c>
      <c r="UJX1195" s="247" t="e">
        <f>UJX1228+UJX1254+UJX1285+UJX1301+UJX1323+UJX1355+UJX1371+UJX1392+UJX1412+UJX1440+#REF!+UJX1455+#REF!+#REF!+#REF!</f>
        <v>#REF!</v>
      </c>
      <c r="UJY1195" s="241" t="s">
        <v>39</v>
      </c>
      <c r="UJZ1195" s="242" t="s">
        <v>26</v>
      </c>
      <c r="UKA1195" s="243">
        <v>7</v>
      </c>
      <c r="UKB1195" s="243">
        <v>2</v>
      </c>
      <c r="UKC1195" s="244" t="s">
        <v>237</v>
      </c>
      <c r="UKD1195" s="245">
        <v>119</v>
      </c>
      <c r="UKE1195" s="246">
        <v>213</v>
      </c>
      <c r="UKF1195" s="247" t="e">
        <f>UKF1228+UKF1254+UKF1285+UKF1301+UKF1323+UKF1355+UKF1371+UKF1392+UKF1412+UKF1440+#REF!+UKF1455+#REF!+#REF!+#REF!</f>
        <v>#REF!</v>
      </c>
      <c r="UKG1195" s="241" t="s">
        <v>39</v>
      </c>
      <c r="UKH1195" s="242" t="s">
        <v>26</v>
      </c>
      <c r="UKI1195" s="243">
        <v>7</v>
      </c>
      <c r="UKJ1195" s="243">
        <v>2</v>
      </c>
      <c r="UKK1195" s="244" t="s">
        <v>237</v>
      </c>
      <c r="UKL1195" s="245">
        <v>119</v>
      </c>
      <c r="UKM1195" s="246">
        <v>213</v>
      </c>
      <c r="UKN1195" s="247" t="e">
        <f>UKN1228+UKN1254+UKN1285+UKN1301+UKN1323+UKN1355+UKN1371+UKN1392+UKN1412+UKN1440+#REF!+UKN1455+#REF!+#REF!+#REF!</f>
        <v>#REF!</v>
      </c>
      <c r="UKO1195" s="241" t="s">
        <v>39</v>
      </c>
      <c r="UKP1195" s="242" t="s">
        <v>26</v>
      </c>
      <c r="UKQ1195" s="243">
        <v>7</v>
      </c>
      <c r="UKR1195" s="243">
        <v>2</v>
      </c>
      <c r="UKS1195" s="244" t="s">
        <v>237</v>
      </c>
      <c r="UKT1195" s="245">
        <v>119</v>
      </c>
      <c r="UKU1195" s="246">
        <v>213</v>
      </c>
      <c r="UKV1195" s="247" t="e">
        <f>UKV1228+UKV1254+UKV1285+UKV1301+UKV1323+UKV1355+UKV1371+UKV1392+UKV1412+UKV1440+#REF!+UKV1455+#REF!+#REF!+#REF!</f>
        <v>#REF!</v>
      </c>
      <c r="UKW1195" s="241" t="s">
        <v>39</v>
      </c>
      <c r="UKX1195" s="242" t="s">
        <v>26</v>
      </c>
      <c r="UKY1195" s="243">
        <v>7</v>
      </c>
      <c r="UKZ1195" s="243">
        <v>2</v>
      </c>
      <c r="ULA1195" s="244" t="s">
        <v>237</v>
      </c>
      <c r="ULB1195" s="245">
        <v>119</v>
      </c>
      <c r="ULC1195" s="246">
        <v>213</v>
      </c>
      <c r="ULD1195" s="247" t="e">
        <f>ULD1228+ULD1254+ULD1285+ULD1301+ULD1323+ULD1355+ULD1371+ULD1392+ULD1412+ULD1440+#REF!+ULD1455+#REF!+#REF!+#REF!</f>
        <v>#REF!</v>
      </c>
      <c r="ULE1195" s="241" t="s">
        <v>39</v>
      </c>
      <c r="ULF1195" s="242" t="s">
        <v>26</v>
      </c>
      <c r="ULG1195" s="243">
        <v>7</v>
      </c>
      <c r="ULH1195" s="243">
        <v>2</v>
      </c>
      <c r="ULI1195" s="244" t="s">
        <v>237</v>
      </c>
      <c r="ULJ1195" s="245">
        <v>119</v>
      </c>
      <c r="ULK1195" s="246">
        <v>213</v>
      </c>
      <c r="ULL1195" s="247" t="e">
        <f>ULL1228+ULL1254+ULL1285+ULL1301+ULL1323+ULL1355+ULL1371+ULL1392+ULL1412+ULL1440+#REF!+ULL1455+#REF!+#REF!+#REF!</f>
        <v>#REF!</v>
      </c>
      <c r="ULM1195" s="241" t="s">
        <v>39</v>
      </c>
      <c r="ULN1195" s="242" t="s">
        <v>26</v>
      </c>
      <c r="ULO1195" s="243">
        <v>7</v>
      </c>
      <c r="ULP1195" s="243">
        <v>2</v>
      </c>
      <c r="ULQ1195" s="244" t="s">
        <v>237</v>
      </c>
      <c r="ULR1195" s="245">
        <v>119</v>
      </c>
      <c r="ULS1195" s="246">
        <v>213</v>
      </c>
      <c r="ULT1195" s="247" t="e">
        <f>ULT1228+ULT1254+ULT1285+ULT1301+ULT1323+ULT1355+ULT1371+ULT1392+ULT1412+ULT1440+#REF!+ULT1455+#REF!+#REF!+#REF!</f>
        <v>#REF!</v>
      </c>
      <c r="ULU1195" s="241" t="s">
        <v>39</v>
      </c>
      <c r="ULV1195" s="242" t="s">
        <v>26</v>
      </c>
      <c r="ULW1195" s="243">
        <v>7</v>
      </c>
      <c r="ULX1195" s="243">
        <v>2</v>
      </c>
      <c r="ULY1195" s="244" t="s">
        <v>237</v>
      </c>
      <c r="ULZ1195" s="245">
        <v>119</v>
      </c>
      <c r="UMA1195" s="246">
        <v>213</v>
      </c>
      <c r="UMB1195" s="247" t="e">
        <f>UMB1228+UMB1254+UMB1285+UMB1301+UMB1323+UMB1355+UMB1371+UMB1392+UMB1412+UMB1440+#REF!+UMB1455+#REF!+#REF!+#REF!</f>
        <v>#REF!</v>
      </c>
      <c r="UMC1195" s="241" t="s">
        <v>39</v>
      </c>
      <c r="UMD1195" s="242" t="s">
        <v>26</v>
      </c>
      <c r="UME1195" s="243">
        <v>7</v>
      </c>
      <c r="UMF1195" s="243">
        <v>2</v>
      </c>
      <c r="UMG1195" s="244" t="s">
        <v>237</v>
      </c>
      <c r="UMH1195" s="245">
        <v>119</v>
      </c>
      <c r="UMI1195" s="246">
        <v>213</v>
      </c>
      <c r="UMJ1195" s="247" t="e">
        <f>UMJ1228+UMJ1254+UMJ1285+UMJ1301+UMJ1323+UMJ1355+UMJ1371+UMJ1392+UMJ1412+UMJ1440+#REF!+UMJ1455+#REF!+#REF!+#REF!</f>
        <v>#REF!</v>
      </c>
      <c r="UMK1195" s="241" t="s">
        <v>39</v>
      </c>
      <c r="UML1195" s="242" t="s">
        <v>26</v>
      </c>
      <c r="UMM1195" s="243">
        <v>7</v>
      </c>
      <c r="UMN1195" s="243">
        <v>2</v>
      </c>
      <c r="UMO1195" s="244" t="s">
        <v>237</v>
      </c>
      <c r="UMP1195" s="245">
        <v>119</v>
      </c>
      <c r="UMQ1195" s="246">
        <v>213</v>
      </c>
      <c r="UMR1195" s="247" t="e">
        <f>UMR1228+UMR1254+UMR1285+UMR1301+UMR1323+UMR1355+UMR1371+UMR1392+UMR1412+UMR1440+#REF!+UMR1455+#REF!+#REF!+#REF!</f>
        <v>#REF!</v>
      </c>
      <c r="UMS1195" s="241" t="s">
        <v>39</v>
      </c>
      <c r="UMT1195" s="242" t="s">
        <v>26</v>
      </c>
      <c r="UMU1195" s="243">
        <v>7</v>
      </c>
      <c r="UMV1195" s="243">
        <v>2</v>
      </c>
      <c r="UMW1195" s="244" t="s">
        <v>237</v>
      </c>
      <c r="UMX1195" s="245">
        <v>119</v>
      </c>
      <c r="UMY1195" s="246">
        <v>213</v>
      </c>
      <c r="UMZ1195" s="247" t="e">
        <f>UMZ1228+UMZ1254+UMZ1285+UMZ1301+UMZ1323+UMZ1355+UMZ1371+UMZ1392+UMZ1412+UMZ1440+#REF!+UMZ1455+#REF!+#REF!+#REF!</f>
        <v>#REF!</v>
      </c>
      <c r="UNA1195" s="241" t="s">
        <v>39</v>
      </c>
      <c r="UNB1195" s="242" t="s">
        <v>26</v>
      </c>
      <c r="UNC1195" s="243">
        <v>7</v>
      </c>
      <c r="UND1195" s="243">
        <v>2</v>
      </c>
      <c r="UNE1195" s="244" t="s">
        <v>237</v>
      </c>
      <c r="UNF1195" s="245">
        <v>119</v>
      </c>
      <c r="UNG1195" s="246">
        <v>213</v>
      </c>
      <c r="UNH1195" s="247" t="e">
        <f>UNH1228+UNH1254+UNH1285+UNH1301+UNH1323+UNH1355+UNH1371+UNH1392+UNH1412+UNH1440+#REF!+UNH1455+#REF!+#REF!+#REF!</f>
        <v>#REF!</v>
      </c>
      <c r="UNI1195" s="241" t="s">
        <v>39</v>
      </c>
      <c r="UNJ1195" s="242" t="s">
        <v>26</v>
      </c>
      <c r="UNK1195" s="243">
        <v>7</v>
      </c>
      <c r="UNL1195" s="243">
        <v>2</v>
      </c>
      <c r="UNM1195" s="244" t="s">
        <v>237</v>
      </c>
      <c r="UNN1195" s="245">
        <v>119</v>
      </c>
      <c r="UNO1195" s="246">
        <v>213</v>
      </c>
      <c r="UNP1195" s="247" t="e">
        <f>UNP1228+UNP1254+UNP1285+UNP1301+UNP1323+UNP1355+UNP1371+UNP1392+UNP1412+UNP1440+#REF!+UNP1455+#REF!+#REF!+#REF!</f>
        <v>#REF!</v>
      </c>
      <c r="UNQ1195" s="241" t="s">
        <v>39</v>
      </c>
      <c r="UNR1195" s="242" t="s">
        <v>26</v>
      </c>
      <c r="UNS1195" s="243">
        <v>7</v>
      </c>
      <c r="UNT1195" s="243">
        <v>2</v>
      </c>
      <c r="UNU1195" s="244" t="s">
        <v>237</v>
      </c>
      <c r="UNV1195" s="245">
        <v>119</v>
      </c>
      <c r="UNW1195" s="246">
        <v>213</v>
      </c>
      <c r="UNX1195" s="247" t="e">
        <f>UNX1228+UNX1254+UNX1285+UNX1301+UNX1323+UNX1355+UNX1371+UNX1392+UNX1412+UNX1440+#REF!+UNX1455+#REF!+#REF!+#REF!</f>
        <v>#REF!</v>
      </c>
      <c r="UNY1195" s="241" t="s">
        <v>39</v>
      </c>
      <c r="UNZ1195" s="242" t="s">
        <v>26</v>
      </c>
      <c r="UOA1195" s="243">
        <v>7</v>
      </c>
      <c r="UOB1195" s="243">
        <v>2</v>
      </c>
      <c r="UOC1195" s="244" t="s">
        <v>237</v>
      </c>
      <c r="UOD1195" s="245">
        <v>119</v>
      </c>
      <c r="UOE1195" s="246">
        <v>213</v>
      </c>
      <c r="UOF1195" s="247" t="e">
        <f>UOF1228+UOF1254+UOF1285+UOF1301+UOF1323+UOF1355+UOF1371+UOF1392+UOF1412+UOF1440+#REF!+UOF1455+#REF!+#REF!+#REF!</f>
        <v>#REF!</v>
      </c>
      <c r="UOG1195" s="241" t="s">
        <v>39</v>
      </c>
      <c r="UOH1195" s="242" t="s">
        <v>26</v>
      </c>
      <c r="UOI1195" s="243">
        <v>7</v>
      </c>
      <c r="UOJ1195" s="243">
        <v>2</v>
      </c>
      <c r="UOK1195" s="244" t="s">
        <v>237</v>
      </c>
      <c r="UOL1195" s="245">
        <v>119</v>
      </c>
      <c r="UOM1195" s="246">
        <v>213</v>
      </c>
      <c r="UON1195" s="247" t="e">
        <f>UON1228+UON1254+UON1285+UON1301+UON1323+UON1355+UON1371+UON1392+UON1412+UON1440+#REF!+UON1455+#REF!+#REF!+#REF!</f>
        <v>#REF!</v>
      </c>
      <c r="UOO1195" s="241" t="s">
        <v>39</v>
      </c>
      <c r="UOP1195" s="242" t="s">
        <v>26</v>
      </c>
      <c r="UOQ1195" s="243">
        <v>7</v>
      </c>
      <c r="UOR1195" s="243">
        <v>2</v>
      </c>
      <c r="UOS1195" s="244" t="s">
        <v>237</v>
      </c>
      <c r="UOT1195" s="245">
        <v>119</v>
      </c>
      <c r="UOU1195" s="246">
        <v>213</v>
      </c>
      <c r="UOV1195" s="247" t="e">
        <f>UOV1228+UOV1254+UOV1285+UOV1301+UOV1323+UOV1355+UOV1371+UOV1392+UOV1412+UOV1440+#REF!+UOV1455+#REF!+#REF!+#REF!</f>
        <v>#REF!</v>
      </c>
      <c r="UOW1195" s="241" t="s">
        <v>39</v>
      </c>
      <c r="UOX1195" s="242" t="s">
        <v>26</v>
      </c>
      <c r="UOY1195" s="243">
        <v>7</v>
      </c>
      <c r="UOZ1195" s="243">
        <v>2</v>
      </c>
      <c r="UPA1195" s="244" t="s">
        <v>237</v>
      </c>
      <c r="UPB1195" s="245">
        <v>119</v>
      </c>
      <c r="UPC1195" s="246">
        <v>213</v>
      </c>
      <c r="UPD1195" s="247" t="e">
        <f>UPD1228+UPD1254+UPD1285+UPD1301+UPD1323+UPD1355+UPD1371+UPD1392+UPD1412+UPD1440+#REF!+UPD1455+#REF!+#REF!+#REF!</f>
        <v>#REF!</v>
      </c>
      <c r="UPE1195" s="241" t="s">
        <v>39</v>
      </c>
      <c r="UPF1195" s="242" t="s">
        <v>26</v>
      </c>
      <c r="UPG1195" s="243">
        <v>7</v>
      </c>
      <c r="UPH1195" s="243">
        <v>2</v>
      </c>
      <c r="UPI1195" s="244" t="s">
        <v>237</v>
      </c>
      <c r="UPJ1195" s="245">
        <v>119</v>
      </c>
      <c r="UPK1195" s="246">
        <v>213</v>
      </c>
      <c r="UPL1195" s="247" t="e">
        <f>UPL1228+UPL1254+UPL1285+UPL1301+UPL1323+UPL1355+UPL1371+UPL1392+UPL1412+UPL1440+#REF!+UPL1455+#REF!+#REF!+#REF!</f>
        <v>#REF!</v>
      </c>
      <c r="UPM1195" s="241" t="s">
        <v>39</v>
      </c>
      <c r="UPN1195" s="242" t="s">
        <v>26</v>
      </c>
      <c r="UPO1195" s="243">
        <v>7</v>
      </c>
      <c r="UPP1195" s="243">
        <v>2</v>
      </c>
      <c r="UPQ1195" s="244" t="s">
        <v>237</v>
      </c>
      <c r="UPR1195" s="245">
        <v>119</v>
      </c>
      <c r="UPS1195" s="246">
        <v>213</v>
      </c>
      <c r="UPT1195" s="247" t="e">
        <f>UPT1228+UPT1254+UPT1285+UPT1301+UPT1323+UPT1355+UPT1371+UPT1392+UPT1412+UPT1440+#REF!+UPT1455+#REF!+#REF!+#REF!</f>
        <v>#REF!</v>
      </c>
      <c r="UPU1195" s="241" t="s">
        <v>39</v>
      </c>
      <c r="UPV1195" s="242" t="s">
        <v>26</v>
      </c>
      <c r="UPW1195" s="243">
        <v>7</v>
      </c>
      <c r="UPX1195" s="243">
        <v>2</v>
      </c>
      <c r="UPY1195" s="244" t="s">
        <v>237</v>
      </c>
      <c r="UPZ1195" s="245">
        <v>119</v>
      </c>
      <c r="UQA1195" s="246">
        <v>213</v>
      </c>
      <c r="UQB1195" s="247" t="e">
        <f>UQB1228+UQB1254+UQB1285+UQB1301+UQB1323+UQB1355+UQB1371+UQB1392+UQB1412+UQB1440+#REF!+UQB1455+#REF!+#REF!+#REF!</f>
        <v>#REF!</v>
      </c>
      <c r="UQC1195" s="241" t="s">
        <v>39</v>
      </c>
      <c r="UQD1195" s="242" t="s">
        <v>26</v>
      </c>
      <c r="UQE1195" s="243">
        <v>7</v>
      </c>
      <c r="UQF1195" s="243">
        <v>2</v>
      </c>
      <c r="UQG1195" s="244" t="s">
        <v>237</v>
      </c>
      <c r="UQH1195" s="245">
        <v>119</v>
      </c>
      <c r="UQI1195" s="246">
        <v>213</v>
      </c>
      <c r="UQJ1195" s="247" t="e">
        <f>UQJ1228+UQJ1254+UQJ1285+UQJ1301+UQJ1323+UQJ1355+UQJ1371+UQJ1392+UQJ1412+UQJ1440+#REF!+UQJ1455+#REF!+#REF!+#REF!</f>
        <v>#REF!</v>
      </c>
      <c r="UQK1195" s="241" t="s">
        <v>39</v>
      </c>
      <c r="UQL1195" s="242" t="s">
        <v>26</v>
      </c>
      <c r="UQM1195" s="243">
        <v>7</v>
      </c>
      <c r="UQN1195" s="243">
        <v>2</v>
      </c>
      <c r="UQO1195" s="244" t="s">
        <v>237</v>
      </c>
      <c r="UQP1195" s="245">
        <v>119</v>
      </c>
      <c r="UQQ1195" s="246">
        <v>213</v>
      </c>
      <c r="UQR1195" s="247" t="e">
        <f>UQR1228+UQR1254+UQR1285+UQR1301+UQR1323+UQR1355+UQR1371+UQR1392+UQR1412+UQR1440+#REF!+UQR1455+#REF!+#REF!+#REF!</f>
        <v>#REF!</v>
      </c>
      <c r="UQS1195" s="241" t="s">
        <v>39</v>
      </c>
      <c r="UQT1195" s="242" t="s">
        <v>26</v>
      </c>
      <c r="UQU1195" s="243">
        <v>7</v>
      </c>
      <c r="UQV1195" s="243">
        <v>2</v>
      </c>
      <c r="UQW1195" s="244" t="s">
        <v>237</v>
      </c>
      <c r="UQX1195" s="245">
        <v>119</v>
      </c>
      <c r="UQY1195" s="246">
        <v>213</v>
      </c>
      <c r="UQZ1195" s="247" t="e">
        <f>UQZ1228+UQZ1254+UQZ1285+UQZ1301+UQZ1323+UQZ1355+UQZ1371+UQZ1392+UQZ1412+UQZ1440+#REF!+UQZ1455+#REF!+#REF!+#REF!</f>
        <v>#REF!</v>
      </c>
      <c r="URA1195" s="241" t="s">
        <v>39</v>
      </c>
      <c r="URB1195" s="242" t="s">
        <v>26</v>
      </c>
      <c r="URC1195" s="243">
        <v>7</v>
      </c>
      <c r="URD1195" s="243">
        <v>2</v>
      </c>
      <c r="URE1195" s="244" t="s">
        <v>237</v>
      </c>
      <c r="URF1195" s="245">
        <v>119</v>
      </c>
      <c r="URG1195" s="246">
        <v>213</v>
      </c>
      <c r="URH1195" s="247" t="e">
        <f>URH1228+URH1254+URH1285+URH1301+URH1323+URH1355+URH1371+URH1392+URH1412+URH1440+#REF!+URH1455+#REF!+#REF!+#REF!</f>
        <v>#REF!</v>
      </c>
      <c r="URI1195" s="241" t="s">
        <v>39</v>
      </c>
      <c r="URJ1195" s="242" t="s">
        <v>26</v>
      </c>
      <c r="URK1195" s="243">
        <v>7</v>
      </c>
      <c r="URL1195" s="243">
        <v>2</v>
      </c>
      <c r="URM1195" s="244" t="s">
        <v>237</v>
      </c>
      <c r="URN1195" s="245">
        <v>119</v>
      </c>
      <c r="URO1195" s="246">
        <v>213</v>
      </c>
      <c r="URP1195" s="247" t="e">
        <f>URP1228+URP1254+URP1285+URP1301+URP1323+URP1355+URP1371+URP1392+URP1412+URP1440+#REF!+URP1455+#REF!+#REF!+#REF!</f>
        <v>#REF!</v>
      </c>
      <c r="URQ1195" s="241" t="s">
        <v>39</v>
      </c>
      <c r="URR1195" s="242" t="s">
        <v>26</v>
      </c>
      <c r="URS1195" s="243">
        <v>7</v>
      </c>
      <c r="URT1195" s="243">
        <v>2</v>
      </c>
      <c r="URU1195" s="244" t="s">
        <v>237</v>
      </c>
      <c r="URV1195" s="245">
        <v>119</v>
      </c>
      <c r="URW1195" s="246">
        <v>213</v>
      </c>
      <c r="URX1195" s="247" t="e">
        <f>URX1228+URX1254+URX1285+URX1301+URX1323+URX1355+URX1371+URX1392+URX1412+URX1440+#REF!+URX1455+#REF!+#REF!+#REF!</f>
        <v>#REF!</v>
      </c>
      <c r="URY1195" s="241" t="s">
        <v>39</v>
      </c>
      <c r="URZ1195" s="242" t="s">
        <v>26</v>
      </c>
      <c r="USA1195" s="243">
        <v>7</v>
      </c>
      <c r="USB1195" s="243">
        <v>2</v>
      </c>
      <c r="USC1195" s="244" t="s">
        <v>237</v>
      </c>
      <c r="USD1195" s="245">
        <v>119</v>
      </c>
      <c r="USE1195" s="246">
        <v>213</v>
      </c>
      <c r="USF1195" s="247" t="e">
        <f>USF1228+USF1254+USF1285+USF1301+USF1323+USF1355+USF1371+USF1392+USF1412+USF1440+#REF!+USF1455+#REF!+#REF!+#REF!</f>
        <v>#REF!</v>
      </c>
      <c r="USG1195" s="241" t="s">
        <v>39</v>
      </c>
      <c r="USH1195" s="242" t="s">
        <v>26</v>
      </c>
      <c r="USI1195" s="243">
        <v>7</v>
      </c>
      <c r="USJ1195" s="243">
        <v>2</v>
      </c>
      <c r="USK1195" s="244" t="s">
        <v>237</v>
      </c>
      <c r="USL1195" s="245">
        <v>119</v>
      </c>
      <c r="USM1195" s="246">
        <v>213</v>
      </c>
      <c r="USN1195" s="247" t="e">
        <f>USN1228+USN1254+USN1285+USN1301+USN1323+USN1355+USN1371+USN1392+USN1412+USN1440+#REF!+USN1455+#REF!+#REF!+#REF!</f>
        <v>#REF!</v>
      </c>
      <c r="USO1195" s="241" t="s">
        <v>39</v>
      </c>
      <c r="USP1195" s="242" t="s">
        <v>26</v>
      </c>
      <c r="USQ1195" s="243">
        <v>7</v>
      </c>
      <c r="USR1195" s="243">
        <v>2</v>
      </c>
      <c r="USS1195" s="244" t="s">
        <v>237</v>
      </c>
      <c r="UST1195" s="245">
        <v>119</v>
      </c>
      <c r="USU1195" s="246">
        <v>213</v>
      </c>
      <c r="USV1195" s="247" t="e">
        <f>USV1228+USV1254+USV1285+USV1301+USV1323+USV1355+USV1371+USV1392+USV1412+USV1440+#REF!+USV1455+#REF!+#REF!+#REF!</f>
        <v>#REF!</v>
      </c>
      <c r="USW1195" s="241" t="s">
        <v>39</v>
      </c>
      <c r="USX1195" s="242" t="s">
        <v>26</v>
      </c>
      <c r="USY1195" s="243">
        <v>7</v>
      </c>
      <c r="USZ1195" s="243">
        <v>2</v>
      </c>
      <c r="UTA1195" s="244" t="s">
        <v>237</v>
      </c>
      <c r="UTB1195" s="245">
        <v>119</v>
      </c>
      <c r="UTC1195" s="246">
        <v>213</v>
      </c>
      <c r="UTD1195" s="247" t="e">
        <f>UTD1228+UTD1254+UTD1285+UTD1301+UTD1323+UTD1355+UTD1371+UTD1392+UTD1412+UTD1440+#REF!+UTD1455+#REF!+#REF!+#REF!</f>
        <v>#REF!</v>
      </c>
      <c r="UTE1195" s="241" t="s">
        <v>39</v>
      </c>
      <c r="UTF1195" s="242" t="s">
        <v>26</v>
      </c>
      <c r="UTG1195" s="243">
        <v>7</v>
      </c>
      <c r="UTH1195" s="243">
        <v>2</v>
      </c>
      <c r="UTI1195" s="244" t="s">
        <v>237</v>
      </c>
      <c r="UTJ1195" s="245">
        <v>119</v>
      </c>
      <c r="UTK1195" s="246">
        <v>213</v>
      </c>
      <c r="UTL1195" s="247" t="e">
        <f>UTL1228+UTL1254+UTL1285+UTL1301+UTL1323+UTL1355+UTL1371+UTL1392+UTL1412+UTL1440+#REF!+UTL1455+#REF!+#REF!+#REF!</f>
        <v>#REF!</v>
      </c>
      <c r="UTM1195" s="241" t="s">
        <v>39</v>
      </c>
      <c r="UTN1195" s="242" t="s">
        <v>26</v>
      </c>
      <c r="UTO1195" s="243">
        <v>7</v>
      </c>
      <c r="UTP1195" s="243">
        <v>2</v>
      </c>
      <c r="UTQ1195" s="244" t="s">
        <v>237</v>
      </c>
      <c r="UTR1195" s="245">
        <v>119</v>
      </c>
      <c r="UTS1195" s="246">
        <v>213</v>
      </c>
      <c r="UTT1195" s="247" t="e">
        <f>UTT1228+UTT1254+UTT1285+UTT1301+UTT1323+UTT1355+UTT1371+UTT1392+UTT1412+UTT1440+#REF!+UTT1455+#REF!+#REF!+#REF!</f>
        <v>#REF!</v>
      </c>
      <c r="UTU1195" s="241" t="s">
        <v>39</v>
      </c>
      <c r="UTV1195" s="242" t="s">
        <v>26</v>
      </c>
      <c r="UTW1195" s="243">
        <v>7</v>
      </c>
      <c r="UTX1195" s="243">
        <v>2</v>
      </c>
      <c r="UTY1195" s="244" t="s">
        <v>237</v>
      </c>
      <c r="UTZ1195" s="245">
        <v>119</v>
      </c>
      <c r="UUA1195" s="246">
        <v>213</v>
      </c>
      <c r="UUB1195" s="247" t="e">
        <f>UUB1228+UUB1254+UUB1285+UUB1301+UUB1323+UUB1355+UUB1371+UUB1392+UUB1412+UUB1440+#REF!+UUB1455+#REF!+#REF!+#REF!</f>
        <v>#REF!</v>
      </c>
      <c r="UUC1195" s="241" t="s">
        <v>39</v>
      </c>
      <c r="UUD1195" s="242" t="s">
        <v>26</v>
      </c>
      <c r="UUE1195" s="243">
        <v>7</v>
      </c>
      <c r="UUF1195" s="243">
        <v>2</v>
      </c>
      <c r="UUG1195" s="244" t="s">
        <v>237</v>
      </c>
      <c r="UUH1195" s="245">
        <v>119</v>
      </c>
      <c r="UUI1195" s="246">
        <v>213</v>
      </c>
      <c r="UUJ1195" s="247" t="e">
        <f>UUJ1228+UUJ1254+UUJ1285+UUJ1301+UUJ1323+UUJ1355+UUJ1371+UUJ1392+UUJ1412+UUJ1440+#REF!+UUJ1455+#REF!+#REF!+#REF!</f>
        <v>#REF!</v>
      </c>
      <c r="UUK1195" s="241" t="s">
        <v>39</v>
      </c>
      <c r="UUL1195" s="242" t="s">
        <v>26</v>
      </c>
      <c r="UUM1195" s="243">
        <v>7</v>
      </c>
      <c r="UUN1195" s="243">
        <v>2</v>
      </c>
      <c r="UUO1195" s="244" t="s">
        <v>237</v>
      </c>
      <c r="UUP1195" s="245">
        <v>119</v>
      </c>
      <c r="UUQ1195" s="246">
        <v>213</v>
      </c>
      <c r="UUR1195" s="247" t="e">
        <f>UUR1228+UUR1254+UUR1285+UUR1301+UUR1323+UUR1355+UUR1371+UUR1392+UUR1412+UUR1440+#REF!+UUR1455+#REF!+#REF!+#REF!</f>
        <v>#REF!</v>
      </c>
      <c r="UUS1195" s="241" t="s">
        <v>39</v>
      </c>
      <c r="UUT1195" s="242" t="s">
        <v>26</v>
      </c>
      <c r="UUU1195" s="243">
        <v>7</v>
      </c>
      <c r="UUV1195" s="243">
        <v>2</v>
      </c>
      <c r="UUW1195" s="244" t="s">
        <v>237</v>
      </c>
      <c r="UUX1195" s="245">
        <v>119</v>
      </c>
      <c r="UUY1195" s="246">
        <v>213</v>
      </c>
      <c r="UUZ1195" s="247" t="e">
        <f>UUZ1228+UUZ1254+UUZ1285+UUZ1301+UUZ1323+UUZ1355+UUZ1371+UUZ1392+UUZ1412+UUZ1440+#REF!+UUZ1455+#REF!+#REF!+#REF!</f>
        <v>#REF!</v>
      </c>
      <c r="UVA1195" s="241" t="s">
        <v>39</v>
      </c>
      <c r="UVB1195" s="242" t="s">
        <v>26</v>
      </c>
      <c r="UVC1195" s="243">
        <v>7</v>
      </c>
      <c r="UVD1195" s="243">
        <v>2</v>
      </c>
      <c r="UVE1195" s="244" t="s">
        <v>237</v>
      </c>
      <c r="UVF1195" s="245">
        <v>119</v>
      </c>
      <c r="UVG1195" s="246">
        <v>213</v>
      </c>
      <c r="UVH1195" s="247" t="e">
        <f>UVH1228+UVH1254+UVH1285+UVH1301+UVH1323+UVH1355+UVH1371+UVH1392+UVH1412+UVH1440+#REF!+UVH1455+#REF!+#REF!+#REF!</f>
        <v>#REF!</v>
      </c>
      <c r="UVI1195" s="241" t="s">
        <v>39</v>
      </c>
      <c r="UVJ1195" s="242" t="s">
        <v>26</v>
      </c>
      <c r="UVK1195" s="243">
        <v>7</v>
      </c>
      <c r="UVL1195" s="243">
        <v>2</v>
      </c>
      <c r="UVM1195" s="244" t="s">
        <v>237</v>
      </c>
      <c r="UVN1195" s="245">
        <v>119</v>
      </c>
      <c r="UVO1195" s="246">
        <v>213</v>
      </c>
      <c r="UVP1195" s="247" t="e">
        <f>UVP1228+UVP1254+UVP1285+UVP1301+UVP1323+UVP1355+UVP1371+UVP1392+UVP1412+UVP1440+#REF!+UVP1455+#REF!+#REF!+#REF!</f>
        <v>#REF!</v>
      </c>
      <c r="UVQ1195" s="241" t="s">
        <v>39</v>
      </c>
      <c r="UVR1195" s="242" t="s">
        <v>26</v>
      </c>
      <c r="UVS1195" s="243">
        <v>7</v>
      </c>
      <c r="UVT1195" s="243">
        <v>2</v>
      </c>
      <c r="UVU1195" s="244" t="s">
        <v>237</v>
      </c>
      <c r="UVV1195" s="245">
        <v>119</v>
      </c>
      <c r="UVW1195" s="246">
        <v>213</v>
      </c>
      <c r="UVX1195" s="247" t="e">
        <f>UVX1228+UVX1254+UVX1285+UVX1301+UVX1323+UVX1355+UVX1371+UVX1392+UVX1412+UVX1440+#REF!+UVX1455+#REF!+#REF!+#REF!</f>
        <v>#REF!</v>
      </c>
      <c r="UVY1195" s="241" t="s">
        <v>39</v>
      </c>
      <c r="UVZ1195" s="242" t="s">
        <v>26</v>
      </c>
      <c r="UWA1195" s="243">
        <v>7</v>
      </c>
      <c r="UWB1195" s="243">
        <v>2</v>
      </c>
      <c r="UWC1195" s="244" t="s">
        <v>237</v>
      </c>
      <c r="UWD1195" s="245">
        <v>119</v>
      </c>
      <c r="UWE1195" s="246">
        <v>213</v>
      </c>
      <c r="UWF1195" s="247" t="e">
        <f>UWF1228+UWF1254+UWF1285+UWF1301+UWF1323+UWF1355+UWF1371+UWF1392+UWF1412+UWF1440+#REF!+UWF1455+#REF!+#REF!+#REF!</f>
        <v>#REF!</v>
      </c>
      <c r="UWG1195" s="241" t="s">
        <v>39</v>
      </c>
      <c r="UWH1195" s="242" t="s">
        <v>26</v>
      </c>
      <c r="UWI1195" s="243">
        <v>7</v>
      </c>
      <c r="UWJ1195" s="243">
        <v>2</v>
      </c>
      <c r="UWK1195" s="244" t="s">
        <v>237</v>
      </c>
      <c r="UWL1195" s="245">
        <v>119</v>
      </c>
      <c r="UWM1195" s="246">
        <v>213</v>
      </c>
      <c r="UWN1195" s="247" t="e">
        <f>UWN1228+UWN1254+UWN1285+UWN1301+UWN1323+UWN1355+UWN1371+UWN1392+UWN1412+UWN1440+#REF!+UWN1455+#REF!+#REF!+#REF!</f>
        <v>#REF!</v>
      </c>
      <c r="UWO1195" s="241" t="s">
        <v>39</v>
      </c>
      <c r="UWP1195" s="242" t="s">
        <v>26</v>
      </c>
      <c r="UWQ1195" s="243">
        <v>7</v>
      </c>
      <c r="UWR1195" s="243">
        <v>2</v>
      </c>
      <c r="UWS1195" s="244" t="s">
        <v>237</v>
      </c>
      <c r="UWT1195" s="245">
        <v>119</v>
      </c>
      <c r="UWU1195" s="246">
        <v>213</v>
      </c>
      <c r="UWV1195" s="247" t="e">
        <f>UWV1228+UWV1254+UWV1285+UWV1301+UWV1323+UWV1355+UWV1371+UWV1392+UWV1412+UWV1440+#REF!+UWV1455+#REF!+#REF!+#REF!</f>
        <v>#REF!</v>
      </c>
      <c r="UWW1195" s="241" t="s">
        <v>39</v>
      </c>
      <c r="UWX1195" s="242" t="s">
        <v>26</v>
      </c>
      <c r="UWY1195" s="243">
        <v>7</v>
      </c>
      <c r="UWZ1195" s="243">
        <v>2</v>
      </c>
      <c r="UXA1195" s="244" t="s">
        <v>237</v>
      </c>
      <c r="UXB1195" s="245">
        <v>119</v>
      </c>
      <c r="UXC1195" s="246">
        <v>213</v>
      </c>
      <c r="UXD1195" s="247" t="e">
        <f>UXD1228+UXD1254+UXD1285+UXD1301+UXD1323+UXD1355+UXD1371+UXD1392+UXD1412+UXD1440+#REF!+UXD1455+#REF!+#REF!+#REF!</f>
        <v>#REF!</v>
      </c>
      <c r="UXE1195" s="241" t="s">
        <v>39</v>
      </c>
      <c r="UXF1195" s="242" t="s">
        <v>26</v>
      </c>
      <c r="UXG1195" s="243">
        <v>7</v>
      </c>
      <c r="UXH1195" s="243">
        <v>2</v>
      </c>
      <c r="UXI1195" s="244" t="s">
        <v>237</v>
      </c>
      <c r="UXJ1195" s="245">
        <v>119</v>
      </c>
      <c r="UXK1195" s="246">
        <v>213</v>
      </c>
      <c r="UXL1195" s="247" t="e">
        <f>UXL1228+UXL1254+UXL1285+UXL1301+UXL1323+UXL1355+UXL1371+UXL1392+UXL1412+UXL1440+#REF!+UXL1455+#REF!+#REF!+#REF!</f>
        <v>#REF!</v>
      </c>
      <c r="UXM1195" s="241" t="s">
        <v>39</v>
      </c>
      <c r="UXN1195" s="242" t="s">
        <v>26</v>
      </c>
      <c r="UXO1195" s="243">
        <v>7</v>
      </c>
      <c r="UXP1195" s="243">
        <v>2</v>
      </c>
      <c r="UXQ1195" s="244" t="s">
        <v>237</v>
      </c>
      <c r="UXR1195" s="245">
        <v>119</v>
      </c>
      <c r="UXS1195" s="246">
        <v>213</v>
      </c>
      <c r="UXT1195" s="247" t="e">
        <f>UXT1228+UXT1254+UXT1285+UXT1301+UXT1323+UXT1355+UXT1371+UXT1392+UXT1412+UXT1440+#REF!+UXT1455+#REF!+#REF!+#REF!</f>
        <v>#REF!</v>
      </c>
      <c r="UXU1195" s="241" t="s">
        <v>39</v>
      </c>
      <c r="UXV1195" s="242" t="s">
        <v>26</v>
      </c>
      <c r="UXW1195" s="243">
        <v>7</v>
      </c>
      <c r="UXX1195" s="243">
        <v>2</v>
      </c>
      <c r="UXY1195" s="244" t="s">
        <v>237</v>
      </c>
      <c r="UXZ1195" s="245">
        <v>119</v>
      </c>
      <c r="UYA1195" s="246">
        <v>213</v>
      </c>
      <c r="UYB1195" s="247" t="e">
        <f>UYB1228+UYB1254+UYB1285+UYB1301+UYB1323+UYB1355+UYB1371+UYB1392+UYB1412+UYB1440+#REF!+UYB1455+#REF!+#REF!+#REF!</f>
        <v>#REF!</v>
      </c>
      <c r="UYC1195" s="241" t="s">
        <v>39</v>
      </c>
      <c r="UYD1195" s="242" t="s">
        <v>26</v>
      </c>
      <c r="UYE1195" s="243">
        <v>7</v>
      </c>
      <c r="UYF1195" s="243">
        <v>2</v>
      </c>
      <c r="UYG1195" s="244" t="s">
        <v>237</v>
      </c>
      <c r="UYH1195" s="245">
        <v>119</v>
      </c>
      <c r="UYI1195" s="246">
        <v>213</v>
      </c>
      <c r="UYJ1195" s="247" t="e">
        <f>UYJ1228+UYJ1254+UYJ1285+UYJ1301+UYJ1323+UYJ1355+UYJ1371+UYJ1392+UYJ1412+UYJ1440+#REF!+UYJ1455+#REF!+#REF!+#REF!</f>
        <v>#REF!</v>
      </c>
      <c r="UYK1195" s="241" t="s">
        <v>39</v>
      </c>
      <c r="UYL1195" s="242" t="s">
        <v>26</v>
      </c>
      <c r="UYM1195" s="243">
        <v>7</v>
      </c>
      <c r="UYN1195" s="243">
        <v>2</v>
      </c>
      <c r="UYO1195" s="244" t="s">
        <v>237</v>
      </c>
      <c r="UYP1195" s="245">
        <v>119</v>
      </c>
      <c r="UYQ1195" s="246">
        <v>213</v>
      </c>
      <c r="UYR1195" s="247" t="e">
        <f>UYR1228+UYR1254+UYR1285+UYR1301+UYR1323+UYR1355+UYR1371+UYR1392+UYR1412+UYR1440+#REF!+UYR1455+#REF!+#REF!+#REF!</f>
        <v>#REF!</v>
      </c>
      <c r="UYS1195" s="241" t="s">
        <v>39</v>
      </c>
      <c r="UYT1195" s="242" t="s">
        <v>26</v>
      </c>
      <c r="UYU1195" s="243">
        <v>7</v>
      </c>
      <c r="UYV1195" s="243">
        <v>2</v>
      </c>
      <c r="UYW1195" s="244" t="s">
        <v>237</v>
      </c>
      <c r="UYX1195" s="245">
        <v>119</v>
      </c>
      <c r="UYY1195" s="246">
        <v>213</v>
      </c>
      <c r="UYZ1195" s="247" t="e">
        <f>UYZ1228+UYZ1254+UYZ1285+UYZ1301+UYZ1323+UYZ1355+UYZ1371+UYZ1392+UYZ1412+UYZ1440+#REF!+UYZ1455+#REF!+#REF!+#REF!</f>
        <v>#REF!</v>
      </c>
      <c r="UZA1195" s="241" t="s">
        <v>39</v>
      </c>
      <c r="UZB1195" s="242" t="s">
        <v>26</v>
      </c>
      <c r="UZC1195" s="243">
        <v>7</v>
      </c>
      <c r="UZD1195" s="243">
        <v>2</v>
      </c>
      <c r="UZE1195" s="244" t="s">
        <v>237</v>
      </c>
      <c r="UZF1195" s="245">
        <v>119</v>
      </c>
      <c r="UZG1195" s="246">
        <v>213</v>
      </c>
      <c r="UZH1195" s="247" t="e">
        <f>UZH1228+UZH1254+UZH1285+UZH1301+UZH1323+UZH1355+UZH1371+UZH1392+UZH1412+UZH1440+#REF!+UZH1455+#REF!+#REF!+#REF!</f>
        <v>#REF!</v>
      </c>
      <c r="UZI1195" s="241" t="s">
        <v>39</v>
      </c>
      <c r="UZJ1195" s="242" t="s">
        <v>26</v>
      </c>
      <c r="UZK1195" s="243">
        <v>7</v>
      </c>
      <c r="UZL1195" s="243">
        <v>2</v>
      </c>
      <c r="UZM1195" s="244" t="s">
        <v>237</v>
      </c>
      <c r="UZN1195" s="245">
        <v>119</v>
      </c>
      <c r="UZO1195" s="246">
        <v>213</v>
      </c>
      <c r="UZP1195" s="247" t="e">
        <f>UZP1228+UZP1254+UZP1285+UZP1301+UZP1323+UZP1355+UZP1371+UZP1392+UZP1412+UZP1440+#REF!+UZP1455+#REF!+#REF!+#REF!</f>
        <v>#REF!</v>
      </c>
      <c r="UZQ1195" s="241" t="s">
        <v>39</v>
      </c>
      <c r="UZR1195" s="242" t="s">
        <v>26</v>
      </c>
      <c r="UZS1195" s="243">
        <v>7</v>
      </c>
      <c r="UZT1195" s="243">
        <v>2</v>
      </c>
      <c r="UZU1195" s="244" t="s">
        <v>237</v>
      </c>
      <c r="UZV1195" s="245">
        <v>119</v>
      </c>
      <c r="UZW1195" s="246">
        <v>213</v>
      </c>
      <c r="UZX1195" s="247" t="e">
        <f>UZX1228+UZX1254+UZX1285+UZX1301+UZX1323+UZX1355+UZX1371+UZX1392+UZX1412+UZX1440+#REF!+UZX1455+#REF!+#REF!+#REF!</f>
        <v>#REF!</v>
      </c>
      <c r="UZY1195" s="241" t="s">
        <v>39</v>
      </c>
      <c r="UZZ1195" s="242" t="s">
        <v>26</v>
      </c>
      <c r="VAA1195" s="243">
        <v>7</v>
      </c>
      <c r="VAB1195" s="243">
        <v>2</v>
      </c>
      <c r="VAC1195" s="244" t="s">
        <v>237</v>
      </c>
      <c r="VAD1195" s="245">
        <v>119</v>
      </c>
      <c r="VAE1195" s="246">
        <v>213</v>
      </c>
      <c r="VAF1195" s="247" t="e">
        <f>VAF1228+VAF1254+VAF1285+VAF1301+VAF1323+VAF1355+VAF1371+VAF1392+VAF1412+VAF1440+#REF!+VAF1455+#REF!+#REF!+#REF!</f>
        <v>#REF!</v>
      </c>
      <c r="VAG1195" s="241" t="s">
        <v>39</v>
      </c>
      <c r="VAH1195" s="242" t="s">
        <v>26</v>
      </c>
      <c r="VAI1195" s="243">
        <v>7</v>
      </c>
      <c r="VAJ1195" s="243">
        <v>2</v>
      </c>
      <c r="VAK1195" s="244" t="s">
        <v>237</v>
      </c>
      <c r="VAL1195" s="245">
        <v>119</v>
      </c>
      <c r="VAM1195" s="246">
        <v>213</v>
      </c>
      <c r="VAN1195" s="247" t="e">
        <f>VAN1228+VAN1254+VAN1285+VAN1301+VAN1323+VAN1355+VAN1371+VAN1392+VAN1412+VAN1440+#REF!+VAN1455+#REF!+#REF!+#REF!</f>
        <v>#REF!</v>
      </c>
      <c r="VAO1195" s="241" t="s">
        <v>39</v>
      </c>
      <c r="VAP1195" s="242" t="s">
        <v>26</v>
      </c>
      <c r="VAQ1195" s="243">
        <v>7</v>
      </c>
      <c r="VAR1195" s="243">
        <v>2</v>
      </c>
      <c r="VAS1195" s="244" t="s">
        <v>237</v>
      </c>
      <c r="VAT1195" s="245">
        <v>119</v>
      </c>
      <c r="VAU1195" s="246">
        <v>213</v>
      </c>
      <c r="VAV1195" s="247" t="e">
        <f>VAV1228+VAV1254+VAV1285+VAV1301+VAV1323+VAV1355+VAV1371+VAV1392+VAV1412+VAV1440+#REF!+VAV1455+#REF!+#REF!+#REF!</f>
        <v>#REF!</v>
      </c>
      <c r="VAW1195" s="241" t="s">
        <v>39</v>
      </c>
      <c r="VAX1195" s="242" t="s">
        <v>26</v>
      </c>
      <c r="VAY1195" s="243">
        <v>7</v>
      </c>
      <c r="VAZ1195" s="243">
        <v>2</v>
      </c>
      <c r="VBA1195" s="244" t="s">
        <v>237</v>
      </c>
      <c r="VBB1195" s="245">
        <v>119</v>
      </c>
      <c r="VBC1195" s="246">
        <v>213</v>
      </c>
      <c r="VBD1195" s="247" t="e">
        <f>VBD1228+VBD1254+VBD1285+VBD1301+VBD1323+VBD1355+VBD1371+VBD1392+VBD1412+VBD1440+#REF!+VBD1455+#REF!+#REF!+#REF!</f>
        <v>#REF!</v>
      </c>
      <c r="VBE1195" s="241" t="s">
        <v>39</v>
      </c>
      <c r="VBF1195" s="242" t="s">
        <v>26</v>
      </c>
      <c r="VBG1195" s="243">
        <v>7</v>
      </c>
      <c r="VBH1195" s="243">
        <v>2</v>
      </c>
      <c r="VBI1195" s="244" t="s">
        <v>237</v>
      </c>
      <c r="VBJ1195" s="245">
        <v>119</v>
      </c>
      <c r="VBK1195" s="246">
        <v>213</v>
      </c>
      <c r="VBL1195" s="247" t="e">
        <f>VBL1228+VBL1254+VBL1285+VBL1301+VBL1323+VBL1355+VBL1371+VBL1392+VBL1412+VBL1440+#REF!+VBL1455+#REF!+#REF!+#REF!</f>
        <v>#REF!</v>
      </c>
      <c r="VBM1195" s="241" t="s">
        <v>39</v>
      </c>
      <c r="VBN1195" s="242" t="s">
        <v>26</v>
      </c>
      <c r="VBO1195" s="243">
        <v>7</v>
      </c>
      <c r="VBP1195" s="243">
        <v>2</v>
      </c>
      <c r="VBQ1195" s="244" t="s">
        <v>237</v>
      </c>
      <c r="VBR1195" s="245">
        <v>119</v>
      </c>
      <c r="VBS1195" s="246">
        <v>213</v>
      </c>
      <c r="VBT1195" s="247" t="e">
        <f>VBT1228+VBT1254+VBT1285+VBT1301+VBT1323+VBT1355+VBT1371+VBT1392+VBT1412+VBT1440+#REF!+VBT1455+#REF!+#REF!+#REF!</f>
        <v>#REF!</v>
      </c>
      <c r="VBU1195" s="241" t="s">
        <v>39</v>
      </c>
      <c r="VBV1195" s="242" t="s">
        <v>26</v>
      </c>
      <c r="VBW1195" s="243">
        <v>7</v>
      </c>
      <c r="VBX1195" s="243">
        <v>2</v>
      </c>
      <c r="VBY1195" s="244" t="s">
        <v>237</v>
      </c>
      <c r="VBZ1195" s="245">
        <v>119</v>
      </c>
      <c r="VCA1195" s="246">
        <v>213</v>
      </c>
      <c r="VCB1195" s="247" t="e">
        <f>VCB1228+VCB1254+VCB1285+VCB1301+VCB1323+VCB1355+VCB1371+VCB1392+VCB1412+VCB1440+#REF!+VCB1455+#REF!+#REF!+#REF!</f>
        <v>#REF!</v>
      </c>
      <c r="VCC1195" s="241" t="s">
        <v>39</v>
      </c>
      <c r="VCD1195" s="242" t="s">
        <v>26</v>
      </c>
      <c r="VCE1195" s="243">
        <v>7</v>
      </c>
      <c r="VCF1195" s="243">
        <v>2</v>
      </c>
      <c r="VCG1195" s="244" t="s">
        <v>237</v>
      </c>
      <c r="VCH1195" s="245">
        <v>119</v>
      </c>
      <c r="VCI1195" s="246">
        <v>213</v>
      </c>
      <c r="VCJ1195" s="247" t="e">
        <f>VCJ1228+VCJ1254+VCJ1285+VCJ1301+VCJ1323+VCJ1355+VCJ1371+VCJ1392+VCJ1412+VCJ1440+#REF!+VCJ1455+#REF!+#REF!+#REF!</f>
        <v>#REF!</v>
      </c>
      <c r="VCK1195" s="241" t="s">
        <v>39</v>
      </c>
      <c r="VCL1195" s="242" t="s">
        <v>26</v>
      </c>
      <c r="VCM1195" s="243">
        <v>7</v>
      </c>
      <c r="VCN1195" s="243">
        <v>2</v>
      </c>
      <c r="VCO1195" s="244" t="s">
        <v>237</v>
      </c>
      <c r="VCP1195" s="245">
        <v>119</v>
      </c>
      <c r="VCQ1195" s="246">
        <v>213</v>
      </c>
      <c r="VCR1195" s="247" t="e">
        <f>VCR1228+VCR1254+VCR1285+VCR1301+VCR1323+VCR1355+VCR1371+VCR1392+VCR1412+VCR1440+#REF!+VCR1455+#REF!+#REF!+#REF!</f>
        <v>#REF!</v>
      </c>
      <c r="VCS1195" s="241" t="s">
        <v>39</v>
      </c>
      <c r="VCT1195" s="242" t="s">
        <v>26</v>
      </c>
      <c r="VCU1195" s="243">
        <v>7</v>
      </c>
      <c r="VCV1195" s="243">
        <v>2</v>
      </c>
      <c r="VCW1195" s="244" t="s">
        <v>237</v>
      </c>
      <c r="VCX1195" s="245">
        <v>119</v>
      </c>
      <c r="VCY1195" s="246">
        <v>213</v>
      </c>
      <c r="VCZ1195" s="247" t="e">
        <f>VCZ1228+VCZ1254+VCZ1285+VCZ1301+VCZ1323+VCZ1355+VCZ1371+VCZ1392+VCZ1412+VCZ1440+#REF!+VCZ1455+#REF!+#REF!+#REF!</f>
        <v>#REF!</v>
      </c>
      <c r="VDA1195" s="241" t="s">
        <v>39</v>
      </c>
      <c r="VDB1195" s="242" t="s">
        <v>26</v>
      </c>
      <c r="VDC1195" s="243">
        <v>7</v>
      </c>
      <c r="VDD1195" s="243">
        <v>2</v>
      </c>
      <c r="VDE1195" s="244" t="s">
        <v>237</v>
      </c>
      <c r="VDF1195" s="245">
        <v>119</v>
      </c>
      <c r="VDG1195" s="246">
        <v>213</v>
      </c>
      <c r="VDH1195" s="247" t="e">
        <f>VDH1228+VDH1254+VDH1285+VDH1301+VDH1323+VDH1355+VDH1371+VDH1392+VDH1412+VDH1440+#REF!+VDH1455+#REF!+#REF!+#REF!</f>
        <v>#REF!</v>
      </c>
      <c r="VDI1195" s="241" t="s">
        <v>39</v>
      </c>
      <c r="VDJ1195" s="242" t="s">
        <v>26</v>
      </c>
      <c r="VDK1195" s="243">
        <v>7</v>
      </c>
      <c r="VDL1195" s="243">
        <v>2</v>
      </c>
      <c r="VDM1195" s="244" t="s">
        <v>237</v>
      </c>
      <c r="VDN1195" s="245">
        <v>119</v>
      </c>
      <c r="VDO1195" s="246">
        <v>213</v>
      </c>
      <c r="VDP1195" s="247" t="e">
        <f>VDP1228+VDP1254+VDP1285+VDP1301+VDP1323+VDP1355+VDP1371+VDP1392+VDP1412+VDP1440+#REF!+VDP1455+#REF!+#REF!+#REF!</f>
        <v>#REF!</v>
      </c>
      <c r="VDQ1195" s="241" t="s">
        <v>39</v>
      </c>
      <c r="VDR1195" s="242" t="s">
        <v>26</v>
      </c>
      <c r="VDS1195" s="243">
        <v>7</v>
      </c>
      <c r="VDT1195" s="243">
        <v>2</v>
      </c>
      <c r="VDU1195" s="244" t="s">
        <v>237</v>
      </c>
      <c r="VDV1195" s="245">
        <v>119</v>
      </c>
      <c r="VDW1195" s="246">
        <v>213</v>
      </c>
      <c r="VDX1195" s="247" t="e">
        <f>VDX1228+VDX1254+VDX1285+VDX1301+VDX1323+VDX1355+VDX1371+VDX1392+VDX1412+VDX1440+#REF!+VDX1455+#REF!+#REF!+#REF!</f>
        <v>#REF!</v>
      </c>
      <c r="VDY1195" s="241" t="s">
        <v>39</v>
      </c>
      <c r="VDZ1195" s="242" t="s">
        <v>26</v>
      </c>
      <c r="VEA1195" s="243">
        <v>7</v>
      </c>
      <c r="VEB1195" s="243">
        <v>2</v>
      </c>
      <c r="VEC1195" s="244" t="s">
        <v>237</v>
      </c>
      <c r="VED1195" s="245">
        <v>119</v>
      </c>
      <c r="VEE1195" s="246">
        <v>213</v>
      </c>
      <c r="VEF1195" s="247" t="e">
        <f>VEF1228+VEF1254+VEF1285+VEF1301+VEF1323+VEF1355+VEF1371+VEF1392+VEF1412+VEF1440+#REF!+VEF1455+#REF!+#REF!+#REF!</f>
        <v>#REF!</v>
      </c>
      <c r="VEG1195" s="241" t="s">
        <v>39</v>
      </c>
      <c r="VEH1195" s="242" t="s">
        <v>26</v>
      </c>
      <c r="VEI1195" s="243">
        <v>7</v>
      </c>
      <c r="VEJ1195" s="243">
        <v>2</v>
      </c>
      <c r="VEK1195" s="244" t="s">
        <v>237</v>
      </c>
      <c r="VEL1195" s="245">
        <v>119</v>
      </c>
      <c r="VEM1195" s="246">
        <v>213</v>
      </c>
      <c r="VEN1195" s="247" t="e">
        <f>VEN1228+VEN1254+VEN1285+VEN1301+VEN1323+VEN1355+VEN1371+VEN1392+VEN1412+VEN1440+#REF!+VEN1455+#REF!+#REF!+#REF!</f>
        <v>#REF!</v>
      </c>
      <c r="VEO1195" s="241" t="s">
        <v>39</v>
      </c>
      <c r="VEP1195" s="242" t="s">
        <v>26</v>
      </c>
      <c r="VEQ1195" s="243">
        <v>7</v>
      </c>
      <c r="VER1195" s="243">
        <v>2</v>
      </c>
      <c r="VES1195" s="244" t="s">
        <v>237</v>
      </c>
      <c r="VET1195" s="245">
        <v>119</v>
      </c>
      <c r="VEU1195" s="246">
        <v>213</v>
      </c>
      <c r="VEV1195" s="247" t="e">
        <f>VEV1228+VEV1254+VEV1285+VEV1301+VEV1323+VEV1355+VEV1371+VEV1392+VEV1412+VEV1440+#REF!+VEV1455+#REF!+#REF!+#REF!</f>
        <v>#REF!</v>
      </c>
      <c r="VEW1195" s="241" t="s">
        <v>39</v>
      </c>
      <c r="VEX1195" s="242" t="s">
        <v>26</v>
      </c>
      <c r="VEY1195" s="243">
        <v>7</v>
      </c>
      <c r="VEZ1195" s="243">
        <v>2</v>
      </c>
      <c r="VFA1195" s="244" t="s">
        <v>237</v>
      </c>
      <c r="VFB1195" s="245">
        <v>119</v>
      </c>
      <c r="VFC1195" s="246">
        <v>213</v>
      </c>
      <c r="VFD1195" s="247" t="e">
        <f>VFD1228+VFD1254+VFD1285+VFD1301+VFD1323+VFD1355+VFD1371+VFD1392+VFD1412+VFD1440+#REF!+VFD1455+#REF!+#REF!+#REF!</f>
        <v>#REF!</v>
      </c>
      <c r="VFE1195" s="241" t="s">
        <v>39</v>
      </c>
      <c r="VFF1195" s="242" t="s">
        <v>26</v>
      </c>
      <c r="VFG1195" s="243">
        <v>7</v>
      </c>
      <c r="VFH1195" s="243">
        <v>2</v>
      </c>
      <c r="VFI1195" s="244" t="s">
        <v>237</v>
      </c>
      <c r="VFJ1195" s="245">
        <v>119</v>
      </c>
      <c r="VFK1195" s="246">
        <v>213</v>
      </c>
      <c r="VFL1195" s="247" t="e">
        <f>VFL1228+VFL1254+VFL1285+VFL1301+VFL1323+VFL1355+VFL1371+VFL1392+VFL1412+VFL1440+#REF!+VFL1455+#REF!+#REF!+#REF!</f>
        <v>#REF!</v>
      </c>
      <c r="VFM1195" s="241" t="s">
        <v>39</v>
      </c>
      <c r="VFN1195" s="242" t="s">
        <v>26</v>
      </c>
      <c r="VFO1195" s="243">
        <v>7</v>
      </c>
      <c r="VFP1195" s="243">
        <v>2</v>
      </c>
      <c r="VFQ1195" s="244" t="s">
        <v>237</v>
      </c>
      <c r="VFR1195" s="245">
        <v>119</v>
      </c>
      <c r="VFS1195" s="246">
        <v>213</v>
      </c>
      <c r="VFT1195" s="247" t="e">
        <f>VFT1228+VFT1254+VFT1285+VFT1301+VFT1323+VFT1355+VFT1371+VFT1392+VFT1412+VFT1440+#REF!+VFT1455+#REF!+#REF!+#REF!</f>
        <v>#REF!</v>
      </c>
      <c r="VFU1195" s="241" t="s">
        <v>39</v>
      </c>
      <c r="VFV1195" s="242" t="s">
        <v>26</v>
      </c>
      <c r="VFW1195" s="243">
        <v>7</v>
      </c>
      <c r="VFX1195" s="243">
        <v>2</v>
      </c>
      <c r="VFY1195" s="244" t="s">
        <v>237</v>
      </c>
      <c r="VFZ1195" s="245">
        <v>119</v>
      </c>
      <c r="VGA1195" s="246">
        <v>213</v>
      </c>
      <c r="VGB1195" s="247" t="e">
        <f>VGB1228+VGB1254+VGB1285+VGB1301+VGB1323+VGB1355+VGB1371+VGB1392+VGB1412+VGB1440+#REF!+VGB1455+#REF!+#REF!+#REF!</f>
        <v>#REF!</v>
      </c>
      <c r="VGC1195" s="241" t="s">
        <v>39</v>
      </c>
      <c r="VGD1195" s="242" t="s">
        <v>26</v>
      </c>
      <c r="VGE1195" s="243">
        <v>7</v>
      </c>
      <c r="VGF1195" s="243">
        <v>2</v>
      </c>
      <c r="VGG1195" s="244" t="s">
        <v>237</v>
      </c>
      <c r="VGH1195" s="245">
        <v>119</v>
      </c>
      <c r="VGI1195" s="246">
        <v>213</v>
      </c>
      <c r="VGJ1195" s="247" t="e">
        <f>VGJ1228+VGJ1254+VGJ1285+VGJ1301+VGJ1323+VGJ1355+VGJ1371+VGJ1392+VGJ1412+VGJ1440+#REF!+VGJ1455+#REF!+#REF!+#REF!</f>
        <v>#REF!</v>
      </c>
      <c r="VGK1195" s="241" t="s">
        <v>39</v>
      </c>
      <c r="VGL1195" s="242" t="s">
        <v>26</v>
      </c>
      <c r="VGM1195" s="243">
        <v>7</v>
      </c>
      <c r="VGN1195" s="243">
        <v>2</v>
      </c>
      <c r="VGO1195" s="244" t="s">
        <v>237</v>
      </c>
      <c r="VGP1195" s="245">
        <v>119</v>
      </c>
      <c r="VGQ1195" s="246">
        <v>213</v>
      </c>
      <c r="VGR1195" s="247" t="e">
        <f>VGR1228+VGR1254+VGR1285+VGR1301+VGR1323+VGR1355+VGR1371+VGR1392+VGR1412+VGR1440+#REF!+VGR1455+#REF!+#REF!+#REF!</f>
        <v>#REF!</v>
      </c>
      <c r="VGS1195" s="241" t="s">
        <v>39</v>
      </c>
      <c r="VGT1195" s="242" t="s">
        <v>26</v>
      </c>
      <c r="VGU1195" s="243">
        <v>7</v>
      </c>
      <c r="VGV1195" s="243">
        <v>2</v>
      </c>
      <c r="VGW1195" s="244" t="s">
        <v>237</v>
      </c>
      <c r="VGX1195" s="245">
        <v>119</v>
      </c>
      <c r="VGY1195" s="246">
        <v>213</v>
      </c>
      <c r="VGZ1195" s="247" t="e">
        <f>VGZ1228+VGZ1254+VGZ1285+VGZ1301+VGZ1323+VGZ1355+VGZ1371+VGZ1392+VGZ1412+VGZ1440+#REF!+VGZ1455+#REF!+#REF!+#REF!</f>
        <v>#REF!</v>
      </c>
      <c r="VHA1195" s="241" t="s">
        <v>39</v>
      </c>
      <c r="VHB1195" s="242" t="s">
        <v>26</v>
      </c>
      <c r="VHC1195" s="243">
        <v>7</v>
      </c>
      <c r="VHD1195" s="243">
        <v>2</v>
      </c>
      <c r="VHE1195" s="244" t="s">
        <v>237</v>
      </c>
      <c r="VHF1195" s="245">
        <v>119</v>
      </c>
      <c r="VHG1195" s="246">
        <v>213</v>
      </c>
      <c r="VHH1195" s="247" t="e">
        <f>VHH1228+VHH1254+VHH1285+VHH1301+VHH1323+VHH1355+VHH1371+VHH1392+VHH1412+VHH1440+#REF!+VHH1455+#REF!+#REF!+#REF!</f>
        <v>#REF!</v>
      </c>
      <c r="VHI1195" s="241" t="s">
        <v>39</v>
      </c>
      <c r="VHJ1195" s="242" t="s">
        <v>26</v>
      </c>
      <c r="VHK1195" s="243">
        <v>7</v>
      </c>
      <c r="VHL1195" s="243">
        <v>2</v>
      </c>
      <c r="VHM1195" s="244" t="s">
        <v>237</v>
      </c>
      <c r="VHN1195" s="245">
        <v>119</v>
      </c>
      <c r="VHO1195" s="246">
        <v>213</v>
      </c>
      <c r="VHP1195" s="247" t="e">
        <f>VHP1228+VHP1254+VHP1285+VHP1301+VHP1323+VHP1355+VHP1371+VHP1392+VHP1412+VHP1440+#REF!+VHP1455+#REF!+#REF!+#REF!</f>
        <v>#REF!</v>
      </c>
      <c r="VHQ1195" s="241" t="s">
        <v>39</v>
      </c>
      <c r="VHR1195" s="242" t="s">
        <v>26</v>
      </c>
      <c r="VHS1195" s="243">
        <v>7</v>
      </c>
      <c r="VHT1195" s="243">
        <v>2</v>
      </c>
      <c r="VHU1195" s="244" t="s">
        <v>237</v>
      </c>
      <c r="VHV1195" s="245">
        <v>119</v>
      </c>
      <c r="VHW1195" s="246">
        <v>213</v>
      </c>
      <c r="VHX1195" s="247" t="e">
        <f>VHX1228+VHX1254+VHX1285+VHX1301+VHX1323+VHX1355+VHX1371+VHX1392+VHX1412+VHX1440+#REF!+VHX1455+#REF!+#REF!+#REF!</f>
        <v>#REF!</v>
      </c>
      <c r="VHY1195" s="241" t="s">
        <v>39</v>
      </c>
      <c r="VHZ1195" s="242" t="s">
        <v>26</v>
      </c>
      <c r="VIA1195" s="243">
        <v>7</v>
      </c>
      <c r="VIB1195" s="243">
        <v>2</v>
      </c>
      <c r="VIC1195" s="244" t="s">
        <v>237</v>
      </c>
      <c r="VID1195" s="245">
        <v>119</v>
      </c>
      <c r="VIE1195" s="246">
        <v>213</v>
      </c>
      <c r="VIF1195" s="247" t="e">
        <f>VIF1228+VIF1254+VIF1285+VIF1301+VIF1323+VIF1355+VIF1371+VIF1392+VIF1412+VIF1440+#REF!+VIF1455+#REF!+#REF!+#REF!</f>
        <v>#REF!</v>
      </c>
      <c r="VIG1195" s="241" t="s">
        <v>39</v>
      </c>
      <c r="VIH1195" s="242" t="s">
        <v>26</v>
      </c>
      <c r="VII1195" s="243">
        <v>7</v>
      </c>
      <c r="VIJ1195" s="243">
        <v>2</v>
      </c>
      <c r="VIK1195" s="244" t="s">
        <v>237</v>
      </c>
      <c r="VIL1195" s="245">
        <v>119</v>
      </c>
      <c r="VIM1195" s="246">
        <v>213</v>
      </c>
      <c r="VIN1195" s="247" t="e">
        <f>VIN1228+VIN1254+VIN1285+VIN1301+VIN1323+VIN1355+VIN1371+VIN1392+VIN1412+VIN1440+#REF!+VIN1455+#REF!+#REF!+#REF!</f>
        <v>#REF!</v>
      </c>
      <c r="VIO1195" s="241" t="s">
        <v>39</v>
      </c>
      <c r="VIP1195" s="242" t="s">
        <v>26</v>
      </c>
      <c r="VIQ1195" s="243">
        <v>7</v>
      </c>
      <c r="VIR1195" s="243">
        <v>2</v>
      </c>
      <c r="VIS1195" s="244" t="s">
        <v>237</v>
      </c>
      <c r="VIT1195" s="245">
        <v>119</v>
      </c>
      <c r="VIU1195" s="246">
        <v>213</v>
      </c>
      <c r="VIV1195" s="247" t="e">
        <f>VIV1228+VIV1254+VIV1285+VIV1301+VIV1323+VIV1355+VIV1371+VIV1392+VIV1412+VIV1440+#REF!+VIV1455+#REF!+#REF!+#REF!</f>
        <v>#REF!</v>
      </c>
      <c r="VIW1195" s="241" t="s">
        <v>39</v>
      </c>
      <c r="VIX1195" s="242" t="s">
        <v>26</v>
      </c>
      <c r="VIY1195" s="243">
        <v>7</v>
      </c>
      <c r="VIZ1195" s="243">
        <v>2</v>
      </c>
      <c r="VJA1195" s="244" t="s">
        <v>237</v>
      </c>
      <c r="VJB1195" s="245">
        <v>119</v>
      </c>
      <c r="VJC1195" s="246">
        <v>213</v>
      </c>
      <c r="VJD1195" s="247" t="e">
        <f>VJD1228+VJD1254+VJD1285+VJD1301+VJD1323+VJD1355+VJD1371+VJD1392+VJD1412+VJD1440+#REF!+VJD1455+#REF!+#REF!+#REF!</f>
        <v>#REF!</v>
      </c>
      <c r="VJE1195" s="241" t="s">
        <v>39</v>
      </c>
      <c r="VJF1195" s="242" t="s">
        <v>26</v>
      </c>
      <c r="VJG1195" s="243">
        <v>7</v>
      </c>
      <c r="VJH1195" s="243">
        <v>2</v>
      </c>
      <c r="VJI1195" s="244" t="s">
        <v>237</v>
      </c>
      <c r="VJJ1195" s="245">
        <v>119</v>
      </c>
      <c r="VJK1195" s="246">
        <v>213</v>
      </c>
      <c r="VJL1195" s="247" t="e">
        <f>VJL1228+VJL1254+VJL1285+VJL1301+VJL1323+VJL1355+VJL1371+VJL1392+VJL1412+VJL1440+#REF!+VJL1455+#REF!+#REF!+#REF!</f>
        <v>#REF!</v>
      </c>
      <c r="VJM1195" s="241" t="s">
        <v>39</v>
      </c>
      <c r="VJN1195" s="242" t="s">
        <v>26</v>
      </c>
      <c r="VJO1195" s="243">
        <v>7</v>
      </c>
      <c r="VJP1195" s="243">
        <v>2</v>
      </c>
      <c r="VJQ1195" s="244" t="s">
        <v>237</v>
      </c>
      <c r="VJR1195" s="245">
        <v>119</v>
      </c>
      <c r="VJS1195" s="246">
        <v>213</v>
      </c>
      <c r="VJT1195" s="247" t="e">
        <f>VJT1228+VJT1254+VJT1285+VJT1301+VJT1323+VJT1355+VJT1371+VJT1392+VJT1412+VJT1440+#REF!+VJT1455+#REF!+#REF!+#REF!</f>
        <v>#REF!</v>
      </c>
      <c r="VJU1195" s="241" t="s">
        <v>39</v>
      </c>
      <c r="VJV1195" s="242" t="s">
        <v>26</v>
      </c>
      <c r="VJW1195" s="243">
        <v>7</v>
      </c>
      <c r="VJX1195" s="243">
        <v>2</v>
      </c>
      <c r="VJY1195" s="244" t="s">
        <v>237</v>
      </c>
      <c r="VJZ1195" s="245">
        <v>119</v>
      </c>
      <c r="VKA1195" s="246">
        <v>213</v>
      </c>
      <c r="VKB1195" s="247" t="e">
        <f>VKB1228+VKB1254+VKB1285+VKB1301+VKB1323+VKB1355+VKB1371+VKB1392+VKB1412+VKB1440+#REF!+VKB1455+#REF!+#REF!+#REF!</f>
        <v>#REF!</v>
      </c>
      <c r="VKC1195" s="241" t="s">
        <v>39</v>
      </c>
      <c r="VKD1195" s="242" t="s">
        <v>26</v>
      </c>
      <c r="VKE1195" s="243">
        <v>7</v>
      </c>
      <c r="VKF1195" s="243">
        <v>2</v>
      </c>
      <c r="VKG1195" s="244" t="s">
        <v>237</v>
      </c>
      <c r="VKH1195" s="245">
        <v>119</v>
      </c>
      <c r="VKI1195" s="246">
        <v>213</v>
      </c>
      <c r="VKJ1195" s="247" t="e">
        <f>VKJ1228+VKJ1254+VKJ1285+VKJ1301+VKJ1323+VKJ1355+VKJ1371+VKJ1392+VKJ1412+VKJ1440+#REF!+VKJ1455+#REF!+#REF!+#REF!</f>
        <v>#REF!</v>
      </c>
      <c r="VKK1195" s="241" t="s">
        <v>39</v>
      </c>
      <c r="VKL1195" s="242" t="s">
        <v>26</v>
      </c>
      <c r="VKM1195" s="243">
        <v>7</v>
      </c>
      <c r="VKN1195" s="243">
        <v>2</v>
      </c>
      <c r="VKO1195" s="244" t="s">
        <v>237</v>
      </c>
      <c r="VKP1195" s="245">
        <v>119</v>
      </c>
      <c r="VKQ1195" s="246">
        <v>213</v>
      </c>
      <c r="VKR1195" s="247" t="e">
        <f>VKR1228+VKR1254+VKR1285+VKR1301+VKR1323+VKR1355+VKR1371+VKR1392+VKR1412+VKR1440+#REF!+VKR1455+#REF!+#REF!+#REF!</f>
        <v>#REF!</v>
      </c>
      <c r="VKS1195" s="241" t="s">
        <v>39</v>
      </c>
      <c r="VKT1195" s="242" t="s">
        <v>26</v>
      </c>
      <c r="VKU1195" s="243">
        <v>7</v>
      </c>
      <c r="VKV1195" s="243">
        <v>2</v>
      </c>
      <c r="VKW1195" s="244" t="s">
        <v>237</v>
      </c>
      <c r="VKX1195" s="245">
        <v>119</v>
      </c>
      <c r="VKY1195" s="246">
        <v>213</v>
      </c>
      <c r="VKZ1195" s="247" t="e">
        <f>VKZ1228+VKZ1254+VKZ1285+VKZ1301+VKZ1323+VKZ1355+VKZ1371+VKZ1392+VKZ1412+VKZ1440+#REF!+VKZ1455+#REF!+#REF!+#REF!</f>
        <v>#REF!</v>
      </c>
      <c r="VLA1195" s="241" t="s">
        <v>39</v>
      </c>
      <c r="VLB1195" s="242" t="s">
        <v>26</v>
      </c>
      <c r="VLC1195" s="243">
        <v>7</v>
      </c>
      <c r="VLD1195" s="243">
        <v>2</v>
      </c>
      <c r="VLE1195" s="244" t="s">
        <v>237</v>
      </c>
      <c r="VLF1195" s="245">
        <v>119</v>
      </c>
      <c r="VLG1195" s="246">
        <v>213</v>
      </c>
      <c r="VLH1195" s="247" t="e">
        <f>VLH1228+VLH1254+VLH1285+VLH1301+VLH1323+VLH1355+VLH1371+VLH1392+VLH1412+VLH1440+#REF!+VLH1455+#REF!+#REF!+#REF!</f>
        <v>#REF!</v>
      </c>
      <c r="VLI1195" s="241" t="s">
        <v>39</v>
      </c>
      <c r="VLJ1195" s="242" t="s">
        <v>26</v>
      </c>
      <c r="VLK1195" s="243">
        <v>7</v>
      </c>
      <c r="VLL1195" s="243">
        <v>2</v>
      </c>
      <c r="VLM1195" s="244" t="s">
        <v>237</v>
      </c>
      <c r="VLN1195" s="245">
        <v>119</v>
      </c>
      <c r="VLO1195" s="246">
        <v>213</v>
      </c>
      <c r="VLP1195" s="247" t="e">
        <f>VLP1228+VLP1254+VLP1285+VLP1301+VLP1323+VLP1355+VLP1371+VLP1392+VLP1412+VLP1440+#REF!+VLP1455+#REF!+#REF!+#REF!</f>
        <v>#REF!</v>
      </c>
      <c r="VLQ1195" s="241" t="s">
        <v>39</v>
      </c>
      <c r="VLR1195" s="242" t="s">
        <v>26</v>
      </c>
      <c r="VLS1195" s="243">
        <v>7</v>
      </c>
      <c r="VLT1195" s="243">
        <v>2</v>
      </c>
      <c r="VLU1195" s="244" t="s">
        <v>237</v>
      </c>
      <c r="VLV1195" s="245">
        <v>119</v>
      </c>
      <c r="VLW1195" s="246">
        <v>213</v>
      </c>
      <c r="VLX1195" s="247" t="e">
        <f>VLX1228+VLX1254+VLX1285+VLX1301+VLX1323+VLX1355+VLX1371+VLX1392+VLX1412+VLX1440+#REF!+VLX1455+#REF!+#REF!+#REF!</f>
        <v>#REF!</v>
      </c>
      <c r="VLY1195" s="241" t="s">
        <v>39</v>
      </c>
      <c r="VLZ1195" s="242" t="s">
        <v>26</v>
      </c>
      <c r="VMA1195" s="243">
        <v>7</v>
      </c>
      <c r="VMB1195" s="243">
        <v>2</v>
      </c>
      <c r="VMC1195" s="244" t="s">
        <v>237</v>
      </c>
      <c r="VMD1195" s="245">
        <v>119</v>
      </c>
      <c r="VME1195" s="246">
        <v>213</v>
      </c>
      <c r="VMF1195" s="247" t="e">
        <f>VMF1228+VMF1254+VMF1285+VMF1301+VMF1323+VMF1355+VMF1371+VMF1392+VMF1412+VMF1440+#REF!+VMF1455+#REF!+#REF!+#REF!</f>
        <v>#REF!</v>
      </c>
      <c r="VMG1195" s="241" t="s">
        <v>39</v>
      </c>
      <c r="VMH1195" s="242" t="s">
        <v>26</v>
      </c>
      <c r="VMI1195" s="243">
        <v>7</v>
      </c>
      <c r="VMJ1195" s="243">
        <v>2</v>
      </c>
      <c r="VMK1195" s="244" t="s">
        <v>237</v>
      </c>
      <c r="VML1195" s="245">
        <v>119</v>
      </c>
      <c r="VMM1195" s="246">
        <v>213</v>
      </c>
      <c r="VMN1195" s="247" t="e">
        <f>VMN1228+VMN1254+VMN1285+VMN1301+VMN1323+VMN1355+VMN1371+VMN1392+VMN1412+VMN1440+#REF!+VMN1455+#REF!+#REF!+#REF!</f>
        <v>#REF!</v>
      </c>
      <c r="VMO1195" s="241" t="s">
        <v>39</v>
      </c>
      <c r="VMP1195" s="242" t="s">
        <v>26</v>
      </c>
      <c r="VMQ1195" s="243">
        <v>7</v>
      </c>
      <c r="VMR1195" s="243">
        <v>2</v>
      </c>
      <c r="VMS1195" s="244" t="s">
        <v>237</v>
      </c>
      <c r="VMT1195" s="245">
        <v>119</v>
      </c>
      <c r="VMU1195" s="246">
        <v>213</v>
      </c>
      <c r="VMV1195" s="247" t="e">
        <f>VMV1228+VMV1254+VMV1285+VMV1301+VMV1323+VMV1355+VMV1371+VMV1392+VMV1412+VMV1440+#REF!+VMV1455+#REF!+#REF!+#REF!</f>
        <v>#REF!</v>
      </c>
      <c r="VMW1195" s="241" t="s">
        <v>39</v>
      </c>
      <c r="VMX1195" s="242" t="s">
        <v>26</v>
      </c>
      <c r="VMY1195" s="243">
        <v>7</v>
      </c>
      <c r="VMZ1195" s="243">
        <v>2</v>
      </c>
      <c r="VNA1195" s="244" t="s">
        <v>237</v>
      </c>
      <c r="VNB1195" s="245">
        <v>119</v>
      </c>
      <c r="VNC1195" s="246">
        <v>213</v>
      </c>
      <c r="VND1195" s="247" t="e">
        <f>VND1228+VND1254+VND1285+VND1301+VND1323+VND1355+VND1371+VND1392+VND1412+VND1440+#REF!+VND1455+#REF!+#REF!+#REF!</f>
        <v>#REF!</v>
      </c>
      <c r="VNE1195" s="241" t="s">
        <v>39</v>
      </c>
      <c r="VNF1195" s="242" t="s">
        <v>26</v>
      </c>
      <c r="VNG1195" s="243">
        <v>7</v>
      </c>
      <c r="VNH1195" s="243">
        <v>2</v>
      </c>
      <c r="VNI1195" s="244" t="s">
        <v>237</v>
      </c>
      <c r="VNJ1195" s="245">
        <v>119</v>
      </c>
      <c r="VNK1195" s="246">
        <v>213</v>
      </c>
      <c r="VNL1195" s="247" t="e">
        <f>VNL1228+VNL1254+VNL1285+VNL1301+VNL1323+VNL1355+VNL1371+VNL1392+VNL1412+VNL1440+#REF!+VNL1455+#REF!+#REF!+#REF!</f>
        <v>#REF!</v>
      </c>
      <c r="VNM1195" s="241" t="s">
        <v>39</v>
      </c>
      <c r="VNN1195" s="242" t="s">
        <v>26</v>
      </c>
      <c r="VNO1195" s="243">
        <v>7</v>
      </c>
      <c r="VNP1195" s="243">
        <v>2</v>
      </c>
      <c r="VNQ1195" s="244" t="s">
        <v>237</v>
      </c>
      <c r="VNR1195" s="245">
        <v>119</v>
      </c>
      <c r="VNS1195" s="246">
        <v>213</v>
      </c>
      <c r="VNT1195" s="247" t="e">
        <f>VNT1228+VNT1254+VNT1285+VNT1301+VNT1323+VNT1355+VNT1371+VNT1392+VNT1412+VNT1440+#REF!+VNT1455+#REF!+#REF!+#REF!</f>
        <v>#REF!</v>
      </c>
      <c r="VNU1195" s="241" t="s">
        <v>39</v>
      </c>
      <c r="VNV1195" s="242" t="s">
        <v>26</v>
      </c>
      <c r="VNW1195" s="243">
        <v>7</v>
      </c>
      <c r="VNX1195" s="243">
        <v>2</v>
      </c>
      <c r="VNY1195" s="244" t="s">
        <v>237</v>
      </c>
      <c r="VNZ1195" s="245">
        <v>119</v>
      </c>
      <c r="VOA1195" s="246">
        <v>213</v>
      </c>
      <c r="VOB1195" s="247" t="e">
        <f>VOB1228+VOB1254+VOB1285+VOB1301+VOB1323+VOB1355+VOB1371+VOB1392+VOB1412+VOB1440+#REF!+VOB1455+#REF!+#REF!+#REF!</f>
        <v>#REF!</v>
      </c>
      <c r="VOC1195" s="241" t="s">
        <v>39</v>
      </c>
      <c r="VOD1195" s="242" t="s">
        <v>26</v>
      </c>
      <c r="VOE1195" s="243">
        <v>7</v>
      </c>
      <c r="VOF1195" s="243">
        <v>2</v>
      </c>
      <c r="VOG1195" s="244" t="s">
        <v>237</v>
      </c>
      <c r="VOH1195" s="245">
        <v>119</v>
      </c>
      <c r="VOI1195" s="246">
        <v>213</v>
      </c>
      <c r="VOJ1195" s="247" t="e">
        <f>VOJ1228+VOJ1254+VOJ1285+VOJ1301+VOJ1323+VOJ1355+VOJ1371+VOJ1392+VOJ1412+VOJ1440+#REF!+VOJ1455+#REF!+#REF!+#REF!</f>
        <v>#REF!</v>
      </c>
      <c r="VOK1195" s="241" t="s">
        <v>39</v>
      </c>
      <c r="VOL1195" s="242" t="s">
        <v>26</v>
      </c>
      <c r="VOM1195" s="243">
        <v>7</v>
      </c>
      <c r="VON1195" s="243">
        <v>2</v>
      </c>
      <c r="VOO1195" s="244" t="s">
        <v>237</v>
      </c>
      <c r="VOP1195" s="245">
        <v>119</v>
      </c>
      <c r="VOQ1195" s="246">
        <v>213</v>
      </c>
      <c r="VOR1195" s="247" t="e">
        <f>VOR1228+VOR1254+VOR1285+VOR1301+VOR1323+VOR1355+VOR1371+VOR1392+VOR1412+VOR1440+#REF!+VOR1455+#REF!+#REF!+#REF!</f>
        <v>#REF!</v>
      </c>
      <c r="VOS1195" s="241" t="s">
        <v>39</v>
      </c>
      <c r="VOT1195" s="242" t="s">
        <v>26</v>
      </c>
      <c r="VOU1195" s="243">
        <v>7</v>
      </c>
      <c r="VOV1195" s="243">
        <v>2</v>
      </c>
      <c r="VOW1195" s="244" t="s">
        <v>237</v>
      </c>
      <c r="VOX1195" s="245">
        <v>119</v>
      </c>
      <c r="VOY1195" s="246">
        <v>213</v>
      </c>
      <c r="VOZ1195" s="247" t="e">
        <f>VOZ1228+VOZ1254+VOZ1285+VOZ1301+VOZ1323+VOZ1355+VOZ1371+VOZ1392+VOZ1412+VOZ1440+#REF!+VOZ1455+#REF!+#REF!+#REF!</f>
        <v>#REF!</v>
      </c>
      <c r="VPA1195" s="241" t="s">
        <v>39</v>
      </c>
      <c r="VPB1195" s="242" t="s">
        <v>26</v>
      </c>
      <c r="VPC1195" s="243">
        <v>7</v>
      </c>
      <c r="VPD1195" s="243">
        <v>2</v>
      </c>
      <c r="VPE1195" s="244" t="s">
        <v>237</v>
      </c>
      <c r="VPF1195" s="245">
        <v>119</v>
      </c>
      <c r="VPG1195" s="246">
        <v>213</v>
      </c>
      <c r="VPH1195" s="247" t="e">
        <f>VPH1228+VPH1254+VPH1285+VPH1301+VPH1323+VPH1355+VPH1371+VPH1392+VPH1412+VPH1440+#REF!+VPH1455+#REF!+#REF!+#REF!</f>
        <v>#REF!</v>
      </c>
      <c r="VPI1195" s="241" t="s">
        <v>39</v>
      </c>
      <c r="VPJ1195" s="242" t="s">
        <v>26</v>
      </c>
      <c r="VPK1195" s="243">
        <v>7</v>
      </c>
      <c r="VPL1195" s="243">
        <v>2</v>
      </c>
      <c r="VPM1195" s="244" t="s">
        <v>237</v>
      </c>
      <c r="VPN1195" s="245">
        <v>119</v>
      </c>
      <c r="VPO1195" s="246">
        <v>213</v>
      </c>
      <c r="VPP1195" s="247" t="e">
        <f>VPP1228+VPP1254+VPP1285+VPP1301+VPP1323+VPP1355+VPP1371+VPP1392+VPP1412+VPP1440+#REF!+VPP1455+#REF!+#REF!+#REF!</f>
        <v>#REF!</v>
      </c>
      <c r="VPQ1195" s="241" t="s">
        <v>39</v>
      </c>
      <c r="VPR1195" s="242" t="s">
        <v>26</v>
      </c>
      <c r="VPS1195" s="243">
        <v>7</v>
      </c>
      <c r="VPT1195" s="243">
        <v>2</v>
      </c>
      <c r="VPU1195" s="244" t="s">
        <v>237</v>
      </c>
      <c r="VPV1195" s="245">
        <v>119</v>
      </c>
      <c r="VPW1195" s="246">
        <v>213</v>
      </c>
      <c r="VPX1195" s="247" t="e">
        <f>VPX1228+VPX1254+VPX1285+VPX1301+VPX1323+VPX1355+VPX1371+VPX1392+VPX1412+VPX1440+#REF!+VPX1455+#REF!+#REF!+#REF!</f>
        <v>#REF!</v>
      </c>
      <c r="VPY1195" s="241" t="s">
        <v>39</v>
      </c>
      <c r="VPZ1195" s="242" t="s">
        <v>26</v>
      </c>
      <c r="VQA1195" s="243">
        <v>7</v>
      </c>
      <c r="VQB1195" s="243">
        <v>2</v>
      </c>
      <c r="VQC1195" s="244" t="s">
        <v>237</v>
      </c>
      <c r="VQD1195" s="245">
        <v>119</v>
      </c>
      <c r="VQE1195" s="246">
        <v>213</v>
      </c>
      <c r="VQF1195" s="247" t="e">
        <f>VQF1228+VQF1254+VQF1285+VQF1301+VQF1323+VQF1355+VQF1371+VQF1392+VQF1412+VQF1440+#REF!+VQF1455+#REF!+#REF!+#REF!</f>
        <v>#REF!</v>
      </c>
      <c r="VQG1195" s="241" t="s">
        <v>39</v>
      </c>
      <c r="VQH1195" s="242" t="s">
        <v>26</v>
      </c>
      <c r="VQI1195" s="243">
        <v>7</v>
      </c>
      <c r="VQJ1195" s="243">
        <v>2</v>
      </c>
      <c r="VQK1195" s="244" t="s">
        <v>237</v>
      </c>
      <c r="VQL1195" s="245">
        <v>119</v>
      </c>
      <c r="VQM1195" s="246">
        <v>213</v>
      </c>
      <c r="VQN1195" s="247" t="e">
        <f>VQN1228+VQN1254+VQN1285+VQN1301+VQN1323+VQN1355+VQN1371+VQN1392+VQN1412+VQN1440+#REF!+VQN1455+#REF!+#REF!+#REF!</f>
        <v>#REF!</v>
      </c>
      <c r="VQO1195" s="241" t="s">
        <v>39</v>
      </c>
      <c r="VQP1195" s="242" t="s">
        <v>26</v>
      </c>
      <c r="VQQ1195" s="243">
        <v>7</v>
      </c>
      <c r="VQR1195" s="243">
        <v>2</v>
      </c>
      <c r="VQS1195" s="244" t="s">
        <v>237</v>
      </c>
      <c r="VQT1195" s="245">
        <v>119</v>
      </c>
      <c r="VQU1195" s="246">
        <v>213</v>
      </c>
      <c r="VQV1195" s="247" t="e">
        <f>VQV1228+VQV1254+VQV1285+VQV1301+VQV1323+VQV1355+VQV1371+VQV1392+VQV1412+VQV1440+#REF!+VQV1455+#REF!+#REF!+#REF!</f>
        <v>#REF!</v>
      </c>
      <c r="VQW1195" s="241" t="s">
        <v>39</v>
      </c>
      <c r="VQX1195" s="242" t="s">
        <v>26</v>
      </c>
      <c r="VQY1195" s="243">
        <v>7</v>
      </c>
      <c r="VQZ1195" s="243">
        <v>2</v>
      </c>
      <c r="VRA1195" s="244" t="s">
        <v>237</v>
      </c>
      <c r="VRB1195" s="245">
        <v>119</v>
      </c>
      <c r="VRC1195" s="246">
        <v>213</v>
      </c>
      <c r="VRD1195" s="247" t="e">
        <f>VRD1228+VRD1254+VRD1285+VRD1301+VRD1323+VRD1355+VRD1371+VRD1392+VRD1412+VRD1440+#REF!+VRD1455+#REF!+#REF!+#REF!</f>
        <v>#REF!</v>
      </c>
      <c r="VRE1195" s="241" t="s">
        <v>39</v>
      </c>
      <c r="VRF1195" s="242" t="s">
        <v>26</v>
      </c>
      <c r="VRG1195" s="243">
        <v>7</v>
      </c>
      <c r="VRH1195" s="243">
        <v>2</v>
      </c>
      <c r="VRI1195" s="244" t="s">
        <v>237</v>
      </c>
      <c r="VRJ1195" s="245">
        <v>119</v>
      </c>
      <c r="VRK1195" s="246">
        <v>213</v>
      </c>
      <c r="VRL1195" s="247" t="e">
        <f>VRL1228+VRL1254+VRL1285+VRL1301+VRL1323+VRL1355+VRL1371+VRL1392+VRL1412+VRL1440+#REF!+VRL1455+#REF!+#REF!+#REF!</f>
        <v>#REF!</v>
      </c>
      <c r="VRM1195" s="241" t="s">
        <v>39</v>
      </c>
      <c r="VRN1195" s="242" t="s">
        <v>26</v>
      </c>
      <c r="VRO1195" s="243">
        <v>7</v>
      </c>
      <c r="VRP1195" s="243">
        <v>2</v>
      </c>
      <c r="VRQ1195" s="244" t="s">
        <v>237</v>
      </c>
      <c r="VRR1195" s="245">
        <v>119</v>
      </c>
      <c r="VRS1195" s="246">
        <v>213</v>
      </c>
      <c r="VRT1195" s="247" t="e">
        <f>VRT1228+VRT1254+VRT1285+VRT1301+VRT1323+VRT1355+VRT1371+VRT1392+VRT1412+VRT1440+#REF!+VRT1455+#REF!+#REF!+#REF!</f>
        <v>#REF!</v>
      </c>
      <c r="VRU1195" s="241" t="s">
        <v>39</v>
      </c>
      <c r="VRV1195" s="242" t="s">
        <v>26</v>
      </c>
      <c r="VRW1195" s="243">
        <v>7</v>
      </c>
      <c r="VRX1195" s="243">
        <v>2</v>
      </c>
      <c r="VRY1195" s="244" t="s">
        <v>237</v>
      </c>
      <c r="VRZ1195" s="245">
        <v>119</v>
      </c>
      <c r="VSA1195" s="246">
        <v>213</v>
      </c>
      <c r="VSB1195" s="247" t="e">
        <f>VSB1228+VSB1254+VSB1285+VSB1301+VSB1323+VSB1355+VSB1371+VSB1392+VSB1412+VSB1440+#REF!+VSB1455+#REF!+#REF!+#REF!</f>
        <v>#REF!</v>
      </c>
      <c r="VSC1195" s="241" t="s">
        <v>39</v>
      </c>
      <c r="VSD1195" s="242" t="s">
        <v>26</v>
      </c>
      <c r="VSE1195" s="243">
        <v>7</v>
      </c>
      <c r="VSF1195" s="243">
        <v>2</v>
      </c>
      <c r="VSG1195" s="244" t="s">
        <v>237</v>
      </c>
      <c r="VSH1195" s="245">
        <v>119</v>
      </c>
      <c r="VSI1195" s="246">
        <v>213</v>
      </c>
      <c r="VSJ1195" s="247" t="e">
        <f>VSJ1228+VSJ1254+VSJ1285+VSJ1301+VSJ1323+VSJ1355+VSJ1371+VSJ1392+VSJ1412+VSJ1440+#REF!+VSJ1455+#REF!+#REF!+#REF!</f>
        <v>#REF!</v>
      </c>
      <c r="VSK1195" s="241" t="s">
        <v>39</v>
      </c>
      <c r="VSL1195" s="242" t="s">
        <v>26</v>
      </c>
      <c r="VSM1195" s="243">
        <v>7</v>
      </c>
      <c r="VSN1195" s="243">
        <v>2</v>
      </c>
      <c r="VSO1195" s="244" t="s">
        <v>237</v>
      </c>
      <c r="VSP1195" s="245">
        <v>119</v>
      </c>
      <c r="VSQ1195" s="246">
        <v>213</v>
      </c>
      <c r="VSR1195" s="247" t="e">
        <f>VSR1228+VSR1254+VSR1285+VSR1301+VSR1323+VSR1355+VSR1371+VSR1392+VSR1412+VSR1440+#REF!+VSR1455+#REF!+#REF!+#REF!</f>
        <v>#REF!</v>
      </c>
      <c r="VSS1195" s="241" t="s">
        <v>39</v>
      </c>
      <c r="VST1195" s="242" t="s">
        <v>26</v>
      </c>
      <c r="VSU1195" s="243">
        <v>7</v>
      </c>
      <c r="VSV1195" s="243">
        <v>2</v>
      </c>
      <c r="VSW1195" s="244" t="s">
        <v>237</v>
      </c>
      <c r="VSX1195" s="245">
        <v>119</v>
      </c>
      <c r="VSY1195" s="246">
        <v>213</v>
      </c>
      <c r="VSZ1195" s="247" t="e">
        <f>VSZ1228+VSZ1254+VSZ1285+VSZ1301+VSZ1323+VSZ1355+VSZ1371+VSZ1392+VSZ1412+VSZ1440+#REF!+VSZ1455+#REF!+#REF!+#REF!</f>
        <v>#REF!</v>
      </c>
      <c r="VTA1195" s="241" t="s">
        <v>39</v>
      </c>
      <c r="VTB1195" s="242" t="s">
        <v>26</v>
      </c>
      <c r="VTC1195" s="243">
        <v>7</v>
      </c>
      <c r="VTD1195" s="243">
        <v>2</v>
      </c>
      <c r="VTE1195" s="244" t="s">
        <v>237</v>
      </c>
      <c r="VTF1195" s="245">
        <v>119</v>
      </c>
      <c r="VTG1195" s="246">
        <v>213</v>
      </c>
      <c r="VTH1195" s="247" t="e">
        <f>VTH1228+VTH1254+VTH1285+VTH1301+VTH1323+VTH1355+VTH1371+VTH1392+VTH1412+VTH1440+#REF!+VTH1455+#REF!+#REF!+#REF!</f>
        <v>#REF!</v>
      </c>
      <c r="VTI1195" s="241" t="s">
        <v>39</v>
      </c>
      <c r="VTJ1195" s="242" t="s">
        <v>26</v>
      </c>
      <c r="VTK1195" s="243">
        <v>7</v>
      </c>
      <c r="VTL1195" s="243">
        <v>2</v>
      </c>
      <c r="VTM1195" s="244" t="s">
        <v>237</v>
      </c>
      <c r="VTN1195" s="245">
        <v>119</v>
      </c>
      <c r="VTO1195" s="246">
        <v>213</v>
      </c>
      <c r="VTP1195" s="247" t="e">
        <f>VTP1228+VTP1254+VTP1285+VTP1301+VTP1323+VTP1355+VTP1371+VTP1392+VTP1412+VTP1440+#REF!+VTP1455+#REF!+#REF!+#REF!</f>
        <v>#REF!</v>
      </c>
      <c r="VTQ1195" s="241" t="s">
        <v>39</v>
      </c>
      <c r="VTR1195" s="242" t="s">
        <v>26</v>
      </c>
      <c r="VTS1195" s="243">
        <v>7</v>
      </c>
      <c r="VTT1195" s="243">
        <v>2</v>
      </c>
      <c r="VTU1195" s="244" t="s">
        <v>237</v>
      </c>
      <c r="VTV1195" s="245">
        <v>119</v>
      </c>
      <c r="VTW1195" s="246">
        <v>213</v>
      </c>
      <c r="VTX1195" s="247" t="e">
        <f>VTX1228+VTX1254+VTX1285+VTX1301+VTX1323+VTX1355+VTX1371+VTX1392+VTX1412+VTX1440+#REF!+VTX1455+#REF!+#REF!+#REF!</f>
        <v>#REF!</v>
      </c>
      <c r="VTY1195" s="241" t="s">
        <v>39</v>
      </c>
      <c r="VTZ1195" s="242" t="s">
        <v>26</v>
      </c>
      <c r="VUA1195" s="243">
        <v>7</v>
      </c>
      <c r="VUB1195" s="243">
        <v>2</v>
      </c>
      <c r="VUC1195" s="244" t="s">
        <v>237</v>
      </c>
      <c r="VUD1195" s="245">
        <v>119</v>
      </c>
      <c r="VUE1195" s="246">
        <v>213</v>
      </c>
      <c r="VUF1195" s="247" t="e">
        <f>VUF1228+VUF1254+VUF1285+VUF1301+VUF1323+VUF1355+VUF1371+VUF1392+VUF1412+VUF1440+#REF!+VUF1455+#REF!+#REF!+#REF!</f>
        <v>#REF!</v>
      </c>
      <c r="VUG1195" s="241" t="s">
        <v>39</v>
      </c>
      <c r="VUH1195" s="242" t="s">
        <v>26</v>
      </c>
      <c r="VUI1195" s="243">
        <v>7</v>
      </c>
      <c r="VUJ1195" s="243">
        <v>2</v>
      </c>
      <c r="VUK1195" s="244" t="s">
        <v>237</v>
      </c>
      <c r="VUL1195" s="245">
        <v>119</v>
      </c>
      <c r="VUM1195" s="246">
        <v>213</v>
      </c>
      <c r="VUN1195" s="247" t="e">
        <f>VUN1228+VUN1254+VUN1285+VUN1301+VUN1323+VUN1355+VUN1371+VUN1392+VUN1412+VUN1440+#REF!+VUN1455+#REF!+#REF!+#REF!</f>
        <v>#REF!</v>
      </c>
      <c r="VUO1195" s="241" t="s">
        <v>39</v>
      </c>
      <c r="VUP1195" s="242" t="s">
        <v>26</v>
      </c>
      <c r="VUQ1195" s="243">
        <v>7</v>
      </c>
      <c r="VUR1195" s="243">
        <v>2</v>
      </c>
      <c r="VUS1195" s="244" t="s">
        <v>237</v>
      </c>
      <c r="VUT1195" s="245">
        <v>119</v>
      </c>
      <c r="VUU1195" s="246">
        <v>213</v>
      </c>
      <c r="VUV1195" s="247" t="e">
        <f>VUV1228+VUV1254+VUV1285+VUV1301+VUV1323+VUV1355+VUV1371+VUV1392+VUV1412+VUV1440+#REF!+VUV1455+#REF!+#REF!+#REF!</f>
        <v>#REF!</v>
      </c>
      <c r="VUW1195" s="241" t="s">
        <v>39</v>
      </c>
      <c r="VUX1195" s="242" t="s">
        <v>26</v>
      </c>
      <c r="VUY1195" s="243">
        <v>7</v>
      </c>
      <c r="VUZ1195" s="243">
        <v>2</v>
      </c>
      <c r="VVA1195" s="244" t="s">
        <v>237</v>
      </c>
      <c r="VVB1195" s="245">
        <v>119</v>
      </c>
      <c r="VVC1195" s="246">
        <v>213</v>
      </c>
      <c r="VVD1195" s="247" t="e">
        <f>VVD1228+VVD1254+VVD1285+VVD1301+VVD1323+VVD1355+VVD1371+VVD1392+VVD1412+VVD1440+#REF!+VVD1455+#REF!+#REF!+#REF!</f>
        <v>#REF!</v>
      </c>
      <c r="VVE1195" s="241" t="s">
        <v>39</v>
      </c>
      <c r="VVF1195" s="242" t="s">
        <v>26</v>
      </c>
      <c r="VVG1195" s="243">
        <v>7</v>
      </c>
      <c r="VVH1195" s="243">
        <v>2</v>
      </c>
      <c r="VVI1195" s="244" t="s">
        <v>237</v>
      </c>
      <c r="VVJ1195" s="245">
        <v>119</v>
      </c>
      <c r="VVK1195" s="246">
        <v>213</v>
      </c>
      <c r="VVL1195" s="247" t="e">
        <f>VVL1228+VVL1254+VVL1285+VVL1301+VVL1323+VVL1355+VVL1371+VVL1392+VVL1412+VVL1440+#REF!+VVL1455+#REF!+#REF!+#REF!</f>
        <v>#REF!</v>
      </c>
      <c r="VVM1195" s="241" t="s">
        <v>39</v>
      </c>
      <c r="VVN1195" s="242" t="s">
        <v>26</v>
      </c>
      <c r="VVO1195" s="243">
        <v>7</v>
      </c>
      <c r="VVP1195" s="243">
        <v>2</v>
      </c>
      <c r="VVQ1195" s="244" t="s">
        <v>237</v>
      </c>
      <c r="VVR1195" s="245">
        <v>119</v>
      </c>
      <c r="VVS1195" s="246">
        <v>213</v>
      </c>
      <c r="VVT1195" s="247" t="e">
        <f>VVT1228+VVT1254+VVT1285+VVT1301+VVT1323+VVT1355+VVT1371+VVT1392+VVT1412+VVT1440+#REF!+VVT1455+#REF!+#REF!+#REF!</f>
        <v>#REF!</v>
      </c>
      <c r="VVU1195" s="241" t="s">
        <v>39</v>
      </c>
      <c r="VVV1195" s="242" t="s">
        <v>26</v>
      </c>
      <c r="VVW1195" s="243">
        <v>7</v>
      </c>
      <c r="VVX1195" s="243">
        <v>2</v>
      </c>
      <c r="VVY1195" s="244" t="s">
        <v>237</v>
      </c>
      <c r="VVZ1195" s="245">
        <v>119</v>
      </c>
      <c r="VWA1195" s="246">
        <v>213</v>
      </c>
      <c r="VWB1195" s="247" t="e">
        <f>VWB1228+VWB1254+VWB1285+VWB1301+VWB1323+VWB1355+VWB1371+VWB1392+VWB1412+VWB1440+#REF!+VWB1455+#REF!+#REF!+#REF!</f>
        <v>#REF!</v>
      </c>
      <c r="VWC1195" s="241" t="s">
        <v>39</v>
      </c>
      <c r="VWD1195" s="242" t="s">
        <v>26</v>
      </c>
      <c r="VWE1195" s="243">
        <v>7</v>
      </c>
      <c r="VWF1195" s="243">
        <v>2</v>
      </c>
      <c r="VWG1195" s="244" t="s">
        <v>237</v>
      </c>
      <c r="VWH1195" s="245">
        <v>119</v>
      </c>
      <c r="VWI1195" s="246">
        <v>213</v>
      </c>
      <c r="VWJ1195" s="247" t="e">
        <f>VWJ1228+VWJ1254+VWJ1285+VWJ1301+VWJ1323+VWJ1355+VWJ1371+VWJ1392+VWJ1412+VWJ1440+#REF!+VWJ1455+#REF!+#REF!+#REF!</f>
        <v>#REF!</v>
      </c>
      <c r="VWK1195" s="241" t="s">
        <v>39</v>
      </c>
      <c r="VWL1195" s="242" t="s">
        <v>26</v>
      </c>
      <c r="VWM1195" s="243">
        <v>7</v>
      </c>
      <c r="VWN1195" s="243">
        <v>2</v>
      </c>
      <c r="VWO1195" s="244" t="s">
        <v>237</v>
      </c>
      <c r="VWP1195" s="245">
        <v>119</v>
      </c>
      <c r="VWQ1195" s="246">
        <v>213</v>
      </c>
      <c r="VWR1195" s="247" t="e">
        <f>VWR1228+VWR1254+VWR1285+VWR1301+VWR1323+VWR1355+VWR1371+VWR1392+VWR1412+VWR1440+#REF!+VWR1455+#REF!+#REF!+#REF!</f>
        <v>#REF!</v>
      </c>
      <c r="VWS1195" s="241" t="s">
        <v>39</v>
      </c>
      <c r="VWT1195" s="242" t="s">
        <v>26</v>
      </c>
      <c r="VWU1195" s="243">
        <v>7</v>
      </c>
      <c r="VWV1195" s="243">
        <v>2</v>
      </c>
      <c r="VWW1195" s="244" t="s">
        <v>237</v>
      </c>
      <c r="VWX1195" s="245">
        <v>119</v>
      </c>
      <c r="VWY1195" s="246">
        <v>213</v>
      </c>
      <c r="VWZ1195" s="247" t="e">
        <f>VWZ1228+VWZ1254+VWZ1285+VWZ1301+VWZ1323+VWZ1355+VWZ1371+VWZ1392+VWZ1412+VWZ1440+#REF!+VWZ1455+#REF!+#REF!+#REF!</f>
        <v>#REF!</v>
      </c>
      <c r="VXA1195" s="241" t="s">
        <v>39</v>
      </c>
      <c r="VXB1195" s="242" t="s">
        <v>26</v>
      </c>
      <c r="VXC1195" s="243">
        <v>7</v>
      </c>
      <c r="VXD1195" s="243">
        <v>2</v>
      </c>
      <c r="VXE1195" s="244" t="s">
        <v>237</v>
      </c>
      <c r="VXF1195" s="245">
        <v>119</v>
      </c>
      <c r="VXG1195" s="246">
        <v>213</v>
      </c>
      <c r="VXH1195" s="247" t="e">
        <f>VXH1228+VXH1254+VXH1285+VXH1301+VXH1323+VXH1355+VXH1371+VXH1392+VXH1412+VXH1440+#REF!+VXH1455+#REF!+#REF!+#REF!</f>
        <v>#REF!</v>
      </c>
      <c r="VXI1195" s="241" t="s">
        <v>39</v>
      </c>
      <c r="VXJ1195" s="242" t="s">
        <v>26</v>
      </c>
      <c r="VXK1195" s="243">
        <v>7</v>
      </c>
      <c r="VXL1195" s="243">
        <v>2</v>
      </c>
      <c r="VXM1195" s="244" t="s">
        <v>237</v>
      </c>
      <c r="VXN1195" s="245">
        <v>119</v>
      </c>
      <c r="VXO1195" s="246">
        <v>213</v>
      </c>
      <c r="VXP1195" s="247" t="e">
        <f>VXP1228+VXP1254+VXP1285+VXP1301+VXP1323+VXP1355+VXP1371+VXP1392+VXP1412+VXP1440+#REF!+VXP1455+#REF!+#REF!+#REF!</f>
        <v>#REF!</v>
      </c>
      <c r="VXQ1195" s="241" t="s">
        <v>39</v>
      </c>
      <c r="VXR1195" s="242" t="s">
        <v>26</v>
      </c>
      <c r="VXS1195" s="243">
        <v>7</v>
      </c>
      <c r="VXT1195" s="243">
        <v>2</v>
      </c>
      <c r="VXU1195" s="244" t="s">
        <v>237</v>
      </c>
      <c r="VXV1195" s="245">
        <v>119</v>
      </c>
      <c r="VXW1195" s="246">
        <v>213</v>
      </c>
      <c r="VXX1195" s="247" t="e">
        <f>VXX1228+VXX1254+VXX1285+VXX1301+VXX1323+VXX1355+VXX1371+VXX1392+VXX1412+VXX1440+#REF!+VXX1455+#REF!+#REF!+#REF!</f>
        <v>#REF!</v>
      </c>
      <c r="VXY1195" s="241" t="s">
        <v>39</v>
      </c>
      <c r="VXZ1195" s="242" t="s">
        <v>26</v>
      </c>
      <c r="VYA1195" s="243">
        <v>7</v>
      </c>
      <c r="VYB1195" s="243">
        <v>2</v>
      </c>
      <c r="VYC1195" s="244" t="s">
        <v>237</v>
      </c>
      <c r="VYD1195" s="245">
        <v>119</v>
      </c>
      <c r="VYE1195" s="246">
        <v>213</v>
      </c>
      <c r="VYF1195" s="247" t="e">
        <f>VYF1228+VYF1254+VYF1285+VYF1301+VYF1323+VYF1355+VYF1371+VYF1392+VYF1412+VYF1440+#REF!+VYF1455+#REF!+#REF!+#REF!</f>
        <v>#REF!</v>
      </c>
      <c r="VYG1195" s="241" t="s">
        <v>39</v>
      </c>
      <c r="VYH1195" s="242" t="s">
        <v>26</v>
      </c>
      <c r="VYI1195" s="243">
        <v>7</v>
      </c>
      <c r="VYJ1195" s="243">
        <v>2</v>
      </c>
      <c r="VYK1195" s="244" t="s">
        <v>237</v>
      </c>
      <c r="VYL1195" s="245">
        <v>119</v>
      </c>
      <c r="VYM1195" s="246">
        <v>213</v>
      </c>
      <c r="VYN1195" s="247" t="e">
        <f>VYN1228+VYN1254+VYN1285+VYN1301+VYN1323+VYN1355+VYN1371+VYN1392+VYN1412+VYN1440+#REF!+VYN1455+#REF!+#REF!+#REF!</f>
        <v>#REF!</v>
      </c>
      <c r="VYO1195" s="241" t="s">
        <v>39</v>
      </c>
      <c r="VYP1195" s="242" t="s">
        <v>26</v>
      </c>
      <c r="VYQ1195" s="243">
        <v>7</v>
      </c>
      <c r="VYR1195" s="243">
        <v>2</v>
      </c>
      <c r="VYS1195" s="244" t="s">
        <v>237</v>
      </c>
      <c r="VYT1195" s="245">
        <v>119</v>
      </c>
      <c r="VYU1195" s="246">
        <v>213</v>
      </c>
      <c r="VYV1195" s="247" t="e">
        <f>VYV1228+VYV1254+VYV1285+VYV1301+VYV1323+VYV1355+VYV1371+VYV1392+VYV1412+VYV1440+#REF!+VYV1455+#REF!+#REF!+#REF!</f>
        <v>#REF!</v>
      </c>
      <c r="VYW1195" s="241" t="s">
        <v>39</v>
      </c>
      <c r="VYX1195" s="242" t="s">
        <v>26</v>
      </c>
      <c r="VYY1195" s="243">
        <v>7</v>
      </c>
      <c r="VYZ1195" s="243">
        <v>2</v>
      </c>
      <c r="VZA1195" s="244" t="s">
        <v>237</v>
      </c>
      <c r="VZB1195" s="245">
        <v>119</v>
      </c>
      <c r="VZC1195" s="246">
        <v>213</v>
      </c>
      <c r="VZD1195" s="247" t="e">
        <f>VZD1228+VZD1254+VZD1285+VZD1301+VZD1323+VZD1355+VZD1371+VZD1392+VZD1412+VZD1440+#REF!+VZD1455+#REF!+#REF!+#REF!</f>
        <v>#REF!</v>
      </c>
      <c r="VZE1195" s="241" t="s">
        <v>39</v>
      </c>
      <c r="VZF1195" s="242" t="s">
        <v>26</v>
      </c>
      <c r="VZG1195" s="243">
        <v>7</v>
      </c>
      <c r="VZH1195" s="243">
        <v>2</v>
      </c>
      <c r="VZI1195" s="244" t="s">
        <v>237</v>
      </c>
      <c r="VZJ1195" s="245">
        <v>119</v>
      </c>
      <c r="VZK1195" s="246">
        <v>213</v>
      </c>
      <c r="VZL1195" s="247" t="e">
        <f>VZL1228+VZL1254+VZL1285+VZL1301+VZL1323+VZL1355+VZL1371+VZL1392+VZL1412+VZL1440+#REF!+VZL1455+#REF!+#REF!+#REF!</f>
        <v>#REF!</v>
      </c>
      <c r="VZM1195" s="241" t="s">
        <v>39</v>
      </c>
      <c r="VZN1195" s="242" t="s">
        <v>26</v>
      </c>
      <c r="VZO1195" s="243">
        <v>7</v>
      </c>
      <c r="VZP1195" s="243">
        <v>2</v>
      </c>
      <c r="VZQ1195" s="244" t="s">
        <v>237</v>
      </c>
      <c r="VZR1195" s="245">
        <v>119</v>
      </c>
      <c r="VZS1195" s="246">
        <v>213</v>
      </c>
      <c r="VZT1195" s="247" t="e">
        <f>VZT1228+VZT1254+VZT1285+VZT1301+VZT1323+VZT1355+VZT1371+VZT1392+VZT1412+VZT1440+#REF!+VZT1455+#REF!+#REF!+#REF!</f>
        <v>#REF!</v>
      </c>
      <c r="VZU1195" s="241" t="s">
        <v>39</v>
      </c>
      <c r="VZV1195" s="242" t="s">
        <v>26</v>
      </c>
      <c r="VZW1195" s="243">
        <v>7</v>
      </c>
      <c r="VZX1195" s="243">
        <v>2</v>
      </c>
      <c r="VZY1195" s="244" t="s">
        <v>237</v>
      </c>
      <c r="VZZ1195" s="245">
        <v>119</v>
      </c>
      <c r="WAA1195" s="246">
        <v>213</v>
      </c>
      <c r="WAB1195" s="247" t="e">
        <f>WAB1228+WAB1254+WAB1285+WAB1301+WAB1323+WAB1355+WAB1371+WAB1392+WAB1412+WAB1440+#REF!+WAB1455+#REF!+#REF!+#REF!</f>
        <v>#REF!</v>
      </c>
      <c r="WAC1195" s="241" t="s">
        <v>39</v>
      </c>
      <c r="WAD1195" s="242" t="s">
        <v>26</v>
      </c>
      <c r="WAE1195" s="243">
        <v>7</v>
      </c>
      <c r="WAF1195" s="243">
        <v>2</v>
      </c>
      <c r="WAG1195" s="244" t="s">
        <v>237</v>
      </c>
      <c r="WAH1195" s="245">
        <v>119</v>
      </c>
      <c r="WAI1195" s="246">
        <v>213</v>
      </c>
      <c r="WAJ1195" s="247" t="e">
        <f>WAJ1228+WAJ1254+WAJ1285+WAJ1301+WAJ1323+WAJ1355+WAJ1371+WAJ1392+WAJ1412+WAJ1440+#REF!+WAJ1455+#REF!+#REF!+#REF!</f>
        <v>#REF!</v>
      </c>
      <c r="WAK1195" s="241" t="s">
        <v>39</v>
      </c>
      <c r="WAL1195" s="242" t="s">
        <v>26</v>
      </c>
      <c r="WAM1195" s="243">
        <v>7</v>
      </c>
      <c r="WAN1195" s="243">
        <v>2</v>
      </c>
      <c r="WAO1195" s="244" t="s">
        <v>237</v>
      </c>
      <c r="WAP1195" s="245">
        <v>119</v>
      </c>
      <c r="WAQ1195" s="246">
        <v>213</v>
      </c>
      <c r="WAR1195" s="247" t="e">
        <f>WAR1228+WAR1254+WAR1285+WAR1301+WAR1323+WAR1355+WAR1371+WAR1392+WAR1412+WAR1440+#REF!+WAR1455+#REF!+#REF!+#REF!</f>
        <v>#REF!</v>
      </c>
      <c r="WAS1195" s="241" t="s">
        <v>39</v>
      </c>
      <c r="WAT1195" s="242" t="s">
        <v>26</v>
      </c>
      <c r="WAU1195" s="243">
        <v>7</v>
      </c>
      <c r="WAV1195" s="243">
        <v>2</v>
      </c>
      <c r="WAW1195" s="244" t="s">
        <v>237</v>
      </c>
      <c r="WAX1195" s="245">
        <v>119</v>
      </c>
      <c r="WAY1195" s="246">
        <v>213</v>
      </c>
      <c r="WAZ1195" s="247" t="e">
        <f>WAZ1228+WAZ1254+WAZ1285+WAZ1301+WAZ1323+WAZ1355+WAZ1371+WAZ1392+WAZ1412+WAZ1440+#REF!+WAZ1455+#REF!+#REF!+#REF!</f>
        <v>#REF!</v>
      </c>
      <c r="WBA1195" s="241" t="s">
        <v>39</v>
      </c>
      <c r="WBB1195" s="242" t="s">
        <v>26</v>
      </c>
      <c r="WBC1195" s="243">
        <v>7</v>
      </c>
      <c r="WBD1195" s="243">
        <v>2</v>
      </c>
      <c r="WBE1195" s="244" t="s">
        <v>237</v>
      </c>
      <c r="WBF1195" s="245">
        <v>119</v>
      </c>
      <c r="WBG1195" s="246">
        <v>213</v>
      </c>
      <c r="WBH1195" s="247" t="e">
        <f>WBH1228+WBH1254+WBH1285+WBH1301+WBH1323+WBH1355+WBH1371+WBH1392+WBH1412+WBH1440+#REF!+WBH1455+#REF!+#REF!+#REF!</f>
        <v>#REF!</v>
      </c>
      <c r="WBI1195" s="241" t="s">
        <v>39</v>
      </c>
      <c r="WBJ1195" s="242" t="s">
        <v>26</v>
      </c>
      <c r="WBK1195" s="243">
        <v>7</v>
      </c>
      <c r="WBL1195" s="243">
        <v>2</v>
      </c>
      <c r="WBM1195" s="244" t="s">
        <v>237</v>
      </c>
      <c r="WBN1195" s="245">
        <v>119</v>
      </c>
      <c r="WBO1195" s="246">
        <v>213</v>
      </c>
      <c r="WBP1195" s="247" t="e">
        <f>WBP1228+WBP1254+WBP1285+WBP1301+WBP1323+WBP1355+WBP1371+WBP1392+WBP1412+WBP1440+#REF!+WBP1455+#REF!+#REF!+#REF!</f>
        <v>#REF!</v>
      </c>
      <c r="WBQ1195" s="241" t="s">
        <v>39</v>
      </c>
      <c r="WBR1195" s="242" t="s">
        <v>26</v>
      </c>
      <c r="WBS1195" s="243">
        <v>7</v>
      </c>
      <c r="WBT1195" s="243">
        <v>2</v>
      </c>
      <c r="WBU1195" s="244" t="s">
        <v>237</v>
      </c>
      <c r="WBV1195" s="245">
        <v>119</v>
      </c>
      <c r="WBW1195" s="246">
        <v>213</v>
      </c>
      <c r="WBX1195" s="247" t="e">
        <f>WBX1228+WBX1254+WBX1285+WBX1301+WBX1323+WBX1355+WBX1371+WBX1392+WBX1412+WBX1440+#REF!+WBX1455+#REF!+#REF!+#REF!</f>
        <v>#REF!</v>
      </c>
      <c r="WBY1195" s="241" t="s">
        <v>39</v>
      </c>
      <c r="WBZ1195" s="242" t="s">
        <v>26</v>
      </c>
      <c r="WCA1195" s="243">
        <v>7</v>
      </c>
      <c r="WCB1195" s="243">
        <v>2</v>
      </c>
      <c r="WCC1195" s="244" t="s">
        <v>237</v>
      </c>
      <c r="WCD1195" s="245">
        <v>119</v>
      </c>
      <c r="WCE1195" s="246">
        <v>213</v>
      </c>
      <c r="WCF1195" s="247" t="e">
        <f>WCF1228+WCF1254+WCF1285+WCF1301+WCF1323+WCF1355+WCF1371+WCF1392+WCF1412+WCF1440+#REF!+WCF1455+#REF!+#REF!+#REF!</f>
        <v>#REF!</v>
      </c>
      <c r="WCG1195" s="241" t="s">
        <v>39</v>
      </c>
      <c r="WCH1195" s="242" t="s">
        <v>26</v>
      </c>
      <c r="WCI1195" s="243">
        <v>7</v>
      </c>
      <c r="WCJ1195" s="243">
        <v>2</v>
      </c>
      <c r="WCK1195" s="244" t="s">
        <v>237</v>
      </c>
      <c r="WCL1195" s="245">
        <v>119</v>
      </c>
      <c r="WCM1195" s="246">
        <v>213</v>
      </c>
      <c r="WCN1195" s="247" t="e">
        <f>WCN1228+WCN1254+WCN1285+WCN1301+WCN1323+WCN1355+WCN1371+WCN1392+WCN1412+WCN1440+#REF!+WCN1455+#REF!+#REF!+#REF!</f>
        <v>#REF!</v>
      </c>
      <c r="WCO1195" s="241" t="s">
        <v>39</v>
      </c>
      <c r="WCP1195" s="242" t="s">
        <v>26</v>
      </c>
      <c r="WCQ1195" s="243">
        <v>7</v>
      </c>
      <c r="WCR1195" s="243">
        <v>2</v>
      </c>
      <c r="WCS1195" s="244" t="s">
        <v>237</v>
      </c>
      <c r="WCT1195" s="245">
        <v>119</v>
      </c>
      <c r="WCU1195" s="246">
        <v>213</v>
      </c>
      <c r="WCV1195" s="247" t="e">
        <f>WCV1228+WCV1254+WCV1285+WCV1301+WCV1323+WCV1355+WCV1371+WCV1392+WCV1412+WCV1440+#REF!+WCV1455+#REF!+#REF!+#REF!</f>
        <v>#REF!</v>
      </c>
      <c r="WCW1195" s="241" t="s">
        <v>39</v>
      </c>
      <c r="WCX1195" s="242" t="s">
        <v>26</v>
      </c>
      <c r="WCY1195" s="243">
        <v>7</v>
      </c>
      <c r="WCZ1195" s="243">
        <v>2</v>
      </c>
      <c r="WDA1195" s="244" t="s">
        <v>237</v>
      </c>
      <c r="WDB1195" s="245">
        <v>119</v>
      </c>
      <c r="WDC1195" s="246">
        <v>213</v>
      </c>
      <c r="WDD1195" s="247" t="e">
        <f>WDD1228+WDD1254+WDD1285+WDD1301+WDD1323+WDD1355+WDD1371+WDD1392+WDD1412+WDD1440+#REF!+WDD1455+#REF!+#REF!+#REF!</f>
        <v>#REF!</v>
      </c>
      <c r="WDE1195" s="241" t="s">
        <v>39</v>
      </c>
      <c r="WDF1195" s="242" t="s">
        <v>26</v>
      </c>
      <c r="WDG1195" s="243">
        <v>7</v>
      </c>
      <c r="WDH1195" s="243">
        <v>2</v>
      </c>
      <c r="WDI1195" s="244" t="s">
        <v>237</v>
      </c>
      <c r="WDJ1195" s="245">
        <v>119</v>
      </c>
      <c r="WDK1195" s="246">
        <v>213</v>
      </c>
      <c r="WDL1195" s="247" t="e">
        <f>WDL1228+WDL1254+WDL1285+WDL1301+WDL1323+WDL1355+WDL1371+WDL1392+WDL1412+WDL1440+#REF!+WDL1455+#REF!+#REF!+#REF!</f>
        <v>#REF!</v>
      </c>
      <c r="WDM1195" s="241" t="s">
        <v>39</v>
      </c>
      <c r="WDN1195" s="242" t="s">
        <v>26</v>
      </c>
      <c r="WDO1195" s="243">
        <v>7</v>
      </c>
      <c r="WDP1195" s="243">
        <v>2</v>
      </c>
      <c r="WDQ1195" s="244" t="s">
        <v>237</v>
      </c>
      <c r="WDR1195" s="245">
        <v>119</v>
      </c>
      <c r="WDS1195" s="246">
        <v>213</v>
      </c>
      <c r="WDT1195" s="247" t="e">
        <f>WDT1228+WDT1254+WDT1285+WDT1301+WDT1323+WDT1355+WDT1371+WDT1392+WDT1412+WDT1440+#REF!+WDT1455+#REF!+#REF!+#REF!</f>
        <v>#REF!</v>
      </c>
      <c r="WDU1195" s="241" t="s">
        <v>39</v>
      </c>
      <c r="WDV1195" s="242" t="s">
        <v>26</v>
      </c>
      <c r="WDW1195" s="243">
        <v>7</v>
      </c>
      <c r="WDX1195" s="243">
        <v>2</v>
      </c>
      <c r="WDY1195" s="244" t="s">
        <v>237</v>
      </c>
      <c r="WDZ1195" s="245">
        <v>119</v>
      </c>
      <c r="WEA1195" s="246">
        <v>213</v>
      </c>
      <c r="WEB1195" s="247" t="e">
        <f>WEB1228+WEB1254+WEB1285+WEB1301+WEB1323+WEB1355+WEB1371+WEB1392+WEB1412+WEB1440+#REF!+WEB1455+#REF!+#REF!+#REF!</f>
        <v>#REF!</v>
      </c>
      <c r="WEC1195" s="241" t="s">
        <v>39</v>
      </c>
      <c r="WED1195" s="242" t="s">
        <v>26</v>
      </c>
      <c r="WEE1195" s="243">
        <v>7</v>
      </c>
      <c r="WEF1195" s="243">
        <v>2</v>
      </c>
      <c r="WEG1195" s="244" t="s">
        <v>237</v>
      </c>
      <c r="WEH1195" s="245">
        <v>119</v>
      </c>
      <c r="WEI1195" s="246">
        <v>213</v>
      </c>
      <c r="WEJ1195" s="247" t="e">
        <f>WEJ1228+WEJ1254+WEJ1285+WEJ1301+WEJ1323+WEJ1355+WEJ1371+WEJ1392+WEJ1412+WEJ1440+#REF!+WEJ1455+#REF!+#REF!+#REF!</f>
        <v>#REF!</v>
      </c>
      <c r="WEK1195" s="241" t="s">
        <v>39</v>
      </c>
      <c r="WEL1195" s="242" t="s">
        <v>26</v>
      </c>
      <c r="WEM1195" s="243">
        <v>7</v>
      </c>
      <c r="WEN1195" s="243">
        <v>2</v>
      </c>
      <c r="WEO1195" s="244" t="s">
        <v>237</v>
      </c>
      <c r="WEP1195" s="245">
        <v>119</v>
      </c>
      <c r="WEQ1195" s="246">
        <v>213</v>
      </c>
      <c r="WER1195" s="247" t="e">
        <f>WER1228+WER1254+WER1285+WER1301+WER1323+WER1355+WER1371+WER1392+WER1412+WER1440+#REF!+WER1455+#REF!+#REF!+#REF!</f>
        <v>#REF!</v>
      </c>
      <c r="WES1195" s="241" t="s">
        <v>39</v>
      </c>
      <c r="WET1195" s="242" t="s">
        <v>26</v>
      </c>
      <c r="WEU1195" s="243">
        <v>7</v>
      </c>
      <c r="WEV1195" s="243">
        <v>2</v>
      </c>
      <c r="WEW1195" s="244" t="s">
        <v>237</v>
      </c>
      <c r="WEX1195" s="245">
        <v>119</v>
      </c>
      <c r="WEY1195" s="246">
        <v>213</v>
      </c>
      <c r="WEZ1195" s="247" t="e">
        <f>WEZ1228+WEZ1254+WEZ1285+WEZ1301+WEZ1323+WEZ1355+WEZ1371+WEZ1392+WEZ1412+WEZ1440+#REF!+WEZ1455+#REF!+#REF!+#REF!</f>
        <v>#REF!</v>
      </c>
      <c r="WFA1195" s="241" t="s">
        <v>39</v>
      </c>
      <c r="WFB1195" s="242" t="s">
        <v>26</v>
      </c>
      <c r="WFC1195" s="243">
        <v>7</v>
      </c>
      <c r="WFD1195" s="243">
        <v>2</v>
      </c>
      <c r="WFE1195" s="244" t="s">
        <v>237</v>
      </c>
      <c r="WFF1195" s="245">
        <v>119</v>
      </c>
      <c r="WFG1195" s="246">
        <v>213</v>
      </c>
      <c r="WFH1195" s="247" t="e">
        <f>WFH1228+WFH1254+WFH1285+WFH1301+WFH1323+WFH1355+WFH1371+WFH1392+WFH1412+WFH1440+#REF!+WFH1455+#REF!+#REF!+#REF!</f>
        <v>#REF!</v>
      </c>
      <c r="WFI1195" s="241" t="s">
        <v>39</v>
      </c>
      <c r="WFJ1195" s="242" t="s">
        <v>26</v>
      </c>
      <c r="WFK1195" s="243">
        <v>7</v>
      </c>
      <c r="WFL1195" s="243">
        <v>2</v>
      </c>
      <c r="WFM1195" s="244" t="s">
        <v>237</v>
      </c>
      <c r="WFN1195" s="245">
        <v>119</v>
      </c>
      <c r="WFO1195" s="246">
        <v>213</v>
      </c>
      <c r="WFP1195" s="247" t="e">
        <f>WFP1228+WFP1254+WFP1285+WFP1301+WFP1323+WFP1355+WFP1371+WFP1392+WFP1412+WFP1440+#REF!+WFP1455+#REF!+#REF!+#REF!</f>
        <v>#REF!</v>
      </c>
      <c r="WFQ1195" s="241" t="s">
        <v>39</v>
      </c>
      <c r="WFR1195" s="242" t="s">
        <v>26</v>
      </c>
      <c r="WFS1195" s="243">
        <v>7</v>
      </c>
      <c r="WFT1195" s="243">
        <v>2</v>
      </c>
      <c r="WFU1195" s="244" t="s">
        <v>237</v>
      </c>
      <c r="WFV1195" s="245">
        <v>119</v>
      </c>
      <c r="WFW1195" s="246">
        <v>213</v>
      </c>
      <c r="WFX1195" s="247" t="e">
        <f>WFX1228+WFX1254+WFX1285+WFX1301+WFX1323+WFX1355+WFX1371+WFX1392+WFX1412+WFX1440+#REF!+WFX1455+#REF!+#REF!+#REF!</f>
        <v>#REF!</v>
      </c>
      <c r="WFY1195" s="241" t="s">
        <v>39</v>
      </c>
      <c r="WFZ1195" s="242" t="s">
        <v>26</v>
      </c>
      <c r="WGA1195" s="243">
        <v>7</v>
      </c>
      <c r="WGB1195" s="243">
        <v>2</v>
      </c>
      <c r="WGC1195" s="244" t="s">
        <v>237</v>
      </c>
      <c r="WGD1195" s="245">
        <v>119</v>
      </c>
      <c r="WGE1195" s="246">
        <v>213</v>
      </c>
      <c r="WGF1195" s="247" t="e">
        <f>WGF1228+WGF1254+WGF1285+WGF1301+WGF1323+WGF1355+WGF1371+WGF1392+WGF1412+WGF1440+#REF!+WGF1455+#REF!+#REF!+#REF!</f>
        <v>#REF!</v>
      </c>
      <c r="WGG1195" s="241" t="s">
        <v>39</v>
      </c>
      <c r="WGH1195" s="242" t="s">
        <v>26</v>
      </c>
      <c r="WGI1195" s="243">
        <v>7</v>
      </c>
      <c r="WGJ1195" s="243">
        <v>2</v>
      </c>
      <c r="WGK1195" s="244" t="s">
        <v>237</v>
      </c>
      <c r="WGL1195" s="245">
        <v>119</v>
      </c>
      <c r="WGM1195" s="246">
        <v>213</v>
      </c>
      <c r="WGN1195" s="247" t="e">
        <f>WGN1228+WGN1254+WGN1285+WGN1301+WGN1323+WGN1355+WGN1371+WGN1392+WGN1412+WGN1440+#REF!+WGN1455+#REF!+#REF!+#REF!</f>
        <v>#REF!</v>
      </c>
      <c r="WGO1195" s="241" t="s">
        <v>39</v>
      </c>
      <c r="WGP1195" s="242" t="s">
        <v>26</v>
      </c>
      <c r="WGQ1195" s="243">
        <v>7</v>
      </c>
      <c r="WGR1195" s="243">
        <v>2</v>
      </c>
      <c r="WGS1195" s="244" t="s">
        <v>237</v>
      </c>
      <c r="WGT1195" s="245">
        <v>119</v>
      </c>
      <c r="WGU1195" s="246">
        <v>213</v>
      </c>
      <c r="WGV1195" s="247" t="e">
        <f>WGV1228+WGV1254+WGV1285+WGV1301+WGV1323+WGV1355+WGV1371+WGV1392+WGV1412+WGV1440+#REF!+WGV1455+#REF!+#REF!+#REF!</f>
        <v>#REF!</v>
      </c>
      <c r="WGW1195" s="241" t="s">
        <v>39</v>
      </c>
      <c r="WGX1195" s="242" t="s">
        <v>26</v>
      </c>
      <c r="WGY1195" s="243">
        <v>7</v>
      </c>
      <c r="WGZ1195" s="243">
        <v>2</v>
      </c>
      <c r="WHA1195" s="244" t="s">
        <v>237</v>
      </c>
      <c r="WHB1195" s="245">
        <v>119</v>
      </c>
      <c r="WHC1195" s="246">
        <v>213</v>
      </c>
      <c r="WHD1195" s="247" t="e">
        <f>WHD1228+WHD1254+WHD1285+WHD1301+WHD1323+WHD1355+WHD1371+WHD1392+WHD1412+WHD1440+#REF!+WHD1455+#REF!+#REF!+#REF!</f>
        <v>#REF!</v>
      </c>
      <c r="WHE1195" s="241" t="s">
        <v>39</v>
      </c>
      <c r="WHF1195" s="242" t="s">
        <v>26</v>
      </c>
      <c r="WHG1195" s="243">
        <v>7</v>
      </c>
      <c r="WHH1195" s="243">
        <v>2</v>
      </c>
      <c r="WHI1195" s="244" t="s">
        <v>237</v>
      </c>
      <c r="WHJ1195" s="245">
        <v>119</v>
      </c>
      <c r="WHK1195" s="246">
        <v>213</v>
      </c>
      <c r="WHL1195" s="247" t="e">
        <f>WHL1228+WHL1254+WHL1285+WHL1301+WHL1323+WHL1355+WHL1371+WHL1392+WHL1412+WHL1440+#REF!+WHL1455+#REF!+#REF!+#REF!</f>
        <v>#REF!</v>
      </c>
      <c r="WHM1195" s="241" t="s">
        <v>39</v>
      </c>
      <c r="WHN1195" s="242" t="s">
        <v>26</v>
      </c>
      <c r="WHO1195" s="243">
        <v>7</v>
      </c>
      <c r="WHP1195" s="243">
        <v>2</v>
      </c>
      <c r="WHQ1195" s="244" t="s">
        <v>237</v>
      </c>
      <c r="WHR1195" s="245">
        <v>119</v>
      </c>
      <c r="WHS1195" s="246">
        <v>213</v>
      </c>
      <c r="WHT1195" s="247" t="e">
        <f>WHT1228+WHT1254+WHT1285+WHT1301+WHT1323+WHT1355+WHT1371+WHT1392+WHT1412+WHT1440+#REF!+WHT1455+#REF!+#REF!+#REF!</f>
        <v>#REF!</v>
      </c>
      <c r="WHU1195" s="241" t="s">
        <v>39</v>
      </c>
      <c r="WHV1195" s="242" t="s">
        <v>26</v>
      </c>
      <c r="WHW1195" s="243">
        <v>7</v>
      </c>
      <c r="WHX1195" s="243">
        <v>2</v>
      </c>
      <c r="WHY1195" s="244" t="s">
        <v>237</v>
      </c>
      <c r="WHZ1195" s="245">
        <v>119</v>
      </c>
      <c r="WIA1195" s="246">
        <v>213</v>
      </c>
      <c r="WIB1195" s="247" t="e">
        <f>WIB1228+WIB1254+WIB1285+WIB1301+WIB1323+WIB1355+WIB1371+WIB1392+WIB1412+WIB1440+#REF!+WIB1455+#REF!+#REF!+#REF!</f>
        <v>#REF!</v>
      </c>
      <c r="WIC1195" s="241" t="s">
        <v>39</v>
      </c>
      <c r="WID1195" s="242" t="s">
        <v>26</v>
      </c>
      <c r="WIE1195" s="243">
        <v>7</v>
      </c>
      <c r="WIF1195" s="243">
        <v>2</v>
      </c>
      <c r="WIG1195" s="244" t="s">
        <v>237</v>
      </c>
      <c r="WIH1195" s="245">
        <v>119</v>
      </c>
      <c r="WII1195" s="246">
        <v>213</v>
      </c>
      <c r="WIJ1195" s="247" t="e">
        <f>WIJ1228+WIJ1254+WIJ1285+WIJ1301+WIJ1323+WIJ1355+WIJ1371+WIJ1392+WIJ1412+WIJ1440+#REF!+WIJ1455+#REF!+#REF!+#REF!</f>
        <v>#REF!</v>
      </c>
      <c r="WIK1195" s="241" t="s">
        <v>39</v>
      </c>
      <c r="WIL1195" s="242" t="s">
        <v>26</v>
      </c>
      <c r="WIM1195" s="243">
        <v>7</v>
      </c>
      <c r="WIN1195" s="243">
        <v>2</v>
      </c>
      <c r="WIO1195" s="244" t="s">
        <v>237</v>
      </c>
      <c r="WIP1195" s="245">
        <v>119</v>
      </c>
      <c r="WIQ1195" s="246">
        <v>213</v>
      </c>
      <c r="WIR1195" s="247" t="e">
        <f>WIR1228+WIR1254+WIR1285+WIR1301+WIR1323+WIR1355+WIR1371+WIR1392+WIR1412+WIR1440+#REF!+WIR1455+#REF!+#REF!+#REF!</f>
        <v>#REF!</v>
      </c>
      <c r="WIS1195" s="241" t="s">
        <v>39</v>
      </c>
      <c r="WIT1195" s="242" t="s">
        <v>26</v>
      </c>
      <c r="WIU1195" s="243">
        <v>7</v>
      </c>
      <c r="WIV1195" s="243">
        <v>2</v>
      </c>
      <c r="WIW1195" s="244" t="s">
        <v>237</v>
      </c>
      <c r="WIX1195" s="245">
        <v>119</v>
      </c>
      <c r="WIY1195" s="246">
        <v>213</v>
      </c>
      <c r="WIZ1195" s="247" t="e">
        <f>WIZ1228+WIZ1254+WIZ1285+WIZ1301+WIZ1323+WIZ1355+WIZ1371+WIZ1392+WIZ1412+WIZ1440+#REF!+WIZ1455+#REF!+#REF!+#REF!</f>
        <v>#REF!</v>
      </c>
      <c r="WJA1195" s="241" t="s">
        <v>39</v>
      </c>
      <c r="WJB1195" s="242" t="s">
        <v>26</v>
      </c>
      <c r="WJC1195" s="243">
        <v>7</v>
      </c>
      <c r="WJD1195" s="243">
        <v>2</v>
      </c>
      <c r="WJE1195" s="244" t="s">
        <v>237</v>
      </c>
      <c r="WJF1195" s="245">
        <v>119</v>
      </c>
      <c r="WJG1195" s="246">
        <v>213</v>
      </c>
      <c r="WJH1195" s="247" t="e">
        <f>WJH1228+WJH1254+WJH1285+WJH1301+WJH1323+WJH1355+WJH1371+WJH1392+WJH1412+WJH1440+#REF!+WJH1455+#REF!+#REF!+#REF!</f>
        <v>#REF!</v>
      </c>
      <c r="WJI1195" s="241" t="s">
        <v>39</v>
      </c>
      <c r="WJJ1195" s="242" t="s">
        <v>26</v>
      </c>
      <c r="WJK1195" s="243">
        <v>7</v>
      </c>
      <c r="WJL1195" s="243">
        <v>2</v>
      </c>
      <c r="WJM1195" s="244" t="s">
        <v>237</v>
      </c>
      <c r="WJN1195" s="245">
        <v>119</v>
      </c>
      <c r="WJO1195" s="246">
        <v>213</v>
      </c>
      <c r="WJP1195" s="247" t="e">
        <f>WJP1228+WJP1254+WJP1285+WJP1301+WJP1323+WJP1355+WJP1371+WJP1392+WJP1412+WJP1440+#REF!+WJP1455+#REF!+#REF!+#REF!</f>
        <v>#REF!</v>
      </c>
      <c r="WJQ1195" s="241" t="s">
        <v>39</v>
      </c>
      <c r="WJR1195" s="242" t="s">
        <v>26</v>
      </c>
      <c r="WJS1195" s="243">
        <v>7</v>
      </c>
      <c r="WJT1195" s="243">
        <v>2</v>
      </c>
      <c r="WJU1195" s="244" t="s">
        <v>237</v>
      </c>
      <c r="WJV1195" s="245">
        <v>119</v>
      </c>
      <c r="WJW1195" s="246">
        <v>213</v>
      </c>
      <c r="WJX1195" s="247" t="e">
        <f>WJX1228+WJX1254+WJX1285+WJX1301+WJX1323+WJX1355+WJX1371+WJX1392+WJX1412+WJX1440+#REF!+WJX1455+#REF!+#REF!+#REF!</f>
        <v>#REF!</v>
      </c>
      <c r="WJY1195" s="241" t="s">
        <v>39</v>
      </c>
      <c r="WJZ1195" s="242" t="s">
        <v>26</v>
      </c>
      <c r="WKA1195" s="243">
        <v>7</v>
      </c>
      <c r="WKB1195" s="243">
        <v>2</v>
      </c>
      <c r="WKC1195" s="244" t="s">
        <v>237</v>
      </c>
      <c r="WKD1195" s="245">
        <v>119</v>
      </c>
      <c r="WKE1195" s="246">
        <v>213</v>
      </c>
      <c r="WKF1195" s="247" t="e">
        <f>WKF1228+WKF1254+WKF1285+WKF1301+WKF1323+WKF1355+WKF1371+WKF1392+WKF1412+WKF1440+#REF!+WKF1455+#REF!+#REF!+#REF!</f>
        <v>#REF!</v>
      </c>
      <c r="WKG1195" s="241" t="s">
        <v>39</v>
      </c>
      <c r="WKH1195" s="242" t="s">
        <v>26</v>
      </c>
      <c r="WKI1195" s="243">
        <v>7</v>
      </c>
      <c r="WKJ1195" s="243">
        <v>2</v>
      </c>
      <c r="WKK1195" s="244" t="s">
        <v>237</v>
      </c>
      <c r="WKL1195" s="245">
        <v>119</v>
      </c>
      <c r="WKM1195" s="246">
        <v>213</v>
      </c>
      <c r="WKN1195" s="247" t="e">
        <f>WKN1228+WKN1254+WKN1285+WKN1301+WKN1323+WKN1355+WKN1371+WKN1392+WKN1412+WKN1440+#REF!+WKN1455+#REF!+#REF!+#REF!</f>
        <v>#REF!</v>
      </c>
      <c r="WKO1195" s="241" t="s">
        <v>39</v>
      </c>
      <c r="WKP1195" s="242" t="s">
        <v>26</v>
      </c>
      <c r="WKQ1195" s="243">
        <v>7</v>
      </c>
      <c r="WKR1195" s="243">
        <v>2</v>
      </c>
      <c r="WKS1195" s="244" t="s">
        <v>237</v>
      </c>
      <c r="WKT1195" s="245">
        <v>119</v>
      </c>
      <c r="WKU1195" s="246">
        <v>213</v>
      </c>
      <c r="WKV1195" s="247" t="e">
        <f>WKV1228+WKV1254+WKV1285+WKV1301+WKV1323+WKV1355+WKV1371+WKV1392+WKV1412+WKV1440+#REF!+WKV1455+#REF!+#REF!+#REF!</f>
        <v>#REF!</v>
      </c>
      <c r="WKW1195" s="241" t="s">
        <v>39</v>
      </c>
      <c r="WKX1195" s="242" t="s">
        <v>26</v>
      </c>
      <c r="WKY1195" s="243">
        <v>7</v>
      </c>
      <c r="WKZ1195" s="243">
        <v>2</v>
      </c>
      <c r="WLA1195" s="244" t="s">
        <v>237</v>
      </c>
      <c r="WLB1195" s="245">
        <v>119</v>
      </c>
      <c r="WLC1195" s="246">
        <v>213</v>
      </c>
      <c r="WLD1195" s="247" t="e">
        <f>WLD1228+WLD1254+WLD1285+WLD1301+WLD1323+WLD1355+WLD1371+WLD1392+WLD1412+WLD1440+#REF!+WLD1455+#REF!+#REF!+#REF!</f>
        <v>#REF!</v>
      </c>
      <c r="WLE1195" s="241" t="s">
        <v>39</v>
      </c>
      <c r="WLF1195" s="242" t="s">
        <v>26</v>
      </c>
      <c r="WLG1195" s="243">
        <v>7</v>
      </c>
      <c r="WLH1195" s="243">
        <v>2</v>
      </c>
      <c r="WLI1195" s="244" t="s">
        <v>237</v>
      </c>
      <c r="WLJ1195" s="245">
        <v>119</v>
      </c>
      <c r="WLK1195" s="246">
        <v>213</v>
      </c>
      <c r="WLL1195" s="247" t="e">
        <f>WLL1228+WLL1254+WLL1285+WLL1301+WLL1323+WLL1355+WLL1371+WLL1392+WLL1412+WLL1440+#REF!+WLL1455+#REF!+#REF!+#REF!</f>
        <v>#REF!</v>
      </c>
      <c r="WLM1195" s="241" t="s">
        <v>39</v>
      </c>
      <c r="WLN1195" s="242" t="s">
        <v>26</v>
      </c>
      <c r="WLO1195" s="243">
        <v>7</v>
      </c>
      <c r="WLP1195" s="243">
        <v>2</v>
      </c>
      <c r="WLQ1195" s="244" t="s">
        <v>237</v>
      </c>
      <c r="WLR1195" s="245">
        <v>119</v>
      </c>
      <c r="WLS1195" s="246">
        <v>213</v>
      </c>
      <c r="WLT1195" s="247" t="e">
        <f>WLT1228+WLT1254+WLT1285+WLT1301+WLT1323+WLT1355+WLT1371+WLT1392+WLT1412+WLT1440+#REF!+WLT1455+#REF!+#REF!+#REF!</f>
        <v>#REF!</v>
      </c>
      <c r="WLU1195" s="241" t="s">
        <v>39</v>
      </c>
      <c r="WLV1195" s="242" t="s">
        <v>26</v>
      </c>
      <c r="WLW1195" s="243">
        <v>7</v>
      </c>
      <c r="WLX1195" s="243">
        <v>2</v>
      </c>
      <c r="WLY1195" s="244" t="s">
        <v>237</v>
      </c>
      <c r="WLZ1195" s="245">
        <v>119</v>
      </c>
      <c r="WMA1195" s="246">
        <v>213</v>
      </c>
      <c r="WMB1195" s="247" t="e">
        <f>WMB1228+WMB1254+WMB1285+WMB1301+WMB1323+WMB1355+WMB1371+WMB1392+WMB1412+WMB1440+#REF!+WMB1455+#REF!+#REF!+#REF!</f>
        <v>#REF!</v>
      </c>
      <c r="WMC1195" s="241" t="s">
        <v>39</v>
      </c>
      <c r="WMD1195" s="242" t="s">
        <v>26</v>
      </c>
      <c r="WME1195" s="243">
        <v>7</v>
      </c>
      <c r="WMF1195" s="243">
        <v>2</v>
      </c>
      <c r="WMG1195" s="244" t="s">
        <v>237</v>
      </c>
      <c r="WMH1195" s="245">
        <v>119</v>
      </c>
      <c r="WMI1195" s="246">
        <v>213</v>
      </c>
      <c r="WMJ1195" s="247" t="e">
        <f>WMJ1228+WMJ1254+WMJ1285+WMJ1301+WMJ1323+WMJ1355+WMJ1371+WMJ1392+WMJ1412+WMJ1440+#REF!+WMJ1455+#REF!+#REF!+#REF!</f>
        <v>#REF!</v>
      </c>
      <c r="WMK1195" s="241" t="s">
        <v>39</v>
      </c>
      <c r="WML1195" s="242" t="s">
        <v>26</v>
      </c>
      <c r="WMM1195" s="243">
        <v>7</v>
      </c>
      <c r="WMN1195" s="243">
        <v>2</v>
      </c>
      <c r="WMO1195" s="244" t="s">
        <v>237</v>
      </c>
      <c r="WMP1195" s="245">
        <v>119</v>
      </c>
      <c r="WMQ1195" s="246">
        <v>213</v>
      </c>
      <c r="WMR1195" s="247" t="e">
        <f>WMR1228+WMR1254+WMR1285+WMR1301+WMR1323+WMR1355+WMR1371+WMR1392+WMR1412+WMR1440+#REF!+WMR1455+#REF!+#REF!+#REF!</f>
        <v>#REF!</v>
      </c>
      <c r="WMS1195" s="241" t="s">
        <v>39</v>
      </c>
      <c r="WMT1195" s="242" t="s">
        <v>26</v>
      </c>
      <c r="WMU1195" s="243">
        <v>7</v>
      </c>
      <c r="WMV1195" s="243">
        <v>2</v>
      </c>
      <c r="WMW1195" s="244" t="s">
        <v>237</v>
      </c>
      <c r="WMX1195" s="245">
        <v>119</v>
      </c>
      <c r="WMY1195" s="246">
        <v>213</v>
      </c>
      <c r="WMZ1195" s="247" t="e">
        <f>WMZ1228+WMZ1254+WMZ1285+WMZ1301+WMZ1323+WMZ1355+WMZ1371+WMZ1392+WMZ1412+WMZ1440+#REF!+WMZ1455+#REF!+#REF!+#REF!</f>
        <v>#REF!</v>
      </c>
      <c r="WNA1195" s="241" t="s">
        <v>39</v>
      </c>
      <c r="WNB1195" s="242" t="s">
        <v>26</v>
      </c>
      <c r="WNC1195" s="243">
        <v>7</v>
      </c>
      <c r="WND1195" s="243">
        <v>2</v>
      </c>
      <c r="WNE1195" s="244" t="s">
        <v>237</v>
      </c>
      <c r="WNF1195" s="245">
        <v>119</v>
      </c>
      <c r="WNG1195" s="246">
        <v>213</v>
      </c>
      <c r="WNH1195" s="247" t="e">
        <f>WNH1228+WNH1254+WNH1285+WNH1301+WNH1323+WNH1355+WNH1371+WNH1392+WNH1412+WNH1440+#REF!+WNH1455+#REF!+#REF!+#REF!</f>
        <v>#REF!</v>
      </c>
      <c r="WNI1195" s="241" t="s">
        <v>39</v>
      </c>
      <c r="WNJ1195" s="242" t="s">
        <v>26</v>
      </c>
      <c r="WNK1195" s="243">
        <v>7</v>
      </c>
      <c r="WNL1195" s="243">
        <v>2</v>
      </c>
      <c r="WNM1195" s="244" t="s">
        <v>237</v>
      </c>
      <c r="WNN1195" s="245">
        <v>119</v>
      </c>
      <c r="WNO1195" s="246">
        <v>213</v>
      </c>
      <c r="WNP1195" s="247" t="e">
        <f>WNP1228+WNP1254+WNP1285+WNP1301+WNP1323+WNP1355+WNP1371+WNP1392+WNP1412+WNP1440+#REF!+WNP1455+#REF!+#REF!+#REF!</f>
        <v>#REF!</v>
      </c>
      <c r="WNQ1195" s="241" t="s">
        <v>39</v>
      </c>
      <c r="WNR1195" s="242" t="s">
        <v>26</v>
      </c>
      <c r="WNS1195" s="243">
        <v>7</v>
      </c>
      <c r="WNT1195" s="243">
        <v>2</v>
      </c>
      <c r="WNU1195" s="244" t="s">
        <v>237</v>
      </c>
      <c r="WNV1195" s="245">
        <v>119</v>
      </c>
      <c r="WNW1195" s="246">
        <v>213</v>
      </c>
      <c r="WNX1195" s="247" t="e">
        <f>WNX1228+WNX1254+WNX1285+WNX1301+WNX1323+WNX1355+WNX1371+WNX1392+WNX1412+WNX1440+#REF!+WNX1455+#REF!+#REF!+#REF!</f>
        <v>#REF!</v>
      </c>
      <c r="WNY1195" s="241" t="s">
        <v>39</v>
      </c>
      <c r="WNZ1195" s="242" t="s">
        <v>26</v>
      </c>
      <c r="WOA1195" s="243">
        <v>7</v>
      </c>
      <c r="WOB1195" s="243">
        <v>2</v>
      </c>
      <c r="WOC1195" s="244" t="s">
        <v>237</v>
      </c>
      <c r="WOD1195" s="245">
        <v>119</v>
      </c>
      <c r="WOE1195" s="246">
        <v>213</v>
      </c>
      <c r="WOF1195" s="247" t="e">
        <f>WOF1228+WOF1254+WOF1285+WOF1301+WOF1323+WOF1355+WOF1371+WOF1392+WOF1412+WOF1440+#REF!+WOF1455+#REF!+#REF!+#REF!</f>
        <v>#REF!</v>
      </c>
      <c r="WOG1195" s="241" t="s">
        <v>39</v>
      </c>
      <c r="WOH1195" s="242" t="s">
        <v>26</v>
      </c>
      <c r="WOI1195" s="243">
        <v>7</v>
      </c>
      <c r="WOJ1195" s="243">
        <v>2</v>
      </c>
      <c r="WOK1195" s="244" t="s">
        <v>237</v>
      </c>
      <c r="WOL1195" s="245">
        <v>119</v>
      </c>
      <c r="WOM1195" s="246">
        <v>213</v>
      </c>
      <c r="WON1195" s="247" t="e">
        <f>WON1228+WON1254+WON1285+WON1301+WON1323+WON1355+WON1371+WON1392+WON1412+WON1440+#REF!+WON1455+#REF!+#REF!+#REF!</f>
        <v>#REF!</v>
      </c>
      <c r="WOO1195" s="241" t="s">
        <v>39</v>
      </c>
      <c r="WOP1195" s="242" t="s">
        <v>26</v>
      </c>
      <c r="WOQ1195" s="243">
        <v>7</v>
      </c>
      <c r="WOR1195" s="243">
        <v>2</v>
      </c>
      <c r="WOS1195" s="244" t="s">
        <v>237</v>
      </c>
      <c r="WOT1195" s="245">
        <v>119</v>
      </c>
      <c r="WOU1195" s="246">
        <v>213</v>
      </c>
      <c r="WOV1195" s="247" t="e">
        <f>WOV1228+WOV1254+WOV1285+WOV1301+WOV1323+WOV1355+WOV1371+WOV1392+WOV1412+WOV1440+#REF!+WOV1455+#REF!+#REF!+#REF!</f>
        <v>#REF!</v>
      </c>
      <c r="WOW1195" s="241" t="s">
        <v>39</v>
      </c>
      <c r="WOX1195" s="242" t="s">
        <v>26</v>
      </c>
      <c r="WOY1195" s="243">
        <v>7</v>
      </c>
      <c r="WOZ1195" s="243">
        <v>2</v>
      </c>
      <c r="WPA1195" s="244" t="s">
        <v>237</v>
      </c>
      <c r="WPB1195" s="245">
        <v>119</v>
      </c>
      <c r="WPC1195" s="246">
        <v>213</v>
      </c>
      <c r="WPD1195" s="247" t="e">
        <f>WPD1228+WPD1254+WPD1285+WPD1301+WPD1323+WPD1355+WPD1371+WPD1392+WPD1412+WPD1440+#REF!+WPD1455+#REF!+#REF!+#REF!</f>
        <v>#REF!</v>
      </c>
      <c r="WPE1195" s="241" t="s">
        <v>39</v>
      </c>
      <c r="WPF1195" s="242" t="s">
        <v>26</v>
      </c>
      <c r="WPG1195" s="243">
        <v>7</v>
      </c>
      <c r="WPH1195" s="243">
        <v>2</v>
      </c>
      <c r="WPI1195" s="244" t="s">
        <v>237</v>
      </c>
      <c r="WPJ1195" s="245">
        <v>119</v>
      </c>
      <c r="WPK1195" s="246">
        <v>213</v>
      </c>
      <c r="WPL1195" s="247" t="e">
        <f>WPL1228+WPL1254+WPL1285+WPL1301+WPL1323+WPL1355+WPL1371+WPL1392+WPL1412+WPL1440+#REF!+WPL1455+#REF!+#REF!+#REF!</f>
        <v>#REF!</v>
      </c>
      <c r="WPM1195" s="241" t="s">
        <v>39</v>
      </c>
      <c r="WPN1195" s="242" t="s">
        <v>26</v>
      </c>
      <c r="WPO1195" s="243">
        <v>7</v>
      </c>
      <c r="WPP1195" s="243">
        <v>2</v>
      </c>
      <c r="WPQ1195" s="244" t="s">
        <v>237</v>
      </c>
      <c r="WPR1195" s="245">
        <v>119</v>
      </c>
      <c r="WPS1195" s="246">
        <v>213</v>
      </c>
      <c r="WPT1195" s="247" t="e">
        <f>WPT1228+WPT1254+WPT1285+WPT1301+WPT1323+WPT1355+WPT1371+WPT1392+WPT1412+WPT1440+#REF!+WPT1455+#REF!+#REF!+#REF!</f>
        <v>#REF!</v>
      </c>
      <c r="WPU1195" s="241" t="s">
        <v>39</v>
      </c>
      <c r="WPV1195" s="242" t="s">
        <v>26</v>
      </c>
      <c r="WPW1195" s="243">
        <v>7</v>
      </c>
      <c r="WPX1195" s="243">
        <v>2</v>
      </c>
      <c r="WPY1195" s="244" t="s">
        <v>237</v>
      </c>
      <c r="WPZ1195" s="245">
        <v>119</v>
      </c>
      <c r="WQA1195" s="246">
        <v>213</v>
      </c>
      <c r="WQB1195" s="247" t="e">
        <f>WQB1228+WQB1254+WQB1285+WQB1301+WQB1323+WQB1355+WQB1371+WQB1392+WQB1412+WQB1440+#REF!+WQB1455+#REF!+#REF!+#REF!</f>
        <v>#REF!</v>
      </c>
      <c r="WQC1195" s="241" t="s">
        <v>39</v>
      </c>
      <c r="WQD1195" s="242" t="s">
        <v>26</v>
      </c>
      <c r="WQE1195" s="243">
        <v>7</v>
      </c>
      <c r="WQF1195" s="243">
        <v>2</v>
      </c>
      <c r="WQG1195" s="244" t="s">
        <v>237</v>
      </c>
      <c r="WQH1195" s="245">
        <v>119</v>
      </c>
      <c r="WQI1195" s="246">
        <v>213</v>
      </c>
      <c r="WQJ1195" s="247" t="e">
        <f>WQJ1228+WQJ1254+WQJ1285+WQJ1301+WQJ1323+WQJ1355+WQJ1371+WQJ1392+WQJ1412+WQJ1440+#REF!+WQJ1455+#REF!+#REF!+#REF!</f>
        <v>#REF!</v>
      </c>
      <c r="WQK1195" s="241" t="s">
        <v>39</v>
      </c>
      <c r="WQL1195" s="242" t="s">
        <v>26</v>
      </c>
      <c r="WQM1195" s="243">
        <v>7</v>
      </c>
      <c r="WQN1195" s="243">
        <v>2</v>
      </c>
      <c r="WQO1195" s="244" t="s">
        <v>237</v>
      </c>
      <c r="WQP1195" s="245">
        <v>119</v>
      </c>
      <c r="WQQ1195" s="246">
        <v>213</v>
      </c>
      <c r="WQR1195" s="247" t="e">
        <f>WQR1228+WQR1254+WQR1285+WQR1301+WQR1323+WQR1355+WQR1371+WQR1392+WQR1412+WQR1440+#REF!+WQR1455+#REF!+#REF!+#REF!</f>
        <v>#REF!</v>
      </c>
      <c r="WQS1195" s="241" t="s">
        <v>39</v>
      </c>
      <c r="WQT1195" s="242" t="s">
        <v>26</v>
      </c>
      <c r="WQU1195" s="243">
        <v>7</v>
      </c>
      <c r="WQV1195" s="243">
        <v>2</v>
      </c>
      <c r="WQW1195" s="244" t="s">
        <v>237</v>
      </c>
      <c r="WQX1195" s="245">
        <v>119</v>
      </c>
      <c r="WQY1195" s="246">
        <v>213</v>
      </c>
      <c r="WQZ1195" s="247" t="e">
        <f>WQZ1228+WQZ1254+WQZ1285+WQZ1301+WQZ1323+WQZ1355+WQZ1371+WQZ1392+WQZ1412+WQZ1440+#REF!+WQZ1455+#REF!+#REF!+#REF!</f>
        <v>#REF!</v>
      </c>
      <c r="WRA1195" s="241" t="s">
        <v>39</v>
      </c>
      <c r="WRB1195" s="242" t="s">
        <v>26</v>
      </c>
      <c r="WRC1195" s="243">
        <v>7</v>
      </c>
      <c r="WRD1195" s="243">
        <v>2</v>
      </c>
      <c r="WRE1195" s="244" t="s">
        <v>237</v>
      </c>
      <c r="WRF1195" s="245">
        <v>119</v>
      </c>
      <c r="WRG1195" s="246">
        <v>213</v>
      </c>
      <c r="WRH1195" s="247" t="e">
        <f>WRH1228+WRH1254+WRH1285+WRH1301+WRH1323+WRH1355+WRH1371+WRH1392+WRH1412+WRH1440+#REF!+WRH1455+#REF!+#REF!+#REF!</f>
        <v>#REF!</v>
      </c>
      <c r="WRI1195" s="241" t="s">
        <v>39</v>
      </c>
      <c r="WRJ1195" s="242" t="s">
        <v>26</v>
      </c>
      <c r="WRK1195" s="243">
        <v>7</v>
      </c>
      <c r="WRL1195" s="243">
        <v>2</v>
      </c>
      <c r="WRM1195" s="244" t="s">
        <v>237</v>
      </c>
      <c r="WRN1195" s="245">
        <v>119</v>
      </c>
      <c r="WRO1195" s="246">
        <v>213</v>
      </c>
      <c r="WRP1195" s="247" t="e">
        <f>WRP1228+WRP1254+WRP1285+WRP1301+WRP1323+WRP1355+WRP1371+WRP1392+WRP1412+WRP1440+#REF!+WRP1455+#REF!+#REF!+#REF!</f>
        <v>#REF!</v>
      </c>
      <c r="WRQ1195" s="241" t="s">
        <v>39</v>
      </c>
      <c r="WRR1195" s="242" t="s">
        <v>26</v>
      </c>
      <c r="WRS1195" s="243">
        <v>7</v>
      </c>
      <c r="WRT1195" s="243">
        <v>2</v>
      </c>
      <c r="WRU1195" s="244" t="s">
        <v>237</v>
      </c>
      <c r="WRV1195" s="245">
        <v>119</v>
      </c>
      <c r="WRW1195" s="246">
        <v>213</v>
      </c>
      <c r="WRX1195" s="247" t="e">
        <f>WRX1228+WRX1254+WRX1285+WRX1301+WRX1323+WRX1355+WRX1371+WRX1392+WRX1412+WRX1440+#REF!+WRX1455+#REF!+#REF!+#REF!</f>
        <v>#REF!</v>
      </c>
      <c r="WRY1195" s="241" t="s">
        <v>39</v>
      </c>
      <c r="WRZ1195" s="242" t="s">
        <v>26</v>
      </c>
      <c r="WSA1195" s="243">
        <v>7</v>
      </c>
      <c r="WSB1195" s="243">
        <v>2</v>
      </c>
      <c r="WSC1195" s="244" t="s">
        <v>237</v>
      </c>
      <c r="WSD1195" s="245">
        <v>119</v>
      </c>
      <c r="WSE1195" s="246">
        <v>213</v>
      </c>
      <c r="WSF1195" s="247" t="e">
        <f>WSF1228+WSF1254+WSF1285+WSF1301+WSF1323+WSF1355+WSF1371+WSF1392+WSF1412+WSF1440+#REF!+WSF1455+#REF!+#REF!+#REF!</f>
        <v>#REF!</v>
      </c>
      <c r="WSG1195" s="241" t="s">
        <v>39</v>
      </c>
      <c r="WSH1195" s="242" t="s">
        <v>26</v>
      </c>
      <c r="WSI1195" s="243">
        <v>7</v>
      </c>
      <c r="WSJ1195" s="243">
        <v>2</v>
      </c>
      <c r="WSK1195" s="244" t="s">
        <v>237</v>
      </c>
      <c r="WSL1195" s="245">
        <v>119</v>
      </c>
      <c r="WSM1195" s="246">
        <v>213</v>
      </c>
      <c r="WSN1195" s="247" t="e">
        <f>WSN1228+WSN1254+WSN1285+WSN1301+WSN1323+WSN1355+WSN1371+WSN1392+WSN1412+WSN1440+#REF!+WSN1455+#REF!+#REF!+#REF!</f>
        <v>#REF!</v>
      </c>
      <c r="WSO1195" s="241" t="s">
        <v>39</v>
      </c>
      <c r="WSP1195" s="242" t="s">
        <v>26</v>
      </c>
      <c r="WSQ1195" s="243">
        <v>7</v>
      </c>
      <c r="WSR1195" s="243">
        <v>2</v>
      </c>
      <c r="WSS1195" s="244" t="s">
        <v>237</v>
      </c>
      <c r="WST1195" s="245">
        <v>119</v>
      </c>
      <c r="WSU1195" s="246">
        <v>213</v>
      </c>
      <c r="WSV1195" s="247" t="e">
        <f>WSV1228+WSV1254+WSV1285+WSV1301+WSV1323+WSV1355+WSV1371+WSV1392+WSV1412+WSV1440+#REF!+WSV1455+#REF!+#REF!+#REF!</f>
        <v>#REF!</v>
      </c>
      <c r="WSW1195" s="241" t="s">
        <v>39</v>
      </c>
      <c r="WSX1195" s="242" t="s">
        <v>26</v>
      </c>
      <c r="WSY1195" s="243">
        <v>7</v>
      </c>
      <c r="WSZ1195" s="243">
        <v>2</v>
      </c>
      <c r="WTA1195" s="244" t="s">
        <v>237</v>
      </c>
      <c r="WTB1195" s="245">
        <v>119</v>
      </c>
      <c r="WTC1195" s="246">
        <v>213</v>
      </c>
      <c r="WTD1195" s="247" t="e">
        <f>WTD1228+WTD1254+WTD1285+WTD1301+WTD1323+WTD1355+WTD1371+WTD1392+WTD1412+WTD1440+#REF!+WTD1455+#REF!+#REF!+#REF!</f>
        <v>#REF!</v>
      </c>
      <c r="WTE1195" s="241" t="s">
        <v>39</v>
      </c>
      <c r="WTF1195" s="242" t="s">
        <v>26</v>
      </c>
      <c r="WTG1195" s="243">
        <v>7</v>
      </c>
      <c r="WTH1195" s="243">
        <v>2</v>
      </c>
      <c r="WTI1195" s="244" t="s">
        <v>237</v>
      </c>
      <c r="WTJ1195" s="245">
        <v>119</v>
      </c>
      <c r="WTK1195" s="246">
        <v>213</v>
      </c>
      <c r="WTL1195" s="247" t="e">
        <f>WTL1228+WTL1254+WTL1285+WTL1301+WTL1323+WTL1355+WTL1371+WTL1392+WTL1412+WTL1440+#REF!+WTL1455+#REF!+#REF!+#REF!</f>
        <v>#REF!</v>
      </c>
      <c r="WTM1195" s="241" t="s">
        <v>39</v>
      </c>
      <c r="WTN1195" s="242" t="s">
        <v>26</v>
      </c>
      <c r="WTO1195" s="243">
        <v>7</v>
      </c>
      <c r="WTP1195" s="243">
        <v>2</v>
      </c>
      <c r="WTQ1195" s="244" t="s">
        <v>237</v>
      </c>
      <c r="WTR1195" s="245">
        <v>119</v>
      </c>
      <c r="WTS1195" s="246">
        <v>213</v>
      </c>
      <c r="WTT1195" s="247" t="e">
        <f>WTT1228+WTT1254+WTT1285+WTT1301+WTT1323+WTT1355+WTT1371+WTT1392+WTT1412+WTT1440+#REF!+WTT1455+#REF!+#REF!+#REF!</f>
        <v>#REF!</v>
      </c>
      <c r="WTU1195" s="241" t="s">
        <v>39</v>
      </c>
      <c r="WTV1195" s="242" t="s">
        <v>26</v>
      </c>
      <c r="WTW1195" s="243">
        <v>7</v>
      </c>
      <c r="WTX1195" s="243">
        <v>2</v>
      </c>
      <c r="WTY1195" s="244" t="s">
        <v>237</v>
      </c>
      <c r="WTZ1195" s="245">
        <v>119</v>
      </c>
      <c r="WUA1195" s="246">
        <v>213</v>
      </c>
      <c r="WUB1195" s="247" t="e">
        <f>WUB1228+WUB1254+WUB1285+WUB1301+WUB1323+WUB1355+WUB1371+WUB1392+WUB1412+WUB1440+#REF!+WUB1455+#REF!+#REF!+#REF!</f>
        <v>#REF!</v>
      </c>
      <c r="WUC1195" s="241" t="s">
        <v>39</v>
      </c>
      <c r="WUD1195" s="242" t="s">
        <v>26</v>
      </c>
      <c r="WUE1195" s="243">
        <v>7</v>
      </c>
      <c r="WUF1195" s="243">
        <v>2</v>
      </c>
      <c r="WUG1195" s="244" t="s">
        <v>237</v>
      </c>
      <c r="WUH1195" s="245">
        <v>119</v>
      </c>
      <c r="WUI1195" s="246">
        <v>213</v>
      </c>
      <c r="WUJ1195" s="247" t="e">
        <f>WUJ1228+WUJ1254+WUJ1285+WUJ1301+WUJ1323+WUJ1355+WUJ1371+WUJ1392+WUJ1412+WUJ1440+#REF!+WUJ1455+#REF!+#REF!+#REF!</f>
        <v>#REF!</v>
      </c>
      <c r="WUK1195" s="241" t="s">
        <v>39</v>
      </c>
      <c r="WUL1195" s="242" t="s">
        <v>26</v>
      </c>
      <c r="WUM1195" s="243">
        <v>7</v>
      </c>
      <c r="WUN1195" s="243">
        <v>2</v>
      </c>
      <c r="WUO1195" s="244" t="s">
        <v>237</v>
      </c>
      <c r="WUP1195" s="245">
        <v>119</v>
      </c>
      <c r="WUQ1195" s="246">
        <v>213</v>
      </c>
      <c r="WUR1195" s="247" t="e">
        <f>WUR1228+WUR1254+WUR1285+WUR1301+WUR1323+WUR1355+WUR1371+WUR1392+WUR1412+WUR1440+#REF!+WUR1455+#REF!+#REF!+#REF!</f>
        <v>#REF!</v>
      </c>
      <c r="WUS1195" s="241" t="s">
        <v>39</v>
      </c>
      <c r="WUT1195" s="242" t="s">
        <v>26</v>
      </c>
      <c r="WUU1195" s="243">
        <v>7</v>
      </c>
      <c r="WUV1195" s="243">
        <v>2</v>
      </c>
      <c r="WUW1195" s="244" t="s">
        <v>237</v>
      </c>
      <c r="WUX1195" s="245">
        <v>119</v>
      </c>
      <c r="WUY1195" s="246">
        <v>213</v>
      </c>
      <c r="WUZ1195" s="247" t="e">
        <f>WUZ1228+WUZ1254+WUZ1285+WUZ1301+WUZ1323+WUZ1355+WUZ1371+WUZ1392+WUZ1412+WUZ1440+#REF!+WUZ1455+#REF!+#REF!+#REF!</f>
        <v>#REF!</v>
      </c>
      <c r="WVA1195" s="241" t="s">
        <v>39</v>
      </c>
      <c r="WVB1195" s="242" t="s">
        <v>26</v>
      </c>
      <c r="WVC1195" s="243">
        <v>7</v>
      </c>
      <c r="WVD1195" s="243">
        <v>2</v>
      </c>
      <c r="WVE1195" s="244" t="s">
        <v>237</v>
      </c>
      <c r="WVF1195" s="245">
        <v>119</v>
      </c>
      <c r="WVG1195" s="246">
        <v>213</v>
      </c>
      <c r="WVH1195" s="247" t="e">
        <f>WVH1228+WVH1254+WVH1285+WVH1301+WVH1323+WVH1355+WVH1371+WVH1392+WVH1412+WVH1440+#REF!+WVH1455+#REF!+#REF!+#REF!</f>
        <v>#REF!</v>
      </c>
      <c r="WVI1195" s="241" t="s">
        <v>39</v>
      </c>
      <c r="WVJ1195" s="242" t="s">
        <v>26</v>
      </c>
      <c r="WVK1195" s="243">
        <v>7</v>
      </c>
      <c r="WVL1195" s="243">
        <v>2</v>
      </c>
      <c r="WVM1195" s="244" t="s">
        <v>237</v>
      </c>
      <c r="WVN1195" s="245">
        <v>119</v>
      </c>
      <c r="WVO1195" s="246">
        <v>213</v>
      </c>
      <c r="WVP1195" s="247" t="e">
        <f>WVP1228+WVP1254+WVP1285+WVP1301+WVP1323+WVP1355+WVP1371+WVP1392+WVP1412+WVP1440+#REF!+WVP1455+#REF!+#REF!+#REF!</f>
        <v>#REF!</v>
      </c>
      <c r="WVQ1195" s="241" t="s">
        <v>39</v>
      </c>
      <c r="WVR1195" s="242" t="s">
        <v>26</v>
      </c>
      <c r="WVS1195" s="243">
        <v>7</v>
      </c>
      <c r="WVT1195" s="243">
        <v>2</v>
      </c>
      <c r="WVU1195" s="244" t="s">
        <v>237</v>
      </c>
      <c r="WVV1195" s="245">
        <v>119</v>
      </c>
      <c r="WVW1195" s="246">
        <v>213</v>
      </c>
      <c r="WVX1195" s="247" t="e">
        <f>WVX1228+WVX1254+WVX1285+WVX1301+WVX1323+WVX1355+WVX1371+WVX1392+WVX1412+WVX1440+#REF!+WVX1455+#REF!+#REF!+#REF!</f>
        <v>#REF!</v>
      </c>
      <c r="WVY1195" s="241" t="s">
        <v>39</v>
      </c>
      <c r="WVZ1195" s="242" t="s">
        <v>26</v>
      </c>
      <c r="WWA1195" s="243">
        <v>7</v>
      </c>
      <c r="WWB1195" s="243">
        <v>2</v>
      </c>
      <c r="WWC1195" s="244" t="s">
        <v>237</v>
      </c>
      <c r="WWD1195" s="245">
        <v>119</v>
      </c>
      <c r="WWE1195" s="246">
        <v>213</v>
      </c>
      <c r="WWF1195" s="247" t="e">
        <f>WWF1228+WWF1254+WWF1285+WWF1301+WWF1323+WWF1355+WWF1371+WWF1392+WWF1412+WWF1440+#REF!+WWF1455+#REF!+#REF!+#REF!</f>
        <v>#REF!</v>
      </c>
      <c r="WWG1195" s="241" t="s">
        <v>39</v>
      </c>
      <c r="WWH1195" s="242" t="s">
        <v>26</v>
      </c>
      <c r="WWI1195" s="243">
        <v>7</v>
      </c>
      <c r="WWJ1195" s="243">
        <v>2</v>
      </c>
      <c r="WWK1195" s="244" t="s">
        <v>237</v>
      </c>
      <c r="WWL1195" s="245">
        <v>119</v>
      </c>
      <c r="WWM1195" s="246">
        <v>213</v>
      </c>
      <c r="WWN1195" s="247" t="e">
        <f>WWN1228+WWN1254+WWN1285+WWN1301+WWN1323+WWN1355+WWN1371+WWN1392+WWN1412+WWN1440+#REF!+WWN1455+#REF!+#REF!+#REF!</f>
        <v>#REF!</v>
      </c>
      <c r="WWO1195" s="241" t="s">
        <v>39</v>
      </c>
      <c r="WWP1195" s="242" t="s">
        <v>26</v>
      </c>
      <c r="WWQ1195" s="243">
        <v>7</v>
      </c>
      <c r="WWR1195" s="243">
        <v>2</v>
      </c>
      <c r="WWS1195" s="244" t="s">
        <v>237</v>
      </c>
      <c r="WWT1195" s="245">
        <v>119</v>
      </c>
      <c r="WWU1195" s="246">
        <v>213</v>
      </c>
      <c r="WWV1195" s="247" t="e">
        <f>WWV1228+WWV1254+WWV1285+WWV1301+WWV1323+WWV1355+WWV1371+WWV1392+WWV1412+WWV1440+#REF!+WWV1455+#REF!+#REF!+#REF!</f>
        <v>#REF!</v>
      </c>
      <c r="WWW1195" s="241" t="s">
        <v>39</v>
      </c>
      <c r="WWX1195" s="242" t="s">
        <v>26</v>
      </c>
      <c r="WWY1195" s="243">
        <v>7</v>
      </c>
      <c r="WWZ1195" s="243">
        <v>2</v>
      </c>
      <c r="WXA1195" s="244" t="s">
        <v>237</v>
      </c>
      <c r="WXB1195" s="245">
        <v>119</v>
      </c>
      <c r="WXC1195" s="246">
        <v>213</v>
      </c>
      <c r="WXD1195" s="247" t="e">
        <f>WXD1228+WXD1254+WXD1285+WXD1301+WXD1323+WXD1355+WXD1371+WXD1392+WXD1412+WXD1440+#REF!+WXD1455+#REF!+#REF!+#REF!</f>
        <v>#REF!</v>
      </c>
      <c r="WXE1195" s="241" t="s">
        <v>39</v>
      </c>
      <c r="WXF1195" s="242" t="s">
        <v>26</v>
      </c>
      <c r="WXG1195" s="243">
        <v>7</v>
      </c>
      <c r="WXH1195" s="243">
        <v>2</v>
      </c>
      <c r="WXI1195" s="244" t="s">
        <v>237</v>
      </c>
      <c r="WXJ1195" s="245">
        <v>119</v>
      </c>
      <c r="WXK1195" s="246">
        <v>213</v>
      </c>
      <c r="WXL1195" s="247" t="e">
        <f>WXL1228+WXL1254+WXL1285+WXL1301+WXL1323+WXL1355+WXL1371+WXL1392+WXL1412+WXL1440+#REF!+WXL1455+#REF!+#REF!+#REF!</f>
        <v>#REF!</v>
      </c>
      <c r="WXM1195" s="241" t="s">
        <v>39</v>
      </c>
      <c r="WXN1195" s="242" t="s">
        <v>26</v>
      </c>
      <c r="WXO1195" s="243">
        <v>7</v>
      </c>
      <c r="WXP1195" s="243">
        <v>2</v>
      </c>
      <c r="WXQ1195" s="244" t="s">
        <v>237</v>
      </c>
      <c r="WXR1195" s="245">
        <v>119</v>
      </c>
      <c r="WXS1195" s="246">
        <v>213</v>
      </c>
      <c r="WXT1195" s="247" t="e">
        <f>WXT1228+WXT1254+WXT1285+WXT1301+WXT1323+WXT1355+WXT1371+WXT1392+WXT1412+WXT1440+#REF!+WXT1455+#REF!+#REF!+#REF!</f>
        <v>#REF!</v>
      </c>
      <c r="WXU1195" s="241" t="s">
        <v>39</v>
      </c>
      <c r="WXV1195" s="242" t="s">
        <v>26</v>
      </c>
      <c r="WXW1195" s="243">
        <v>7</v>
      </c>
      <c r="WXX1195" s="243">
        <v>2</v>
      </c>
      <c r="WXY1195" s="244" t="s">
        <v>237</v>
      </c>
      <c r="WXZ1195" s="245">
        <v>119</v>
      </c>
      <c r="WYA1195" s="246">
        <v>213</v>
      </c>
      <c r="WYB1195" s="247" t="e">
        <f>WYB1228+WYB1254+WYB1285+WYB1301+WYB1323+WYB1355+WYB1371+WYB1392+WYB1412+WYB1440+#REF!+WYB1455+#REF!+#REF!+#REF!</f>
        <v>#REF!</v>
      </c>
      <c r="WYC1195" s="241" t="s">
        <v>39</v>
      </c>
      <c r="WYD1195" s="242" t="s">
        <v>26</v>
      </c>
      <c r="WYE1195" s="243">
        <v>7</v>
      </c>
      <c r="WYF1195" s="243">
        <v>2</v>
      </c>
      <c r="WYG1195" s="244" t="s">
        <v>237</v>
      </c>
      <c r="WYH1195" s="245">
        <v>119</v>
      </c>
      <c r="WYI1195" s="246">
        <v>213</v>
      </c>
      <c r="WYJ1195" s="247" t="e">
        <f>WYJ1228+WYJ1254+WYJ1285+WYJ1301+WYJ1323+WYJ1355+WYJ1371+WYJ1392+WYJ1412+WYJ1440+#REF!+WYJ1455+#REF!+#REF!+#REF!</f>
        <v>#REF!</v>
      </c>
      <c r="WYK1195" s="241" t="s">
        <v>39</v>
      </c>
      <c r="WYL1195" s="242" t="s">
        <v>26</v>
      </c>
      <c r="WYM1195" s="243">
        <v>7</v>
      </c>
      <c r="WYN1195" s="243">
        <v>2</v>
      </c>
      <c r="WYO1195" s="244" t="s">
        <v>237</v>
      </c>
      <c r="WYP1195" s="245">
        <v>119</v>
      </c>
      <c r="WYQ1195" s="246">
        <v>213</v>
      </c>
      <c r="WYR1195" s="247" t="e">
        <f>WYR1228+WYR1254+WYR1285+WYR1301+WYR1323+WYR1355+WYR1371+WYR1392+WYR1412+WYR1440+#REF!+WYR1455+#REF!+#REF!+#REF!</f>
        <v>#REF!</v>
      </c>
      <c r="WYS1195" s="241" t="s">
        <v>39</v>
      </c>
      <c r="WYT1195" s="242" t="s">
        <v>26</v>
      </c>
      <c r="WYU1195" s="243">
        <v>7</v>
      </c>
      <c r="WYV1195" s="243">
        <v>2</v>
      </c>
      <c r="WYW1195" s="244" t="s">
        <v>237</v>
      </c>
      <c r="WYX1195" s="245">
        <v>119</v>
      </c>
      <c r="WYY1195" s="246">
        <v>213</v>
      </c>
      <c r="WYZ1195" s="247" t="e">
        <f>WYZ1228+WYZ1254+WYZ1285+WYZ1301+WYZ1323+WYZ1355+WYZ1371+WYZ1392+WYZ1412+WYZ1440+#REF!+WYZ1455+#REF!+#REF!+#REF!</f>
        <v>#REF!</v>
      </c>
      <c r="WZA1195" s="241" t="s">
        <v>39</v>
      </c>
      <c r="WZB1195" s="242" t="s">
        <v>26</v>
      </c>
      <c r="WZC1195" s="243">
        <v>7</v>
      </c>
      <c r="WZD1195" s="243">
        <v>2</v>
      </c>
      <c r="WZE1195" s="244" t="s">
        <v>237</v>
      </c>
      <c r="WZF1195" s="245">
        <v>119</v>
      </c>
      <c r="WZG1195" s="246">
        <v>213</v>
      </c>
      <c r="WZH1195" s="247" t="e">
        <f>WZH1228+WZH1254+WZH1285+WZH1301+WZH1323+WZH1355+WZH1371+WZH1392+WZH1412+WZH1440+#REF!+WZH1455+#REF!+#REF!+#REF!</f>
        <v>#REF!</v>
      </c>
      <c r="WZI1195" s="241" t="s">
        <v>39</v>
      </c>
      <c r="WZJ1195" s="242" t="s">
        <v>26</v>
      </c>
      <c r="WZK1195" s="243">
        <v>7</v>
      </c>
      <c r="WZL1195" s="243">
        <v>2</v>
      </c>
      <c r="WZM1195" s="244" t="s">
        <v>237</v>
      </c>
      <c r="WZN1195" s="245">
        <v>119</v>
      </c>
      <c r="WZO1195" s="246">
        <v>213</v>
      </c>
      <c r="WZP1195" s="247" t="e">
        <f>WZP1228+WZP1254+WZP1285+WZP1301+WZP1323+WZP1355+WZP1371+WZP1392+WZP1412+WZP1440+#REF!+WZP1455+#REF!+#REF!+#REF!</f>
        <v>#REF!</v>
      </c>
      <c r="WZQ1195" s="241" t="s">
        <v>39</v>
      </c>
      <c r="WZR1195" s="242" t="s">
        <v>26</v>
      </c>
      <c r="WZS1195" s="243">
        <v>7</v>
      </c>
      <c r="WZT1195" s="243">
        <v>2</v>
      </c>
      <c r="WZU1195" s="244" t="s">
        <v>237</v>
      </c>
      <c r="WZV1195" s="245">
        <v>119</v>
      </c>
      <c r="WZW1195" s="246">
        <v>213</v>
      </c>
      <c r="WZX1195" s="247" t="e">
        <f>WZX1228+WZX1254+WZX1285+WZX1301+WZX1323+WZX1355+WZX1371+WZX1392+WZX1412+WZX1440+#REF!+WZX1455+#REF!+#REF!+#REF!</f>
        <v>#REF!</v>
      </c>
      <c r="WZY1195" s="241" t="s">
        <v>39</v>
      </c>
      <c r="WZZ1195" s="242" t="s">
        <v>26</v>
      </c>
      <c r="XAA1195" s="243">
        <v>7</v>
      </c>
      <c r="XAB1195" s="243">
        <v>2</v>
      </c>
      <c r="XAC1195" s="244" t="s">
        <v>237</v>
      </c>
      <c r="XAD1195" s="245">
        <v>119</v>
      </c>
      <c r="XAE1195" s="246">
        <v>213</v>
      </c>
      <c r="XAF1195" s="247" t="e">
        <f>XAF1228+XAF1254+XAF1285+XAF1301+XAF1323+XAF1355+XAF1371+XAF1392+XAF1412+XAF1440+#REF!+XAF1455+#REF!+#REF!+#REF!</f>
        <v>#REF!</v>
      </c>
      <c r="XAG1195" s="241" t="s">
        <v>39</v>
      </c>
      <c r="XAH1195" s="242" t="s">
        <v>26</v>
      </c>
      <c r="XAI1195" s="243">
        <v>7</v>
      </c>
      <c r="XAJ1195" s="243">
        <v>2</v>
      </c>
      <c r="XAK1195" s="244" t="s">
        <v>237</v>
      </c>
      <c r="XAL1195" s="245">
        <v>119</v>
      </c>
      <c r="XAM1195" s="246">
        <v>213</v>
      </c>
      <c r="XAN1195" s="247" t="e">
        <f>XAN1228+XAN1254+XAN1285+XAN1301+XAN1323+XAN1355+XAN1371+XAN1392+XAN1412+XAN1440+#REF!+XAN1455+#REF!+#REF!+#REF!</f>
        <v>#REF!</v>
      </c>
      <c r="XAO1195" s="241" t="s">
        <v>39</v>
      </c>
      <c r="XAP1195" s="242" t="s">
        <v>26</v>
      </c>
      <c r="XAQ1195" s="243">
        <v>7</v>
      </c>
      <c r="XAR1195" s="243">
        <v>2</v>
      </c>
      <c r="XAS1195" s="244" t="s">
        <v>237</v>
      </c>
      <c r="XAT1195" s="245">
        <v>119</v>
      </c>
      <c r="XAU1195" s="246">
        <v>213</v>
      </c>
      <c r="XAV1195" s="247" t="e">
        <f>XAV1228+XAV1254+XAV1285+XAV1301+XAV1323+XAV1355+XAV1371+XAV1392+XAV1412+XAV1440+#REF!+XAV1455+#REF!+#REF!+#REF!</f>
        <v>#REF!</v>
      </c>
      <c r="XAW1195" s="241" t="s">
        <v>39</v>
      </c>
      <c r="XAX1195" s="242" t="s">
        <v>26</v>
      </c>
      <c r="XAY1195" s="243">
        <v>7</v>
      </c>
      <c r="XAZ1195" s="243">
        <v>2</v>
      </c>
      <c r="XBA1195" s="244" t="s">
        <v>237</v>
      </c>
      <c r="XBB1195" s="245">
        <v>119</v>
      </c>
      <c r="XBC1195" s="246">
        <v>213</v>
      </c>
      <c r="XBD1195" s="247" t="e">
        <f>XBD1228+XBD1254+XBD1285+XBD1301+XBD1323+XBD1355+XBD1371+XBD1392+XBD1412+XBD1440+#REF!+XBD1455+#REF!+#REF!+#REF!</f>
        <v>#REF!</v>
      </c>
      <c r="XBE1195" s="241" t="s">
        <v>39</v>
      </c>
      <c r="XBF1195" s="242" t="s">
        <v>26</v>
      </c>
      <c r="XBG1195" s="243">
        <v>7</v>
      </c>
      <c r="XBH1195" s="243">
        <v>2</v>
      </c>
      <c r="XBI1195" s="244" t="s">
        <v>237</v>
      </c>
      <c r="XBJ1195" s="245">
        <v>119</v>
      </c>
      <c r="XBK1195" s="246">
        <v>213</v>
      </c>
      <c r="XBL1195" s="247" t="e">
        <f>XBL1228+XBL1254+XBL1285+XBL1301+XBL1323+XBL1355+XBL1371+XBL1392+XBL1412+XBL1440+#REF!+XBL1455+#REF!+#REF!+#REF!</f>
        <v>#REF!</v>
      </c>
      <c r="XBM1195" s="241" t="s">
        <v>39</v>
      </c>
      <c r="XBN1195" s="242" t="s">
        <v>26</v>
      </c>
      <c r="XBO1195" s="243">
        <v>7</v>
      </c>
      <c r="XBP1195" s="243">
        <v>2</v>
      </c>
      <c r="XBQ1195" s="244" t="s">
        <v>237</v>
      </c>
      <c r="XBR1195" s="245">
        <v>119</v>
      </c>
      <c r="XBS1195" s="246">
        <v>213</v>
      </c>
      <c r="XBT1195" s="247" t="e">
        <f>XBT1228+XBT1254+XBT1285+XBT1301+XBT1323+XBT1355+XBT1371+XBT1392+XBT1412+XBT1440+#REF!+XBT1455+#REF!+#REF!+#REF!</f>
        <v>#REF!</v>
      </c>
      <c r="XBU1195" s="241" t="s">
        <v>39</v>
      </c>
      <c r="XBV1195" s="242" t="s">
        <v>26</v>
      </c>
      <c r="XBW1195" s="243">
        <v>7</v>
      </c>
      <c r="XBX1195" s="243">
        <v>2</v>
      </c>
      <c r="XBY1195" s="244" t="s">
        <v>237</v>
      </c>
      <c r="XBZ1195" s="245">
        <v>119</v>
      </c>
      <c r="XCA1195" s="246">
        <v>213</v>
      </c>
      <c r="XCB1195" s="247" t="e">
        <f>XCB1228+XCB1254+XCB1285+XCB1301+XCB1323+XCB1355+XCB1371+XCB1392+XCB1412+XCB1440+#REF!+XCB1455+#REF!+#REF!+#REF!</f>
        <v>#REF!</v>
      </c>
      <c r="XCC1195" s="241" t="s">
        <v>39</v>
      </c>
      <c r="XCD1195" s="242" t="s">
        <v>26</v>
      </c>
      <c r="XCE1195" s="243">
        <v>7</v>
      </c>
      <c r="XCF1195" s="243">
        <v>2</v>
      </c>
      <c r="XCG1195" s="244" t="s">
        <v>237</v>
      </c>
      <c r="XCH1195" s="245">
        <v>119</v>
      </c>
      <c r="XCI1195" s="246">
        <v>213</v>
      </c>
      <c r="XCJ1195" s="247" t="e">
        <f>XCJ1228+XCJ1254+XCJ1285+XCJ1301+XCJ1323+XCJ1355+XCJ1371+XCJ1392+XCJ1412+XCJ1440+#REF!+XCJ1455+#REF!+#REF!+#REF!</f>
        <v>#REF!</v>
      </c>
      <c r="XCK1195" s="241" t="s">
        <v>39</v>
      </c>
      <c r="XCL1195" s="242" t="s">
        <v>26</v>
      </c>
      <c r="XCM1195" s="243">
        <v>7</v>
      </c>
      <c r="XCN1195" s="243">
        <v>2</v>
      </c>
      <c r="XCO1195" s="244" t="s">
        <v>237</v>
      </c>
      <c r="XCP1195" s="245">
        <v>119</v>
      </c>
      <c r="XCQ1195" s="246">
        <v>213</v>
      </c>
      <c r="XCR1195" s="247" t="e">
        <f>XCR1228+XCR1254+XCR1285+XCR1301+XCR1323+XCR1355+XCR1371+XCR1392+XCR1412+XCR1440+#REF!+XCR1455+#REF!+#REF!+#REF!</f>
        <v>#REF!</v>
      </c>
      <c r="XCS1195" s="241" t="s">
        <v>39</v>
      </c>
      <c r="XCT1195" s="242" t="s">
        <v>26</v>
      </c>
      <c r="XCU1195" s="243">
        <v>7</v>
      </c>
      <c r="XCV1195" s="243">
        <v>2</v>
      </c>
      <c r="XCW1195" s="244" t="s">
        <v>237</v>
      </c>
      <c r="XCX1195" s="245">
        <v>119</v>
      </c>
      <c r="XCY1195" s="246">
        <v>213</v>
      </c>
      <c r="XCZ1195" s="247" t="e">
        <f>XCZ1228+XCZ1254+XCZ1285+XCZ1301+XCZ1323+XCZ1355+XCZ1371+XCZ1392+XCZ1412+XCZ1440+#REF!+XCZ1455+#REF!+#REF!+#REF!</f>
        <v>#REF!</v>
      </c>
      <c r="XDA1195" s="241" t="s">
        <v>39</v>
      </c>
      <c r="XDB1195" s="242" t="s">
        <v>26</v>
      </c>
      <c r="XDC1195" s="243">
        <v>7</v>
      </c>
      <c r="XDD1195" s="243">
        <v>2</v>
      </c>
      <c r="XDE1195" s="244" t="s">
        <v>237</v>
      </c>
      <c r="XDF1195" s="245">
        <v>119</v>
      </c>
      <c r="XDG1195" s="246">
        <v>213</v>
      </c>
      <c r="XDH1195" s="247" t="e">
        <f>XDH1228+XDH1254+XDH1285+XDH1301+XDH1323+XDH1355+XDH1371+XDH1392+XDH1412+XDH1440+#REF!+XDH1455+#REF!+#REF!+#REF!</f>
        <v>#REF!</v>
      </c>
      <c r="XDI1195" s="241" t="s">
        <v>39</v>
      </c>
      <c r="XDJ1195" s="242" t="s">
        <v>26</v>
      </c>
      <c r="XDK1195" s="243">
        <v>7</v>
      </c>
      <c r="XDL1195" s="243">
        <v>2</v>
      </c>
      <c r="XDM1195" s="244" t="s">
        <v>237</v>
      </c>
      <c r="XDN1195" s="245">
        <v>119</v>
      </c>
      <c r="XDO1195" s="246">
        <v>213</v>
      </c>
      <c r="XDP1195" s="247" t="e">
        <f>XDP1228+XDP1254+XDP1285+XDP1301+XDP1323+XDP1355+XDP1371+XDP1392+XDP1412+XDP1440+#REF!+XDP1455+#REF!+#REF!+#REF!</f>
        <v>#REF!</v>
      </c>
      <c r="XDQ1195" s="241" t="s">
        <v>39</v>
      </c>
      <c r="XDR1195" s="242" t="s">
        <v>26</v>
      </c>
      <c r="XDS1195" s="243">
        <v>7</v>
      </c>
      <c r="XDT1195" s="243">
        <v>2</v>
      </c>
      <c r="XDU1195" s="244" t="s">
        <v>237</v>
      </c>
      <c r="XDV1195" s="245">
        <v>119</v>
      </c>
      <c r="XDW1195" s="246">
        <v>213</v>
      </c>
      <c r="XDX1195" s="247" t="e">
        <f>XDX1228+XDX1254+XDX1285+XDX1301+XDX1323+XDX1355+XDX1371+XDX1392+XDX1412+XDX1440+#REF!+XDX1455+#REF!+#REF!+#REF!</f>
        <v>#REF!</v>
      </c>
    </row>
    <row r="1196" spans="1:16352" ht="15" x14ac:dyDescent="0.25">
      <c r="A1196" s="236" t="s">
        <v>29</v>
      </c>
      <c r="B1196" s="237" t="s">
        <v>26</v>
      </c>
      <c r="C1196" s="238">
        <v>7</v>
      </c>
      <c r="D1196" s="238">
        <v>2</v>
      </c>
      <c r="E1196" s="838" t="s">
        <v>549</v>
      </c>
      <c r="F1196" s="240">
        <v>0</v>
      </c>
      <c r="G1196" s="240">
        <v>210</v>
      </c>
      <c r="H1196" s="235">
        <f>H1197+H1198</f>
        <v>43128.492000000006</v>
      </c>
      <c r="I1196" s="235">
        <f>I1197+I1198</f>
        <v>43128.492000000006</v>
      </c>
      <c r="J1196" s="1162">
        <f t="shared" ref="J1196" si="139">J1197+J1198</f>
        <v>0</v>
      </c>
    </row>
    <row r="1197" spans="1:16352" ht="15" x14ac:dyDescent="0.25">
      <c r="A1197" s="241" t="s">
        <v>30</v>
      </c>
      <c r="B1197" s="242" t="s">
        <v>26</v>
      </c>
      <c r="C1197" s="243">
        <v>7</v>
      </c>
      <c r="D1197" s="243">
        <v>2</v>
      </c>
      <c r="E1197" s="839" t="s">
        <v>549</v>
      </c>
      <c r="F1197" s="245">
        <v>111</v>
      </c>
      <c r="G1197" s="246">
        <v>211</v>
      </c>
      <c r="H1197" s="247">
        <f>H1219+H1241+H1263+H1285+H1297+H1309+H1321+H1333+H1345+H1367+H1379+H1391+H1402+H1413+H1424</f>
        <v>33124.802000000003</v>
      </c>
      <c r="I1197" s="247">
        <f t="shared" ref="I1197" si="140">I1219+I1241+I1263+I1285+I1297+I1309+I1321+I1333+I1345+I1367+I1379+I1391+I1402+I1413+I1424</f>
        <v>33124.802000000003</v>
      </c>
      <c r="J1197" s="1178">
        <f>J1219+J1241+J1263+J1285+J1297+J1309+J1321+J1333+J1345+J1367+J1379+J1391+J1402+J1413+J1424</f>
        <v>0</v>
      </c>
    </row>
    <row r="1198" spans="1:16352" s="11" customFormat="1" ht="15.75" thickBot="1" x14ac:dyDescent="0.3">
      <c r="A1198" s="252" t="s">
        <v>39</v>
      </c>
      <c r="B1198" s="248" t="s">
        <v>26</v>
      </c>
      <c r="C1198" s="249">
        <v>7</v>
      </c>
      <c r="D1198" s="249">
        <v>2</v>
      </c>
      <c r="E1198" s="840" t="s">
        <v>549</v>
      </c>
      <c r="F1198" s="250">
        <v>119</v>
      </c>
      <c r="G1198" s="251">
        <v>213</v>
      </c>
      <c r="H1198" s="1179">
        <f>H1220+H1242+H1264+H1286+H1298+H1310+H1322+H1334+H1346+H1368+H1380+H1392+H1403+H1414+H1425</f>
        <v>10003.690000000002</v>
      </c>
      <c r="I1198" s="1179">
        <f t="shared" ref="I1198" si="141">I1220+I1242+I1264+I1286+I1298+I1310+I1322+I1334+I1346+I1368+I1380+I1392+I1403+I1414+I1425</f>
        <v>10003.690000000002</v>
      </c>
      <c r="J1198" s="1180">
        <f>J1220+J1242+J1264+J1286+J1298+J1310+J1322+J1334+J1346+J1368+J1380+J1392+J1403+J1414+J1425</f>
        <v>0</v>
      </c>
    </row>
    <row r="1199" spans="1:16352" s="11" customFormat="1" ht="16.5" thickBot="1" x14ac:dyDescent="0.3">
      <c r="A1199" s="1303" t="s">
        <v>485</v>
      </c>
      <c r="B1199" s="1304"/>
      <c r="C1199" s="1304"/>
      <c r="D1199" s="1304"/>
      <c r="E1199" s="1304"/>
      <c r="F1199" s="1304"/>
      <c r="G1199" s="1305"/>
      <c r="H1199" s="1181">
        <f>H1200</f>
        <v>595.33699999999999</v>
      </c>
      <c r="I1199" s="1181">
        <f>I1200</f>
        <v>595.33699999999999</v>
      </c>
      <c r="J1199" s="1182">
        <f t="shared" ref="J1199" si="142">J1200</f>
        <v>0</v>
      </c>
    </row>
    <row r="1200" spans="1:16352" s="15" customFormat="1" ht="14.25" x14ac:dyDescent="0.2">
      <c r="A1200" s="236" t="s">
        <v>29</v>
      </c>
      <c r="B1200" s="120" t="s">
        <v>26</v>
      </c>
      <c r="C1200" s="73">
        <v>7</v>
      </c>
      <c r="D1200" s="73">
        <v>9</v>
      </c>
      <c r="E1200" s="121">
        <v>0</v>
      </c>
      <c r="F1200" s="74">
        <v>0</v>
      </c>
      <c r="G1200" s="74"/>
      <c r="H1200" s="965">
        <f>H1201+H1202+H1203+H1204</f>
        <v>595.33699999999999</v>
      </c>
      <c r="I1200" s="965">
        <f t="shared" ref="I1200:J1200" si="143">I1201+I1202+I1203+I1204</f>
        <v>595.33699999999999</v>
      </c>
      <c r="J1200" s="966">
        <f t="shared" si="143"/>
        <v>0</v>
      </c>
    </row>
    <row r="1201" spans="1:16352" s="15" customFormat="1" ht="15" x14ac:dyDescent="0.25">
      <c r="A1201" s="528" t="s">
        <v>486</v>
      </c>
      <c r="B1201" s="130" t="s">
        <v>26</v>
      </c>
      <c r="C1201" s="51">
        <v>7</v>
      </c>
      <c r="D1201" s="51">
        <v>2</v>
      </c>
      <c r="E1201" s="841" t="s">
        <v>568</v>
      </c>
      <c r="F1201" s="52">
        <v>111</v>
      </c>
      <c r="G1201" s="529">
        <v>211</v>
      </c>
      <c r="H1201" s="1183">
        <f>H1223+H1245+H1267+H1349</f>
        <v>457.24799999999999</v>
      </c>
      <c r="I1201" s="1183">
        <f t="shared" ref="I1201:I1203" si="144">I1223+I1245+I1267+I1349</f>
        <v>0</v>
      </c>
      <c r="J1201" s="1184">
        <f>J1223+J1245+J1267+J1349</f>
        <v>-457.24799999999999</v>
      </c>
    </row>
    <row r="1202" spans="1:16352" s="15" customFormat="1" ht="15" x14ac:dyDescent="0.25">
      <c r="A1202" s="530" t="s">
        <v>487</v>
      </c>
      <c r="B1202" s="531" t="s">
        <v>26</v>
      </c>
      <c r="C1202" s="532">
        <v>7</v>
      </c>
      <c r="D1202" s="532">
        <v>2</v>
      </c>
      <c r="E1202" s="842" t="s">
        <v>568</v>
      </c>
      <c r="F1202" s="533">
        <v>119</v>
      </c>
      <c r="G1202" s="534">
        <v>213</v>
      </c>
      <c r="H1202" s="1183">
        <f>H1224+H1246+H1268+H1350</f>
        <v>138.089</v>
      </c>
      <c r="I1202" s="1183">
        <f t="shared" ref="I1202:I1204" si="145">I1224+I1246+I1268+I1350</f>
        <v>0</v>
      </c>
      <c r="J1202" s="1184">
        <f>J1224+J1246+J1268+J1350</f>
        <v>-138.089</v>
      </c>
    </row>
    <row r="1203" spans="1:16352" s="15" customFormat="1" ht="15" x14ac:dyDescent="0.25">
      <c r="A1203" s="528" t="s">
        <v>486</v>
      </c>
      <c r="B1203" s="130" t="s">
        <v>26</v>
      </c>
      <c r="C1203" s="51">
        <v>7</v>
      </c>
      <c r="D1203" s="51">
        <v>9</v>
      </c>
      <c r="E1203" s="841" t="s">
        <v>550</v>
      </c>
      <c r="F1203" s="52">
        <v>111</v>
      </c>
      <c r="G1203" s="529">
        <v>211</v>
      </c>
      <c r="H1203" s="1183">
        <f>H1225+H1247+H1269+H1351</f>
        <v>0</v>
      </c>
      <c r="I1203" s="1183">
        <f t="shared" si="144"/>
        <v>457.24799999999999</v>
      </c>
      <c r="J1203" s="1184">
        <f>J1225+J1247+J1269+J1351</f>
        <v>457.24799999999999</v>
      </c>
    </row>
    <row r="1204" spans="1:16352" s="15" customFormat="1" ht="15.75" thickBot="1" x14ac:dyDescent="0.3">
      <c r="A1204" s="530" t="s">
        <v>487</v>
      </c>
      <c r="B1204" s="531" t="s">
        <v>26</v>
      </c>
      <c r="C1204" s="532">
        <v>7</v>
      </c>
      <c r="D1204" s="532">
        <v>9</v>
      </c>
      <c r="E1204" s="842" t="s">
        <v>550</v>
      </c>
      <c r="F1204" s="533">
        <v>119</v>
      </c>
      <c r="G1204" s="534">
        <v>213</v>
      </c>
      <c r="H1204" s="1183">
        <f>H1226+H1248+H1270+H1352</f>
        <v>0</v>
      </c>
      <c r="I1204" s="1183">
        <f t="shared" si="145"/>
        <v>138.089</v>
      </c>
      <c r="J1204" s="1184">
        <f>J1226+J1248+J1270+J1352</f>
        <v>138.089</v>
      </c>
    </row>
    <row r="1205" spans="1:16352" s="15" customFormat="1" ht="48" thickBot="1" x14ac:dyDescent="0.3">
      <c r="A1205" s="706" t="s">
        <v>551</v>
      </c>
      <c r="B1205" s="435" t="s">
        <v>26</v>
      </c>
      <c r="C1205" s="436">
        <v>7</v>
      </c>
      <c r="D1205" s="436">
        <v>9</v>
      </c>
      <c r="E1205" s="437" t="s">
        <v>552</v>
      </c>
      <c r="F1205" s="438">
        <v>0</v>
      </c>
      <c r="G1205" s="439"/>
      <c r="H1205" s="1181">
        <f>H1206</f>
        <v>321.85399999999998</v>
      </c>
      <c r="I1205" s="1181">
        <f>I1206</f>
        <v>321.85399999999998</v>
      </c>
      <c r="J1205" s="1182">
        <f t="shared" ref="J1205" si="146">J1206</f>
        <v>0</v>
      </c>
    </row>
    <row r="1206" spans="1:16352" ht="14.25" customHeight="1" x14ac:dyDescent="0.2">
      <c r="A1206" s="236" t="s">
        <v>29</v>
      </c>
      <c r="B1206" s="120" t="s">
        <v>26</v>
      </c>
      <c r="C1206" s="73">
        <v>7</v>
      </c>
      <c r="D1206" s="73">
        <v>9</v>
      </c>
      <c r="E1206" s="121" t="s">
        <v>552</v>
      </c>
      <c r="F1206" s="74">
        <v>0</v>
      </c>
      <c r="G1206" s="74"/>
      <c r="H1206" s="965">
        <f>H1207+H1208</f>
        <v>321.85399999999998</v>
      </c>
      <c r="I1206" s="965">
        <f>I1207+I1208</f>
        <v>321.85399999999998</v>
      </c>
      <c r="J1206" s="966">
        <f t="shared" ref="J1206" si="147">J1207+J1208</f>
        <v>0</v>
      </c>
    </row>
    <row r="1207" spans="1:16352" ht="15.75" customHeight="1" x14ac:dyDescent="0.25">
      <c r="A1207" s="528" t="s">
        <v>553</v>
      </c>
      <c r="B1207" s="130" t="s">
        <v>26</v>
      </c>
      <c r="C1207" s="51">
        <v>7</v>
      </c>
      <c r="D1207" s="51">
        <v>9</v>
      </c>
      <c r="E1207" s="841" t="s">
        <v>552</v>
      </c>
      <c r="F1207" s="52">
        <v>111</v>
      </c>
      <c r="G1207" s="529">
        <v>211</v>
      </c>
      <c r="H1207" s="1183">
        <f>H1229+H1251+H1273+H1355</f>
        <v>247.2</v>
      </c>
      <c r="I1207" s="1183">
        <f>I1229+I1251+I1273+I1355</f>
        <v>247.2</v>
      </c>
      <c r="J1207" s="1184">
        <f t="shared" ref="J1207" si="148">J1229+J1251+J1273+J1355</f>
        <v>0</v>
      </c>
    </row>
    <row r="1208" spans="1:16352" ht="15.75" customHeight="1" thickBot="1" x14ac:dyDescent="0.3">
      <c r="A1208" s="530" t="s">
        <v>554</v>
      </c>
      <c r="B1208" s="531" t="s">
        <v>26</v>
      </c>
      <c r="C1208" s="532">
        <v>7</v>
      </c>
      <c r="D1208" s="532">
        <v>9</v>
      </c>
      <c r="E1208" s="843" t="s">
        <v>552</v>
      </c>
      <c r="F1208" s="533">
        <v>119</v>
      </c>
      <c r="G1208" s="534">
        <v>213</v>
      </c>
      <c r="H1208" s="1183">
        <f>H1230+H1252+H1274+H1356</f>
        <v>74.653999999999996</v>
      </c>
      <c r="I1208" s="1183">
        <f>I1230+I1252+I1274+I1356</f>
        <v>74.653999999999996</v>
      </c>
      <c r="J1208" s="1184">
        <f t="shared" ref="J1208" si="149">J1230+J1252+J1274+J1356</f>
        <v>0</v>
      </c>
    </row>
    <row r="1209" spans="1:16352" ht="15.75" customHeight="1" thickBot="1" x14ac:dyDescent="0.25">
      <c r="A1209" s="429" t="s">
        <v>125</v>
      </c>
      <c r="B1209" s="430" t="s">
        <v>26</v>
      </c>
      <c r="C1209" s="431">
        <v>7</v>
      </c>
      <c r="D1209" s="431">
        <v>2</v>
      </c>
      <c r="E1209" s="432">
        <v>0</v>
      </c>
      <c r="F1209" s="433">
        <v>0</v>
      </c>
      <c r="G1209" s="433"/>
      <c r="H1209" s="1063">
        <f>H1210+H1217+H1221+H1227</f>
        <v>41659.580999999998</v>
      </c>
      <c r="I1209" s="1063">
        <f>I1210+I1217+I1221+I1227</f>
        <v>41659.580999999998</v>
      </c>
      <c r="J1209" s="967">
        <f t="shared" ref="J1209" si="150">J1210+J1217+J1221+J1227</f>
        <v>0</v>
      </c>
    </row>
    <row r="1210" spans="1:16352" ht="15.75" customHeight="1" x14ac:dyDescent="0.2">
      <c r="A1210" s="72" t="s">
        <v>240</v>
      </c>
      <c r="B1210" s="120" t="s">
        <v>26</v>
      </c>
      <c r="C1210" s="73">
        <v>7</v>
      </c>
      <c r="D1210" s="73">
        <v>2</v>
      </c>
      <c r="E1210" s="121" t="s">
        <v>341</v>
      </c>
      <c r="F1210" s="74">
        <v>0</v>
      </c>
      <c r="G1210" s="74"/>
      <c r="H1210" s="965">
        <f>H1211</f>
        <v>38355.093999999997</v>
      </c>
      <c r="I1210" s="965">
        <f>I1211</f>
        <v>38355.093999999997</v>
      </c>
      <c r="J1210" s="966">
        <f t="shared" ref="J1210" si="151">J1211</f>
        <v>0</v>
      </c>
    </row>
    <row r="1211" spans="1:16352" ht="15.75" customHeight="1" x14ac:dyDescent="0.25">
      <c r="A1211" s="23" t="s">
        <v>126</v>
      </c>
      <c r="B1211" s="46" t="s">
        <v>26</v>
      </c>
      <c r="C1211" s="25">
        <v>7</v>
      </c>
      <c r="D1211" s="25">
        <v>2</v>
      </c>
      <c r="E1211" s="128" t="s">
        <v>341</v>
      </c>
      <c r="F1211" s="27">
        <v>0</v>
      </c>
      <c r="G1211" s="27"/>
      <c r="H1211" s="75">
        <f>H1212+H1216+H1215</f>
        <v>38355.093999999997</v>
      </c>
      <c r="I1211" s="75">
        <f>I1212+I1216+I1215</f>
        <v>38355.093999999997</v>
      </c>
      <c r="J1211" s="945">
        <f t="shared" ref="J1211" si="152">J1212+J1216+J1215</f>
        <v>0</v>
      </c>
    </row>
    <row r="1212" spans="1:16352" ht="15.75" customHeight="1" x14ac:dyDescent="0.25">
      <c r="A1212" s="23" t="s">
        <v>29</v>
      </c>
      <c r="B1212" s="46" t="s">
        <v>26</v>
      </c>
      <c r="C1212" s="25">
        <v>7</v>
      </c>
      <c r="D1212" s="25">
        <v>2</v>
      </c>
      <c r="E1212" s="128" t="s">
        <v>341</v>
      </c>
      <c r="F1212" s="27">
        <v>0</v>
      </c>
      <c r="G1212" s="27">
        <v>210</v>
      </c>
      <c r="H1212" s="75">
        <f>H1213+H1214</f>
        <v>37830.843999999997</v>
      </c>
      <c r="I1212" s="75">
        <f>I1213+I1214</f>
        <v>37830.843999999997</v>
      </c>
      <c r="J1212" s="945">
        <f t="shared" ref="J1212" si="153">J1213+J1214</f>
        <v>0</v>
      </c>
    </row>
    <row r="1213" spans="1:16352" ht="15.75" customHeight="1" x14ac:dyDescent="0.25">
      <c r="A1213" s="109" t="s">
        <v>30</v>
      </c>
      <c r="B1213" s="54" t="s">
        <v>26</v>
      </c>
      <c r="C1213" s="30">
        <v>7</v>
      </c>
      <c r="D1213" s="30">
        <v>2</v>
      </c>
      <c r="E1213" s="122" t="s">
        <v>341</v>
      </c>
      <c r="F1213" s="32">
        <v>111</v>
      </c>
      <c r="G1213" s="110">
        <v>211</v>
      </c>
      <c r="H1213" s="147">
        <v>29055.948</v>
      </c>
      <c r="I1213" s="147">
        <v>29055.948</v>
      </c>
      <c r="J1213" s="1090">
        <f t="shared" ref="J1213:J1216" si="154">I1213-H1213</f>
        <v>0</v>
      </c>
    </row>
    <row r="1214" spans="1:16352" ht="12.75" customHeight="1" x14ac:dyDescent="0.25">
      <c r="A1214" s="109" t="s">
        <v>39</v>
      </c>
      <c r="B1214" s="54" t="s">
        <v>26</v>
      </c>
      <c r="C1214" s="30">
        <v>7</v>
      </c>
      <c r="D1214" s="30">
        <v>2</v>
      </c>
      <c r="E1214" s="122" t="s">
        <v>341</v>
      </c>
      <c r="F1214" s="32">
        <v>119</v>
      </c>
      <c r="G1214" s="110">
        <v>213</v>
      </c>
      <c r="H1214" s="147">
        <v>8774.8960000000006</v>
      </c>
      <c r="I1214" s="147">
        <v>8774.8960000000006</v>
      </c>
      <c r="J1214" s="1090">
        <f t="shared" si="154"/>
        <v>0</v>
      </c>
      <c r="K1214" s="197"/>
      <c r="L1214" s="197"/>
      <c r="M1214" s="198"/>
      <c r="N1214" s="199"/>
      <c r="O1214" s="199"/>
      <c r="P1214" s="254"/>
      <c r="Q1214" s="236"/>
      <c r="R1214" s="253"/>
      <c r="S1214" s="197"/>
      <c r="T1214" s="197"/>
      <c r="U1214" s="198"/>
      <c r="V1214" s="199"/>
      <c r="W1214" s="199"/>
      <c r="X1214" s="254"/>
      <c r="Y1214" s="236"/>
      <c r="Z1214" s="253"/>
      <c r="AA1214" s="197"/>
      <c r="AB1214" s="197"/>
      <c r="AC1214" s="198"/>
      <c r="AD1214" s="199"/>
      <c r="AE1214" s="199"/>
      <c r="AF1214" s="254"/>
      <c r="AG1214" s="236"/>
      <c r="AH1214" s="253"/>
      <c r="AI1214" s="197"/>
      <c r="AJ1214" s="197"/>
      <c r="AK1214" s="198"/>
      <c r="AL1214" s="199"/>
      <c r="AM1214" s="199"/>
      <c r="AN1214" s="254"/>
      <c r="AO1214" s="236"/>
      <c r="AP1214" s="253"/>
      <c r="AQ1214" s="197"/>
      <c r="AR1214" s="197"/>
      <c r="AS1214" s="198"/>
      <c r="AT1214" s="199"/>
      <c r="AU1214" s="199"/>
      <c r="AV1214" s="254"/>
      <c r="AW1214" s="236"/>
      <c r="AX1214" s="253"/>
      <c r="AY1214" s="197"/>
      <c r="AZ1214" s="197"/>
      <c r="BA1214" s="198"/>
      <c r="BB1214" s="199"/>
      <c r="BC1214" s="199"/>
      <c r="BD1214" s="254"/>
      <c r="BE1214" s="236"/>
      <c r="BF1214" s="253"/>
      <c r="BG1214" s="197"/>
      <c r="BH1214" s="197"/>
      <c r="BI1214" s="198"/>
      <c r="BJ1214" s="199"/>
      <c r="BK1214" s="199"/>
      <c r="BL1214" s="254"/>
      <c r="BM1214" s="236"/>
      <c r="BN1214" s="253"/>
      <c r="BO1214" s="197"/>
      <c r="BP1214" s="197"/>
      <c r="BQ1214" s="198"/>
      <c r="BR1214" s="199"/>
      <c r="BS1214" s="199"/>
      <c r="BT1214" s="254"/>
      <c r="BU1214" s="236"/>
      <c r="BV1214" s="253"/>
      <c r="BW1214" s="197"/>
      <c r="BX1214" s="197"/>
      <c r="BY1214" s="198"/>
      <c r="BZ1214" s="199"/>
      <c r="CA1214" s="199"/>
      <c r="CB1214" s="254"/>
      <c r="CC1214" s="236"/>
      <c r="CD1214" s="253"/>
      <c r="CE1214" s="197"/>
      <c r="CF1214" s="197"/>
      <c r="CG1214" s="198"/>
      <c r="CH1214" s="199"/>
      <c r="CI1214" s="199"/>
      <c r="CJ1214" s="254"/>
      <c r="CK1214" s="236"/>
      <c r="CL1214" s="253"/>
      <c r="CM1214" s="197"/>
      <c r="CN1214" s="197"/>
      <c r="CO1214" s="198"/>
      <c r="CP1214" s="199"/>
      <c r="CQ1214" s="199"/>
      <c r="CR1214" s="254"/>
      <c r="CS1214" s="236"/>
      <c r="CT1214" s="253"/>
      <c r="CU1214" s="197"/>
      <c r="CV1214" s="197"/>
      <c r="CW1214" s="198"/>
      <c r="CX1214" s="199"/>
      <c r="CY1214" s="199"/>
      <c r="CZ1214" s="254"/>
      <c r="DA1214" s="236"/>
      <c r="DB1214" s="253"/>
      <c r="DC1214" s="197"/>
      <c r="DD1214" s="197"/>
      <c r="DE1214" s="198"/>
      <c r="DF1214" s="199"/>
      <c r="DG1214" s="199"/>
      <c r="DH1214" s="254"/>
      <c r="DI1214" s="236"/>
      <c r="DJ1214" s="253"/>
      <c r="DK1214" s="197"/>
      <c r="DL1214" s="197"/>
      <c r="DM1214" s="198"/>
      <c r="DN1214" s="199"/>
      <c r="DO1214" s="199"/>
      <c r="DP1214" s="254"/>
      <c r="DQ1214" s="236"/>
      <c r="DR1214" s="253"/>
      <c r="DS1214" s="197"/>
      <c r="DT1214" s="197"/>
      <c r="DU1214" s="198"/>
      <c r="DV1214" s="199"/>
      <c r="DW1214" s="199"/>
      <c r="DX1214" s="254"/>
      <c r="DY1214" s="236"/>
      <c r="DZ1214" s="253"/>
      <c r="EA1214" s="197"/>
      <c r="EB1214" s="197"/>
      <c r="EC1214" s="198"/>
      <c r="ED1214" s="199"/>
      <c r="EE1214" s="199"/>
      <c r="EF1214" s="254"/>
      <c r="EG1214" s="236"/>
      <c r="EH1214" s="253"/>
      <c r="EI1214" s="197"/>
      <c r="EJ1214" s="197"/>
      <c r="EK1214" s="198"/>
      <c r="EL1214" s="199"/>
      <c r="EM1214" s="199"/>
      <c r="EN1214" s="254"/>
      <c r="EO1214" s="236"/>
      <c r="EP1214" s="253"/>
      <c r="EQ1214" s="197"/>
      <c r="ER1214" s="197"/>
      <c r="ES1214" s="198"/>
      <c r="ET1214" s="199"/>
      <c r="EU1214" s="199"/>
      <c r="EV1214" s="254"/>
      <c r="EW1214" s="236"/>
      <c r="EX1214" s="253"/>
      <c r="EY1214" s="197"/>
      <c r="EZ1214" s="197"/>
      <c r="FA1214" s="198"/>
      <c r="FB1214" s="199"/>
      <c r="FC1214" s="199"/>
      <c r="FD1214" s="254"/>
      <c r="FE1214" s="236"/>
      <c r="FF1214" s="253"/>
      <c r="FG1214" s="197"/>
      <c r="FH1214" s="197"/>
      <c r="FI1214" s="198"/>
      <c r="FJ1214" s="199"/>
      <c r="FK1214" s="199"/>
      <c r="FL1214" s="254"/>
      <c r="FM1214" s="236"/>
      <c r="FN1214" s="253"/>
      <c r="FO1214" s="197"/>
      <c r="FP1214" s="197"/>
      <c r="FQ1214" s="198"/>
      <c r="FR1214" s="199"/>
      <c r="FS1214" s="199"/>
      <c r="FT1214" s="254"/>
      <c r="FU1214" s="236"/>
      <c r="FV1214" s="253"/>
      <c r="FW1214" s="197"/>
      <c r="FX1214" s="197"/>
      <c r="FY1214" s="198"/>
      <c r="FZ1214" s="199"/>
      <c r="GA1214" s="199"/>
      <c r="GB1214" s="254"/>
      <c r="GC1214" s="236"/>
      <c r="GD1214" s="253"/>
      <c r="GE1214" s="197"/>
      <c r="GF1214" s="197"/>
      <c r="GG1214" s="198"/>
      <c r="GH1214" s="199"/>
      <c r="GI1214" s="199"/>
      <c r="GJ1214" s="254"/>
      <c r="GK1214" s="236"/>
      <c r="GL1214" s="253"/>
      <c r="GM1214" s="197"/>
      <c r="GN1214" s="197"/>
      <c r="GO1214" s="198"/>
      <c r="GP1214" s="199"/>
      <c r="GQ1214" s="199"/>
      <c r="GR1214" s="254"/>
      <c r="GS1214" s="236"/>
      <c r="GT1214" s="253"/>
      <c r="GU1214" s="197"/>
      <c r="GV1214" s="197"/>
      <c r="GW1214" s="198"/>
      <c r="GX1214" s="199"/>
      <c r="GY1214" s="199"/>
      <c r="GZ1214" s="254"/>
      <c r="HA1214" s="236"/>
      <c r="HB1214" s="253"/>
      <c r="HC1214" s="197"/>
      <c r="HD1214" s="197"/>
      <c r="HE1214" s="198"/>
      <c r="HF1214" s="199"/>
      <c r="HG1214" s="199"/>
      <c r="HH1214" s="254"/>
      <c r="HI1214" s="236"/>
      <c r="HJ1214" s="253"/>
      <c r="HK1214" s="197"/>
      <c r="HL1214" s="197"/>
      <c r="HM1214" s="198"/>
      <c r="HN1214" s="199"/>
      <c r="HO1214" s="199"/>
      <c r="HP1214" s="254"/>
      <c r="HQ1214" s="236"/>
      <c r="HR1214" s="253"/>
      <c r="HS1214" s="197"/>
      <c r="HT1214" s="197"/>
      <c r="HU1214" s="198"/>
      <c r="HV1214" s="199"/>
      <c r="HW1214" s="199"/>
      <c r="HX1214" s="254"/>
      <c r="HY1214" s="236"/>
      <c r="HZ1214" s="253"/>
      <c r="IA1214" s="197"/>
      <c r="IB1214" s="197"/>
      <c r="IC1214" s="198"/>
      <c r="ID1214" s="199"/>
      <c r="IE1214" s="199"/>
      <c r="IF1214" s="254"/>
      <c r="IG1214" s="236"/>
      <c r="IH1214" s="253"/>
      <c r="II1214" s="197"/>
      <c r="IJ1214" s="197"/>
      <c r="IK1214" s="198"/>
      <c r="IL1214" s="199"/>
      <c r="IM1214" s="199"/>
      <c r="IN1214" s="254"/>
      <c r="IO1214" s="236"/>
      <c r="IP1214" s="253"/>
      <c r="IQ1214" s="197"/>
      <c r="IR1214" s="197"/>
      <c r="IS1214" s="198"/>
      <c r="IT1214" s="199"/>
      <c r="IU1214" s="199"/>
      <c r="IV1214" s="254"/>
      <c r="IW1214" s="236"/>
      <c r="IX1214" s="253"/>
      <c r="IY1214" s="197"/>
      <c r="IZ1214" s="197"/>
      <c r="JA1214" s="198"/>
      <c r="JB1214" s="199"/>
      <c r="JC1214" s="199"/>
      <c r="JD1214" s="254"/>
      <c r="JE1214" s="236"/>
      <c r="JF1214" s="253"/>
      <c r="JG1214" s="197"/>
      <c r="JH1214" s="197"/>
      <c r="JI1214" s="198"/>
      <c r="JJ1214" s="199"/>
      <c r="JK1214" s="199"/>
      <c r="JL1214" s="254"/>
      <c r="JM1214" s="236"/>
      <c r="JN1214" s="253"/>
      <c r="JO1214" s="197"/>
      <c r="JP1214" s="197"/>
      <c r="JQ1214" s="198"/>
      <c r="JR1214" s="199"/>
      <c r="JS1214" s="199"/>
      <c r="JT1214" s="254"/>
      <c r="JU1214" s="236"/>
      <c r="JV1214" s="253"/>
      <c r="JW1214" s="197"/>
      <c r="JX1214" s="197"/>
      <c r="JY1214" s="198"/>
      <c r="JZ1214" s="199"/>
      <c r="KA1214" s="199"/>
      <c r="KB1214" s="254"/>
      <c r="KC1214" s="236"/>
      <c r="KD1214" s="253"/>
      <c r="KE1214" s="197"/>
      <c r="KF1214" s="197"/>
      <c r="KG1214" s="198"/>
      <c r="KH1214" s="199"/>
      <c r="KI1214" s="199"/>
      <c r="KJ1214" s="254"/>
      <c r="KK1214" s="236"/>
      <c r="KL1214" s="253"/>
      <c r="KM1214" s="197"/>
      <c r="KN1214" s="197"/>
      <c r="KO1214" s="198"/>
      <c r="KP1214" s="199"/>
      <c r="KQ1214" s="199"/>
      <c r="KR1214" s="254"/>
      <c r="KS1214" s="236"/>
      <c r="KT1214" s="253"/>
      <c r="KU1214" s="197"/>
      <c r="KV1214" s="197"/>
      <c r="KW1214" s="198"/>
      <c r="KX1214" s="199"/>
      <c r="KY1214" s="199"/>
      <c r="KZ1214" s="254"/>
      <c r="LA1214" s="236"/>
      <c r="LB1214" s="253"/>
      <c r="LC1214" s="197"/>
      <c r="LD1214" s="197"/>
      <c r="LE1214" s="198"/>
      <c r="LF1214" s="199"/>
      <c r="LG1214" s="199"/>
      <c r="LH1214" s="254"/>
      <c r="LI1214" s="236"/>
      <c r="LJ1214" s="253"/>
      <c r="LK1214" s="197"/>
      <c r="LL1214" s="197"/>
      <c r="LM1214" s="198"/>
      <c r="LN1214" s="199"/>
      <c r="LO1214" s="199"/>
      <c r="LP1214" s="254"/>
      <c r="LQ1214" s="236"/>
      <c r="LR1214" s="253"/>
      <c r="LS1214" s="197"/>
      <c r="LT1214" s="197"/>
      <c r="LU1214" s="198"/>
      <c r="LV1214" s="199"/>
      <c r="LW1214" s="199"/>
      <c r="LX1214" s="254"/>
      <c r="LY1214" s="236"/>
      <c r="LZ1214" s="253"/>
      <c r="MA1214" s="197"/>
      <c r="MB1214" s="197"/>
      <c r="MC1214" s="198"/>
      <c r="MD1214" s="199"/>
      <c r="ME1214" s="199"/>
      <c r="MF1214" s="254"/>
      <c r="MG1214" s="236"/>
      <c r="MH1214" s="253"/>
      <c r="MI1214" s="197"/>
      <c r="MJ1214" s="197"/>
      <c r="MK1214" s="198"/>
      <c r="ML1214" s="199"/>
      <c r="MM1214" s="199"/>
      <c r="MN1214" s="254"/>
      <c r="MO1214" s="236"/>
      <c r="MP1214" s="253"/>
      <c r="MQ1214" s="197"/>
      <c r="MR1214" s="197"/>
      <c r="MS1214" s="198"/>
      <c r="MT1214" s="199"/>
      <c r="MU1214" s="199"/>
      <c r="MV1214" s="254"/>
      <c r="MW1214" s="236"/>
      <c r="MX1214" s="253"/>
      <c r="MY1214" s="197"/>
      <c r="MZ1214" s="197"/>
      <c r="NA1214" s="198"/>
      <c r="NB1214" s="199"/>
      <c r="NC1214" s="199"/>
      <c r="ND1214" s="254"/>
      <c r="NE1214" s="236"/>
      <c r="NF1214" s="253"/>
      <c r="NG1214" s="197"/>
      <c r="NH1214" s="197"/>
      <c r="NI1214" s="198"/>
      <c r="NJ1214" s="199"/>
      <c r="NK1214" s="199"/>
      <c r="NL1214" s="254"/>
      <c r="NM1214" s="236"/>
      <c r="NN1214" s="253"/>
      <c r="NO1214" s="197"/>
      <c r="NP1214" s="197"/>
      <c r="NQ1214" s="198"/>
      <c r="NR1214" s="199"/>
      <c r="NS1214" s="199"/>
      <c r="NT1214" s="254"/>
      <c r="NU1214" s="236"/>
      <c r="NV1214" s="253"/>
      <c r="NW1214" s="197"/>
      <c r="NX1214" s="197"/>
      <c r="NY1214" s="198"/>
      <c r="NZ1214" s="199"/>
      <c r="OA1214" s="199"/>
      <c r="OB1214" s="254"/>
      <c r="OC1214" s="236"/>
      <c r="OD1214" s="253"/>
      <c r="OE1214" s="197"/>
      <c r="OF1214" s="197"/>
      <c r="OG1214" s="198"/>
      <c r="OH1214" s="199"/>
      <c r="OI1214" s="199"/>
      <c r="OJ1214" s="254"/>
      <c r="OK1214" s="236"/>
      <c r="OL1214" s="253"/>
      <c r="OM1214" s="197"/>
      <c r="ON1214" s="197"/>
      <c r="OO1214" s="198"/>
      <c r="OP1214" s="199"/>
      <c r="OQ1214" s="199"/>
      <c r="OR1214" s="254"/>
      <c r="OS1214" s="236"/>
      <c r="OT1214" s="253"/>
      <c r="OU1214" s="197"/>
      <c r="OV1214" s="197"/>
      <c r="OW1214" s="198"/>
      <c r="OX1214" s="199"/>
      <c r="OY1214" s="199"/>
      <c r="OZ1214" s="254"/>
      <c r="PA1214" s="236"/>
      <c r="PB1214" s="253"/>
      <c r="PC1214" s="197"/>
      <c r="PD1214" s="197"/>
      <c r="PE1214" s="198"/>
      <c r="PF1214" s="199"/>
      <c r="PG1214" s="199"/>
      <c r="PH1214" s="254"/>
      <c r="PI1214" s="236"/>
      <c r="PJ1214" s="253"/>
      <c r="PK1214" s="197"/>
      <c r="PL1214" s="197"/>
      <c r="PM1214" s="198"/>
      <c r="PN1214" s="199"/>
      <c r="PO1214" s="199"/>
      <c r="PP1214" s="254"/>
      <c r="PQ1214" s="236"/>
      <c r="PR1214" s="253"/>
      <c r="PS1214" s="197"/>
      <c r="PT1214" s="197"/>
      <c r="PU1214" s="198"/>
      <c r="PV1214" s="199"/>
      <c r="PW1214" s="199"/>
      <c r="PX1214" s="254"/>
      <c r="PY1214" s="236"/>
      <c r="PZ1214" s="253"/>
      <c r="QA1214" s="197"/>
      <c r="QB1214" s="197"/>
      <c r="QC1214" s="198"/>
      <c r="QD1214" s="199"/>
      <c r="QE1214" s="199"/>
      <c r="QF1214" s="254"/>
      <c r="QG1214" s="236"/>
      <c r="QH1214" s="253"/>
      <c r="QI1214" s="197"/>
      <c r="QJ1214" s="197"/>
      <c r="QK1214" s="198"/>
      <c r="QL1214" s="199"/>
      <c r="QM1214" s="199"/>
      <c r="QN1214" s="254"/>
      <c r="QO1214" s="236"/>
      <c r="QP1214" s="253"/>
      <c r="QQ1214" s="197"/>
      <c r="QR1214" s="197"/>
      <c r="QS1214" s="198"/>
      <c r="QT1214" s="199"/>
      <c r="QU1214" s="199"/>
      <c r="QV1214" s="254"/>
      <c r="QW1214" s="236"/>
      <c r="QX1214" s="253"/>
      <c r="QY1214" s="197"/>
      <c r="QZ1214" s="197"/>
      <c r="RA1214" s="198"/>
      <c r="RB1214" s="199"/>
      <c r="RC1214" s="199"/>
      <c r="RD1214" s="254"/>
      <c r="RE1214" s="236"/>
      <c r="RF1214" s="253"/>
      <c r="RG1214" s="197"/>
      <c r="RH1214" s="197"/>
      <c r="RI1214" s="198"/>
      <c r="RJ1214" s="199"/>
      <c r="RK1214" s="199"/>
      <c r="RL1214" s="254"/>
      <c r="RM1214" s="236"/>
      <c r="RN1214" s="253"/>
      <c r="RO1214" s="197"/>
      <c r="RP1214" s="197"/>
      <c r="RQ1214" s="198"/>
      <c r="RR1214" s="199"/>
      <c r="RS1214" s="199"/>
      <c r="RT1214" s="254"/>
      <c r="RU1214" s="236"/>
      <c r="RV1214" s="253"/>
      <c r="RW1214" s="197"/>
      <c r="RX1214" s="197"/>
      <c r="RY1214" s="198"/>
      <c r="RZ1214" s="199"/>
      <c r="SA1214" s="199"/>
      <c r="SB1214" s="254"/>
      <c r="SC1214" s="236"/>
      <c r="SD1214" s="253"/>
      <c r="SE1214" s="197"/>
      <c r="SF1214" s="197"/>
      <c r="SG1214" s="198"/>
      <c r="SH1214" s="199"/>
      <c r="SI1214" s="199"/>
      <c r="SJ1214" s="254"/>
      <c r="SK1214" s="236"/>
      <c r="SL1214" s="253"/>
      <c r="SM1214" s="197"/>
      <c r="SN1214" s="197"/>
      <c r="SO1214" s="198"/>
      <c r="SP1214" s="199"/>
      <c r="SQ1214" s="199"/>
      <c r="SR1214" s="254"/>
      <c r="SS1214" s="236"/>
      <c r="ST1214" s="253"/>
      <c r="SU1214" s="197"/>
      <c r="SV1214" s="197"/>
      <c r="SW1214" s="198"/>
      <c r="SX1214" s="199"/>
      <c r="SY1214" s="199"/>
      <c r="SZ1214" s="254"/>
      <c r="TA1214" s="236"/>
      <c r="TB1214" s="253"/>
      <c r="TC1214" s="197"/>
      <c r="TD1214" s="197"/>
      <c r="TE1214" s="198"/>
      <c r="TF1214" s="199"/>
      <c r="TG1214" s="199"/>
      <c r="TH1214" s="254"/>
      <c r="TI1214" s="236"/>
      <c r="TJ1214" s="253"/>
      <c r="TK1214" s="197"/>
      <c r="TL1214" s="197"/>
      <c r="TM1214" s="198"/>
      <c r="TN1214" s="199"/>
      <c r="TO1214" s="199"/>
      <c r="TP1214" s="254"/>
      <c r="TQ1214" s="236"/>
      <c r="TR1214" s="253"/>
      <c r="TS1214" s="197"/>
      <c r="TT1214" s="197"/>
      <c r="TU1214" s="198"/>
      <c r="TV1214" s="199"/>
      <c r="TW1214" s="199"/>
      <c r="TX1214" s="254"/>
      <c r="TY1214" s="236"/>
      <c r="TZ1214" s="253"/>
      <c r="UA1214" s="197"/>
      <c r="UB1214" s="197"/>
      <c r="UC1214" s="198"/>
      <c r="UD1214" s="199"/>
      <c r="UE1214" s="199"/>
      <c r="UF1214" s="254"/>
      <c r="UG1214" s="236"/>
      <c r="UH1214" s="253"/>
      <c r="UI1214" s="197"/>
      <c r="UJ1214" s="197"/>
      <c r="UK1214" s="198"/>
      <c r="UL1214" s="199"/>
      <c r="UM1214" s="199"/>
      <c r="UN1214" s="254"/>
      <c r="UO1214" s="236"/>
      <c r="UP1214" s="253"/>
      <c r="UQ1214" s="197"/>
      <c r="UR1214" s="197"/>
      <c r="US1214" s="198"/>
      <c r="UT1214" s="199"/>
      <c r="UU1214" s="199"/>
      <c r="UV1214" s="254"/>
      <c r="UW1214" s="236"/>
      <c r="UX1214" s="253"/>
      <c r="UY1214" s="197"/>
      <c r="UZ1214" s="197"/>
      <c r="VA1214" s="198"/>
      <c r="VB1214" s="199"/>
      <c r="VC1214" s="199"/>
      <c r="VD1214" s="254"/>
      <c r="VE1214" s="236"/>
      <c r="VF1214" s="253"/>
      <c r="VG1214" s="197"/>
      <c r="VH1214" s="197"/>
      <c r="VI1214" s="198"/>
      <c r="VJ1214" s="199"/>
      <c r="VK1214" s="199"/>
      <c r="VL1214" s="254"/>
      <c r="VM1214" s="236"/>
      <c r="VN1214" s="253"/>
      <c r="VO1214" s="197"/>
      <c r="VP1214" s="197"/>
      <c r="VQ1214" s="198"/>
      <c r="VR1214" s="199"/>
      <c r="VS1214" s="199"/>
      <c r="VT1214" s="254"/>
      <c r="VU1214" s="236"/>
      <c r="VV1214" s="253"/>
      <c r="VW1214" s="197"/>
      <c r="VX1214" s="197"/>
      <c r="VY1214" s="198"/>
      <c r="VZ1214" s="199"/>
      <c r="WA1214" s="199"/>
      <c r="WB1214" s="254"/>
      <c r="WC1214" s="236"/>
      <c r="WD1214" s="253"/>
      <c r="WE1214" s="197"/>
      <c r="WF1214" s="197"/>
      <c r="WG1214" s="198"/>
      <c r="WH1214" s="199"/>
      <c r="WI1214" s="199"/>
      <c r="WJ1214" s="254"/>
      <c r="WK1214" s="236"/>
      <c r="WL1214" s="253"/>
      <c r="WM1214" s="197"/>
      <c r="WN1214" s="197"/>
      <c r="WO1214" s="198"/>
      <c r="WP1214" s="199"/>
      <c r="WQ1214" s="199"/>
      <c r="WR1214" s="254"/>
      <c r="WS1214" s="236"/>
      <c r="WT1214" s="253"/>
      <c r="WU1214" s="197"/>
      <c r="WV1214" s="197"/>
      <c r="WW1214" s="198"/>
      <c r="WX1214" s="199"/>
      <c r="WY1214" s="199"/>
      <c r="WZ1214" s="254"/>
      <c r="XA1214" s="236"/>
      <c r="XB1214" s="253"/>
      <c r="XC1214" s="197"/>
      <c r="XD1214" s="197"/>
      <c r="XE1214" s="198"/>
      <c r="XF1214" s="199"/>
      <c r="XG1214" s="199"/>
      <c r="XH1214" s="254"/>
      <c r="XI1214" s="236"/>
      <c r="XJ1214" s="253"/>
      <c r="XK1214" s="197"/>
      <c r="XL1214" s="197"/>
      <c r="XM1214" s="198"/>
      <c r="XN1214" s="199"/>
      <c r="XO1214" s="199"/>
      <c r="XP1214" s="254"/>
      <c r="XQ1214" s="236"/>
      <c r="XR1214" s="253"/>
      <c r="XS1214" s="197"/>
      <c r="XT1214" s="197"/>
      <c r="XU1214" s="198"/>
      <c r="XV1214" s="199"/>
      <c r="XW1214" s="199"/>
      <c r="XX1214" s="254"/>
      <c r="XY1214" s="236"/>
      <c r="XZ1214" s="253"/>
      <c r="YA1214" s="197"/>
      <c r="YB1214" s="197"/>
      <c r="YC1214" s="198"/>
      <c r="YD1214" s="199"/>
      <c r="YE1214" s="199"/>
      <c r="YF1214" s="254"/>
      <c r="YG1214" s="236"/>
      <c r="YH1214" s="253"/>
      <c r="YI1214" s="197"/>
      <c r="YJ1214" s="197"/>
      <c r="YK1214" s="198"/>
      <c r="YL1214" s="199"/>
      <c r="YM1214" s="199"/>
      <c r="YN1214" s="254"/>
      <c r="YO1214" s="236"/>
      <c r="YP1214" s="253"/>
      <c r="YQ1214" s="197"/>
      <c r="YR1214" s="197"/>
      <c r="YS1214" s="198"/>
      <c r="YT1214" s="199"/>
      <c r="YU1214" s="199"/>
      <c r="YV1214" s="254"/>
      <c r="YW1214" s="236"/>
      <c r="YX1214" s="253"/>
      <c r="YY1214" s="197"/>
      <c r="YZ1214" s="197"/>
      <c r="ZA1214" s="198"/>
      <c r="ZB1214" s="199"/>
      <c r="ZC1214" s="199"/>
      <c r="ZD1214" s="254"/>
      <c r="ZE1214" s="236"/>
      <c r="ZF1214" s="253"/>
      <c r="ZG1214" s="197"/>
      <c r="ZH1214" s="197"/>
      <c r="ZI1214" s="198"/>
      <c r="ZJ1214" s="199"/>
      <c r="ZK1214" s="199"/>
      <c r="ZL1214" s="254"/>
      <c r="ZM1214" s="236"/>
      <c r="ZN1214" s="253"/>
      <c r="ZO1214" s="197"/>
      <c r="ZP1214" s="197"/>
      <c r="ZQ1214" s="198"/>
      <c r="ZR1214" s="199"/>
      <c r="ZS1214" s="199"/>
      <c r="ZT1214" s="254"/>
      <c r="ZU1214" s="236"/>
      <c r="ZV1214" s="253"/>
      <c r="ZW1214" s="197"/>
      <c r="ZX1214" s="197"/>
      <c r="ZY1214" s="198"/>
      <c r="ZZ1214" s="199"/>
      <c r="AAA1214" s="199"/>
      <c r="AAB1214" s="254"/>
      <c r="AAC1214" s="236"/>
      <c r="AAD1214" s="253"/>
      <c r="AAE1214" s="197"/>
      <c r="AAF1214" s="197"/>
      <c r="AAG1214" s="198"/>
      <c r="AAH1214" s="199"/>
      <c r="AAI1214" s="199"/>
      <c r="AAJ1214" s="254"/>
      <c r="AAK1214" s="236"/>
      <c r="AAL1214" s="253"/>
      <c r="AAM1214" s="197"/>
      <c r="AAN1214" s="197"/>
      <c r="AAO1214" s="198"/>
      <c r="AAP1214" s="199"/>
      <c r="AAQ1214" s="199"/>
      <c r="AAR1214" s="254"/>
      <c r="AAS1214" s="236"/>
      <c r="AAT1214" s="253"/>
      <c r="AAU1214" s="197"/>
      <c r="AAV1214" s="197"/>
      <c r="AAW1214" s="198"/>
      <c r="AAX1214" s="199"/>
      <c r="AAY1214" s="199"/>
      <c r="AAZ1214" s="254"/>
      <c r="ABA1214" s="236"/>
      <c r="ABB1214" s="253"/>
      <c r="ABC1214" s="197"/>
      <c r="ABD1214" s="197"/>
      <c r="ABE1214" s="198"/>
      <c r="ABF1214" s="199"/>
      <c r="ABG1214" s="199"/>
      <c r="ABH1214" s="254"/>
      <c r="ABI1214" s="236"/>
      <c r="ABJ1214" s="253"/>
      <c r="ABK1214" s="197"/>
      <c r="ABL1214" s="197"/>
      <c r="ABM1214" s="198"/>
      <c r="ABN1214" s="199"/>
      <c r="ABO1214" s="199"/>
      <c r="ABP1214" s="254"/>
      <c r="ABQ1214" s="236"/>
      <c r="ABR1214" s="253"/>
      <c r="ABS1214" s="197"/>
      <c r="ABT1214" s="197"/>
      <c r="ABU1214" s="198"/>
      <c r="ABV1214" s="199"/>
      <c r="ABW1214" s="199"/>
      <c r="ABX1214" s="254"/>
      <c r="ABY1214" s="236"/>
      <c r="ABZ1214" s="253"/>
      <c r="ACA1214" s="197"/>
      <c r="ACB1214" s="197"/>
      <c r="ACC1214" s="198"/>
      <c r="ACD1214" s="199"/>
      <c r="ACE1214" s="199"/>
      <c r="ACF1214" s="254"/>
      <c r="ACG1214" s="236"/>
      <c r="ACH1214" s="253"/>
      <c r="ACI1214" s="197"/>
      <c r="ACJ1214" s="197"/>
      <c r="ACK1214" s="198"/>
      <c r="ACL1214" s="199"/>
      <c r="ACM1214" s="199"/>
      <c r="ACN1214" s="254"/>
      <c r="ACO1214" s="236"/>
      <c r="ACP1214" s="253"/>
      <c r="ACQ1214" s="197"/>
      <c r="ACR1214" s="197"/>
      <c r="ACS1214" s="198"/>
      <c r="ACT1214" s="199"/>
      <c r="ACU1214" s="199"/>
      <c r="ACV1214" s="254"/>
      <c r="ACW1214" s="236"/>
      <c r="ACX1214" s="253"/>
      <c r="ACY1214" s="197"/>
      <c r="ACZ1214" s="197"/>
      <c r="ADA1214" s="198"/>
      <c r="ADB1214" s="199"/>
      <c r="ADC1214" s="199"/>
      <c r="ADD1214" s="254"/>
      <c r="ADE1214" s="236"/>
      <c r="ADF1214" s="253"/>
      <c r="ADG1214" s="197"/>
      <c r="ADH1214" s="197"/>
      <c r="ADI1214" s="198"/>
      <c r="ADJ1214" s="199"/>
      <c r="ADK1214" s="199"/>
      <c r="ADL1214" s="254"/>
      <c r="ADM1214" s="236"/>
      <c r="ADN1214" s="253"/>
      <c r="ADO1214" s="197"/>
      <c r="ADP1214" s="197"/>
      <c r="ADQ1214" s="198"/>
      <c r="ADR1214" s="199"/>
      <c r="ADS1214" s="199"/>
      <c r="ADT1214" s="254"/>
      <c r="ADU1214" s="236"/>
      <c r="ADV1214" s="253"/>
      <c r="ADW1214" s="197"/>
      <c r="ADX1214" s="197"/>
      <c r="ADY1214" s="198"/>
      <c r="ADZ1214" s="199"/>
      <c r="AEA1214" s="199"/>
      <c r="AEB1214" s="254"/>
      <c r="AEC1214" s="236"/>
      <c r="AED1214" s="253"/>
      <c r="AEE1214" s="197"/>
      <c r="AEF1214" s="197"/>
      <c r="AEG1214" s="198"/>
      <c r="AEH1214" s="199"/>
      <c r="AEI1214" s="199"/>
      <c r="AEJ1214" s="254"/>
      <c r="AEK1214" s="236"/>
      <c r="AEL1214" s="253"/>
      <c r="AEM1214" s="197"/>
      <c r="AEN1214" s="197"/>
      <c r="AEO1214" s="198"/>
      <c r="AEP1214" s="199"/>
      <c r="AEQ1214" s="199"/>
      <c r="AER1214" s="254"/>
      <c r="AES1214" s="236"/>
      <c r="AET1214" s="253"/>
      <c r="AEU1214" s="197"/>
      <c r="AEV1214" s="197"/>
      <c r="AEW1214" s="198"/>
      <c r="AEX1214" s="199"/>
      <c r="AEY1214" s="199"/>
      <c r="AEZ1214" s="254"/>
      <c r="AFA1214" s="236"/>
      <c r="AFB1214" s="253"/>
      <c r="AFC1214" s="197"/>
      <c r="AFD1214" s="197"/>
      <c r="AFE1214" s="198"/>
      <c r="AFF1214" s="199"/>
      <c r="AFG1214" s="199"/>
      <c r="AFH1214" s="254"/>
      <c r="AFI1214" s="236"/>
      <c r="AFJ1214" s="253"/>
      <c r="AFK1214" s="197"/>
      <c r="AFL1214" s="197"/>
      <c r="AFM1214" s="198"/>
      <c r="AFN1214" s="199"/>
      <c r="AFO1214" s="199"/>
      <c r="AFP1214" s="254"/>
      <c r="AFQ1214" s="236"/>
      <c r="AFR1214" s="253"/>
      <c r="AFS1214" s="197"/>
      <c r="AFT1214" s="197"/>
      <c r="AFU1214" s="198"/>
      <c r="AFV1214" s="199"/>
      <c r="AFW1214" s="199"/>
      <c r="AFX1214" s="254"/>
      <c r="AFY1214" s="236"/>
      <c r="AFZ1214" s="253"/>
      <c r="AGA1214" s="197"/>
      <c r="AGB1214" s="197"/>
      <c r="AGC1214" s="198"/>
      <c r="AGD1214" s="199"/>
      <c r="AGE1214" s="199"/>
      <c r="AGF1214" s="254"/>
      <c r="AGG1214" s="236"/>
      <c r="AGH1214" s="253"/>
      <c r="AGI1214" s="197"/>
      <c r="AGJ1214" s="197"/>
      <c r="AGK1214" s="198"/>
      <c r="AGL1214" s="199"/>
      <c r="AGM1214" s="199"/>
      <c r="AGN1214" s="254"/>
      <c r="AGO1214" s="236"/>
      <c r="AGP1214" s="253"/>
      <c r="AGQ1214" s="197"/>
      <c r="AGR1214" s="197"/>
      <c r="AGS1214" s="198"/>
      <c r="AGT1214" s="199"/>
      <c r="AGU1214" s="199"/>
      <c r="AGV1214" s="254"/>
      <c r="AGW1214" s="236"/>
      <c r="AGX1214" s="253"/>
      <c r="AGY1214" s="197"/>
      <c r="AGZ1214" s="197"/>
      <c r="AHA1214" s="198"/>
      <c r="AHB1214" s="199"/>
      <c r="AHC1214" s="199"/>
      <c r="AHD1214" s="254"/>
      <c r="AHE1214" s="236"/>
      <c r="AHF1214" s="253"/>
      <c r="AHG1214" s="197"/>
      <c r="AHH1214" s="197"/>
      <c r="AHI1214" s="198"/>
      <c r="AHJ1214" s="199"/>
      <c r="AHK1214" s="199"/>
      <c r="AHL1214" s="254"/>
      <c r="AHM1214" s="236"/>
      <c r="AHN1214" s="253"/>
      <c r="AHO1214" s="197"/>
      <c r="AHP1214" s="197"/>
      <c r="AHQ1214" s="198"/>
      <c r="AHR1214" s="199"/>
      <c r="AHS1214" s="199"/>
      <c r="AHT1214" s="254"/>
      <c r="AHU1214" s="236"/>
      <c r="AHV1214" s="253"/>
      <c r="AHW1214" s="197"/>
      <c r="AHX1214" s="197"/>
      <c r="AHY1214" s="198"/>
      <c r="AHZ1214" s="199"/>
      <c r="AIA1214" s="199"/>
      <c r="AIB1214" s="254"/>
      <c r="AIC1214" s="236"/>
      <c r="AID1214" s="253"/>
      <c r="AIE1214" s="197"/>
      <c r="AIF1214" s="197"/>
      <c r="AIG1214" s="198"/>
      <c r="AIH1214" s="199"/>
      <c r="AII1214" s="199"/>
      <c r="AIJ1214" s="254"/>
      <c r="AIK1214" s="236"/>
      <c r="AIL1214" s="253"/>
      <c r="AIM1214" s="197"/>
      <c r="AIN1214" s="197"/>
      <c r="AIO1214" s="198"/>
      <c r="AIP1214" s="199"/>
      <c r="AIQ1214" s="199"/>
      <c r="AIR1214" s="254"/>
      <c r="AIS1214" s="236"/>
      <c r="AIT1214" s="253"/>
      <c r="AIU1214" s="197"/>
      <c r="AIV1214" s="197"/>
      <c r="AIW1214" s="198"/>
      <c r="AIX1214" s="199"/>
      <c r="AIY1214" s="199"/>
      <c r="AIZ1214" s="254"/>
      <c r="AJA1214" s="236"/>
      <c r="AJB1214" s="253"/>
      <c r="AJC1214" s="197"/>
      <c r="AJD1214" s="197"/>
      <c r="AJE1214" s="198"/>
      <c r="AJF1214" s="199"/>
      <c r="AJG1214" s="199"/>
      <c r="AJH1214" s="254"/>
      <c r="AJI1214" s="236"/>
      <c r="AJJ1214" s="253"/>
      <c r="AJK1214" s="197"/>
      <c r="AJL1214" s="197"/>
      <c r="AJM1214" s="198"/>
      <c r="AJN1214" s="199"/>
      <c r="AJO1214" s="199"/>
      <c r="AJP1214" s="254"/>
      <c r="AJQ1214" s="236"/>
      <c r="AJR1214" s="253"/>
      <c r="AJS1214" s="197"/>
      <c r="AJT1214" s="197"/>
      <c r="AJU1214" s="198"/>
      <c r="AJV1214" s="199"/>
      <c r="AJW1214" s="199"/>
      <c r="AJX1214" s="254"/>
      <c r="AJY1214" s="236"/>
      <c r="AJZ1214" s="253"/>
      <c r="AKA1214" s="197"/>
      <c r="AKB1214" s="197"/>
      <c r="AKC1214" s="198"/>
      <c r="AKD1214" s="199"/>
      <c r="AKE1214" s="199"/>
      <c r="AKF1214" s="254"/>
      <c r="AKG1214" s="236"/>
      <c r="AKH1214" s="253"/>
      <c r="AKI1214" s="197"/>
      <c r="AKJ1214" s="197"/>
      <c r="AKK1214" s="198"/>
      <c r="AKL1214" s="199"/>
      <c r="AKM1214" s="199"/>
      <c r="AKN1214" s="254"/>
      <c r="AKO1214" s="236"/>
      <c r="AKP1214" s="253"/>
      <c r="AKQ1214" s="197"/>
      <c r="AKR1214" s="197"/>
      <c r="AKS1214" s="198"/>
      <c r="AKT1214" s="199"/>
      <c r="AKU1214" s="199"/>
      <c r="AKV1214" s="254"/>
      <c r="AKW1214" s="236"/>
      <c r="AKX1214" s="253"/>
      <c r="AKY1214" s="197"/>
      <c r="AKZ1214" s="197"/>
      <c r="ALA1214" s="198"/>
      <c r="ALB1214" s="199"/>
      <c r="ALC1214" s="199"/>
      <c r="ALD1214" s="254"/>
      <c r="ALE1214" s="236"/>
      <c r="ALF1214" s="253"/>
      <c r="ALG1214" s="197"/>
      <c r="ALH1214" s="197"/>
      <c r="ALI1214" s="198"/>
      <c r="ALJ1214" s="199"/>
      <c r="ALK1214" s="199"/>
      <c r="ALL1214" s="254"/>
      <c r="ALM1214" s="236"/>
      <c r="ALN1214" s="253"/>
      <c r="ALO1214" s="197"/>
      <c r="ALP1214" s="197"/>
      <c r="ALQ1214" s="198"/>
      <c r="ALR1214" s="199"/>
      <c r="ALS1214" s="199"/>
      <c r="ALT1214" s="254"/>
      <c r="ALU1214" s="236"/>
      <c r="ALV1214" s="253"/>
      <c r="ALW1214" s="197"/>
      <c r="ALX1214" s="197"/>
      <c r="ALY1214" s="198"/>
      <c r="ALZ1214" s="199"/>
      <c r="AMA1214" s="199"/>
      <c r="AMB1214" s="254"/>
      <c r="AMC1214" s="236"/>
      <c r="AMD1214" s="253"/>
      <c r="AME1214" s="197"/>
      <c r="AMF1214" s="197"/>
      <c r="AMG1214" s="198"/>
      <c r="AMH1214" s="199"/>
      <c r="AMI1214" s="199"/>
      <c r="AMJ1214" s="254"/>
      <c r="AMK1214" s="236"/>
      <c r="AML1214" s="253"/>
      <c r="AMM1214" s="197"/>
      <c r="AMN1214" s="197"/>
      <c r="AMO1214" s="198"/>
      <c r="AMP1214" s="199"/>
      <c r="AMQ1214" s="199"/>
      <c r="AMR1214" s="254"/>
      <c r="AMS1214" s="236"/>
      <c r="AMT1214" s="253"/>
      <c r="AMU1214" s="197"/>
      <c r="AMV1214" s="197"/>
      <c r="AMW1214" s="198"/>
      <c r="AMX1214" s="199"/>
      <c r="AMY1214" s="199"/>
      <c r="AMZ1214" s="254"/>
      <c r="ANA1214" s="236"/>
      <c r="ANB1214" s="253"/>
      <c r="ANC1214" s="197"/>
      <c r="AND1214" s="197"/>
      <c r="ANE1214" s="198"/>
      <c r="ANF1214" s="199"/>
      <c r="ANG1214" s="199"/>
      <c r="ANH1214" s="254"/>
      <c r="ANI1214" s="236"/>
      <c r="ANJ1214" s="253"/>
      <c r="ANK1214" s="197"/>
      <c r="ANL1214" s="197"/>
      <c r="ANM1214" s="198"/>
      <c r="ANN1214" s="199"/>
      <c r="ANO1214" s="199"/>
      <c r="ANP1214" s="254"/>
      <c r="ANQ1214" s="236"/>
      <c r="ANR1214" s="253"/>
      <c r="ANS1214" s="197"/>
      <c r="ANT1214" s="197"/>
      <c r="ANU1214" s="198"/>
      <c r="ANV1214" s="199"/>
      <c r="ANW1214" s="199"/>
      <c r="ANX1214" s="254"/>
      <c r="ANY1214" s="236"/>
      <c r="ANZ1214" s="253"/>
      <c r="AOA1214" s="197"/>
      <c r="AOB1214" s="197"/>
      <c r="AOC1214" s="198"/>
      <c r="AOD1214" s="199"/>
      <c r="AOE1214" s="199"/>
      <c r="AOF1214" s="254"/>
      <c r="AOG1214" s="236"/>
      <c r="AOH1214" s="253"/>
      <c r="AOI1214" s="197"/>
      <c r="AOJ1214" s="197"/>
      <c r="AOK1214" s="198"/>
      <c r="AOL1214" s="199"/>
      <c r="AOM1214" s="199"/>
      <c r="AON1214" s="254"/>
      <c r="AOO1214" s="236"/>
      <c r="AOP1214" s="253"/>
      <c r="AOQ1214" s="197"/>
      <c r="AOR1214" s="197"/>
      <c r="AOS1214" s="198"/>
      <c r="AOT1214" s="199"/>
      <c r="AOU1214" s="199"/>
      <c r="AOV1214" s="254"/>
      <c r="AOW1214" s="236"/>
      <c r="AOX1214" s="253"/>
      <c r="AOY1214" s="197"/>
      <c r="AOZ1214" s="197"/>
      <c r="APA1214" s="198"/>
      <c r="APB1214" s="199"/>
      <c r="APC1214" s="199"/>
      <c r="APD1214" s="254"/>
      <c r="APE1214" s="236"/>
      <c r="APF1214" s="253"/>
      <c r="APG1214" s="197"/>
      <c r="APH1214" s="197"/>
      <c r="API1214" s="198"/>
      <c r="APJ1214" s="199"/>
      <c r="APK1214" s="199"/>
      <c r="APL1214" s="254"/>
      <c r="APM1214" s="236"/>
      <c r="APN1214" s="253"/>
      <c r="APO1214" s="197"/>
      <c r="APP1214" s="197"/>
      <c r="APQ1214" s="198"/>
      <c r="APR1214" s="199"/>
      <c r="APS1214" s="199"/>
      <c r="APT1214" s="254"/>
      <c r="APU1214" s="236"/>
      <c r="APV1214" s="253"/>
      <c r="APW1214" s="197"/>
      <c r="APX1214" s="197"/>
      <c r="APY1214" s="198"/>
      <c r="APZ1214" s="199"/>
      <c r="AQA1214" s="199"/>
      <c r="AQB1214" s="254"/>
      <c r="AQC1214" s="236"/>
      <c r="AQD1214" s="253"/>
      <c r="AQE1214" s="197"/>
      <c r="AQF1214" s="197"/>
      <c r="AQG1214" s="198"/>
      <c r="AQH1214" s="199"/>
      <c r="AQI1214" s="199"/>
      <c r="AQJ1214" s="254"/>
      <c r="AQK1214" s="236"/>
      <c r="AQL1214" s="253"/>
      <c r="AQM1214" s="197"/>
      <c r="AQN1214" s="197"/>
      <c r="AQO1214" s="198"/>
      <c r="AQP1214" s="199"/>
      <c r="AQQ1214" s="199"/>
      <c r="AQR1214" s="254"/>
      <c r="AQS1214" s="236"/>
      <c r="AQT1214" s="253"/>
      <c r="AQU1214" s="197"/>
      <c r="AQV1214" s="197"/>
      <c r="AQW1214" s="198"/>
      <c r="AQX1214" s="199"/>
      <c r="AQY1214" s="199"/>
      <c r="AQZ1214" s="254"/>
      <c r="ARA1214" s="236"/>
      <c r="ARB1214" s="253"/>
      <c r="ARC1214" s="197"/>
      <c r="ARD1214" s="197"/>
      <c r="ARE1214" s="198"/>
      <c r="ARF1214" s="199"/>
      <c r="ARG1214" s="199"/>
      <c r="ARH1214" s="254"/>
      <c r="ARI1214" s="236"/>
      <c r="ARJ1214" s="253"/>
      <c r="ARK1214" s="197"/>
      <c r="ARL1214" s="197"/>
      <c r="ARM1214" s="198"/>
      <c r="ARN1214" s="199"/>
      <c r="ARO1214" s="199"/>
      <c r="ARP1214" s="254"/>
      <c r="ARQ1214" s="236"/>
      <c r="ARR1214" s="253"/>
      <c r="ARS1214" s="197"/>
      <c r="ART1214" s="197"/>
      <c r="ARU1214" s="198"/>
      <c r="ARV1214" s="199"/>
      <c r="ARW1214" s="199"/>
      <c r="ARX1214" s="254"/>
      <c r="ARY1214" s="236"/>
      <c r="ARZ1214" s="253"/>
      <c r="ASA1214" s="197"/>
      <c r="ASB1214" s="197"/>
      <c r="ASC1214" s="198"/>
      <c r="ASD1214" s="199"/>
      <c r="ASE1214" s="199"/>
      <c r="ASF1214" s="254"/>
      <c r="ASG1214" s="236"/>
      <c r="ASH1214" s="253"/>
      <c r="ASI1214" s="197"/>
      <c r="ASJ1214" s="197"/>
      <c r="ASK1214" s="198"/>
      <c r="ASL1214" s="199"/>
      <c r="ASM1214" s="199"/>
      <c r="ASN1214" s="254"/>
      <c r="ASO1214" s="236"/>
      <c r="ASP1214" s="253"/>
      <c r="ASQ1214" s="197"/>
      <c r="ASR1214" s="197"/>
      <c r="ASS1214" s="198"/>
      <c r="AST1214" s="199"/>
      <c r="ASU1214" s="199"/>
      <c r="ASV1214" s="254"/>
      <c r="ASW1214" s="236"/>
      <c r="ASX1214" s="253"/>
      <c r="ASY1214" s="197"/>
      <c r="ASZ1214" s="197"/>
      <c r="ATA1214" s="198"/>
      <c r="ATB1214" s="199"/>
      <c r="ATC1214" s="199"/>
      <c r="ATD1214" s="254"/>
      <c r="ATE1214" s="236"/>
      <c r="ATF1214" s="253"/>
      <c r="ATG1214" s="197"/>
      <c r="ATH1214" s="197"/>
      <c r="ATI1214" s="198"/>
      <c r="ATJ1214" s="199"/>
      <c r="ATK1214" s="199"/>
      <c r="ATL1214" s="254"/>
      <c r="ATM1214" s="236"/>
      <c r="ATN1214" s="253"/>
      <c r="ATO1214" s="197"/>
      <c r="ATP1214" s="197"/>
      <c r="ATQ1214" s="198"/>
      <c r="ATR1214" s="199"/>
      <c r="ATS1214" s="199"/>
      <c r="ATT1214" s="254"/>
      <c r="ATU1214" s="236"/>
      <c r="ATV1214" s="253"/>
      <c r="ATW1214" s="197"/>
      <c r="ATX1214" s="197"/>
      <c r="ATY1214" s="198"/>
      <c r="ATZ1214" s="199"/>
      <c r="AUA1214" s="199"/>
      <c r="AUB1214" s="254"/>
      <c r="AUC1214" s="236"/>
      <c r="AUD1214" s="253"/>
      <c r="AUE1214" s="197"/>
      <c r="AUF1214" s="197"/>
      <c r="AUG1214" s="198"/>
      <c r="AUH1214" s="199"/>
      <c r="AUI1214" s="199"/>
      <c r="AUJ1214" s="254"/>
      <c r="AUK1214" s="236"/>
      <c r="AUL1214" s="253"/>
      <c r="AUM1214" s="197"/>
      <c r="AUN1214" s="197"/>
      <c r="AUO1214" s="198"/>
      <c r="AUP1214" s="199"/>
      <c r="AUQ1214" s="199"/>
      <c r="AUR1214" s="254"/>
      <c r="AUS1214" s="236"/>
      <c r="AUT1214" s="253"/>
      <c r="AUU1214" s="197"/>
      <c r="AUV1214" s="197"/>
      <c r="AUW1214" s="198"/>
      <c r="AUX1214" s="199"/>
      <c r="AUY1214" s="199"/>
      <c r="AUZ1214" s="254"/>
      <c r="AVA1214" s="236"/>
      <c r="AVB1214" s="253"/>
      <c r="AVC1214" s="197"/>
      <c r="AVD1214" s="197"/>
      <c r="AVE1214" s="198"/>
      <c r="AVF1214" s="199"/>
      <c r="AVG1214" s="199"/>
      <c r="AVH1214" s="254"/>
      <c r="AVI1214" s="236"/>
      <c r="AVJ1214" s="253"/>
      <c r="AVK1214" s="197"/>
      <c r="AVL1214" s="197"/>
      <c r="AVM1214" s="198"/>
      <c r="AVN1214" s="199"/>
      <c r="AVO1214" s="199"/>
      <c r="AVP1214" s="254"/>
      <c r="AVQ1214" s="236"/>
      <c r="AVR1214" s="253"/>
      <c r="AVS1214" s="197"/>
      <c r="AVT1214" s="197"/>
      <c r="AVU1214" s="198"/>
      <c r="AVV1214" s="199"/>
      <c r="AVW1214" s="199"/>
      <c r="AVX1214" s="254"/>
      <c r="AVY1214" s="236"/>
      <c r="AVZ1214" s="253"/>
      <c r="AWA1214" s="197"/>
      <c r="AWB1214" s="197"/>
      <c r="AWC1214" s="198"/>
      <c r="AWD1214" s="199"/>
      <c r="AWE1214" s="199"/>
      <c r="AWF1214" s="254"/>
      <c r="AWG1214" s="236"/>
      <c r="AWH1214" s="253"/>
      <c r="AWI1214" s="197"/>
      <c r="AWJ1214" s="197"/>
      <c r="AWK1214" s="198"/>
      <c r="AWL1214" s="199"/>
      <c r="AWM1214" s="199"/>
      <c r="AWN1214" s="254"/>
      <c r="AWO1214" s="236"/>
      <c r="AWP1214" s="253"/>
      <c r="AWQ1214" s="197"/>
      <c r="AWR1214" s="197"/>
      <c r="AWS1214" s="198"/>
      <c r="AWT1214" s="199"/>
      <c r="AWU1214" s="199"/>
      <c r="AWV1214" s="254"/>
      <c r="AWW1214" s="236"/>
      <c r="AWX1214" s="253"/>
      <c r="AWY1214" s="197"/>
      <c r="AWZ1214" s="197"/>
      <c r="AXA1214" s="198"/>
      <c r="AXB1214" s="199"/>
      <c r="AXC1214" s="199"/>
      <c r="AXD1214" s="254"/>
      <c r="AXE1214" s="236"/>
      <c r="AXF1214" s="253"/>
      <c r="AXG1214" s="197"/>
      <c r="AXH1214" s="197"/>
      <c r="AXI1214" s="198"/>
      <c r="AXJ1214" s="199"/>
      <c r="AXK1214" s="199"/>
      <c r="AXL1214" s="254"/>
      <c r="AXM1214" s="236"/>
      <c r="AXN1214" s="253"/>
      <c r="AXO1214" s="197"/>
      <c r="AXP1214" s="197"/>
      <c r="AXQ1214" s="198"/>
      <c r="AXR1214" s="199"/>
      <c r="AXS1214" s="199"/>
      <c r="AXT1214" s="254"/>
      <c r="AXU1214" s="236"/>
      <c r="AXV1214" s="253"/>
      <c r="AXW1214" s="197"/>
      <c r="AXX1214" s="197"/>
      <c r="AXY1214" s="198"/>
      <c r="AXZ1214" s="199"/>
      <c r="AYA1214" s="199"/>
      <c r="AYB1214" s="254"/>
      <c r="AYC1214" s="236"/>
      <c r="AYD1214" s="253"/>
      <c r="AYE1214" s="197"/>
      <c r="AYF1214" s="197"/>
      <c r="AYG1214" s="198"/>
      <c r="AYH1214" s="199"/>
      <c r="AYI1214" s="199"/>
      <c r="AYJ1214" s="254"/>
      <c r="AYK1214" s="236"/>
      <c r="AYL1214" s="253"/>
      <c r="AYM1214" s="197"/>
      <c r="AYN1214" s="197"/>
      <c r="AYO1214" s="198"/>
      <c r="AYP1214" s="199"/>
      <c r="AYQ1214" s="199"/>
      <c r="AYR1214" s="254"/>
      <c r="AYS1214" s="236"/>
      <c r="AYT1214" s="253"/>
      <c r="AYU1214" s="197"/>
      <c r="AYV1214" s="197"/>
      <c r="AYW1214" s="198"/>
      <c r="AYX1214" s="199"/>
      <c r="AYY1214" s="199"/>
      <c r="AYZ1214" s="254"/>
      <c r="AZA1214" s="236"/>
      <c r="AZB1214" s="253"/>
      <c r="AZC1214" s="197"/>
      <c r="AZD1214" s="197"/>
      <c r="AZE1214" s="198"/>
      <c r="AZF1214" s="199"/>
      <c r="AZG1214" s="199"/>
      <c r="AZH1214" s="254"/>
      <c r="AZI1214" s="236"/>
      <c r="AZJ1214" s="253"/>
      <c r="AZK1214" s="197"/>
      <c r="AZL1214" s="197"/>
      <c r="AZM1214" s="198"/>
      <c r="AZN1214" s="199"/>
      <c r="AZO1214" s="199"/>
      <c r="AZP1214" s="254"/>
      <c r="AZQ1214" s="236"/>
      <c r="AZR1214" s="253"/>
      <c r="AZS1214" s="197"/>
      <c r="AZT1214" s="197"/>
      <c r="AZU1214" s="198"/>
      <c r="AZV1214" s="199"/>
      <c r="AZW1214" s="199"/>
      <c r="AZX1214" s="254"/>
      <c r="AZY1214" s="236"/>
      <c r="AZZ1214" s="253"/>
      <c r="BAA1214" s="197"/>
      <c r="BAB1214" s="197"/>
      <c r="BAC1214" s="198"/>
      <c r="BAD1214" s="199"/>
      <c r="BAE1214" s="199"/>
      <c r="BAF1214" s="254"/>
      <c r="BAG1214" s="236"/>
      <c r="BAH1214" s="253"/>
      <c r="BAI1214" s="197"/>
      <c r="BAJ1214" s="197"/>
      <c r="BAK1214" s="198"/>
      <c r="BAL1214" s="199"/>
      <c r="BAM1214" s="199"/>
      <c r="BAN1214" s="254"/>
      <c r="BAO1214" s="236"/>
      <c r="BAP1214" s="253"/>
      <c r="BAQ1214" s="197"/>
      <c r="BAR1214" s="197"/>
      <c r="BAS1214" s="198"/>
      <c r="BAT1214" s="199"/>
      <c r="BAU1214" s="199"/>
      <c r="BAV1214" s="254"/>
      <c r="BAW1214" s="236"/>
      <c r="BAX1214" s="253"/>
      <c r="BAY1214" s="197"/>
      <c r="BAZ1214" s="197"/>
      <c r="BBA1214" s="198"/>
      <c r="BBB1214" s="199"/>
      <c r="BBC1214" s="199"/>
      <c r="BBD1214" s="254"/>
      <c r="BBE1214" s="236"/>
      <c r="BBF1214" s="253"/>
      <c r="BBG1214" s="197"/>
      <c r="BBH1214" s="197"/>
      <c r="BBI1214" s="198"/>
      <c r="BBJ1214" s="199"/>
      <c r="BBK1214" s="199"/>
      <c r="BBL1214" s="254"/>
      <c r="BBM1214" s="236"/>
      <c r="BBN1214" s="253"/>
      <c r="BBO1214" s="197"/>
      <c r="BBP1214" s="197"/>
      <c r="BBQ1214" s="198"/>
      <c r="BBR1214" s="199"/>
      <c r="BBS1214" s="199"/>
      <c r="BBT1214" s="254"/>
      <c r="BBU1214" s="236"/>
      <c r="BBV1214" s="253"/>
      <c r="BBW1214" s="197"/>
      <c r="BBX1214" s="197"/>
      <c r="BBY1214" s="198"/>
      <c r="BBZ1214" s="199"/>
      <c r="BCA1214" s="199"/>
      <c r="BCB1214" s="254"/>
      <c r="BCC1214" s="236"/>
      <c r="BCD1214" s="253"/>
      <c r="BCE1214" s="197"/>
      <c r="BCF1214" s="197"/>
      <c r="BCG1214" s="198"/>
      <c r="BCH1214" s="199"/>
      <c r="BCI1214" s="199"/>
      <c r="BCJ1214" s="254"/>
      <c r="BCK1214" s="236"/>
      <c r="BCL1214" s="253"/>
      <c r="BCM1214" s="197"/>
      <c r="BCN1214" s="197"/>
      <c r="BCO1214" s="198"/>
      <c r="BCP1214" s="199"/>
      <c r="BCQ1214" s="199"/>
      <c r="BCR1214" s="254"/>
      <c r="BCS1214" s="236"/>
      <c r="BCT1214" s="253"/>
      <c r="BCU1214" s="197"/>
      <c r="BCV1214" s="197"/>
      <c r="BCW1214" s="198"/>
      <c r="BCX1214" s="199"/>
      <c r="BCY1214" s="199"/>
      <c r="BCZ1214" s="254"/>
      <c r="BDA1214" s="236"/>
      <c r="BDB1214" s="253"/>
      <c r="BDC1214" s="197"/>
      <c r="BDD1214" s="197"/>
      <c r="BDE1214" s="198"/>
      <c r="BDF1214" s="199"/>
      <c r="BDG1214" s="199"/>
      <c r="BDH1214" s="254"/>
      <c r="BDI1214" s="236"/>
      <c r="BDJ1214" s="253"/>
      <c r="BDK1214" s="197"/>
      <c r="BDL1214" s="197"/>
      <c r="BDM1214" s="198"/>
      <c r="BDN1214" s="199"/>
      <c r="BDO1214" s="199"/>
      <c r="BDP1214" s="254"/>
      <c r="BDQ1214" s="236"/>
      <c r="BDR1214" s="253"/>
      <c r="BDS1214" s="197"/>
      <c r="BDT1214" s="197"/>
      <c r="BDU1214" s="198"/>
      <c r="BDV1214" s="199"/>
      <c r="BDW1214" s="199"/>
      <c r="BDX1214" s="254"/>
      <c r="BDY1214" s="236"/>
      <c r="BDZ1214" s="253"/>
      <c r="BEA1214" s="197"/>
      <c r="BEB1214" s="197"/>
      <c r="BEC1214" s="198"/>
      <c r="BED1214" s="199"/>
      <c r="BEE1214" s="199"/>
      <c r="BEF1214" s="254"/>
      <c r="BEG1214" s="236"/>
      <c r="BEH1214" s="253"/>
      <c r="BEI1214" s="197"/>
      <c r="BEJ1214" s="197"/>
      <c r="BEK1214" s="198"/>
      <c r="BEL1214" s="199"/>
      <c r="BEM1214" s="199"/>
      <c r="BEN1214" s="254"/>
      <c r="BEO1214" s="236"/>
      <c r="BEP1214" s="253"/>
      <c r="BEQ1214" s="197"/>
      <c r="BER1214" s="197"/>
      <c r="BES1214" s="198"/>
      <c r="BET1214" s="199"/>
      <c r="BEU1214" s="199"/>
      <c r="BEV1214" s="254"/>
      <c r="BEW1214" s="236"/>
      <c r="BEX1214" s="253"/>
      <c r="BEY1214" s="197"/>
      <c r="BEZ1214" s="197"/>
      <c r="BFA1214" s="198"/>
      <c r="BFB1214" s="199"/>
      <c r="BFC1214" s="199"/>
      <c r="BFD1214" s="254"/>
      <c r="BFE1214" s="236"/>
      <c r="BFF1214" s="253"/>
      <c r="BFG1214" s="197"/>
      <c r="BFH1214" s="197"/>
      <c r="BFI1214" s="198"/>
      <c r="BFJ1214" s="199"/>
      <c r="BFK1214" s="199"/>
      <c r="BFL1214" s="254"/>
      <c r="BFM1214" s="236"/>
      <c r="BFN1214" s="253"/>
      <c r="BFO1214" s="197"/>
      <c r="BFP1214" s="197"/>
      <c r="BFQ1214" s="198"/>
      <c r="BFR1214" s="199"/>
      <c r="BFS1214" s="199"/>
      <c r="BFT1214" s="254"/>
      <c r="BFU1214" s="236"/>
      <c r="BFV1214" s="253"/>
      <c r="BFW1214" s="197"/>
      <c r="BFX1214" s="197"/>
      <c r="BFY1214" s="198"/>
      <c r="BFZ1214" s="199"/>
      <c r="BGA1214" s="199"/>
      <c r="BGB1214" s="254"/>
      <c r="BGC1214" s="236"/>
      <c r="BGD1214" s="253"/>
      <c r="BGE1214" s="197"/>
      <c r="BGF1214" s="197"/>
      <c r="BGG1214" s="198"/>
      <c r="BGH1214" s="199"/>
      <c r="BGI1214" s="199"/>
      <c r="BGJ1214" s="254"/>
      <c r="BGK1214" s="236"/>
      <c r="BGL1214" s="253"/>
      <c r="BGM1214" s="197"/>
      <c r="BGN1214" s="197"/>
      <c r="BGO1214" s="198"/>
      <c r="BGP1214" s="199"/>
      <c r="BGQ1214" s="199"/>
      <c r="BGR1214" s="254"/>
      <c r="BGS1214" s="236"/>
      <c r="BGT1214" s="253"/>
      <c r="BGU1214" s="197"/>
      <c r="BGV1214" s="197"/>
      <c r="BGW1214" s="198"/>
      <c r="BGX1214" s="199"/>
      <c r="BGY1214" s="199"/>
      <c r="BGZ1214" s="254"/>
      <c r="BHA1214" s="236"/>
      <c r="BHB1214" s="253"/>
      <c r="BHC1214" s="197"/>
      <c r="BHD1214" s="197"/>
      <c r="BHE1214" s="198"/>
      <c r="BHF1214" s="199"/>
      <c r="BHG1214" s="199"/>
      <c r="BHH1214" s="254"/>
      <c r="BHI1214" s="236"/>
      <c r="BHJ1214" s="253"/>
      <c r="BHK1214" s="197"/>
      <c r="BHL1214" s="197"/>
      <c r="BHM1214" s="198"/>
      <c r="BHN1214" s="199"/>
      <c r="BHO1214" s="199"/>
      <c r="BHP1214" s="254"/>
      <c r="BHQ1214" s="236"/>
      <c r="BHR1214" s="253"/>
      <c r="BHS1214" s="197"/>
      <c r="BHT1214" s="197"/>
      <c r="BHU1214" s="198"/>
      <c r="BHV1214" s="199"/>
      <c r="BHW1214" s="199"/>
      <c r="BHX1214" s="254"/>
      <c r="BHY1214" s="236"/>
      <c r="BHZ1214" s="253"/>
      <c r="BIA1214" s="197"/>
      <c r="BIB1214" s="197"/>
      <c r="BIC1214" s="198"/>
      <c r="BID1214" s="199"/>
      <c r="BIE1214" s="199"/>
      <c r="BIF1214" s="254"/>
      <c r="BIG1214" s="236"/>
      <c r="BIH1214" s="253"/>
      <c r="BII1214" s="197"/>
      <c r="BIJ1214" s="197"/>
      <c r="BIK1214" s="198"/>
      <c r="BIL1214" s="199"/>
      <c r="BIM1214" s="199"/>
      <c r="BIN1214" s="254"/>
      <c r="BIO1214" s="236"/>
      <c r="BIP1214" s="253"/>
      <c r="BIQ1214" s="197"/>
      <c r="BIR1214" s="197"/>
      <c r="BIS1214" s="198"/>
      <c r="BIT1214" s="199"/>
      <c r="BIU1214" s="199"/>
      <c r="BIV1214" s="254"/>
      <c r="BIW1214" s="236"/>
      <c r="BIX1214" s="253"/>
      <c r="BIY1214" s="197"/>
      <c r="BIZ1214" s="197"/>
      <c r="BJA1214" s="198"/>
      <c r="BJB1214" s="199"/>
      <c r="BJC1214" s="199"/>
      <c r="BJD1214" s="254"/>
      <c r="BJE1214" s="236"/>
      <c r="BJF1214" s="253"/>
      <c r="BJG1214" s="197"/>
      <c r="BJH1214" s="197"/>
      <c r="BJI1214" s="198"/>
      <c r="BJJ1214" s="199"/>
      <c r="BJK1214" s="199"/>
      <c r="BJL1214" s="254"/>
      <c r="BJM1214" s="236"/>
      <c r="BJN1214" s="253"/>
      <c r="BJO1214" s="197"/>
      <c r="BJP1214" s="197"/>
      <c r="BJQ1214" s="198"/>
      <c r="BJR1214" s="199"/>
      <c r="BJS1214" s="199"/>
      <c r="BJT1214" s="254"/>
      <c r="BJU1214" s="236"/>
      <c r="BJV1214" s="253"/>
      <c r="BJW1214" s="197"/>
      <c r="BJX1214" s="197"/>
      <c r="BJY1214" s="198"/>
      <c r="BJZ1214" s="199"/>
      <c r="BKA1214" s="199"/>
      <c r="BKB1214" s="254"/>
      <c r="BKC1214" s="236"/>
      <c r="BKD1214" s="253"/>
      <c r="BKE1214" s="197"/>
      <c r="BKF1214" s="197"/>
      <c r="BKG1214" s="198"/>
      <c r="BKH1214" s="199"/>
      <c r="BKI1214" s="199"/>
      <c r="BKJ1214" s="254"/>
      <c r="BKK1214" s="236"/>
      <c r="BKL1214" s="253"/>
      <c r="BKM1214" s="197"/>
      <c r="BKN1214" s="197"/>
      <c r="BKO1214" s="198"/>
      <c r="BKP1214" s="199"/>
      <c r="BKQ1214" s="199"/>
      <c r="BKR1214" s="254"/>
      <c r="BKS1214" s="236"/>
      <c r="BKT1214" s="253"/>
      <c r="BKU1214" s="197"/>
      <c r="BKV1214" s="197"/>
      <c r="BKW1214" s="198"/>
      <c r="BKX1214" s="199"/>
      <c r="BKY1214" s="199"/>
      <c r="BKZ1214" s="254"/>
      <c r="BLA1214" s="236"/>
      <c r="BLB1214" s="253"/>
      <c r="BLC1214" s="197"/>
      <c r="BLD1214" s="197"/>
      <c r="BLE1214" s="198"/>
      <c r="BLF1214" s="199"/>
      <c r="BLG1214" s="199"/>
      <c r="BLH1214" s="254"/>
      <c r="BLI1214" s="236"/>
      <c r="BLJ1214" s="253"/>
      <c r="BLK1214" s="197"/>
      <c r="BLL1214" s="197"/>
      <c r="BLM1214" s="198"/>
      <c r="BLN1214" s="199"/>
      <c r="BLO1214" s="199"/>
      <c r="BLP1214" s="254"/>
      <c r="BLQ1214" s="236"/>
      <c r="BLR1214" s="253"/>
      <c r="BLS1214" s="197"/>
      <c r="BLT1214" s="197"/>
      <c r="BLU1214" s="198"/>
      <c r="BLV1214" s="199"/>
      <c r="BLW1214" s="199"/>
      <c r="BLX1214" s="254"/>
      <c r="BLY1214" s="236"/>
      <c r="BLZ1214" s="253"/>
      <c r="BMA1214" s="197"/>
      <c r="BMB1214" s="197"/>
      <c r="BMC1214" s="198"/>
      <c r="BMD1214" s="199"/>
      <c r="BME1214" s="199"/>
      <c r="BMF1214" s="254"/>
      <c r="BMG1214" s="236"/>
      <c r="BMH1214" s="253"/>
      <c r="BMI1214" s="197"/>
      <c r="BMJ1214" s="197"/>
      <c r="BMK1214" s="198"/>
      <c r="BML1214" s="199"/>
      <c r="BMM1214" s="199"/>
      <c r="BMN1214" s="254"/>
      <c r="BMO1214" s="236"/>
      <c r="BMP1214" s="253"/>
      <c r="BMQ1214" s="197"/>
      <c r="BMR1214" s="197"/>
      <c r="BMS1214" s="198"/>
      <c r="BMT1214" s="199"/>
      <c r="BMU1214" s="199"/>
      <c r="BMV1214" s="254"/>
      <c r="BMW1214" s="236"/>
      <c r="BMX1214" s="253"/>
      <c r="BMY1214" s="197"/>
      <c r="BMZ1214" s="197"/>
      <c r="BNA1214" s="198"/>
      <c r="BNB1214" s="199"/>
      <c r="BNC1214" s="199"/>
      <c r="BND1214" s="254"/>
      <c r="BNE1214" s="236"/>
      <c r="BNF1214" s="253"/>
      <c r="BNG1214" s="197"/>
      <c r="BNH1214" s="197"/>
      <c r="BNI1214" s="198"/>
      <c r="BNJ1214" s="199"/>
      <c r="BNK1214" s="199"/>
      <c r="BNL1214" s="254"/>
      <c r="BNM1214" s="236"/>
      <c r="BNN1214" s="253"/>
      <c r="BNO1214" s="197"/>
      <c r="BNP1214" s="197"/>
      <c r="BNQ1214" s="198"/>
      <c r="BNR1214" s="199"/>
      <c r="BNS1214" s="199"/>
      <c r="BNT1214" s="254"/>
      <c r="BNU1214" s="236"/>
      <c r="BNV1214" s="253"/>
      <c r="BNW1214" s="197"/>
      <c r="BNX1214" s="197"/>
      <c r="BNY1214" s="198"/>
      <c r="BNZ1214" s="199"/>
      <c r="BOA1214" s="199"/>
      <c r="BOB1214" s="254"/>
      <c r="BOC1214" s="236"/>
      <c r="BOD1214" s="253"/>
      <c r="BOE1214" s="197"/>
      <c r="BOF1214" s="197"/>
      <c r="BOG1214" s="198"/>
      <c r="BOH1214" s="199"/>
      <c r="BOI1214" s="199"/>
      <c r="BOJ1214" s="254"/>
      <c r="BOK1214" s="236"/>
      <c r="BOL1214" s="253"/>
      <c r="BOM1214" s="197"/>
      <c r="BON1214" s="197"/>
      <c r="BOO1214" s="198"/>
      <c r="BOP1214" s="199"/>
      <c r="BOQ1214" s="199"/>
      <c r="BOR1214" s="254"/>
      <c r="BOS1214" s="236"/>
      <c r="BOT1214" s="253"/>
      <c r="BOU1214" s="197"/>
      <c r="BOV1214" s="197"/>
      <c r="BOW1214" s="198"/>
      <c r="BOX1214" s="199"/>
      <c r="BOY1214" s="199"/>
      <c r="BOZ1214" s="254"/>
      <c r="BPA1214" s="236"/>
      <c r="BPB1214" s="253"/>
      <c r="BPC1214" s="197"/>
      <c r="BPD1214" s="197"/>
      <c r="BPE1214" s="198"/>
      <c r="BPF1214" s="199"/>
      <c r="BPG1214" s="199"/>
      <c r="BPH1214" s="254"/>
      <c r="BPI1214" s="236"/>
      <c r="BPJ1214" s="253"/>
      <c r="BPK1214" s="197"/>
      <c r="BPL1214" s="197"/>
      <c r="BPM1214" s="198"/>
      <c r="BPN1214" s="199"/>
      <c r="BPO1214" s="199"/>
      <c r="BPP1214" s="254"/>
      <c r="BPQ1214" s="236"/>
      <c r="BPR1214" s="253"/>
      <c r="BPS1214" s="197"/>
      <c r="BPT1214" s="197"/>
      <c r="BPU1214" s="198"/>
      <c r="BPV1214" s="199"/>
      <c r="BPW1214" s="199"/>
      <c r="BPX1214" s="254"/>
      <c r="BPY1214" s="236"/>
      <c r="BPZ1214" s="253"/>
      <c r="BQA1214" s="197"/>
      <c r="BQB1214" s="197"/>
      <c r="BQC1214" s="198"/>
      <c r="BQD1214" s="199"/>
      <c r="BQE1214" s="199"/>
      <c r="BQF1214" s="254"/>
      <c r="BQG1214" s="236"/>
      <c r="BQH1214" s="253"/>
      <c r="BQI1214" s="197"/>
      <c r="BQJ1214" s="197"/>
      <c r="BQK1214" s="198"/>
      <c r="BQL1214" s="199"/>
      <c r="BQM1214" s="199"/>
      <c r="BQN1214" s="254"/>
      <c r="BQO1214" s="236"/>
      <c r="BQP1214" s="253"/>
      <c r="BQQ1214" s="197"/>
      <c r="BQR1214" s="197"/>
      <c r="BQS1214" s="198"/>
      <c r="BQT1214" s="199"/>
      <c r="BQU1214" s="199"/>
      <c r="BQV1214" s="254"/>
      <c r="BQW1214" s="236"/>
      <c r="BQX1214" s="253"/>
      <c r="BQY1214" s="197"/>
      <c r="BQZ1214" s="197"/>
      <c r="BRA1214" s="198"/>
      <c r="BRB1214" s="199"/>
      <c r="BRC1214" s="199"/>
      <c r="BRD1214" s="254"/>
      <c r="BRE1214" s="236"/>
      <c r="BRF1214" s="253"/>
      <c r="BRG1214" s="197"/>
      <c r="BRH1214" s="197"/>
      <c r="BRI1214" s="198"/>
      <c r="BRJ1214" s="199"/>
      <c r="BRK1214" s="199"/>
      <c r="BRL1214" s="254"/>
      <c r="BRM1214" s="236"/>
      <c r="BRN1214" s="253"/>
      <c r="BRO1214" s="197"/>
      <c r="BRP1214" s="197"/>
      <c r="BRQ1214" s="198"/>
      <c r="BRR1214" s="199"/>
      <c r="BRS1214" s="199"/>
      <c r="BRT1214" s="254"/>
      <c r="BRU1214" s="236"/>
      <c r="BRV1214" s="253"/>
      <c r="BRW1214" s="197"/>
      <c r="BRX1214" s="197"/>
      <c r="BRY1214" s="198"/>
      <c r="BRZ1214" s="199"/>
      <c r="BSA1214" s="199"/>
      <c r="BSB1214" s="254"/>
      <c r="BSC1214" s="236"/>
      <c r="BSD1214" s="253"/>
      <c r="BSE1214" s="197"/>
      <c r="BSF1214" s="197"/>
      <c r="BSG1214" s="198"/>
      <c r="BSH1214" s="199"/>
      <c r="BSI1214" s="199"/>
      <c r="BSJ1214" s="254"/>
      <c r="BSK1214" s="236"/>
      <c r="BSL1214" s="253"/>
      <c r="BSM1214" s="197"/>
      <c r="BSN1214" s="197"/>
      <c r="BSO1214" s="198"/>
      <c r="BSP1214" s="199"/>
      <c r="BSQ1214" s="199"/>
      <c r="BSR1214" s="254"/>
      <c r="BSS1214" s="236"/>
      <c r="BST1214" s="253"/>
      <c r="BSU1214" s="197"/>
      <c r="BSV1214" s="197"/>
      <c r="BSW1214" s="198"/>
      <c r="BSX1214" s="199"/>
      <c r="BSY1214" s="199"/>
      <c r="BSZ1214" s="254"/>
      <c r="BTA1214" s="236"/>
      <c r="BTB1214" s="253"/>
      <c r="BTC1214" s="197"/>
      <c r="BTD1214" s="197"/>
      <c r="BTE1214" s="198"/>
      <c r="BTF1214" s="199"/>
      <c r="BTG1214" s="199"/>
      <c r="BTH1214" s="254"/>
      <c r="BTI1214" s="236"/>
      <c r="BTJ1214" s="253"/>
      <c r="BTK1214" s="197"/>
      <c r="BTL1214" s="197"/>
      <c r="BTM1214" s="198"/>
      <c r="BTN1214" s="199"/>
      <c r="BTO1214" s="199"/>
      <c r="BTP1214" s="254"/>
      <c r="BTQ1214" s="236"/>
      <c r="BTR1214" s="253"/>
      <c r="BTS1214" s="197"/>
      <c r="BTT1214" s="197"/>
      <c r="BTU1214" s="198"/>
      <c r="BTV1214" s="199"/>
      <c r="BTW1214" s="199"/>
      <c r="BTX1214" s="254"/>
      <c r="BTY1214" s="236"/>
      <c r="BTZ1214" s="253"/>
      <c r="BUA1214" s="197"/>
      <c r="BUB1214" s="197"/>
      <c r="BUC1214" s="198"/>
      <c r="BUD1214" s="199"/>
      <c r="BUE1214" s="199"/>
      <c r="BUF1214" s="254"/>
      <c r="BUG1214" s="236"/>
      <c r="BUH1214" s="253"/>
      <c r="BUI1214" s="197"/>
      <c r="BUJ1214" s="197"/>
      <c r="BUK1214" s="198"/>
      <c r="BUL1214" s="199"/>
      <c r="BUM1214" s="199"/>
      <c r="BUN1214" s="254"/>
      <c r="BUO1214" s="236"/>
      <c r="BUP1214" s="253"/>
      <c r="BUQ1214" s="197"/>
      <c r="BUR1214" s="197"/>
      <c r="BUS1214" s="198"/>
      <c r="BUT1214" s="199"/>
      <c r="BUU1214" s="199"/>
      <c r="BUV1214" s="254"/>
      <c r="BUW1214" s="236"/>
      <c r="BUX1214" s="253"/>
      <c r="BUY1214" s="197"/>
      <c r="BUZ1214" s="197"/>
      <c r="BVA1214" s="198"/>
      <c r="BVB1214" s="199"/>
      <c r="BVC1214" s="199"/>
      <c r="BVD1214" s="254"/>
      <c r="BVE1214" s="236"/>
      <c r="BVF1214" s="253"/>
      <c r="BVG1214" s="197"/>
      <c r="BVH1214" s="197"/>
      <c r="BVI1214" s="198"/>
      <c r="BVJ1214" s="199"/>
      <c r="BVK1214" s="199"/>
      <c r="BVL1214" s="254"/>
      <c r="BVM1214" s="236"/>
      <c r="BVN1214" s="253"/>
      <c r="BVO1214" s="197"/>
      <c r="BVP1214" s="197"/>
      <c r="BVQ1214" s="198"/>
      <c r="BVR1214" s="199"/>
      <c r="BVS1214" s="199"/>
      <c r="BVT1214" s="254"/>
      <c r="BVU1214" s="236"/>
      <c r="BVV1214" s="253"/>
      <c r="BVW1214" s="197"/>
      <c r="BVX1214" s="197"/>
      <c r="BVY1214" s="198"/>
      <c r="BVZ1214" s="199"/>
      <c r="BWA1214" s="199"/>
      <c r="BWB1214" s="254"/>
      <c r="BWC1214" s="236"/>
      <c r="BWD1214" s="253"/>
      <c r="BWE1214" s="197"/>
      <c r="BWF1214" s="197"/>
      <c r="BWG1214" s="198"/>
      <c r="BWH1214" s="199"/>
      <c r="BWI1214" s="199"/>
      <c r="BWJ1214" s="254"/>
      <c r="BWK1214" s="236"/>
      <c r="BWL1214" s="253"/>
      <c r="BWM1214" s="197"/>
      <c r="BWN1214" s="197"/>
      <c r="BWO1214" s="198"/>
      <c r="BWP1214" s="199"/>
      <c r="BWQ1214" s="199"/>
      <c r="BWR1214" s="254"/>
      <c r="BWS1214" s="236"/>
      <c r="BWT1214" s="253"/>
      <c r="BWU1214" s="197"/>
      <c r="BWV1214" s="197"/>
      <c r="BWW1214" s="198"/>
      <c r="BWX1214" s="199"/>
      <c r="BWY1214" s="199"/>
      <c r="BWZ1214" s="254"/>
      <c r="BXA1214" s="236"/>
      <c r="BXB1214" s="253"/>
      <c r="BXC1214" s="197"/>
      <c r="BXD1214" s="197"/>
      <c r="BXE1214" s="198"/>
      <c r="BXF1214" s="199"/>
      <c r="BXG1214" s="199"/>
      <c r="BXH1214" s="254"/>
      <c r="BXI1214" s="236"/>
      <c r="BXJ1214" s="253"/>
      <c r="BXK1214" s="197"/>
      <c r="BXL1214" s="197"/>
      <c r="BXM1214" s="198"/>
      <c r="BXN1214" s="199"/>
      <c r="BXO1214" s="199"/>
      <c r="BXP1214" s="254"/>
      <c r="BXQ1214" s="236"/>
      <c r="BXR1214" s="253"/>
      <c r="BXS1214" s="197"/>
      <c r="BXT1214" s="197"/>
      <c r="BXU1214" s="198"/>
      <c r="BXV1214" s="199"/>
      <c r="BXW1214" s="199"/>
      <c r="BXX1214" s="254"/>
      <c r="BXY1214" s="236"/>
      <c r="BXZ1214" s="253"/>
      <c r="BYA1214" s="197"/>
      <c r="BYB1214" s="197"/>
      <c r="BYC1214" s="198"/>
      <c r="BYD1214" s="199"/>
      <c r="BYE1214" s="199"/>
      <c r="BYF1214" s="254"/>
      <c r="BYG1214" s="236"/>
      <c r="BYH1214" s="253"/>
      <c r="BYI1214" s="197"/>
      <c r="BYJ1214" s="197"/>
      <c r="BYK1214" s="198"/>
      <c r="BYL1214" s="199"/>
      <c r="BYM1214" s="199"/>
      <c r="BYN1214" s="254"/>
      <c r="BYO1214" s="236"/>
      <c r="BYP1214" s="253"/>
      <c r="BYQ1214" s="197"/>
      <c r="BYR1214" s="197"/>
      <c r="BYS1214" s="198"/>
      <c r="BYT1214" s="199"/>
      <c r="BYU1214" s="199"/>
      <c r="BYV1214" s="254"/>
      <c r="BYW1214" s="236"/>
      <c r="BYX1214" s="253"/>
      <c r="BYY1214" s="197"/>
      <c r="BYZ1214" s="197"/>
      <c r="BZA1214" s="198"/>
      <c r="BZB1214" s="199"/>
      <c r="BZC1214" s="199"/>
      <c r="BZD1214" s="254"/>
      <c r="BZE1214" s="236"/>
      <c r="BZF1214" s="253"/>
      <c r="BZG1214" s="197"/>
      <c r="BZH1214" s="197"/>
      <c r="BZI1214" s="198"/>
      <c r="BZJ1214" s="199"/>
      <c r="BZK1214" s="199"/>
      <c r="BZL1214" s="254"/>
      <c r="BZM1214" s="236"/>
      <c r="BZN1214" s="253"/>
      <c r="BZO1214" s="197"/>
      <c r="BZP1214" s="197"/>
      <c r="BZQ1214" s="198"/>
      <c r="BZR1214" s="199"/>
      <c r="BZS1214" s="199"/>
      <c r="BZT1214" s="254"/>
      <c r="BZU1214" s="236"/>
      <c r="BZV1214" s="253"/>
      <c r="BZW1214" s="197"/>
      <c r="BZX1214" s="197"/>
      <c r="BZY1214" s="198"/>
      <c r="BZZ1214" s="199"/>
      <c r="CAA1214" s="199"/>
      <c r="CAB1214" s="254"/>
      <c r="CAC1214" s="236"/>
      <c r="CAD1214" s="253"/>
      <c r="CAE1214" s="197"/>
      <c r="CAF1214" s="197"/>
      <c r="CAG1214" s="198"/>
      <c r="CAH1214" s="199"/>
      <c r="CAI1214" s="199"/>
      <c r="CAJ1214" s="254"/>
      <c r="CAK1214" s="236"/>
      <c r="CAL1214" s="253"/>
      <c r="CAM1214" s="197"/>
      <c r="CAN1214" s="197"/>
      <c r="CAO1214" s="198"/>
      <c r="CAP1214" s="199"/>
      <c r="CAQ1214" s="199"/>
      <c r="CAR1214" s="254"/>
      <c r="CAS1214" s="236"/>
      <c r="CAT1214" s="253"/>
      <c r="CAU1214" s="197"/>
      <c r="CAV1214" s="197"/>
      <c r="CAW1214" s="198"/>
      <c r="CAX1214" s="199"/>
      <c r="CAY1214" s="199"/>
      <c r="CAZ1214" s="254"/>
      <c r="CBA1214" s="236"/>
      <c r="CBB1214" s="253"/>
      <c r="CBC1214" s="197"/>
      <c r="CBD1214" s="197"/>
      <c r="CBE1214" s="198"/>
      <c r="CBF1214" s="199"/>
      <c r="CBG1214" s="199"/>
      <c r="CBH1214" s="254"/>
      <c r="CBI1214" s="236"/>
      <c r="CBJ1214" s="253"/>
      <c r="CBK1214" s="197"/>
      <c r="CBL1214" s="197"/>
      <c r="CBM1214" s="198"/>
      <c r="CBN1214" s="199"/>
      <c r="CBO1214" s="199"/>
      <c r="CBP1214" s="254"/>
      <c r="CBQ1214" s="236"/>
      <c r="CBR1214" s="253"/>
      <c r="CBS1214" s="197"/>
      <c r="CBT1214" s="197"/>
      <c r="CBU1214" s="198"/>
      <c r="CBV1214" s="199"/>
      <c r="CBW1214" s="199"/>
      <c r="CBX1214" s="254"/>
      <c r="CBY1214" s="236"/>
      <c r="CBZ1214" s="253"/>
      <c r="CCA1214" s="197"/>
      <c r="CCB1214" s="197"/>
      <c r="CCC1214" s="198"/>
      <c r="CCD1214" s="199"/>
      <c r="CCE1214" s="199"/>
      <c r="CCF1214" s="254"/>
      <c r="CCG1214" s="236"/>
      <c r="CCH1214" s="253"/>
      <c r="CCI1214" s="197"/>
      <c r="CCJ1214" s="197"/>
      <c r="CCK1214" s="198"/>
      <c r="CCL1214" s="199"/>
      <c r="CCM1214" s="199"/>
      <c r="CCN1214" s="254"/>
      <c r="CCO1214" s="236"/>
      <c r="CCP1214" s="253"/>
      <c r="CCQ1214" s="197"/>
      <c r="CCR1214" s="197"/>
      <c r="CCS1214" s="198"/>
      <c r="CCT1214" s="199"/>
      <c r="CCU1214" s="199"/>
      <c r="CCV1214" s="254"/>
      <c r="CCW1214" s="236"/>
      <c r="CCX1214" s="253"/>
      <c r="CCY1214" s="197"/>
      <c r="CCZ1214" s="197"/>
      <c r="CDA1214" s="198"/>
      <c r="CDB1214" s="199"/>
      <c r="CDC1214" s="199"/>
      <c r="CDD1214" s="254"/>
      <c r="CDE1214" s="236"/>
      <c r="CDF1214" s="253"/>
      <c r="CDG1214" s="197"/>
      <c r="CDH1214" s="197"/>
      <c r="CDI1214" s="198"/>
      <c r="CDJ1214" s="199"/>
      <c r="CDK1214" s="199"/>
      <c r="CDL1214" s="254"/>
      <c r="CDM1214" s="236"/>
      <c r="CDN1214" s="253"/>
      <c r="CDO1214" s="197"/>
      <c r="CDP1214" s="197"/>
      <c r="CDQ1214" s="198"/>
      <c r="CDR1214" s="199"/>
      <c r="CDS1214" s="199"/>
      <c r="CDT1214" s="254"/>
      <c r="CDU1214" s="236"/>
      <c r="CDV1214" s="253"/>
      <c r="CDW1214" s="197"/>
      <c r="CDX1214" s="197"/>
      <c r="CDY1214" s="198"/>
      <c r="CDZ1214" s="199"/>
      <c r="CEA1214" s="199"/>
      <c r="CEB1214" s="254"/>
      <c r="CEC1214" s="236"/>
      <c r="CED1214" s="253"/>
      <c r="CEE1214" s="197"/>
      <c r="CEF1214" s="197"/>
      <c r="CEG1214" s="198"/>
      <c r="CEH1214" s="199"/>
      <c r="CEI1214" s="199"/>
      <c r="CEJ1214" s="254"/>
      <c r="CEK1214" s="236"/>
      <c r="CEL1214" s="253"/>
      <c r="CEM1214" s="197"/>
      <c r="CEN1214" s="197"/>
      <c r="CEO1214" s="198"/>
      <c r="CEP1214" s="199"/>
      <c r="CEQ1214" s="199"/>
      <c r="CER1214" s="254"/>
      <c r="CES1214" s="236"/>
      <c r="CET1214" s="253"/>
      <c r="CEU1214" s="197"/>
      <c r="CEV1214" s="197"/>
      <c r="CEW1214" s="198"/>
      <c r="CEX1214" s="199"/>
      <c r="CEY1214" s="199"/>
      <c r="CEZ1214" s="254"/>
      <c r="CFA1214" s="236"/>
      <c r="CFB1214" s="253"/>
      <c r="CFC1214" s="197"/>
      <c r="CFD1214" s="197"/>
      <c r="CFE1214" s="198"/>
      <c r="CFF1214" s="199"/>
      <c r="CFG1214" s="199"/>
      <c r="CFH1214" s="254"/>
      <c r="CFI1214" s="236"/>
      <c r="CFJ1214" s="253"/>
      <c r="CFK1214" s="197"/>
      <c r="CFL1214" s="197"/>
      <c r="CFM1214" s="198"/>
      <c r="CFN1214" s="199"/>
      <c r="CFO1214" s="199"/>
      <c r="CFP1214" s="254"/>
      <c r="CFQ1214" s="236"/>
      <c r="CFR1214" s="253"/>
      <c r="CFS1214" s="197"/>
      <c r="CFT1214" s="197"/>
      <c r="CFU1214" s="198"/>
      <c r="CFV1214" s="199"/>
      <c r="CFW1214" s="199"/>
      <c r="CFX1214" s="254"/>
      <c r="CFY1214" s="236"/>
      <c r="CFZ1214" s="253"/>
      <c r="CGA1214" s="197"/>
      <c r="CGB1214" s="197"/>
      <c r="CGC1214" s="198"/>
      <c r="CGD1214" s="199"/>
      <c r="CGE1214" s="199"/>
      <c r="CGF1214" s="254"/>
      <c r="CGG1214" s="236"/>
      <c r="CGH1214" s="253"/>
      <c r="CGI1214" s="197"/>
      <c r="CGJ1214" s="197"/>
      <c r="CGK1214" s="198"/>
      <c r="CGL1214" s="199"/>
      <c r="CGM1214" s="199"/>
      <c r="CGN1214" s="254"/>
      <c r="CGO1214" s="236"/>
      <c r="CGP1214" s="253"/>
      <c r="CGQ1214" s="197"/>
      <c r="CGR1214" s="197"/>
      <c r="CGS1214" s="198"/>
      <c r="CGT1214" s="199"/>
      <c r="CGU1214" s="199"/>
      <c r="CGV1214" s="254"/>
      <c r="CGW1214" s="236"/>
      <c r="CGX1214" s="253"/>
      <c r="CGY1214" s="197"/>
      <c r="CGZ1214" s="197"/>
      <c r="CHA1214" s="198"/>
      <c r="CHB1214" s="199"/>
      <c r="CHC1214" s="199"/>
      <c r="CHD1214" s="254"/>
      <c r="CHE1214" s="236"/>
      <c r="CHF1214" s="253"/>
      <c r="CHG1214" s="197"/>
      <c r="CHH1214" s="197"/>
      <c r="CHI1214" s="198"/>
      <c r="CHJ1214" s="199"/>
      <c r="CHK1214" s="199"/>
      <c r="CHL1214" s="254"/>
      <c r="CHM1214" s="236"/>
      <c r="CHN1214" s="253"/>
      <c r="CHO1214" s="197"/>
      <c r="CHP1214" s="197"/>
      <c r="CHQ1214" s="198"/>
      <c r="CHR1214" s="199"/>
      <c r="CHS1214" s="199"/>
      <c r="CHT1214" s="254"/>
      <c r="CHU1214" s="236"/>
      <c r="CHV1214" s="253"/>
      <c r="CHW1214" s="197"/>
      <c r="CHX1214" s="197"/>
      <c r="CHY1214" s="198"/>
      <c r="CHZ1214" s="199"/>
      <c r="CIA1214" s="199"/>
      <c r="CIB1214" s="254"/>
      <c r="CIC1214" s="236"/>
      <c r="CID1214" s="253"/>
      <c r="CIE1214" s="197"/>
      <c r="CIF1214" s="197"/>
      <c r="CIG1214" s="198"/>
      <c r="CIH1214" s="199"/>
      <c r="CII1214" s="199"/>
      <c r="CIJ1214" s="254"/>
      <c r="CIK1214" s="236"/>
      <c r="CIL1214" s="253"/>
      <c r="CIM1214" s="197"/>
      <c r="CIN1214" s="197"/>
      <c r="CIO1214" s="198"/>
      <c r="CIP1214" s="199"/>
      <c r="CIQ1214" s="199"/>
      <c r="CIR1214" s="254"/>
      <c r="CIS1214" s="236"/>
      <c r="CIT1214" s="253"/>
      <c r="CIU1214" s="197"/>
      <c r="CIV1214" s="197"/>
      <c r="CIW1214" s="198"/>
      <c r="CIX1214" s="199"/>
      <c r="CIY1214" s="199"/>
      <c r="CIZ1214" s="254"/>
      <c r="CJA1214" s="236"/>
      <c r="CJB1214" s="253"/>
      <c r="CJC1214" s="197"/>
      <c r="CJD1214" s="197"/>
      <c r="CJE1214" s="198"/>
      <c r="CJF1214" s="199"/>
      <c r="CJG1214" s="199"/>
      <c r="CJH1214" s="254"/>
      <c r="CJI1214" s="236"/>
      <c r="CJJ1214" s="253"/>
      <c r="CJK1214" s="197"/>
      <c r="CJL1214" s="197"/>
      <c r="CJM1214" s="198"/>
      <c r="CJN1214" s="199"/>
      <c r="CJO1214" s="199"/>
      <c r="CJP1214" s="254"/>
      <c r="CJQ1214" s="236"/>
      <c r="CJR1214" s="253"/>
      <c r="CJS1214" s="197"/>
      <c r="CJT1214" s="197"/>
      <c r="CJU1214" s="198"/>
      <c r="CJV1214" s="199"/>
      <c r="CJW1214" s="199"/>
      <c r="CJX1214" s="254"/>
      <c r="CJY1214" s="236"/>
      <c r="CJZ1214" s="253"/>
      <c r="CKA1214" s="197"/>
      <c r="CKB1214" s="197"/>
      <c r="CKC1214" s="198"/>
      <c r="CKD1214" s="199"/>
      <c r="CKE1214" s="199"/>
      <c r="CKF1214" s="254"/>
      <c r="CKG1214" s="236"/>
      <c r="CKH1214" s="253"/>
      <c r="CKI1214" s="197"/>
      <c r="CKJ1214" s="197"/>
      <c r="CKK1214" s="198"/>
      <c r="CKL1214" s="199"/>
      <c r="CKM1214" s="199"/>
      <c r="CKN1214" s="254"/>
      <c r="CKO1214" s="236"/>
      <c r="CKP1214" s="253"/>
      <c r="CKQ1214" s="197"/>
      <c r="CKR1214" s="197"/>
      <c r="CKS1214" s="198"/>
      <c r="CKT1214" s="199"/>
      <c r="CKU1214" s="199"/>
      <c r="CKV1214" s="254"/>
      <c r="CKW1214" s="236"/>
      <c r="CKX1214" s="253"/>
      <c r="CKY1214" s="197"/>
      <c r="CKZ1214" s="197"/>
      <c r="CLA1214" s="198"/>
      <c r="CLB1214" s="199"/>
      <c r="CLC1214" s="199"/>
      <c r="CLD1214" s="254"/>
      <c r="CLE1214" s="236"/>
      <c r="CLF1214" s="253"/>
      <c r="CLG1214" s="197"/>
      <c r="CLH1214" s="197"/>
      <c r="CLI1214" s="198"/>
      <c r="CLJ1214" s="199"/>
      <c r="CLK1214" s="199"/>
      <c r="CLL1214" s="254"/>
      <c r="CLM1214" s="236"/>
      <c r="CLN1214" s="253"/>
      <c r="CLO1214" s="197"/>
      <c r="CLP1214" s="197"/>
      <c r="CLQ1214" s="198"/>
      <c r="CLR1214" s="199"/>
      <c r="CLS1214" s="199"/>
      <c r="CLT1214" s="254"/>
      <c r="CLU1214" s="236"/>
      <c r="CLV1214" s="253"/>
      <c r="CLW1214" s="197"/>
      <c r="CLX1214" s="197"/>
      <c r="CLY1214" s="198"/>
      <c r="CLZ1214" s="199"/>
      <c r="CMA1214" s="199"/>
      <c r="CMB1214" s="254"/>
      <c r="CMC1214" s="236"/>
      <c r="CMD1214" s="253"/>
      <c r="CME1214" s="197"/>
      <c r="CMF1214" s="197"/>
      <c r="CMG1214" s="198"/>
      <c r="CMH1214" s="199"/>
      <c r="CMI1214" s="199"/>
      <c r="CMJ1214" s="254"/>
      <c r="CMK1214" s="236"/>
      <c r="CML1214" s="253"/>
      <c r="CMM1214" s="197"/>
      <c r="CMN1214" s="197"/>
      <c r="CMO1214" s="198"/>
      <c r="CMP1214" s="199"/>
      <c r="CMQ1214" s="199"/>
      <c r="CMR1214" s="254"/>
      <c r="CMS1214" s="236"/>
      <c r="CMT1214" s="253"/>
      <c r="CMU1214" s="197"/>
      <c r="CMV1214" s="197"/>
      <c r="CMW1214" s="198"/>
      <c r="CMX1214" s="199"/>
      <c r="CMY1214" s="199"/>
      <c r="CMZ1214" s="254"/>
      <c r="CNA1214" s="236"/>
      <c r="CNB1214" s="253"/>
      <c r="CNC1214" s="197"/>
      <c r="CND1214" s="197"/>
      <c r="CNE1214" s="198"/>
      <c r="CNF1214" s="199"/>
      <c r="CNG1214" s="199"/>
      <c r="CNH1214" s="254"/>
      <c r="CNI1214" s="236"/>
      <c r="CNJ1214" s="253"/>
      <c r="CNK1214" s="197"/>
      <c r="CNL1214" s="197"/>
      <c r="CNM1214" s="198"/>
      <c r="CNN1214" s="199"/>
      <c r="CNO1214" s="199"/>
      <c r="CNP1214" s="254"/>
      <c r="CNQ1214" s="236"/>
      <c r="CNR1214" s="253"/>
      <c r="CNS1214" s="197"/>
      <c r="CNT1214" s="197"/>
      <c r="CNU1214" s="198"/>
      <c r="CNV1214" s="199"/>
      <c r="CNW1214" s="199"/>
      <c r="CNX1214" s="254"/>
      <c r="CNY1214" s="236"/>
      <c r="CNZ1214" s="253"/>
      <c r="COA1214" s="197"/>
      <c r="COB1214" s="197"/>
      <c r="COC1214" s="198"/>
      <c r="COD1214" s="199"/>
      <c r="COE1214" s="199"/>
      <c r="COF1214" s="254"/>
      <c r="COG1214" s="236"/>
      <c r="COH1214" s="253"/>
      <c r="COI1214" s="197"/>
      <c r="COJ1214" s="197"/>
      <c r="COK1214" s="198"/>
      <c r="COL1214" s="199"/>
      <c r="COM1214" s="199"/>
      <c r="CON1214" s="254"/>
      <c r="COO1214" s="236"/>
      <c r="COP1214" s="253"/>
      <c r="COQ1214" s="197"/>
      <c r="COR1214" s="197"/>
      <c r="COS1214" s="198"/>
      <c r="COT1214" s="199"/>
      <c r="COU1214" s="199"/>
      <c r="COV1214" s="254"/>
      <c r="COW1214" s="236"/>
      <c r="COX1214" s="253"/>
      <c r="COY1214" s="197"/>
      <c r="COZ1214" s="197"/>
      <c r="CPA1214" s="198"/>
      <c r="CPB1214" s="199"/>
      <c r="CPC1214" s="199"/>
      <c r="CPD1214" s="254"/>
      <c r="CPE1214" s="236"/>
      <c r="CPF1214" s="253"/>
      <c r="CPG1214" s="197"/>
      <c r="CPH1214" s="197"/>
      <c r="CPI1214" s="198"/>
      <c r="CPJ1214" s="199"/>
      <c r="CPK1214" s="199"/>
      <c r="CPL1214" s="254"/>
      <c r="CPM1214" s="236"/>
      <c r="CPN1214" s="253"/>
      <c r="CPO1214" s="197"/>
      <c r="CPP1214" s="197"/>
      <c r="CPQ1214" s="198"/>
      <c r="CPR1214" s="199"/>
      <c r="CPS1214" s="199"/>
      <c r="CPT1214" s="254"/>
      <c r="CPU1214" s="236"/>
      <c r="CPV1214" s="253"/>
      <c r="CPW1214" s="197"/>
      <c r="CPX1214" s="197"/>
      <c r="CPY1214" s="198"/>
      <c r="CPZ1214" s="199"/>
      <c r="CQA1214" s="199"/>
      <c r="CQB1214" s="254"/>
      <c r="CQC1214" s="236"/>
      <c r="CQD1214" s="253"/>
      <c r="CQE1214" s="197"/>
      <c r="CQF1214" s="197"/>
      <c r="CQG1214" s="198"/>
      <c r="CQH1214" s="199"/>
      <c r="CQI1214" s="199"/>
      <c r="CQJ1214" s="254"/>
      <c r="CQK1214" s="236"/>
      <c r="CQL1214" s="253"/>
      <c r="CQM1214" s="197"/>
      <c r="CQN1214" s="197"/>
      <c r="CQO1214" s="198"/>
      <c r="CQP1214" s="199"/>
      <c r="CQQ1214" s="199"/>
      <c r="CQR1214" s="254"/>
      <c r="CQS1214" s="236"/>
      <c r="CQT1214" s="253"/>
      <c r="CQU1214" s="197"/>
      <c r="CQV1214" s="197"/>
      <c r="CQW1214" s="198"/>
      <c r="CQX1214" s="199"/>
      <c r="CQY1214" s="199"/>
      <c r="CQZ1214" s="254"/>
      <c r="CRA1214" s="236"/>
      <c r="CRB1214" s="253"/>
      <c r="CRC1214" s="197"/>
      <c r="CRD1214" s="197"/>
      <c r="CRE1214" s="198"/>
      <c r="CRF1214" s="199"/>
      <c r="CRG1214" s="199"/>
      <c r="CRH1214" s="254"/>
      <c r="CRI1214" s="236"/>
      <c r="CRJ1214" s="253"/>
      <c r="CRK1214" s="197"/>
      <c r="CRL1214" s="197"/>
      <c r="CRM1214" s="198"/>
      <c r="CRN1214" s="199"/>
      <c r="CRO1214" s="199"/>
      <c r="CRP1214" s="254"/>
      <c r="CRQ1214" s="236"/>
      <c r="CRR1214" s="253"/>
      <c r="CRS1214" s="197"/>
      <c r="CRT1214" s="197"/>
      <c r="CRU1214" s="198"/>
      <c r="CRV1214" s="199"/>
      <c r="CRW1214" s="199"/>
      <c r="CRX1214" s="254"/>
      <c r="CRY1214" s="236"/>
      <c r="CRZ1214" s="253"/>
      <c r="CSA1214" s="197"/>
      <c r="CSB1214" s="197"/>
      <c r="CSC1214" s="198"/>
      <c r="CSD1214" s="199"/>
      <c r="CSE1214" s="199"/>
      <c r="CSF1214" s="254"/>
      <c r="CSG1214" s="236"/>
      <c r="CSH1214" s="253"/>
      <c r="CSI1214" s="197"/>
      <c r="CSJ1214" s="197"/>
      <c r="CSK1214" s="198"/>
      <c r="CSL1214" s="199"/>
      <c r="CSM1214" s="199"/>
      <c r="CSN1214" s="254"/>
      <c r="CSO1214" s="236"/>
      <c r="CSP1214" s="253"/>
      <c r="CSQ1214" s="197"/>
      <c r="CSR1214" s="197"/>
      <c r="CSS1214" s="198"/>
      <c r="CST1214" s="199"/>
      <c r="CSU1214" s="199"/>
      <c r="CSV1214" s="254"/>
      <c r="CSW1214" s="236"/>
      <c r="CSX1214" s="253"/>
      <c r="CSY1214" s="197"/>
      <c r="CSZ1214" s="197"/>
      <c r="CTA1214" s="198"/>
      <c r="CTB1214" s="199"/>
      <c r="CTC1214" s="199"/>
      <c r="CTD1214" s="254"/>
      <c r="CTE1214" s="236"/>
      <c r="CTF1214" s="253"/>
      <c r="CTG1214" s="197"/>
      <c r="CTH1214" s="197"/>
      <c r="CTI1214" s="198"/>
      <c r="CTJ1214" s="199"/>
      <c r="CTK1214" s="199"/>
      <c r="CTL1214" s="254"/>
      <c r="CTM1214" s="236"/>
      <c r="CTN1214" s="253"/>
      <c r="CTO1214" s="197"/>
      <c r="CTP1214" s="197"/>
      <c r="CTQ1214" s="198"/>
      <c r="CTR1214" s="199"/>
      <c r="CTS1214" s="199"/>
      <c r="CTT1214" s="254"/>
      <c r="CTU1214" s="236"/>
      <c r="CTV1214" s="253"/>
      <c r="CTW1214" s="197"/>
      <c r="CTX1214" s="197"/>
      <c r="CTY1214" s="198"/>
      <c r="CTZ1214" s="199"/>
      <c r="CUA1214" s="199"/>
      <c r="CUB1214" s="254"/>
      <c r="CUC1214" s="236"/>
      <c r="CUD1214" s="253"/>
      <c r="CUE1214" s="197"/>
      <c r="CUF1214" s="197"/>
      <c r="CUG1214" s="198"/>
      <c r="CUH1214" s="199"/>
      <c r="CUI1214" s="199"/>
      <c r="CUJ1214" s="254"/>
      <c r="CUK1214" s="236"/>
      <c r="CUL1214" s="253"/>
      <c r="CUM1214" s="197"/>
      <c r="CUN1214" s="197"/>
      <c r="CUO1214" s="198"/>
      <c r="CUP1214" s="199"/>
      <c r="CUQ1214" s="199"/>
      <c r="CUR1214" s="254"/>
      <c r="CUS1214" s="236"/>
      <c r="CUT1214" s="253"/>
      <c r="CUU1214" s="197"/>
      <c r="CUV1214" s="197"/>
      <c r="CUW1214" s="198"/>
      <c r="CUX1214" s="199"/>
      <c r="CUY1214" s="199"/>
      <c r="CUZ1214" s="254"/>
      <c r="CVA1214" s="236"/>
      <c r="CVB1214" s="253"/>
      <c r="CVC1214" s="197"/>
      <c r="CVD1214" s="197"/>
      <c r="CVE1214" s="198"/>
      <c r="CVF1214" s="199"/>
      <c r="CVG1214" s="199"/>
      <c r="CVH1214" s="254"/>
      <c r="CVI1214" s="236"/>
      <c r="CVJ1214" s="253"/>
      <c r="CVK1214" s="197"/>
      <c r="CVL1214" s="197"/>
      <c r="CVM1214" s="198"/>
      <c r="CVN1214" s="199"/>
      <c r="CVO1214" s="199"/>
      <c r="CVP1214" s="254"/>
      <c r="CVQ1214" s="236"/>
      <c r="CVR1214" s="253"/>
      <c r="CVS1214" s="197"/>
      <c r="CVT1214" s="197"/>
      <c r="CVU1214" s="198"/>
      <c r="CVV1214" s="199"/>
      <c r="CVW1214" s="199"/>
      <c r="CVX1214" s="254"/>
      <c r="CVY1214" s="236"/>
      <c r="CVZ1214" s="253"/>
      <c r="CWA1214" s="197"/>
      <c r="CWB1214" s="197"/>
      <c r="CWC1214" s="198"/>
      <c r="CWD1214" s="199"/>
      <c r="CWE1214" s="199"/>
      <c r="CWF1214" s="254"/>
      <c r="CWG1214" s="236"/>
      <c r="CWH1214" s="253"/>
      <c r="CWI1214" s="197"/>
      <c r="CWJ1214" s="197"/>
      <c r="CWK1214" s="198"/>
      <c r="CWL1214" s="199"/>
      <c r="CWM1214" s="199"/>
      <c r="CWN1214" s="254"/>
      <c r="CWO1214" s="236"/>
      <c r="CWP1214" s="253"/>
      <c r="CWQ1214" s="197"/>
      <c r="CWR1214" s="197"/>
      <c r="CWS1214" s="198"/>
      <c r="CWT1214" s="199"/>
      <c r="CWU1214" s="199"/>
      <c r="CWV1214" s="254"/>
      <c r="CWW1214" s="236"/>
      <c r="CWX1214" s="253"/>
      <c r="CWY1214" s="197"/>
      <c r="CWZ1214" s="197"/>
      <c r="CXA1214" s="198"/>
      <c r="CXB1214" s="199"/>
      <c r="CXC1214" s="199"/>
      <c r="CXD1214" s="254"/>
      <c r="CXE1214" s="236"/>
      <c r="CXF1214" s="253"/>
      <c r="CXG1214" s="197"/>
      <c r="CXH1214" s="197"/>
      <c r="CXI1214" s="198"/>
      <c r="CXJ1214" s="199"/>
      <c r="CXK1214" s="199"/>
      <c r="CXL1214" s="254"/>
      <c r="CXM1214" s="236"/>
      <c r="CXN1214" s="253"/>
      <c r="CXO1214" s="197"/>
      <c r="CXP1214" s="197"/>
      <c r="CXQ1214" s="198"/>
      <c r="CXR1214" s="199"/>
      <c r="CXS1214" s="199"/>
      <c r="CXT1214" s="254"/>
      <c r="CXU1214" s="236"/>
      <c r="CXV1214" s="253"/>
      <c r="CXW1214" s="197"/>
      <c r="CXX1214" s="197"/>
      <c r="CXY1214" s="198"/>
      <c r="CXZ1214" s="199"/>
      <c r="CYA1214" s="199"/>
      <c r="CYB1214" s="254"/>
      <c r="CYC1214" s="236"/>
      <c r="CYD1214" s="253"/>
      <c r="CYE1214" s="197"/>
      <c r="CYF1214" s="197"/>
      <c r="CYG1214" s="198"/>
      <c r="CYH1214" s="199"/>
      <c r="CYI1214" s="199"/>
      <c r="CYJ1214" s="254"/>
      <c r="CYK1214" s="236"/>
      <c r="CYL1214" s="253"/>
      <c r="CYM1214" s="197"/>
      <c r="CYN1214" s="197"/>
      <c r="CYO1214" s="198"/>
      <c r="CYP1214" s="199"/>
      <c r="CYQ1214" s="199"/>
      <c r="CYR1214" s="254"/>
      <c r="CYS1214" s="236"/>
      <c r="CYT1214" s="253"/>
      <c r="CYU1214" s="197"/>
      <c r="CYV1214" s="197"/>
      <c r="CYW1214" s="198"/>
      <c r="CYX1214" s="199"/>
      <c r="CYY1214" s="199"/>
      <c r="CYZ1214" s="254"/>
      <c r="CZA1214" s="236"/>
      <c r="CZB1214" s="253"/>
      <c r="CZC1214" s="197"/>
      <c r="CZD1214" s="197"/>
      <c r="CZE1214" s="198"/>
      <c r="CZF1214" s="199"/>
      <c r="CZG1214" s="199"/>
      <c r="CZH1214" s="254"/>
      <c r="CZI1214" s="236"/>
      <c r="CZJ1214" s="253"/>
      <c r="CZK1214" s="197"/>
      <c r="CZL1214" s="197"/>
      <c r="CZM1214" s="198"/>
      <c r="CZN1214" s="199"/>
      <c r="CZO1214" s="199"/>
      <c r="CZP1214" s="254"/>
      <c r="CZQ1214" s="236"/>
      <c r="CZR1214" s="253"/>
      <c r="CZS1214" s="197"/>
      <c r="CZT1214" s="197"/>
      <c r="CZU1214" s="198"/>
      <c r="CZV1214" s="199"/>
      <c r="CZW1214" s="199"/>
      <c r="CZX1214" s="254"/>
      <c r="CZY1214" s="236"/>
      <c r="CZZ1214" s="253"/>
      <c r="DAA1214" s="197"/>
      <c r="DAB1214" s="197"/>
      <c r="DAC1214" s="198"/>
      <c r="DAD1214" s="199"/>
      <c r="DAE1214" s="199"/>
      <c r="DAF1214" s="254"/>
      <c r="DAG1214" s="236"/>
      <c r="DAH1214" s="253"/>
      <c r="DAI1214" s="197"/>
      <c r="DAJ1214" s="197"/>
      <c r="DAK1214" s="198"/>
      <c r="DAL1214" s="199"/>
      <c r="DAM1214" s="199"/>
      <c r="DAN1214" s="254"/>
      <c r="DAO1214" s="236"/>
      <c r="DAP1214" s="253"/>
      <c r="DAQ1214" s="197"/>
      <c r="DAR1214" s="197"/>
      <c r="DAS1214" s="198"/>
      <c r="DAT1214" s="199"/>
      <c r="DAU1214" s="199"/>
      <c r="DAV1214" s="254"/>
      <c r="DAW1214" s="236"/>
      <c r="DAX1214" s="253"/>
      <c r="DAY1214" s="197"/>
      <c r="DAZ1214" s="197"/>
      <c r="DBA1214" s="198"/>
      <c r="DBB1214" s="199"/>
      <c r="DBC1214" s="199"/>
      <c r="DBD1214" s="254"/>
      <c r="DBE1214" s="236"/>
      <c r="DBF1214" s="253"/>
      <c r="DBG1214" s="197"/>
      <c r="DBH1214" s="197"/>
      <c r="DBI1214" s="198"/>
      <c r="DBJ1214" s="199"/>
      <c r="DBK1214" s="199"/>
      <c r="DBL1214" s="254"/>
      <c r="DBM1214" s="236"/>
      <c r="DBN1214" s="253"/>
      <c r="DBO1214" s="197"/>
      <c r="DBP1214" s="197"/>
      <c r="DBQ1214" s="198"/>
      <c r="DBR1214" s="199"/>
      <c r="DBS1214" s="199"/>
      <c r="DBT1214" s="254"/>
      <c r="DBU1214" s="236"/>
      <c r="DBV1214" s="253"/>
      <c r="DBW1214" s="197"/>
      <c r="DBX1214" s="197"/>
      <c r="DBY1214" s="198"/>
      <c r="DBZ1214" s="199"/>
      <c r="DCA1214" s="199"/>
      <c r="DCB1214" s="254"/>
      <c r="DCC1214" s="236"/>
      <c r="DCD1214" s="253"/>
      <c r="DCE1214" s="197"/>
      <c r="DCF1214" s="197"/>
      <c r="DCG1214" s="198"/>
      <c r="DCH1214" s="199"/>
      <c r="DCI1214" s="199"/>
      <c r="DCJ1214" s="254"/>
      <c r="DCK1214" s="236"/>
      <c r="DCL1214" s="253"/>
      <c r="DCM1214" s="197"/>
      <c r="DCN1214" s="197"/>
      <c r="DCO1214" s="198"/>
      <c r="DCP1214" s="199"/>
      <c r="DCQ1214" s="199"/>
      <c r="DCR1214" s="254"/>
      <c r="DCS1214" s="236"/>
      <c r="DCT1214" s="253"/>
      <c r="DCU1214" s="197"/>
      <c r="DCV1214" s="197"/>
      <c r="DCW1214" s="198"/>
      <c r="DCX1214" s="199"/>
      <c r="DCY1214" s="199"/>
      <c r="DCZ1214" s="254"/>
      <c r="DDA1214" s="236"/>
      <c r="DDB1214" s="253"/>
      <c r="DDC1214" s="197"/>
      <c r="DDD1214" s="197"/>
      <c r="DDE1214" s="198"/>
      <c r="DDF1214" s="199"/>
      <c r="DDG1214" s="199"/>
      <c r="DDH1214" s="254"/>
      <c r="DDI1214" s="236"/>
      <c r="DDJ1214" s="253"/>
      <c r="DDK1214" s="197"/>
      <c r="DDL1214" s="197"/>
      <c r="DDM1214" s="198"/>
      <c r="DDN1214" s="199"/>
      <c r="DDO1214" s="199"/>
      <c r="DDP1214" s="254"/>
      <c r="DDQ1214" s="236"/>
      <c r="DDR1214" s="253"/>
      <c r="DDS1214" s="197"/>
      <c r="DDT1214" s="197"/>
      <c r="DDU1214" s="198"/>
      <c r="DDV1214" s="199"/>
      <c r="DDW1214" s="199"/>
      <c r="DDX1214" s="254"/>
      <c r="DDY1214" s="236"/>
      <c r="DDZ1214" s="253"/>
      <c r="DEA1214" s="197"/>
      <c r="DEB1214" s="197"/>
      <c r="DEC1214" s="198"/>
      <c r="DED1214" s="199"/>
      <c r="DEE1214" s="199"/>
      <c r="DEF1214" s="254"/>
      <c r="DEG1214" s="236"/>
      <c r="DEH1214" s="253"/>
      <c r="DEI1214" s="197"/>
      <c r="DEJ1214" s="197"/>
      <c r="DEK1214" s="198"/>
      <c r="DEL1214" s="199"/>
      <c r="DEM1214" s="199"/>
      <c r="DEN1214" s="254"/>
      <c r="DEO1214" s="236"/>
      <c r="DEP1214" s="253"/>
      <c r="DEQ1214" s="197"/>
      <c r="DER1214" s="197"/>
      <c r="DES1214" s="198"/>
      <c r="DET1214" s="199"/>
      <c r="DEU1214" s="199"/>
      <c r="DEV1214" s="254"/>
      <c r="DEW1214" s="236"/>
      <c r="DEX1214" s="253"/>
      <c r="DEY1214" s="197"/>
      <c r="DEZ1214" s="197"/>
      <c r="DFA1214" s="198"/>
      <c r="DFB1214" s="199"/>
      <c r="DFC1214" s="199"/>
      <c r="DFD1214" s="254"/>
      <c r="DFE1214" s="236"/>
      <c r="DFF1214" s="253"/>
      <c r="DFG1214" s="197"/>
      <c r="DFH1214" s="197"/>
      <c r="DFI1214" s="198"/>
      <c r="DFJ1214" s="199"/>
      <c r="DFK1214" s="199"/>
      <c r="DFL1214" s="254"/>
      <c r="DFM1214" s="236"/>
      <c r="DFN1214" s="253"/>
      <c r="DFO1214" s="197"/>
      <c r="DFP1214" s="197"/>
      <c r="DFQ1214" s="198"/>
      <c r="DFR1214" s="199"/>
      <c r="DFS1214" s="199"/>
      <c r="DFT1214" s="254"/>
      <c r="DFU1214" s="236"/>
      <c r="DFV1214" s="253"/>
      <c r="DFW1214" s="197"/>
      <c r="DFX1214" s="197"/>
      <c r="DFY1214" s="198"/>
      <c r="DFZ1214" s="199"/>
      <c r="DGA1214" s="199"/>
      <c r="DGB1214" s="254"/>
      <c r="DGC1214" s="236"/>
      <c r="DGD1214" s="253"/>
      <c r="DGE1214" s="197"/>
      <c r="DGF1214" s="197"/>
      <c r="DGG1214" s="198"/>
      <c r="DGH1214" s="199"/>
      <c r="DGI1214" s="199"/>
      <c r="DGJ1214" s="254"/>
      <c r="DGK1214" s="236"/>
      <c r="DGL1214" s="253"/>
      <c r="DGM1214" s="197"/>
      <c r="DGN1214" s="197"/>
      <c r="DGO1214" s="198"/>
      <c r="DGP1214" s="199"/>
      <c r="DGQ1214" s="199"/>
      <c r="DGR1214" s="254"/>
      <c r="DGS1214" s="236"/>
      <c r="DGT1214" s="253"/>
      <c r="DGU1214" s="197"/>
      <c r="DGV1214" s="197"/>
      <c r="DGW1214" s="198"/>
      <c r="DGX1214" s="199"/>
      <c r="DGY1214" s="199"/>
      <c r="DGZ1214" s="254"/>
      <c r="DHA1214" s="236"/>
      <c r="DHB1214" s="253"/>
      <c r="DHC1214" s="197"/>
      <c r="DHD1214" s="197"/>
      <c r="DHE1214" s="198"/>
      <c r="DHF1214" s="199"/>
      <c r="DHG1214" s="199"/>
      <c r="DHH1214" s="254"/>
      <c r="DHI1214" s="236"/>
      <c r="DHJ1214" s="253"/>
      <c r="DHK1214" s="197"/>
      <c r="DHL1214" s="197"/>
      <c r="DHM1214" s="198"/>
      <c r="DHN1214" s="199"/>
      <c r="DHO1214" s="199"/>
      <c r="DHP1214" s="254"/>
      <c r="DHQ1214" s="236"/>
      <c r="DHR1214" s="253"/>
      <c r="DHS1214" s="197"/>
      <c r="DHT1214" s="197"/>
      <c r="DHU1214" s="198"/>
      <c r="DHV1214" s="199"/>
      <c r="DHW1214" s="199"/>
      <c r="DHX1214" s="254"/>
      <c r="DHY1214" s="236"/>
      <c r="DHZ1214" s="253"/>
      <c r="DIA1214" s="197"/>
      <c r="DIB1214" s="197"/>
      <c r="DIC1214" s="198"/>
      <c r="DID1214" s="199"/>
      <c r="DIE1214" s="199"/>
      <c r="DIF1214" s="254"/>
      <c r="DIG1214" s="236"/>
      <c r="DIH1214" s="253"/>
      <c r="DII1214" s="197"/>
      <c r="DIJ1214" s="197"/>
      <c r="DIK1214" s="198"/>
      <c r="DIL1214" s="199"/>
      <c r="DIM1214" s="199"/>
      <c r="DIN1214" s="254"/>
      <c r="DIO1214" s="236"/>
      <c r="DIP1214" s="253"/>
      <c r="DIQ1214" s="197"/>
      <c r="DIR1214" s="197"/>
      <c r="DIS1214" s="198"/>
      <c r="DIT1214" s="199"/>
      <c r="DIU1214" s="199"/>
      <c r="DIV1214" s="254"/>
      <c r="DIW1214" s="236"/>
      <c r="DIX1214" s="253"/>
      <c r="DIY1214" s="197"/>
      <c r="DIZ1214" s="197"/>
      <c r="DJA1214" s="198"/>
      <c r="DJB1214" s="199"/>
      <c r="DJC1214" s="199"/>
      <c r="DJD1214" s="254"/>
      <c r="DJE1214" s="236"/>
      <c r="DJF1214" s="253"/>
      <c r="DJG1214" s="197"/>
      <c r="DJH1214" s="197"/>
      <c r="DJI1214" s="198"/>
      <c r="DJJ1214" s="199"/>
      <c r="DJK1214" s="199"/>
      <c r="DJL1214" s="254"/>
      <c r="DJM1214" s="236"/>
      <c r="DJN1214" s="253"/>
      <c r="DJO1214" s="197"/>
      <c r="DJP1214" s="197"/>
      <c r="DJQ1214" s="198"/>
      <c r="DJR1214" s="199"/>
      <c r="DJS1214" s="199"/>
      <c r="DJT1214" s="254"/>
      <c r="DJU1214" s="236"/>
      <c r="DJV1214" s="253"/>
      <c r="DJW1214" s="197"/>
      <c r="DJX1214" s="197"/>
      <c r="DJY1214" s="198"/>
      <c r="DJZ1214" s="199"/>
      <c r="DKA1214" s="199"/>
      <c r="DKB1214" s="254"/>
      <c r="DKC1214" s="236"/>
      <c r="DKD1214" s="253"/>
      <c r="DKE1214" s="197"/>
      <c r="DKF1214" s="197"/>
      <c r="DKG1214" s="198"/>
      <c r="DKH1214" s="199"/>
      <c r="DKI1214" s="199"/>
      <c r="DKJ1214" s="254">
        <f t="shared" ref="DKJ1214:DLX1214" si="155">DKJ1215</f>
        <v>448.774</v>
      </c>
      <c r="DKK1214" s="236" t="s">
        <v>239</v>
      </c>
      <c r="DKL1214" s="253" t="s">
        <v>26</v>
      </c>
      <c r="DKM1214" s="197">
        <v>7</v>
      </c>
      <c r="DKN1214" s="197">
        <v>2</v>
      </c>
      <c r="DKO1214" s="198" t="s">
        <v>237</v>
      </c>
      <c r="DKP1214" s="199">
        <v>0</v>
      </c>
      <c r="DKQ1214" s="199"/>
      <c r="DKR1214" s="254">
        <f t="shared" si="155"/>
        <v>448.774</v>
      </c>
      <c r="DKS1214" s="236" t="s">
        <v>239</v>
      </c>
      <c r="DKT1214" s="253" t="s">
        <v>26</v>
      </c>
      <c r="DKU1214" s="197">
        <v>7</v>
      </c>
      <c r="DKV1214" s="197">
        <v>2</v>
      </c>
      <c r="DKW1214" s="198" t="s">
        <v>237</v>
      </c>
      <c r="DKX1214" s="199">
        <v>0</v>
      </c>
      <c r="DKY1214" s="199"/>
      <c r="DKZ1214" s="254">
        <f t="shared" si="155"/>
        <v>448.774</v>
      </c>
      <c r="DLA1214" s="236" t="s">
        <v>239</v>
      </c>
      <c r="DLB1214" s="253" t="s">
        <v>26</v>
      </c>
      <c r="DLC1214" s="197">
        <v>7</v>
      </c>
      <c r="DLD1214" s="197">
        <v>2</v>
      </c>
      <c r="DLE1214" s="198" t="s">
        <v>237</v>
      </c>
      <c r="DLF1214" s="199">
        <v>0</v>
      </c>
      <c r="DLG1214" s="199"/>
      <c r="DLH1214" s="254">
        <f t="shared" si="155"/>
        <v>448.774</v>
      </c>
      <c r="DLI1214" s="236" t="s">
        <v>239</v>
      </c>
      <c r="DLJ1214" s="253" t="s">
        <v>26</v>
      </c>
      <c r="DLK1214" s="197">
        <v>7</v>
      </c>
      <c r="DLL1214" s="197">
        <v>2</v>
      </c>
      <c r="DLM1214" s="198" t="s">
        <v>237</v>
      </c>
      <c r="DLN1214" s="199">
        <v>0</v>
      </c>
      <c r="DLO1214" s="199"/>
      <c r="DLP1214" s="254">
        <f t="shared" si="155"/>
        <v>448.774</v>
      </c>
      <c r="DLQ1214" s="236" t="s">
        <v>239</v>
      </c>
      <c r="DLR1214" s="253" t="s">
        <v>26</v>
      </c>
      <c r="DLS1214" s="197">
        <v>7</v>
      </c>
      <c r="DLT1214" s="197">
        <v>2</v>
      </c>
      <c r="DLU1214" s="198" t="s">
        <v>237</v>
      </c>
      <c r="DLV1214" s="199">
        <v>0</v>
      </c>
      <c r="DLW1214" s="199"/>
      <c r="DLX1214" s="254">
        <f t="shared" si="155"/>
        <v>448.774</v>
      </c>
      <c r="DLY1214" s="236" t="s">
        <v>239</v>
      </c>
      <c r="DLZ1214" s="253" t="s">
        <v>26</v>
      </c>
      <c r="DMA1214" s="197">
        <v>7</v>
      </c>
      <c r="DMB1214" s="197">
        <v>2</v>
      </c>
      <c r="DMC1214" s="198" t="s">
        <v>237</v>
      </c>
      <c r="DMD1214" s="199">
        <v>0</v>
      </c>
      <c r="DME1214" s="199"/>
      <c r="DMF1214" s="254">
        <f t="shared" ref="DMF1214:DOJ1214" si="156">DMF1215</f>
        <v>448.774</v>
      </c>
      <c r="DMG1214" s="236" t="s">
        <v>239</v>
      </c>
      <c r="DMH1214" s="253" t="s">
        <v>26</v>
      </c>
      <c r="DMI1214" s="197">
        <v>7</v>
      </c>
      <c r="DMJ1214" s="197">
        <v>2</v>
      </c>
      <c r="DMK1214" s="198" t="s">
        <v>237</v>
      </c>
      <c r="DML1214" s="199">
        <v>0</v>
      </c>
      <c r="DMM1214" s="199"/>
      <c r="DMN1214" s="254">
        <f t="shared" si="156"/>
        <v>448.774</v>
      </c>
      <c r="DMO1214" s="236" t="s">
        <v>239</v>
      </c>
      <c r="DMP1214" s="253" t="s">
        <v>26</v>
      </c>
      <c r="DMQ1214" s="197">
        <v>7</v>
      </c>
      <c r="DMR1214" s="197">
        <v>2</v>
      </c>
      <c r="DMS1214" s="198" t="s">
        <v>237</v>
      </c>
      <c r="DMT1214" s="199">
        <v>0</v>
      </c>
      <c r="DMU1214" s="199"/>
      <c r="DMV1214" s="254">
        <f t="shared" si="156"/>
        <v>448.774</v>
      </c>
      <c r="DMW1214" s="236" t="s">
        <v>239</v>
      </c>
      <c r="DMX1214" s="253" t="s">
        <v>26</v>
      </c>
      <c r="DMY1214" s="197">
        <v>7</v>
      </c>
      <c r="DMZ1214" s="197">
        <v>2</v>
      </c>
      <c r="DNA1214" s="198" t="s">
        <v>237</v>
      </c>
      <c r="DNB1214" s="199">
        <v>0</v>
      </c>
      <c r="DNC1214" s="199"/>
      <c r="DND1214" s="254">
        <f t="shared" si="156"/>
        <v>448.774</v>
      </c>
      <c r="DNE1214" s="236" t="s">
        <v>239</v>
      </c>
      <c r="DNF1214" s="253" t="s">
        <v>26</v>
      </c>
      <c r="DNG1214" s="197">
        <v>7</v>
      </c>
      <c r="DNH1214" s="197">
        <v>2</v>
      </c>
      <c r="DNI1214" s="198" t="s">
        <v>237</v>
      </c>
      <c r="DNJ1214" s="199">
        <v>0</v>
      </c>
      <c r="DNK1214" s="199"/>
      <c r="DNL1214" s="254">
        <f t="shared" si="156"/>
        <v>448.774</v>
      </c>
      <c r="DNM1214" s="236" t="s">
        <v>239</v>
      </c>
      <c r="DNN1214" s="253" t="s">
        <v>26</v>
      </c>
      <c r="DNO1214" s="197">
        <v>7</v>
      </c>
      <c r="DNP1214" s="197">
        <v>2</v>
      </c>
      <c r="DNQ1214" s="198" t="s">
        <v>237</v>
      </c>
      <c r="DNR1214" s="199">
        <v>0</v>
      </c>
      <c r="DNS1214" s="199"/>
      <c r="DNT1214" s="254">
        <f t="shared" si="156"/>
        <v>448.774</v>
      </c>
      <c r="DNU1214" s="236" t="s">
        <v>239</v>
      </c>
      <c r="DNV1214" s="253" t="s">
        <v>26</v>
      </c>
      <c r="DNW1214" s="197">
        <v>7</v>
      </c>
      <c r="DNX1214" s="197">
        <v>2</v>
      </c>
      <c r="DNY1214" s="198" t="s">
        <v>237</v>
      </c>
      <c r="DNZ1214" s="199">
        <v>0</v>
      </c>
      <c r="DOA1214" s="199"/>
      <c r="DOB1214" s="254">
        <f t="shared" si="156"/>
        <v>448.774</v>
      </c>
      <c r="DOC1214" s="236" t="s">
        <v>239</v>
      </c>
      <c r="DOD1214" s="253" t="s">
        <v>26</v>
      </c>
      <c r="DOE1214" s="197">
        <v>7</v>
      </c>
      <c r="DOF1214" s="197">
        <v>2</v>
      </c>
      <c r="DOG1214" s="198" t="s">
        <v>237</v>
      </c>
      <c r="DOH1214" s="199">
        <v>0</v>
      </c>
      <c r="DOI1214" s="199"/>
      <c r="DOJ1214" s="254">
        <f t="shared" si="156"/>
        <v>448.774</v>
      </c>
      <c r="DOK1214" s="236" t="s">
        <v>239</v>
      </c>
      <c r="DOL1214" s="253" t="s">
        <v>26</v>
      </c>
      <c r="DOM1214" s="197">
        <v>7</v>
      </c>
      <c r="DON1214" s="197">
        <v>2</v>
      </c>
      <c r="DOO1214" s="198" t="s">
        <v>237</v>
      </c>
      <c r="DOP1214" s="199">
        <v>0</v>
      </c>
      <c r="DOQ1214" s="199"/>
      <c r="DOR1214" s="254">
        <f t="shared" ref="DOR1214:DQV1214" si="157">DOR1215</f>
        <v>448.774</v>
      </c>
      <c r="DOS1214" s="236" t="s">
        <v>239</v>
      </c>
      <c r="DOT1214" s="253" t="s">
        <v>26</v>
      </c>
      <c r="DOU1214" s="197">
        <v>7</v>
      </c>
      <c r="DOV1214" s="197">
        <v>2</v>
      </c>
      <c r="DOW1214" s="198" t="s">
        <v>237</v>
      </c>
      <c r="DOX1214" s="199">
        <v>0</v>
      </c>
      <c r="DOY1214" s="199"/>
      <c r="DOZ1214" s="254">
        <f t="shared" si="157"/>
        <v>448.774</v>
      </c>
      <c r="DPA1214" s="236" t="s">
        <v>239</v>
      </c>
      <c r="DPB1214" s="253" t="s">
        <v>26</v>
      </c>
      <c r="DPC1214" s="197">
        <v>7</v>
      </c>
      <c r="DPD1214" s="197">
        <v>2</v>
      </c>
      <c r="DPE1214" s="198" t="s">
        <v>237</v>
      </c>
      <c r="DPF1214" s="199">
        <v>0</v>
      </c>
      <c r="DPG1214" s="199"/>
      <c r="DPH1214" s="254">
        <f t="shared" si="157"/>
        <v>448.774</v>
      </c>
      <c r="DPI1214" s="236" t="s">
        <v>239</v>
      </c>
      <c r="DPJ1214" s="253" t="s">
        <v>26</v>
      </c>
      <c r="DPK1214" s="197">
        <v>7</v>
      </c>
      <c r="DPL1214" s="197">
        <v>2</v>
      </c>
      <c r="DPM1214" s="198" t="s">
        <v>237</v>
      </c>
      <c r="DPN1214" s="199">
        <v>0</v>
      </c>
      <c r="DPO1214" s="199"/>
      <c r="DPP1214" s="254">
        <f t="shared" si="157"/>
        <v>448.774</v>
      </c>
      <c r="DPQ1214" s="236" t="s">
        <v>239</v>
      </c>
      <c r="DPR1214" s="253" t="s">
        <v>26</v>
      </c>
      <c r="DPS1214" s="197">
        <v>7</v>
      </c>
      <c r="DPT1214" s="197">
        <v>2</v>
      </c>
      <c r="DPU1214" s="198" t="s">
        <v>237</v>
      </c>
      <c r="DPV1214" s="199">
        <v>0</v>
      </c>
      <c r="DPW1214" s="199"/>
      <c r="DPX1214" s="254">
        <f t="shared" si="157"/>
        <v>448.774</v>
      </c>
      <c r="DPY1214" s="236" t="s">
        <v>239</v>
      </c>
      <c r="DPZ1214" s="253" t="s">
        <v>26</v>
      </c>
      <c r="DQA1214" s="197">
        <v>7</v>
      </c>
      <c r="DQB1214" s="197">
        <v>2</v>
      </c>
      <c r="DQC1214" s="198" t="s">
        <v>237</v>
      </c>
      <c r="DQD1214" s="199">
        <v>0</v>
      </c>
      <c r="DQE1214" s="199"/>
      <c r="DQF1214" s="254">
        <f t="shared" si="157"/>
        <v>448.774</v>
      </c>
      <c r="DQG1214" s="236" t="s">
        <v>239</v>
      </c>
      <c r="DQH1214" s="253" t="s">
        <v>26</v>
      </c>
      <c r="DQI1214" s="197">
        <v>7</v>
      </c>
      <c r="DQJ1214" s="197">
        <v>2</v>
      </c>
      <c r="DQK1214" s="198" t="s">
        <v>237</v>
      </c>
      <c r="DQL1214" s="199">
        <v>0</v>
      </c>
      <c r="DQM1214" s="199"/>
      <c r="DQN1214" s="254">
        <f t="shared" si="157"/>
        <v>448.774</v>
      </c>
      <c r="DQO1214" s="236" t="s">
        <v>239</v>
      </c>
      <c r="DQP1214" s="253" t="s">
        <v>26</v>
      </c>
      <c r="DQQ1214" s="197">
        <v>7</v>
      </c>
      <c r="DQR1214" s="197">
        <v>2</v>
      </c>
      <c r="DQS1214" s="198" t="s">
        <v>237</v>
      </c>
      <c r="DQT1214" s="199">
        <v>0</v>
      </c>
      <c r="DQU1214" s="199"/>
      <c r="DQV1214" s="254">
        <f t="shared" si="157"/>
        <v>448.774</v>
      </c>
      <c r="DQW1214" s="236" t="s">
        <v>239</v>
      </c>
      <c r="DQX1214" s="253" t="s">
        <v>26</v>
      </c>
      <c r="DQY1214" s="197">
        <v>7</v>
      </c>
      <c r="DQZ1214" s="197">
        <v>2</v>
      </c>
      <c r="DRA1214" s="198" t="s">
        <v>237</v>
      </c>
      <c r="DRB1214" s="199">
        <v>0</v>
      </c>
      <c r="DRC1214" s="199"/>
      <c r="DRD1214" s="254">
        <f t="shared" ref="DRD1214:DTH1214" si="158">DRD1215</f>
        <v>448.774</v>
      </c>
      <c r="DRE1214" s="236" t="s">
        <v>239</v>
      </c>
      <c r="DRF1214" s="253" t="s">
        <v>26</v>
      </c>
      <c r="DRG1214" s="197">
        <v>7</v>
      </c>
      <c r="DRH1214" s="197">
        <v>2</v>
      </c>
      <c r="DRI1214" s="198" t="s">
        <v>237</v>
      </c>
      <c r="DRJ1214" s="199">
        <v>0</v>
      </c>
      <c r="DRK1214" s="199"/>
      <c r="DRL1214" s="254">
        <f t="shared" si="158"/>
        <v>448.774</v>
      </c>
      <c r="DRM1214" s="236" t="s">
        <v>239</v>
      </c>
      <c r="DRN1214" s="253" t="s">
        <v>26</v>
      </c>
      <c r="DRO1214" s="197">
        <v>7</v>
      </c>
      <c r="DRP1214" s="197">
        <v>2</v>
      </c>
      <c r="DRQ1214" s="198" t="s">
        <v>237</v>
      </c>
      <c r="DRR1214" s="199">
        <v>0</v>
      </c>
      <c r="DRS1214" s="199"/>
      <c r="DRT1214" s="254">
        <f t="shared" si="158"/>
        <v>448.774</v>
      </c>
      <c r="DRU1214" s="236" t="s">
        <v>239</v>
      </c>
      <c r="DRV1214" s="253" t="s">
        <v>26</v>
      </c>
      <c r="DRW1214" s="197">
        <v>7</v>
      </c>
      <c r="DRX1214" s="197">
        <v>2</v>
      </c>
      <c r="DRY1214" s="198" t="s">
        <v>237</v>
      </c>
      <c r="DRZ1214" s="199">
        <v>0</v>
      </c>
      <c r="DSA1214" s="199"/>
      <c r="DSB1214" s="254">
        <f t="shared" si="158"/>
        <v>448.774</v>
      </c>
      <c r="DSC1214" s="236" t="s">
        <v>239</v>
      </c>
      <c r="DSD1214" s="253" t="s">
        <v>26</v>
      </c>
      <c r="DSE1214" s="197">
        <v>7</v>
      </c>
      <c r="DSF1214" s="197">
        <v>2</v>
      </c>
      <c r="DSG1214" s="198" t="s">
        <v>237</v>
      </c>
      <c r="DSH1214" s="199">
        <v>0</v>
      </c>
      <c r="DSI1214" s="199"/>
      <c r="DSJ1214" s="254">
        <f t="shared" si="158"/>
        <v>448.774</v>
      </c>
      <c r="DSK1214" s="236" t="s">
        <v>239</v>
      </c>
      <c r="DSL1214" s="253" t="s">
        <v>26</v>
      </c>
      <c r="DSM1214" s="197">
        <v>7</v>
      </c>
      <c r="DSN1214" s="197">
        <v>2</v>
      </c>
      <c r="DSO1214" s="198" t="s">
        <v>237</v>
      </c>
      <c r="DSP1214" s="199">
        <v>0</v>
      </c>
      <c r="DSQ1214" s="199"/>
      <c r="DSR1214" s="254">
        <f t="shared" si="158"/>
        <v>448.774</v>
      </c>
      <c r="DSS1214" s="236" t="s">
        <v>239</v>
      </c>
      <c r="DST1214" s="253" t="s">
        <v>26</v>
      </c>
      <c r="DSU1214" s="197">
        <v>7</v>
      </c>
      <c r="DSV1214" s="197">
        <v>2</v>
      </c>
      <c r="DSW1214" s="198" t="s">
        <v>237</v>
      </c>
      <c r="DSX1214" s="199">
        <v>0</v>
      </c>
      <c r="DSY1214" s="199"/>
      <c r="DSZ1214" s="254">
        <f t="shared" si="158"/>
        <v>448.774</v>
      </c>
      <c r="DTA1214" s="236" t="s">
        <v>239</v>
      </c>
      <c r="DTB1214" s="253" t="s">
        <v>26</v>
      </c>
      <c r="DTC1214" s="197">
        <v>7</v>
      </c>
      <c r="DTD1214" s="197">
        <v>2</v>
      </c>
      <c r="DTE1214" s="198" t="s">
        <v>237</v>
      </c>
      <c r="DTF1214" s="199">
        <v>0</v>
      </c>
      <c r="DTG1214" s="199"/>
      <c r="DTH1214" s="254">
        <f t="shared" si="158"/>
        <v>448.774</v>
      </c>
      <c r="DTI1214" s="236" t="s">
        <v>239</v>
      </c>
      <c r="DTJ1214" s="253" t="s">
        <v>26</v>
      </c>
      <c r="DTK1214" s="197">
        <v>7</v>
      </c>
      <c r="DTL1214" s="197">
        <v>2</v>
      </c>
      <c r="DTM1214" s="198" t="s">
        <v>237</v>
      </c>
      <c r="DTN1214" s="199">
        <v>0</v>
      </c>
      <c r="DTO1214" s="199"/>
      <c r="DTP1214" s="254">
        <f t="shared" ref="DTP1214:DVT1214" si="159">DTP1215</f>
        <v>448.774</v>
      </c>
      <c r="DTQ1214" s="236" t="s">
        <v>239</v>
      </c>
      <c r="DTR1214" s="253" t="s">
        <v>26</v>
      </c>
      <c r="DTS1214" s="197">
        <v>7</v>
      </c>
      <c r="DTT1214" s="197">
        <v>2</v>
      </c>
      <c r="DTU1214" s="198" t="s">
        <v>237</v>
      </c>
      <c r="DTV1214" s="199">
        <v>0</v>
      </c>
      <c r="DTW1214" s="199"/>
      <c r="DTX1214" s="254">
        <f t="shared" si="159"/>
        <v>448.774</v>
      </c>
      <c r="DTY1214" s="236" t="s">
        <v>239</v>
      </c>
      <c r="DTZ1214" s="253" t="s">
        <v>26</v>
      </c>
      <c r="DUA1214" s="197">
        <v>7</v>
      </c>
      <c r="DUB1214" s="197">
        <v>2</v>
      </c>
      <c r="DUC1214" s="198" t="s">
        <v>237</v>
      </c>
      <c r="DUD1214" s="199">
        <v>0</v>
      </c>
      <c r="DUE1214" s="199"/>
      <c r="DUF1214" s="254">
        <f t="shared" si="159"/>
        <v>448.774</v>
      </c>
      <c r="DUG1214" s="236" t="s">
        <v>239</v>
      </c>
      <c r="DUH1214" s="253" t="s">
        <v>26</v>
      </c>
      <c r="DUI1214" s="197">
        <v>7</v>
      </c>
      <c r="DUJ1214" s="197">
        <v>2</v>
      </c>
      <c r="DUK1214" s="198" t="s">
        <v>237</v>
      </c>
      <c r="DUL1214" s="199">
        <v>0</v>
      </c>
      <c r="DUM1214" s="199"/>
      <c r="DUN1214" s="254">
        <f t="shared" si="159"/>
        <v>448.774</v>
      </c>
      <c r="DUO1214" s="236" t="s">
        <v>239</v>
      </c>
      <c r="DUP1214" s="253" t="s">
        <v>26</v>
      </c>
      <c r="DUQ1214" s="197">
        <v>7</v>
      </c>
      <c r="DUR1214" s="197">
        <v>2</v>
      </c>
      <c r="DUS1214" s="198" t="s">
        <v>237</v>
      </c>
      <c r="DUT1214" s="199">
        <v>0</v>
      </c>
      <c r="DUU1214" s="199"/>
      <c r="DUV1214" s="254">
        <f t="shared" si="159"/>
        <v>448.774</v>
      </c>
      <c r="DUW1214" s="236" t="s">
        <v>239</v>
      </c>
      <c r="DUX1214" s="253" t="s">
        <v>26</v>
      </c>
      <c r="DUY1214" s="197">
        <v>7</v>
      </c>
      <c r="DUZ1214" s="197">
        <v>2</v>
      </c>
      <c r="DVA1214" s="198" t="s">
        <v>237</v>
      </c>
      <c r="DVB1214" s="199">
        <v>0</v>
      </c>
      <c r="DVC1214" s="199"/>
      <c r="DVD1214" s="254">
        <f t="shared" si="159"/>
        <v>448.774</v>
      </c>
      <c r="DVE1214" s="236" t="s">
        <v>239</v>
      </c>
      <c r="DVF1214" s="253" t="s">
        <v>26</v>
      </c>
      <c r="DVG1214" s="197">
        <v>7</v>
      </c>
      <c r="DVH1214" s="197">
        <v>2</v>
      </c>
      <c r="DVI1214" s="198" t="s">
        <v>237</v>
      </c>
      <c r="DVJ1214" s="199">
        <v>0</v>
      </c>
      <c r="DVK1214" s="199"/>
      <c r="DVL1214" s="254">
        <f t="shared" si="159"/>
        <v>448.774</v>
      </c>
      <c r="DVM1214" s="236" t="s">
        <v>239</v>
      </c>
      <c r="DVN1214" s="253" t="s">
        <v>26</v>
      </c>
      <c r="DVO1214" s="197">
        <v>7</v>
      </c>
      <c r="DVP1214" s="197">
        <v>2</v>
      </c>
      <c r="DVQ1214" s="198" t="s">
        <v>237</v>
      </c>
      <c r="DVR1214" s="199">
        <v>0</v>
      </c>
      <c r="DVS1214" s="199"/>
      <c r="DVT1214" s="254">
        <f t="shared" si="159"/>
        <v>448.774</v>
      </c>
      <c r="DVU1214" s="236" t="s">
        <v>239</v>
      </c>
      <c r="DVV1214" s="253" t="s">
        <v>26</v>
      </c>
      <c r="DVW1214" s="197">
        <v>7</v>
      </c>
      <c r="DVX1214" s="197">
        <v>2</v>
      </c>
      <c r="DVY1214" s="198" t="s">
        <v>237</v>
      </c>
      <c r="DVZ1214" s="199">
        <v>0</v>
      </c>
      <c r="DWA1214" s="199"/>
      <c r="DWB1214" s="254">
        <f t="shared" ref="DWB1214:DYF1214" si="160">DWB1215</f>
        <v>448.774</v>
      </c>
      <c r="DWC1214" s="236" t="s">
        <v>239</v>
      </c>
      <c r="DWD1214" s="253" t="s">
        <v>26</v>
      </c>
      <c r="DWE1214" s="197">
        <v>7</v>
      </c>
      <c r="DWF1214" s="197">
        <v>2</v>
      </c>
      <c r="DWG1214" s="198" t="s">
        <v>237</v>
      </c>
      <c r="DWH1214" s="199">
        <v>0</v>
      </c>
      <c r="DWI1214" s="199"/>
      <c r="DWJ1214" s="254">
        <f t="shared" si="160"/>
        <v>448.774</v>
      </c>
      <c r="DWK1214" s="236" t="s">
        <v>239</v>
      </c>
      <c r="DWL1214" s="253" t="s">
        <v>26</v>
      </c>
      <c r="DWM1214" s="197">
        <v>7</v>
      </c>
      <c r="DWN1214" s="197">
        <v>2</v>
      </c>
      <c r="DWO1214" s="198" t="s">
        <v>237</v>
      </c>
      <c r="DWP1214" s="199">
        <v>0</v>
      </c>
      <c r="DWQ1214" s="199"/>
      <c r="DWR1214" s="254">
        <f t="shared" si="160"/>
        <v>448.774</v>
      </c>
      <c r="DWS1214" s="236" t="s">
        <v>239</v>
      </c>
      <c r="DWT1214" s="253" t="s">
        <v>26</v>
      </c>
      <c r="DWU1214" s="197">
        <v>7</v>
      </c>
      <c r="DWV1214" s="197">
        <v>2</v>
      </c>
      <c r="DWW1214" s="198" t="s">
        <v>237</v>
      </c>
      <c r="DWX1214" s="199">
        <v>0</v>
      </c>
      <c r="DWY1214" s="199"/>
      <c r="DWZ1214" s="254">
        <f t="shared" si="160"/>
        <v>448.774</v>
      </c>
      <c r="DXA1214" s="236" t="s">
        <v>239</v>
      </c>
      <c r="DXB1214" s="253" t="s">
        <v>26</v>
      </c>
      <c r="DXC1214" s="197">
        <v>7</v>
      </c>
      <c r="DXD1214" s="197">
        <v>2</v>
      </c>
      <c r="DXE1214" s="198" t="s">
        <v>237</v>
      </c>
      <c r="DXF1214" s="199">
        <v>0</v>
      </c>
      <c r="DXG1214" s="199"/>
      <c r="DXH1214" s="254">
        <f t="shared" si="160"/>
        <v>448.774</v>
      </c>
      <c r="DXI1214" s="236" t="s">
        <v>239</v>
      </c>
      <c r="DXJ1214" s="253" t="s">
        <v>26</v>
      </c>
      <c r="DXK1214" s="197">
        <v>7</v>
      </c>
      <c r="DXL1214" s="197">
        <v>2</v>
      </c>
      <c r="DXM1214" s="198" t="s">
        <v>237</v>
      </c>
      <c r="DXN1214" s="199">
        <v>0</v>
      </c>
      <c r="DXO1214" s="199"/>
      <c r="DXP1214" s="254">
        <f t="shared" si="160"/>
        <v>448.774</v>
      </c>
      <c r="DXQ1214" s="236" t="s">
        <v>239</v>
      </c>
      <c r="DXR1214" s="253" t="s">
        <v>26</v>
      </c>
      <c r="DXS1214" s="197">
        <v>7</v>
      </c>
      <c r="DXT1214" s="197">
        <v>2</v>
      </c>
      <c r="DXU1214" s="198" t="s">
        <v>237</v>
      </c>
      <c r="DXV1214" s="199">
        <v>0</v>
      </c>
      <c r="DXW1214" s="199"/>
      <c r="DXX1214" s="254">
        <f t="shared" si="160"/>
        <v>448.774</v>
      </c>
      <c r="DXY1214" s="236" t="s">
        <v>239</v>
      </c>
      <c r="DXZ1214" s="253" t="s">
        <v>26</v>
      </c>
      <c r="DYA1214" s="197">
        <v>7</v>
      </c>
      <c r="DYB1214" s="197">
        <v>2</v>
      </c>
      <c r="DYC1214" s="198" t="s">
        <v>237</v>
      </c>
      <c r="DYD1214" s="199">
        <v>0</v>
      </c>
      <c r="DYE1214" s="199"/>
      <c r="DYF1214" s="254">
        <f t="shared" si="160"/>
        <v>448.774</v>
      </c>
      <c r="DYG1214" s="236" t="s">
        <v>239</v>
      </c>
      <c r="DYH1214" s="253" t="s">
        <v>26</v>
      </c>
      <c r="DYI1214" s="197">
        <v>7</v>
      </c>
      <c r="DYJ1214" s="197">
        <v>2</v>
      </c>
      <c r="DYK1214" s="198" t="s">
        <v>237</v>
      </c>
      <c r="DYL1214" s="199">
        <v>0</v>
      </c>
      <c r="DYM1214" s="199"/>
      <c r="DYN1214" s="254">
        <f t="shared" ref="DYN1214:EAR1214" si="161">DYN1215</f>
        <v>448.774</v>
      </c>
      <c r="DYO1214" s="236" t="s">
        <v>239</v>
      </c>
      <c r="DYP1214" s="253" t="s">
        <v>26</v>
      </c>
      <c r="DYQ1214" s="197">
        <v>7</v>
      </c>
      <c r="DYR1214" s="197">
        <v>2</v>
      </c>
      <c r="DYS1214" s="198" t="s">
        <v>237</v>
      </c>
      <c r="DYT1214" s="199">
        <v>0</v>
      </c>
      <c r="DYU1214" s="199"/>
      <c r="DYV1214" s="254">
        <f t="shared" si="161"/>
        <v>448.774</v>
      </c>
      <c r="DYW1214" s="236" t="s">
        <v>239</v>
      </c>
      <c r="DYX1214" s="253" t="s">
        <v>26</v>
      </c>
      <c r="DYY1214" s="197">
        <v>7</v>
      </c>
      <c r="DYZ1214" s="197">
        <v>2</v>
      </c>
      <c r="DZA1214" s="198" t="s">
        <v>237</v>
      </c>
      <c r="DZB1214" s="199">
        <v>0</v>
      </c>
      <c r="DZC1214" s="199"/>
      <c r="DZD1214" s="254">
        <f t="shared" si="161"/>
        <v>448.774</v>
      </c>
      <c r="DZE1214" s="236" t="s">
        <v>239</v>
      </c>
      <c r="DZF1214" s="253" t="s">
        <v>26</v>
      </c>
      <c r="DZG1214" s="197">
        <v>7</v>
      </c>
      <c r="DZH1214" s="197">
        <v>2</v>
      </c>
      <c r="DZI1214" s="198" t="s">
        <v>237</v>
      </c>
      <c r="DZJ1214" s="199">
        <v>0</v>
      </c>
      <c r="DZK1214" s="199"/>
      <c r="DZL1214" s="254">
        <f t="shared" si="161"/>
        <v>448.774</v>
      </c>
      <c r="DZM1214" s="236" t="s">
        <v>239</v>
      </c>
      <c r="DZN1214" s="253" t="s">
        <v>26</v>
      </c>
      <c r="DZO1214" s="197">
        <v>7</v>
      </c>
      <c r="DZP1214" s="197">
        <v>2</v>
      </c>
      <c r="DZQ1214" s="198" t="s">
        <v>237</v>
      </c>
      <c r="DZR1214" s="199">
        <v>0</v>
      </c>
      <c r="DZS1214" s="199"/>
      <c r="DZT1214" s="254">
        <f t="shared" si="161"/>
        <v>448.774</v>
      </c>
      <c r="DZU1214" s="236" t="s">
        <v>239</v>
      </c>
      <c r="DZV1214" s="253" t="s">
        <v>26</v>
      </c>
      <c r="DZW1214" s="197">
        <v>7</v>
      </c>
      <c r="DZX1214" s="197">
        <v>2</v>
      </c>
      <c r="DZY1214" s="198" t="s">
        <v>237</v>
      </c>
      <c r="DZZ1214" s="199">
        <v>0</v>
      </c>
      <c r="EAA1214" s="199"/>
      <c r="EAB1214" s="254">
        <f t="shared" si="161"/>
        <v>448.774</v>
      </c>
      <c r="EAC1214" s="236" t="s">
        <v>239</v>
      </c>
      <c r="EAD1214" s="253" t="s">
        <v>26</v>
      </c>
      <c r="EAE1214" s="197">
        <v>7</v>
      </c>
      <c r="EAF1214" s="197">
        <v>2</v>
      </c>
      <c r="EAG1214" s="198" t="s">
        <v>237</v>
      </c>
      <c r="EAH1214" s="199">
        <v>0</v>
      </c>
      <c r="EAI1214" s="199"/>
      <c r="EAJ1214" s="254">
        <f t="shared" si="161"/>
        <v>448.774</v>
      </c>
      <c r="EAK1214" s="236" t="s">
        <v>239</v>
      </c>
      <c r="EAL1214" s="253" t="s">
        <v>26</v>
      </c>
      <c r="EAM1214" s="197">
        <v>7</v>
      </c>
      <c r="EAN1214" s="197">
        <v>2</v>
      </c>
      <c r="EAO1214" s="198" t="s">
        <v>237</v>
      </c>
      <c r="EAP1214" s="199">
        <v>0</v>
      </c>
      <c r="EAQ1214" s="199"/>
      <c r="EAR1214" s="254">
        <f t="shared" si="161"/>
        <v>448.774</v>
      </c>
      <c r="EAS1214" s="236" t="s">
        <v>239</v>
      </c>
      <c r="EAT1214" s="253" t="s">
        <v>26</v>
      </c>
      <c r="EAU1214" s="197">
        <v>7</v>
      </c>
      <c r="EAV1214" s="197">
        <v>2</v>
      </c>
      <c r="EAW1214" s="198" t="s">
        <v>237</v>
      </c>
      <c r="EAX1214" s="199">
        <v>0</v>
      </c>
      <c r="EAY1214" s="199"/>
      <c r="EAZ1214" s="254">
        <f t="shared" ref="EAZ1214:EDD1214" si="162">EAZ1215</f>
        <v>448.774</v>
      </c>
      <c r="EBA1214" s="236" t="s">
        <v>239</v>
      </c>
      <c r="EBB1214" s="253" t="s">
        <v>26</v>
      </c>
      <c r="EBC1214" s="197">
        <v>7</v>
      </c>
      <c r="EBD1214" s="197">
        <v>2</v>
      </c>
      <c r="EBE1214" s="198" t="s">
        <v>237</v>
      </c>
      <c r="EBF1214" s="199">
        <v>0</v>
      </c>
      <c r="EBG1214" s="199"/>
      <c r="EBH1214" s="254">
        <f t="shared" si="162"/>
        <v>448.774</v>
      </c>
      <c r="EBI1214" s="236" t="s">
        <v>239</v>
      </c>
      <c r="EBJ1214" s="253" t="s">
        <v>26</v>
      </c>
      <c r="EBK1214" s="197">
        <v>7</v>
      </c>
      <c r="EBL1214" s="197">
        <v>2</v>
      </c>
      <c r="EBM1214" s="198" t="s">
        <v>237</v>
      </c>
      <c r="EBN1214" s="199">
        <v>0</v>
      </c>
      <c r="EBO1214" s="199"/>
      <c r="EBP1214" s="254">
        <f t="shared" si="162"/>
        <v>448.774</v>
      </c>
      <c r="EBQ1214" s="236" t="s">
        <v>239</v>
      </c>
      <c r="EBR1214" s="253" t="s">
        <v>26</v>
      </c>
      <c r="EBS1214" s="197">
        <v>7</v>
      </c>
      <c r="EBT1214" s="197">
        <v>2</v>
      </c>
      <c r="EBU1214" s="198" t="s">
        <v>237</v>
      </c>
      <c r="EBV1214" s="199">
        <v>0</v>
      </c>
      <c r="EBW1214" s="199"/>
      <c r="EBX1214" s="254">
        <f t="shared" si="162"/>
        <v>448.774</v>
      </c>
      <c r="EBY1214" s="236" t="s">
        <v>239</v>
      </c>
      <c r="EBZ1214" s="253" t="s">
        <v>26</v>
      </c>
      <c r="ECA1214" s="197">
        <v>7</v>
      </c>
      <c r="ECB1214" s="197">
        <v>2</v>
      </c>
      <c r="ECC1214" s="198" t="s">
        <v>237</v>
      </c>
      <c r="ECD1214" s="199">
        <v>0</v>
      </c>
      <c r="ECE1214" s="199"/>
      <c r="ECF1214" s="254">
        <f t="shared" si="162"/>
        <v>448.774</v>
      </c>
      <c r="ECG1214" s="236" t="s">
        <v>239</v>
      </c>
      <c r="ECH1214" s="253" t="s">
        <v>26</v>
      </c>
      <c r="ECI1214" s="197">
        <v>7</v>
      </c>
      <c r="ECJ1214" s="197">
        <v>2</v>
      </c>
      <c r="ECK1214" s="198" t="s">
        <v>237</v>
      </c>
      <c r="ECL1214" s="199">
        <v>0</v>
      </c>
      <c r="ECM1214" s="199"/>
      <c r="ECN1214" s="254">
        <f t="shared" si="162"/>
        <v>448.774</v>
      </c>
      <c r="ECO1214" s="236" t="s">
        <v>239</v>
      </c>
      <c r="ECP1214" s="253" t="s">
        <v>26</v>
      </c>
      <c r="ECQ1214" s="197">
        <v>7</v>
      </c>
      <c r="ECR1214" s="197">
        <v>2</v>
      </c>
      <c r="ECS1214" s="198" t="s">
        <v>237</v>
      </c>
      <c r="ECT1214" s="199">
        <v>0</v>
      </c>
      <c r="ECU1214" s="199"/>
      <c r="ECV1214" s="254">
        <f t="shared" si="162"/>
        <v>448.774</v>
      </c>
      <c r="ECW1214" s="236" t="s">
        <v>239</v>
      </c>
      <c r="ECX1214" s="253" t="s">
        <v>26</v>
      </c>
      <c r="ECY1214" s="197">
        <v>7</v>
      </c>
      <c r="ECZ1214" s="197">
        <v>2</v>
      </c>
      <c r="EDA1214" s="198" t="s">
        <v>237</v>
      </c>
      <c r="EDB1214" s="199">
        <v>0</v>
      </c>
      <c r="EDC1214" s="199"/>
      <c r="EDD1214" s="254">
        <f t="shared" si="162"/>
        <v>448.774</v>
      </c>
      <c r="EDE1214" s="236" t="s">
        <v>239</v>
      </c>
      <c r="EDF1214" s="253" t="s">
        <v>26</v>
      </c>
      <c r="EDG1214" s="197">
        <v>7</v>
      </c>
      <c r="EDH1214" s="197">
        <v>2</v>
      </c>
      <c r="EDI1214" s="198" t="s">
        <v>237</v>
      </c>
      <c r="EDJ1214" s="199">
        <v>0</v>
      </c>
      <c r="EDK1214" s="199"/>
      <c r="EDL1214" s="254">
        <f t="shared" ref="EDL1214:EFP1214" si="163">EDL1215</f>
        <v>448.774</v>
      </c>
      <c r="EDM1214" s="236" t="s">
        <v>239</v>
      </c>
      <c r="EDN1214" s="253" t="s">
        <v>26</v>
      </c>
      <c r="EDO1214" s="197">
        <v>7</v>
      </c>
      <c r="EDP1214" s="197">
        <v>2</v>
      </c>
      <c r="EDQ1214" s="198" t="s">
        <v>237</v>
      </c>
      <c r="EDR1214" s="199">
        <v>0</v>
      </c>
      <c r="EDS1214" s="199"/>
      <c r="EDT1214" s="254">
        <f t="shared" si="163"/>
        <v>448.774</v>
      </c>
      <c r="EDU1214" s="236" t="s">
        <v>239</v>
      </c>
      <c r="EDV1214" s="253" t="s">
        <v>26</v>
      </c>
      <c r="EDW1214" s="197">
        <v>7</v>
      </c>
      <c r="EDX1214" s="197">
        <v>2</v>
      </c>
      <c r="EDY1214" s="198" t="s">
        <v>237</v>
      </c>
      <c r="EDZ1214" s="199">
        <v>0</v>
      </c>
      <c r="EEA1214" s="199"/>
      <c r="EEB1214" s="254">
        <f t="shared" si="163"/>
        <v>448.774</v>
      </c>
      <c r="EEC1214" s="236" t="s">
        <v>239</v>
      </c>
      <c r="EED1214" s="253" t="s">
        <v>26</v>
      </c>
      <c r="EEE1214" s="197">
        <v>7</v>
      </c>
      <c r="EEF1214" s="197">
        <v>2</v>
      </c>
      <c r="EEG1214" s="198" t="s">
        <v>237</v>
      </c>
      <c r="EEH1214" s="199">
        <v>0</v>
      </c>
      <c r="EEI1214" s="199"/>
      <c r="EEJ1214" s="254">
        <f t="shared" si="163"/>
        <v>448.774</v>
      </c>
      <c r="EEK1214" s="236" t="s">
        <v>239</v>
      </c>
      <c r="EEL1214" s="253" t="s">
        <v>26</v>
      </c>
      <c r="EEM1214" s="197">
        <v>7</v>
      </c>
      <c r="EEN1214" s="197">
        <v>2</v>
      </c>
      <c r="EEO1214" s="198" t="s">
        <v>237</v>
      </c>
      <c r="EEP1214" s="199">
        <v>0</v>
      </c>
      <c r="EEQ1214" s="199"/>
      <c r="EER1214" s="254">
        <f t="shared" si="163"/>
        <v>448.774</v>
      </c>
      <c r="EES1214" s="236" t="s">
        <v>239</v>
      </c>
      <c r="EET1214" s="253" t="s">
        <v>26</v>
      </c>
      <c r="EEU1214" s="197">
        <v>7</v>
      </c>
      <c r="EEV1214" s="197">
        <v>2</v>
      </c>
      <c r="EEW1214" s="198" t="s">
        <v>237</v>
      </c>
      <c r="EEX1214" s="199">
        <v>0</v>
      </c>
      <c r="EEY1214" s="199"/>
      <c r="EEZ1214" s="254">
        <f t="shared" si="163"/>
        <v>448.774</v>
      </c>
      <c r="EFA1214" s="236" t="s">
        <v>239</v>
      </c>
      <c r="EFB1214" s="253" t="s">
        <v>26</v>
      </c>
      <c r="EFC1214" s="197">
        <v>7</v>
      </c>
      <c r="EFD1214" s="197">
        <v>2</v>
      </c>
      <c r="EFE1214" s="198" t="s">
        <v>237</v>
      </c>
      <c r="EFF1214" s="199">
        <v>0</v>
      </c>
      <c r="EFG1214" s="199"/>
      <c r="EFH1214" s="254">
        <f t="shared" si="163"/>
        <v>448.774</v>
      </c>
      <c r="EFI1214" s="236" t="s">
        <v>239</v>
      </c>
      <c r="EFJ1214" s="253" t="s">
        <v>26</v>
      </c>
      <c r="EFK1214" s="197">
        <v>7</v>
      </c>
      <c r="EFL1214" s="197">
        <v>2</v>
      </c>
      <c r="EFM1214" s="198" t="s">
        <v>237</v>
      </c>
      <c r="EFN1214" s="199">
        <v>0</v>
      </c>
      <c r="EFO1214" s="199"/>
      <c r="EFP1214" s="254">
        <f t="shared" si="163"/>
        <v>448.774</v>
      </c>
      <c r="EFQ1214" s="236" t="s">
        <v>239</v>
      </c>
      <c r="EFR1214" s="253" t="s">
        <v>26</v>
      </c>
      <c r="EFS1214" s="197">
        <v>7</v>
      </c>
      <c r="EFT1214" s="197">
        <v>2</v>
      </c>
      <c r="EFU1214" s="198" t="s">
        <v>237</v>
      </c>
      <c r="EFV1214" s="199">
        <v>0</v>
      </c>
      <c r="EFW1214" s="199"/>
      <c r="EFX1214" s="254">
        <f t="shared" ref="EFX1214:EIB1214" si="164">EFX1215</f>
        <v>448.774</v>
      </c>
      <c r="EFY1214" s="236" t="s">
        <v>239</v>
      </c>
      <c r="EFZ1214" s="253" t="s">
        <v>26</v>
      </c>
      <c r="EGA1214" s="197">
        <v>7</v>
      </c>
      <c r="EGB1214" s="197">
        <v>2</v>
      </c>
      <c r="EGC1214" s="198" t="s">
        <v>237</v>
      </c>
      <c r="EGD1214" s="199">
        <v>0</v>
      </c>
      <c r="EGE1214" s="199"/>
      <c r="EGF1214" s="254">
        <f t="shared" si="164"/>
        <v>448.774</v>
      </c>
      <c r="EGG1214" s="236" t="s">
        <v>239</v>
      </c>
      <c r="EGH1214" s="253" t="s">
        <v>26</v>
      </c>
      <c r="EGI1214" s="197">
        <v>7</v>
      </c>
      <c r="EGJ1214" s="197">
        <v>2</v>
      </c>
      <c r="EGK1214" s="198" t="s">
        <v>237</v>
      </c>
      <c r="EGL1214" s="199">
        <v>0</v>
      </c>
      <c r="EGM1214" s="199"/>
      <c r="EGN1214" s="254">
        <f t="shared" si="164"/>
        <v>448.774</v>
      </c>
      <c r="EGO1214" s="236" t="s">
        <v>239</v>
      </c>
      <c r="EGP1214" s="253" t="s">
        <v>26</v>
      </c>
      <c r="EGQ1214" s="197">
        <v>7</v>
      </c>
      <c r="EGR1214" s="197">
        <v>2</v>
      </c>
      <c r="EGS1214" s="198" t="s">
        <v>237</v>
      </c>
      <c r="EGT1214" s="199">
        <v>0</v>
      </c>
      <c r="EGU1214" s="199"/>
      <c r="EGV1214" s="254">
        <f t="shared" si="164"/>
        <v>448.774</v>
      </c>
      <c r="EGW1214" s="236" t="s">
        <v>239</v>
      </c>
      <c r="EGX1214" s="253" t="s">
        <v>26</v>
      </c>
      <c r="EGY1214" s="197">
        <v>7</v>
      </c>
      <c r="EGZ1214" s="197">
        <v>2</v>
      </c>
      <c r="EHA1214" s="198" t="s">
        <v>237</v>
      </c>
      <c r="EHB1214" s="199">
        <v>0</v>
      </c>
      <c r="EHC1214" s="199"/>
      <c r="EHD1214" s="254">
        <f t="shared" si="164"/>
        <v>448.774</v>
      </c>
      <c r="EHE1214" s="236" t="s">
        <v>239</v>
      </c>
      <c r="EHF1214" s="253" t="s">
        <v>26</v>
      </c>
      <c r="EHG1214" s="197">
        <v>7</v>
      </c>
      <c r="EHH1214" s="197">
        <v>2</v>
      </c>
      <c r="EHI1214" s="198" t="s">
        <v>237</v>
      </c>
      <c r="EHJ1214" s="199">
        <v>0</v>
      </c>
      <c r="EHK1214" s="199"/>
      <c r="EHL1214" s="254">
        <f t="shared" si="164"/>
        <v>448.774</v>
      </c>
      <c r="EHM1214" s="236" t="s">
        <v>239</v>
      </c>
      <c r="EHN1214" s="253" t="s">
        <v>26</v>
      </c>
      <c r="EHO1214" s="197">
        <v>7</v>
      </c>
      <c r="EHP1214" s="197">
        <v>2</v>
      </c>
      <c r="EHQ1214" s="198" t="s">
        <v>237</v>
      </c>
      <c r="EHR1214" s="199">
        <v>0</v>
      </c>
      <c r="EHS1214" s="199"/>
      <c r="EHT1214" s="254">
        <f t="shared" si="164"/>
        <v>448.774</v>
      </c>
      <c r="EHU1214" s="236" t="s">
        <v>239</v>
      </c>
      <c r="EHV1214" s="253" t="s">
        <v>26</v>
      </c>
      <c r="EHW1214" s="197">
        <v>7</v>
      </c>
      <c r="EHX1214" s="197">
        <v>2</v>
      </c>
      <c r="EHY1214" s="198" t="s">
        <v>237</v>
      </c>
      <c r="EHZ1214" s="199">
        <v>0</v>
      </c>
      <c r="EIA1214" s="199"/>
      <c r="EIB1214" s="254">
        <f t="shared" si="164"/>
        <v>448.774</v>
      </c>
      <c r="EIC1214" s="236" t="s">
        <v>239</v>
      </c>
      <c r="EID1214" s="253" t="s">
        <v>26</v>
      </c>
      <c r="EIE1214" s="197">
        <v>7</v>
      </c>
      <c r="EIF1214" s="197">
        <v>2</v>
      </c>
      <c r="EIG1214" s="198" t="s">
        <v>237</v>
      </c>
      <c r="EIH1214" s="199">
        <v>0</v>
      </c>
      <c r="EII1214" s="199"/>
      <c r="EIJ1214" s="254">
        <f t="shared" ref="EIJ1214:EKN1214" si="165">EIJ1215</f>
        <v>448.774</v>
      </c>
      <c r="EIK1214" s="236" t="s">
        <v>239</v>
      </c>
      <c r="EIL1214" s="253" t="s">
        <v>26</v>
      </c>
      <c r="EIM1214" s="197">
        <v>7</v>
      </c>
      <c r="EIN1214" s="197">
        <v>2</v>
      </c>
      <c r="EIO1214" s="198" t="s">
        <v>237</v>
      </c>
      <c r="EIP1214" s="199">
        <v>0</v>
      </c>
      <c r="EIQ1214" s="199"/>
      <c r="EIR1214" s="254">
        <f t="shared" si="165"/>
        <v>448.774</v>
      </c>
      <c r="EIS1214" s="236" t="s">
        <v>239</v>
      </c>
      <c r="EIT1214" s="253" t="s">
        <v>26</v>
      </c>
      <c r="EIU1214" s="197">
        <v>7</v>
      </c>
      <c r="EIV1214" s="197">
        <v>2</v>
      </c>
      <c r="EIW1214" s="198" t="s">
        <v>237</v>
      </c>
      <c r="EIX1214" s="199">
        <v>0</v>
      </c>
      <c r="EIY1214" s="199"/>
      <c r="EIZ1214" s="254">
        <f t="shared" si="165"/>
        <v>448.774</v>
      </c>
      <c r="EJA1214" s="236" t="s">
        <v>239</v>
      </c>
      <c r="EJB1214" s="253" t="s">
        <v>26</v>
      </c>
      <c r="EJC1214" s="197">
        <v>7</v>
      </c>
      <c r="EJD1214" s="197">
        <v>2</v>
      </c>
      <c r="EJE1214" s="198" t="s">
        <v>237</v>
      </c>
      <c r="EJF1214" s="199">
        <v>0</v>
      </c>
      <c r="EJG1214" s="199"/>
      <c r="EJH1214" s="254">
        <f t="shared" si="165"/>
        <v>448.774</v>
      </c>
      <c r="EJI1214" s="236" t="s">
        <v>239</v>
      </c>
      <c r="EJJ1214" s="253" t="s">
        <v>26</v>
      </c>
      <c r="EJK1214" s="197">
        <v>7</v>
      </c>
      <c r="EJL1214" s="197">
        <v>2</v>
      </c>
      <c r="EJM1214" s="198" t="s">
        <v>237</v>
      </c>
      <c r="EJN1214" s="199">
        <v>0</v>
      </c>
      <c r="EJO1214" s="199"/>
      <c r="EJP1214" s="254">
        <f t="shared" si="165"/>
        <v>448.774</v>
      </c>
      <c r="EJQ1214" s="236" t="s">
        <v>239</v>
      </c>
      <c r="EJR1214" s="253" t="s">
        <v>26</v>
      </c>
      <c r="EJS1214" s="197">
        <v>7</v>
      </c>
      <c r="EJT1214" s="197">
        <v>2</v>
      </c>
      <c r="EJU1214" s="198" t="s">
        <v>237</v>
      </c>
      <c r="EJV1214" s="199">
        <v>0</v>
      </c>
      <c r="EJW1214" s="199"/>
      <c r="EJX1214" s="254">
        <f t="shared" si="165"/>
        <v>448.774</v>
      </c>
      <c r="EJY1214" s="236" t="s">
        <v>239</v>
      </c>
      <c r="EJZ1214" s="253" t="s">
        <v>26</v>
      </c>
      <c r="EKA1214" s="197">
        <v>7</v>
      </c>
      <c r="EKB1214" s="197">
        <v>2</v>
      </c>
      <c r="EKC1214" s="198" t="s">
        <v>237</v>
      </c>
      <c r="EKD1214" s="199">
        <v>0</v>
      </c>
      <c r="EKE1214" s="199"/>
      <c r="EKF1214" s="254">
        <f t="shared" si="165"/>
        <v>448.774</v>
      </c>
      <c r="EKG1214" s="236" t="s">
        <v>239</v>
      </c>
      <c r="EKH1214" s="253" t="s">
        <v>26</v>
      </c>
      <c r="EKI1214" s="197">
        <v>7</v>
      </c>
      <c r="EKJ1214" s="197">
        <v>2</v>
      </c>
      <c r="EKK1214" s="198" t="s">
        <v>237</v>
      </c>
      <c r="EKL1214" s="199">
        <v>0</v>
      </c>
      <c r="EKM1214" s="199"/>
      <c r="EKN1214" s="254">
        <f t="shared" si="165"/>
        <v>448.774</v>
      </c>
      <c r="EKO1214" s="236" t="s">
        <v>239</v>
      </c>
      <c r="EKP1214" s="253" t="s">
        <v>26</v>
      </c>
      <c r="EKQ1214" s="197">
        <v>7</v>
      </c>
      <c r="EKR1214" s="197">
        <v>2</v>
      </c>
      <c r="EKS1214" s="198" t="s">
        <v>237</v>
      </c>
      <c r="EKT1214" s="199">
        <v>0</v>
      </c>
      <c r="EKU1214" s="199"/>
      <c r="EKV1214" s="254">
        <f t="shared" ref="EKV1214:EMZ1214" si="166">EKV1215</f>
        <v>448.774</v>
      </c>
      <c r="EKW1214" s="236" t="s">
        <v>239</v>
      </c>
      <c r="EKX1214" s="253" t="s">
        <v>26</v>
      </c>
      <c r="EKY1214" s="197">
        <v>7</v>
      </c>
      <c r="EKZ1214" s="197">
        <v>2</v>
      </c>
      <c r="ELA1214" s="198" t="s">
        <v>237</v>
      </c>
      <c r="ELB1214" s="199">
        <v>0</v>
      </c>
      <c r="ELC1214" s="199"/>
      <c r="ELD1214" s="254">
        <f t="shared" si="166"/>
        <v>448.774</v>
      </c>
      <c r="ELE1214" s="236" t="s">
        <v>239</v>
      </c>
      <c r="ELF1214" s="253" t="s">
        <v>26</v>
      </c>
      <c r="ELG1214" s="197">
        <v>7</v>
      </c>
      <c r="ELH1214" s="197">
        <v>2</v>
      </c>
      <c r="ELI1214" s="198" t="s">
        <v>237</v>
      </c>
      <c r="ELJ1214" s="199">
        <v>0</v>
      </c>
      <c r="ELK1214" s="199"/>
      <c r="ELL1214" s="254">
        <f t="shared" si="166"/>
        <v>448.774</v>
      </c>
      <c r="ELM1214" s="236" t="s">
        <v>239</v>
      </c>
      <c r="ELN1214" s="253" t="s">
        <v>26</v>
      </c>
      <c r="ELO1214" s="197">
        <v>7</v>
      </c>
      <c r="ELP1214" s="197">
        <v>2</v>
      </c>
      <c r="ELQ1214" s="198" t="s">
        <v>237</v>
      </c>
      <c r="ELR1214" s="199">
        <v>0</v>
      </c>
      <c r="ELS1214" s="199"/>
      <c r="ELT1214" s="254">
        <f t="shared" si="166"/>
        <v>448.774</v>
      </c>
      <c r="ELU1214" s="236" t="s">
        <v>239</v>
      </c>
      <c r="ELV1214" s="253" t="s">
        <v>26</v>
      </c>
      <c r="ELW1214" s="197">
        <v>7</v>
      </c>
      <c r="ELX1214" s="197">
        <v>2</v>
      </c>
      <c r="ELY1214" s="198" t="s">
        <v>237</v>
      </c>
      <c r="ELZ1214" s="199">
        <v>0</v>
      </c>
      <c r="EMA1214" s="199"/>
      <c r="EMB1214" s="254">
        <f t="shared" si="166"/>
        <v>448.774</v>
      </c>
      <c r="EMC1214" s="236" t="s">
        <v>239</v>
      </c>
      <c r="EMD1214" s="253" t="s">
        <v>26</v>
      </c>
      <c r="EME1214" s="197">
        <v>7</v>
      </c>
      <c r="EMF1214" s="197">
        <v>2</v>
      </c>
      <c r="EMG1214" s="198" t="s">
        <v>237</v>
      </c>
      <c r="EMH1214" s="199">
        <v>0</v>
      </c>
      <c r="EMI1214" s="199"/>
      <c r="EMJ1214" s="254">
        <f t="shared" si="166"/>
        <v>448.774</v>
      </c>
      <c r="EMK1214" s="236" t="s">
        <v>239</v>
      </c>
      <c r="EML1214" s="253" t="s">
        <v>26</v>
      </c>
      <c r="EMM1214" s="197">
        <v>7</v>
      </c>
      <c r="EMN1214" s="197">
        <v>2</v>
      </c>
      <c r="EMO1214" s="198" t="s">
        <v>237</v>
      </c>
      <c r="EMP1214" s="199">
        <v>0</v>
      </c>
      <c r="EMQ1214" s="199"/>
      <c r="EMR1214" s="254">
        <f t="shared" si="166"/>
        <v>448.774</v>
      </c>
      <c r="EMS1214" s="236" t="s">
        <v>239</v>
      </c>
      <c r="EMT1214" s="253" t="s">
        <v>26</v>
      </c>
      <c r="EMU1214" s="197">
        <v>7</v>
      </c>
      <c r="EMV1214" s="197">
        <v>2</v>
      </c>
      <c r="EMW1214" s="198" t="s">
        <v>237</v>
      </c>
      <c r="EMX1214" s="199">
        <v>0</v>
      </c>
      <c r="EMY1214" s="199"/>
      <c r="EMZ1214" s="254">
        <f t="shared" si="166"/>
        <v>448.774</v>
      </c>
      <c r="ENA1214" s="236" t="s">
        <v>239</v>
      </c>
      <c r="ENB1214" s="253" t="s">
        <v>26</v>
      </c>
      <c r="ENC1214" s="197">
        <v>7</v>
      </c>
      <c r="END1214" s="197">
        <v>2</v>
      </c>
      <c r="ENE1214" s="198" t="s">
        <v>237</v>
      </c>
      <c r="ENF1214" s="199">
        <v>0</v>
      </c>
      <c r="ENG1214" s="199"/>
      <c r="ENH1214" s="254">
        <f t="shared" ref="ENH1214:EPL1214" si="167">ENH1215</f>
        <v>448.774</v>
      </c>
      <c r="ENI1214" s="236" t="s">
        <v>239</v>
      </c>
      <c r="ENJ1214" s="253" t="s">
        <v>26</v>
      </c>
      <c r="ENK1214" s="197">
        <v>7</v>
      </c>
      <c r="ENL1214" s="197">
        <v>2</v>
      </c>
      <c r="ENM1214" s="198" t="s">
        <v>237</v>
      </c>
      <c r="ENN1214" s="199">
        <v>0</v>
      </c>
      <c r="ENO1214" s="199"/>
      <c r="ENP1214" s="254">
        <f t="shared" si="167"/>
        <v>448.774</v>
      </c>
      <c r="ENQ1214" s="236" t="s">
        <v>239</v>
      </c>
      <c r="ENR1214" s="253" t="s">
        <v>26</v>
      </c>
      <c r="ENS1214" s="197">
        <v>7</v>
      </c>
      <c r="ENT1214" s="197">
        <v>2</v>
      </c>
      <c r="ENU1214" s="198" t="s">
        <v>237</v>
      </c>
      <c r="ENV1214" s="199">
        <v>0</v>
      </c>
      <c r="ENW1214" s="199"/>
      <c r="ENX1214" s="254">
        <f t="shared" si="167"/>
        <v>448.774</v>
      </c>
      <c r="ENY1214" s="236" t="s">
        <v>239</v>
      </c>
      <c r="ENZ1214" s="253" t="s">
        <v>26</v>
      </c>
      <c r="EOA1214" s="197">
        <v>7</v>
      </c>
      <c r="EOB1214" s="197">
        <v>2</v>
      </c>
      <c r="EOC1214" s="198" t="s">
        <v>237</v>
      </c>
      <c r="EOD1214" s="199">
        <v>0</v>
      </c>
      <c r="EOE1214" s="199"/>
      <c r="EOF1214" s="254">
        <f t="shared" si="167"/>
        <v>448.774</v>
      </c>
      <c r="EOG1214" s="236" t="s">
        <v>239</v>
      </c>
      <c r="EOH1214" s="253" t="s">
        <v>26</v>
      </c>
      <c r="EOI1214" s="197">
        <v>7</v>
      </c>
      <c r="EOJ1214" s="197">
        <v>2</v>
      </c>
      <c r="EOK1214" s="198" t="s">
        <v>237</v>
      </c>
      <c r="EOL1214" s="199">
        <v>0</v>
      </c>
      <c r="EOM1214" s="199"/>
      <c r="EON1214" s="254">
        <f t="shared" si="167"/>
        <v>448.774</v>
      </c>
      <c r="EOO1214" s="236" t="s">
        <v>239</v>
      </c>
      <c r="EOP1214" s="253" t="s">
        <v>26</v>
      </c>
      <c r="EOQ1214" s="197">
        <v>7</v>
      </c>
      <c r="EOR1214" s="197">
        <v>2</v>
      </c>
      <c r="EOS1214" s="198" t="s">
        <v>237</v>
      </c>
      <c r="EOT1214" s="199">
        <v>0</v>
      </c>
      <c r="EOU1214" s="199"/>
      <c r="EOV1214" s="254">
        <f t="shared" si="167"/>
        <v>448.774</v>
      </c>
      <c r="EOW1214" s="236" t="s">
        <v>239</v>
      </c>
      <c r="EOX1214" s="253" t="s">
        <v>26</v>
      </c>
      <c r="EOY1214" s="197">
        <v>7</v>
      </c>
      <c r="EOZ1214" s="197">
        <v>2</v>
      </c>
      <c r="EPA1214" s="198" t="s">
        <v>237</v>
      </c>
      <c r="EPB1214" s="199">
        <v>0</v>
      </c>
      <c r="EPC1214" s="199"/>
      <c r="EPD1214" s="254">
        <f t="shared" si="167"/>
        <v>448.774</v>
      </c>
      <c r="EPE1214" s="236" t="s">
        <v>239</v>
      </c>
      <c r="EPF1214" s="253" t="s">
        <v>26</v>
      </c>
      <c r="EPG1214" s="197">
        <v>7</v>
      </c>
      <c r="EPH1214" s="197">
        <v>2</v>
      </c>
      <c r="EPI1214" s="198" t="s">
        <v>237</v>
      </c>
      <c r="EPJ1214" s="199">
        <v>0</v>
      </c>
      <c r="EPK1214" s="199"/>
      <c r="EPL1214" s="254">
        <f t="shared" si="167"/>
        <v>448.774</v>
      </c>
      <c r="EPM1214" s="236" t="s">
        <v>239</v>
      </c>
      <c r="EPN1214" s="253" t="s">
        <v>26</v>
      </c>
      <c r="EPO1214" s="197">
        <v>7</v>
      </c>
      <c r="EPP1214" s="197">
        <v>2</v>
      </c>
      <c r="EPQ1214" s="198" t="s">
        <v>237</v>
      </c>
      <c r="EPR1214" s="199">
        <v>0</v>
      </c>
      <c r="EPS1214" s="199"/>
      <c r="EPT1214" s="254">
        <f t="shared" ref="EPT1214:ERX1214" si="168">EPT1215</f>
        <v>448.774</v>
      </c>
      <c r="EPU1214" s="236" t="s">
        <v>239</v>
      </c>
      <c r="EPV1214" s="253" t="s">
        <v>26</v>
      </c>
      <c r="EPW1214" s="197">
        <v>7</v>
      </c>
      <c r="EPX1214" s="197">
        <v>2</v>
      </c>
      <c r="EPY1214" s="198" t="s">
        <v>237</v>
      </c>
      <c r="EPZ1214" s="199">
        <v>0</v>
      </c>
      <c r="EQA1214" s="199"/>
      <c r="EQB1214" s="254">
        <f t="shared" si="168"/>
        <v>448.774</v>
      </c>
      <c r="EQC1214" s="236" t="s">
        <v>239</v>
      </c>
      <c r="EQD1214" s="253" t="s">
        <v>26</v>
      </c>
      <c r="EQE1214" s="197">
        <v>7</v>
      </c>
      <c r="EQF1214" s="197">
        <v>2</v>
      </c>
      <c r="EQG1214" s="198" t="s">
        <v>237</v>
      </c>
      <c r="EQH1214" s="199">
        <v>0</v>
      </c>
      <c r="EQI1214" s="199"/>
      <c r="EQJ1214" s="254">
        <f t="shared" si="168"/>
        <v>448.774</v>
      </c>
      <c r="EQK1214" s="236" t="s">
        <v>239</v>
      </c>
      <c r="EQL1214" s="253" t="s">
        <v>26</v>
      </c>
      <c r="EQM1214" s="197">
        <v>7</v>
      </c>
      <c r="EQN1214" s="197">
        <v>2</v>
      </c>
      <c r="EQO1214" s="198" t="s">
        <v>237</v>
      </c>
      <c r="EQP1214" s="199">
        <v>0</v>
      </c>
      <c r="EQQ1214" s="199"/>
      <c r="EQR1214" s="254">
        <f t="shared" si="168"/>
        <v>448.774</v>
      </c>
      <c r="EQS1214" s="236" t="s">
        <v>239</v>
      </c>
      <c r="EQT1214" s="253" t="s">
        <v>26</v>
      </c>
      <c r="EQU1214" s="197">
        <v>7</v>
      </c>
      <c r="EQV1214" s="197">
        <v>2</v>
      </c>
      <c r="EQW1214" s="198" t="s">
        <v>237</v>
      </c>
      <c r="EQX1214" s="199">
        <v>0</v>
      </c>
      <c r="EQY1214" s="199"/>
      <c r="EQZ1214" s="254">
        <f t="shared" si="168"/>
        <v>448.774</v>
      </c>
      <c r="ERA1214" s="236" t="s">
        <v>239</v>
      </c>
      <c r="ERB1214" s="253" t="s">
        <v>26</v>
      </c>
      <c r="ERC1214" s="197">
        <v>7</v>
      </c>
      <c r="ERD1214" s="197">
        <v>2</v>
      </c>
      <c r="ERE1214" s="198" t="s">
        <v>237</v>
      </c>
      <c r="ERF1214" s="199">
        <v>0</v>
      </c>
      <c r="ERG1214" s="199"/>
      <c r="ERH1214" s="254">
        <f t="shared" si="168"/>
        <v>448.774</v>
      </c>
      <c r="ERI1214" s="236" t="s">
        <v>239</v>
      </c>
      <c r="ERJ1214" s="253" t="s">
        <v>26</v>
      </c>
      <c r="ERK1214" s="197">
        <v>7</v>
      </c>
      <c r="ERL1214" s="197">
        <v>2</v>
      </c>
      <c r="ERM1214" s="198" t="s">
        <v>237</v>
      </c>
      <c r="ERN1214" s="199">
        <v>0</v>
      </c>
      <c r="ERO1214" s="199"/>
      <c r="ERP1214" s="254">
        <f t="shared" si="168"/>
        <v>448.774</v>
      </c>
      <c r="ERQ1214" s="236" t="s">
        <v>239</v>
      </c>
      <c r="ERR1214" s="253" t="s">
        <v>26</v>
      </c>
      <c r="ERS1214" s="197">
        <v>7</v>
      </c>
      <c r="ERT1214" s="197">
        <v>2</v>
      </c>
      <c r="ERU1214" s="198" t="s">
        <v>237</v>
      </c>
      <c r="ERV1214" s="199">
        <v>0</v>
      </c>
      <c r="ERW1214" s="199"/>
      <c r="ERX1214" s="254">
        <f t="shared" si="168"/>
        <v>448.774</v>
      </c>
      <c r="ERY1214" s="236" t="s">
        <v>239</v>
      </c>
      <c r="ERZ1214" s="253" t="s">
        <v>26</v>
      </c>
      <c r="ESA1214" s="197">
        <v>7</v>
      </c>
      <c r="ESB1214" s="197">
        <v>2</v>
      </c>
      <c r="ESC1214" s="198" t="s">
        <v>237</v>
      </c>
      <c r="ESD1214" s="199">
        <v>0</v>
      </c>
      <c r="ESE1214" s="199"/>
      <c r="ESF1214" s="254">
        <f t="shared" ref="ESF1214:EUJ1214" si="169">ESF1215</f>
        <v>448.774</v>
      </c>
      <c r="ESG1214" s="236" t="s">
        <v>239</v>
      </c>
      <c r="ESH1214" s="253" t="s">
        <v>26</v>
      </c>
      <c r="ESI1214" s="197">
        <v>7</v>
      </c>
      <c r="ESJ1214" s="197">
        <v>2</v>
      </c>
      <c r="ESK1214" s="198" t="s">
        <v>237</v>
      </c>
      <c r="ESL1214" s="199">
        <v>0</v>
      </c>
      <c r="ESM1214" s="199"/>
      <c r="ESN1214" s="254">
        <f t="shared" si="169"/>
        <v>448.774</v>
      </c>
      <c r="ESO1214" s="236" t="s">
        <v>239</v>
      </c>
      <c r="ESP1214" s="253" t="s">
        <v>26</v>
      </c>
      <c r="ESQ1214" s="197">
        <v>7</v>
      </c>
      <c r="ESR1214" s="197">
        <v>2</v>
      </c>
      <c r="ESS1214" s="198" t="s">
        <v>237</v>
      </c>
      <c r="EST1214" s="199">
        <v>0</v>
      </c>
      <c r="ESU1214" s="199"/>
      <c r="ESV1214" s="254">
        <f t="shared" si="169"/>
        <v>448.774</v>
      </c>
      <c r="ESW1214" s="236" t="s">
        <v>239</v>
      </c>
      <c r="ESX1214" s="253" t="s">
        <v>26</v>
      </c>
      <c r="ESY1214" s="197">
        <v>7</v>
      </c>
      <c r="ESZ1214" s="197">
        <v>2</v>
      </c>
      <c r="ETA1214" s="198" t="s">
        <v>237</v>
      </c>
      <c r="ETB1214" s="199">
        <v>0</v>
      </c>
      <c r="ETC1214" s="199"/>
      <c r="ETD1214" s="254">
        <f t="shared" si="169"/>
        <v>448.774</v>
      </c>
      <c r="ETE1214" s="236" t="s">
        <v>239</v>
      </c>
      <c r="ETF1214" s="253" t="s">
        <v>26</v>
      </c>
      <c r="ETG1214" s="197">
        <v>7</v>
      </c>
      <c r="ETH1214" s="197">
        <v>2</v>
      </c>
      <c r="ETI1214" s="198" t="s">
        <v>237</v>
      </c>
      <c r="ETJ1214" s="199">
        <v>0</v>
      </c>
      <c r="ETK1214" s="199"/>
      <c r="ETL1214" s="254">
        <f t="shared" si="169"/>
        <v>448.774</v>
      </c>
      <c r="ETM1214" s="236" t="s">
        <v>239</v>
      </c>
      <c r="ETN1214" s="253" t="s">
        <v>26</v>
      </c>
      <c r="ETO1214" s="197">
        <v>7</v>
      </c>
      <c r="ETP1214" s="197">
        <v>2</v>
      </c>
      <c r="ETQ1214" s="198" t="s">
        <v>237</v>
      </c>
      <c r="ETR1214" s="199">
        <v>0</v>
      </c>
      <c r="ETS1214" s="199"/>
      <c r="ETT1214" s="254">
        <f t="shared" si="169"/>
        <v>448.774</v>
      </c>
      <c r="ETU1214" s="236" t="s">
        <v>239</v>
      </c>
      <c r="ETV1214" s="253" t="s">
        <v>26</v>
      </c>
      <c r="ETW1214" s="197">
        <v>7</v>
      </c>
      <c r="ETX1214" s="197">
        <v>2</v>
      </c>
      <c r="ETY1214" s="198" t="s">
        <v>237</v>
      </c>
      <c r="ETZ1214" s="199">
        <v>0</v>
      </c>
      <c r="EUA1214" s="199"/>
      <c r="EUB1214" s="254">
        <f t="shared" si="169"/>
        <v>448.774</v>
      </c>
      <c r="EUC1214" s="236" t="s">
        <v>239</v>
      </c>
      <c r="EUD1214" s="253" t="s">
        <v>26</v>
      </c>
      <c r="EUE1214" s="197">
        <v>7</v>
      </c>
      <c r="EUF1214" s="197">
        <v>2</v>
      </c>
      <c r="EUG1214" s="198" t="s">
        <v>237</v>
      </c>
      <c r="EUH1214" s="199">
        <v>0</v>
      </c>
      <c r="EUI1214" s="199"/>
      <c r="EUJ1214" s="254">
        <f t="shared" si="169"/>
        <v>448.774</v>
      </c>
      <c r="EUK1214" s="236" t="s">
        <v>239</v>
      </c>
      <c r="EUL1214" s="253" t="s">
        <v>26</v>
      </c>
      <c r="EUM1214" s="197">
        <v>7</v>
      </c>
      <c r="EUN1214" s="197">
        <v>2</v>
      </c>
      <c r="EUO1214" s="198" t="s">
        <v>237</v>
      </c>
      <c r="EUP1214" s="199">
        <v>0</v>
      </c>
      <c r="EUQ1214" s="199"/>
      <c r="EUR1214" s="254">
        <f t="shared" ref="EUR1214:EWV1214" si="170">EUR1215</f>
        <v>448.774</v>
      </c>
      <c r="EUS1214" s="236" t="s">
        <v>239</v>
      </c>
      <c r="EUT1214" s="253" t="s">
        <v>26</v>
      </c>
      <c r="EUU1214" s="197">
        <v>7</v>
      </c>
      <c r="EUV1214" s="197">
        <v>2</v>
      </c>
      <c r="EUW1214" s="198" t="s">
        <v>237</v>
      </c>
      <c r="EUX1214" s="199">
        <v>0</v>
      </c>
      <c r="EUY1214" s="199"/>
      <c r="EUZ1214" s="254">
        <f t="shared" si="170"/>
        <v>448.774</v>
      </c>
      <c r="EVA1214" s="236" t="s">
        <v>239</v>
      </c>
      <c r="EVB1214" s="253" t="s">
        <v>26</v>
      </c>
      <c r="EVC1214" s="197">
        <v>7</v>
      </c>
      <c r="EVD1214" s="197">
        <v>2</v>
      </c>
      <c r="EVE1214" s="198" t="s">
        <v>237</v>
      </c>
      <c r="EVF1214" s="199">
        <v>0</v>
      </c>
      <c r="EVG1214" s="199"/>
      <c r="EVH1214" s="254">
        <f t="shared" si="170"/>
        <v>448.774</v>
      </c>
      <c r="EVI1214" s="236" t="s">
        <v>239</v>
      </c>
      <c r="EVJ1214" s="253" t="s">
        <v>26</v>
      </c>
      <c r="EVK1214" s="197">
        <v>7</v>
      </c>
      <c r="EVL1214" s="197">
        <v>2</v>
      </c>
      <c r="EVM1214" s="198" t="s">
        <v>237</v>
      </c>
      <c r="EVN1214" s="199">
        <v>0</v>
      </c>
      <c r="EVO1214" s="199"/>
      <c r="EVP1214" s="254">
        <f t="shared" si="170"/>
        <v>448.774</v>
      </c>
      <c r="EVQ1214" s="236" t="s">
        <v>239</v>
      </c>
      <c r="EVR1214" s="253" t="s">
        <v>26</v>
      </c>
      <c r="EVS1214" s="197">
        <v>7</v>
      </c>
      <c r="EVT1214" s="197">
        <v>2</v>
      </c>
      <c r="EVU1214" s="198" t="s">
        <v>237</v>
      </c>
      <c r="EVV1214" s="199">
        <v>0</v>
      </c>
      <c r="EVW1214" s="199"/>
      <c r="EVX1214" s="254">
        <f t="shared" si="170"/>
        <v>448.774</v>
      </c>
      <c r="EVY1214" s="236" t="s">
        <v>239</v>
      </c>
      <c r="EVZ1214" s="253" t="s">
        <v>26</v>
      </c>
      <c r="EWA1214" s="197">
        <v>7</v>
      </c>
      <c r="EWB1214" s="197">
        <v>2</v>
      </c>
      <c r="EWC1214" s="198" t="s">
        <v>237</v>
      </c>
      <c r="EWD1214" s="199">
        <v>0</v>
      </c>
      <c r="EWE1214" s="199"/>
      <c r="EWF1214" s="254">
        <f t="shared" si="170"/>
        <v>448.774</v>
      </c>
      <c r="EWG1214" s="236" t="s">
        <v>239</v>
      </c>
      <c r="EWH1214" s="253" t="s">
        <v>26</v>
      </c>
      <c r="EWI1214" s="197">
        <v>7</v>
      </c>
      <c r="EWJ1214" s="197">
        <v>2</v>
      </c>
      <c r="EWK1214" s="198" t="s">
        <v>237</v>
      </c>
      <c r="EWL1214" s="199">
        <v>0</v>
      </c>
      <c r="EWM1214" s="199"/>
      <c r="EWN1214" s="254">
        <f t="shared" si="170"/>
        <v>448.774</v>
      </c>
      <c r="EWO1214" s="236" t="s">
        <v>239</v>
      </c>
      <c r="EWP1214" s="253" t="s">
        <v>26</v>
      </c>
      <c r="EWQ1214" s="197">
        <v>7</v>
      </c>
      <c r="EWR1214" s="197">
        <v>2</v>
      </c>
      <c r="EWS1214" s="198" t="s">
        <v>237</v>
      </c>
      <c r="EWT1214" s="199">
        <v>0</v>
      </c>
      <c r="EWU1214" s="199"/>
      <c r="EWV1214" s="254">
        <f t="shared" si="170"/>
        <v>448.774</v>
      </c>
      <c r="EWW1214" s="236" t="s">
        <v>239</v>
      </c>
      <c r="EWX1214" s="253" t="s">
        <v>26</v>
      </c>
      <c r="EWY1214" s="197">
        <v>7</v>
      </c>
      <c r="EWZ1214" s="197">
        <v>2</v>
      </c>
      <c r="EXA1214" s="198" t="s">
        <v>237</v>
      </c>
      <c r="EXB1214" s="199">
        <v>0</v>
      </c>
      <c r="EXC1214" s="199"/>
      <c r="EXD1214" s="254">
        <f t="shared" ref="EXD1214:EZH1214" si="171">EXD1215</f>
        <v>448.774</v>
      </c>
      <c r="EXE1214" s="236" t="s">
        <v>239</v>
      </c>
      <c r="EXF1214" s="253" t="s">
        <v>26</v>
      </c>
      <c r="EXG1214" s="197">
        <v>7</v>
      </c>
      <c r="EXH1214" s="197">
        <v>2</v>
      </c>
      <c r="EXI1214" s="198" t="s">
        <v>237</v>
      </c>
      <c r="EXJ1214" s="199">
        <v>0</v>
      </c>
      <c r="EXK1214" s="199"/>
      <c r="EXL1214" s="254">
        <f t="shared" si="171"/>
        <v>448.774</v>
      </c>
      <c r="EXM1214" s="236" t="s">
        <v>239</v>
      </c>
      <c r="EXN1214" s="253" t="s">
        <v>26</v>
      </c>
      <c r="EXO1214" s="197">
        <v>7</v>
      </c>
      <c r="EXP1214" s="197">
        <v>2</v>
      </c>
      <c r="EXQ1214" s="198" t="s">
        <v>237</v>
      </c>
      <c r="EXR1214" s="199">
        <v>0</v>
      </c>
      <c r="EXS1214" s="199"/>
      <c r="EXT1214" s="254">
        <f t="shared" si="171"/>
        <v>448.774</v>
      </c>
      <c r="EXU1214" s="236" t="s">
        <v>239</v>
      </c>
      <c r="EXV1214" s="253" t="s">
        <v>26</v>
      </c>
      <c r="EXW1214" s="197">
        <v>7</v>
      </c>
      <c r="EXX1214" s="197">
        <v>2</v>
      </c>
      <c r="EXY1214" s="198" t="s">
        <v>237</v>
      </c>
      <c r="EXZ1214" s="199">
        <v>0</v>
      </c>
      <c r="EYA1214" s="199"/>
      <c r="EYB1214" s="254">
        <f t="shared" si="171"/>
        <v>448.774</v>
      </c>
      <c r="EYC1214" s="236" t="s">
        <v>239</v>
      </c>
      <c r="EYD1214" s="253" t="s">
        <v>26</v>
      </c>
      <c r="EYE1214" s="197">
        <v>7</v>
      </c>
      <c r="EYF1214" s="197">
        <v>2</v>
      </c>
      <c r="EYG1214" s="198" t="s">
        <v>237</v>
      </c>
      <c r="EYH1214" s="199">
        <v>0</v>
      </c>
      <c r="EYI1214" s="199"/>
      <c r="EYJ1214" s="254">
        <f t="shared" si="171"/>
        <v>448.774</v>
      </c>
      <c r="EYK1214" s="236" t="s">
        <v>239</v>
      </c>
      <c r="EYL1214" s="253" t="s">
        <v>26</v>
      </c>
      <c r="EYM1214" s="197">
        <v>7</v>
      </c>
      <c r="EYN1214" s="197">
        <v>2</v>
      </c>
      <c r="EYO1214" s="198" t="s">
        <v>237</v>
      </c>
      <c r="EYP1214" s="199">
        <v>0</v>
      </c>
      <c r="EYQ1214" s="199"/>
      <c r="EYR1214" s="254">
        <f t="shared" si="171"/>
        <v>448.774</v>
      </c>
      <c r="EYS1214" s="236" t="s">
        <v>239</v>
      </c>
      <c r="EYT1214" s="253" t="s">
        <v>26</v>
      </c>
      <c r="EYU1214" s="197">
        <v>7</v>
      </c>
      <c r="EYV1214" s="197">
        <v>2</v>
      </c>
      <c r="EYW1214" s="198" t="s">
        <v>237</v>
      </c>
      <c r="EYX1214" s="199">
        <v>0</v>
      </c>
      <c r="EYY1214" s="199"/>
      <c r="EYZ1214" s="254">
        <f t="shared" si="171"/>
        <v>448.774</v>
      </c>
      <c r="EZA1214" s="236" t="s">
        <v>239</v>
      </c>
      <c r="EZB1214" s="253" t="s">
        <v>26</v>
      </c>
      <c r="EZC1214" s="197">
        <v>7</v>
      </c>
      <c r="EZD1214" s="197">
        <v>2</v>
      </c>
      <c r="EZE1214" s="198" t="s">
        <v>237</v>
      </c>
      <c r="EZF1214" s="199">
        <v>0</v>
      </c>
      <c r="EZG1214" s="199"/>
      <c r="EZH1214" s="254">
        <f t="shared" si="171"/>
        <v>448.774</v>
      </c>
      <c r="EZI1214" s="236" t="s">
        <v>239</v>
      </c>
      <c r="EZJ1214" s="253" t="s">
        <v>26</v>
      </c>
      <c r="EZK1214" s="197">
        <v>7</v>
      </c>
      <c r="EZL1214" s="197">
        <v>2</v>
      </c>
      <c r="EZM1214" s="198" t="s">
        <v>237</v>
      </c>
      <c r="EZN1214" s="199">
        <v>0</v>
      </c>
      <c r="EZO1214" s="199"/>
      <c r="EZP1214" s="254">
        <f t="shared" ref="EZP1214:FBT1214" si="172">EZP1215</f>
        <v>448.774</v>
      </c>
      <c r="EZQ1214" s="236" t="s">
        <v>239</v>
      </c>
      <c r="EZR1214" s="253" t="s">
        <v>26</v>
      </c>
      <c r="EZS1214" s="197">
        <v>7</v>
      </c>
      <c r="EZT1214" s="197">
        <v>2</v>
      </c>
      <c r="EZU1214" s="198" t="s">
        <v>237</v>
      </c>
      <c r="EZV1214" s="199">
        <v>0</v>
      </c>
      <c r="EZW1214" s="199"/>
      <c r="EZX1214" s="254">
        <f t="shared" si="172"/>
        <v>448.774</v>
      </c>
      <c r="EZY1214" s="236" t="s">
        <v>239</v>
      </c>
      <c r="EZZ1214" s="253" t="s">
        <v>26</v>
      </c>
      <c r="FAA1214" s="197">
        <v>7</v>
      </c>
      <c r="FAB1214" s="197">
        <v>2</v>
      </c>
      <c r="FAC1214" s="198" t="s">
        <v>237</v>
      </c>
      <c r="FAD1214" s="199">
        <v>0</v>
      </c>
      <c r="FAE1214" s="199"/>
      <c r="FAF1214" s="254">
        <f t="shared" si="172"/>
        <v>448.774</v>
      </c>
      <c r="FAG1214" s="236" t="s">
        <v>239</v>
      </c>
      <c r="FAH1214" s="253" t="s">
        <v>26</v>
      </c>
      <c r="FAI1214" s="197">
        <v>7</v>
      </c>
      <c r="FAJ1214" s="197">
        <v>2</v>
      </c>
      <c r="FAK1214" s="198" t="s">
        <v>237</v>
      </c>
      <c r="FAL1214" s="199">
        <v>0</v>
      </c>
      <c r="FAM1214" s="199"/>
      <c r="FAN1214" s="254">
        <f t="shared" si="172"/>
        <v>448.774</v>
      </c>
      <c r="FAO1214" s="236" t="s">
        <v>239</v>
      </c>
      <c r="FAP1214" s="253" t="s">
        <v>26</v>
      </c>
      <c r="FAQ1214" s="197">
        <v>7</v>
      </c>
      <c r="FAR1214" s="197">
        <v>2</v>
      </c>
      <c r="FAS1214" s="198" t="s">
        <v>237</v>
      </c>
      <c r="FAT1214" s="199">
        <v>0</v>
      </c>
      <c r="FAU1214" s="199"/>
      <c r="FAV1214" s="254">
        <f t="shared" si="172"/>
        <v>448.774</v>
      </c>
      <c r="FAW1214" s="236" t="s">
        <v>239</v>
      </c>
      <c r="FAX1214" s="253" t="s">
        <v>26</v>
      </c>
      <c r="FAY1214" s="197">
        <v>7</v>
      </c>
      <c r="FAZ1214" s="197">
        <v>2</v>
      </c>
      <c r="FBA1214" s="198" t="s">
        <v>237</v>
      </c>
      <c r="FBB1214" s="199">
        <v>0</v>
      </c>
      <c r="FBC1214" s="199"/>
      <c r="FBD1214" s="254">
        <f t="shared" si="172"/>
        <v>448.774</v>
      </c>
      <c r="FBE1214" s="236" t="s">
        <v>239</v>
      </c>
      <c r="FBF1214" s="253" t="s">
        <v>26</v>
      </c>
      <c r="FBG1214" s="197">
        <v>7</v>
      </c>
      <c r="FBH1214" s="197">
        <v>2</v>
      </c>
      <c r="FBI1214" s="198" t="s">
        <v>237</v>
      </c>
      <c r="FBJ1214" s="199">
        <v>0</v>
      </c>
      <c r="FBK1214" s="199"/>
      <c r="FBL1214" s="254">
        <f t="shared" si="172"/>
        <v>448.774</v>
      </c>
      <c r="FBM1214" s="236" t="s">
        <v>239</v>
      </c>
      <c r="FBN1214" s="253" t="s">
        <v>26</v>
      </c>
      <c r="FBO1214" s="197">
        <v>7</v>
      </c>
      <c r="FBP1214" s="197">
        <v>2</v>
      </c>
      <c r="FBQ1214" s="198" t="s">
        <v>237</v>
      </c>
      <c r="FBR1214" s="199">
        <v>0</v>
      </c>
      <c r="FBS1214" s="199"/>
      <c r="FBT1214" s="254">
        <f t="shared" si="172"/>
        <v>448.774</v>
      </c>
      <c r="FBU1214" s="236" t="s">
        <v>239</v>
      </c>
      <c r="FBV1214" s="253" t="s">
        <v>26</v>
      </c>
      <c r="FBW1214" s="197">
        <v>7</v>
      </c>
      <c r="FBX1214" s="197">
        <v>2</v>
      </c>
      <c r="FBY1214" s="198" t="s">
        <v>237</v>
      </c>
      <c r="FBZ1214" s="199">
        <v>0</v>
      </c>
      <c r="FCA1214" s="199"/>
      <c r="FCB1214" s="254">
        <f t="shared" ref="FCB1214:FEF1214" si="173">FCB1215</f>
        <v>448.774</v>
      </c>
      <c r="FCC1214" s="236" t="s">
        <v>239</v>
      </c>
      <c r="FCD1214" s="253" t="s">
        <v>26</v>
      </c>
      <c r="FCE1214" s="197">
        <v>7</v>
      </c>
      <c r="FCF1214" s="197">
        <v>2</v>
      </c>
      <c r="FCG1214" s="198" t="s">
        <v>237</v>
      </c>
      <c r="FCH1214" s="199">
        <v>0</v>
      </c>
      <c r="FCI1214" s="199"/>
      <c r="FCJ1214" s="254">
        <f t="shared" si="173"/>
        <v>448.774</v>
      </c>
      <c r="FCK1214" s="236" t="s">
        <v>239</v>
      </c>
      <c r="FCL1214" s="253" t="s">
        <v>26</v>
      </c>
      <c r="FCM1214" s="197">
        <v>7</v>
      </c>
      <c r="FCN1214" s="197">
        <v>2</v>
      </c>
      <c r="FCO1214" s="198" t="s">
        <v>237</v>
      </c>
      <c r="FCP1214" s="199">
        <v>0</v>
      </c>
      <c r="FCQ1214" s="199"/>
      <c r="FCR1214" s="254">
        <f t="shared" si="173"/>
        <v>448.774</v>
      </c>
      <c r="FCS1214" s="236" t="s">
        <v>239</v>
      </c>
      <c r="FCT1214" s="253" t="s">
        <v>26</v>
      </c>
      <c r="FCU1214" s="197">
        <v>7</v>
      </c>
      <c r="FCV1214" s="197">
        <v>2</v>
      </c>
      <c r="FCW1214" s="198" t="s">
        <v>237</v>
      </c>
      <c r="FCX1214" s="199">
        <v>0</v>
      </c>
      <c r="FCY1214" s="199"/>
      <c r="FCZ1214" s="254">
        <f t="shared" si="173"/>
        <v>448.774</v>
      </c>
      <c r="FDA1214" s="236" t="s">
        <v>239</v>
      </c>
      <c r="FDB1214" s="253" t="s">
        <v>26</v>
      </c>
      <c r="FDC1214" s="197">
        <v>7</v>
      </c>
      <c r="FDD1214" s="197">
        <v>2</v>
      </c>
      <c r="FDE1214" s="198" t="s">
        <v>237</v>
      </c>
      <c r="FDF1214" s="199">
        <v>0</v>
      </c>
      <c r="FDG1214" s="199"/>
      <c r="FDH1214" s="254">
        <f t="shared" si="173"/>
        <v>448.774</v>
      </c>
      <c r="FDI1214" s="236" t="s">
        <v>239</v>
      </c>
      <c r="FDJ1214" s="253" t="s">
        <v>26</v>
      </c>
      <c r="FDK1214" s="197">
        <v>7</v>
      </c>
      <c r="FDL1214" s="197">
        <v>2</v>
      </c>
      <c r="FDM1214" s="198" t="s">
        <v>237</v>
      </c>
      <c r="FDN1214" s="199">
        <v>0</v>
      </c>
      <c r="FDO1214" s="199"/>
      <c r="FDP1214" s="254">
        <f t="shared" si="173"/>
        <v>448.774</v>
      </c>
      <c r="FDQ1214" s="236" t="s">
        <v>239</v>
      </c>
      <c r="FDR1214" s="253" t="s">
        <v>26</v>
      </c>
      <c r="FDS1214" s="197">
        <v>7</v>
      </c>
      <c r="FDT1214" s="197">
        <v>2</v>
      </c>
      <c r="FDU1214" s="198" t="s">
        <v>237</v>
      </c>
      <c r="FDV1214" s="199">
        <v>0</v>
      </c>
      <c r="FDW1214" s="199"/>
      <c r="FDX1214" s="254">
        <f t="shared" si="173"/>
        <v>448.774</v>
      </c>
      <c r="FDY1214" s="236" t="s">
        <v>239</v>
      </c>
      <c r="FDZ1214" s="253" t="s">
        <v>26</v>
      </c>
      <c r="FEA1214" s="197">
        <v>7</v>
      </c>
      <c r="FEB1214" s="197">
        <v>2</v>
      </c>
      <c r="FEC1214" s="198" t="s">
        <v>237</v>
      </c>
      <c r="FED1214" s="199">
        <v>0</v>
      </c>
      <c r="FEE1214" s="199"/>
      <c r="FEF1214" s="254">
        <f t="shared" si="173"/>
        <v>448.774</v>
      </c>
      <c r="FEG1214" s="236" t="s">
        <v>239</v>
      </c>
      <c r="FEH1214" s="253" t="s">
        <v>26</v>
      </c>
      <c r="FEI1214" s="197">
        <v>7</v>
      </c>
      <c r="FEJ1214" s="197">
        <v>2</v>
      </c>
      <c r="FEK1214" s="198" t="s">
        <v>237</v>
      </c>
      <c r="FEL1214" s="199">
        <v>0</v>
      </c>
      <c r="FEM1214" s="199"/>
      <c r="FEN1214" s="254">
        <f t="shared" ref="FEN1214:FGR1214" si="174">FEN1215</f>
        <v>448.774</v>
      </c>
      <c r="FEO1214" s="236" t="s">
        <v>239</v>
      </c>
      <c r="FEP1214" s="253" t="s">
        <v>26</v>
      </c>
      <c r="FEQ1214" s="197">
        <v>7</v>
      </c>
      <c r="FER1214" s="197">
        <v>2</v>
      </c>
      <c r="FES1214" s="198" t="s">
        <v>237</v>
      </c>
      <c r="FET1214" s="199">
        <v>0</v>
      </c>
      <c r="FEU1214" s="199"/>
      <c r="FEV1214" s="254">
        <f t="shared" si="174"/>
        <v>448.774</v>
      </c>
      <c r="FEW1214" s="236" t="s">
        <v>239</v>
      </c>
      <c r="FEX1214" s="253" t="s">
        <v>26</v>
      </c>
      <c r="FEY1214" s="197">
        <v>7</v>
      </c>
      <c r="FEZ1214" s="197">
        <v>2</v>
      </c>
      <c r="FFA1214" s="198" t="s">
        <v>237</v>
      </c>
      <c r="FFB1214" s="199">
        <v>0</v>
      </c>
      <c r="FFC1214" s="199"/>
      <c r="FFD1214" s="254">
        <f t="shared" si="174"/>
        <v>448.774</v>
      </c>
      <c r="FFE1214" s="236" t="s">
        <v>239</v>
      </c>
      <c r="FFF1214" s="253" t="s">
        <v>26</v>
      </c>
      <c r="FFG1214" s="197">
        <v>7</v>
      </c>
      <c r="FFH1214" s="197">
        <v>2</v>
      </c>
      <c r="FFI1214" s="198" t="s">
        <v>237</v>
      </c>
      <c r="FFJ1214" s="199">
        <v>0</v>
      </c>
      <c r="FFK1214" s="199"/>
      <c r="FFL1214" s="254">
        <f t="shared" si="174"/>
        <v>448.774</v>
      </c>
      <c r="FFM1214" s="236" t="s">
        <v>239</v>
      </c>
      <c r="FFN1214" s="253" t="s">
        <v>26</v>
      </c>
      <c r="FFO1214" s="197">
        <v>7</v>
      </c>
      <c r="FFP1214" s="197">
        <v>2</v>
      </c>
      <c r="FFQ1214" s="198" t="s">
        <v>237</v>
      </c>
      <c r="FFR1214" s="199">
        <v>0</v>
      </c>
      <c r="FFS1214" s="199"/>
      <c r="FFT1214" s="254">
        <f t="shared" si="174"/>
        <v>448.774</v>
      </c>
      <c r="FFU1214" s="236" t="s">
        <v>239</v>
      </c>
      <c r="FFV1214" s="253" t="s">
        <v>26</v>
      </c>
      <c r="FFW1214" s="197">
        <v>7</v>
      </c>
      <c r="FFX1214" s="197">
        <v>2</v>
      </c>
      <c r="FFY1214" s="198" t="s">
        <v>237</v>
      </c>
      <c r="FFZ1214" s="199">
        <v>0</v>
      </c>
      <c r="FGA1214" s="199"/>
      <c r="FGB1214" s="254">
        <f t="shared" si="174"/>
        <v>448.774</v>
      </c>
      <c r="FGC1214" s="236" t="s">
        <v>239</v>
      </c>
      <c r="FGD1214" s="253" t="s">
        <v>26</v>
      </c>
      <c r="FGE1214" s="197">
        <v>7</v>
      </c>
      <c r="FGF1214" s="197">
        <v>2</v>
      </c>
      <c r="FGG1214" s="198" t="s">
        <v>237</v>
      </c>
      <c r="FGH1214" s="199">
        <v>0</v>
      </c>
      <c r="FGI1214" s="199"/>
      <c r="FGJ1214" s="254">
        <f t="shared" si="174"/>
        <v>448.774</v>
      </c>
      <c r="FGK1214" s="236" t="s">
        <v>239</v>
      </c>
      <c r="FGL1214" s="253" t="s">
        <v>26</v>
      </c>
      <c r="FGM1214" s="197">
        <v>7</v>
      </c>
      <c r="FGN1214" s="197">
        <v>2</v>
      </c>
      <c r="FGO1214" s="198" t="s">
        <v>237</v>
      </c>
      <c r="FGP1214" s="199">
        <v>0</v>
      </c>
      <c r="FGQ1214" s="199"/>
      <c r="FGR1214" s="254">
        <f t="shared" si="174"/>
        <v>448.774</v>
      </c>
      <c r="FGS1214" s="236" t="s">
        <v>239</v>
      </c>
      <c r="FGT1214" s="253" t="s">
        <v>26</v>
      </c>
      <c r="FGU1214" s="197">
        <v>7</v>
      </c>
      <c r="FGV1214" s="197">
        <v>2</v>
      </c>
      <c r="FGW1214" s="198" t="s">
        <v>237</v>
      </c>
      <c r="FGX1214" s="199">
        <v>0</v>
      </c>
      <c r="FGY1214" s="199"/>
      <c r="FGZ1214" s="254">
        <f t="shared" ref="FGZ1214:FJD1214" si="175">FGZ1215</f>
        <v>448.774</v>
      </c>
      <c r="FHA1214" s="236" t="s">
        <v>239</v>
      </c>
      <c r="FHB1214" s="253" t="s">
        <v>26</v>
      </c>
      <c r="FHC1214" s="197">
        <v>7</v>
      </c>
      <c r="FHD1214" s="197">
        <v>2</v>
      </c>
      <c r="FHE1214" s="198" t="s">
        <v>237</v>
      </c>
      <c r="FHF1214" s="199">
        <v>0</v>
      </c>
      <c r="FHG1214" s="199"/>
      <c r="FHH1214" s="254">
        <f t="shared" si="175"/>
        <v>448.774</v>
      </c>
      <c r="FHI1214" s="236" t="s">
        <v>239</v>
      </c>
      <c r="FHJ1214" s="253" t="s">
        <v>26</v>
      </c>
      <c r="FHK1214" s="197">
        <v>7</v>
      </c>
      <c r="FHL1214" s="197">
        <v>2</v>
      </c>
      <c r="FHM1214" s="198" t="s">
        <v>237</v>
      </c>
      <c r="FHN1214" s="199">
        <v>0</v>
      </c>
      <c r="FHO1214" s="199"/>
      <c r="FHP1214" s="254">
        <f t="shared" si="175"/>
        <v>448.774</v>
      </c>
      <c r="FHQ1214" s="236" t="s">
        <v>239</v>
      </c>
      <c r="FHR1214" s="253" t="s">
        <v>26</v>
      </c>
      <c r="FHS1214" s="197">
        <v>7</v>
      </c>
      <c r="FHT1214" s="197">
        <v>2</v>
      </c>
      <c r="FHU1214" s="198" t="s">
        <v>237</v>
      </c>
      <c r="FHV1214" s="199">
        <v>0</v>
      </c>
      <c r="FHW1214" s="199"/>
      <c r="FHX1214" s="254">
        <f t="shared" si="175"/>
        <v>448.774</v>
      </c>
      <c r="FHY1214" s="236" t="s">
        <v>239</v>
      </c>
      <c r="FHZ1214" s="253" t="s">
        <v>26</v>
      </c>
      <c r="FIA1214" s="197">
        <v>7</v>
      </c>
      <c r="FIB1214" s="197">
        <v>2</v>
      </c>
      <c r="FIC1214" s="198" t="s">
        <v>237</v>
      </c>
      <c r="FID1214" s="199">
        <v>0</v>
      </c>
      <c r="FIE1214" s="199"/>
      <c r="FIF1214" s="254">
        <f t="shared" si="175"/>
        <v>448.774</v>
      </c>
      <c r="FIG1214" s="236" t="s">
        <v>239</v>
      </c>
      <c r="FIH1214" s="253" t="s">
        <v>26</v>
      </c>
      <c r="FII1214" s="197">
        <v>7</v>
      </c>
      <c r="FIJ1214" s="197">
        <v>2</v>
      </c>
      <c r="FIK1214" s="198" t="s">
        <v>237</v>
      </c>
      <c r="FIL1214" s="199">
        <v>0</v>
      </c>
      <c r="FIM1214" s="199"/>
      <c r="FIN1214" s="254">
        <f t="shared" si="175"/>
        <v>448.774</v>
      </c>
      <c r="FIO1214" s="236" t="s">
        <v>239</v>
      </c>
      <c r="FIP1214" s="253" t="s">
        <v>26</v>
      </c>
      <c r="FIQ1214" s="197">
        <v>7</v>
      </c>
      <c r="FIR1214" s="197">
        <v>2</v>
      </c>
      <c r="FIS1214" s="198" t="s">
        <v>237</v>
      </c>
      <c r="FIT1214" s="199">
        <v>0</v>
      </c>
      <c r="FIU1214" s="199"/>
      <c r="FIV1214" s="254">
        <f t="shared" si="175"/>
        <v>448.774</v>
      </c>
      <c r="FIW1214" s="236" t="s">
        <v>239</v>
      </c>
      <c r="FIX1214" s="253" t="s">
        <v>26</v>
      </c>
      <c r="FIY1214" s="197">
        <v>7</v>
      </c>
      <c r="FIZ1214" s="197">
        <v>2</v>
      </c>
      <c r="FJA1214" s="198" t="s">
        <v>237</v>
      </c>
      <c r="FJB1214" s="199">
        <v>0</v>
      </c>
      <c r="FJC1214" s="199"/>
      <c r="FJD1214" s="254">
        <f t="shared" si="175"/>
        <v>448.774</v>
      </c>
      <c r="FJE1214" s="236" t="s">
        <v>239</v>
      </c>
      <c r="FJF1214" s="253" t="s">
        <v>26</v>
      </c>
      <c r="FJG1214" s="197">
        <v>7</v>
      </c>
      <c r="FJH1214" s="197">
        <v>2</v>
      </c>
      <c r="FJI1214" s="198" t="s">
        <v>237</v>
      </c>
      <c r="FJJ1214" s="199">
        <v>0</v>
      </c>
      <c r="FJK1214" s="199"/>
      <c r="FJL1214" s="254">
        <f t="shared" ref="FJL1214:FLP1214" si="176">FJL1215</f>
        <v>448.774</v>
      </c>
      <c r="FJM1214" s="236" t="s">
        <v>239</v>
      </c>
      <c r="FJN1214" s="253" t="s">
        <v>26</v>
      </c>
      <c r="FJO1214" s="197">
        <v>7</v>
      </c>
      <c r="FJP1214" s="197">
        <v>2</v>
      </c>
      <c r="FJQ1214" s="198" t="s">
        <v>237</v>
      </c>
      <c r="FJR1214" s="199">
        <v>0</v>
      </c>
      <c r="FJS1214" s="199"/>
      <c r="FJT1214" s="254">
        <f t="shared" si="176"/>
        <v>448.774</v>
      </c>
      <c r="FJU1214" s="236" t="s">
        <v>239</v>
      </c>
      <c r="FJV1214" s="253" t="s">
        <v>26</v>
      </c>
      <c r="FJW1214" s="197">
        <v>7</v>
      </c>
      <c r="FJX1214" s="197">
        <v>2</v>
      </c>
      <c r="FJY1214" s="198" t="s">
        <v>237</v>
      </c>
      <c r="FJZ1214" s="199">
        <v>0</v>
      </c>
      <c r="FKA1214" s="199"/>
      <c r="FKB1214" s="254">
        <f t="shared" si="176"/>
        <v>448.774</v>
      </c>
      <c r="FKC1214" s="236" t="s">
        <v>239</v>
      </c>
      <c r="FKD1214" s="253" t="s">
        <v>26</v>
      </c>
      <c r="FKE1214" s="197">
        <v>7</v>
      </c>
      <c r="FKF1214" s="197">
        <v>2</v>
      </c>
      <c r="FKG1214" s="198" t="s">
        <v>237</v>
      </c>
      <c r="FKH1214" s="199">
        <v>0</v>
      </c>
      <c r="FKI1214" s="199"/>
      <c r="FKJ1214" s="254">
        <f t="shared" si="176"/>
        <v>448.774</v>
      </c>
      <c r="FKK1214" s="236" t="s">
        <v>239</v>
      </c>
      <c r="FKL1214" s="253" t="s">
        <v>26</v>
      </c>
      <c r="FKM1214" s="197">
        <v>7</v>
      </c>
      <c r="FKN1214" s="197">
        <v>2</v>
      </c>
      <c r="FKO1214" s="198" t="s">
        <v>237</v>
      </c>
      <c r="FKP1214" s="199">
        <v>0</v>
      </c>
      <c r="FKQ1214" s="199"/>
      <c r="FKR1214" s="254">
        <f t="shared" si="176"/>
        <v>448.774</v>
      </c>
      <c r="FKS1214" s="236" t="s">
        <v>239</v>
      </c>
      <c r="FKT1214" s="253" t="s">
        <v>26</v>
      </c>
      <c r="FKU1214" s="197">
        <v>7</v>
      </c>
      <c r="FKV1214" s="197">
        <v>2</v>
      </c>
      <c r="FKW1214" s="198" t="s">
        <v>237</v>
      </c>
      <c r="FKX1214" s="199">
        <v>0</v>
      </c>
      <c r="FKY1214" s="199"/>
      <c r="FKZ1214" s="254">
        <f t="shared" si="176"/>
        <v>448.774</v>
      </c>
      <c r="FLA1214" s="236" t="s">
        <v>239</v>
      </c>
      <c r="FLB1214" s="253" t="s">
        <v>26</v>
      </c>
      <c r="FLC1214" s="197">
        <v>7</v>
      </c>
      <c r="FLD1214" s="197">
        <v>2</v>
      </c>
      <c r="FLE1214" s="198" t="s">
        <v>237</v>
      </c>
      <c r="FLF1214" s="199">
        <v>0</v>
      </c>
      <c r="FLG1214" s="199"/>
      <c r="FLH1214" s="254">
        <f t="shared" si="176"/>
        <v>448.774</v>
      </c>
      <c r="FLI1214" s="236" t="s">
        <v>239</v>
      </c>
      <c r="FLJ1214" s="253" t="s">
        <v>26</v>
      </c>
      <c r="FLK1214" s="197">
        <v>7</v>
      </c>
      <c r="FLL1214" s="197">
        <v>2</v>
      </c>
      <c r="FLM1214" s="198" t="s">
        <v>237</v>
      </c>
      <c r="FLN1214" s="199">
        <v>0</v>
      </c>
      <c r="FLO1214" s="199"/>
      <c r="FLP1214" s="254">
        <f t="shared" si="176"/>
        <v>448.774</v>
      </c>
      <c r="FLQ1214" s="236" t="s">
        <v>239</v>
      </c>
      <c r="FLR1214" s="253" t="s">
        <v>26</v>
      </c>
      <c r="FLS1214" s="197">
        <v>7</v>
      </c>
      <c r="FLT1214" s="197">
        <v>2</v>
      </c>
      <c r="FLU1214" s="198" t="s">
        <v>237</v>
      </c>
      <c r="FLV1214" s="199">
        <v>0</v>
      </c>
      <c r="FLW1214" s="199"/>
      <c r="FLX1214" s="254">
        <f t="shared" ref="FLX1214:FOB1214" si="177">FLX1215</f>
        <v>448.774</v>
      </c>
      <c r="FLY1214" s="236" t="s">
        <v>239</v>
      </c>
      <c r="FLZ1214" s="253" t="s">
        <v>26</v>
      </c>
      <c r="FMA1214" s="197">
        <v>7</v>
      </c>
      <c r="FMB1214" s="197">
        <v>2</v>
      </c>
      <c r="FMC1214" s="198" t="s">
        <v>237</v>
      </c>
      <c r="FMD1214" s="199">
        <v>0</v>
      </c>
      <c r="FME1214" s="199"/>
      <c r="FMF1214" s="254">
        <f t="shared" si="177"/>
        <v>448.774</v>
      </c>
      <c r="FMG1214" s="236" t="s">
        <v>239</v>
      </c>
      <c r="FMH1214" s="253" t="s">
        <v>26</v>
      </c>
      <c r="FMI1214" s="197">
        <v>7</v>
      </c>
      <c r="FMJ1214" s="197">
        <v>2</v>
      </c>
      <c r="FMK1214" s="198" t="s">
        <v>237</v>
      </c>
      <c r="FML1214" s="199">
        <v>0</v>
      </c>
      <c r="FMM1214" s="199"/>
      <c r="FMN1214" s="254">
        <f t="shared" si="177"/>
        <v>448.774</v>
      </c>
      <c r="FMO1214" s="236" t="s">
        <v>239</v>
      </c>
      <c r="FMP1214" s="253" t="s">
        <v>26</v>
      </c>
      <c r="FMQ1214" s="197">
        <v>7</v>
      </c>
      <c r="FMR1214" s="197">
        <v>2</v>
      </c>
      <c r="FMS1214" s="198" t="s">
        <v>237</v>
      </c>
      <c r="FMT1214" s="199">
        <v>0</v>
      </c>
      <c r="FMU1214" s="199"/>
      <c r="FMV1214" s="254">
        <f t="shared" si="177"/>
        <v>448.774</v>
      </c>
      <c r="FMW1214" s="236" t="s">
        <v>239</v>
      </c>
      <c r="FMX1214" s="253" t="s">
        <v>26</v>
      </c>
      <c r="FMY1214" s="197">
        <v>7</v>
      </c>
      <c r="FMZ1214" s="197">
        <v>2</v>
      </c>
      <c r="FNA1214" s="198" t="s">
        <v>237</v>
      </c>
      <c r="FNB1214" s="199">
        <v>0</v>
      </c>
      <c r="FNC1214" s="199"/>
      <c r="FND1214" s="254">
        <f t="shared" si="177"/>
        <v>448.774</v>
      </c>
      <c r="FNE1214" s="236" t="s">
        <v>239</v>
      </c>
      <c r="FNF1214" s="253" t="s">
        <v>26</v>
      </c>
      <c r="FNG1214" s="197">
        <v>7</v>
      </c>
      <c r="FNH1214" s="197">
        <v>2</v>
      </c>
      <c r="FNI1214" s="198" t="s">
        <v>237</v>
      </c>
      <c r="FNJ1214" s="199">
        <v>0</v>
      </c>
      <c r="FNK1214" s="199"/>
      <c r="FNL1214" s="254">
        <f t="shared" si="177"/>
        <v>448.774</v>
      </c>
      <c r="FNM1214" s="236" t="s">
        <v>239</v>
      </c>
      <c r="FNN1214" s="253" t="s">
        <v>26</v>
      </c>
      <c r="FNO1214" s="197">
        <v>7</v>
      </c>
      <c r="FNP1214" s="197">
        <v>2</v>
      </c>
      <c r="FNQ1214" s="198" t="s">
        <v>237</v>
      </c>
      <c r="FNR1214" s="199">
        <v>0</v>
      </c>
      <c r="FNS1214" s="199"/>
      <c r="FNT1214" s="254">
        <f t="shared" si="177"/>
        <v>448.774</v>
      </c>
      <c r="FNU1214" s="236" t="s">
        <v>239</v>
      </c>
      <c r="FNV1214" s="253" t="s">
        <v>26</v>
      </c>
      <c r="FNW1214" s="197">
        <v>7</v>
      </c>
      <c r="FNX1214" s="197">
        <v>2</v>
      </c>
      <c r="FNY1214" s="198" t="s">
        <v>237</v>
      </c>
      <c r="FNZ1214" s="199">
        <v>0</v>
      </c>
      <c r="FOA1214" s="199"/>
      <c r="FOB1214" s="254">
        <f t="shared" si="177"/>
        <v>448.774</v>
      </c>
      <c r="FOC1214" s="236" t="s">
        <v>239</v>
      </c>
      <c r="FOD1214" s="253" t="s">
        <v>26</v>
      </c>
      <c r="FOE1214" s="197">
        <v>7</v>
      </c>
      <c r="FOF1214" s="197">
        <v>2</v>
      </c>
      <c r="FOG1214" s="198" t="s">
        <v>237</v>
      </c>
      <c r="FOH1214" s="199">
        <v>0</v>
      </c>
      <c r="FOI1214" s="199"/>
      <c r="FOJ1214" s="254">
        <f t="shared" ref="FOJ1214:FQN1214" si="178">FOJ1215</f>
        <v>448.774</v>
      </c>
      <c r="FOK1214" s="236" t="s">
        <v>239</v>
      </c>
      <c r="FOL1214" s="253" t="s">
        <v>26</v>
      </c>
      <c r="FOM1214" s="197">
        <v>7</v>
      </c>
      <c r="FON1214" s="197">
        <v>2</v>
      </c>
      <c r="FOO1214" s="198" t="s">
        <v>237</v>
      </c>
      <c r="FOP1214" s="199">
        <v>0</v>
      </c>
      <c r="FOQ1214" s="199"/>
      <c r="FOR1214" s="254">
        <f t="shared" si="178"/>
        <v>448.774</v>
      </c>
      <c r="FOS1214" s="236" t="s">
        <v>239</v>
      </c>
      <c r="FOT1214" s="253" t="s">
        <v>26</v>
      </c>
      <c r="FOU1214" s="197">
        <v>7</v>
      </c>
      <c r="FOV1214" s="197">
        <v>2</v>
      </c>
      <c r="FOW1214" s="198" t="s">
        <v>237</v>
      </c>
      <c r="FOX1214" s="199">
        <v>0</v>
      </c>
      <c r="FOY1214" s="199"/>
      <c r="FOZ1214" s="254">
        <f t="shared" si="178"/>
        <v>448.774</v>
      </c>
      <c r="FPA1214" s="236" t="s">
        <v>239</v>
      </c>
      <c r="FPB1214" s="253" t="s">
        <v>26</v>
      </c>
      <c r="FPC1214" s="197">
        <v>7</v>
      </c>
      <c r="FPD1214" s="197">
        <v>2</v>
      </c>
      <c r="FPE1214" s="198" t="s">
        <v>237</v>
      </c>
      <c r="FPF1214" s="199">
        <v>0</v>
      </c>
      <c r="FPG1214" s="199"/>
      <c r="FPH1214" s="254">
        <f t="shared" si="178"/>
        <v>448.774</v>
      </c>
      <c r="FPI1214" s="236" t="s">
        <v>239</v>
      </c>
      <c r="FPJ1214" s="253" t="s">
        <v>26</v>
      </c>
      <c r="FPK1214" s="197">
        <v>7</v>
      </c>
      <c r="FPL1214" s="197">
        <v>2</v>
      </c>
      <c r="FPM1214" s="198" t="s">
        <v>237</v>
      </c>
      <c r="FPN1214" s="199">
        <v>0</v>
      </c>
      <c r="FPO1214" s="199"/>
      <c r="FPP1214" s="254">
        <f t="shared" si="178"/>
        <v>448.774</v>
      </c>
      <c r="FPQ1214" s="236" t="s">
        <v>239</v>
      </c>
      <c r="FPR1214" s="253" t="s">
        <v>26</v>
      </c>
      <c r="FPS1214" s="197">
        <v>7</v>
      </c>
      <c r="FPT1214" s="197">
        <v>2</v>
      </c>
      <c r="FPU1214" s="198" t="s">
        <v>237</v>
      </c>
      <c r="FPV1214" s="199">
        <v>0</v>
      </c>
      <c r="FPW1214" s="199"/>
      <c r="FPX1214" s="254">
        <f t="shared" si="178"/>
        <v>448.774</v>
      </c>
      <c r="FPY1214" s="236" t="s">
        <v>239</v>
      </c>
      <c r="FPZ1214" s="253" t="s">
        <v>26</v>
      </c>
      <c r="FQA1214" s="197">
        <v>7</v>
      </c>
      <c r="FQB1214" s="197">
        <v>2</v>
      </c>
      <c r="FQC1214" s="198" t="s">
        <v>237</v>
      </c>
      <c r="FQD1214" s="199">
        <v>0</v>
      </c>
      <c r="FQE1214" s="199"/>
      <c r="FQF1214" s="254">
        <f t="shared" si="178"/>
        <v>448.774</v>
      </c>
      <c r="FQG1214" s="236" t="s">
        <v>239</v>
      </c>
      <c r="FQH1214" s="253" t="s">
        <v>26</v>
      </c>
      <c r="FQI1214" s="197">
        <v>7</v>
      </c>
      <c r="FQJ1214" s="197">
        <v>2</v>
      </c>
      <c r="FQK1214" s="198" t="s">
        <v>237</v>
      </c>
      <c r="FQL1214" s="199">
        <v>0</v>
      </c>
      <c r="FQM1214" s="199"/>
      <c r="FQN1214" s="254">
        <f t="shared" si="178"/>
        <v>448.774</v>
      </c>
      <c r="FQO1214" s="236" t="s">
        <v>239</v>
      </c>
      <c r="FQP1214" s="253" t="s">
        <v>26</v>
      </c>
      <c r="FQQ1214" s="197">
        <v>7</v>
      </c>
      <c r="FQR1214" s="197">
        <v>2</v>
      </c>
      <c r="FQS1214" s="198" t="s">
        <v>237</v>
      </c>
      <c r="FQT1214" s="199">
        <v>0</v>
      </c>
      <c r="FQU1214" s="199"/>
      <c r="FQV1214" s="254">
        <f t="shared" ref="FQV1214:FSZ1214" si="179">FQV1215</f>
        <v>448.774</v>
      </c>
      <c r="FQW1214" s="236" t="s">
        <v>239</v>
      </c>
      <c r="FQX1214" s="253" t="s">
        <v>26</v>
      </c>
      <c r="FQY1214" s="197">
        <v>7</v>
      </c>
      <c r="FQZ1214" s="197">
        <v>2</v>
      </c>
      <c r="FRA1214" s="198" t="s">
        <v>237</v>
      </c>
      <c r="FRB1214" s="199">
        <v>0</v>
      </c>
      <c r="FRC1214" s="199"/>
      <c r="FRD1214" s="254">
        <f t="shared" si="179"/>
        <v>448.774</v>
      </c>
      <c r="FRE1214" s="236" t="s">
        <v>239</v>
      </c>
      <c r="FRF1214" s="253" t="s">
        <v>26</v>
      </c>
      <c r="FRG1214" s="197">
        <v>7</v>
      </c>
      <c r="FRH1214" s="197">
        <v>2</v>
      </c>
      <c r="FRI1214" s="198" t="s">
        <v>237</v>
      </c>
      <c r="FRJ1214" s="199">
        <v>0</v>
      </c>
      <c r="FRK1214" s="199"/>
      <c r="FRL1214" s="254">
        <f t="shared" si="179"/>
        <v>448.774</v>
      </c>
      <c r="FRM1214" s="236" t="s">
        <v>239</v>
      </c>
      <c r="FRN1214" s="253" t="s">
        <v>26</v>
      </c>
      <c r="FRO1214" s="197">
        <v>7</v>
      </c>
      <c r="FRP1214" s="197">
        <v>2</v>
      </c>
      <c r="FRQ1214" s="198" t="s">
        <v>237</v>
      </c>
      <c r="FRR1214" s="199">
        <v>0</v>
      </c>
      <c r="FRS1214" s="199"/>
      <c r="FRT1214" s="254">
        <f t="shared" si="179"/>
        <v>448.774</v>
      </c>
      <c r="FRU1214" s="236" t="s">
        <v>239</v>
      </c>
      <c r="FRV1214" s="253" t="s">
        <v>26</v>
      </c>
      <c r="FRW1214" s="197">
        <v>7</v>
      </c>
      <c r="FRX1214" s="197">
        <v>2</v>
      </c>
      <c r="FRY1214" s="198" t="s">
        <v>237</v>
      </c>
      <c r="FRZ1214" s="199">
        <v>0</v>
      </c>
      <c r="FSA1214" s="199"/>
      <c r="FSB1214" s="254">
        <f t="shared" si="179"/>
        <v>448.774</v>
      </c>
      <c r="FSC1214" s="236" t="s">
        <v>239</v>
      </c>
      <c r="FSD1214" s="253" t="s">
        <v>26</v>
      </c>
      <c r="FSE1214" s="197">
        <v>7</v>
      </c>
      <c r="FSF1214" s="197">
        <v>2</v>
      </c>
      <c r="FSG1214" s="198" t="s">
        <v>237</v>
      </c>
      <c r="FSH1214" s="199">
        <v>0</v>
      </c>
      <c r="FSI1214" s="199"/>
      <c r="FSJ1214" s="254">
        <f t="shared" si="179"/>
        <v>448.774</v>
      </c>
      <c r="FSK1214" s="236" t="s">
        <v>239</v>
      </c>
      <c r="FSL1214" s="253" t="s">
        <v>26</v>
      </c>
      <c r="FSM1214" s="197">
        <v>7</v>
      </c>
      <c r="FSN1214" s="197">
        <v>2</v>
      </c>
      <c r="FSO1214" s="198" t="s">
        <v>237</v>
      </c>
      <c r="FSP1214" s="199">
        <v>0</v>
      </c>
      <c r="FSQ1214" s="199"/>
      <c r="FSR1214" s="254">
        <f t="shared" si="179"/>
        <v>448.774</v>
      </c>
      <c r="FSS1214" s="236" t="s">
        <v>239</v>
      </c>
      <c r="FST1214" s="253" t="s">
        <v>26</v>
      </c>
      <c r="FSU1214" s="197">
        <v>7</v>
      </c>
      <c r="FSV1214" s="197">
        <v>2</v>
      </c>
      <c r="FSW1214" s="198" t="s">
        <v>237</v>
      </c>
      <c r="FSX1214" s="199">
        <v>0</v>
      </c>
      <c r="FSY1214" s="199"/>
      <c r="FSZ1214" s="254">
        <f t="shared" si="179"/>
        <v>448.774</v>
      </c>
      <c r="FTA1214" s="236" t="s">
        <v>239</v>
      </c>
      <c r="FTB1214" s="253" t="s">
        <v>26</v>
      </c>
      <c r="FTC1214" s="197">
        <v>7</v>
      </c>
      <c r="FTD1214" s="197">
        <v>2</v>
      </c>
      <c r="FTE1214" s="198" t="s">
        <v>237</v>
      </c>
      <c r="FTF1214" s="199">
        <v>0</v>
      </c>
      <c r="FTG1214" s="199"/>
      <c r="FTH1214" s="254">
        <f t="shared" ref="FTH1214:FVL1214" si="180">FTH1215</f>
        <v>448.774</v>
      </c>
      <c r="FTI1214" s="236" t="s">
        <v>239</v>
      </c>
      <c r="FTJ1214" s="253" t="s">
        <v>26</v>
      </c>
      <c r="FTK1214" s="197">
        <v>7</v>
      </c>
      <c r="FTL1214" s="197">
        <v>2</v>
      </c>
      <c r="FTM1214" s="198" t="s">
        <v>237</v>
      </c>
      <c r="FTN1214" s="199">
        <v>0</v>
      </c>
      <c r="FTO1214" s="199"/>
      <c r="FTP1214" s="254">
        <f t="shared" si="180"/>
        <v>448.774</v>
      </c>
      <c r="FTQ1214" s="236" t="s">
        <v>239</v>
      </c>
      <c r="FTR1214" s="253" t="s">
        <v>26</v>
      </c>
      <c r="FTS1214" s="197">
        <v>7</v>
      </c>
      <c r="FTT1214" s="197">
        <v>2</v>
      </c>
      <c r="FTU1214" s="198" t="s">
        <v>237</v>
      </c>
      <c r="FTV1214" s="199">
        <v>0</v>
      </c>
      <c r="FTW1214" s="199"/>
      <c r="FTX1214" s="254">
        <f t="shared" si="180"/>
        <v>448.774</v>
      </c>
      <c r="FTY1214" s="236" t="s">
        <v>239</v>
      </c>
      <c r="FTZ1214" s="253" t="s">
        <v>26</v>
      </c>
      <c r="FUA1214" s="197">
        <v>7</v>
      </c>
      <c r="FUB1214" s="197">
        <v>2</v>
      </c>
      <c r="FUC1214" s="198" t="s">
        <v>237</v>
      </c>
      <c r="FUD1214" s="199">
        <v>0</v>
      </c>
      <c r="FUE1214" s="199"/>
      <c r="FUF1214" s="254">
        <f t="shared" si="180"/>
        <v>448.774</v>
      </c>
      <c r="FUG1214" s="236" t="s">
        <v>239</v>
      </c>
      <c r="FUH1214" s="253" t="s">
        <v>26</v>
      </c>
      <c r="FUI1214" s="197">
        <v>7</v>
      </c>
      <c r="FUJ1214" s="197">
        <v>2</v>
      </c>
      <c r="FUK1214" s="198" t="s">
        <v>237</v>
      </c>
      <c r="FUL1214" s="199">
        <v>0</v>
      </c>
      <c r="FUM1214" s="199"/>
      <c r="FUN1214" s="254">
        <f t="shared" si="180"/>
        <v>448.774</v>
      </c>
      <c r="FUO1214" s="236" t="s">
        <v>239</v>
      </c>
      <c r="FUP1214" s="253" t="s">
        <v>26</v>
      </c>
      <c r="FUQ1214" s="197">
        <v>7</v>
      </c>
      <c r="FUR1214" s="197">
        <v>2</v>
      </c>
      <c r="FUS1214" s="198" t="s">
        <v>237</v>
      </c>
      <c r="FUT1214" s="199">
        <v>0</v>
      </c>
      <c r="FUU1214" s="199"/>
      <c r="FUV1214" s="254">
        <f t="shared" si="180"/>
        <v>448.774</v>
      </c>
      <c r="FUW1214" s="236" t="s">
        <v>239</v>
      </c>
      <c r="FUX1214" s="253" t="s">
        <v>26</v>
      </c>
      <c r="FUY1214" s="197">
        <v>7</v>
      </c>
      <c r="FUZ1214" s="197">
        <v>2</v>
      </c>
      <c r="FVA1214" s="198" t="s">
        <v>237</v>
      </c>
      <c r="FVB1214" s="199">
        <v>0</v>
      </c>
      <c r="FVC1214" s="199"/>
      <c r="FVD1214" s="254">
        <f t="shared" si="180"/>
        <v>448.774</v>
      </c>
      <c r="FVE1214" s="236" t="s">
        <v>239</v>
      </c>
      <c r="FVF1214" s="253" t="s">
        <v>26</v>
      </c>
      <c r="FVG1214" s="197">
        <v>7</v>
      </c>
      <c r="FVH1214" s="197">
        <v>2</v>
      </c>
      <c r="FVI1214" s="198" t="s">
        <v>237</v>
      </c>
      <c r="FVJ1214" s="199">
        <v>0</v>
      </c>
      <c r="FVK1214" s="199"/>
      <c r="FVL1214" s="254">
        <f t="shared" si="180"/>
        <v>448.774</v>
      </c>
      <c r="FVM1214" s="236" t="s">
        <v>239</v>
      </c>
      <c r="FVN1214" s="253" t="s">
        <v>26</v>
      </c>
      <c r="FVO1214" s="197">
        <v>7</v>
      </c>
      <c r="FVP1214" s="197">
        <v>2</v>
      </c>
      <c r="FVQ1214" s="198" t="s">
        <v>237</v>
      </c>
      <c r="FVR1214" s="199">
        <v>0</v>
      </c>
      <c r="FVS1214" s="199"/>
      <c r="FVT1214" s="254">
        <f t="shared" ref="FVT1214:FXX1214" si="181">FVT1215</f>
        <v>448.774</v>
      </c>
      <c r="FVU1214" s="236" t="s">
        <v>239</v>
      </c>
      <c r="FVV1214" s="253" t="s">
        <v>26</v>
      </c>
      <c r="FVW1214" s="197">
        <v>7</v>
      </c>
      <c r="FVX1214" s="197">
        <v>2</v>
      </c>
      <c r="FVY1214" s="198" t="s">
        <v>237</v>
      </c>
      <c r="FVZ1214" s="199">
        <v>0</v>
      </c>
      <c r="FWA1214" s="199"/>
      <c r="FWB1214" s="254">
        <f t="shared" si="181"/>
        <v>448.774</v>
      </c>
      <c r="FWC1214" s="236" t="s">
        <v>239</v>
      </c>
      <c r="FWD1214" s="253" t="s">
        <v>26</v>
      </c>
      <c r="FWE1214" s="197">
        <v>7</v>
      </c>
      <c r="FWF1214" s="197">
        <v>2</v>
      </c>
      <c r="FWG1214" s="198" t="s">
        <v>237</v>
      </c>
      <c r="FWH1214" s="199">
        <v>0</v>
      </c>
      <c r="FWI1214" s="199"/>
      <c r="FWJ1214" s="254">
        <f t="shared" si="181"/>
        <v>448.774</v>
      </c>
      <c r="FWK1214" s="236" t="s">
        <v>239</v>
      </c>
      <c r="FWL1214" s="253" t="s">
        <v>26</v>
      </c>
      <c r="FWM1214" s="197">
        <v>7</v>
      </c>
      <c r="FWN1214" s="197">
        <v>2</v>
      </c>
      <c r="FWO1214" s="198" t="s">
        <v>237</v>
      </c>
      <c r="FWP1214" s="199">
        <v>0</v>
      </c>
      <c r="FWQ1214" s="199"/>
      <c r="FWR1214" s="254">
        <f t="shared" si="181"/>
        <v>448.774</v>
      </c>
      <c r="FWS1214" s="236" t="s">
        <v>239</v>
      </c>
      <c r="FWT1214" s="253" t="s">
        <v>26</v>
      </c>
      <c r="FWU1214" s="197">
        <v>7</v>
      </c>
      <c r="FWV1214" s="197">
        <v>2</v>
      </c>
      <c r="FWW1214" s="198" t="s">
        <v>237</v>
      </c>
      <c r="FWX1214" s="199">
        <v>0</v>
      </c>
      <c r="FWY1214" s="199"/>
      <c r="FWZ1214" s="254">
        <f t="shared" si="181"/>
        <v>448.774</v>
      </c>
      <c r="FXA1214" s="236" t="s">
        <v>239</v>
      </c>
      <c r="FXB1214" s="253" t="s">
        <v>26</v>
      </c>
      <c r="FXC1214" s="197">
        <v>7</v>
      </c>
      <c r="FXD1214" s="197">
        <v>2</v>
      </c>
      <c r="FXE1214" s="198" t="s">
        <v>237</v>
      </c>
      <c r="FXF1214" s="199">
        <v>0</v>
      </c>
      <c r="FXG1214" s="199"/>
      <c r="FXH1214" s="254">
        <f t="shared" si="181"/>
        <v>448.774</v>
      </c>
      <c r="FXI1214" s="236" t="s">
        <v>239</v>
      </c>
      <c r="FXJ1214" s="253" t="s">
        <v>26</v>
      </c>
      <c r="FXK1214" s="197">
        <v>7</v>
      </c>
      <c r="FXL1214" s="197">
        <v>2</v>
      </c>
      <c r="FXM1214" s="198" t="s">
        <v>237</v>
      </c>
      <c r="FXN1214" s="199">
        <v>0</v>
      </c>
      <c r="FXO1214" s="199"/>
      <c r="FXP1214" s="254">
        <f t="shared" si="181"/>
        <v>448.774</v>
      </c>
      <c r="FXQ1214" s="236" t="s">
        <v>239</v>
      </c>
      <c r="FXR1214" s="253" t="s">
        <v>26</v>
      </c>
      <c r="FXS1214" s="197">
        <v>7</v>
      </c>
      <c r="FXT1214" s="197">
        <v>2</v>
      </c>
      <c r="FXU1214" s="198" t="s">
        <v>237</v>
      </c>
      <c r="FXV1214" s="199">
        <v>0</v>
      </c>
      <c r="FXW1214" s="199"/>
      <c r="FXX1214" s="254">
        <f t="shared" si="181"/>
        <v>448.774</v>
      </c>
      <c r="FXY1214" s="236" t="s">
        <v>239</v>
      </c>
      <c r="FXZ1214" s="253" t="s">
        <v>26</v>
      </c>
      <c r="FYA1214" s="197">
        <v>7</v>
      </c>
      <c r="FYB1214" s="197">
        <v>2</v>
      </c>
      <c r="FYC1214" s="198" t="s">
        <v>237</v>
      </c>
      <c r="FYD1214" s="199">
        <v>0</v>
      </c>
      <c r="FYE1214" s="199"/>
      <c r="FYF1214" s="254">
        <f t="shared" ref="FYF1214:GAJ1214" si="182">FYF1215</f>
        <v>448.774</v>
      </c>
      <c r="FYG1214" s="236" t="s">
        <v>239</v>
      </c>
      <c r="FYH1214" s="253" t="s">
        <v>26</v>
      </c>
      <c r="FYI1214" s="197">
        <v>7</v>
      </c>
      <c r="FYJ1214" s="197">
        <v>2</v>
      </c>
      <c r="FYK1214" s="198" t="s">
        <v>237</v>
      </c>
      <c r="FYL1214" s="199">
        <v>0</v>
      </c>
      <c r="FYM1214" s="199"/>
      <c r="FYN1214" s="254">
        <f t="shared" si="182"/>
        <v>448.774</v>
      </c>
      <c r="FYO1214" s="236" t="s">
        <v>239</v>
      </c>
      <c r="FYP1214" s="253" t="s">
        <v>26</v>
      </c>
      <c r="FYQ1214" s="197">
        <v>7</v>
      </c>
      <c r="FYR1214" s="197">
        <v>2</v>
      </c>
      <c r="FYS1214" s="198" t="s">
        <v>237</v>
      </c>
      <c r="FYT1214" s="199">
        <v>0</v>
      </c>
      <c r="FYU1214" s="199"/>
      <c r="FYV1214" s="254">
        <f t="shared" si="182"/>
        <v>448.774</v>
      </c>
      <c r="FYW1214" s="236" t="s">
        <v>239</v>
      </c>
      <c r="FYX1214" s="253" t="s">
        <v>26</v>
      </c>
      <c r="FYY1214" s="197">
        <v>7</v>
      </c>
      <c r="FYZ1214" s="197">
        <v>2</v>
      </c>
      <c r="FZA1214" s="198" t="s">
        <v>237</v>
      </c>
      <c r="FZB1214" s="199">
        <v>0</v>
      </c>
      <c r="FZC1214" s="199"/>
      <c r="FZD1214" s="254">
        <f t="shared" si="182"/>
        <v>448.774</v>
      </c>
      <c r="FZE1214" s="236" t="s">
        <v>239</v>
      </c>
      <c r="FZF1214" s="253" t="s">
        <v>26</v>
      </c>
      <c r="FZG1214" s="197">
        <v>7</v>
      </c>
      <c r="FZH1214" s="197">
        <v>2</v>
      </c>
      <c r="FZI1214" s="198" t="s">
        <v>237</v>
      </c>
      <c r="FZJ1214" s="199">
        <v>0</v>
      </c>
      <c r="FZK1214" s="199"/>
      <c r="FZL1214" s="254">
        <f t="shared" si="182"/>
        <v>448.774</v>
      </c>
      <c r="FZM1214" s="236" t="s">
        <v>239</v>
      </c>
      <c r="FZN1214" s="253" t="s">
        <v>26</v>
      </c>
      <c r="FZO1214" s="197">
        <v>7</v>
      </c>
      <c r="FZP1214" s="197">
        <v>2</v>
      </c>
      <c r="FZQ1214" s="198" t="s">
        <v>237</v>
      </c>
      <c r="FZR1214" s="199">
        <v>0</v>
      </c>
      <c r="FZS1214" s="199"/>
      <c r="FZT1214" s="254">
        <f t="shared" si="182"/>
        <v>448.774</v>
      </c>
      <c r="FZU1214" s="236" t="s">
        <v>239</v>
      </c>
      <c r="FZV1214" s="253" t="s">
        <v>26</v>
      </c>
      <c r="FZW1214" s="197">
        <v>7</v>
      </c>
      <c r="FZX1214" s="197">
        <v>2</v>
      </c>
      <c r="FZY1214" s="198" t="s">
        <v>237</v>
      </c>
      <c r="FZZ1214" s="199">
        <v>0</v>
      </c>
      <c r="GAA1214" s="199"/>
      <c r="GAB1214" s="254">
        <f t="shared" si="182"/>
        <v>448.774</v>
      </c>
      <c r="GAC1214" s="236" t="s">
        <v>239</v>
      </c>
      <c r="GAD1214" s="253" t="s">
        <v>26</v>
      </c>
      <c r="GAE1214" s="197">
        <v>7</v>
      </c>
      <c r="GAF1214" s="197">
        <v>2</v>
      </c>
      <c r="GAG1214" s="198" t="s">
        <v>237</v>
      </c>
      <c r="GAH1214" s="199">
        <v>0</v>
      </c>
      <c r="GAI1214" s="199"/>
      <c r="GAJ1214" s="254">
        <f t="shared" si="182"/>
        <v>448.774</v>
      </c>
      <c r="GAK1214" s="236" t="s">
        <v>239</v>
      </c>
      <c r="GAL1214" s="253" t="s">
        <v>26</v>
      </c>
      <c r="GAM1214" s="197">
        <v>7</v>
      </c>
      <c r="GAN1214" s="197">
        <v>2</v>
      </c>
      <c r="GAO1214" s="198" t="s">
        <v>237</v>
      </c>
      <c r="GAP1214" s="199">
        <v>0</v>
      </c>
      <c r="GAQ1214" s="199"/>
      <c r="GAR1214" s="254">
        <f t="shared" ref="GAR1214:GCV1214" si="183">GAR1215</f>
        <v>448.774</v>
      </c>
      <c r="GAS1214" s="236" t="s">
        <v>239</v>
      </c>
      <c r="GAT1214" s="253" t="s">
        <v>26</v>
      </c>
      <c r="GAU1214" s="197">
        <v>7</v>
      </c>
      <c r="GAV1214" s="197">
        <v>2</v>
      </c>
      <c r="GAW1214" s="198" t="s">
        <v>237</v>
      </c>
      <c r="GAX1214" s="199">
        <v>0</v>
      </c>
      <c r="GAY1214" s="199"/>
      <c r="GAZ1214" s="254">
        <f t="shared" si="183"/>
        <v>448.774</v>
      </c>
      <c r="GBA1214" s="236" t="s">
        <v>239</v>
      </c>
      <c r="GBB1214" s="253" t="s">
        <v>26</v>
      </c>
      <c r="GBC1214" s="197">
        <v>7</v>
      </c>
      <c r="GBD1214" s="197">
        <v>2</v>
      </c>
      <c r="GBE1214" s="198" t="s">
        <v>237</v>
      </c>
      <c r="GBF1214" s="199">
        <v>0</v>
      </c>
      <c r="GBG1214" s="199"/>
      <c r="GBH1214" s="254">
        <f t="shared" si="183"/>
        <v>448.774</v>
      </c>
      <c r="GBI1214" s="236" t="s">
        <v>239</v>
      </c>
      <c r="GBJ1214" s="253" t="s">
        <v>26</v>
      </c>
      <c r="GBK1214" s="197">
        <v>7</v>
      </c>
      <c r="GBL1214" s="197">
        <v>2</v>
      </c>
      <c r="GBM1214" s="198" t="s">
        <v>237</v>
      </c>
      <c r="GBN1214" s="199">
        <v>0</v>
      </c>
      <c r="GBO1214" s="199"/>
      <c r="GBP1214" s="254">
        <f t="shared" si="183"/>
        <v>448.774</v>
      </c>
      <c r="GBQ1214" s="236" t="s">
        <v>239</v>
      </c>
      <c r="GBR1214" s="253" t="s">
        <v>26</v>
      </c>
      <c r="GBS1214" s="197">
        <v>7</v>
      </c>
      <c r="GBT1214" s="197">
        <v>2</v>
      </c>
      <c r="GBU1214" s="198" t="s">
        <v>237</v>
      </c>
      <c r="GBV1214" s="199">
        <v>0</v>
      </c>
      <c r="GBW1214" s="199"/>
      <c r="GBX1214" s="254">
        <f t="shared" si="183"/>
        <v>448.774</v>
      </c>
      <c r="GBY1214" s="236" t="s">
        <v>239</v>
      </c>
      <c r="GBZ1214" s="253" t="s">
        <v>26</v>
      </c>
      <c r="GCA1214" s="197">
        <v>7</v>
      </c>
      <c r="GCB1214" s="197">
        <v>2</v>
      </c>
      <c r="GCC1214" s="198" t="s">
        <v>237</v>
      </c>
      <c r="GCD1214" s="199">
        <v>0</v>
      </c>
      <c r="GCE1214" s="199"/>
      <c r="GCF1214" s="254">
        <f t="shared" si="183"/>
        <v>448.774</v>
      </c>
      <c r="GCG1214" s="236" t="s">
        <v>239</v>
      </c>
      <c r="GCH1214" s="253" t="s">
        <v>26</v>
      </c>
      <c r="GCI1214" s="197">
        <v>7</v>
      </c>
      <c r="GCJ1214" s="197">
        <v>2</v>
      </c>
      <c r="GCK1214" s="198" t="s">
        <v>237</v>
      </c>
      <c r="GCL1214" s="199">
        <v>0</v>
      </c>
      <c r="GCM1214" s="199"/>
      <c r="GCN1214" s="254">
        <f t="shared" si="183"/>
        <v>448.774</v>
      </c>
      <c r="GCO1214" s="236" t="s">
        <v>239</v>
      </c>
      <c r="GCP1214" s="253" t="s">
        <v>26</v>
      </c>
      <c r="GCQ1214" s="197">
        <v>7</v>
      </c>
      <c r="GCR1214" s="197">
        <v>2</v>
      </c>
      <c r="GCS1214" s="198" t="s">
        <v>237</v>
      </c>
      <c r="GCT1214" s="199">
        <v>0</v>
      </c>
      <c r="GCU1214" s="199"/>
      <c r="GCV1214" s="254">
        <f t="shared" si="183"/>
        <v>448.774</v>
      </c>
      <c r="GCW1214" s="236" t="s">
        <v>239</v>
      </c>
      <c r="GCX1214" s="253" t="s">
        <v>26</v>
      </c>
      <c r="GCY1214" s="197">
        <v>7</v>
      </c>
      <c r="GCZ1214" s="197">
        <v>2</v>
      </c>
      <c r="GDA1214" s="198" t="s">
        <v>237</v>
      </c>
      <c r="GDB1214" s="199">
        <v>0</v>
      </c>
      <c r="GDC1214" s="199"/>
      <c r="GDD1214" s="254">
        <f t="shared" ref="GDD1214:GFH1214" si="184">GDD1215</f>
        <v>448.774</v>
      </c>
      <c r="GDE1214" s="236" t="s">
        <v>239</v>
      </c>
      <c r="GDF1214" s="253" t="s">
        <v>26</v>
      </c>
      <c r="GDG1214" s="197">
        <v>7</v>
      </c>
      <c r="GDH1214" s="197">
        <v>2</v>
      </c>
      <c r="GDI1214" s="198" t="s">
        <v>237</v>
      </c>
      <c r="GDJ1214" s="199">
        <v>0</v>
      </c>
      <c r="GDK1214" s="199"/>
      <c r="GDL1214" s="254">
        <f t="shared" si="184"/>
        <v>448.774</v>
      </c>
      <c r="GDM1214" s="236" t="s">
        <v>239</v>
      </c>
      <c r="GDN1214" s="253" t="s">
        <v>26</v>
      </c>
      <c r="GDO1214" s="197">
        <v>7</v>
      </c>
      <c r="GDP1214" s="197">
        <v>2</v>
      </c>
      <c r="GDQ1214" s="198" t="s">
        <v>237</v>
      </c>
      <c r="GDR1214" s="199">
        <v>0</v>
      </c>
      <c r="GDS1214" s="199"/>
      <c r="GDT1214" s="254">
        <f t="shared" si="184"/>
        <v>448.774</v>
      </c>
      <c r="GDU1214" s="236" t="s">
        <v>239</v>
      </c>
      <c r="GDV1214" s="253" t="s">
        <v>26</v>
      </c>
      <c r="GDW1214" s="197">
        <v>7</v>
      </c>
      <c r="GDX1214" s="197">
        <v>2</v>
      </c>
      <c r="GDY1214" s="198" t="s">
        <v>237</v>
      </c>
      <c r="GDZ1214" s="199">
        <v>0</v>
      </c>
      <c r="GEA1214" s="199"/>
      <c r="GEB1214" s="254">
        <f t="shared" si="184"/>
        <v>448.774</v>
      </c>
      <c r="GEC1214" s="236" t="s">
        <v>239</v>
      </c>
      <c r="GED1214" s="253" t="s">
        <v>26</v>
      </c>
      <c r="GEE1214" s="197">
        <v>7</v>
      </c>
      <c r="GEF1214" s="197">
        <v>2</v>
      </c>
      <c r="GEG1214" s="198" t="s">
        <v>237</v>
      </c>
      <c r="GEH1214" s="199">
        <v>0</v>
      </c>
      <c r="GEI1214" s="199"/>
      <c r="GEJ1214" s="254">
        <f t="shared" si="184"/>
        <v>448.774</v>
      </c>
      <c r="GEK1214" s="236" t="s">
        <v>239</v>
      </c>
      <c r="GEL1214" s="253" t="s">
        <v>26</v>
      </c>
      <c r="GEM1214" s="197">
        <v>7</v>
      </c>
      <c r="GEN1214" s="197">
        <v>2</v>
      </c>
      <c r="GEO1214" s="198" t="s">
        <v>237</v>
      </c>
      <c r="GEP1214" s="199">
        <v>0</v>
      </c>
      <c r="GEQ1214" s="199"/>
      <c r="GER1214" s="254">
        <f t="shared" si="184"/>
        <v>448.774</v>
      </c>
      <c r="GES1214" s="236" t="s">
        <v>239</v>
      </c>
      <c r="GET1214" s="253" t="s">
        <v>26</v>
      </c>
      <c r="GEU1214" s="197">
        <v>7</v>
      </c>
      <c r="GEV1214" s="197">
        <v>2</v>
      </c>
      <c r="GEW1214" s="198" t="s">
        <v>237</v>
      </c>
      <c r="GEX1214" s="199">
        <v>0</v>
      </c>
      <c r="GEY1214" s="199"/>
      <c r="GEZ1214" s="254">
        <f t="shared" si="184"/>
        <v>448.774</v>
      </c>
      <c r="GFA1214" s="236" t="s">
        <v>239</v>
      </c>
      <c r="GFB1214" s="253" t="s">
        <v>26</v>
      </c>
      <c r="GFC1214" s="197">
        <v>7</v>
      </c>
      <c r="GFD1214" s="197">
        <v>2</v>
      </c>
      <c r="GFE1214" s="198" t="s">
        <v>237</v>
      </c>
      <c r="GFF1214" s="199">
        <v>0</v>
      </c>
      <c r="GFG1214" s="199"/>
      <c r="GFH1214" s="254">
        <f t="shared" si="184"/>
        <v>448.774</v>
      </c>
      <c r="GFI1214" s="236" t="s">
        <v>239</v>
      </c>
      <c r="GFJ1214" s="253" t="s">
        <v>26</v>
      </c>
      <c r="GFK1214" s="197">
        <v>7</v>
      </c>
      <c r="GFL1214" s="197">
        <v>2</v>
      </c>
      <c r="GFM1214" s="198" t="s">
        <v>237</v>
      </c>
      <c r="GFN1214" s="199">
        <v>0</v>
      </c>
      <c r="GFO1214" s="199"/>
      <c r="GFP1214" s="254">
        <f t="shared" ref="GFP1214:GHT1214" si="185">GFP1215</f>
        <v>448.774</v>
      </c>
      <c r="GFQ1214" s="236" t="s">
        <v>239</v>
      </c>
      <c r="GFR1214" s="253" t="s">
        <v>26</v>
      </c>
      <c r="GFS1214" s="197">
        <v>7</v>
      </c>
      <c r="GFT1214" s="197">
        <v>2</v>
      </c>
      <c r="GFU1214" s="198" t="s">
        <v>237</v>
      </c>
      <c r="GFV1214" s="199">
        <v>0</v>
      </c>
      <c r="GFW1214" s="199"/>
      <c r="GFX1214" s="254">
        <f t="shared" si="185"/>
        <v>448.774</v>
      </c>
      <c r="GFY1214" s="236" t="s">
        <v>239</v>
      </c>
      <c r="GFZ1214" s="253" t="s">
        <v>26</v>
      </c>
      <c r="GGA1214" s="197">
        <v>7</v>
      </c>
      <c r="GGB1214" s="197">
        <v>2</v>
      </c>
      <c r="GGC1214" s="198" t="s">
        <v>237</v>
      </c>
      <c r="GGD1214" s="199">
        <v>0</v>
      </c>
      <c r="GGE1214" s="199"/>
      <c r="GGF1214" s="254">
        <f t="shared" si="185"/>
        <v>448.774</v>
      </c>
      <c r="GGG1214" s="236" t="s">
        <v>239</v>
      </c>
      <c r="GGH1214" s="253" t="s">
        <v>26</v>
      </c>
      <c r="GGI1214" s="197">
        <v>7</v>
      </c>
      <c r="GGJ1214" s="197">
        <v>2</v>
      </c>
      <c r="GGK1214" s="198" t="s">
        <v>237</v>
      </c>
      <c r="GGL1214" s="199">
        <v>0</v>
      </c>
      <c r="GGM1214" s="199"/>
      <c r="GGN1214" s="254">
        <f t="shared" si="185"/>
        <v>448.774</v>
      </c>
      <c r="GGO1214" s="236" t="s">
        <v>239</v>
      </c>
      <c r="GGP1214" s="253" t="s">
        <v>26</v>
      </c>
      <c r="GGQ1214" s="197">
        <v>7</v>
      </c>
      <c r="GGR1214" s="197">
        <v>2</v>
      </c>
      <c r="GGS1214" s="198" t="s">
        <v>237</v>
      </c>
      <c r="GGT1214" s="199">
        <v>0</v>
      </c>
      <c r="GGU1214" s="199"/>
      <c r="GGV1214" s="254">
        <f t="shared" si="185"/>
        <v>448.774</v>
      </c>
      <c r="GGW1214" s="236" t="s">
        <v>239</v>
      </c>
      <c r="GGX1214" s="253" t="s">
        <v>26</v>
      </c>
      <c r="GGY1214" s="197">
        <v>7</v>
      </c>
      <c r="GGZ1214" s="197">
        <v>2</v>
      </c>
      <c r="GHA1214" s="198" t="s">
        <v>237</v>
      </c>
      <c r="GHB1214" s="199">
        <v>0</v>
      </c>
      <c r="GHC1214" s="199"/>
      <c r="GHD1214" s="254">
        <f t="shared" si="185"/>
        <v>448.774</v>
      </c>
      <c r="GHE1214" s="236" t="s">
        <v>239</v>
      </c>
      <c r="GHF1214" s="253" t="s">
        <v>26</v>
      </c>
      <c r="GHG1214" s="197">
        <v>7</v>
      </c>
      <c r="GHH1214" s="197">
        <v>2</v>
      </c>
      <c r="GHI1214" s="198" t="s">
        <v>237</v>
      </c>
      <c r="GHJ1214" s="199">
        <v>0</v>
      </c>
      <c r="GHK1214" s="199"/>
      <c r="GHL1214" s="254">
        <f t="shared" si="185"/>
        <v>448.774</v>
      </c>
      <c r="GHM1214" s="236" t="s">
        <v>239</v>
      </c>
      <c r="GHN1214" s="253" t="s">
        <v>26</v>
      </c>
      <c r="GHO1214" s="197">
        <v>7</v>
      </c>
      <c r="GHP1214" s="197">
        <v>2</v>
      </c>
      <c r="GHQ1214" s="198" t="s">
        <v>237</v>
      </c>
      <c r="GHR1214" s="199">
        <v>0</v>
      </c>
      <c r="GHS1214" s="199"/>
      <c r="GHT1214" s="254">
        <f t="shared" si="185"/>
        <v>448.774</v>
      </c>
      <c r="GHU1214" s="236" t="s">
        <v>239</v>
      </c>
      <c r="GHV1214" s="253" t="s">
        <v>26</v>
      </c>
      <c r="GHW1214" s="197">
        <v>7</v>
      </c>
      <c r="GHX1214" s="197">
        <v>2</v>
      </c>
      <c r="GHY1214" s="198" t="s">
        <v>237</v>
      </c>
      <c r="GHZ1214" s="199">
        <v>0</v>
      </c>
      <c r="GIA1214" s="199"/>
      <c r="GIB1214" s="254">
        <f t="shared" ref="GIB1214:GKF1214" si="186">GIB1215</f>
        <v>448.774</v>
      </c>
      <c r="GIC1214" s="236" t="s">
        <v>239</v>
      </c>
      <c r="GID1214" s="253" t="s">
        <v>26</v>
      </c>
      <c r="GIE1214" s="197">
        <v>7</v>
      </c>
      <c r="GIF1214" s="197">
        <v>2</v>
      </c>
      <c r="GIG1214" s="198" t="s">
        <v>237</v>
      </c>
      <c r="GIH1214" s="199">
        <v>0</v>
      </c>
      <c r="GII1214" s="199"/>
      <c r="GIJ1214" s="254">
        <f t="shared" si="186"/>
        <v>448.774</v>
      </c>
      <c r="GIK1214" s="236" t="s">
        <v>239</v>
      </c>
      <c r="GIL1214" s="253" t="s">
        <v>26</v>
      </c>
      <c r="GIM1214" s="197">
        <v>7</v>
      </c>
      <c r="GIN1214" s="197">
        <v>2</v>
      </c>
      <c r="GIO1214" s="198" t="s">
        <v>237</v>
      </c>
      <c r="GIP1214" s="199">
        <v>0</v>
      </c>
      <c r="GIQ1214" s="199"/>
      <c r="GIR1214" s="254">
        <f t="shared" si="186"/>
        <v>448.774</v>
      </c>
      <c r="GIS1214" s="236" t="s">
        <v>239</v>
      </c>
      <c r="GIT1214" s="253" t="s">
        <v>26</v>
      </c>
      <c r="GIU1214" s="197">
        <v>7</v>
      </c>
      <c r="GIV1214" s="197">
        <v>2</v>
      </c>
      <c r="GIW1214" s="198" t="s">
        <v>237</v>
      </c>
      <c r="GIX1214" s="199">
        <v>0</v>
      </c>
      <c r="GIY1214" s="199"/>
      <c r="GIZ1214" s="254">
        <f t="shared" si="186"/>
        <v>448.774</v>
      </c>
      <c r="GJA1214" s="236" t="s">
        <v>239</v>
      </c>
      <c r="GJB1214" s="253" t="s">
        <v>26</v>
      </c>
      <c r="GJC1214" s="197">
        <v>7</v>
      </c>
      <c r="GJD1214" s="197">
        <v>2</v>
      </c>
      <c r="GJE1214" s="198" t="s">
        <v>237</v>
      </c>
      <c r="GJF1214" s="199">
        <v>0</v>
      </c>
      <c r="GJG1214" s="199"/>
      <c r="GJH1214" s="254">
        <f t="shared" si="186"/>
        <v>448.774</v>
      </c>
      <c r="GJI1214" s="236" t="s">
        <v>239</v>
      </c>
      <c r="GJJ1214" s="253" t="s">
        <v>26</v>
      </c>
      <c r="GJK1214" s="197">
        <v>7</v>
      </c>
      <c r="GJL1214" s="197">
        <v>2</v>
      </c>
      <c r="GJM1214" s="198" t="s">
        <v>237</v>
      </c>
      <c r="GJN1214" s="199">
        <v>0</v>
      </c>
      <c r="GJO1214" s="199"/>
      <c r="GJP1214" s="254">
        <f t="shared" si="186"/>
        <v>448.774</v>
      </c>
      <c r="GJQ1214" s="236" t="s">
        <v>239</v>
      </c>
      <c r="GJR1214" s="253" t="s">
        <v>26</v>
      </c>
      <c r="GJS1214" s="197">
        <v>7</v>
      </c>
      <c r="GJT1214" s="197">
        <v>2</v>
      </c>
      <c r="GJU1214" s="198" t="s">
        <v>237</v>
      </c>
      <c r="GJV1214" s="199">
        <v>0</v>
      </c>
      <c r="GJW1214" s="199"/>
      <c r="GJX1214" s="254">
        <f t="shared" si="186"/>
        <v>448.774</v>
      </c>
      <c r="GJY1214" s="236" t="s">
        <v>239</v>
      </c>
      <c r="GJZ1214" s="253" t="s">
        <v>26</v>
      </c>
      <c r="GKA1214" s="197">
        <v>7</v>
      </c>
      <c r="GKB1214" s="197">
        <v>2</v>
      </c>
      <c r="GKC1214" s="198" t="s">
        <v>237</v>
      </c>
      <c r="GKD1214" s="199">
        <v>0</v>
      </c>
      <c r="GKE1214" s="199"/>
      <c r="GKF1214" s="254">
        <f t="shared" si="186"/>
        <v>448.774</v>
      </c>
      <c r="GKG1214" s="236" t="s">
        <v>239</v>
      </c>
      <c r="GKH1214" s="253" t="s">
        <v>26</v>
      </c>
      <c r="GKI1214" s="197">
        <v>7</v>
      </c>
      <c r="GKJ1214" s="197">
        <v>2</v>
      </c>
      <c r="GKK1214" s="198" t="s">
        <v>237</v>
      </c>
      <c r="GKL1214" s="199">
        <v>0</v>
      </c>
      <c r="GKM1214" s="199"/>
      <c r="GKN1214" s="254">
        <f t="shared" ref="GKN1214:GMR1214" si="187">GKN1215</f>
        <v>448.774</v>
      </c>
      <c r="GKO1214" s="236" t="s">
        <v>239</v>
      </c>
      <c r="GKP1214" s="253" t="s">
        <v>26</v>
      </c>
      <c r="GKQ1214" s="197">
        <v>7</v>
      </c>
      <c r="GKR1214" s="197">
        <v>2</v>
      </c>
      <c r="GKS1214" s="198" t="s">
        <v>237</v>
      </c>
      <c r="GKT1214" s="199">
        <v>0</v>
      </c>
      <c r="GKU1214" s="199"/>
      <c r="GKV1214" s="254">
        <f t="shared" si="187"/>
        <v>448.774</v>
      </c>
      <c r="GKW1214" s="236" t="s">
        <v>239</v>
      </c>
      <c r="GKX1214" s="253" t="s">
        <v>26</v>
      </c>
      <c r="GKY1214" s="197">
        <v>7</v>
      </c>
      <c r="GKZ1214" s="197">
        <v>2</v>
      </c>
      <c r="GLA1214" s="198" t="s">
        <v>237</v>
      </c>
      <c r="GLB1214" s="199">
        <v>0</v>
      </c>
      <c r="GLC1214" s="199"/>
      <c r="GLD1214" s="254">
        <f t="shared" si="187"/>
        <v>448.774</v>
      </c>
      <c r="GLE1214" s="236" t="s">
        <v>239</v>
      </c>
      <c r="GLF1214" s="253" t="s">
        <v>26</v>
      </c>
      <c r="GLG1214" s="197">
        <v>7</v>
      </c>
      <c r="GLH1214" s="197">
        <v>2</v>
      </c>
      <c r="GLI1214" s="198" t="s">
        <v>237</v>
      </c>
      <c r="GLJ1214" s="199">
        <v>0</v>
      </c>
      <c r="GLK1214" s="199"/>
      <c r="GLL1214" s="254">
        <f t="shared" si="187"/>
        <v>448.774</v>
      </c>
      <c r="GLM1214" s="236" t="s">
        <v>239</v>
      </c>
      <c r="GLN1214" s="253" t="s">
        <v>26</v>
      </c>
      <c r="GLO1214" s="197">
        <v>7</v>
      </c>
      <c r="GLP1214" s="197">
        <v>2</v>
      </c>
      <c r="GLQ1214" s="198" t="s">
        <v>237</v>
      </c>
      <c r="GLR1214" s="199">
        <v>0</v>
      </c>
      <c r="GLS1214" s="199"/>
      <c r="GLT1214" s="254">
        <f t="shared" si="187"/>
        <v>448.774</v>
      </c>
      <c r="GLU1214" s="236" t="s">
        <v>239</v>
      </c>
      <c r="GLV1214" s="253" t="s">
        <v>26</v>
      </c>
      <c r="GLW1214" s="197">
        <v>7</v>
      </c>
      <c r="GLX1214" s="197">
        <v>2</v>
      </c>
      <c r="GLY1214" s="198" t="s">
        <v>237</v>
      </c>
      <c r="GLZ1214" s="199">
        <v>0</v>
      </c>
      <c r="GMA1214" s="199"/>
      <c r="GMB1214" s="254">
        <f t="shared" si="187"/>
        <v>448.774</v>
      </c>
      <c r="GMC1214" s="236" t="s">
        <v>239</v>
      </c>
      <c r="GMD1214" s="253" t="s">
        <v>26</v>
      </c>
      <c r="GME1214" s="197">
        <v>7</v>
      </c>
      <c r="GMF1214" s="197">
        <v>2</v>
      </c>
      <c r="GMG1214" s="198" t="s">
        <v>237</v>
      </c>
      <c r="GMH1214" s="199">
        <v>0</v>
      </c>
      <c r="GMI1214" s="199"/>
      <c r="GMJ1214" s="254">
        <f t="shared" si="187"/>
        <v>448.774</v>
      </c>
      <c r="GMK1214" s="236" t="s">
        <v>239</v>
      </c>
      <c r="GML1214" s="253" t="s">
        <v>26</v>
      </c>
      <c r="GMM1214" s="197">
        <v>7</v>
      </c>
      <c r="GMN1214" s="197">
        <v>2</v>
      </c>
      <c r="GMO1214" s="198" t="s">
        <v>237</v>
      </c>
      <c r="GMP1214" s="199">
        <v>0</v>
      </c>
      <c r="GMQ1214" s="199"/>
      <c r="GMR1214" s="254">
        <f t="shared" si="187"/>
        <v>448.774</v>
      </c>
      <c r="GMS1214" s="236" t="s">
        <v>239</v>
      </c>
      <c r="GMT1214" s="253" t="s">
        <v>26</v>
      </c>
      <c r="GMU1214" s="197">
        <v>7</v>
      </c>
      <c r="GMV1214" s="197">
        <v>2</v>
      </c>
      <c r="GMW1214" s="198" t="s">
        <v>237</v>
      </c>
      <c r="GMX1214" s="199">
        <v>0</v>
      </c>
      <c r="GMY1214" s="199"/>
      <c r="GMZ1214" s="254">
        <f t="shared" ref="GMZ1214:GPD1214" si="188">GMZ1215</f>
        <v>448.774</v>
      </c>
      <c r="GNA1214" s="236" t="s">
        <v>239</v>
      </c>
      <c r="GNB1214" s="253" t="s">
        <v>26</v>
      </c>
      <c r="GNC1214" s="197">
        <v>7</v>
      </c>
      <c r="GND1214" s="197">
        <v>2</v>
      </c>
      <c r="GNE1214" s="198" t="s">
        <v>237</v>
      </c>
      <c r="GNF1214" s="199">
        <v>0</v>
      </c>
      <c r="GNG1214" s="199"/>
      <c r="GNH1214" s="254">
        <f t="shared" si="188"/>
        <v>448.774</v>
      </c>
      <c r="GNI1214" s="236" t="s">
        <v>239</v>
      </c>
      <c r="GNJ1214" s="253" t="s">
        <v>26</v>
      </c>
      <c r="GNK1214" s="197">
        <v>7</v>
      </c>
      <c r="GNL1214" s="197">
        <v>2</v>
      </c>
      <c r="GNM1214" s="198" t="s">
        <v>237</v>
      </c>
      <c r="GNN1214" s="199">
        <v>0</v>
      </c>
      <c r="GNO1214" s="199"/>
      <c r="GNP1214" s="254">
        <f t="shared" si="188"/>
        <v>448.774</v>
      </c>
      <c r="GNQ1214" s="236" t="s">
        <v>239</v>
      </c>
      <c r="GNR1214" s="253" t="s">
        <v>26</v>
      </c>
      <c r="GNS1214" s="197">
        <v>7</v>
      </c>
      <c r="GNT1214" s="197">
        <v>2</v>
      </c>
      <c r="GNU1214" s="198" t="s">
        <v>237</v>
      </c>
      <c r="GNV1214" s="199">
        <v>0</v>
      </c>
      <c r="GNW1214" s="199"/>
      <c r="GNX1214" s="254">
        <f t="shared" si="188"/>
        <v>448.774</v>
      </c>
      <c r="GNY1214" s="236" t="s">
        <v>239</v>
      </c>
      <c r="GNZ1214" s="253" t="s">
        <v>26</v>
      </c>
      <c r="GOA1214" s="197">
        <v>7</v>
      </c>
      <c r="GOB1214" s="197">
        <v>2</v>
      </c>
      <c r="GOC1214" s="198" t="s">
        <v>237</v>
      </c>
      <c r="GOD1214" s="199">
        <v>0</v>
      </c>
      <c r="GOE1214" s="199"/>
      <c r="GOF1214" s="254">
        <f t="shared" si="188"/>
        <v>448.774</v>
      </c>
      <c r="GOG1214" s="236" t="s">
        <v>239</v>
      </c>
      <c r="GOH1214" s="253" t="s">
        <v>26</v>
      </c>
      <c r="GOI1214" s="197">
        <v>7</v>
      </c>
      <c r="GOJ1214" s="197">
        <v>2</v>
      </c>
      <c r="GOK1214" s="198" t="s">
        <v>237</v>
      </c>
      <c r="GOL1214" s="199">
        <v>0</v>
      </c>
      <c r="GOM1214" s="199"/>
      <c r="GON1214" s="254">
        <f t="shared" si="188"/>
        <v>448.774</v>
      </c>
      <c r="GOO1214" s="236" t="s">
        <v>239</v>
      </c>
      <c r="GOP1214" s="253" t="s">
        <v>26</v>
      </c>
      <c r="GOQ1214" s="197">
        <v>7</v>
      </c>
      <c r="GOR1214" s="197">
        <v>2</v>
      </c>
      <c r="GOS1214" s="198" t="s">
        <v>237</v>
      </c>
      <c r="GOT1214" s="199">
        <v>0</v>
      </c>
      <c r="GOU1214" s="199"/>
      <c r="GOV1214" s="254">
        <f t="shared" si="188"/>
        <v>448.774</v>
      </c>
      <c r="GOW1214" s="236" t="s">
        <v>239</v>
      </c>
      <c r="GOX1214" s="253" t="s">
        <v>26</v>
      </c>
      <c r="GOY1214" s="197">
        <v>7</v>
      </c>
      <c r="GOZ1214" s="197">
        <v>2</v>
      </c>
      <c r="GPA1214" s="198" t="s">
        <v>237</v>
      </c>
      <c r="GPB1214" s="199">
        <v>0</v>
      </c>
      <c r="GPC1214" s="199"/>
      <c r="GPD1214" s="254">
        <f t="shared" si="188"/>
        <v>448.774</v>
      </c>
      <c r="GPE1214" s="236" t="s">
        <v>239</v>
      </c>
      <c r="GPF1214" s="253" t="s">
        <v>26</v>
      </c>
      <c r="GPG1214" s="197">
        <v>7</v>
      </c>
      <c r="GPH1214" s="197">
        <v>2</v>
      </c>
      <c r="GPI1214" s="198" t="s">
        <v>237</v>
      </c>
      <c r="GPJ1214" s="199">
        <v>0</v>
      </c>
      <c r="GPK1214" s="199"/>
      <c r="GPL1214" s="254">
        <f t="shared" ref="GPL1214:GRP1214" si="189">GPL1215</f>
        <v>448.774</v>
      </c>
      <c r="GPM1214" s="236" t="s">
        <v>239</v>
      </c>
      <c r="GPN1214" s="253" t="s">
        <v>26</v>
      </c>
      <c r="GPO1214" s="197">
        <v>7</v>
      </c>
      <c r="GPP1214" s="197">
        <v>2</v>
      </c>
      <c r="GPQ1214" s="198" t="s">
        <v>237</v>
      </c>
      <c r="GPR1214" s="199">
        <v>0</v>
      </c>
      <c r="GPS1214" s="199"/>
      <c r="GPT1214" s="254">
        <f t="shared" si="189"/>
        <v>448.774</v>
      </c>
      <c r="GPU1214" s="236" t="s">
        <v>239</v>
      </c>
      <c r="GPV1214" s="253" t="s">
        <v>26</v>
      </c>
      <c r="GPW1214" s="197">
        <v>7</v>
      </c>
      <c r="GPX1214" s="197">
        <v>2</v>
      </c>
      <c r="GPY1214" s="198" t="s">
        <v>237</v>
      </c>
      <c r="GPZ1214" s="199">
        <v>0</v>
      </c>
      <c r="GQA1214" s="199"/>
      <c r="GQB1214" s="254">
        <f t="shared" si="189"/>
        <v>448.774</v>
      </c>
      <c r="GQC1214" s="236" t="s">
        <v>239</v>
      </c>
      <c r="GQD1214" s="253" t="s">
        <v>26</v>
      </c>
      <c r="GQE1214" s="197">
        <v>7</v>
      </c>
      <c r="GQF1214" s="197">
        <v>2</v>
      </c>
      <c r="GQG1214" s="198" t="s">
        <v>237</v>
      </c>
      <c r="GQH1214" s="199">
        <v>0</v>
      </c>
      <c r="GQI1214" s="199"/>
      <c r="GQJ1214" s="254">
        <f t="shared" si="189"/>
        <v>448.774</v>
      </c>
      <c r="GQK1214" s="236" t="s">
        <v>239</v>
      </c>
      <c r="GQL1214" s="253" t="s">
        <v>26</v>
      </c>
      <c r="GQM1214" s="197">
        <v>7</v>
      </c>
      <c r="GQN1214" s="197">
        <v>2</v>
      </c>
      <c r="GQO1214" s="198" t="s">
        <v>237</v>
      </c>
      <c r="GQP1214" s="199">
        <v>0</v>
      </c>
      <c r="GQQ1214" s="199"/>
      <c r="GQR1214" s="254">
        <f t="shared" si="189"/>
        <v>448.774</v>
      </c>
      <c r="GQS1214" s="236" t="s">
        <v>239</v>
      </c>
      <c r="GQT1214" s="253" t="s">
        <v>26</v>
      </c>
      <c r="GQU1214" s="197">
        <v>7</v>
      </c>
      <c r="GQV1214" s="197">
        <v>2</v>
      </c>
      <c r="GQW1214" s="198" t="s">
        <v>237</v>
      </c>
      <c r="GQX1214" s="199">
        <v>0</v>
      </c>
      <c r="GQY1214" s="199"/>
      <c r="GQZ1214" s="254">
        <f t="shared" si="189"/>
        <v>448.774</v>
      </c>
      <c r="GRA1214" s="236" t="s">
        <v>239</v>
      </c>
      <c r="GRB1214" s="253" t="s">
        <v>26</v>
      </c>
      <c r="GRC1214" s="197">
        <v>7</v>
      </c>
      <c r="GRD1214" s="197">
        <v>2</v>
      </c>
      <c r="GRE1214" s="198" t="s">
        <v>237</v>
      </c>
      <c r="GRF1214" s="199">
        <v>0</v>
      </c>
      <c r="GRG1214" s="199"/>
      <c r="GRH1214" s="254">
        <f t="shared" si="189"/>
        <v>448.774</v>
      </c>
      <c r="GRI1214" s="236" t="s">
        <v>239</v>
      </c>
      <c r="GRJ1214" s="253" t="s">
        <v>26</v>
      </c>
      <c r="GRK1214" s="197">
        <v>7</v>
      </c>
      <c r="GRL1214" s="197">
        <v>2</v>
      </c>
      <c r="GRM1214" s="198" t="s">
        <v>237</v>
      </c>
      <c r="GRN1214" s="199">
        <v>0</v>
      </c>
      <c r="GRO1214" s="199"/>
      <c r="GRP1214" s="254">
        <f t="shared" si="189"/>
        <v>448.774</v>
      </c>
      <c r="GRQ1214" s="236" t="s">
        <v>239</v>
      </c>
      <c r="GRR1214" s="253" t="s">
        <v>26</v>
      </c>
      <c r="GRS1214" s="197">
        <v>7</v>
      </c>
      <c r="GRT1214" s="197">
        <v>2</v>
      </c>
      <c r="GRU1214" s="198" t="s">
        <v>237</v>
      </c>
      <c r="GRV1214" s="199">
        <v>0</v>
      </c>
      <c r="GRW1214" s="199"/>
      <c r="GRX1214" s="254">
        <f t="shared" ref="GRX1214:GUB1214" si="190">GRX1215</f>
        <v>448.774</v>
      </c>
      <c r="GRY1214" s="236" t="s">
        <v>239</v>
      </c>
      <c r="GRZ1214" s="253" t="s">
        <v>26</v>
      </c>
      <c r="GSA1214" s="197">
        <v>7</v>
      </c>
      <c r="GSB1214" s="197">
        <v>2</v>
      </c>
      <c r="GSC1214" s="198" t="s">
        <v>237</v>
      </c>
      <c r="GSD1214" s="199">
        <v>0</v>
      </c>
      <c r="GSE1214" s="199"/>
      <c r="GSF1214" s="254">
        <f t="shared" si="190"/>
        <v>448.774</v>
      </c>
      <c r="GSG1214" s="236" t="s">
        <v>239</v>
      </c>
      <c r="GSH1214" s="253" t="s">
        <v>26</v>
      </c>
      <c r="GSI1214" s="197">
        <v>7</v>
      </c>
      <c r="GSJ1214" s="197">
        <v>2</v>
      </c>
      <c r="GSK1214" s="198" t="s">
        <v>237</v>
      </c>
      <c r="GSL1214" s="199">
        <v>0</v>
      </c>
      <c r="GSM1214" s="199"/>
      <c r="GSN1214" s="254">
        <f t="shared" si="190"/>
        <v>448.774</v>
      </c>
      <c r="GSO1214" s="236" t="s">
        <v>239</v>
      </c>
      <c r="GSP1214" s="253" t="s">
        <v>26</v>
      </c>
      <c r="GSQ1214" s="197">
        <v>7</v>
      </c>
      <c r="GSR1214" s="197">
        <v>2</v>
      </c>
      <c r="GSS1214" s="198" t="s">
        <v>237</v>
      </c>
      <c r="GST1214" s="199">
        <v>0</v>
      </c>
      <c r="GSU1214" s="199"/>
      <c r="GSV1214" s="254">
        <f t="shared" si="190"/>
        <v>448.774</v>
      </c>
      <c r="GSW1214" s="236" t="s">
        <v>239</v>
      </c>
      <c r="GSX1214" s="253" t="s">
        <v>26</v>
      </c>
      <c r="GSY1214" s="197">
        <v>7</v>
      </c>
      <c r="GSZ1214" s="197">
        <v>2</v>
      </c>
      <c r="GTA1214" s="198" t="s">
        <v>237</v>
      </c>
      <c r="GTB1214" s="199">
        <v>0</v>
      </c>
      <c r="GTC1214" s="199"/>
      <c r="GTD1214" s="254">
        <f t="shared" si="190"/>
        <v>448.774</v>
      </c>
      <c r="GTE1214" s="236" t="s">
        <v>239</v>
      </c>
      <c r="GTF1214" s="253" t="s">
        <v>26</v>
      </c>
      <c r="GTG1214" s="197">
        <v>7</v>
      </c>
      <c r="GTH1214" s="197">
        <v>2</v>
      </c>
      <c r="GTI1214" s="198" t="s">
        <v>237</v>
      </c>
      <c r="GTJ1214" s="199">
        <v>0</v>
      </c>
      <c r="GTK1214" s="199"/>
      <c r="GTL1214" s="254">
        <f t="shared" si="190"/>
        <v>448.774</v>
      </c>
      <c r="GTM1214" s="236" t="s">
        <v>239</v>
      </c>
      <c r="GTN1214" s="253" t="s">
        <v>26</v>
      </c>
      <c r="GTO1214" s="197">
        <v>7</v>
      </c>
      <c r="GTP1214" s="197">
        <v>2</v>
      </c>
      <c r="GTQ1214" s="198" t="s">
        <v>237</v>
      </c>
      <c r="GTR1214" s="199">
        <v>0</v>
      </c>
      <c r="GTS1214" s="199"/>
      <c r="GTT1214" s="254">
        <f t="shared" si="190"/>
        <v>448.774</v>
      </c>
      <c r="GTU1214" s="236" t="s">
        <v>239</v>
      </c>
      <c r="GTV1214" s="253" t="s">
        <v>26</v>
      </c>
      <c r="GTW1214" s="197">
        <v>7</v>
      </c>
      <c r="GTX1214" s="197">
        <v>2</v>
      </c>
      <c r="GTY1214" s="198" t="s">
        <v>237</v>
      </c>
      <c r="GTZ1214" s="199">
        <v>0</v>
      </c>
      <c r="GUA1214" s="199"/>
      <c r="GUB1214" s="254">
        <f t="shared" si="190"/>
        <v>448.774</v>
      </c>
      <c r="GUC1214" s="236" t="s">
        <v>239</v>
      </c>
      <c r="GUD1214" s="253" t="s">
        <v>26</v>
      </c>
      <c r="GUE1214" s="197">
        <v>7</v>
      </c>
      <c r="GUF1214" s="197">
        <v>2</v>
      </c>
      <c r="GUG1214" s="198" t="s">
        <v>237</v>
      </c>
      <c r="GUH1214" s="199">
        <v>0</v>
      </c>
      <c r="GUI1214" s="199"/>
      <c r="GUJ1214" s="254">
        <f t="shared" ref="GUJ1214:GWN1214" si="191">GUJ1215</f>
        <v>448.774</v>
      </c>
      <c r="GUK1214" s="236" t="s">
        <v>239</v>
      </c>
      <c r="GUL1214" s="253" t="s">
        <v>26</v>
      </c>
      <c r="GUM1214" s="197">
        <v>7</v>
      </c>
      <c r="GUN1214" s="197">
        <v>2</v>
      </c>
      <c r="GUO1214" s="198" t="s">
        <v>237</v>
      </c>
      <c r="GUP1214" s="199">
        <v>0</v>
      </c>
      <c r="GUQ1214" s="199"/>
      <c r="GUR1214" s="254">
        <f t="shared" si="191"/>
        <v>448.774</v>
      </c>
      <c r="GUS1214" s="236" t="s">
        <v>239</v>
      </c>
      <c r="GUT1214" s="253" t="s">
        <v>26</v>
      </c>
      <c r="GUU1214" s="197">
        <v>7</v>
      </c>
      <c r="GUV1214" s="197">
        <v>2</v>
      </c>
      <c r="GUW1214" s="198" t="s">
        <v>237</v>
      </c>
      <c r="GUX1214" s="199">
        <v>0</v>
      </c>
      <c r="GUY1214" s="199"/>
      <c r="GUZ1214" s="254">
        <f t="shared" si="191"/>
        <v>448.774</v>
      </c>
      <c r="GVA1214" s="236" t="s">
        <v>239</v>
      </c>
      <c r="GVB1214" s="253" t="s">
        <v>26</v>
      </c>
      <c r="GVC1214" s="197">
        <v>7</v>
      </c>
      <c r="GVD1214" s="197">
        <v>2</v>
      </c>
      <c r="GVE1214" s="198" t="s">
        <v>237</v>
      </c>
      <c r="GVF1214" s="199">
        <v>0</v>
      </c>
      <c r="GVG1214" s="199"/>
      <c r="GVH1214" s="254">
        <f t="shared" si="191"/>
        <v>448.774</v>
      </c>
      <c r="GVI1214" s="236" t="s">
        <v>239</v>
      </c>
      <c r="GVJ1214" s="253" t="s">
        <v>26</v>
      </c>
      <c r="GVK1214" s="197">
        <v>7</v>
      </c>
      <c r="GVL1214" s="197">
        <v>2</v>
      </c>
      <c r="GVM1214" s="198" t="s">
        <v>237</v>
      </c>
      <c r="GVN1214" s="199">
        <v>0</v>
      </c>
      <c r="GVO1214" s="199"/>
      <c r="GVP1214" s="254">
        <f t="shared" si="191"/>
        <v>448.774</v>
      </c>
      <c r="GVQ1214" s="236" t="s">
        <v>239</v>
      </c>
      <c r="GVR1214" s="253" t="s">
        <v>26</v>
      </c>
      <c r="GVS1214" s="197">
        <v>7</v>
      </c>
      <c r="GVT1214" s="197">
        <v>2</v>
      </c>
      <c r="GVU1214" s="198" t="s">
        <v>237</v>
      </c>
      <c r="GVV1214" s="199">
        <v>0</v>
      </c>
      <c r="GVW1214" s="199"/>
      <c r="GVX1214" s="254">
        <f t="shared" si="191"/>
        <v>448.774</v>
      </c>
      <c r="GVY1214" s="236" t="s">
        <v>239</v>
      </c>
      <c r="GVZ1214" s="253" t="s">
        <v>26</v>
      </c>
      <c r="GWA1214" s="197">
        <v>7</v>
      </c>
      <c r="GWB1214" s="197">
        <v>2</v>
      </c>
      <c r="GWC1214" s="198" t="s">
        <v>237</v>
      </c>
      <c r="GWD1214" s="199">
        <v>0</v>
      </c>
      <c r="GWE1214" s="199"/>
      <c r="GWF1214" s="254">
        <f t="shared" si="191"/>
        <v>448.774</v>
      </c>
      <c r="GWG1214" s="236" t="s">
        <v>239</v>
      </c>
      <c r="GWH1214" s="253" t="s">
        <v>26</v>
      </c>
      <c r="GWI1214" s="197">
        <v>7</v>
      </c>
      <c r="GWJ1214" s="197">
        <v>2</v>
      </c>
      <c r="GWK1214" s="198" t="s">
        <v>237</v>
      </c>
      <c r="GWL1214" s="199">
        <v>0</v>
      </c>
      <c r="GWM1214" s="199"/>
      <c r="GWN1214" s="254">
        <f t="shared" si="191"/>
        <v>448.774</v>
      </c>
      <c r="GWO1214" s="236" t="s">
        <v>239</v>
      </c>
      <c r="GWP1214" s="253" t="s">
        <v>26</v>
      </c>
      <c r="GWQ1214" s="197">
        <v>7</v>
      </c>
      <c r="GWR1214" s="197">
        <v>2</v>
      </c>
      <c r="GWS1214" s="198" t="s">
        <v>237</v>
      </c>
      <c r="GWT1214" s="199">
        <v>0</v>
      </c>
      <c r="GWU1214" s="199"/>
      <c r="GWV1214" s="254">
        <f t="shared" ref="GWV1214:GYZ1214" si="192">GWV1215</f>
        <v>448.774</v>
      </c>
      <c r="GWW1214" s="236" t="s">
        <v>239</v>
      </c>
      <c r="GWX1214" s="253" t="s">
        <v>26</v>
      </c>
      <c r="GWY1214" s="197">
        <v>7</v>
      </c>
      <c r="GWZ1214" s="197">
        <v>2</v>
      </c>
      <c r="GXA1214" s="198" t="s">
        <v>237</v>
      </c>
      <c r="GXB1214" s="199">
        <v>0</v>
      </c>
      <c r="GXC1214" s="199"/>
      <c r="GXD1214" s="254">
        <f t="shared" si="192"/>
        <v>448.774</v>
      </c>
      <c r="GXE1214" s="236" t="s">
        <v>239</v>
      </c>
      <c r="GXF1214" s="253" t="s">
        <v>26</v>
      </c>
      <c r="GXG1214" s="197">
        <v>7</v>
      </c>
      <c r="GXH1214" s="197">
        <v>2</v>
      </c>
      <c r="GXI1214" s="198" t="s">
        <v>237</v>
      </c>
      <c r="GXJ1214" s="199">
        <v>0</v>
      </c>
      <c r="GXK1214" s="199"/>
      <c r="GXL1214" s="254">
        <f t="shared" si="192"/>
        <v>448.774</v>
      </c>
      <c r="GXM1214" s="236" t="s">
        <v>239</v>
      </c>
      <c r="GXN1214" s="253" t="s">
        <v>26</v>
      </c>
      <c r="GXO1214" s="197">
        <v>7</v>
      </c>
      <c r="GXP1214" s="197">
        <v>2</v>
      </c>
      <c r="GXQ1214" s="198" t="s">
        <v>237</v>
      </c>
      <c r="GXR1214" s="199">
        <v>0</v>
      </c>
      <c r="GXS1214" s="199"/>
      <c r="GXT1214" s="254">
        <f t="shared" si="192"/>
        <v>448.774</v>
      </c>
      <c r="GXU1214" s="236" t="s">
        <v>239</v>
      </c>
      <c r="GXV1214" s="253" t="s">
        <v>26</v>
      </c>
      <c r="GXW1214" s="197">
        <v>7</v>
      </c>
      <c r="GXX1214" s="197">
        <v>2</v>
      </c>
      <c r="GXY1214" s="198" t="s">
        <v>237</v>
      </c>
      <c r="GXZ1214" s="199">
        <v>0</v>
      </c>
      <c r="GYA1214" s="199"/>
      <c r="GYB1214" s="254">
        <f t="shared" si="192"/>
        <v>448.774</v>
      </c>
      <c r="GYC1214" s="236" t="s">
        <v>239</v>
      </c>
      <c r="GYD1214" s="253" t="s">
        <v>26</v>
      </c>
      <c r="GYE1214" s="197">
        <v>7</v>
      </c>
      <c r="GYF1214" s="197">
        <v>2</v>
      </c>
      <c r="GYG1214" s="198" t="s">
        <v>237</v>
      </c>
      <c r="GYH1214" s="199">
        <v>0</v>
      </c>
      <c r="GYI1214" s="199"/>
      <c r="GYJ1214" s="254">
        <f t="shared" si="192"/>
        <v>448.774</v>
      </c>
      <c r="GYK1214" s="236" t="s">
        <v>239</v>
      </c>
      <c r="GYL1214" s="253" t="s">
        <v>26</v>
      </c>
      <c r="GYM1214" s="197">
        <v>7</v>
      </c>
      <c r="GYN1214" s="197">
        <v>2</v>
      </c>
      <c r="GYO1214" s="198" t="s">
        <v>237</v>
      </c>
      <c r="GYP1214" s="199">
        <v>0</v>
      </c>
      <c r="GYQ1214" s="199"/>
      <c r="GYR1214" s="254">
        <f t="shared" si="192"/>
        <v>448.774</v>
      </c>
      <c r="GYS1214" s="236" t="s">
        <v>239</v>
      </c>
      <c r="GYT1214" s="253" t="s">
        <v>26</v>
      </c>
      <c r="GYU1214" s="197">
        <v>7</v>
      </c>
      <c r="GYV1214" s="197">
        <v>2</v>
      </c>
      <c r="GYW1214" s="198" t="s">
        <v>237</v>
      </c>
      <c r="GYX1214" s="199">
        <v>0</v>
      </c>
      <c r="GYY1214" s="199"/>
      <c r="GYZ1214" s="254">
        <f t="shared" si="192"/>
        <v>448.774</v>
      </c>
      <c r="GZA1214" s="236" t="s">
        <v>239</v>
      </c>
      <c r="GZB1214" s="253" t="s">
        <v>26</v>
      </c>
      <c r="GZC1214" s="197">
        <v>7</v>
      </c>
      <c r="GZD1214" s="197">
        <v>2</v>
      </c>
      <c r="GZE1214" s="198" t="s">
        <v>237</v>
      </c>
      <c r="GZF1214" s="199">
        <v>0</v>
      </c>
      <c r="GZG1214" s="199"/>
      <c r="GZH1214" s="254">
        <f t="shared" ref="GZH1214:HBL1214" si="193">GZH1215</f>
        <v>448.774</v>
      </c>
      <c r="GZI1214" s="236" t="s">
        <v>239</v>
      </c>
      <c r="GZJ1214" s="253" t="s">
        <v>26</v>
      </c>
      <c r="GZK1214" s="197">
        <v>7</v>
      </c>
      <c r="GZL1214" s="197">
        <v>2</v>
      </c>
      <c r="GZM1214" s="198" t="s">
        <v>237</v>
      </c>
      <c r="GZN1214" s="199">
        <v>0</v>
      </c>
      <c r="GZO1214" s="199"/>
      <c r="GZP1214" s="254">
        <f t="shared" si="193"/>
        <v>448.774</v>
      </c>
      <c r="GZQ1214" s="236" t="s">
        <v>239</v>
      </c>
      <c r="GZR1214" s="253" t="s">
        <v>26</v>
      </c>
      <c r="GZS1214" s="197">
        <v>7</v>
      </c>
      <c r="GZT1214" s="197">
        <v>2</v>
      </c>
      <c r="GZU1214" s="198" t="s">
        <v>237</v>
      </c>
      <c r="GZV1214" s="199">
        <v>0</v>
      </c>
      <c r="GZW1214" s="199"/>
      <c r="GZX1214" s="254">
        <f t="shared" si="193"/>
        <v>448.774</v>
      </c>
      <c r="GZY1214" s="236" t="s">
        <v>239</v>
      </c>
      <c r="GZZ1214" s="253" t="s">
        <v>26</v>
      </c>
      <c r="HAA1214" s="197">
        <v>7</v>
      </c>
      <c r="HAB1214" s="197">
        <v>2</v>
      </c>
      <c r="HAC1214" s="198" t="s">
        <v>237</v>
      </c>
      <c r="HAD1214" s="199">
        <v>0</v>
      </c>
      <c r="HAE1214" s="199"/>
      <c r="HAF1214" s="254">
        <f t="shared" si="193"/>
        <v>448.774</v>
      </c>
      <c r="HAG1214" s="236" t="s">
        <v>239</v>
      </c>
      <c r="HAH1214" s="253" t="s">
        <v>26</v>
      </c>
      <c r="HAI1214" s="197">
        <v>7</v>
      </c>
      <c r="HAJ1214" s="197">
        <v>2</v>
      </c>
      <c r="HAK1214" s="198" t="s">
        <v>237</v>
      </c>
      <c r="HAL1214" s="199">
        <v>0</v>
      </c>
      <c r="HAM1214" s="199"/>
      <c r="HAN1214" s="254">
        <f t="shared" si="193"/>
        <v>448.774</v>
      </c>
      <c r="HAO1214" s="236" t="s">
        <v>239</v>
      </c>
      <c r="HAP1214" s="253" t="s">
        <v>26</v>
      </c>
      <c r="HAQ1214" s="197">
        <v>7</v>
      </c>
      <c r="HAR1214" s="197">
        <v>2</v>
      </c>
      <c r="HAS1214" s="198" t="s">
        <v>237</v>
      </c>
      <c r="HAT1214" s="199">
        <v>0</v>
      </c>
      <c r="HAU1214" s="199"/>
      <c r="HAV1214" s="254">
        <f t="shared" si="193"/>
        <v>448.774</v>
      </c>
      <c r="HAW1214" s="236" t="s">
        <v>239</v>
      </c>
      <c r="HAX1214" s="253" t="s">
        <v>26</v>
      </c>
      <c r="HAY1214" s="197">
        <v>7</v>
      </c>
      <c r="HAZ1214" s="197">
        <v>2</v>
      </c>
      <c r="HBA1214" s="198" t="s">
        <v>237</v>
      </c>
      <c r="HBB1214" s="199">
        <v>0</v>
      </c>
      <c r="HBC1214" s="199"/>
      <c r="HBD1214" s="254">
        <f t="shared" si="193"/>
        <v>448.774</v>
      </c>
      <c r="HBE1214" s="236" t="s">
        <v>239</v>
      </c>
      <c r="HBF1214" s="253" t="s">
        <v>26</v>
      </c>
      <c r="HBG1214" s="197">
        <v>7</v>
      </c>
      <c r="HBH1214" s="197">
        <v>2</v>
      </c>
      <c r="HBI1214" s="198" t="s">
        <v>237</v>
      </c>
      <c r="HBJ1214" s="199">
        <v>0</v>
      </c>
      <c r="HBK1214" s="199"/>
      <c r="HBL1214" s="254">
        <f t="shared" si="193"/>
        <v>448.774</v>
      </c>
      <c r="HBM1214" s="236" t="s">
        <v>239</v>
      </c>
      <c r="HBN1214" s="253" t="s">
        <v>26</v>
      </c>
      <c r="HBO1214" s="197">
        <v>7</v>
      </c>
      <c r="HBP1214" s="197">
        <v>2</v>
      </c>
      <c r="HBQ1214" s="198" t="s">
        <v>237</v>
      </c>
      <c r="HBR1214" s="199">
        <v>0</v>
      </c>
      <c r="HBS1214" s="199"/>
      <c r="HBT1214" s="254">
        <f t="shared" ref="HBT1214:HDX1214" si="194">HBT1215</f>
        <v>448.774</v>
      </c>
      <c r="HBU1214" s="236" t="s">
        <v>239</v>
      </c>
      <c r="HBV1214" s="253" t="s">
        <v>26</v>
      </c>
      <c r="HBW1214" s="197">
        <v>7</v>
      </c>
      <c r="HBX1214" s="197">
        <v>2</v>
      </c>
      <c r="HBY1214" s="198" t="s">
        <v>237</v>
      </c>
      <c r="HBZ1214" s="199">
        <v>0</v>
      </c>
      <c r="HCA1214" s="199"/>
      <c r="HCB1214" s="254">
        <f t="shared" si="194"/>
        <v>448.774</v>
      </c>
      <c r="HCC1214" s="236" t="s">
        <v>239</v>
      </c>
      <c r="HCD1214" s="253" t="s">
        <v>26</v>
      </c>
      <c r="HCE1214" s="197">
        <v>7</v>
      </c>
      <c r="HCF1214" s="197">
        <v>2</v>
      </c>
      <c r="HCG1214" s="198" t="s">
        <v>237</v>
      </c>
      <c r="HCH1214" s="199">
        <v>0</v>
      </c>
      <c r="HCI1214" s="199"/>
      <c r="HCJ1214" s="254">
        <f t="shared" si="194"/>
        <v>448.774</v>
      </c>
      <c r="HCK1214" s="236" t="s">
        <v>239</v>
      </c>
      <c r="HCL1214" s="253" t="s">
        <v>26</v>
      </c>
      <c r="HCM1214" s="197">
        <v>7</v>
      </c>
      <c r="HCN1214" s="197">
        <v>2</v>
      </c>
      <c r="HCO1214" s="198" t="s">
        <v>237</v>
      </c>
      <c r="HCP1214" s="199">
        <v>0</v>
      </c>
      <c r="HCQ1214" s="199"/>
      <c r="HCR1214" s="254">
        <f t="shared" si="194"/>
        <v>448.774</v>
      </c>
      <c r="HCS1214" s="236" t="s">
        <v>239</v>
      </c>
      <c r="HCT1214" s="253" t="s">
        <v>26</v>
      </c>
      <c r="HCU1214" s="197">
        <v>7</v>
      </c>
      <c r="HCV1214" s="197">
        <v>2</v>
      </c>
      <c r="HCW1214" s="198" t="s">
        <v>237</v>
      </c>
      <c r="HCX1214" s="199">
        <v>0</v>
      </c>
      <c r="HCY1214" s="199"/>
      <c r="HCZ1214" s="254">
        <f t="shared" si="194"/>
        <v>448.774</v>
      </c>
      <c r="HDA1214" s="236" t="s">
        <v>239</v>
      </c>
      <c r="HDB1214" s="253" t="s">
        <v>26</v>
      </c>
      <c r="HDC1214" s="197">
        <v>7</v>
      </c>
      <c r="HDD1214" s="197">
        <v>2</v>
      </c>
      <c r="HDE1214" s="198" t="s">
        <v>237</v>
      </c>
      <c r="HDF1214" s="199">
        <v>0</v>
      </c>
      <c r="HDG1214" s="199"/>
      <c r="HDH1214" s="254">
        <f t="shared" si="194"/>
        <v>448.774</v>
      </c>
      <c r="HDI1214" s="236" t="s">
        <v>239</v>
      </c>
      <c r="HDJ1214" s="253" t="s">
        <v>26</v>
      </c>
      <c r="HDK1214" s="197">
        <v>7</v>
      </c>
      <c r="HDL1214" s="197">
        <v>2</v>
      </c>
      <c r="HDM1214" s="198" t="s">
        <v>237</v>
      </c>
      <c r="HDN1214" s="199">
        <v>0</v>
      </c>
      <c r="HDO1214" s="199"/>
      <c r="HDP1214" s="254">
        <f t="shared" si="194"/>
        <v>448.774</v>
      </c>
      <c r="HDQ1214" s="236" t="s">
        <v>239</v>
      </c>
      <c r="HDR1214" s="253" t="s">
        <v>26</v>
      </c>
      <c r="HDS1214" s="197">
        <v>7</v>
      </c>
      <c r="HDT1214" s="197">
        <v>2</v>
      </c>
      <c r="HDU1214" s="198" t="s">
        <v>237</v>
      </c>
      <c r="HDV1214" s="199">
        <v>0</v>
      </c>
      <c r="HDW1214" s="199"/>
      <c r="HDX1214" s="254">
        <f t="shared" si="194"/>
        <v>448.774</v>
      </c>
      <c r="HDY1214" s="236" t="s">
        <v>239</v>
      </c>
      <c r="HDZ1214" s="253" t="s">
        <v>26</v>
      </c>
      <c r="HEA1214" s="197">
        <v>7</v>
      </c>
      <c r="HEB1214" s="197">
        <v>2</v>
      </c>
      <c r="HEC1214" s="198" t="s">
        <v>237</v>
      </c>
      <c r="HED1214" s="199">
        <v>0</v>
      </c>
      <c r="HEE1214" s="199"/>
      <c r="HEF1214" s="254">
        <f t="shared" ref="HEF1214:HGJ1214" si="195">HEF1215</f>
        <v>448.774</v>
      </c>
      <c r="HEG1214" s="236" t="s">
        <v>239</v>
      </c>
      <c r="HEH1214" s="253" t="s">
        <v>26</v>
      </c>
      <c r="HEI1214" s="197">
        <v>7</v>
      </c>
      <c r="HEJ1214" s="197">
        <v>2</v>
      </c>
      <c r="HEK1214" s="198" t="s">
        <v>237</v>
      </c>
      <c r="HEL1214" s="199">
        <v>0</v>
      </c>
      <c r="HEM1214" s="199"/>
      <c r="HEN1214" s="254">
        <f t="shared" si="195"/>
        <v>448.774</v>
      </c>
      <c r="HEO1214" s="236" t="s">
        <v>239</v>
      </c>
      <c r="HEP1214" s="253" t="s">
        <v>26</v>
      </c>
      <c r="HEQ1214" s="197">
        <v>7</v>
      </c>
      <c r="HER1214" s="197">
        <v>2</v>
      </c>
      <c r="HES1214" s="198" t="s">
        <v>237</v>
      </c>
      <c r="HET1214" s="199">
        <v>0</v>
      </c>
      <c r="HEU1214" s="199"/>
      <c r="HEV1214" s="254">
        <f t="shared" si="195"/>
        <v>448.774</v>
      </c>
      <c r="HEW1214" s="236" t="s">
        <v>239</v>
      </c>
      <c r="HEX1214" s="253" t="s">
        <v>26</v>
      </c>
      <c r="HEY1214" s="197">
        <v>7</v>
      </c>
      <c r="HEZ1214" s="197">
        <v>2</v>
      </c>
      <c r="HFA1214" s="198" t="s">
        <v>237</v>
      </c>
      <c r="HFB1214" s="199">
        <v>0</v>
      </c>
      <c r="HFC1214" s="199"/>
      <c r="HFD1214" s="254">
        <f t="shared" si="195"/>
        <v>448.774</v>
      </c>
      <c r="HFE1214" s="236" t="s">
        <v>239</v>
      </c>
      <c r="HFF1214" s="253" t="s">
        <v>26</v>
      </c>
      <c r="HFG1214" s="197">
        <v>7</v>
      </c>
      <c r="HFH1214" s="197">
        <v>2</v>
      </c>
      <c r="HFI1214" s="198" t="s">
        <v>237</v>
      </c>
      <c r="HFJ1214" s="199">
        <v>0</v>
      </c>
      <c r="HFK1214" s="199"/>
      <c r="HFL1214" s="254">
        <f t="shared" si="195"/>
        <v>448.774</v>
      </c>
      <c r="HFM1214" s="236" t="s">
        <v>239</v>
      </c>
      <c r="HFN1214" s="253" t="s">
        <v>26</v>
      </c>
      <c r="HFO1214" s="197">
        <v>7</v>
      </c>
      <c r="HFP1214" s="197">
        <v>2</v>
      </c>
      <c r="HFQ1214" s="198" t="s">
        <v>237</v>
      </c>
      <c r="HFR1214" s="199">
        <v>0</v>
      </c>
      <c r="HFS1214" s="199"/>
      <c r="HFT1214" s="254">
        <f t="shared" si="195"/>
        <v>448.774</v>
      </c>
      <c r="HFU1214" s="236" t="s">
        <v>239</v>
      </c>
      <c r="HFV1214" s="253" t="s">
        <v>26</v>
      </c>
      <c r="HFW1214" s="197">
        <v>7</v>
      </c>
      <c r="HFX1214" s="197">
        <v>2</v>
      </c>
      <c r="HFY1214" s="198" t="s">
        <v>237</v>
      </c>
      <c r="HFZ1214" s="199">
        <v>0</v>
      </c>
      <c r="HGA1214" s="199"/>
      <c r="HGB1214" s="254">
        <f t="shared" si="195"/>
        <v>448.774</v>
      </c>
      <c r="HGC1214" s="236" t="s">
        <v>239</v>
      </c>
      <c r="HGD1214" s="253" t="s">
        <v>26</v>
      </c>
      <c r="HGE1214" s="197">
        <v>7</v>
      </c>
      <c r="HGF1214" s="197">
        <v>2</v>
      </c>
      <c r="HGG1214" s="198" t="s">
        <v>237</v>
      </c>
      <c r="HGH1214" s="199">
        <v>0</v>
      </c>
      <c r="HGI1214" s="199"/>
      <c r="HGJ1214" s="254">
        <f t="shared" si="195"/>
        <v>448.774</v>
      </c>
      <c r="HGK1214" s="236" t="s">
        <v>239</v>
      </c>
      <c r="HGL1214" s="253" t="s">
        <v>26</v>
      </c>
      <c r="HGM1214" s="197">
        <v>7</v>
      </c>
      <c r="HGN1214" s="197">
        <v>2</v>
      </c>
      <c r="HGO1214" s="198" t="s">
        <v>237</v>
      </c>
      <c r="HGP1214" s="199">
        <v>0</v>
      </c>
      <c r="HGQ1214" s="199"/>
      <c r="HGR1214" s="254">
        <f t="shared" ref="HGR1214:HIV1214" si="196">HGR1215</f>
        <v>448.774</v>
      </c>
      <c r="HGS1214" s="236" t="s">
        <v>239</v>
      </c>
      <c r="HGT1214" s="253" t="s">
        <v>26</v>
      </c>
      <c r="HGU1214" s="197">
        <v>7</v>
      </c>
      <c r="HGV1214" s="197">
        <v>2</v>
      </c>
      <c r="HGW1214" s="198" t="s">
        <v>237</v>
      </c>
      <c r="HGX1214" s="199">
        <v>0</v>
      </c>
      <c r="HGY1214" s="199"/>
      <c r="HGZ1214" s="254">
        <f t="shared" si="196"/>
        <v>448.774</v>
      </c>
      <c r="HHA1214" s="236" t="s">
        <v>239</v>
      </c>
      <c r="HHB1214" s="253" t="s">
        <v>26</v>
      </c>
      <c r="HHC1214" s="197">
        <v>7</v>
      </c>
      <c r="HHD1214" s="197">
        <v>2</v>
      </c>
      <c r="HHE1214" s="198" t="s">
        <v>237</v>
      </c>
      <c r="HHF1214" s="199">
        <v>0</v>
      </c>
      <c r="HHG1214" s="199"/>
      <c r="HHH1214" s="254">
        <f t="shared" si="196"/>
        <v>448.774</v>
      </c>
      <c r="HHI1214" s="236" t="s">
        <v>239</v>
      </c>
      <c r="HHJ1214" s="253" t="s">
        <v>26</v>
      </c>
      <c r="HHK1214" s="197">
        <v>7</v>
      </c>
      <c r="HHL1214" s="197">
        <v>2</v>
      </c>
      <c r="HHM1214" s="198" t="s">
        <v>237</v>
      </c>
      <c r="HHN1214" s="199">
        <v>0</v>
      </c>
      <c r="HHO1214" s="199"/>
      <c r="HHP1214" s="254">
        <f t="shared" si="196"/>
        <v>448.774</v>
      </c>
      <c r="HHQ1214" s="236" t="s">
        <v>239</v>
      </c>
      <c r="HHR1214" s="253" t="s">
        <v>26</v>
      </c>
      <c r="HHS1214" s="197">
        <v>7</v>
      </c>
      <c r="HHT1214" s="197">
        <v>2</v>
      </c>
      <c r="HHU1214" s="198" t="s">
        <v>237</v>
      </c>
      <c r="HHV1214" s="199">
        <v>0</v>
      </c>
      <c r="HHW1214" s="199"/>
      <c r="HHX1214" s="254">
        <f t="shared" si="196"/>
        <v>448.774</v>
      </c>
      <c r="HHY1214" s="236" t="s">
        <v>239</v>
      </c>
      <c r="HHZ1214" s="253" t="s">
        <v>26</v>
      </c>
      <c r="HIA1214" s="197">
        <v>7</v>
      </c>
      <c r="HIB1214" s="197">
        <v>2</v>
      </c>
      <c r="HIC1214" s="198" t="s">
        <v>237</v>
      </c>
      <c r="HID1214" s="199">
        <v>0</v>
      </c>
      <c r="HIE1214" s="199"/>
      <c r="HIF1214" s="254">
        <f t="shared" si="196"/>
        <v>448.774</v>
      </c>
      <c r="HIG1214" s="236" t="s">
        <v>239</v>
      </c>
      <c r="HIH1214" s="253" t="s">
        <v>26</v>
      </c>
      <c r="HII1214" s="197">
        <v>7</v>
      </c>
      <c r="HIJ1214" s="197">
        <v>2</v>
      </c>
      <c r="HIK1214" s="198" t="s">
        <v>237</v>
      </c>
      <c r="HIL1214" s="199">
        <v>0</v>
      </c>
      <c r="HIM1214" s="199"/>
      <c r="HIN1214" s="254">
        <f t="shared" si="196"/>
        <v>448.774</v>
      </c>
      <c r="HIO1214" s="236" t="s">
        <v>239</v>
      </c>
      <c r="HIP1214" s="253" t="s">
        <v>26</v>
      </c>
      <c r="HIQ1214" s="197">
        <v>7</v>
      </c>
      <c r="HIR1214" s="197">
        <v>2</v>
      </c>
      <c r="HIS1214" s="198" t="s">
        <v>237</v>
      </c>
      <c r="HIT1214" s="199">
        <v>0</v>
      </c>
      <c r="HIU1214" s="199"/>
      <c r="HIV1214" s="254">
        <f t="shared" si="196"/>
        <v>448.774</v>
      </c>
      <c r="HIW1214" s="236" t="s">
        <v>239</v>
      </c>
      <c r="HIX1214" s="253" t="s">
        <v>26</v>
      </c>
      <c r="HIY1214" s="197">
        <v>7</v>
      </c>
      <c r="HIZ1214" s="197">
        <v>2</v>
      </c>
      <c r="HJA1214" s="198" t="s">
        <v>237</v>
      </c>
      <c r="HJB1214" s="199">
        <v>0</v>
      </c>
      <c r="HJC1214" s="199"/>
      <c r="HJD1214" s="254">
        <f t="shared" ref="HJD1214:HLH1214" si="197">HJD1215</f>
        <v>448.774</v>
      </c>
      <c r="HJE1214" s="236" t="s">
        <v>239</v>
      </c>
      <c r="HJF1214" s="253" t="s">
        <v>26</v>
      </c>
      <c r="HJG1214" s="197">
        <v>7</v>
      </c>
      <c r="HJH1214" s="197">
        <v>2</v>
      </c>
      <c r="HJI1214" s="198" t="s">
        <v>237</v>
      </c>
      <c r="HJJ1214" s="199">
        <v>0</v>
      </c>
      <c r="HJK1214" s="199"/>
      <c r="HJL1214" s="254">
        <f t="shared" si="197"/>
        <v>448.774</v>
      </c>
      <c r="HJM1214" s="236" t="s">
        <v>239</v>
      </c>
      <c r="HJN1214" s="253" t="s">
        <v>26</v>
      </c>
      <c r="HJO1214" s="197">
        <v>7</v>
      </c>
      <c r="HJP1214" s="197">
        <v>2</v>
      </c>
      <c r="HJQ1214" s="198" t="s">
        <v>237</v>
      </c>
      <c r="HJR1214" s="199">
        <v>0</v>
      </c>
      <c r="HJS1214" s="199"/>
      <c r="HJT1214" s="254">
        <f t="shared" si="197"/>
        <v>448.774</v>
      </c>
      <c r="HJU1214" s="236" t="s">
        <v>239</v>
      </c>
      <c r="HJV1214" s="253" t="s">
        <v>26</v>
      </c>
      <c r="HJW1214" s="197">
        <v>7</v>
      </c>
      <c r="HJX1214" s="197">
        <v>2</v>
      </c>
      <c r="HJY1214" s="198" t="s">
        <v>237</v>
      </c>
      <c r="HJZ1214" s="199">
        <v>0</v>
      </c>
      <c r="HKA1214" s="199"/>
      <c r="HKB1214" s="254">
        <f t="shared" si="197"/>
        <v>448.774</v>
      </c>
      <c r="HKC1214" s="236" t="s">
        <v>239</v>
      </c>
      <c r="HKD1214" s="253" t="s">
        <v>26</v>
      </c>
      <c r="HKE1214" s="197">
        <v>7</v>
      </c>
      <c r="HKF1214" s="197">
        <v>2</v>
      </c>
      <c r="HKG1214" s="198" t="s">
        <v>237</v>
      </c>
      <c r="HKH1214" s="199">
        <v>0</v>
      </c>
      <c r="HKI1214" s="199"/>
      <c r="HKJ1214" s="254">
        <f t="shared" si="197"/>
        <v>448.774</v>
      </c>
      <c r="HKK1214" s="236" t="s">
        <v>239</v>
      </c>
      <c r="HKL1214" s="253" t="s">
        <v>26</v>
      </c>
      <c r="HKM1214" s="197">
        <v>7</v>
      </c>
      <c r="HKN1214" s="197">
        <v>2</v>
      </c>
      <c r="HKO1214" s="198" t="s">
        <v>237</v>
      </c>
      <c r="HKP1214" s="199">
        <v>0</v>
      </c>
      <c r="HKQ1214" s="199"/>
      <c r="HKR1214" s="254">
        <f t="shared" si="197"/>
        <v>448.774</v>
      </c>
      <c r="HKS1214" s="236" t="s">
        <v>239</v>
      </c>
      <c r="HKT1214" s="253" t="s">
        <v>26</v>
      </c>
      <c r="HKU1214" s="197">
        <v>7</v>
      </c>
      <c r="HKV1214" s="197">
        <v>2</v>
      </c>
      <c r="HKW1214" s="198" t="s">
        <v>237</v>
      </c>
      <c r="HKX1214" s="199">
        <v>0</v>
      </c>
      <c r="HKY1214" s="199"/>
      <c r="HKZ1214" s="254">
        <f t="shared" si="197"/>
        <v>448.774</v>
      </c>
      <c r="HLA1214" s="236" t="s">
        <v>239</v>
      </c>
      <c r="HLB1214" s="253" t="s">
        <v>26</v>
      </c>
      <c r="HLC1214" s="197">
        <v>7</v>
      </c>
      <c r="HLD1214" s="197">
        <v>2</v>
      </c>
      <c r="HLE1214" s="198" t="s">
        <v>237</v>
      </c>
      <c r="HLF1214" s="199">
        <v>0</v>
      </c>
      <c r="HLG1214" s="199"/>
      <c r="HLH1214" s="254">
        <f t="shared" si="197"/>
        <v>448.774</v>
      </c>
      <c r="HLI1214" s="236" t="s">
        <v>239</v>
      </c>
      <c r="HLJ1214" s="253" t="s">
        <v>26</v>
      </c>
      <c r="HLK1214" s="197">
        <v>7</v>
      </c>
      <c r="HLL1214" s="197">
        <v>2</v>
      </c>
      <c r="HLM1214" s="198" t="s">
        <v>237</v>
      </c>
      <c r="HLN1214" s="199">
        <v>0</v>
      </c>
      <c r="HLO1214" s="199"/>
      <c r="HLP1214" s="254">
        <f t="shared" ref="HLP1214:HNT1214" si="198">HLP1215</f>
        <v>448.774</v>
      </c>
      <c r="HLQ1214" s="236" t="s">
        <v>239</v>
      </c>
      <c r="HLR1214" s="253" t="s">
        <v>26</v>
      </c>
      <c r="HLS1214" s="197">
        <v>7</v>
      </c>
      <c r="HLT1214" s="197">
        <v>2</v>
      </c>
      <c r="HLU1214" s="198" t="s">
        <v>237</v>
      </c>
      <c r="HLV1214" s="199">
        <v>0</v>
      </c>
      <c r="HLW1214" s="199"/>
      <c r="HLX1214" s="254">
        <f t="shared" si="198"/>
        <v>448.774</v>
      </c>
      <c r="HLY1214" s="236" t="s">
        <v>239</v>
      </c>
      <c r="HLZ1214" s="253" t="s">
        <v>26</v>
      </c>
      <c r="HMA1214" s="197">
        <v>7</v>
      </c>
      <c r="HMB1214" s="197">
        <v>2</v>
      </c>
      <c r="HMC1214" s="198" t="s">
        <v>237</v>
      </c>
      <c r="HMD1214" s="199">
        <v>0</v>
      </c>
      <c r="HME1214" s="199"/>
      <c r="HMF1214" s="254">
        <f t="shared" si="198"/>
        <v>448.774</v>
      </c>
      <c r="HMG1214" s="236" t="s">
        <v>239</v>
      </c>
      <c r="HMH1214" s="253" t="s">
        <v>26</v>
      </c>
      <c r="HMI1214" s="197">
        <v>7</v>
      </c>
      <c r="HMJ1214" s="197">
        <v>2</v>
      </c>
      <c r="HMK1214" s="198" t="s">
        <v>237</v>
      </c>
      <c r="HML1214" s="199">
        <v>0</v>
      </c>
      <c r="HMM1214" s="199"/>
      <c r="HMN1214" s="254">
        <f t="shared" si="198"/>
        <v>448.774</v>
      </c>
      <c r="HMO1214" s="236" t="s">
        <v>239</v>
      </c>
      <c r="HMP1214" s="253" t="s">
        <v>26</v>
      </c>
      <c r="HMQ1214" s="197">
        <v>7</v>
      </c>
      <c r="HMR1214" s="197">
        <v>2</v>
      </c>
      <c r="HMS1214" s="198" t="s">
        <v>237</v>
      </c>
      <c r="HMT1214" s="199">
        <v>0</v>
      </c>
      <c r="HMU1214" s="199"/>
      <c r="HMV1214" s="254">
        <f t="shared" si="198"/>
        <v>448.774</v>
      </c>
      <c r="HMW1214" s="236" t="s">
        <v>239</v>
      </c>
      <c r="HMX1214" s="253" t="s">
        <v>26</v>
      </c>
      <c r="HMY1214" s="197">
        <v>7</v>
      </c>
      <c r="HMZ1214" s="197">
        <v>2</v>
      </c>
      <c r="HNA1214" s="198" t="s">
        <v>237</v>
      </c>
      <c r="HNB1214" s="199">
        <v>0</v>
      </c>
      <c r="HNC1214" s="199"/>
      <c r="HND1214" s="254">
        <f t="shared" si="198"/>
        <v>448.774</v>
      </c>
      <c r="HNE1214" s="236" t="s">
        <v>239</v>
      </c>
      <c r="HNF1214" s="253" t="s">
        <v>26</v>
      </c>
      <c r="HNG1214" s="197">
        <v>7</v>
      </c>
      <c r="HNH1214" s="197">
        <v>2</v>
      </c>
      <c r="HNI1214" s="198" t="s">
        <v>237</v>
      </c>
      <c r="HNJ1214" s="199">
        <v>0</v>
      </c>
      <c r="HNK1214" s="199"/>
      <c r="HNL1214" s="254">
        <f t="shared" si="198"/>
        <v>448.774</v>
      </c>
      <c r="HNM1214" s="236" t="s">
        <v>239</v>
      </c>
      <c r="HNN1214" s="253" t="s">
        <v>26</v>
      </c>
      <c r="HNO1214" s="197">
        <v>7</v>
      </c>
      <c r="HNP1214" s="197">
        <v>2</v>
      </c>
      <c r="HNQ1214" s="198" t="s">
        <v>237</v>
      </c>
      <c r="HNR1214" s="199">
        <v>0</v>
      </c>
      <c r="HNS1214" s="199"/>
      <c r="HNT1214" s="254">
        <f t="shared" si="198"/>
        <v>448.774</v>
      </c>
      <c r="HNU1214" s="236" t="s">
        <v>239</v>
      </c>
      <c r="HNV1214" s="253" t="s">
        <v>26</v>
      </c>
      <c r="HNW1214" s="197">
        <v>7</v>
      </c>
      <c r="HNX1214" s="197">
        <v>2</v>
      </c>
      <c r="HNY1214" s="198" t="s">
        <v>237</v>
      </c>
      <c r="HNZ1214" s="199">
        <v>0</v>
      </c>
      <c r="HOA1214" s="199"/>
      <c r="HOB1214" s="254">
        <f t="shared" ref="HOB1214:HQF1214" si="199">HOB1215</f>
        <v>448.774</v>
      </c>
      <c r="HOC1214" s="236" t="s">
        <v>239</v>
      </c>
      <c r="HOD1214" s="253" t="s">
        <v>26</v>
      </c>
      <c r="HOE1214" s="197">
        <v>7</v>
      </c>
      <c r="HOF1214" s="197">
        <v>2</v>
      </c>
      <c r="HOG1214" s="198" t="s">
        <v>237</v>
      </c>
      <c r="HOH1214" s="199">
        <v>0</v>
      </c>
      <c r="HOI1214" s="199"/>
      <c r="HOJ1214" s="254">
        <f t="shared" si="199"/>
        <v>448.774</v>
      </c>
      <c r="HOK1214" s="236" t="s">
        <v>239</v>
      </c>
      <c r="HOL1214" s="253" t="s">
        <v>26</v>
      </c>
      <c r="HOM1214" s="197">
        <v>7</v>
      </c>
      <c r="HON1214" s="197">
        <v>2</v>
      </c>
      <c r="HOO1214" s="198" t="s">
        <v>237</v>
      </c>
      <c r="HOP1214" s="199">
        <v>0</v>
      </c>
      <c r="HOQ1214" s="199"/>
      <c r="HOR1214" s="254">
        <f t="shared" si="199"/>
        <v>448.774</v>
      </c>
      <c r="HOS1214" s="236" t="s">
        <v>239</v>
      </c>
      <c r="HOT1214" s="253" t="s">
        <v>26</v>
      </c>
      <c r="HOU1214" s="197">
        <v>7</v>
      </c>
      <c r="HOV1214" s="197">
        <v>2</v>
      </c>
      <c r="HOW1214" s="198" t="s">
        <v>237</v>
      </c>
      <c r="HOX1214" s="199">
        <v>0</v>
      </c>
      <c r="HOY1214" s="199"/>
      <c r="HOZ1214" s="254">
        <f t="shared" si="199"/>
        <v>448.774</v>
      </c>
      <c r="HPA1214" s="236" t="s">
        <v>239</v>
      </c>
      <c r="HPB1214" s="253" t="s">
        <v>26</v>
      </c>
      <c r="HPC1214" s="197">
        <v>7</v>
      </c>
      <c r="HPD1214" s="197">
        <v>2</v>
      </c>
      <c r="HPE1214" s="198" t="s">
        <v>237</v>
      </c>
      <c r="HPF1214" s="199">
        <v>0</v>
      </c>
      <c r="HPG1214" s="199"/>
      <c r="HPH1214" s="254">
        <f t="shared" si="199"/>
        <v>448.774</v>
      </c>
      <c r="HPI1214" s="236" t="s">
        <v>239</v>
      </c>
      <c r="HPJ1214" s="253" t="s">
        <v>26</v>
      </c>
      <c r="HPK1214" s="197">
        <v>7</v>
      </c>
      <c r="HPL1214" s="197">
        <v>2</v>
      </c>
      <c r="HPM1214" s="198" t="s">
        <v>237</v>
      </c>
      <c r="HPN1214" s="199">
        <v>0</v>
      </c>
      <c r="HPO1214" s="199"/>
      <c r="HPP1214" s="254">
        <f t="shared" si="199"/>
        <v>448.774</v>
      </c>
      <c r="HPQ1214" s="236" t="s">
        <v>239</v>
      </c>
      <c r="HPR1214" s="253" t="s">
        <v>26</v>
      </c>
      <c r="HPS1214" s="197">
        <v>7</v>
      </c>
      <c r="HPT1214" s="197">
        <v>2</v>
      </c>
      <c r="HPU1214" s="198" t="s">
        <v>237</v>
      </c>
      <c r="HPV1214" s="199">
        <v>0</v>
      </c>
      <c r="HPW1214" s="199"/>
      <c r="HPX1214" s="254">
        <f t="shared" si="199"/>
        <v>448.774</v>
      </c>
      <c r="HPY1214" s="236" t="s">
        <v>239</v>
      </c>
      <c r="HPZ1214" s="253" t="s">
        <v>26</v>
      </c>
      <c r="HQA1214" s="197">
        <v>7</v>
      </c>
      <c r="HQB1214" s="197">
        <v>2</v>
      </c>
      <c r="HQC1214" s="198" t="s">
        <v>237</v>
      </c>
      <c r="HQD1214" s="199">
        <v>0</v>
      </c>
      <c r="HQE1214" s="199"/>
      <c r="HQF1214" s="254">
        <f t="shared" si="199"/>
        <v>448.774</v>
      </c>
      <c r="HQG1214" s="236" t="s">
        <v>239</v>
      </c>
      <c r="HQH1214" s="253" t="s">
        <v>26</v>
      </c>
      <c r="HQI1214" s="197">
        <v>7</v>
      </c>
      <c r="HQJ1214" s="197">
        <v>2</v>
      </c>
      <c r="HQK1214" s="198" t="s">
        <v>237</v>
      </c>
      <c r="HQL1214" s="199">
        <v>0</v>
      </c>
      <c r="HQM1214" s="199"/>
      <c r="HQN1214" s="254">
        <f t="shared" ref="HQN1214:HSR1214" si="200">HQN1215</f>
        <v>448.774</v>
      </c>
      <c r="HQO1214" s="236" t="s">
        <v>239</v>
      </c>
      <c r="HQP1214" s="253" t="s">
        <v>26</v>
      </c>
      <c r="HQQ1214" s="197">
        <v>7</v>
      </c>
      <c r="HQR1214" s="197">
        <v>2</v>
      </c>
      <c r="HQS1214" s="198" t="s">
        <v>237</v>
      </c>
      <c r="HQT1214" s="199">
        <v>0</v>
      </c>
      <c r="HQU1214" s="199"/>
      <c r="HQV1214" s="254">
        <f t="shared" si="200"/>
        <v>448.774</v>
      </c>
      <c r="HQW1214" s="236" t="s">
        <v>239</v>
      </c>
      <c r="HQX1214" s="253" t="s">
        <v>26</v>
      </c>
      <c r="HQY1214" s="197">
        <v>7</v>
      </c>
      <c r="HQZ1214" s="197">
        <v>2</v>
      </c>
      <c r="HRA1214" s="198" t="s">
        <v>237</v>
      </c>
      <c r="HRB1214" s="199">
        <v>0</v>
      </c>
      <c r="HRC1214" s="199"/>
      <c r="HRD1214" s="254">
        <f t="shared" si="200"/>
        <v>448.774</v>
      </c>
      <c r="HRE1214" s="236" t="s">
        <v>239</v>
      </c>
      <c r="HRF1214" s="253" t="s">
        <v>26</v>
      </c>
      <c r="HRG1214" s="197">
        <v>7</v>
      </c>
      <c r="HRH1214" s="197">
        <v>2</v>
      </c>
      <c r="HRI1214" s="198" t="s">
        <v>237</v>
      </c>
      <c r="HRJ1214" s="199">
        <v>0</v>
      </c>
      <c r="HRK1214" s="199"/>
      <c r="HRL1214" s="254">
        <f t="shared" si="200"/>
        <v>448.774</v>
      </c>
      <c r="HRM1214" s="236" t="s">
        <v>239</v>
      </c>
      <c r="HRN1214" s="253" t="s">
        <v>26</v>
      </c>
      <c r="HRO1214" s="197">
        <v>7</v>
      </c>
      <c r="HRP1214" s="197">
        <v>2</v>
      </c>
      <c r="HRQ1214" s="198" t="s">
        <v>237</v>
      </c>
      <c r="HRR1214" s="199">
        <v>0</v>
      </c>
      <c r="HRS1214" s="199"/>
      <c r="HRT1214" s="254">
        <f t="shared" si="200"/>
        <v>448.774</v>
      </c>
      <c r="HRU1214" s="236" t="s">
        <v>239</v>
      </c>
      <c r="HRV1214" s="253" t="s">
        <v>26</v>
      </c>
      <c r="HRW1214" s="197">
        <v>7</v>
      </c>
      <c r="HRX1214" s="197">
        <v>2</v>
      </c>
      <c r="HRY1214" s="198" t="s">
        <v>237</v>
      </c>
      <c r="HRZ1214" s="199">
        <v>0</v>
      </c>
      <c r="HSA1214" s="199"/>
      <c r="HSB1214" s="254">
        <f t="shared" si="200"/>
        <v>448.774</v>
      </c>
      <c r="HSC1214" s="236" t="s">
        <v>239</v>
      </c>
      <c r="HSD1214" s="253" t="s">
        <v>26</v>
      </c>
      <c r="HSE1214" s="197">
        <v>7</v>
      </c>
      <c r="HSF1214" s="197">
        <v>2</v>
      </c>
      <c r="HSG1214" s="198" t="s">
        <v>237</v>
      </c>
      <c r="HSH1214" s="199">
        <v>0</v>
      </c>
      <c r="HSI1214" s="199"/>
      <c r="HSJ1214" s="254">
        <f t="shared" si="200"/>
        <v>448.774</v>
      </c>
      <c r="HSK1214" s="236" t="s">
        <v>239</v>
      </c>
      <c r="HSL1214" s="253" t="s">
        <v>26</v>
      </c>
      <c r="HSM1214" s="197">
        <v>7</v>
      </c>
      <c r="HSN1214" s="197">
        <v>2</v>
      </c>
      <c r="HSO1214" s="198" t="s">
        <v>237</v>
      </c>
      <c r="HSP1214" s="199">
        <v>0</v>
      </c>
      <c r="HSQ1214" s="199"/>
      <c r="HSR1214" s="254">
        <f t="shared" si="200"/>
        <v>448.774</v>
      </c>
      <c r="HSS1214" s="236" t="s">
        <v>239</v>
      </c>
      <c r="HST1214" s="253" t="s">
        <v>26</v>
      </c>
      <c r="HSU1214" s="197">
        <v>7</v>
      </c>
      <c r="HSV1214" s="197">
        <v>2</v>
      </c>
      <c r="HSW1214" s="198" t="s">
        <v>237</v>
      </c>
      <c r="HSX1214" s="199">
        <v>0</v>
      </c>
      <c r="HSY1214" s="199"/>
      <c r="HSZ1214" s="254">
        <f t="shared" ref="HSZ1214:HVD1214" si="201">HSZ1215</f>
        <v>448.774</v>
      </c>
      <c r="HTA1214" s="236" t="s">
        <v>239</v>
      </c>
      <c r="HTB1214" s="253" t="s">
        <v>26</v>
      </c>
      <c r="HTC1214" s="197">
        <v>7</v>
      </c>
      <c r="HTD1214" s="197">
        <v>2</v>
      </c>
      <c r="HTE1214" s="198" t="s">
        <v>237</v>
      </c>
      <c r="HTF1214" s="199">
        <v>0</v>
      </c>
      <c r="HTG1214" s="199"/>
      <c r="HTH1214" s="254">
        <f t="shared" si="201"/>
        <v>448.774</v>
      </c>
      <c r="HTI1214" s="236" t="s">
        <v>239</v>
      </c>
      <c r="HTJ1214" s="253" t="s">
        <v>26</v>
      </c>
      <c r="HTK1214" s="197">
        <v>7</v>
      </c>
      <c r="HTL1214" s="197">
        <v>2</v>
      </c>
      <c r="HTM1214" s="198" t="s">
        <v>237</v>
      </c>
      <c r="HTN1214" s="199">
        <v>0</v>
      </c>
      <c r="HTO1214" s="199"/>
      <c r="HTP1214" s="254">
        <f t="shared" si="201"/>
        <v>448.774</v>
      </c>
      <c r="HTQ1214" s="236" t="s">
        <v>239</v>
      </c>
      <c r="HTR1214" s="253" t="s">
        <v>26</v>
      </c>
      <c r="HTS1214" s="197">
        <v>7</v>
      </c>
      <c r="HTT1214" s="197">
        <v>2</v>
      </c>
      <c r="HTU1214" s="198" t="s">
        <v>237</v>
      </c>
      <c r="HTV1214" s="199">
        <v>0</v>
      </c>
      <c r="HTW1214" s="199"/>
      <c r="HTX1214" s="254">
        <f t="shared" si="201"/>
        <v>448.774</v>
      </c>
      <c r="HTY1214" s="236" t="s">
        <v>239</v>
      </c>
      <c r="HTZ1214" s="253" t="s">
        <v>26</v>
      </c>
      <c r="HUA1214" s="197">
        <v>7</v>
      </c>
      <c r="HUB1214" s="197">
        <v>2</v>
      </c>
      <c r="HUC1214" s="198" t="s">
        <v>237</v>
      </c>
      <c r="HUD1214" s="199">
        <v>0</v>
      </c>
      <c r="HUE1214" s="199"/>
      <c r="HUF1214" s="254">
        <f t="shared" si="201"/>
        <v>448.774</v>
      </c>
      <c r="HUG1214" s="236" t="s">
        <v>239</v>
      </c>
      <c r="HUH1214" s="253" t="s">
        <v>26</v>
      </c>
      <c r="HUI1214" s="197">
        <v>7</v>
      </c>
      <c r="HUJ1214" s="197">
        <v>2</v>
      </c>
      <c r="HUK1214" s="198" t="s">
        <v>237</v>
      </c>
      <c r="HUL1214" s="199">
        <v>0</v>
      </c>
      <c r="HUM1214" s="199"/>
      <c r="HUN1214" s="254">
        <f t="shared" si="201"/>
        <v>448.774</v>
      </c>
      <c r="HUO1214" s="236" t="s">
        <v>239</v>
      </c>
      <c r="HUP1214" s="253" t="s">
        <v>26</v>
      </c>
      <c r="HUQ1214" s="197">
        <v>7</v>
      </c>
      <c r="HUR1214" s="197">
        <v>2</v>
      </c>
      <c r="HUS1214" s="198" t="s">
        <v>237</v>
      </c>
      <c r="HUT1214" s="199">
        <v>0</v>
      </c>
      <c r="HUU1214" s="199"/>
      <c r="HUV1214" s="254">
        <f t="shared" si="201"/>
        <v>448.774</v>
      </c>
      <c r="HUW1214" s="236" t="s">
        <v>239</v>
      </c>
      <c r="HUX1214" s="253" t="s">
        <v>26</v>
      </c>
      <c r="HUY1214" s="197">
        <v>7</v>
      </c>
      <c r="HUZ1214" s="197">
        <v>2</v>
      </c>
      <c r="HVA1214" s="198" t="s">
        <v>237</v>
      </c>
      <c r="HVB1214" s="199">
        <v>0</v>
      </c>
      <c r="HVC1214" s="199"/>
      <c r="HVD1214" s="254">
        <f t="shared" si="201"/>
        <v>448.774</v>
      </c>
      <c r="HVE1214" s="236" t="s">
        <v>239</v>
      </c>
      <c r="HVF1214" s="253" t="s">
        <v>26</v>
      </c>
      <c r="HVG1214" s="197">
        <v>7</v>
      </c>
      <c r="HVH1214" s="197">
        <v>2</v>
      </c>
      <c r="HVI1214" s="198" t="s">
        <v>237</v>
      </c>
      <c r="HVJ1214" s="199">
        <v>0</v>
      </c>
      <c r="HVK1214" s="199"/>
      <c r="HVL1214" s="254">
        <f t="shared" ref="HVL1214:HXP1214" si="202">HVL1215</f>
        <v>448.774</v>
      </c>
      <c r="HVM1214" s="236" t="s">
        <v>239</v>
      </c>
      <c r="HVN1214" s="253" t="s">
        <v>26</v>
      </c>
      <c r="HVO1214" s="197">
        <v>7</v>
      </c>
      <c r="HVP1214" s="197">
        <v>2</v>
      </c>
      <c r="HVQ1214" s="198" t="s">
        <v>237</v>
      </c>
      <c r="HVR1214" s="199">
        <v>0</v>
      </c>
      <c r="HVS1214" s="199"/>
      <c r="HVT1214" s="254">
        <f t="shared" si="202"/>
        <v>448.774</v>
      </c>
      <c r="HVU1214" s="236" t="s">
        <v>239</v>
      </c>
      <c r="HVV1214" s="253" t="s">
        <v>26</v>
      </c>
      <c r="HVW1214" s="197">
        <v>7</v>
      </c>
      <c r="HVX1214" s="197">
        <v>2</v>
      </c>
      <c r="HVY1214" s="198" t="s">
        <v>237</v>
      </c>
      <c r="HVZ1214" s="199">
        <v>0</v>
      </c>
      <c r="HWA1214" s="199"/>
      <c r="HWB1214" s="254">
        <f t="shared" si="202"/>
        <v>448.774</v>
      </c>
      <c r="HWC1214" s="236" t="s">
        <v>239</v>
      </c>
      <c r="HWD1214" s="253" t="s">
        <v>26</v>
      </c>
      <c r="HWE1214" s="197">
        <v>7</v>
      </c>
      <c r="HWF1214" s="197">
        <v>2</v>
      </c>
      <c r="HWG1214" s="198" t="s">
        <v>237</v>
      </c>
      <c r="HWH1214" s="199">
        <v>0</v>
      </c>
      <c r="HWI1214" s="199"/>
      <c r="HWJ1214" s="254">
        <f t="shared" si="202"/>
        <v>448.774</v>
      </c>
      <c r="HWK1214" s="236" t="s">
        <v>239</v>
      </c>
      <c r="HWL1214" s="253" t="s">
        <v>26</v>
      </c>
      <c r="HWM1214" s="197">
        <v>7</v>
      </c>
      <c r="HWN1214" s="197">
        <v>2</v>
      </c>
      <c r="HWO1214" s="198" t="s">
        <v>237</v>
      </c>
      <c r="HWP1214" s="199">
        <v>0</v>
      </c>
      <c r="HWQ1214" s="199"/>
      <c r="HWR1214" s="254">
        <f t="shared" si="202"/>
        <v>448.774</v>
      </c>
      <c r="HWS1214" s="236" t="s">
        <v>239</v>
      </c>
      <c r="HWT1214" s="253" t="s">
        <v>26</v>
      </c>
      <c r="HWU1214" s="197">
        <v>7</v>
      </c>
      <c r="HWV1214" s="197">
        <v>2</v>
      </c>
      <c r="HWW1214" s="198" t="s">
        <v>237</v>
      </c>
      <c r="HWX1214" s="199">
        <v>0</v>
      </c>
      <c r="HWY1214" s="199"/>
      <c r="HWZ1214" s="254">
        <f t="shared" si="202"/>
        <v>448.774</v>
      </c>
      <c r="HXA1214" s="236" t="s">
        <v>239</v>
      </c>
      <c r="HXB1214" s="253" t="s">
        <v>26</v>
      </c>
      <c r="HXC1214" s="197">
        <v>7</v>
      </c>
      <c r="HXD1214" s="197">
        <v>2</v>
      </c>
      <c r="HXE1214" s="198" t="s">
        <v>237</v>
      </c>
      <c r="HXF1214" s="199">
        <v>0</v>
      </c>
      <c r="HXG1214" s="199"/>
      <c r="HXH1214" s="254">
        <f t="shared" si="202"/>
        <v>448.774</v>
      </c>
      <c r="HXI1214" s="236" t="s">
        <v>239</v>
      </c>
      <c r="HXJ1214" s="253" t="s">
        <v>26</v>
      </c>
      <c r="HXK1214" s="197">
        <v>7</v>
      </c>
      <c r="HXL1214" s="197">
        <v>2</v>
      </c>
      <c r="HXM1214" s="198" t="s">
        <v>237</v>
      </c>
      <c r="HXN1214" s="199">
        <v>0</v>
      </c>
      <c r="HXO1214" s="199"/>
      <c r="HXP1214" s="254">
        <f t="shared" si="202"/>
        <v>448.774</v>
      </c>
      <c r="HXQ1214" s="236" t="s">
        <v>239</v>
      </c>
      <c r="HXR1214" s="253" t="s">
        <v>26</v>
      </c>
      <c r="HXS1214" s="197">
        <v>7</v>
      </c>
      <c r="HXT1214" s="197">
        <v>2</v>
      </c>
      <c r="HXU1214" s="198" t="s">
        <v>237</v>
      </c>
      <c r="HXV1214" s="199">
        <v>0</v>
      </c>
      <c r="HXW1214" s="199"/>
      <c r="HXX1214" s="254">
        <f t="shared" ref="HXX1214:IAB1214" si="203">HXX1215</f>
        <v>448.774</v>
      </c>
      <c r="HXY1214" s="236" t="s">
        <v>239</v>
      </c>
      <c r="HXZ1214" s="253" t="s">
        <v>26</v>
      </c>
      <c r="HYA1214" s="197">
        <v>7</v>
      </c>
      <c r="HYB1214" s="197">
        <v>2</v>
      </c>
      <c r="HYC1214" s="198" t="s">
        <v>237</v>
      </c>
      <c r="HYD1214" s="199">
        <v>0</v>
      </c>
      <c r="HYE1214" s="199"/>
      <c r="HYF1214" s="254">
        <f t="shared" si="203"/>
        <v>448.774</v>
      </c>
      <c r="HYG1214" s="236" t="s">
        <v>239</v>
      </c>
      <c r="HYH1214" s="253" t="s">
        <v>26</v>
      </c>
      <c r="HYI1214" s="197">
        <v>7</v>
      </c>
      <c r="HYJ1214" s="197">
        <v>2</v>
      </c>
      <c r="HYK1214" s="198" t="s">
        <v>237</v>
      </c>
      <c r="HYL1214" s="199">
        <v>0</v>
      </c>
      <c r="HYM1214" s="199"/>
      <c r="HYN1214" s="254">
        <f t="shared" si="203"/>
        <v>448.774</v>
      </c>
      <c r="HYO1214" s="236" t="s">
        <v>239</v>
      </c>
      <c r="HYP1214" s="253" t="s">
        <v>26</v>
      </c>
      <c r="HYQ1214" s="197">
        <v>7</v>
      </c>
      <c r="HYR1214" s="197">
        <v>2</v>
      </c>
      <c r="HYS1214" s="198" t="s">
        <v>237</v>
      </c>
      <c r="HYT1214" s="199">
        <v>0</v>
      </c>
      <c r="HYU1214" s="199"/>
      <c r="HYV1214" s="254">
        <f t="shared" si="203"/>
        <v>448.774</v>
      </c>
      <c r="HYW1214" s="236" t="s">
        <v>239</v>
      </c>
      <c r="HYX1214" s="253" t="s">
        <v>26</v>
      </c>
      <c r="HYY1214" s="197">
        <v>7</v>
      </c>
      <c r="HYZ1214" s="197">
        <v>2</v>
      </c>
      <c r="HZA1214" s="198" t="s">
        <v>237</v>
      </c>
      <c r="HZB1214" s="199">
        <v>0</v>
      </c>
      <c r="HZC1214" s="199"/>
      <c r="HZD1214" s="254">
        <f t="shared" si="203"/>
        <v>448.774</v>
      </c>
      <c r="HZE1214" s="236" t="s">
        <v>239</v>
      </c>
      <c r="HZF1214" s="253" t="s">
        <v>26</v>
      </c>
      <c r="HZG1214" s="197">
        <v>7</v>
      </c>
      <c r="HZH1214" s="197">
        <v>2</v>
      </c>
      <c r="HZI1214" s="198" t="s">
        <v>237</v>
      </c>
      <c r="HZJ1214" s="199">
        <v>0</v>
      </c>
      <c r="HZK1214" s="199"/>
      <c r="HZL1214" s="254">
        <f t="shared" si="203"/>
        <v>448.774</v>
      </c>
      <c r="HZM1214" s="236" t="s">
        <v>239</v>
      </c>
      <c r="HZN1214" s="253" t="s">
        <v>26</v>
      </c>
      <c r="HZO1214" s="197">
        <v>7</v>
      </c>
      <c r="HZP1214" s="197">
        <v>2</v>
      </c>
      <c r="HZQ1214" s="198" t="s">
        <v>237</v>
      </c>
      <c r="HZR1214" s="199">
        <v>0</v>
      </c>
      <c r="HZS1214" s="199"/>
      <c r="HZT1214" s="254">
        <f t="shared" si="203"/>
        <v>448.774</v>
      </c>
      <c r="HZU1214" s="236" t="s">
        <v>239</v>
      </c>
      <c r="HZV1214" s="253" t="s">
        <v>26</v>
      </c>
      <c r="HZW1214" s="197">
        <v>7</v>
      </c>
      <c r="HZX1214" s="197">
        <v>2</v>
      </c>
      <c r="HZY1214" s="198" t="s">
        <v>237</v>
      </c>
      <c r="HZZ1214" s="199">
        <v>0</v>
      </c>
      <c r="IAA1214" s="199"/>
      <c r="IAB1214" s="254">
        <f t="shared" si="203"/>
        <v>448.774</v>
      </c>
      <c r="IAC1214" s="236" t="s">
        <v>239</v>
      </c>
      <c r="IAD1214" s="253" t="s">
        <v>26</v>
      </c>
      <c r="IAE1214" s="197">
        <v>7</v>
      </c>
      <c r="IAF1214" s="197">
        <v>2</v>
      </c>
      <c r="IAG1214" s="198" t="s">
        <v>237</v>
      </c>
      <c r="IAH1214" s="199">
        <v>0</v>
      </c>
      <c r="IAI1214" s="199"/>
      <c r="IAJ1214" s="254">
        <f t="shared" ref="IAJ1214:ICN1214" si="204">IAJ1215</f>
        <v>448.774</v>
      </c>
      <c r="IAK1214" s="236" t="s">
        <v>239</v>
      </c>
      <c r="IAL1214" s="253" t="s">
        <v>26</v>
      </c>
      <c r="IAM1214" s="197">
        <v>7</v>
      </c>
      <c r="IAN1214" s="197">
        <v>2</v>
      </c>
      <c r="IAO1214" s="198" t="s">
        <v>237</v>
      </c>
      <c r="IAP1214" s="199">
        <v>0</v>
      </c>
      <c r="IAQ1214" s="199"/>
      <c r="IAR1214" s="254">
        <f t="shared" si="204"/>
        <v>448.774</v>
      </c>
      <c r="IAS1214" s="236" t="s">
        <v>239</v>
      </c>
      <c r="IAT1214" s="253" t="s">
        <v>26</v>
      </c>
      <c r="IAU1214" s="197">
        <v>7</v>
      </c>
      <c r="IAV1214" s="197">
        <v>2</v>
      </c>
      <c r="IAW1214" s="198" t="s">
        <v>237</v>
      </c>
      <c r="IAX1214" s="199">
        <v>0</v>
      </c>
      <c r="IAY1214" s="199"/>
      <c r="IAZ1214" s="254">
        <f t="shared" si="204"/>
        <v>448.774</v>
      </c>
      <c r="IBA1214" s="236" t="s">
        <v>239</v>
      </c>
      <c r="IBB1214" s="253" t="s">
        <v>26</v>
      </c>
      <c r="IBC1214" s="197">
        <v>7</v>
      </c>
      <c r="IBD1214" s="197">
        <v>2</v>
      </c>
      <c r="IBE1214" s="198" t="s">
        <v>237</v>
      </c>
      <c r="IBF1214" s="199">
        <v>0</v>
      </c>
      <c r="IBG1214" s="199"/>
      <c r="IBH1214" s="254">
        <f t="shared" si="204"/>
        <v>448.774</v>
      </c>
      <c r="IBI1214" s="236" t="s">
        <v>239</v>
      </c>
      <c r="IBJ1214" s="253" t="s">
        <v>26</v>
      </c>
      <c r="IBK1214" s="197">
        <v>7</v>
      </c>
      <c r="IBL1214" s="197">
        <v>2</v>
      </c>
      <c r="IBM1214" s="198" t="s">
        <v>237</v>
      </c>
      <c r="IBN1214" s="199">
        <v>0</v>
      </c>
      <c r="IBO1214" s="199"/>
      <c r="IBP1214" s="254">
        <f t="shared" si="204"/>
        <v>448.774</v>
      </c>
      <c r="IBQ1214" s="236" t="s">
        <v>239</v>
      </c>
      <c r="IBR1214" s="253" t="s">
        <v>26</v>
      </c>
      <c r="IBS1214" s="197">
        <v>7</v>
      </c>
      <c r="IBT1214" s="197">
        <v>2</v>
      </c>
      <c r="IBU1214" s="198" t="s">
        <v>237</v>
      </c>
      <c r="IBV1214" s="199">
        <v>0</v>
      </c>
      <c r="IBW1214" s="199"/>
      <c r="IBX1214" s="254">
        <f t="shared" si="204"/>
        <v>448.774</v>
      </c>
      <c r="IBY1214" s="236" t="s">
        <v>239</v>
      </c>
      <c r="IBZ1214" s="253" t="s">
        <v>26</v>
      </c>
      <c r="ICA1214" s="197">
        <v>7</v>
      </c>
      <c r="ICB1214" s="197">
        <v>2</v>
      </c>
      <c r="ICC1214" s="198" t="s">
        <v>237</v>
      </c>
      <c r="ICD1214" s="199">
        <v>0</v>
      </c>
      <c r="ICE1214" s="199"/>
      <c r="ICF1214" s="254">
        <f t="shared" si="204"/>
        <v>448.774</v>
      </c>
      <c r="ICG1214" s="236" t="s">
        <v>239</v>
      </c>
      <c r="ICH1214" s="253" t="s">
        <v>26</v>
      </c>
      <c r="ICI1214" s="197">
        <v>7</v>
      </c>
      <c r="ICJ1214" s="197">
        <v>2</v>
      </c>
      <c r="ICK1214" s="198" t="s">
        <v>237</v>
      </c>
      <c r="ICL1214" s="199">
        <v>0</v>
      </c>
      <c r="ICM1214" s="199"/>
      <c r="ICN1214" s="254">
        <f t="shared" si="204"/>
        <v>448.774</v>
      </c>
      <c r="ICO1214" s="236" t="s">
        <v>239</v>
      </c>
      <c r="ICP1214" s="253" t="s">
        <v>26</v>
      </c>
      <c r="ICQ1214" s="197">
        <v>7</v>
      </c>
      <c r="ICR1214" s="197">
        <v>2</v>
      </c>
      <c r="ICS1214" s="198" t="s">
        <v>237</v>
      </c>
      <c r="ICT1214" s="199">
        <v>0</v>
      </c>
      <c r="ICU1214" s="199"/>
      <c r="ICV1214" s="254">
        <f t="shared" ref="ICV1214:IEZ1214" si="205">ICV1215</f>
        <v>448.774</v>
      </c>
      <c r="ICW1214" s="236" t="s">
        <v>239</v>
      </c>
      <c r="ICX1214" s="253" t="s">
        <v>26</v>
      </c>
      <c r="ICY1214" s="197">
        <v>7</v>
      </c>
      <c r="ICZ1214" s="197">
        <v>2</v>
      </c>
      <c r="IDA1214" s="198" t="s">
        <v>237</v>
      </c>
      <c r="IDB1214" s="199">
        <v>0</v>
      </c>
      <c r="IDC1214" s="199"/>
      <c r="IDD1214" s="254">
        <f t="shared" si="205"/>
        <v>448.774</v>
      </c>
      <c r="IDE1214" s="236" t="s">
        <v>239</v>
      </c>
      <c r="IDF1214" s="253" t="s">
        <v>26</v>
      </c>
      <c r="IDG1214" s="197">
        <v>7</v>
      </c>
      <c r="IDH1214" s="197">
        <v>2</v>
      </c>
      <c r="IDI1214" s="198" t="s">
        <v>237</v>
      </c>
      <c r="IDJ1214" s="199">
        <v>0</v>
      </c>
      <c r="IDK1214" s="199"/>
      <c r="IDL1214" s="254">
        <f t="shared" si="205"/>
        <v>448.774</v>
      </c>
      <c r="IDM1214" s="236" t="s">
        <v>239</v>
      </c>
      <c r="IDN1214" s="253" t="s">
        <v>26</v>
      </c>
      <c r="IDO1214" s="197">
        <v>7</v>
      </c>
      <c r="IDP1214" s="197">
        <v>2</v>
      </c>
      <c r="IDQ1214" s="198" t="s">
        <v>237</v>
      </c>
      <c r="IDR1214" s="199">
        <v>0</v>
      </c>
      <c r="IDS1214" s="199"/>
      <c r="IDT1214" s="254">
        <f t="shared" si="205"/>
        <v>448.774</v>
      </c>
      <c r="IDU1214" s="236" t="s">
        <v>239</v>
      </c>
      <c r="IDV1214" s="253" t="s">
        <v>26</v>
      </c>
      <c r="IDW1214" s="197">
        <v>7</v>
      </c>
      <c r="IDX1214" s="197">
        <v>2</v>
      </c>
      <c r="IDY1214" s="198" t="s">
        <v>237</v>
      </c>
      <c r="IDZ1214" s="199">
        <v>0</v>
      </c>
      <c r="IEA1214" s="199"/>
      <c r="IEB1214" s="254">
        <f t="shared" si="205"/>
        <v>448.774</v>
      </c>
      <c r="IEC1214" s="236" t="s">
        <v>239</v>
      </c>
      <c r="IED1214" s="253" t="s">
        <v>26</v>
      </c>
      <c r="IEE1214" s="197">
        <v>7</v>
      </c>
      <c r="IEF1214" s="197">
        <v>2</v>
      </c>
      <c r="IEG1214" s="198" t="s">
        <v>237</v>
      </c>
      <c r="IEH1214" s="199">
        <v>0</v>
      </c>
      <c r="IEI1214" s="199"/>
      <c r="IEJ1214" s="254">
        <f t="shared" si="205"/>
        <v>448.774</v>
      </c>
      <c r="IEK1214" s="236" t="s">
        <v>239</v>
      </c>
      <c r="IEL1214" s="253" t="s">
        <v>26</v>
      </c>
      <c r="IEM1214" s="197">
        <v>7</v>
      </c>
      <c r="IEN1214" s="197">
        <v>2</v>
      </c>
      <c r="IEO1214" s="198" t="s">
        <v>237</v>
      </c>
      <c r="IEP1214" s="199">
        <v>0</v>
      </c>
      <c r="IEQ1214" s="199"/>
      <c r="IER1214" s="254">
        <f t="shared" si="205"/>
        <v>448.774</v>
      </c>
      <c r="IES1214" s="236" t="s">
        <v>239</v>
      </c>
      <c r="IET1214" s="253" t="s">
        <v>26</v>
      </c>
      <c r="IEU1214" s="197">
        <v>7</v>
      </c>
      <c r="IEV1214" s="197">
        <v>2</v>
      </c>
      <c r="IEW1214" s="198" t="s">
        <v>237</v>
      </c>
      <c r="IEX1214" s="199">
        <v>0</v>
      </c>
      <c r="IEY1214" s="199"/>
      <c r="IEZ1214" s="254">
        <f t="shared" si="205"/>
        <v>448.774</v>
      </c>
      <c r="IFA1214" s="236" t="s">
        <v>239</v>
      </c>
      <c r="IFB1214" s="253" t="s">
        <v>26</v>
      </c>
      <c r="IFC1214" s="197">
        <v>7</v>
      </c>
      <c r="IFD1214" s="197">
        <v>2</v>
      </c>
      <c r="IFE1214" s="198" t="s">
        <v>237</v>
      </c>
      <c r="IFF1214" s="199">
        <v>0</v>
      </c>
      <c r="IFG1214" s="199"/>
      <c r="IFH1214" s="254">
        <f t="shared" ref="IFH1214:IHL1214" si="206">IFH1215</f>
        <v>448.774</v>
      </c>
      <c r="IFI1214" s="236" t="s">
        <v>239</v>
      </c>
      <c r="IFJ1214" s="253" t="s">
        <v>26</v>
      </c>
      <c r="IFK1214" s="197">
        <v>7</v>
      </c>
      <c r="IFL1214" s="197">
        <v>2</v>
      </c>
      <c r="IFM1214" s="198" t="s">
        <v>237</v>
      </c>
      <c r="IFN1214" s="199">
        <v>0</v>
      </c>
      <c r="IFO1214" s="199"/>
      <c r="IFP1214" s="254">
        <f t="shared" si="206"/>
        <v>448.774</v>
      </c>
      <c r="IFQ1214" s="236" t="s">
        <v>239</v>
      </c>
      <c r="IFR1214" s="253" t="s">
        <v>26</v>
      </c>
      <c r="IFS1214" s="197">
        <v>7</v>
      </c>
      <c r="IFT1214" s="197">
        <v>2</v>
      </c>
      <c r="IFU1214" s="198" t="s">
        <v>237</v>
      </c>
      <c r="IFV1214" s="199">
        <v>0</v>
      </c>
      <c r="IFW1214" s="199"/>
      <c r="IFX1214" s="254">
        <f t="shared" si="206"/>
        <v>448.774</v>
      </c>
      <c r="IFY1214" s="236" t="s">
        <v>239</v>
      </c>
      <c r="IFZ1214" s="253" t="s">
        <v>26</v>
      </c>
      <c r="IGA1214" s="197">
        <v>7</v>
      </c>
      <c r="IGB1214" s="197">
        <v>2</v>
      </c>
      <c r="IGC1214" s="198" t="s">
        <v>237</v>
      </c>
      <c r="IGD1214" s="199">
        <v>0</v>
      </c>
      <c r="IGE1214" s="199"/>
      <c r="IGF1214" s="254">
        <f t="shared" si="206"/>
        <v>448.774</v>
      </c>
      <c r="IGG1214" s="236" t="s">
        <v>239</v>
      </c>
      <c r="IGH1214" s="253" t="s">
        <v>26</v>
      </c>
      <c r="IGI1214" s="197">
        <v>7</v>
      </c>
      <c r="IGJ1214" s="197">
        <v>2</v>
      </c>
      <c r="IGK1214" s="198" t="s">
        <v>237</v>
      </c>
      <c r="IGL1214" s="199">
        <v>0</v>
      </c>
      <c r="IGM1214" s="199"/>
      <c r="IGN1214" s="254">
        <f t="shared" si="206"/>
        <v>448.774</v>
      </c>
      <c r="IGO1214" s="236" t="s">
        <v>239</v>
      </c>
      <c r="IGP1214" s="253" t="s">
        <v>26</v>
      </c>
      <c r="IGQ1214" s="197">
        <v>7</v>
      </c>
      <c r="IGR1214" s="197">
        <v>2</v>
      </c>
      <c r="IGS1214" s="198" t="s">
        <v>237</v>
      </c>
      <c r="IGT1214" s="199">
        <v>0</v>
      </c>
      <c r="IGU1214" s="199"/>
      <c r="IGV1214" s="254">
        <f t="shared" si="206"/>
        <v>448.774</v>
      </c>
      <c r="IGW1214" s="236" t="s">
        <v>239</v>
      </c>
      <c r="IGX1214" s="253" t="s">
        <v>26</v>
      </c>
      <c r="IGY1214" s="197">
        <v>7</v>
      </c>
      <c r="IGZ1214" s="197">
        <v>2</v>
      </c>
      <c r="IHA1214" s="198" t="s">
        <v>237</v>
      </c>
      <c r="IHB1214" s="199">
        <v>0</v>
      </c>
      <c r="IHC1214" s="199"/>
      <c r="IHD1214" s="254">
        <f t="shared" si="206"/>
        <v>448.774</v>
      </c>
      <c r="IHE1214" s="236" t="s">
        <v>239</v>
      </c>
      <c r="IHF1214" s="253" t="s">
        <v>26</v>
      </c>
      <c r="IHG1214" s="197">
        <v>7</v>
      </c>
      <c r="IHH1214" s="197">
        <v>2</v>
      </c>
      <c r="IHI1214" s="198" t="s">
        <v>237</v>
      </c>
      <c r="IHJ1214" s="199">
        <v>0</v>
      </c>
      <c r="IHK1214" s="199"/>
      <c r="IHL1214" s="254">
        <f t="shared" si="206"/>
        <v>448.774</v>
      </c>
      <c r="IHM1214" s="236" t="s">
        <v>239</v>
      </c>
      <c r="IHN1214" s="253" t="s">
        <v>26</v>
      </c>
      <c r="IHO1214" s="197">
        <v>7</v>
      </c>
      <c r="IHP1214" s="197">
        <v>2</v>
      </c>
      <c r="IHQ1214" s="198" t="s">
        <v>237</v>
      </c>
      <c r="IHR1214" s="199">
        <v>0</v>
      </c>
      <c r="IHS1214" s="199"/>
      <c r="IHT1214" s="254">
        <f t="shared" ref="IHT1214:IJX1214" si="207">IHT1215</f>
        <v>448.774</v>
      </c>
      <c r="IHU1214" s="236" t="s">
        <v>239</v>
      </c>
      <c r="IHV1214" s="253" t="s">
        <v>26</v>
      </c>
      <c r="IHW1214" s="197">
        <v>7</v>
      </c>
      <c r="IHX1214" s="197">
        <v>2</v>
      </c>
      <c r="IHY1214" s="198" t="s">
        <v>237</v>
      </c>
      <c r="IHZ1214" s="199">
        <v>0</v>
      </c>
      <c r="IIA1214" s="199"/>
      <c r="IIB1214" s="254">
        <f t="shared" si="207"/>
        <v>448.774</v>
      </c>
      <c r="IIC1214" s="236" t="s">
        <v>239</v>
      </c>
      <c r="IID1214" s="253" t="s">
        <v>26</v>
      </c>
      <c r="IIE1214" s="197">
        <v>7</v>
      </c>
      <c r="IIF1214" s="197">
        <v>2</v>
      </c>
      <c r="IIG1214" s="198" t="s">
        <v>237</v>
      </c>
      <c r="IIH1214" s="199">
        <v>0</v>
      </c>
      <c r="III1214" s="199"/>
      <c r="IIJ1214" s="254">
        <f t="shared" si="207"/>
        <v>448.774</v>
      </c>
      <c r="IIK1214" s="236" t="s">
        <v>239</v>
      </c>
      <c r="IIL1214" s="253" t="s">
        <v>26</v>
      </c>
      <c r="IIM1214" s="197">
        <v>7</v>
      </c>
      <c r="IIN1214" s="197">
        <v>2</v>
      </c>
      <c r="IIO1214" s="198" t="s">
        <v>237</v>
      </c>
      <c r="IIP1214" s="199">
        <v>0</v>
      </c>
      <c r="IIQ1214" s="199"/>
      <c r="IIR1214" s="254">
        <f t="shared" si="207"/>
        <v>448.774</v>
      </c>
      <c r="IIS1214" s="236" t="s">
        <v>239</v>
      </c>
      <c r="IIT1214" s="253" t="s">
        <v>26</v>
      </c>
      <c r="IIU1214" s="197">
        <v>7</v>
      </c>
      <c r="IIV1214" s="197">
        <v>2</v>
      </c>
      <c r="IIW1214" s="198" t="s">
        <v>237</v>
      </c>
      <c r="IIX1214" s="199">
        <v>0</v>
      </c>
      <c r="IIY1214" s="199"/>
      <c r="IIZ1214" s="254">
        <f t="shared" si="207"/>
        <v>448.774</v>
      </c>
      <c r="IJA1214" s="236" t="s">
        <v>239</v>
      </c>
      <c r="IJB1214" s="253" t="s">
        <v>26</v>
      </c>
      <c r="IJC1214" s="197">
        <v>7</v>
      </c>
      <c r="IJD1214" s="197">
        <v>2</v>
      </c>
      <c r="IJE1214" s="198" t="s">
        <v>237</v>
      </c>
      <c r="IJF1214" s="199">
        <v>0</v>
      </c>
      <c r="IJG1214" s="199"/>
      <c r="IJH1214" s="254">
        <f t="shared" si="207"/>
        <v>448.774</v>
      </c>
      <c r="IJI1214" s="236" t="s">
        <v>239</v>
      </c>
      <c r="IJJ1214" s="253" t="s">
        <v>26</v>
      </c>
      <c r="IJK1214" s="197">
        <v>7</v>
      </c>
      <c r="IJL1214" s="197">
        <v>2</v>
      </c>
      <c r="IJM1214" s="198" t="s">
        <v>237</v>
      </c>
      <c r="IJN1214" s="199">
        <v>0</v>
      </c>
      <c r="IJO1214" s="199"/>
      <c r="IJP1214" s="254">
        <f t="shared" si="207"/>
        <v>448.774</v>
      </c>
      <c r="IJQ1214" s="236" t="s">
        <v>239</v>
      </c>
      <c r="IJR1214" s="253" t="s">
        <v>26</v>
      </c>
      <c r="IJS1214" s="197">
        <v>7</v>
      </c>
      <c r="IJT1214" s="197">
        <v>2</v>
      </c>
      <c r="IJU1214" s="198" t="s">
        <v>237</v>
      </c>
      <c r="IJV1214" s="199">
        <v>0</v>
      </c>
      <c r="IJW1214" s="199"/>
      <c r="IJX1214" s="254">
        <f t="shared" si="207"/>
        <v>448.774</v>
      </c>
      <c r="IJY1214" s="236" t="s">
        <v>239</v>
      </c>
      <c r="IJZ1214" s="253" t="s">
        <v>26</v>
      </c>
      <c r="IKA1214" s="197">
        <v>7</v>
      </c>
      <c r="IKB1214" s="197">
        <v>2</v>
      </c>
      <c r="IKC1214" s="198" t="s">
        <v>237</v>
      </c>
      <c r="IKD1214" s="199">
        <v>0</v>
      </c>
      <c r="IKE1214" s="199"/>
      <c r="IKF1214" s="254">
        <f t="shared" ref="IKF1214:IMJ1214" si="208">IKF1215</f>
        <v>448.774</v>
      </c>
      <c r="IKG1214" s="236" t="s">
        <v>239</v>
      </c>
      <c r="IKH1214" s="253" t="s">
        <v>26</v>
      </c>
      <c r="IKI1214" s="197">
        <v>7</v>
      </c>
      <c r="IKJ1214" s="197">
        <v>2</v>
      </c>
      <c r="IKK1214" s="198" t="s">
        <v>237</v>
      </c>
      <c r="IKL1214" s="199">
        <v>0</v>
      </c>
      <c r="IKM1214" s="199"/>
      <c r="IKN1214" s="254">
        <f t="shared" si="208"/>
        <v>448.774</v>
      </c>
      <c r="IKO1214" s="236" t="s">
        <v>239</v>
      </c>
      <c r="IKP1214" s="253" t="s">
        <v>26</v>
      </c>
      <c r="IKQ1214" s="197">
        <v>7</v>
      </c>
      <c r="IKR1214" s="197">
        <v>2</v>
      </c>
      <c r="IKS1214" s="198" t="s">
        <v>237</v>
      </c>
      <c r="IKT1214" s="199">
        <v>0</v>
      </c>
      <c r="IKU1214" s="199"/>
      <c r="IKV1214" s="254">
        <f t="shared" si="208"/>
        <v>448.774</v>
      </c>
      <c r="IKW1214" s="236" t="s">
        <v>239</v>
      </c>
      <c r="IKX1214" s="253" t="s">
        <v>26</v>
      </c>
      <c r="IKY1214" s="197">
        <v>7</v>
      </c>
      <c r="IKZ1214" s="197">
        <v>2</v>
      </c>
      <c r="ILA1214" s="198" t="s">
        <v>237</v>
      </c>
      <c r="ILB1214" s="199">
        <v>0</v>
      </c>
      <c r="ILC1214" s="199"/>
      <c r="ILD1214" s="254">
        <f t="shared" si="208"/>
        <v>448.774</v>
      </c>
      <c r="ILE1214" s="236" t="s">
        <v>239</v>
      </c>
      <c r="ILF1214" s="253" t="s">
        <v>26</v>
      </c>
      <c r="ILG1214" s="197">
        <v>7</v>
      </c>
      <c r="ILH1214" s="197">
        <v>2</v>
      </c>
      <c r="ILI1214" s="198" t="s">
        <v>237</v>
      </c>
      <c r="ILJ1214" s="199">
        <v>0</v>
      </c>
      <c r="ILK1214" s="199"/>
      <c r="ILL1214" s="254">
        <f t="shared" si="208"/>
        <v>448.774</v>
      </c>
      <c r="ILM1214" s="236" t="s">
        <v>239</v>
      </c>
      <c r="ILN1214" s="253" t="s">
        <v>26</v>
      </c>
      <c r="ILO1214" s="197">
        <v>7</v>
      </c>
      <c r="ILP1214" s="197">
        <v>2</v>
      </c>
      <c r="ILQ1214" s="198" t="s">
        <v>237</v>
      </c>
      <c r="ILR1214" s="199">
        <v>0</v>
      </c>
      <c r="ILS1214" s="199"/>
      <c r="ILT1214" s="254">
        <f t="shared" si="208"/>
        <v>448.774</v>
      </c>
      <c r="ILU1214" s="236" t="s">
        <v>239</v>
      </c>
      <c r="ILV1214" s="253" t="s">
        <v>26</v>
      </c>
      <c r="ILW1214" s="197">
        <v>7</v>
      </c>
      <c r="ILX1214" s="197">
        <v>2</v>
      </c>
      <c r="ILY1214" s="198" t="s">
        <v>237</v>
      </c>
      <c r="ILZ1214" s="199">
        <v>0</v>
      </c>
      <c r="IMA1214" s="199"/>
      <c r="IMB1214" s="254">
        <f t="shared" si="208"/>
        <v>448.774</v>
      </c>
      <c r="IMC1214" s="236" t="s">
        <v>239</v>
      </c>
      <c r="IMD1214" s="253" t="s">
        <v>26</v>
      </c>
      <c r="IME1214" s="197">
        <v>7</v>
      </c>
      <c r="IMF1214" s="197">
        <v>2</v>
      </c>
      <c r="IMG1214" s="198" t="s">
        <v>237</v>
      </c>
      <c r="IMH1214" s="199">
        <v>0</v>
      </c>
      <c r="IMI1214" s="199"/>
      <c r="IMJ1214" s="254">
        <f t="shared" si="208"/>
        <v>448.774</v>
      </c>
      <c r="IMK1214" s="236" t="s">
        <v>239</v>
      </c>
      <c r="IML1214" s="253" t="s">
        <v>26</v>
      </c>
      <c r="IMM1214" s="197">
        <v>7</v>
      </c>
      <c r="IMN1214" s="197">
        <v>2</v>
      </c>
      <c r="IMO1214" s="198" t="s">
        <v>237</v>
      </c>
      <c r="IMP1214" s="199">
        <v>0</v>
      </c>
      <c r="IMQ1214" s="199"/>
      <c r="IMR1214" s="254">
        <f t="shared" ref="IMR1214:IOV1214" si="209">IMR1215</f>
        <v>448.774</v>
      </c>
      <c r="IMS1214" s="236" t="s">
        <v>239</v>
      </c>
      <c r="IMT1214" s="253" t="s">
        <v>26</v>
      </c>
      <c r="IMU1214" s="197">
        <v>7</v>
      </c>
      <c r="IMV1214" s="197">
        <v>2</v>
      </c>
      <c r="IMW1214" s="198" t="s">
        <v>237</v>
      </c>
      <c r="IMX1214" s="199">
        <v>0</v>
      </c>
      <c r="IMY1214" s="199"/>
      <c r="IMZ1214" s="254">
        <f t="shared" si="209"/>
        <v>448.774</v>
      </c>
      <c r="INA1214" s="236" t="s">
        <v>239</v>
      </c>
      <c r="INB1214" s="253" t="s">
        <v>26</v>
      </c>
      <c r="INC1214" s="197">
        <v>7</v>
      </c>
      <c r="IND1214" s="197">
        <v>2</v>
      </c>
      <c r="INE1214" s="198" t="s">
        <v>237</v>
      </c>
      <c r="INF1214" s="199">
        <v>0</v>
      </c>
      <c r="ING1214" s="199"/>
      <c r="INH1214" s="254">
        <f t="shared" si="209"/>
        <v>448.774</v>
      </c>
      <c r="INI1214" s="236" t="s">
        <v>239</v>
      </c>
      <c r="INJ1214" s="253" t="s">
        <v>26</v>
      </c>
      <c r="INK1214" s="197">
        <v>7</v>
      </c>
      <c r="INL1214" s="197">
        <v>2</v>
      </c>
      <c r="INM1214" s="198" t="s">
        <v>237</v>
      </c>
      <c r="INN1214" s="199">
        <v>0</v>
      </c>
      <c r="INO1214" s="199"/>
      <c r="INP1214" s="254">
        <f t="shared" si="209"/>
        <v>448.774</v>
      </c>
      <c r="INQ1214" s="236" t="s">
        <v>239</v>
      </c>
      <c r="INR1214" s="253" t="s">
        <v>26</v>
      </c>
      <c r="INS1214" s="197">
        <v>7</v>
      </c>
      <c r="INT1214" s="197">
        <v>2</v>
      </c>
      <c r="INU1214" s="198" t="s">
        <v>237</v>
      </c>
      <c r="INV1214" s="199">
        <v>0</v>
      </c>
      <c r="INW1214" s="199"/>
      <c r="INX1214" s="254">
        <f t="shared" si="209"/>
        <v>448.774</v>
      </c>
      <c r="INY1214" s="236" t="s">
        <v>239</v>
      </c>
      <c r="INZ1214" s="253" t="s">
        <v>26</v>
      </c>
      <c r="IOA1214" s="197">
        <v>7</v>
      </c>
      <c r="IOB1214" s="197">
        <v>2</v>
      </c>
      <c r="IOC1214" s="198" t="s">
        <v>237</v>
      </c>
      <c r="IOD1214" s="199">
        <v>0</v>
      </c>
      <c r="IOE1214" s="199"/>
      <c r="IOF1214" s="254">
        <f t="shared" si="209"/>
        <v>448.774</v>
      </c>
      <c r="IOG1214" s="236" t="s">
        <v>239</v>
      </c>
      <c r="IOH1214" s="253" t="s">
        <v>26</v>
      </c>
      <c r="IOI1214" s="197">
        <v>7</v>
      </c>
      <c r="IOJ1214" s="197">
        <v>2</v>
      </c>
      <c r="IOK1214" s="198" t="s">
        <v>237</v>
      </c>
      <c r="IOL1214" s="199">
        <v>0</v>
      </c>
      <c r="IOM1214" s="199"/>
      <c r="ION1214" s="254">
        <f t="shared" si="209"/>
        <v>448.774</v>
      </c>
      <c r="IOO1214" s="236" t="s">
        <v>239</v>
      </c>
      <c r="IOP1214" s="253" t="s">
        <v>26</v>
      </c>
      <c r="IOQ1214" s="197">
        <v>7</v>
      </c>
      <c r="IOR1214" s="197">
        <v>2</v>
      </c>
      <c r="IOS1214" s="198" t="s">
        <v>237</v>
      </c>
      <c r="IOT1214" s="199">
        <v>0</v>
      </c>
      <c r="IOU1214" s="199"/>
      <c r="IOV1214" s="254">
        <f t="shared" si="209"/>
        <v>448.774</v>
      </c>
      <c r="IOW1214" s="236" t="s">
        <v>239</v>
      </c>
      <c r="IOX1214" s="253" t="s">
        <v>26</v>
      </c>
      <c r="IOY1214" s="197">
        <v>7</v>
      </c>
      <c r="IOZ1214" s="197">
        <v>2</v>
      </c>
      <c r="IPA1214" s="198" t="s">
        <v>237</v>
      </c>
      <c r="IPB1214" s="199">
        <v>0</v>
      </c>
      <c r="IPC1214" s="199"/>
      <c r="IPD1214" s="254">
        <f t="shared" ref="IPD1214:IRH1214" si="210">IPD1215</f>
        <v>448.774</v>
      </c>
      <c r="IPE1214" s="236" t="s">
        <v>239</v>
      </c>
      <c r="IPF1214" s="253" t="s">
        <v>26</v>
      </c>
      <c r="IPG1214" s="197">
        <v>7</v>
      </c>
      <c r="IPH1214" s="197">
        <v>2</v>
      </c>
      <c r="IPI1214" s="198" t="s">
        <v>237</v>
      </c>
      <c r="IPJ1214" s="199">
        <v>0</v>
      </c>
      <c r="IPK1214" s="199"/>
      <c r="IPL1214" s="254">
        <f t="shared" si="210"/>
        <v>448.774</v>
      </c>
      <c r="IPM1214" s="236" t="s">
        <v>239</v>
      </c>
      <c r="IPN1214" s="253" t="s">
        <v>26</v>
      </c>
      <c r="IPO1214" s="197">
        <v>7</v>
      </c>
      <c r="IPP1214" s="197">
        <v>2</v>
      </c>
      <c r="IPQ1214" s="198" t="s">
        <v>237</v>
      </c>
      <c r="IPR1214" s="199">
        <v>0</v>
      </c>
      <c r="IPS1214" s="199"/>
      <c r="IPT1214" s="254">
        <f t="shared" si="210"/>
        <v>448.774</v>
      </c>
      <c r="IPU1214" s="236" t="s">
        <v>239</v>
      </c>
      <c r="IPV1214" s="253" t="s">
        <v>26</v>
      </c>
      <c r="IPW1214" s="197">
        <v>7</v>
      </c>
      <c r="IPX1214" s="197">
        <v>2</v>
      </c>
      <c r="IPY1214" s="198" t="s">
        <v>237</v>
      </c>
      <c r="IPZ1214" s="199">
        <v>0</v>
      </c>
      <c r="IQA1214" s="199"/>
      <c r="IQB1214" s="254">
        <f t="shared" si="210"/>
        <v>448.774</v>
      </c>
      <c r="IQC1214" s="236" t="s">
        <v>239</v>
      </c>
      <c r="IQD1214" s="253" t="s">
        <v>26</v>
      </c>
      <c r="IQE1214" s="197">
        <v>7</v>
      </c>
      <c r="IQF1214" s="197">
        <v>2</v>
      </c>
      <c r="IQG1214" s="198" t="s">
        <v>237</v>
      </c>
      <c r="IQH1214" s="199">
        <v>0</v>
      </c>
      <c r="IQI1214" s="199"/>
      <c r="IQJ1214" s="254">
        <f t="shared" si="210"/>
        <v>448.774</v>
      </c>
      <c r="IQK1214" s="236" t="s">
        <v>239</v>
      </c>
      <c r="IQL1214" s="253" t="s">
        <v>26</v>
      </c>
      <c r="IQM1214" s="197">
        <v>7</v>
      </c>
      <c r="IQN1214" s="197">
        <v>2</v>
      </c>
      <c r="IQO1214" s="198" t="s">
        <v>237</v>
      </c>
      <c r="IQP1214" s="199">
        <v>0</v>
      </c>
      <c r="IQQ1214" s="199"/>
      <c r="IQR1214" s="254">
        <f t="shared" si="210"/>
        <v>448.774</v>
      </c>
      <c r="IQS1214" s="236" t="s">
        <v>239</v>
      </c>
      <c r="IQT1214" s="253" t="s">
        <v>26</v>
      </c>
      <c r="IQU1214" s="197">
        <v>7</v>
      </c>
      <c r="IQV1214" s="197">
        <v>2</v>
      </c>
      <c r="IQW1214" s="198" t="s">
        <v>237</v>
      </c>
      <c r="IQX1214" s="199">
        <v>0</v>
      </c>
      <c r="IQY1214" s="199"/>
      <c r="IQZ1214" s="254">
        <f t="shared" si="210"/>
        <v>448.774</v>
      </c>
      <c r="IRA1214" s="236" t="s">
        <v>239</v>
      </c>
      <c r="IRB1214" s="253" t="s">
        <v>26</v>
      </c>
      <c r="IRC1214" s="197">
        <v>7</v>
      </c>
      <c r="IRD1214" s="197">
        <v>2</v>
      </c>
      <c r="IRE1214" s="198" t="s">
        <v>237</v>
      </c>
      <c r="IRF1214" s="199">
        <v>0</v>
      </c>
      <c r="IRG1214" s="199"/>
      <c r="IRH1214" s="254">
        <f t="shared" si="210"/>
        <v>448.774</v>
      </c>
      <c r="IRI1214" s="236" t="s">
        <v>239</v>
      </c>
      <c r="IRJ1214" s="253" t="s">
        <v>26</v>
      </c>
      <c r="IRK1214" s="197">
        <v>7</v>
      </c>
      <c r="IRL1214" s="197">
        <v>2</v>
      </c>
      <c r="IRM1214" s="198" t="s">
        <v>237</v>
      </c>
      <c r="IRN1214" s="199">
        <v>0</v>
      </c>
      <c r="IRO1214" s="199"/>
      <c r="IRP1214" s="254">
        <f t="shared" ref="IRP1214:ITT1214" si="211">IRP1215</f>
        <v>448.774</v>
      </c>
      <c r="IRQ1214" s="236" t="s">
        <v>239</v>
      </c>
      <c r="IRR1214" s="253" t="s">
        <v>26</v>
      </c>
      <c r="IRS1214" s="197">
        <v>7</v>
      </c>
      <c r="IRT1214" s="197">
        <v>2</v>
      </c>
      <c r="IRU1214" s="198" t="s">
        <v>237</v>
      </c>
      <c r="IRV1214" s="199">
        <v>0</v>
      </c>
      <c r="IRW1214" s="199"/>
      <c r="IRX1214" s="254">
        <f t="shared" si="211"/>
        <v>448.774</v>
      </c>
      <c r="IRY1214" s="236" t="s">
        <v>239</v>
      </c>
      <c r="IRZ1214" s="253" t="s">
        <v>26</v>
      </c>
      <c r="ISA1214" s="197">
        <v>7</v>
      </c>
      <c r="ISB1214" s="197">
        <v>2</v>
      </c>
      <c r="ISC1214" s="198" t="s">
        <v>237</v>
      </c>
      <c r="ISD1214" s="199">
        <v>0</v>
      </c>
      <c r="ISE1214" s="199"/>
      <c r="ISF1214" s="254">
        <f t="shared" si="211"/>
        <v>448.774</v>
      </c>
      <c r="ISG1214" s="236" t="s">
        <v>239</v>
      </c>
      <c r="ISH1214" s="253" t="s">
        <v>26</v>
      </c>
      <c r="ISI1214" s="197">
        <v>7</v>
      </c>
      <c r="ISJ1214" s="197">
        <v>2</v>
      </c>
      <c r="ISK1214" s="198" t="s">
        <v>237</v>
      </c>
      <c r="ISL1214" s="199">
        <v>0</v>
      </c>
      <c r="ISM1214" s="199"/>
      <c r="ISN1214" s="254">
        <f t="shared" si="211"/>
        <v>448.774</v>
      </c>
      <c r="ISO1214" s="236" t="s">
        <v>239</v>
      </c>
      <c r="ISP1214" s="253" t="s">
        <v>26</v>
      </c>
      <c r="ISQ1214" s="197">
        <v>7</v>
      </c>
      <c r="ISR1214" s="197">
        <v>2</v>
      </c>
      <c r="ISS1214" s="198" t="s">
        <v>237</v>
      </c>
      <c r="IST1214" s="199">
        <v>0</v>
      </c>
      <c r="ISU1214" s="199"/>
      <c r="ISV1214" s="254">
        <f t="shared" si="211"/>
        <v>448.774</v>
      </c>
      <c r="ISW1214" s="236" t="s">
        <v>239</v>
      </c>
      <c r="ISX1214" s="253" t="s">
        <v>26</v>
      </c>
      <c r="ISY1214" s="197">
        <v>7</v>
      </c>
      <c r="ISZ1214" s="197">
        <v>2</v>
      </c>
      <c r="ITA1214" s="198" t="s">
        <v>237</v>
      </c>
      <c r="ITB1214" s="199">
        <v>0</v>
      </c>
      <c r="ITC1214" s="199"/>
      <c r="ITD1214" s="254">
        <f t="shared" si="211"/>
        <v>448.774</v>
      </c>
      <c r="ITE1214" s="236" t="s">
        <v>239</v>
      </c>
      <c r="ITF1214" s="253" t="s">
        <v>26</v>
      </c>
      <c r="ITG1214" s="197">
        <v>7</v>
      </c>
      <c r="ITH1214" s="197">
        <v>2</v>
      </c>
      <c r="ITI1214" s="198" t="s">
        <v>237</v>
      </c>
      <c r="ITJ1214" s="199">
        <v>0</v>
      </c>
      <c r="ITK1214" s="199"/>
      <c r="ITL1214" s="254">
        <f t="shared" si="211"/>
        <v>448.774</v>
      </c>
      <c r="ITM1214" s="236" t="s">
        <v>239</v>
      </c>
      <c r="ITN1214" s="253" t="s">
        <v>26</v>
      </c>
      <c r="ITO1214" s="197">
        <v>7</v>
      </c>
      <c r="ITP1214" s="197">
        <v>2</v>
      </c>
      <c r="ITQ1214" s="198" t="s">
        <v>237</v>
      </c>
      <c r="ITR1214" s="199">
        <v>0</v>
      </c>
      <c r="ITS1214" s="199"/>
      <c r="ITT1214" s="254">
        <f t="shared" si="211"/>
        <v>448.774</v>
      </c>
      <c r="ITU1214" s="236" t="s">
        <v>239</v>
      </c>
      <c r="ITV1214" s="253" t="s">
        <v>26</v>
      </c>
      <c r="ITW1214" s="197">
        <v>7</v>
      </c>
      <c r="ITX1214" s="197">
        <v>2</v>
      </c>
      <c r="ITY1214" s="198" t="s">
        <v>237</v>
      </c>
      <c r="ITZ1214" s="199">
        <v>0</v>
      </c>
      <c r="IUA1214" s="199"/>
      <c r="IUB1214" s="254">
        <f t="shared" ref="IUB1214:IWF1214" si="212">IUB1215</f>
        <v>448.774</v>
      </c>
      <c r="IUC1214" s="236" t="s">
        <v>239</v>
      </c>
      <c r="IUD1214" s="253" t="s">
        <v>26</v>
      </c>
      <c r="IUE1214" s="197">
        <v>7</v>
      </c>
      <c r="IUF1214" s="197">
        <v>2</v>
      </c>
      <c r="IUG1214" s="198" t="s">
        <v>237</v>
      </c>
      <c r="IUH1214" s="199">
        <v>0</v>
      </c>
      <c r="IUI1214" s="199"/>
      <c r="IUJ1214" s="254">
        <f t="shared" si="212"/>
        <v>448.774</v>
      </c>
      <c r="IUK1214" s="236" t="s">
        <v>239</v>
      </c>
      <c r="IUL1214" s="253" t="s">
        <v>26</v>
      </c>
      <c r="IUM1214" s="197">
        <v>7</v>
      </c>
      <c r="IUN1214" s="197">
        <v>2</v>
      </c>
      <c r="IUO1214" s="198" t="s">
        <v>237</v>
      </c>
      <c r="IUP1214" s="199">
        <v>0</v>
      </c>
      <c r="IUQ1214" s="199"/>
      <c r="IUR1214" s="254">
        <f t="shared" si="212"/>
        <v>448.774</v>
      </c>
      <c r="IUS1214" s="236" t="s">
        <v>239</v>
      </c>
      <c r="IUT1214" s="253" t="s">
        <v>26</v>
      </c>
      <c r="IUU1214" s="197">
        <v>7</v>
      </c>
      <c r="IUV1214" s="197">
        <v>2</v>
      </c>
      <c r="IUW1214" s="198" t="s">
        <v>237</v>
      </c>
      <c r="IUX1214" s="199">
        <v>0</v>
      </c>
      <c r="IUY1214" s="199"/>
      <c r="IUZ1214" s="254">
        <f t="shared" si="212"/>
        <v>448.774</v>
      </c>
      <c r="IVA1214" s="236" t="s">
        <v>239</v>
      </c>
      <c r="IVB1214" s="253" t="s">
        <v>26</v>
      </c>
      <c r="IVC1214" s="197">
        <v>7</v>
      </c>
      <c r="IVD1214" s="197">
        <v>2</v>
      </c>
      <c r="IVE1214" s="198" t="s">
        <v>237</v>
      </c>
      <c r="IVF1214" s="199">
        <v>0</v>
      </c>
      <c r="IVG1214" s="199"/>
      <c r="IVH1214" s="254">
        <f t="shared" si="212"/>
        <v>448.774</v>
      </c>
      <c r="IVI1214" s="236" t="s">
        <v>239</v>
      </c>
      <c r="IVJ1214" s="253" t="s">
        <v>26</v>
      </c>
      <c r="IVK1214" s="197">
        <v>7</v>
      </c>
      <c r="IVL1214" s="197">
        <v>2</v>
      </c>
      <c r="IVM1214" s="198" t="s">
        <v>237</v>
      </c>
      <c r="IVN1214" s="199">
        <v>0</v>
      </c>
      <c r="IVO1214" s="199"/>
      <c r="IVP1214" s="254">
        <f t="shared" si="212"/>
        <v>448.774</v>
      </c>
      <c r="IVQ1214" s="236" t="s">
        <v>239</v>
      </c>
      <c r="IVR1214" s="253" t="s">
        <v>26</v>
      </c>
      <c r="IVS1214" s="197">
        <v>7</v>
      </c>
      <c r="IVT1214" s="197">
        <v>2</v>
      </c>
      <c r="IVU1214" s="198" t="s">
        <v>237</v>
      </c>
      <c r="IVV1214" s="199">
        <v>0</v>
      </c>
      <c r="IVW1214" s="199"/>
      <c r="IVX1214" s="254">
        <f t="shared" si="212"/>
        <v>448.774</v>
      </c>
      <c r="IVY1214" s="236" t="s">
        <v>239</v>
      </c>
      <c r="IVZ1214" s="253" t="s">
        <v>26</v>
      </c>
      <c r="IWA1214" s="197">
        <v>7</v>
      </c>
      <c r="IWB1214" s="197">
        <v>2</v>
      </c>
      <c r="IWC1214" s="198" t="s">
        <v>237</v>
      </c>
      <c r="IWD1214" s="199">
        <v>0</v>
      </c>
      <c r="IWE1214" s="199"/>
      <c r="IWF1214" s="254">
        <f t="shared" si="212"/>
        <v>448.774</v>
      </c>
      <c r="IWG1214" s="236" t="s">
        <v>239</v>
      </c>
      <c r="IWH1214" s="253" t="s">
        <v>26</v>
      </c>
      <c r="IWI1214" s="197">
        <v>7</v>
      </c>
      <c r="IWJ1214" s="197">
        <v>2</v>
      </c>
      <c r="IWK1214" s="198" t="s">
        <v>237</v>
      </c>
      <c r="IWL1214" s="199">
        <v>0</v>
      </c>
      <c r="IWM1214" s="199"/>
      <c r="IWN1214" s="254">
        <f t="shared" ref="IWN1214:IYR1214" si="213">IWN1215</f>
        <v>448.774</v>
      </c>
      <c r="IWO1214" s="236" t="s">
        <v>239</v>
      </c>
      <c r="IWP1214" s="253" t="s">
        <v>26</v>
      </c>
      <c r="IWQ1214" s="197">
        <v>7</v>
      </c>
      <c r="IWR1214" s="197">
        <v>2</v>
      </c>
      <c r="IWS1214" s="198" t="s">
        <v>237</v>
      </c>
      <c r="IWT1214" s="199">
        <v>0</v>
      </c>
      <c r="IWU1214" s="199"/>
      <c r="IWV1214" s="254">
        <f t="shared" si="213"/>
        <v>448.774</v>
      </c>
      <c r="IWW1214" s="236" t="s">
        <v>239</v>
      </c>
      <c r="IWX1214" s="253" t="s">
        <v>26</v>
      </c>
      <c r="IWY1214" s="197">
        <v>7</v>
      </c>
      <c r="IWZ1214" s="197">
        <v>2</v>
      </c>
      <c r="IXA1214" s="198" t="s">
        <v>237</v>
      </c>
      <c r="IXB1214" s="199">
        <v>0</v>
      </c>
      <c r="IXC1214" s="199"/>
      <c r="IXD1214" s="254">
        <f t="shared" si="213"/>
        <v>448.774</v>
      </c>
      <c r="IXE1214" s="236" t="s">
        <v>239</v>
      </c>
      <c r="IXF1214" s="253" t="s">
        <v>26</v>
      </c>
      <c r="IXG1214" s="197">
        <v>7</v>
      </c>
      <c r="IXH1214" s="197">
        <v>2</v>
      </c>
      <c r="IXI1214" s="198" t="s">
        <v>237</v>
      </c>
      <c r="IXJ1214" s="199">
        <v>0</v>
      </c>
      <c r="IXK1214" s="199"/>
      <c r="IXL1214" s="254">
        <f t="shared" si="213"/>
        <v>448.774</v>
      </c>
      <c r="IXM1214" s="236" t="s">
        <v>239</v>
      </c>
      <c r="IXN1214" s="253" t="s">
        <v>26</v>
      </c>
      <c r="IXO1214" s="197">
        <v>7</v>
      </c>
      <c r="IXP1214" s="197">
        <v>2</v>
      </c>
      <c r="IXQ1214" s="198" t="s">
        <v>237</v>
      </c>
      <c r="IXR1214" s="199">
        <v>0</v>
      </c>
      <c r="IXS1214" s="199"/>
      <c r="IXT1214" s="254">
        <f t="shared" si="213"/>
        <v>448.774</v>
      </c>
      <c r="IXU1214" s="236" t="s">
        <v>239</v>
      </c>
      <c r="IXV1214" s="253" t="s">
        <v>26</v>
      </c>
      <c r="IXW1214" s="197">
        <v>7</v>
      </c>
      <c r="IXX1214" s="197">
        <v>2</v>
      </c>
      <c r="IXY1214" s="198" t="s">
        <v>237</v>
      </c>
      <c r="IXZ1214" s="199">
        <v>0</v>
      </c>
      <c r="IYA1214" s="199"/>
      <c r="IYB1214" s="254">
        <f t="shared" si="213"/>
        <v>448.774</v>
      </c>
      <c r="IYC1214" s="236" t="s">
        <v>239</v>
      </c>
      <c r="IYD1214" s="253" t="s">
        <v>26</v>
      </c>
      <c r="IYE1214" s="197">
        <v>7</v>
      </c>
      <c r="IYF1214" s="197">
        <v>2</v>
      </c>
      <c r="IYG1214" s="198" t="s">
        <v>237</v>
      </c>
      <c r="IYH1214" s="199">
        <v>0</v>
      </c>
      <c r="IYI1214" s="199"/>
      <c r="IYJ1214" s="254">
        <f t="shared" si="213"/>
        <v>448.774</v>
      </c>
      <c r="IYK1214" s="236" t="s">
        <v>239</v>
      </c>
      <c r="IYL1214" s="253" t="s">
        <v>26</v>
      </c>
      <c r="IYM1214" s="197">
        <v>7</v>
      </c>
      <c r="IYN1214" s="197">
        <v>2</v>
      </c>
      <c r="IYO1214" s="198" t="s">
        <v>237</v>
      </c>
      <c r="IYP1214" s="199">
        <v>0</v>
      </c>
      <c r="IYQ1214" s="199"/>
      <c r="IYR1214" s="254">
        <f t="shared" si="213"/>
        <v>448.774</v>
      </c>
      <c r="IYS1214" s="236" t="s">
        <v>239</v>
      </c>
      <c r="IYT1214" s="253" t="s">
        <v>26</v>
      </c>
      <c r="IYU1214" s="197">
        <v>7</v>
      </c>
      <c r="IYV1214" s="197">
        <v>2</v>
      </c>
      <c r="IYW1214" s="198" t="s">
        <v>237</v>
      </c>
      <c r="IYX1214" s="199">
        <v>0</v>
      </c>
      <c r="IYY1214" s="199"/>
      <c r="IYZ1214" s="254">
        <f t="shared" ref="IYZ1214:JBD1214" si="214">IYZ1215</f>
        <v>448.774</v>
      </c>
      <c r="IZA1214" s="236" t="s">
        <v>239</v>
      </c>
      <c r="IZB1214" s="253" t="s">
        <v>26</v>
      </c>
      <c r="IZC1214" s="197">
        <v>7</v>
      </c>
      <c r="IZD1214" s="197">
        <v>2</v>
      </c>
      <c r="IZE1214" s="198" t="s">
        <v>237</v>
      </c>
      <c r="IZF1214" s="199">
        <v>0</v>
      </c>
      <c r="IZG1214" s="199"/>
      <c r="IZH1214" s="254">
        <f t="shared" si="214"/>
        <v>448.774</v>
      </c>
      <c r="IZI1214" s="236" t="s">
        <v>239</v>
      </c>
      <c r="IZJ1214" s="253" t="s">
        <v>26</v>
      </c>
      <c r="IZK1214" s="197">
        <v>7</v>
      </c>
      <c r="IZL1214" s="197">
        <v>2</v>
      </c>
      <c r="IZM1214" s="198" t="s">
        <v>237</v>
      </c>
      <c r="IZN1214" s="199">
        <v>0</v>
      </c>
      <c r="IZO1214" s="199"/>
      <c r="IZP1214" s="254">
        <f t="shared" si="214"/>
        <v>448.774</v>
      </c>
      <c r="IZQ1214" s="236" t="s">
        <v>239</v>
      </c>
      <c r="IZR1214" s="253" t="s">
        <v>26</v>
      </c>
      <c r="IZS1214" s="197">
        <v>7</v>
      </c>
      <c r="IZT1214" s="197">
        <v>2</v>
      </c>
      <c r="IZU1214" s="198" t="s">
        <v>237</v>
      </c>
      <c r="IZV1214" s="199">
        <v>0</v>
      </c>
      <c r="IZW1214" s="199"/>
      <c r="IZX1214" s="254">
        <f t="shared" si="214"/>
        <v>448.774</v>
      </c>
      <c r="IZY1214" s="236" t="s">
        <v>239</v>
      </c>
      <c r="IZZ1214" s="253" t="s">
        <v>26</v>
      </c>
      <c r="JAA1214" s="197">
        <v>7</v>
      </c>
      <c r="JAB1214" s="197">
        <v>2</v>
      </c>
      <c r="JAC1214" s="198" t="s">
        <v>237</v>
      </c>
      <c r="JAD1214" s="199">
        <v>0</v>
      </c>
      <c r="JAE1214" s="199"/>
      <c r="JAF1214" s="254">
        <f t="shared" si="214"/>
        <v>448.774</v>
      </c>
      <c r="JAG1214" s="236" t="s">
        <v>239</v>
      </c>
      <c r="JAH1214" s="253" t="s">
        <v>26</v>
      </c>
      <c r="JAI1214" s="197">
        <v>7</v>
      </c>
      <c r="JAJ1214" s="197">
        <v>2</v>
      </c>
      <c r="JAK1214" s="198" t="s">
        <v>237</v>
      </c>
      <c r="JAL1214" s="199">
        <v>0</v>
      </c>
      <c r="JAM1214" s="199"/>
      <c r="JAN1214" s="254">
        <f t="shared" si="214"/>
        <v>448.774</v>
      </c>
      <c r="JAO1214" s="236" t="s">
        <v>239</v>
      </c>
      <c r="JAP1214" s="253" t="s">
        <v>26</v>
      </c>
      <c r="JAQ1214" s="197">
        <v>7</v>
      </c>
      <c r="JAR1214" s="197">
        <v>2</v>
      </c>
      <c r="JAS1214" s="198" t="s">
        <v>237</v>
      </c>
      <c r="JAT1214" s="199">
        <v>0</v>
      </c>
      <c r="JAU1214" s="199"/>
      <c r="JAV1214" s="254">
        <f t="shared" si="214"/>
        <v>448.774</v>
      </c>
      <c r="JAW1214" s="236" t="s">
        <v>239</v>
      </c>
      <c r="JAX1214" s="253" t="s">
        <v>26</v>
      </c>
      <c r="JAY1214" s="197">
        <v>7</v>
      </c>
      <c r="JAZ1214" s="197">
        <v>2</v>
      </c>
      <c r="JBA1214" s="198" t="s">
        <v>237</v>
      </c>
      <c r="JBB1214" s="199">
        <v>0</v>
      </c>
      <c r="JBC1214" s="199"/>
      <c r="JBD1214" s="254">
        <f t="shared" si="214"/>
        <v>448.774</v>
      </c>
      <c r="JBE1214" s="236" t="s">
        <v>239</v>
      </c>
      <c r="JBF1214" s="253" t="s">
        <v>26</v>
      </c>
      <c r="JBG1214" s="197">
        <v>7</v>
      </c>
      <c r="JBH1214" s="197">
        <v>2</v>
      </c>
      <c r="JBI1214" s="198" t="s">
        <v>237</v>
      </c>
      <c r="JBJ1214" s="199">
        <v>0</v>
      </c>
      <c r="JBK1214" s="199"/>
      <c r="JBL1214" s="254">
        <f t="shared" ref="JBL1214:JDP1214" si="215">JBL1215</f>
        <v>448.774</v>
      </c>
      <c r="JBM1214" s="236" t="s">
        <v>239</v>
      </c>
      <c r="JBN1214" s="253" t="s">
        <v>26</v>
      </c>
      <c r="JBO1214" s="197">
        <v>7</v>
      </c>
      <c r="JBP1214" s="197">
        <v>2</v>
      </c>
      <c r="JBQ1214" s="198" t="s">
        <v>237</v>
      </c>
      <c r="JBR1214" s="199">
        <v>0</v>
      </c>
      <c r="JBS1214" s="199"/>
      <c r="JBT1214" s="254">
        <f t="shared" si="215"/>
        <v>448.774</v>
      </c>
      <c r="JBU1214" s="236" t="s">
        <v>239</v>
      </c>
      <c r="JBV1214" s="253" t="s">
        <v>26</v>
      </c>
      <c r="JBW1214" s="197">
        <v>7</v>
      </c>
      <c r="JBX1214" s="197">
        <v>2</v>
      </c>
      <c r="JBY1214" s="198" t="s">
        <v>237</v>
      </c>
      <c r="JBZ1214" s="199">
        <v>0</v>
      </c>
      <c r="JCA1214" s="199"/>
      <c r="JCB1214" s="254">
        <f t="shared" si="215"/>
        <v>448.774</v>
      </c>
      <c r="JCC1214" s="236" t="s">
        <v>239</v>
      </c>
      <c r="JCD1214" s="253" t="s">
        <v>26</v>
      </c>
      <c r="JCE1214" s="197">
        <v>7</v>
      </c>
      <c r="JCF1214" s="197">
        <v>2</v>
      </c>
      <c r="JCG1214" s="198" t="s">
        <v>237</v>
      </c>
      <c r="JCH1214" s="199">
        <v>0</v>
      </c>
      <c r="JCI1214" s="199"/>
      <c r="JCJ1214" s="254">
        <f t="shared" si="215"/>
        <v>448.774</v>
      </c>
      <c r="JCK1214" s="236" t="s">
        <v>239</v>
      </c>
      <c r="JCL1214" s="253" t="s">
        <v>26</v>
      </c>
      <c r="JCM1214" s="197">
        <v>7</v>
      </c>
      <c r="JCN1214" s="197">
        <v>2</v>
      </c>
      <c r="JCO1214" s="198" t="s">
        <v>237</v>
      </c>
      <c r="JCP1214" s="199">
        <v>0</v>
      </c>
      <c r="JCQ1214" s="199"/>
      <c r="JCR1214" s="254">
        <f t="shared" si="215"/>
        <v>448.774</v>
      </c>
      <c r="JCS1214" s="236" t="s">
        <v>239</v>
      </c>
      <c r="JCT1214" s="253" t="s">
        <v>26</v>
      </c>
      <c r="JCU1214" s="197">
        <v>7</v>
      </c>
      <c r="JCV1214" s="197">
        <v>2</v>
      </c>
      <c r="JCW1214" s="198" t="s">
        <v>237</v>
      </c>
      <c r="JCX1214" s="199">
        <v>0</v>
      </c>
      <c r="JCY1214" s="199"/>
      <c r="JCZ1214" s="254">
        <f t="shared" si="215"/>
        <v>448.774</v>
      </c>
      <c r="JDA1214" s="236" t="s">
        <v>239</v>
      </c>
      <c r="JDB1214" s="253" t="s">
        <v>26</v>
      </c>
      <c r="JDC1214" s="197">
        <v>7</v>
      </c>
      <c r="JDD1214" s="197">
        <v>2</v>
      </c>
      <c r="JDE1214" s="198" t="s">
        <v>237</v>
      </c>
      <c r="JDF1214" s="199">
        <v>0</v>
      </c>
      <c r="JDG1214" s="199"/>
      <c r="JDH1214" s="254">
        <f t="shared" si="215"/>
        <v>448.774</v>
      </c>
      <c r="JDI1214" s="236" t="s">
        <v>239</v>
      </c>
      <c r="JDJ1214" s="253" t="s">
        <v>26</v>
      </c>
      <c r="JDK1214" s="197">
        <v>7</v>
      </c>
      <c r="JDL1214" s="197">
        <v>2</v>
      </c>
      <c r="JDM1214" s="198" t="s">
        <v>237</v>
      </c>
      <c r="JDN1214" s="199">
        <v>0</v>
      </c>
      <c r="JDO1214" s="199"/>
      <c r="JDP1214" s="254">
        <f t="shared" si="215"/>
        <v>448.774</v>
      </c>
      <c r="JDQ1214" s="236" t="s">
        <v>239</v>
      </c>
      <c r="JDR1214" s="253" t="s">
        <v>26</v>
      </c>
      <c r="JDS1214" s="197">
        <v>7</v>
      </c>
      <c r="JDT1214" s="197">
        <v>2</v>
      </c>
      <c r="JDU1214" s="198" t="s">
        <v>237</v>
      </c>
      <c r="JDV1214" s="199">
        <v>0</v>
      </c>
      <c r="JDW1214" s="199"/>
      <c r="JDX1214" s="254">
        <f t="shared" ref="JDX1214:JGB1214" si="216">JDX1215</f>
        <v>448.774</v>
      </c>
      <c r="JDY1214" s="236" t="s">
        <v>239</v>
      </c>
      <c r="JDZ1214" s="253" t="s">
        <v>26</v>
      </c>
      <c r="JEA1214" s="197">
        <v>7</v>
      </c>
      <c r="JEB1214" s="197">
        <v>2</v>
      </c>
      <c r="JEC1214" s="198" t="s">
        <v>237</v>
      </c>
      <c r="JED1214" s="199">
        <v>0</v>
      </c>
      <c r="JEE1214" s="199"/>
      <c r="JEF1214" s="254">
        <f t="shared" si="216"/>
        <v>448.774</v>
      </c>
      <c r="JEG1214" s="236" t="s">
        <v>239</v>
      </c>
      <c r="JEH1214" s="253" t="s">
        <v>26</v>
      </c>
      <c r="JEI1214" s="197">
        <v>7</v>
      </c>
      <c r="JEJ1214" s="197">
        <v>2</v>
      </c>
      <c r="JEK1214" s="198" t="s">
        <v>237</v>
      </c>
      <c r="JEL1214" s="199">
        <v>0</v>
      </c>
      <c r="JEM1214" s="199"/>
      <c r="JEN1214" s="254">
        <f t="shared" si="216"/>
        <v>448.774</v>
      </c>
      <c r="JEO1214" s="236" t="s">
        <v>239</v>
      </c>
      <c r="JEP1214" s="253" t="s">
        <v>26</v>
      </c>
      <c r="JEQ1214" s="197">
        <v>7</v>
      </c>
      <c r="JER1214" s="197">
        <v>2</v>
      </c>
      <c r="JES1214" s="198" t="s">
        <v>237</v>
      </c>
      <c r="JET1214" s="199">
        <v>0</v>
      </c>
      <c r="JEU1214" s="199"/>
      <c r="JEV1214" s="254">
        <f t="shared" si="216"/>
        <v>448.774</v>
      </c>
      <c r="JEW1214" s="236" t="s">
        <v>239</v>
      </c>
      <c r="JEX1214" s="253" t="s">
        <v>26</v>
      </c>
      <c r="JEY1214" s="197">
        <v>7</v>
      </c>
      <c r="JEZ1214" s="197">
        <v>2</v>
      </c>
      <c r="JFA1214" s="198" t="s">
        <v>237</v>
      </c>
      <c r="JFB1214" s="199">
        <v>0</v>
      </c>
      <c r="JFC1214" s="199"/>
      <c r="JFD1214" s="254">
        <f t="shared" si="216"/>
        <v>448.774</v>
      </c>
      <c r="JFE1214" s="236" t="s">
        <v>239</v>
      </c>
      <c r="JFF1214" s="253" t="s">
        <v>26</v>
      </c>
      <c r="JFG1214" s="197">
        <v>7</v>
      </c>
      <c r="JFH1214" s="197">
        <v>2</v>
      </c>
      <c r="JFI1214" s="198" t="s">
        <v>237</v>
      </c>
      <c r="JFJ1214" s="199">
        <v>0</v>
      </c>
      <c r="JFK1214" s="199"/>
      <c r="JFL1214" s="254">
        <f t="shared" si="216"/>
        <v>448.774</v>
      </c>
      <c r="JFM1214" s="236" t="s">
        <v>239</v>
      </c>
      <c r="JFN1214" s="253" t="s">
        <v>26</v>
      </c>
      <c r="JFO1214" s="197">
        <v>7</v>
      </c>
      <c r="JFP1214" s="197">
        <v>2</v>
      </c>
      <c r="JFQ1214" s="198" t="s">
        <v>237</v>
      </c>
      <c r="JFR1214" s="199">
        <v>0</v>
      </c>
      <c r="JFS1214" s="199"/>
      <c r="JFT1214" s="254">
        <f t="shared" si="216"/>
        <v>448.774</v>
      </c>
      <c r="JFU1214" s="236" t="s">
        <v>239</v>
      </c>
      <c r="JFV1214" s="253" t="s">
        <v>26</v>
      </c>
      <c r="JFW1214" s="197">
        <v>7</v>
      </c>
      <c r="JFX1214" s="197">
        <v>2</v>
      </c>
      <c r="JFY1214" s="198" t="s">
        <v>237</v>
      </c>
      <c r="JFZ1214" s="199">
        <v>0</v>
      </c>
      <c r="JGA1214" s="199"/>
      <c r="JGB1214" s="254">
        <f t="shared" si="216"/>
        <v>448.774</v>
      </c>
      <c r="JGC1214" s="236" t="s">
        <v>239</v>
      </c>
      <c r="JGD1214" s="253" t="s">
        <v>26</v>
      </c>
      <c r="JGE1214" s="197">
        <v>7</v>
      </c>
      <c r="JGF1214" s="197">
        <v>2</v>
      </c>
      <c r="JGG1214" s="198" t="s">
        <v>237</v>
      </c>
      <c r="JGH1214" s="199">
        <v>0</v>
      </c>
      <c r="JGI1214" s="199"/>
      <c r="JGJ1214" s="254">
        <f t="shared" ref="JGJ1214:JIN1214" si="217">JGJ1215</f>
        <v>448.774</v>
      </c>
      <c r="JGK1214" s="236" t="s">
        <v>239</v>
      </c>
      <c r="JGL1214" s="253" t="s">
        <v>26</v>
      </c>
      <c r="JGM1214" s="197">
        <v>7</v>
      </c>
      <c r="JGN1214" s="197">
        <v>2</v>
      </c>
      <c r="JGO1214" s="198" t="s">
        <v>237</v>
      </c>
      <c r="JGP1214" s="199">
        <v>0</v>
      </c>
      <c r="JGQ1214" s="199"/>
      <c r="JGR1214" s="254">
        <f t="shared" si="217"/>
        <v>448.774</v>
      </c>
      <c r="JGS1214" s="236" t="s">
        <v>239</v>
      </c>
      <c r="JGT1214" s="253" t="s">
        <v>26</v>
      </c>
      <c r="JGU1214" s="197">
        <v>7</v>
      </c>
      <c r="JGV1214" s="197">
        <v>2</v>
      </c>
      <c r="JGW1214" s="198" t="s">
        <v>237</v>
      </c>
      <c r="JGX1214" s="199">
        <v>0</v>
      </c>
      <c r="JGY1214" s="199"/>
      <c r="JGZ1214" s="254">
        <f t="shared" si="217"/>
        <v>448.774</v>
      </c>
      <c r="JHA1214" s="236" t="s">
        <v>239</v>
      </c>
      <c r="JHB1214" s="253" t="s">
        <v>26</v>
      </c>
      <c r="JHC1214" s="197">
        <v>7</v>
      </c>
      <c r="JHD1214" s="197">
        <v>2</v>
      </c>
      <c r="JHE1214" s="198" t="s">
        <v>237</v>
      </c>
      <c r="JHF1214" s="199">
        <v>0</v>
      </c>
      <c r="JHG1214" s="199"/>
      <c r="JHH1214" s="254">
        <f t="shared" si="217"/>
        <v>448.774</v>
      </c>
      <c r="JHI1214" s="236" t="s">
        <v>239</v>
      </c>
      <c r="JHJ1214" s="253" t="s">
        <v>26</v>
      </c>
      <c r="JHK1214" s="197">
        <v>7</v>
      </c>
      <c r="JHL1214" s="197">
        <v>2</v>
      </c>
      <c r="JHM1214" s="198" t="s">
        <v>237</v>
      </c>
      <c r="JHN1214" s="199">
        <v>0</v>
      </c>
      <c r="JHO1214" s="199"/>
      <c r="JHP1214" s="254">
        <f t="shared" si="217"/>
        <v>448.774</v>
      </c>
      <c r="JHQ1214" s="236" t="s">
        <v>239</v>
      </c>
      <c r="JHR1214" s="253" t="s">
        <v>26</v>
      </c>
      <c r="JHS1214" s="197">
        <v>7</v>
      </c>
      <c r="JHT1214" s="197">
        <v>2</v>
      </c>
      <c r="JHU1214" s="198" t="s">
        <v>237</v>
      </c>
      <c r="JHV1214" s="199">
        <v>0</v>
      </c>
      <c r="JHW1214" s="199"/>
      <c r="JHX1214" s="254">
        <f t="shared" si="217"/>
        <v>448.774</v>
      </c>
      <c r="JHY1214" s="236" t="s">
        <v>239</v>
      </c>
      <c r="JHZ1214" s="253" t="s">
        <v>26</v>
      </c>
      <c r="JIA1214" s="197">
        <v>7</v>
      </c>
      <c r="JIB1214" s="197">
        <v>2</v>
      </c>
      <c r="JIC1214" s="198" t="s">
        <v>237</v>
      </c>
      <c r="JID1214" s="199">
        <v>0</v>
      </c>
      <c r="JIE1214" s="199"/>
      <c r="JIF1214" s="254">
        <f t="shared" si="217"/>
        <v>448.774</v>
      </c>
      <c r="JIG1214" s="236" t="s">
        <v>239</v>
      </c>
      <c r="JIH1214" s="253" t="s">
        <v>26</v>
      </c>
      <c r="JII1214" s="197">
        <v>7</v>
      </c>
      <c r="JIJ1214" s="197">
        <v>2</v>
      </c>
      <c r="JIK1214" s="198" t="s">
        <v>237</v>
      </c>
      <c r="JIL1214" s="199">
        <v>0</v>
      </c>
      <c r="JIM1214" s="199"/>
      <c r="JIN1214" s="254">
        <f t="shared" si="217"/>
        <v>448.774</v>
      </c>
      <c r="JIO1214" s="236" t="s">
        <v>239</v>
      </c>
      <c r="JIP1214" s="253" t="s">
        <v>26</v>
      </c>
      <c r="JIQ1214" s="197">
        <v>7</v>
      </c>
      <c r="JIR1214" s="197">
        <v>2</v>
      </c>
      <c r="JIS1214" s="198" t="s">
        <v>237</v>
      </c>
      <c r="JIT1214" s="199">
        <v>0</v>
      </c>
      <c r="JIU1214" s="199"/>
      <c r="JIV1214" s="254">
        <f t="shared" ref="JIV1214:JKZ1214" si="218">JIV1215</f>
        <v>448.774</v>
      </c>
      <c r="JIW1214" s="236" t="s">
        <v>239</v>
      </c>
      <c r="JIX1214" s="253" t="s">
        <v>26</v>
      </c>
      <c r="JIY1214" s="197">
        <v>7</v>
      </c>
      <c r="JIZ1214" s="197">
        <v>2</v>
      </c>
      <c r="JJA1214" s="198" t="s">
        <v>237</v>
      </c>
      <c r="JJB1214" s="199">
        <v>0</v>
      </c>
      <c r="JJC1214" s="199"/>
      <c r="JJD1214" s="254">
        <f t="shared" si="218"/>
        <v>448.774</v>
      </c>
      <c r="JJE1214" s="236" t="s">
        <v>239</v>
      </c>
      <c r="JJF1214" s="253" t="s">
        <v>26</v>
      </c>
      <c r="JJG1214" s="197">
        <v>7</v>
      </c>
      <c r="JJH1214" s="197">
        <v>2</v>
      </c>
      <c r="JJI1214" s="198" t="s">
        <v>237</v>
      </c>
      <c r="JJJ1214" s="199">
        <v>0</v>
      </c>
      <c r="JJK1214" s="199"/>
      <c r="JJL1214" s="254">
        <f t="shared" si="218"/>
        <v>448.774</v>
      </c>
      <c r="JJM1214" s="236" t="s">
        <v>239</v>
      </c>
      <c r="JJN1214" s="253" t="s">
        <v>26</v>
      </c>
      <c r="JJO1214" s="197">
        <v>7</v>
      </c>
      <c r="JJP1214" s="197">
        <v>2</v>
      </c>
      <c r="JJQ1214" s="198" t="s">
        <v>237</v>
      </c>
      <c r="JJR1214" s="199">
        <v>0</v>
      </c>
      <c r="JJS1214" s="199"/>
      <c r="JJT1214" s="254">
        <f t="shared" si="218"/>
        <v>448.774</v>
      </c>
      <c r="JJU1214" s="236" t="s">
        <v>239</v>
      </c>
      <c r="JJV1214" s="253" t="s">
        <v>26</v>
      </c>
      <c r="JJW1214" s="197">
        <v>7</v>
      </c>
      <c r="JJX1214" s="197">
        <v>2</v>
      </c>
      <c r="JJY1214" s="198" t="s">
        <v>237</v>
      </c>
      <c r="JJZ1214" s="199">
        <v>0</v>
      </c>
      <c r="JKA1214" s="199"/>
      <c r="JKB1214" s="254">
        <f t="shared" si="218"/>
        <v>448.774</v>
      </c>
      <c r="JKC1214" s="236" t="s">
        <v>239</v>
      </c>
      <c r="JKD1214" s="253" t="s">
        <v>26</v>
      </c>
      <c r="JKE1214" s="197">
        <v>7</v>
      </c>
      <c r="JKF1214" s="197">
        <v>2</v>
      </c>
      <c r="JKG1214" s="198" t="s">
        <v>237</v>
      </c>
      <c r="JKH1214" s="199">
        <v>0</v>
      </c>
      <c r="JKI1214" s="199"/>
      <c r="JKJ1214" s="254">
        <f t="shared" si="218"/>
        <v>448.774</v>
      </c>
      <c r="JKK1214" s="236" t="s">
        <v>239</v>
      </c>
      <c r="JKL1214" s="253" t="s">
        <v>26</v>
      </c>
      <c r="JKM1214" s="197">
        <v>7</v>
      </c>
      <c r="JKN1214" s="197">
        <v>2</v>
      </c>
      <c r="JKO1214" s="198" t="s">
        <v>237</v>
      </c>
      <c r="JKP1214" s="199">
        <v>0</v>
      </c>
      <c r="JKQ1214" s="199"/>
      <c r="JKR1214" s="254">
        <f t="shared" si="218"/>
        <v>448.774</v>
      </c>
      <c r="JKS1214" s="236" t="s">
        <v>239</v>
      </c>
      <c r="JKT1214" s="253" t="s">
        <v>26</v>
      </c>
      <c r="JKU1214" s="197">
        <v>7</v>
      </c>
      <c r="JKV1214" s="197">
        <v>2</v>
      </c>
      <c r="JKW1214" s="198" t="s">
        <v>237</v>
      </c>
      <c r="JKX1214" s="199">
        <v>0</v>
      </c>
      <c r="JKY1214" s="199"/>
      <c r="JKZ1214" s="254">
        <f t="shared" si="218"/>
        <v>448.774</v>
      </c>
      <c r="JLA1214" s="236" t="s">
        <v>239</v>
      </c>
      <c r="JLB1214" s="253" t="s">
        <v>26</v>
      </c>
      <c r="JLC1214" s="197">
        <v>7</v>
      </c>
      <c r="JLD1214" s="197">
        <v>2</v>
      </c>
      <c r="JLE1214" s="198" t="s">
        <v>237</v>
      </c>
      <c r="JLF1214" s="199">
        <v>0</v>
      </c>
      <c r="JLG1214" s="199"/>
      <c r="JLH1214" s="254">
        <f t="shared" ref="JLH1214:JNL1214" si="219">JLH1215</f>
        <v>448.774</v>
      </c>
      <c r="JLI1214" s="236" t="s">
        <v>239</v>
      </c>
      <c r="JLJ1214" s="253" t="s">
        <v>26</v>
      </c>
      <c r="JLK1214" s="197">
        <v>7</v>
      </c>
      <c r="JLL1214" s="197">
        <v>2</v>
      </c>
      <c r="JLM1214" s="198" t="s">
        <v>237</v>
      </c>
      <c r="JLN1214" s="199">
        <v>0</v>
      </c>
      <c r="JLO1214" s="199"/>
      <c r="JLP1214" s="254">
        <f t="shared" si="219"/>
        <v>448.774</v>
      </c>
      <c r="JLQ1214" s="236" t="s">
        <v>239</v>
      </c>
      <c r="JLR1214" s="253" t="s">
        <v>26</v>
      </c>
      <c r="JLS1214" s="197">
        <v>7</v>
      </c>
      <c r="JLT1214" s="197">
        <v>2</v>
      </c>
      <c r="JLU1214" s="198" t="s">
        <v>237</v>
      </c>
      <c r="JLV1214" s="199">
        <v>0</v>
      </c>
      <c r="JLW1214" s="199"/>
      <c r="JLX1214" s="254">
        <f t="shared" si="219"/>
        <v>448.774</v>
      </c>
      <c r="JLY1214" s="236" t="s">
        <v>239</v>
      </c>
      <c r="JLZ1214" s="253" t="s">
        <v>26</v>
      </c>
      <c r="JMA1214" s="197">
        <v>7</v>
      </c>
      <c r="JMB1214" s="197">
        <v>2</v>
      </c>
      <c r="JMC1214" s="198" t="s">
        <v>237</v>
      </c>
      <c r="JMD1214" s="199">
        <v>0</v>
      </c>
      <c r="JME1214" s="199"/>
      <c r="JMF1214" s="254">
        <f t="shared" si="219"/>
        <v>448.774</v>
      </c>
      <c r="JMG1214" s="236" t="s">
        <v>239</v>
      </c>
      <c r="JMH1214" s="253" t="s">
        <v>26</v>
      </c>
      <c r="JMI1214" s="197">
        <v>7</v>
      </c>
      <c r="JMJ1214" s="197">
        <v>2</v>
      </c>
      <c r="JMK1214" s="198" t="s">
        <v>237</v>
      </c>
      <c r="JML1214" s="199">
        <v>0</v>
      </c>
      <c r="JMM1214" s="199"/>
      <c r="JMN1214" s="254">
        <f t="shared" si="219"/>
        <v>448.774</v>
      </c>
      <c r="JMO1214" s="236" t="s">
        <v>239</v>
      </c>
      <c r="JMP1214" s="253" t="s">
        <v>26</v>
      </c>
      <c r="JMQ1214" s="197">
        <v>7</v>
      </c>
      <c r="JMR1214" s="197">
        <v>2</v>
      </c>
      <c r="JMS1214" s="198" t="s">
        <v>237</v>
      </c>
      <c r="JMT1214" s="199">
        <v>0</v>
      </c>
      <c r="JMU1214" s="199"/>
      <c r="JMV1214" s="254">
        <f t="shared" si="219"/>
        <v>448.774</v>
      </c>
      <c r="JMW1214" s="236" t="s">
        <v>239</v>
      </c>
      <c r="JMX1214" s="253" t="s">
        <v>26</v>
      </c>
      <c r="JMY1214" s="197">
        <v>7</v>
      </c>
      <c r="JMZ1214" s="197">
        <v>2</v>
      </c>
      <c r="JNA1214" s="198" t="s">
        <v>237</v>
      </c>
      <c r="JNB1214" s="199">
        <v>0</v>
      </c>
      <c r="JNC1214" s="199"/>
      <c r="JND1214" s="254">
        <f t="shared" si="219"/>
        <v>448.774</v>
      </c>
      <c r="JNE1214" s="236" t="s">
        <v>239</v>
      </c>
      <c r="JNF1214" s="253" t="s">
        <v>26</v>
      </c>
      <c r="JNG1214" s="197">
        <v>7</v>
      </c>
      <c r="JNH1214" s="197">
        <v>2</v>
      </c>
      <c r="JNI1214" s="198" t="s">
        <v>237</v>
      </c>
      <c r="JNJ1214" s="199">
        <v>0</v>
      </c>
      <c r="JNK1214" s="199"/>
      <c r="JNL1214" s="254">
        <f t="shared" si="219"/>
        <v>448.774</v>
      </c>
      <c r="JNM1214" s="236" t="s">
        <v>239</v>
      </c>
      <c r="JNN1214" s="253" t="s">
        <v>26</v>
      </c>
      <c r="JNO1214" s="197">
        <v>7</v>
      </c>
      <c r="JNP1214" s="197">
        <v>2</v>
      </c>
      <c r="JNQ1214" s="198" t="s">
        <v>237</v>
      </c>
      <c r="JNR1214" s="199">
        <v>0</v>
      </c>
      <c r="JNS1214" s="199"/>
      <c r="JNT1214" s="254">
        <f t="shared" ref="JNT1214:JPX1214" si="220">JNT1215</f>
        <v>448.774</v>
      </c>
      <c r="JNU1214" s="236" t="s">
        <v>239</v>
      </c>
      <c r="JNV1214" s="253" t="s">
        <v>26</v>
      </c>
      <c r="JNW1214" s="197">
        <v>7</v>
      </c>
      <c r="JNX1214" s="197">
        <v>2</v>
      </c>
      <c r="JNY1214" s="198" t="s">
        <v>237</v>
      </c>
      <c r="JNZ1214" s="199">
        <v>0</v>
      </c>
      <c r="JOA1214" s="199"/>
      <c r="JOB1214" s="254">
        <f t="shared" si="220"/>
        <v>448.774</v>
      </c>
      <c r="JOC1214" s="236" t="s">
        <v>239</v>
      </c>
      <c r="JOD1214" s="253" t="s">
        <v>26</v>
      </c>
      <c r="JOE1214" s="197">
        <v>7</v>
      </c>
      <c r="JOF1214" s="197">
        <v>2</v>
      </c>
      <c r="JOG1214" s="198" t="s">
        <v>237</v>
      </c>
      <c r="JOH1214" s="199">
        <v>0</v>
      </c>
      <c r="JOI1214" s="199"/>
      <c r="JOJ1214" s="254">
        <f t="shared" si="220"/>
        <v>448.774</v>
      </c>
      <c r="JOK1214" s="236" t="s">
        <v>239</v>
      </c>
      <c r="JOL1214" s="253" t="s">
        <v>26</v>
      </c>
      <c r="JOM1214" s="197">
        <v>7</v>
      </c>
      <c r="JON1214" s="197">
        <v>2</v>
      </c>
      <c r="JOO1214" s="198" t="s">
        <v>237</v>
      </c>
      <c r="JOP1214" s="199">
        <v>0</v>
      </c>
      <c r="JOQ1214" s="199"/>
      <c r="JOR1214" s="254">
        <f t="shared" si="220"/>
        <v>448.774</v>
      </c>
      <c r="JOS1214" s="236" t="s">
        <v>239</v>
      </c>
      <c r="JOT1214" s="253" t="s">
        <v>26</v>
      </c>
      <c r="JOU1214" s="197">
        <v>7</v>
      </c>
      <c r="JOV1214" s="197">
        <v>2</v>
      </c>
      <c r="JOW1214" s="198" t="s">
        <v>237</v>
      </c>
      <c r="JOX1214" s="199">
        <v>0</v>
      </c>
      <c r="JOY1214" s="199"/>
      <c r="JOZ1214" s="254">
        <f t="shared" si="220"/>
        <v>448.774</v>
      </c>
      <c r="JPA1214" s="236" t="s">
        <v>239</v>
      </c>
      <c r="JPB1214" s="253" t="s">
        <v>26</v>
      </c>
      <c r="JPC1214" s="197">
        <v>7</v>
      </c>
      <c r="JPD1214" s="197">
        <v>2</v>
      </c>
      <c r="JPE1214" s="198" t="s">
        <v>237</v>
      </c>
      <c r="JPF1214" s="199">
        <v>0</v>
      </c>
      <c r="JPG1214" s="199"/>
      <c r="JPH1214" s="254">
        <f t="shared" si="220"/>
        <v>448.774</v>
      </c>
      <c r="JPI1214" s="236" t="s">
        <v>239</v>
      </c>
      <c r="JPJ1214" s="253" t="s">
        <v>26</v>
      </c>
      <c r="JPK1214" s="197">
        <v>7</v>
      </c>
      <c r="JPL1214" s="197">
        <v>2</v>
      </c>
      <c r="JPM1214" s="198" t="s">
        <v>237</v>
      </c>
      <c r="JPN1214" s="199">
        <v>0</v>
      </c>
      <c r="JPO1214" s="199"/>
      <c r="JPP1214" s="254">
        <f t="shared" si="220"/>
        <v>448.774</v>
      </c>
      <c r="JPQ1214" s="236" t="s">
        <v>239</v>
      </c>
      <c r="JPR1214" s="253" t="s">
        <v>26</v>
      </c>
      <c r="JPS1214" s="197">
        <v>7</v>
      </c>
      <c r="JPT1214" s="197">
        <v>2</v>
      </c>
      <c r="JPU1214" s="198" t="s">
        <v>237</v>
      </c>
      <c r="JPV1214" s="199">
        <v>0</v>
      </c>
      <c r="JPW1214" s="199"/>
      <c r="JPX1214" s="254">
        <f t="shared" si="220"/>
        <v>448.774</v>
      </c>
      <c r="JPY1214" s="236" t="s">
        <v>239</v>
      </c>
      <c r="JPZ1214" s="253" t="s">
        <v>26</v>
      </c>
      <c r="JQA1214" s="197">
        <v>7</v>
      </c>
      <c r="JQB1214" s="197">
        <v>2</v>
      </c>
      <c r="JQC1214" s="198" t="s">
        <v>237</v>
      </c>
      <c r="JQD1214" s="199">
        <v>0</v>
      </c>
      <c r="JQE1214" s="199"/>
      <c r="JQF1214" s="254">
        <f t="shared" ref="JQF1214:JSJ1214" si="221">JQF1215</f>
        <v>448.774</v>
      </c>
      <c r="JQG1214" s="236" t="s">
        <v>239</v>
      </c>
      <c r="JQH1214" s="253" t="s">
        <v>26</v>
      </c>
      <c r="JQI1214" s="197">
        <v>7</v>
      </c>
      <c r="JQJ1214" s="197">
        <v>2</v>
      </c>
      <c r="JQK1214" s="198" t="s">
        <v>237</v>
      </c>
      <c r="JQL1214" s="199">
        <v>0</v>
      </c>
      <c r="JQM1214" s="199"/>
      <c r="JQN1214" s="254">
        <f t="shared" si="221"/>
        <v>448.774</v>
      </c>
      <c r="JQO1214" s="236" t="s">
        <v>239</v>
      </c>
      <c r="JQP1214" s="253" t="s">
        <v>26</v>
      </c>
      <c r="JQQ1214" s="197">
        <v>7</v>
      </c>
      <c r="JQR1214" s="197">
        <v>2</v>
      </c>
      <c r="JQS1214" s="198" t="s">
        <v>237</v>
      </c>
      <c r="JQT1214" s="199">
        <v>0</v>
      </c>
      <c r="JQU1214" s="199"/>
      <c r="JQV1214" s="254">
        <f t="shared" si="221"/>
        <v>448.774</v>
      </c>
      <c r="JQW1214" s="236" t="s">
        <v>239</v>
      </c>
      <c r="JQX1214" s="253" t="s">
        <v>26</v>
      </c>
      <c r="JQY1214" s="197">
        <v>7</v>
      </c>
      <c r="JQZ1214" s="197">
        <v>2</v>
      </c>
      <c r="JRA1214" s="198" t="s">
        <v>237</v>
      </c>
      <c r="JRB1214" s="199">
        <v>0</v>
      </c>
      <c r="JRC1214" s="199"/>
      <c r="JRD1214" s="254">
        <f t="shared" si="221"/>
        <v>448.774</v>
      </c>
      <c r="JRE1214" s="236" t="s">
        <v>239</v>
      </c>
      <c r="JRF1214" s="253" t="s">
        <v>26</v>
      </c>
      <c r="JRG1214" s="197">
        <v>7</v>
      </c>
      <c r="JRH1214" s="197">
        <v>2</v>
      </c>
      <c r="JRI1214" s="198" t="s">
        <v>237</v>
      </c>
      <c r="JRJ1214" s="199">
        <v>0</v>
      </c>
      <c r="JRK1214" s="199"/>
      <c r="JRL1214" s="254">
        <f t="shared" si="221"/>
        <v>448.774</v>
      </c>
      <c r="JRM1214" s="236" t="s">
        <v>239</v>
      </c>
      <c r="JRN1214" s="253" t="s">
        <v>26</v>
      </c>
      <c r="JRO1214" s="197">
        <v>7</v>
      </c>
      <c r="JRP1214" s="197">
        <v>2</v>
      </c>
      <c r="JRQ1214" s="198" t="s">
        <v>237</v>
      </c>
      <c r="JRR1214" s="199">
        <v>0</v>
      </c>
      <c r="JRS1214" s="199"/>
      <c r="JRT1214" s="254">
        <f t="shared" si="221"/>
        <v>448.774</v>
      </c>
      <c r="JRU1214" s="236" t="s">
        <v>239</v>
      </c>
      <c r="JRV1214" s="253" t="s">
        <v>26</v>
      </c>
      <c r="JRW1214" s="197">
        <v>7</v>
      </c>
      <c r="JRX1214" s="197">
        <v>2</v>
      </c>
      <c r="JRY1214" s="198" t="s">
        <v>237</v>
      </c>
      <c r="JRZ1214" s="199">
        <v>0</v>
      </c>
      <c r="JSA1214" s="199"/>
      <c r="JSB1214" s="254">
        <f t="shared" si="221"/>
        <v>448.774</v>
      </c>
      <c r="JSC1214" s="236" t="s">
        <v>239</v>
      </c>
      <c r="JSD1214" s="253" t="s">
        <v>26</v>
      </c>
      <c r="JSE1214" s="197">
        <v>7</v>
      </c>
      <c r="JSF1214" s="197">
        <v>2</v>
      </c>
      <c r="JSG1214" s="198" t="s">
        <v>237</v>
      </c>
      <c r="JSH1214" s="199">
        <v>0</v>
      </c>
      <c r="JSI1214" s="199"/>
      <c r="JSJ1214" s="254">
        <f t="shared" si="221"/>
        <v>448.774</v>
      </c>
      <c r="JSK1214" s="236" t="s">
        <v>239</v>
      </c>
      <c r="JSL1214" s="253" t="s">
        <v>26</v>
      </c>
      <c r="JSM1214" s="197">
        <v>7</v>
      </c>
      <c r="JSN1214" s="197">
        <v>2</v>
      </c>
      <c r="JSO1214" s="198" t="s">
        <v>237</v>
      </c>
      <c r="JSP1214" s="199">
        <v>0</v>
      </c>
      <c r="JSQ1214" s="199"/>
      <c r="JSR1214" s="254">
        <f t="shared" ref="JSR1214:JUV1214" si="222">JSR1215</f>
        <v>448.774</v>
      </c>
      <c r="JSS1214" s="236" t="s">
        <v>239</v>
      </c>
      <c r="JST1214" s="253" t="s">
        <v>26</v>
      </c>
      <c r="JSU1214" s="197">
        <v>7</v>
      </c>
      <c r="JSV1214" s="197">
        <v>2</v>
      </c>
      <c r="JSW1214" s="198" t="s">
        <v>237</v>
      </c>
      <c r="JSX1214" s="199">
        <v>0</v>
      </c>
      <c r="JSY1214" s="199"/>
      <c r="JSZ1214" s="254">
        <f t="shared" si="222"/>
        <v>448.774</v>
      </c>
      <c r="JTA1214" s="236" t="s">
        <v>239</v>
      </c>
      <c r="JTB1214" s="253" t="s">
        <v>26</v>
      </c>
      <c r="JTC1214" s="197">
        <v>7</v>
      </c>
      <c r="JTD1214" s="197">
        <v>2</v>
      </c>
      <c r="JTE1214" s="198" t="s">
        <v>237</v>
      </c>
      <c r="JTF1214" s="199">
        <v>0</v>
      </c>
      <c r="JTG1214" s="199"/>
      <c r="JTH1214" s="254">
        <f t="shared" si="222"/>
        <v>448.774</v>
      </c>
      <c r="JTI1214" s="236" t="s">
        <v>239</v>
      </c>
      <c r="JTJ1214" s="253" t="s">
        <v>26</v>
      </c>
      <c r="JTK1214" s="197">
        <v>7</v>
      </c>
      <c r="JTL1214" s="197">
        <v>2</v>
      </c>
      <c r="JTM1214" s="198" t="s">
        <v>237</v>
      </c>
      <c r="JTN1214" s="199">
        <v>0</v>
      </c>
      <c r="JTO1214" s="199"/>
      <c r="JTP1214" s="254">
        <f t="shared" si="222"/>
        <v>448.774</v>
      </c>
      <c r="JTQ1214" s="236" t="s">
        <v>239</v>
      </c>
      <c r="JTR1214" s="253" t="s">
        <v>26</v>
      </c>
      <c r="JTS1214" s="197">
        <v>7</v>
      </c>
      <c r="JTT1214" s="197">
        <v>2</v>
      </c>
      <c r="JTU1214" s="198" t="s">
        <v>237</v>
      </c>
      <c r="JTV1214" s="199">
        <v>0</v>
      </c>
      <c r="JTW1214" s="199"/>
      <c r="JTX1214" s="254">
        <f t="shared" si="222"/>
        <v>448.774</v>
      </c>
      <c r="JTY1214" s="236" t="s">
        <v>239</v>
      </c>
      <c r="JTZ1214" s="253" t="s">
        <v>26</v>
      </c>
      <c r="JUA1214" s="197">
        <v>7</v>
      </c>
      <c r="JUB1214" s="197">
        <v>2</v>
      </c>
      <c r="JUC1214" s="198" t="s">
        <v>237</v>
      </c>
      <c r="JUD1214" s="199">
        <v>0</v>
      </c>
      <c r="JUE1214" s="199"/>
      <c r="JUF1214" s="254">
        <f t="shared" si="222"/>
        <v>448.774</v>
      </c>
      <c r="JUG1214" s="236" t="s">
        <v>239</v>
      </c>
      <c r="JUH1214" s="253" t="s">
        <v>26</v>
      </c>
      <c r="JUI1214" s="197">
        <v>7</v>
      </c>
      <c r="JUJ1214" s="197">
        <v>2</v>
      </c>
      <c r="JUK1214" s="198" t="s">
        <v>237</v>
      </c>
      <c r="JUL1214" s="199">
        <v>0</v>
      </c>
      <c r="JUM1214" s="199"/>
      <c r="JUN1214" s="254">
        <f t="shared" si="222"/>
        <v>448.774</v>
      </c>
      <c r="JUO1214" s="236" t="s">
        <v>239</v>
      </c>
      <c r="JUP1214" s="253" t="s">
        <v>26</v>
      </c>
      <c r="JUQ1214" s="197">
        <v>7</v>
      </c>
      <c r="JUR1214" s="197">
        <v>2</v>
      </c>
      <c r="JUS1214" s="198" t="s">
        <v>237</v>
      </c>
      <c r="JUT1214" s="199">
        <v>0</v>
      </c>
      <c r="JUU1214" s="199"/>
      <c r="JUV1214" s="254">
        <f t="shared" si="222"/>
        <v>448.774</v>
      </c>
      <c r="JUW1214" s="236" t="s">
        <v>239</v>
      </c>
      <c r="JUX1214" s="253" t="s">
        <v>26</v>
      </c>
      <c r="JUY1214" s="197">
        <v>7</v>
      </c>
      <c r="JUZ1214" s="197">
        <v>2</v>
      </c>
      <c r="JVA1214" s="198" t="s">
        <v>237</v>
      </c>
      <c r="JVB1214" s="199">
        <v>0</v>
      </c>
      <c r="JVC1214" s="199"/>
      <c r="JVD1214" s="254">
        <f t="shared" ref="JVD1214:JXH1214" si="223">JVD1215</f>
        <v>448.774</v>
      </c>
      <c r="JVE1214" s="236" t="s">
        <v>239</v>
      </c>
      <c r="JVF1214" s="253" t="s">
        <v>26</v>
      </c>
      <c r="JVG1214" s="197">
        <v>7</v>
      </c>
      <c r="JVH1214" s="197">
        <v>2</v>
      </c>
      <c r="JVI1214" s="198" t="s">
        <v>237</v>
      </c>
      <c r="JVJ1214" s="199">
        <v>0</v>
      </c>
      <c r="JVK1214" s="199"/>
      <c r="JVL1214" s="254">
        <f t="shared" si="223"/>
        <v>448.774</v>
      </c>
      <c r="JVM1214" s="236" t="s">
        <v>239</v>
      </c>
      <c r="JVN1214" s="253" t="s">
        <v>26</v>
      </c>
      <c r="JVO1214" s="197">
        <v>7</v>
      </c>
      <c r="JVP1214" s="197">
        <v>2</v>
      </c>
      <c r="JVQ1214" s="198" t="s">
        <v>237</v>
      </c>
      <c r="JVR1214" s="199">
        <v>0</v>
      </c>
      <c r="JVS1214" s="199"/>
      <c r="JVT1214" s="254">
        <f t="shared" si="223"/>
        <v>448.774</v>
      </c>
      <c r="JVU1214" s="236" t="s">
        <v>239</v>
      </c>
      <c r="JVV1214" s="253" t="s">
        <v>26</v>
      </c>
      <c r="JVW1214" s="197">
        <v>7</v>
      </c>
      <c r="JVX1214" s="197">
        <v>2</v>
      </c>
      <c r="JVY1214" s="198" t="s">
        <v>237</v>
      </c>
      <c r="JVZ1214" s="199">
        <v>0</v>
      </c>
      <c r="JWA1214" s="199"/>
      <c r="JWB1214" s="254">
        <f t="shared" si="223"/>
        <v>448.774</v>
      </c>
      <c r="JWC1214" s="236" t="s">
        <v>239</v>
      </c>
      <c r="JWD1214" s="253" t="s">
        <v>26</v>
      </c>
      <c r="JWE1214" s="197">
        <v>7</v>
      </c>
      <c r="JWF1214" s="197">
        <v>2</v>
      </c>
      <c r="JWG1214" s="198" t="s">
        <v>237</v>
      </c>
      <c r="JWH1214" s="199">
        <v>0</v>
      </c>
      <c r="JWI1214" s="199"/>
      <c r="JWJ1214" s="254">
        <f t="shared" si="223"/>
        <v>448.774</v>
      </c>
      <c r="JWK1214" s="236" t="s">
        <v>239</v>
      </c>
      <c r="JWL1214" s="253" t="s">
        <v>26</v>
      </c>
      <c r="JWM1214" s="197">
        <v>7</v>
      </c>
      <c r="JWN1214" s="197">
        <v>2</v>
      </c>
      <c r="JWO1214" s="198" t="s">
        <v>237</v>
      </c>
      <c r="JWP1214" s="199">
        <v>0</v>
      </c>
      <c r="JWQ1214" s="199"/>
      <c r="JWR1214" s="254">
        <f t="shared" si="223"/>
        <v>448.774</v>
      </c>
      <c r="JWS1214" s="236" t="s">
        <v>239</v>
      </c>
      <c r="JWT1214" s="253" t="s">
        <v>26</v>
      </c>
      <c r="JWU1214" s="197">
        <v>7</v>
      </c>
      <c r="JWV1214" s="197">
        <v>2</v>
      </c>
      <c r="JWW1214" s="198" t="s">
        <v>237</v>
      </c>
      <c r="JWX1214" s="199">
        <v>0</v>
      </c>
      <c r="JWY1214" s="199"/>
      <c r="JWZ1214" s="254">
        <f t="shared" si="223"/>
        <v>448.774</v>
      </c>
      <c r="JXA1214" s="236" t="s">
        <v>239</v>
      </c>
      <c r="JXB1214" s="253" t="s">
        <v>26</v>
      </c>
      <c r="JXC1214" s="197">
        <v>7</v>
      </c>
      <c r="JXD1214" s="197">
        <v>2</v>
      </c>
      <c r="JXE1214" s="198" t="s">
        <v>237</v>
      </c>
      <c r="JXF1214" s="199">
        <v>0</v>
      </c>
      <c r="JXG1214" s="199"/>
      <c r="JXH1214" s="254">
        <f t="shared" si="223"/>
        <v>448.774</v>
      </c>
      <c r="JXI1214" s="236" t="s">
        <v>239</v>
      </c>
      <c r="JXJ1214" s="253" t="s">
        <v>26</v>
      </c>
      <c r="JXK1214" s="197">
        <v>7</v>
      </c>
      <c r="JXL1214" s="197">
        <v>2</v>
      </c>
      <c r="JXM1214" s="198" t="s">
        <v>237</v>
      </c>
      <c r="JXN1214" s="199">
        <v>0</v>
      </c>
      <c r="JXO1214" s="199"/>
      <c r="JXP1214" s="254">
        <f t="shared" ref="JXP1214:JZT1214" si="224">JXP1215</f>
        <v>448.774</v>
      </c>
      <c r="JXQ1214" s="236" t="s">
        <v>239</v>
      </c>
      <c r="JXR1214" s="253" t="s">
        <v>26</v>
      </c>
      <c r="JXS1214" s="197">
        <v>7</v>
      </c>
      <c r="JXT1214" s="197">
        <v>2</v>
      </c>
      <c r="JXU1214" s="198" t="s">
        <v>237</v>
      </c>
      <c r="JXV1214" s="199">
        <v>0</v>
      </c>
      <c r="JXW1214" s="199"/>
      <c r="JXX1214" s="254">
        <f t="shared" si="224"/>
        <v>448.774</v>
      </c>
      <c r="JXY1214" s="236" t="s">
        <v>239</v>
      </c>
      <c r="JXZ1214" s="253" t="s">
        <v>26</v>
      </c>
      <c r="JYA1214" s="197">
        <v>7</v>
      </c>
      <c r="JYB1214" s="197">
        <v>2</v>
      </c>
      <c r="JYC1214" s="198" t="s">
        <v>237</v>
      </c>
      <c r="JYD1214" s="199">
        <v>0</v>
      </c>
      <c r="JYE1214" s="199"/>
      <c r="JYF1214" s="254">
        <f t="shared" si="224"/>
        <v>448.774</v>
      </c>
      <c r="JYG1214" s="236" t="s">
        <v>239</v>
      </c>
      <c r="JYH1214" s="253" t="s">
        <v>26</v>
      </c>
      <c r="JYI1214" s="197">
        <v>7</v>
      </c>
      <c r="JYJ1214" s="197">
        <v>2</v>
      </c>
      <c r="JYK1214" s="198" t="s">
        <v>237</v>
      </c>
      <c r="JYL1214" s="199">
        <v>0</v>
      </c>
      <c r="JYM1214" s="199"/>
      <c r="JYN1214" s="254">
        <f t="shared" si="224"/>
        <v>448.774</v>
      </c>
      <c r="JYO1214" s="236" t="s">
        <v>239</v>
      </c>
      <c r="JYP1214" s="253" t="s">
        <v>26</v>
      </c>
      <c r="JYQ1214" s="197">
        <v>7</v>
      </c>
      <c r="JYR1214" s="197">
        <v>2</v>
      </c>
      <c r="JYS1214" s="198" t="s">
        <v>237</v>
      </c>
      <c r="JYT1214" s="199">
        <v>0</v>
      </c>
      <c r="JYU1214" s="199"/>
      <c r="JYV1214" s="254">
        <f t="shared" si="224"/>
        <v>448.774</v>
      </c>
      <c r="JYW1214" s="236" t="s">
        <v>239</v>
      </c>
      <c r="JYX1214" s="253" t="s">
        <v>26</v>
      </c>
      <c r="JYY1214" s="197">
        <v>7</v>
      </c>
      <c r="JYZ1214" s="197">
        <v>2</v>
      </c>
      <c r="JZA1214" s="198" t="s">
        <v>237</v>
      </c>
      <c r="JZB1214" s="199">
        <v>0</v>
      </c>
      <c r="JZC1214" s="199"/>
      <c r="JZD1214" s="254">
        <f t="shared" si="224"/>
        <v>448.774</v>
      </c>
      <c r="JZE1214" s="236" t="s">
        <v>239</v>
      </c>
      <c r="JZF1214" s="253" t="s">
        <v>26</v>
      </c>
      <c r="JZG1214" s="197">
        <v>7</v>
      </c>
      <c r="JZH1214" s="197">
        <v>2</v>
      </c>
      <c r="JZI1214" s="198" t="s">
        <v>237</v>
      </c>
      <c r="JZJ1214" s="199">
        <v>0</v>
      </c>
      <c r="JZK1214" s="199"/>
      <c r="JZL1214" s="254">
        <f t="shared" si="224"/>
        <v>448.774</v>
      </c>
      <c r="JZM1214" s="236" t="s">
        <v>239</v>
      </c>
      <c r="JZN1214" s="253" t="s">
        <v>26</v>
      </c>
      <c r="JZO1214" s="197">
        <v>7</v>
      </c>
      <c r="JZP1214" s="197">
        <v>2</v>
      </c>
      <c r="JZQ1214" s="198" t="s">
        <v>237</v>
      </c>
      <c r="JZR1214" s="199">
        <v>0</v>
      </c>
      <c r="JZS1214" s="199"/>
      <c r="JZT1214" s="254">
        <f t="shared" si="224"/>
        <v>448.774</v>
      </c>
      <c r="JZU1214" s="236" t="s">
        <v>239</v>
      </c>
      <c r="JZV1214" s="253" t="s">
        <v>26</v>
      </c>
      <c r="JZW1214" s="197">
        <v>7</v>
      </c>
      <c r="JZX1214" s="197">
        <v>2</v>
      </c>
      <c r="JZY1214" s="198" t="s">
        <v>237</v>
      </c>
      <c r="JZZ1214" s="199">
        <v>0</v>
      </c>
      <c r="KAA1214" s="199"/>
      <c r="KAB1214" s="254">
        <f t="shared" ref="KAB1214:KCF1214" si="225">KAB1215</f>
        <v>448.774</v>
      </c>
      <c r="KAC1214" s="236" t="s">
        <v>239</v>
      </c>
      <c r="KAD1214" s="253" t="s">
        <v>26</v>
      </c>
      <c r="KAE1214" s="197">
        <v>7</v>
      </c>
      <c r="KAF1214" s="197">
        <v>2</v>
      </c>
      <c r="KAG1214" s="198" t="s">
        <v>237</v>
      </c>
      <c r="KAH1214" s="199">
        <v>0</v>
      </c>
      <c r="KAI1214" s="199"/>
      <c r="KAJ1214" s="254">
        <f t="shared" si="225"/>
        <v>448.774</v>
      </c>
      <c r="KAK1214" s="236" t="s">
        <v>239</v>
      </c>
      <c r="KAL1214" s="253" t="s">
        <v>26</v>
      </c>
      <c r="KAM1214" s="197">
        <v>7</v>
      </c>
      <c r="KAN1214" s="197">
        <v>2</v>
      </c>
      <c r="KAO1214" s="198" t="s">
        <v>237</v>
      </c>
      <c r="KAP1214" s="199">
        <v>0</v>
      </c>
      <c r="KAQ1214" s="199"/>
      <c r="KAR1214" s="254">
        <f t="shared" si="225"/>
        <v>448.774</v>
      </c>
      <c r="KAS1214" s="236" t="s">
        <v>239</v>
      </c>
      <c r="KAT1214" s="253" t="s">
        <v>26</v>
      </c>
      <c r="KAU1214" s="197">
        <v>7</v>
      </c>
      <c r="KAV1214" s="197">
        <v>2</v>
      </c>
      <c r="KAW1214" s="198" t="s">
        <v>237</v>
      </c>
      <c r="KAX1214" s="199">
        <v>0</v>
      </c>
      <c r="KAY1214" s="199"/>
      <c r="KAZ1214" s="254">
        <f t="shared" si="225"/>
        <v>448.774</v>
      </c>
      <c r="KBA1214" s="236" t="s">
        <v>239</v>
      </c>
      <c r="KBB1214" s="253" t="s">
        <v>26</v>
      </c>
      <c r="KBC1214" s="197">
        <v>7</v>
      </c>
      <c r="KBD1214" s="197">
        <v>2</v>
      </c>
      <c r="KBE1214" s="198" t="s">
        <v>237</v>
      </c>
      <c r="KBF1214" s="199">
        <v>0</v>
      </c>
      <c r="KBG1214" s="199"/>
      <c r="KBH1214" s="254">
        <f t="shared" si="225"/>
        <v>448.774</v>
      </c>
      <c r="KBI1214" s="236" t="s">
        <v>239</v>
      </c>
      <c r="KBJ1214" s="253" t="s">
        <v>26</v>
      </c>
      <c r="KBK1214" s="197">
        <v>7</v>
      </c>
      <c r="KBL1214" s="197">
        <v>2</v>
      </c>
      <c r="KBM1214" s="198" t="s">
        <v>237</v>
      </c>
      <c r="KBN1214" s="199">
        <v>0</v>
      </c>
      <c r="KBO1214" s="199"/>
      <c r="KBP1214" s="254">
        <f t="shared" si="225"/>
        <v>448.774</v>
      </c>
      <c r="KBQ1214" s="236" t="s">
        <v>239</v>
      </c>
      <c r="KBR1214" s="253" t="s">
        <v>26</v>
      </c>
      <c r="KBS1214" s="197">
        <v>7</v>
      </c>
      <c r="KBT1214" s="197">
        <v>2</v>
      </c>
      <c r="KBU1214" s="198" t="s">
        <v>237</v>
      </c>
      <c r="KBV1214" s="199">
        <v>0</v>
      </c>
      <c r="KBW1214" s="199"/>
      <c r="KBX1214" s="254">
        <f t="shared" si="225"/>
        <v>448.774</v>
      </c>
      <c r="KBY1214" s="236" t="s">
        <v>239</v>
      </c>
      <c r="KBZ1214" s="253" t="s">
        <v>26</v>
      </c>
      <c r="KCA1214" s="197">
        <v>7</v>
      </c>
      <c r="KCB1214" s="197">
        <v>2</v>
      </c>
      <c r="KCC1214" s="198" t="s">
        <v>237</v>
      </c>
      <c r="KCD1214" s="199">
        <v>0</v>
      </c>
      <c r="KCE1214" s="199"/>
      <c r="KCF1214" s="254">
        <f t="shared" si="225"/>
        <v>448.774</v>
      </c>
      <c r="KCG1214" s="236" t="s">
        <v>239</v>
      </c>
      <c r="KCH1214" s="253" t="s">
        <v>26</v>
      </c>
      <c r="KCI1214" s="197">
        <v>7</v>
      </c>
      <c r="KCJ1214" s="197">
        <v>2</v>
      </c>
      <c r="KCK1214" s="198" t="s">
        <v>237</v>
      </c>
      <c r="KCL1214" s="199">
        <v>0</v>
      </c>
      <c r="KCM1214" s="199"/>
      <c r="KCN1214" s="254">
        <f t="shared" ref="KCN1214:KER1214" si="226">KCN1215</f>
        <v>448.774</v>
      </c>
      <c r="KCO1214" s="236" t="s">
        <v>239</v>
      </c>
      <c r="KCP1214" s="253" t="s">
        <v>26</v>
      </c>
      <c r="KCQ1214" s="197">
        <v>7</v>
      </c>
      <c r="KCR1214" s="197">
        <v>2</v>
      </c>
      <c r="KCS1214" s="198" t="s">
        <v>237</v>
      </c>
      <c r="KCT1214" s="199">
        <v>0</v>
      </c>
      <c r="KCU1214" s="199"/>
      <c r="KCV1214" s="254">
        <f t="shared" si="226"/>
        <v>448.774</v>
      </c>
      <c r="KCW1214" s="236" t="s">
        <v>239</v>
      </c>
      <c r="KCX1214" s="253" t="s">
        <v>26</v>
      </c>
      <c r="KCY1214" s="197">
        <v>7</v>
      </c>
      <c r="KCZ1214" s="197">
        <v>2</v>
      </c>
      <c r="KDA1214" s="198" t="s">
        <v>237</v>
      </c>
      <c r="KDB1214" s="199">
        <v>0</v>
      </c>
      <c r="KDC1214" s="199"/>
      <c r="KDD1214" s="254">
        <f t="shared" si="226"/>
        <v>448.774</v>
      </c>
      <c r="KDE1214" s="236" t="s">
        <v>239</v>
      </c>
      <c r="KDF1214" s="253" t="s">
        <v>26</v>
      </c>
      <c r="KDG1214" s="197">
        <v>7</v>
      </c>
      <c r="KDH1214" s="197">
        <v>2</v>
      </c>
      <c r="KDI1214" s="198" t="s">
        <v>237</v>
      </c>
      <c r="KDJ1214" s="199">
        <v>0</v>
      </c>
      <c r="KDK1214" s="199"/>
      <c r="KDL1214" s="254">
        <f t="shared" si="226"/>
        <v>448.774</v>
      </c>
      <c r="KDM1214" s="236" t="s">
        <v>239</v>
      </c>
      <c r="KDN1214" s="253" t="s">
        <v>26</v>
      </c>
      <c r="KDO1214" s="197">
        <v>7</v>
      </c>
      <c r="KDP1214" s="197">
        <v>2</v>
      </c>
      <c r="KDQ1214" s="198" t="s">
        <v>237</v>
      </c>
      <c r="KDR1214" s="199">
        <v>0</v>
      </c>
      <c r="KDS1214" s="199"/>
      <c r="KDT1214" s="254">
        <f t="shared" si="226"/>
        <v>448.774</v>
      </c>
      <c r="KDU1214" s="236" t="s">
        <v>239</v>
      </c>
      <c r="KDV1214" s="253" t="s">
        <v>26</v>
      </c>
      <c r="KDW1214" s="197">
        <v>7</v>
      </c>
      <c r="KDX1214" s="197">
        <v>2</v>
      </c>
      <c r="KDY1214" s="198" t="s">
        <v>237</v>
      </c>
      <c r="KDZ1214" s="199">
        <v>0</v>
      </c>
      <c r="KEA1214" s="199"/>
      <c r="KEB1214" s="254">
        <f t="shared" si="226"/>
        <v>448.774</v>
      </c>
      <c r="KEC1214" s="236" t="s">
        <v>239</v>
      </c>
      <c r="KED1214" s="253" t="s">
        <v>26</v>
      </c>
      <c r="KEE1214" s="197">
        <v>7</v>
      </c>
      <c r="KEF1214" s="197">
        <v>2</v>
      </c>
      <c r="KEG1214" s="198" t="s">
        <v>237</v>
      </c>
      <c r="KEH1214" s="199">
        <v>0</v>
      </c>
      <c r="KEI1214" s="199"/>
      <c r="KEJ1214" s="254">
        <f t="shared" si="226"/>
        <v>448.774</v>
      </c>
      <c r="KEK1214" s="236" t="s">
        <v>239</v>
      </c>
      <c r="KEL1214" s="253" t="s">
        <v>26</v>
      </c>
      <c r="KEM1214" s="197">
        <v>7</v>
      </c>
      <c r="KEN1214" s="197">
        <v>2</v>
      </c>
      <c r="KEO1214" s="198" t="s">
        <v>237</v>
      </c>
      <c r="KEP1214" s="199">
        <v>0</v>
      </c>
      <c r="KEQ1214" s="199"/>
      <c r="KER1214" s="254">
        <f t="shared" si="226"/>
        <v>448.774</v>
      </c>
      <c r="KES1214" s="236" t="s">
        <v>239</v>
      </c>
      <c r="KET1214" s="253" t="s">
        <v>26</v>
      </c>
      <c r="KEU1214" s="197">
        <v>7</v>
      </c>
      <c r="KEV1214" s="197">
        <v>2</v>
      </c>
      <c r="KEW1214" s="198" t="s">
        <v>237</v>
      </c>
      <c r="KEX1214" s="199">
        <v>0</v>
      </c>
      <c r="KEY1214" s="199"/>
      <c r="KEZ1214" s="254">
        <f t="shared" ref="KEZ1214:KHD1214" si="227">KEZ1215</f>
        <v>448.774</v>
      </c>
      <c r="KFA1214" s="236" t="s">
        <v>239</v>
      </c>
      <c r="KFB1214" s="253" t="s">
        <v>26</v>
      </c>
      <c r="KFC1214" s="197">
        <v>7</v>
      </c>
      <c r="KFD1214" s="197">
        <v>2</v>
      </c>
      <c r="KFE1214" s="198" t="s">
        <v>237</v>
      </c>
      <c r="KFF1214" s="199">
        <v>0</v>
      </c>
      <c r="KFG1214" s="199"/>
      <c r="KFH1214" s="254">
        <f t="shared" si="227"/>
        <v>448.774</v>
      </c>
      <c r="KFI1214" s="236" t="s">
        <v>239</v>
      </c>
      <c r="KFJ1214" s="253" t="s">
        <v>26</v>
      </c>
      <c r="KFK1214" s="197">
        <v>7</v>
      </c>
      <c r="KFL1214" s="197">
        <v>2</v>
      </c>
      <c r="KFM1214" s="198" t="s">
        <v>237</v>
      </c>
      <c r="KFN1214" s="199">
        <v>0</v>
      </c>
      <c r="KFO1214" s="199"/>
      <c r="KFP1214" s="254">
        <f t="shared" si="227"/>
        <v>448.774</v>
      </c>
      <c r="KFQ1214" s="236" t="s">
        <v>239</v>
      </c>
      <c r="KFR1214" s="253" t="s">
        <v>26</v>
      </c>
      <c r="KFS1214" s="197">
        <v>7</v>
      </c>
      <c r="KFT1214" s="197">
        <v>2</v>
      </c>
      <c r="KFU1214" s="198" t="s">
        <v>237</v>
      </c>
      <c r="KFV1214" s="199">
        <v>0</v>
      </c>
      <c r="KFW1214" s="199"/>
      <c r="KFX1214" s="254">
        <f t="shared" si="227"/>
        <v>448.774</v>
      </c>
      <c r="KFY1214" s="236" t="s">
        <v>239</v>
      </c>
      <c r="KFZ1214" s="253" t="s">
        <v>26</v>
      </c>
      <c r="KGA1214" s="197">
        <v>7</v>
      </c>
      <c r="KGB1214" s="197">
        <v>2</v>
      </c>
      <c r="KGC1214" s="198" t="s">
        <v>237</v>
      </c>
      <c r="KGD1214" s="199">
        <v>0</v>
      </c>
      <c r="KGE1214" s="199"/>
      <c r="KGF1214" s="254">
        <f t="shared" si="227"/>
        <v>448.774</v>
      </c>
      <c r="KGG1214" s="236" t="s">
        <v>239</v>
      </c>
      <c r="KGH1214" s="253" t="s">
        <v>26</v>
      </c>
      <c r="KGI1214" s="197">
        <v>7</v>
      </c>
      <c r="KGJ1214" s="197">
        <v>2</v>
      </c>
      <c r="KGK1214" s="198" t="s">
        <v>237</v>
      </c>
      <c r="KGL1214" s="199">
        <v>0</v>
      </c>
      <c r="KGM1214" s="199"/>
      <c r="KGN1214" s="254">
        <f t="shared" si="227"/>
        <v>448.774</v>
      </c>
      <c r="KGO1214" s="236" t="s">
        <v>239</v>
      </c>
      <c r="KGP1214" s="253" t="s">
        <v>26</v>
      </c>
      <c r="KGQ1214" s="197">
        <v>7</v>
      </c>
      <c r="KGR1214" s="197">
        <v>2</v>
      </c>
      <c r="KGS1214" s="198" t="s">
        <v>237</v>
      </c>
      <c r="KGT1214" s="199">
        <v>0</v>
      </c>
      <c r="KGU1214" s="199"/>
      <c r="KGV1214" s="254">
        <f t="shared" si="227"/>
        <v>448.774</v>
      </c>
      <c r="KGW1214" s="236" t="s">
        <v>239</v>
      </c>
      <c r="KGX1214" s="253" t="s">
        <v>26</v>
      </c>
      <c r="KGY1214" s="197">
        <v>7</v>
      </c>
      <c r="KGZ1214" s="197">
        <v>2</v>
      </c>
      <c r="KHA1214" s="198" t="s">
        <v>237</v>
      </c>
      <c r="KHB1214" s="199">
        <v>0</v>
      </c>
      <c r="KHC1214" s="199"/>
      <c r="KHD1214" s="254">
        <f t="shared" si="227"/>
        <v>448.774</v>
      </c>
      <c r="KHE1214" s="236" t="s">
        <v>239</v>
      </c>
      <c r="KHF1214" s="253" t="s">
        <v>26</v>
      </c>
      <c r="KHG1214" s="197">
        <v>7</v>
      </c>
      <c r="KHH1214" s="197">
        <v>2</v>
      </c>
      <c r="KHI1214" s="198" t="s">
        <v>237</v>
      </c>
      <c r="KHJ1214" s="199">
        <v>0</v>
      </c>
      <c r="KHK1214" s="199"/>
      <c r="KHL1214" s="254">
        <f t="shared" ref="KHL1214:KJP1214" si="228">KHL1215</f>
        <v>448.774</v>
      </c>
      <c r="KHM1214" s="236" t="s">
        <v>239</v>
      </c>
      <c r="KHN1214" s="253" t="s">
        <v>26</v>
      </c>
      <c r="KHO1214" s="197">
        <v>7</v>
      </c>
      <c r="KHP1214" s="197">
        <v>2</v>
      </c>
      <c r="KHQ1214" s="198" t="s">
        <v>237</v>
      </c>
      <c r="KHR1214" s="199">
        <v>0</v>
      </c>
      <c r="KHS1214" s="199"/>
      <c r="KHT1214" s="254">
        <f t="shared" si="228"/>
        <v>448.774</v>
      </c>
      <c r="KHU1214" s="236" t="s">
        <v>239</v>
      </c>
      <c r="KHV1214" s="253" t="s">
        <v>26</v>
      </c>
      <c r="KHW1214" s="197">
        <v>7</v>
      </c>
      <c r="KHX1214" s="197">
        <v>2</v>
      </c>
      <c r="KHY1214" s="198" t="s">
        <v>237</v>
      </c>
      <c r="KHZ1214" s="199">
        <v>0</v>
      </c>
      <c r="KIA1214" s="199"/>
      <c r="KIB1214" s="254">
        <f t="shared" si="228"/>
        <v>448.774</v>
      </c>
      <c r="KIC1214" s="236" t="s">
        <v>239</v>
      </c>
      <c r="KID1214" s="253" t="s">
        <v>26</v>
      </c>
      <c r="KIE1214" s="197">
        <v>7</v>
      </c>
      <c r="KIF1214" s="197">
        <v>2</v>
      </c>
      <c r="KIG1214" s="198" t="s">
        <v>237</v>
      </c>
      <c r="KIH1214" s="199">
        <v>0</v>
      </c>
      <c r="KII1214" s="199"/>
      <c r="KIJ1214" s="254">
        <f t="shared" si="228"/>
        <v>448.774</v>
      </c>
      <c r="KIK1214" s="236" t="s">
        <v>239</v>
      </c>
      <c r="KIL1214" s="253" t="s">
        <v>26</v>
      </c>
      <c r="KIM1214" s="197">
        <v>7</v>
      </c>
      <c r="KIN1214" s="197">
        <v>2</v>
      </c>
      <c r="KIO1214" s="198" t="s">
        <v>237</v>
      </c>
      <c r="KIP1214" s="199">
        <v>0</v>
      </c>
      <c r="KIQ1214" s="199"/>
      <c r="KIR1214" s="254">
        <f t="shared" si="228"/>
        <v>448.774</v>
      </c>
      <c r="KIS1214" s="236" t="s">
        <v>239</v>
      </c>
      <c r="KIT1214" s="253" t="s">
        <v>26</v>
      </c>
      <c r="KIU1214" s="197">
        <v>7</v>
      </c>
      <c r="KIV1214" s="197">
        <v>2</v>
      </c>
      <c r="KIW1214" s="198" t="s">
        <v>237</v>
      </c>
      <c r="KIX1214" s="199">
        <v>0</v>
      </c>
      <c r="KIY1214" s="199"/>
      <c r="KIZ1214" s="254">
        <f t="shared" si="228"/>
        <v>448.774</v>
      </c>
      <c r="KJA1214" s="236" t="s">
        <v>239</v>
      </c>
      <c r="KJB1214" s="253" t="s">
        <v>26</v>
      </c>
      <c r="KJC1214" s="197">
        <v>7</v>
      </c>
      <c r="KJD1214" s="197">
        <v>2</v>
      </c>
      <c r="KJE1214" s="198" t="s">
        <v>237</v>
      </c>
      <c r="KJF1214" s="199">
        <v>0</v>
      </c>
      <c r="KJG1214" s="199"/>
      <c r="KJH1214" s="254">
        <f t="shared" si="228"/>
        <v>448.774</v>
      </c>
      <c r="KJI1214" s="236" t="s">
        <v>239</v>
      </c>
      <c r="KJJ1214" s="253" t="s">
        <v>26</v>
      </c>
      <c r="KJK1214" s="197">
        <v>7</v>
      </c>
      <c r="KJL1214" s="197">
        <v>2</v>
      </c>
      <c r="KJM1214" s="198" t="s">
        <v>237</v>
      </c>
      <c r="KJN1214" s="199">
        <v>0</v>
      </c>
      <c r="KJO1214" s="199"/>
      <c r="KJP1214" s="254">
        <f t="shared" si="228"/>
        <v>448.774</v>
      </c>
      <c r="KJQ1214" s="236" t="s">
        <v>239</v>
      </c>
      <c r="KJR1214" s="253" t="s">
        <v>26</v>
      </c>
      <c r="KJS1214" s="197">
        <v>7</v>
      </c>
      <c r="KJT1214" s="197">
        <v>2</v>
      </c>
      <c r="KJU1214" s="198" t="s">
        <v>237</v>
      </c>
      <c r="KJV1214" s="199">
        <v>0</v>
      </c>
      <c r="KJW1214" s="199"/>
      <c r="KJX1214" s="254">
        <f t="shared" ref="KJX1214:KMB1214" si="229">KJX1215</f>
        <v>448.774</v>
      </c>
      <c r="KJY1214" s="236" t="s">
        <v>239</v>
      </c>
      <c r="KJZ1214" s="253" t="s">
        <v>26</v>
      </c>
      <c r="KKA1214" s="197">
        <v>7</v>
      </c>
      <c r="KKB1214" s="197">
        <v>2</v>
      </c>
      <c r="KKC1214" s="198" t="s">
        <v>237</v>
      </c>
      <c r="KKD1214" s="199">
        <v>0</v>
      </c>
      <c r="KKE1214" s="199"/>
      <c r="KKF1214" s="254">
        <f t="shared" si="229"/>
        <v>448.774</v>
      </c>
      <c r="KKG1214" s="236" t="s">
        <v>239</v>
      </c>
      <c r="KKH1214" s="253" t="s">
        <v>26</v>
      </c>
      <c r="KKI1214" s="197">
        <v>7</v>
      </c>
      <c r="KKJ1214" s="197">
        <v>2</v>
      </c>
      <c r="KKK1214" s="198" t="s">
        <v>237</v>
      </c>
      <c r="KKL1214" s="199">
        <v>0</v>
      </c>
      <c r="KKM1214" s="199"/>
      <c r="KKN1214" s="254">
        <f t="shared" si="229"/>
        <v>448.774</v>
      </c>
      <c r="KKO1214" s="236" t="s">
        <v>239</v>
      </c>
      <c r="KKP1214" s="253" t="s">
        <v>26</v>
      </c>
      <c r="KKQ1214" s="197">
        <v>7</v>
      </c>
      <c r="KKR1214" s="197">
        <v>2</v>
      </c>
      <c r="KKS1214" s="198" t="s">
        <v>237</v>
      </c>
      <c r="KKT1214" s="199">
        <v>0</v>
      </c>
      <c r="KKU1214" s="199"/>
      <c r="KKV1214" s="254">
        <f t="shared" si="229"/>
        <v>448.774</v>
      </c>
      <c r="KKW1214" s="236" t="s">
        <v>239</v>
      </c>
      <c r="KKX1214" s="253" t="s">
        <v>26</v>
      </c>
      <c r="KKY1214" s="197">
        <v>7</v>
      </c>
      <c r="KKZ1214" s="197">
        <v>2</v>
      </c>
      <c r="KLA1214" s="198" t="s">
        <v>237</v>
      </c>
      <c r="KLB1214" s="199">
        <v>0</v>
      </c>
      <c r="KLC1214" s="199"/>
      <c r="KLD1214" s="254">
        <f t="shared" si="229"/>
        <v>448.774</v>
      </c>
      <c r="KLE1214" s="236" t="s">
        <v>239</v>
      </c>
      <c r="KLF1214" s="253" t="s">
        <v>26</v>
      </c>
      <c r="KLG1214" s="197">
        <v>7</v>
      </c>
      <c r="KLH1214" s="197">
        <v>2</v>
      </c>
      <c r="KLI1214" s="198" t="s">
        <v>237</v>
      </c>
      <c r="KLJ1214" s="199">
        <v>0</v>
      </c>
      <c r="KLK1214" s="199"/>
      <c r="KLL1214" s="254">
        <f t="shared" si="229"/>
        <v>448.774</v>
      </c>
      <c r="KLM1214" s="236" t="s">
        <v>239</v>
      </c>
      <c r="KLN1214" s="253" t="s">
        <v>26</v>
      </c>
      <c r="KLO1214" s="197">
        <v>7</v>
      </c>
      <c r="KLP1214" s="197">
        <v>2</v>
      </c>
      <c r="KLQ1214" s="198" t="s">
        <v>237</v>
      </c>
      <c r="KLR1214" s="199">
        <v>0</v>
      </c>
      <c r="KLS1214" s="199"/>
      <c r="KLT1214" s="254">
        <f t="shared" si="229"/>
        <v>448.774</v>
      </c>
      <c r="KLU1214" s="236" t="s">
        <v>239</v>
      </c>
      <c r="KLV1214" s="253" t="s">
        <v>26</v>
      </c>
      <c r="KLW1214" s="197">
        <v>7</v>
      </c>
      <c r="KLX1214" s="197">
        <v>2</v>
      </c>
      <c r="KLY1214" s="198" t="s">
        <v>237</v>
      </c>
      <c r="KLZ1214" s="199">
        <v>0</v>
      </c>
      <c r="KMA1214" s="199"/>
      <c r="KMB1214" s="254">
        <f t="shared" si="229"/>
        <v>448.774</v>
      </c>
      <c r="KMC1214" s="236" t="s">
        <v>239</v>
      </c>
      <c r="KMD1214" s="253" t="s">
        <v>26</v>
      </c>
      <c r="KME1214" s="197">
        <v>7</v>
      </c>
      <c r="KMF1214" s="197">
        <v>2</v>
      </c>
      <c r="KMG1214" s="198" t="s">
        <v>237</v>
      </c>
      <c r="KMH1214" s="199">
        <v>0</v>
      </c>
      <c r="KMI1214" s="199"/>
      <c r="KMJ1214" s="254">
        <f t="shared" ref="KMJ1214:KON1214" si="230">KMJ1215</f>
        <v>448.774</v>
      </c>
      <c r="KMK1214" s="236" t="s">
        <v>239</v>
      </c>
      <c r="KML1214" s="253" t="s">
        <v>26</v>
      </c>
      <c r="KMM1214" s="197">
        <v>7</v>
      </c>
      <c r="KMN1214" s="197">
        <v>2</v>
      </c>
      <c r="KMO1214" s="198" t="s">
        <v>237</v>
      </c>
      <c r="KMP1214" s="199">
        <v>0</v>
      </c>
      <c r="KMQ1214" s="199"/>
      <c r="KMR1214" s="254">
        <f t="shared" si="230"/>
        <v>448.774</v>
      </c>
      <c r="KMS1214" s="236" t="s">
        <v>239</v>
      </c>
      <c r="KMT1214" s="253" t="s">
        <v>26</v>
      </c>
      <c r="KMU1214" s="197">
        <v>7</v>
      </c>
      <c r="KMV1214" s="197">
        <v>2</v>
      </c>
      <c r="KMW1214" s="198" t="s">
        <v>237</v>
      </c>
      <c r="KMX1214" s="199">
        <v>0</v>
      </c>
      <c r="KMY1214" s="199"/>
      <c r="KMZ1214" s="254">
        <f t="shared" si="230"/>
        <v>448.774</v>
      </c>
      <c r="KNA1214" s="236" t="s">
        <v>239</v>
      </c>
      <c r="KNB1214" s="253" t="s">
        <v>26</v>
      </c>
      <c r="KNC1214" s="197">
        <v>7</v>
      </c>
      <c r="KND1214" s="197">
        <v>2</v>
      </c>
      <c r="KNE1214" s="198" t="s">
        <v>237</v>
      </c>
      <c r="KNF1214" s="199">
        <v>0</v>
      </c>
      <c r="KNG1214" s="199"/>
      <c r="KNH1214" s="254">
        <f t="shared" si="230"/>
        <v>448.774</v>
      </c>
      <c r="KNI1214" s="236" t="s">
        <v>239</v>
      </c>
      <c r="KNJ1214" s="253" t="s">
        <v>26</v>
      </c>
      <c r="KNK1214" s="197">
        <v>7</v>
      </c>
      <c r="KNL1214" s="197">
        <v>2</v>
      </c>
      <c r="KNM1214" s="198" t="s">
        <v>237</v>
      </c>
      <c r="KNN1214" s="199">
        <v>0</v>
      </c>
      <c r="KNO1214" s="199"/>
      <c r="KNP1214" s="254">
        <f t="shared" si="230"/>
        <v>448.774</v>
      </c>
      <c r="KNQ1214" s="236" t="s">
        <v>239</v>
      </c>
      <c r="KNR1214" s="253" t="s">
        <v>26</v>
      </c>
      <c r="KNS1214" s="197">
        <v>7</v>
      </c>
      <c r="KNT1214" s="197">
        <v>2</v>
      </c>
      <c r="KNU1214" s="198" t="s">
        <v>237</v>
      </c>
      <c r="KNV1214" s="199">
        <v>0</v>
      </c>
      <c r="KNW1214" s="199"/>
      <c r="KNX1214" s="254">
        <f t="shared" si="230"/>
        <v>448.774</v>
      </c>
      <c r="KNY1214" s="236" t="s">
        <v>239</v>
      </c>
      <c r="KNZ1214" s="253" t="s">
        <v>26</v>
      </c>
      <c r="KOA1214" s="197">
        <v>7</v>
      </c>
      <c r="KOB1214" s="197">
        <v>2</v>
      </c>
      <c r="KOC1214" s="198" t="s">
        <v>237</v>
      </c>
      <c r="KOD1214" s="199">
        <v>0</v>
      </c>
      <c r="KOE1214" s="199"/>
      <c r="KOF1214" s="254">
        <f t="shared" si="230"/>
        <v>448.774</v>
      </c>
      <c r="KOG1214" s="236" t="s">
        <v>239</v>
      </c>
      <c r="KOH1214" s="253" t="s">
        <v>26</v>
      </c>
      <c r="KOI1214" s="197">
        <v>7</v>
      </c>
      <c r="KOJ1214" s="197">
        <v>2</v>
      </c>
      <c r="KOK1214" s="198" t="s">
        <v>237</v>
      </c>
      <c r="KOL1214" s="199">
        <v>0</v>
      </c>
      <c r="KOM1214" s="199"/>
      <c r="KON1214" s="254">
        <f t="shared" si="230"/>
        <v>448.774</v>
      </c>
      <c r="KOO1214" s="236" t="s">
        <v>239</v>
      </c>
      <c r="KOP1214" s="253" t="s">
        <v>26</v>
      </c>
      <c r="KOQ1214" s="197">
        <v>7</v>
      </c>
      <c r="KOR1214" s="197">
        <v>2</v>
      </c>
      <c r="KOS1214" s="198" t="s">
        <v>237</v>
      </c>
      <c r="KOT1214" s="199">
        <v>0</v>
      </c>
      <c r="KOU1214" s="199"/>
      <c r="KOV1214" s="254">
        <f t="shared" ref="KOV1214:KQZ1214" si="231">KOV1215</f>
        <v>448.774</v>
      </c>
      <c r="KOW1214" s="236" t="s">
        <v>239</v>
      </c>
      <c r="KOX1214" s="253" t="s">
        <v>26</v>
      </c>
      <c r="KOY1214" s="197">
        <v>7</v>
      </c>
      <c r="KOZ1214" s="197">
        <v>2</v>
      </c>
      <c r="KPA1214" s="198" t="s">
        <v>237</v>
      </c>
      <c r="KPB1214" s="199">
        <v>0</v>
      </c>
      <c r="KPC1214" s="199"/>
      <c r="KPD1214" s="254">
        <f t="shared" si="231"/>
        <v>448.774</v>
      </c>
      <c r="KPE1214" s="236" t="s">
        <v>239</v>
      </c>
      <c r="KPF1214" s="253" t="s">
        <v>26</v>
      </c>
      <c r="KPG1214" s="197">
        <v>7</v>
      </c>
      <c r="KPH1214" s="197">
        <v>2</v>
      </c>
      <c r="KPI1214" s="198" t="s">
        <v>237</v>
      </c>
      <c r="KPJ1214" s="199">
        <v>0</v>
      </c>
      <c r="KPK1214" s="199"/>
      <c r="KPL1214" s="254">
        <f t="shared" si="231"/>
        <v>448.774</v>
      </c>
      <c r="KPM1214" s="236" t="s">
        <v>239</v>
      </c>
      <c r="KPN1214" s="253" t="s">
        <v>26</v>
      </c>
      <c r="KPO1214" s="197">
        <v>7</v>
      </c>
      <c r="KPP1214" s="197">
        <v>2</v>
      </c>
      <c r="KPQ1214" s="198" t="s">
        <v>237</v>
      </c>
      <c r="KPR1214" s="199">
        <v>0</v>
      </c>
      <c r="KPS1214" s="199"/>
      <c r="KPT1214" s="254">
        <f t="shared" si="231"/>
        <v>448.774</v>
      </c>
      <c r="KPU1214" s="236" t="s">
        <v>239</v>
      </c>
      <c r="KPV1214" s="253" t="s">
        <v>26</v>
      </c>
      <c r="KPW1214" s="197">
        <v>7</v>
      </c>
      <c r="KPX1214" s="197">
        <v>2</v>
      </c>
      <c r="KPY1214" s="198" t="s">
        <v>237</v>
      </c>
      <c r="KPZ1214" s="199">
        <v>0</v>
      </c>
      <c r="KQA1214" s="199"/>
      <c r="KQB1214" s="254">
        <f t="shared" si="231"/>
        <v>448.774</v>
      </c>
      <c r="KQC1214" s="236" t="s">
        <v>239</v>
      </c>
      <c r="KQD1214" s="253" t="s">
        <v>26</v>
      </c>
      <c r="KQE1214" s="197">
        <v>7</v>
      </c>
      <c r="KQF1214" s="197">
        <v>2</v>
      </c>
      <c r="KQG1214" s="198" t="s">
        <v>237</v>
      </c>
      <c r="KQH1214" s="199">
        <v>0</v>
      </c>
      <c r="KQI1214" s="199"/>
      <c r="KQJ1214" s="254">
        <f t="shared" si="231"/>
        <v>448.774</v>
      </c>
      <c r="KQK1214" s="236" t="s">
        <v>239</v>
      </c>
      <c r="KQL1214" s="253" t="s">
        <v>26</v>
      </c>
      <c r="KQM1214" s="197">
        <v>7</v>
      </c>
      <c r="KQN1214" s="197">
        <v>2</v>
      </c>
      <c r="KQO1214" s="198" t="s">
        <v>237</v>
      </c>
      <c r="KQP1214" s="199">
        <v>0</v>
      </c>
      <c r="KQQ1214" s="199"/>
      <c r="KQR1214" s="254">
        <f t="shared" si="231"/>
        <v>448.774</v>
      </c>
      <c r="KQS1214" s="236" t="s">
        <v>239</v>
      </c>
      <c r="KQT1214" s="253" t="s">
        <v>26</v>
      </c>
      <c r="KQU1214" s="197">
        <v>7</v>
      </c>
      <c r="KQV1214" s="197">
        <v>2</v>
      </c>
      <c r="KQW1214" s="198" t="s">
        <v>237</v>
      </c>
      <c r="KQX1214" s="199">
        <v>0</v>
      </c>
      <c r="KQY1214" s="199"/>
      <c r="KQZ1214" s="254">
        <f t="shared" si="231"/>
        <v>448.774</v>
      </c>
      <c r="KRA1214" s="236" t="s">
        <v>239</v>
      </c>
      <c r="KRB1214" s="253" t="s">
        <v>26</v>
      </c>
      <c r="KRC1214" s="197">
        <v>7</v>
      </c>
      <c r="KRD1214" s="197">
        <v>2</v>
      </c>
      <c r="KRE1214" s="198" t="s">
        <v>237</v>
      </c>
      <c r="KRF1214" s="199">
        <v>0</v>
      </c>
      <c r="KRG1214" s="199"/>
      <c r="KRH1214" s="254">
        <f t="shared" ref="KRH1214:KTL1214" si="232">KRH1215</f>
        <v>448.774</v>
      </c>
      <c r="KRI1214" s="236" t="s">
        <v>239</v>
      </c>
      <c r="KRJ1214" s="253" t="s">
        <v>26</v>
      </c>
      <c r="KRK1214" s="197">
        <v>7</v>
      </c>
      <c r="KRL1214" s="197">
        <v>2</v>
      </c>
      <c r="KRM1214" s="198" t="s">
        <v>237</v>
      </c>
      <c r="KRN1214" s="199">
        <v>0</v>
      </c>
      <c r="KRO1214" s="199"/>
      <c r="KRP1214" s="254">
        <f t="shared" si="232"/>
        <v>448.774</v>
      </c>
      <c r="KRQ1214" s="236" t="s">
        <v>239</v>
      </c>
      <c r="KRR1214" s="253" t="s">
        <v>26</v>
      </c>
      <c r="KRS1214" s="197">
        <v>7</v>
      </c>
      <c r="KRT1214" s="197">
        <v>2</v>
      </c>
      <c r="KRU1214" s="198" t="s">
        <v>237</v>
      </c>
      <c r="KRV1214" s="199">
        <v>0</v>
      </c>
      <c r="KRW1214" s="199"/>
      <c r="KRX1214" s="254">
        <f t="shared" si="232"/>
        <v>448.774</v>
      </c>
      <c r="KRY1214" s="236" t="s">
        <v>239</v>
      </c>
      <c r="KRZ1214" s="253" t="s">
        <v>26</v>
      </c>
      <c r="KSA1214" s="197">
        <v>7</v>
      </c>
      <c r="KSB1214" s="197">
        <v>2</v>
      </c>
      <c r="KSC1214" s="198" t="s">
        <v>237</v>
      </c>
      <c r="KSD1214" s="199">
        <v>0</v>
      </c>
      <c r="KSE1214" s="199"/>
      <c r="KSF1214" s="254">
        <f t="shared" si="232"/>
        <v>448.774</v>
      </c>
      <c r="KSG1214" s="236" t="s">
        <v>239</v>
      </c>
      <c r="KSH1214" s="253" t="s">
        <v>26</v>
      </c>
      <c r="KSI1214" s="197">
        <v>7</v>
      </c>
      <c r="KSJ1214" s="197">
        <v>2</v>
      </c>
      <c r="KSK1214" s="198" t="s">
        <v>237</v>
      </c>
      <c r="KSL1214" s="199">
        <v>0</v>
      </c>
      <c r="KSM1214" s="199"/>
      <c r="KSN1214" s="254">
        <f t="shared" si="232"/>
        <v>448.774</v>
      </c>
      <c r="KSO1214" s="236" t="s">
        <v>239</v>
      </c>
      <c r="KSP1214" s="253" t="s">
        <v>26</v>
      </c>
      <c r="KSQ1214" s="197">
        <v>7</v>
      </c>
      <c r="KSR1214" s="197">
        <v>2</v>
      </c>
      <c r="KSS1214" s="198" t="s">
        <v>237</v>
      </c>
      <c r="KST1214" s="199">
        <v>0</v>
      </c>
      <c r="KSU1214" s="199"/>
      <c r="KSV1214" s="254">
        <f t="shared" si="232"/>
        <v>448.774</v>
      </c>
      <c r="KSW1214" s="236" t="s">
        <v>239</v>
      </c>
      <c r="KSX1214" s="253" t="s">
        <v>26</v>
      </c>
      <c r="KSY1214" s="197">
        <v>7</v>
      </c>
      <c r="KSZ1214" s="197">
        <v>2</v>
      </c>
      <c r="KTA1214" s="198" t="s">
        <v>237</v>
      </c>
      <c r="KTB1214" s="199">
        <v>0</v>
      </c>
      <c r="KTC1214" s="199"/>
      <c r="KTD1214" s="254">
        <f t="shared" si="232"/>
        <v>448.774</v>
      </c>
      <c r="KTE1214" s="236" t="s">
        <v>239</v>
      </c>
      <c r="KTF1214" s="253" t="s">
        <v>26</v>
      </c>
      <c r="KTG1214" s="197">
        <v>7</v>
      </c>
      <c r="KTH1214" s="197">
        <v>2</v>
      </c>
      <c r="KTI1214" s="198" t="s">
        <v>237</v>
      </c>
      <c r="KTJ1214" s="199">
        <v>0</v>
      </c>
      <c r="KTK1214" s="199"/>
      <c r="KTL1214" s="254">
        <f t="shared" si="232"/>
        <v>448.774</v>
      </c>
      <c r="KTM1214" s="236" t="s">
        <v>239</v>
      </c>
      <c r="KTN1214" s="253" t="s">
        <v>26</v>
      </c>
      <c r="KTO1214" s="197">
        <v>7</v>
      </c>
      <c r="KTP1214" s="197">
        <v>2</v>
      </c>
      <c r="KTQ1214" s="198" t="s">
        <v>237</v>
      </c>
      <c r="KTR1214" s="199">
        <v>0</v>
      </c>
      <c r="KTS1214" s="199"/>
      <c r="KTT1214" s="254">
        <f t="shared" ref="KTT1214:KVX1214" si="233">KTT1215</f>
        <v>448.774</v>
      </c>
      <c r="KTU1214" s="236" t="s">
        <v>239</v>
      </c>
      <c r="KTV1214" s="253" t="s">
        <v>26</v>
      </c>
      <c r="KTW1214" s="197">
        <v>7</v>
      </c>
      <c r="KTX1214" s="197">
        <v>2</v>
      </c>
      <c r="KTY1214" s="198" t="s">
        <v>237</v>
      </c>
      <c r="KTZ1214" s="199">
        <v>0</v>
      </c>
      <c r="KUA1214" s="199"/>
      <c r="KUB1214" s="254">
        <f t="shared" si="233"/>
        <v>448.774</v>
      </c>
      <c r="KUC1214" s="236" t="s">
        <v>239</v>
      </c>
      <c r="KUD1214" s="253" t="s">
        <v>26</v>
      </c>
      <c r="KUE1214" s="197">
        <v>7</v>
      </c>
      <c r="KUF1214" s="197">
        <v>2</v>
      </c>
      <c r="KUG1214" s="198" t="s">
        <v>237</v>
      </c>
      <c r="KUH1214" s="199">
        <v>0</v>
      </c>
      <c r="KUI1214" s="199"/>
      <c r="KUJ1214" s="254">
        <f t="shared" si="233"/>
        <v>448.774</v>
      </c>
      <c r="KUK1214" s="236" t="s">
        <v>239</v>
      </c>
      <c r="KUL1214" s="253" t="s">
        <v>26</v>
      </c>
      <c r="KUM1214" s="197">
        <v>7</v>
      </c>
      <c r="KUN1214" s="197">
        <v>2</v>
      </c>
      <c r="KUO1214" s="198" t="s">
        <v>237</v>
      </c>
      <c r="KUP1214" s="199">
        <v>0</v>
      </c>
      <c r="KUQ1214" s="199"/>
      <c r="KUR1214" s="254">
        <f t="shared" si="233"/>
        <v>448.774</v>
      </c>
      <c r="KUS1214" s="236" t="s">
        <v>239</v>
      </c>
      <c r="KUT1214" s="253" t="s">
        <v>26</v>
      </c>
      <c r="KUU1214" s="197">
        <v>7</v>
      </c>
      <c r="KUV1214" s="197">
        <v>2</v>
      </c>
      <c r="KUW1214" s="198" t="s">
        <v>237</v>
      </c>
      <c r="KUX1214" s="199">
        <v>0</v>
      </c>
      <c r="KUY1214" s="199"/>
      <c r="KUZ1214" s="254">
        <f t="shared" si="233"/>
        <v>448.774</v>
      </c>
      <c r="KVA1214" s="236" t="s">
        <v>239</v>
      </c>
      <c r="KVB1214" s="253" t="s">
        <v>26</v>
      </c>
      <c r="KVC1214" s="197">
        <v>7</v>
      </c>
      <c r="KVD1214" s="197">
        <v>2</v>
      </c>
      <c r="KVE1214" s="198" t="s">
        <v>237</v>
      </c>
      <c r="KVF1214" s="199">
        <v>0</v>
      </c>
      <c r="KVG1214" s="199"/>
      <c r="KVH1214" s="254">
        <f t="shared" si="233"/>
        <v>448.774</v>
      </c>
      <c r="KVI1214" s="236" t="s">
        <v>239</v>
      </c>
      <c r="KVJ1214" s="253" t="s">
        <v>26</v>
      </c>
      <c r="KVK1214" s="197">
        <v>7</v>
      </c>
      <c r="KVL1214" s="197">
        <v>2</v>
      </c>
      <c r="KVM1214" s="198" t="s">
        <v>237</v>
      </c>
      <c r="KVN1214" s="199">
        <v>0</v>
      </c>
      <c r="KVO1214" s="199"/>
      <c r="KVP1214" s="254">
        <f t="shared" si="233"/>
        <v>448.774</v>
      </c>
      <c r="KVQ1214" s="236" t="s">
        <v>239</v>
      </c>
      <c r="KVR1214" s="253" t="s">
        <v>26</v>
      </c>
      <c r="KVS1214" s="197">
        <v>7</v>
      </c>
      <c r="KVT1214" s="197">
        <v>2</v>
      </c>
      <c r="KVU1214" s="198" t="s">
        <v>237</v>
      </c>
      <c r="KVV1214" s="199">
        <v>0</v>
      </c>
      <c r="KVW1214" s="199"/>
      <c r="KVX1214" s="254">
        <f t="shared" si="233"/>
        <v>448.774</v>
      </c>
      <c r="KVY1214" s="236" t="s">
        <v>239</v>
      </c>
      <c r="KVZ1214" s="253" t="s">
        <v>26</v>
      </c>
      <c r="KWA1214" s="197">
        <v>7</v>
      </c>
      <c r="KWB1214" s="197">
        <v>2</v>
      </c>
      <c r="KWC1214" s="198" t="s">
        <v>237</v>
      </c>
      <c r="KWD1214" s="199">
        <v>0</v>
      </c>
      <c r="KWE1214" s="199"/>
      <c r="KWF1214" s="254">
        <f t="shared" ref="KWF1214:KYJ1214" si="234">KWF1215</f>
        <v>448.774</v>
      </c>
      <c r="KWG1214" s="236" t="s">
        <v>239</v>
      </c>
      <c r="KWH1214" s="253" t="s">
        <v>26</v>
      </c>
      <c r="KWI1214" s="197">
        <v>7</v>
      </c>
      <c r="KWJ1214" s="197">
        <v>2</v>
      </c>
      <c r="KWK1214" s="198" t="s">
        <v>237</v>
      </c>
      <c r="KWL1214" s="199">
        <v>0</v>
      </c>
      <c r="KWM1214" s="199"/>
      <c r="KWN1214" s="254">
        <f t="shared" si="234"/>
        <v>448.774</v>
      </c>
      <c r="KWO1214" s="236" t="s">
        <v>239</v>
      </c>
      <c r="KWP1214" s="253" t="s">
        <v>26</v>
      </c>
      <c r="KWQ1214" s="197">
        <v>7</v>
      </c>
      <c r="KWR1214" s="197">
        <v>2</v>
      </c>
      <c r="KWS1214" s="198" t="s">
        <v>237</v>
      </c>
      <c r="KWT1214" s="199">
        <v>0</v>
      </c>
      <c r="KWU1214" s="199"/>
      <c r="KWV1214" s="254">
        <f t="shared" si="234"/>
        <v>448.774</v>
      </c>
      <c r="KWW1214" s="236" t="s">
        <v>239</v>
      </c>
      <c r="KWX1214" s="253" t="s">
        <v>26</v>
      </c>
      <c r="KWY1214" s="197">
        <v>7</v>
      </c>
      <c r="KWZ1214" s="197">
        <v>2</v>
      </c>
      <c r="KXA1214" s="198" t="s">
        <v>237</v>
      </c>
      <c r="KXB1214" s="199">
        <v>0</v>
      </c>
      <c r="KXC1214" s="199"/>
      <c r="KXD1214" s="254">
        <f t="shared" si="234"/>
        <v>448.774</v>
      </c>
      <c r="KXE1214" s="236" t="s">
        <v>239</v>
      </c>
      <c r="KXF1214" s="253" t="s">
        <v>26</v>
      </c>
      <c r="KXG1214" s="197">
        <v>7</v>
      </c>
      <c r="KXH1214" s="197">
        <v>2</v>
      </c>
      <c r="KXI1214" s="198" t="s">
        <v>237</v>
      </c>
      <c r="KXJ1214" s="199">
        <v>0</v>
      </c>
      <c r="KXK1214" s="199"/>
      <c r="KXL1214" s="254">
        <f t="shared" si="234"/>
        <v>448.774</v>
      </c>
      <c r="KXM1214" s="236" t="s">
        <v>239</v>
      </c>
      <c r="KXN1214" s="253" t="s">
        <v>26</v>
      </c>
      <c r="KXO1214" s="197">
        <v>7</v>
      </c>
      <c r="KXP1214" s="197">
        <v>2</v>
      </c>
      <c r="KXQ1214" s="198" t="s">
        <v>237</v>
      </c>
      <c r="KXR1214" s="199">
        <v>0</v>
      </c>
      <c r="KXS1214" s="199"/>
      <c r="KXT1214" s="254">
        <f t="shared" si="234"/>
        <v>448.774</v>
      </c>
      <c r="KXU1214" s="236" t="s">
        <v>239</v>
      </c>
      <c r="KXV1214" s="253" t="s">
        <v>26</v>
      </c>
      <c r="KXW1214" s="197">
        <v>7</v>
      </c>
      <c r="KXX1214" s="197">
        <v>2</v>
      </c>
      <c r="KXY1214" s="198" t="s">
        <v>237</v>
      </c>
      <c r="KXZ1214" s="199">
        <v>0</v>
      </c>
      <c r="KYA1214" s="199"/>
      <c r="KYB1214" s="254">
        <f t="shared" si="234"/>
        <v>448.774</v>
      </c>
      <c r="KYC1214" s="236" t="s">
        <v>239</v>
      </c>
      <c r="KYD1214" s="253" t="s">
        <v>26</v>
      </c>
      <c r="KYE1214" s="197">
        <v>7</v>
      </c>
      <c r="KYF1214" s="197">
        <v>2</v>
      </c>
      <c r="KYG1214" s="198" t="s">
        <v>237</v>
      </c>
      <c r="KYH1214" s="199">
        <v>0</v>
      </c>
      <c r="KYI1214" s="199"/>
      <c r="KYJ1214" s="254">
        <f t="shared" si="234"/>
        <v>448.774</v>
      </c>
      <c r="KYK1214" s="236" t="s">
        <v>239</v>
      </c>
      <c r="KYL1214" s="253" t="s">
        <v>26</v>
      </c>
      <c r="KYM1214" s="197">
        <v>7</v>
      </c>
      <c r="KYN1214" s="197">
        <v>2</v>
      </c>
      <c r="KYO1214" s="198" t="s">
        <v>237</v>
      </c>
      <c r="KYP1214" s="199">
        <v>0</v>
      </c>
      <c r="KYQ1214" s="199"/>
      <c r="KYR1214" s="254">
        <f t="shared" ref="KYR1214:LAV1214" si="235">KYR1215</f>
        <v>448.774</v>
      </c>
      <c r="KYS1214" s="236" t="s">
        <v>239</v>
      </c>
      <c r="KYT1214" s="253" t="s">
        <v>26</v>
      </c>
      <c r="KYU1214" s="197">
        <v>7</v>
      </c>
      <c r="KYV1214" s="197">
        <v>2</v>
      </c>
      <c r="KYW1214" s="198" t="s">
        <v>237</v>
      </c>
      <c r="KYX1214" s="199">
        <v>0</v>
      </c>
      <c r="KYY1214" s="199"/>
      <c r="KYZ1214" s="254">
        <f t="shared" si="235"/>
        <v>448.774</v>
      </c>
      <c r="KZA1214" s="236" t="s">
        <v>239</v>
      </c>
      <c r="KZB1214" s="253" t="s">
        <v>26</v>
      </c>
      <c r="KZC1214" s="197">
        <v>7</v>
      </c>
      <c r="KZD1214" s="197">
        <v>2</v>
      </c>
      <c r="KZE1214" s="198" t="s">
        <v>237</v>
      </c>
      <c r="KZF1214" s="199">
        <v>0</v>
      </c>
      <c r="KZG1214" s="199"/>
      <c r="KZH1214" s="254">
        <f t="shared" si="235"/>
        <v>448.774</v>
      </c>
      <c r="KZI1214" s="236" t="s">
        <v>239</v>
      </c>
      <c r="KZJ1214" s="253" t="s">
        <v>26</v>
      </c>
      <c r="KZK1214" s="197">
        <v>7</v>
      </c>
      <c r="KZL1214" s="197">
        <v>2</v>
      </c>
      <c r="KZM1214" s="198" t="s">
        <v>237</v>
      </c>
      <c r="KZN1214" s="199">
        <v>0</v>
      </c>
      <c r="KZO1214" s="199"/>
      <c r="KZP1214" s="254">
        <f t="shared" si="235"/>
        <v>448.774</v>
      </c>
      <c r="KZQ1214" s="236" t="s">
        <v>239</v>
      </c>
      <c r="KZR1214" s="253" t="s">
        <v>26</v>
      </c>
      <c r="KZS1214" s="197">
        <v>7</v>
      </c>
      <c r="KZT1214" s="197">
        <v>2</v>
      </c>
      <c r="KZU1214" s="198" t="s">
        <v>237</v>
      </c>
      <c r="KZV1214" s="199">
        <v>0</v>
      </c>
      <c r="KZW1214" s="199"/>
      <c r="KZX1214" s="254">
        <f t="shared" si="235"/>
        <v>448.774</v>
      </c>
      <c r="KZY1214" s="236" t="s">
        <v>239</v>
      </c>
      <c r="KZZ1214" s="253" t="s">
        <v>26</v>
      </c>
      <c r="LAA1214" s="197">
        <v>7</v>
      </c>
      <c r="LAB1214" s="197">
        <v>2</v>
      </c>
      <c r="LAC1214" s="198" t="s">
        <v>237</v>
      </c>
      <c r="LAD1214" s="199">
        <v>0</v>
      </c>
      <c r="LAE1214" s="199"/>
      <c r="LAF1214" s="254">
        <f t="shared" si="235"/>
        <v>448.774</v>
      </c>
      <c r="LAG1214" s="236" t="s">
        <v>239</v>
      </c>
      <c r="LAH1214" s="253" t="s">
        <v>26</v>
      </c>
      <c r="LAI1214" s="197">
        <v>7</v>
      </c>
      <c r="LAJ1214" s="197">
        <v>2</v>
      </c>
      <c r="LAK1214" s="198" t="s">
        <v>237</v>
      </c>
      <c r="LAL1214" s="199">
        <v>0</v>
      </c>
      <c r="LAM1214" s="199"/>
      <c r="LAN1214" s="254">
        <f t="shared" si="235"/>
        <v>448.774</v>
      </c>
      <c r="LAO1214" s="236" t="s">
        <v>239</v>
      </c>
      <c r="LAP1214" s="253" t="s">
        <v>26</v>
      </c>
      <c r="LAQ1214" s="197">
        <v>7</v>
      </c>
      <c r="LAR1214" s="197">
        <v>2</v>
      </c>
      <c r="LAS1214" s="198" t="s">
        <v>237</v>
      </c>
      <c r="LAT1214" s="199">
        <v>0</v>
      </c>
      <c r="LAU1214" s="199"/>
      <c r="LAV1214" s="254">
        <f t="shared" si="235"/>
        <v>448.774</v>
      </c>
      <c r="LAW1214" s="236" t="s">
        <v>239</v>
      </c>
      <c r="LAX1214" s="253" t="s">
        <v>26</v>
      </c>
      <c r="LAY1214" s="197">
        <v>7</v>
      </c>
      <c r="LAZ1214" s="197">
        <v>2</v>
      </c>
      <c r="LBA1214" s="198" t="s">
        <v>237</v>
      </c>
      <c r="LBB1214" s="199">
        <v>0</v>
      </c>
      <c r="LBC1214" s="199"/>
      <c r="LBD1214" s="254">
        <f t="shared" ref="LBD1214:LDH1214" si="236">LBD1215</f>
        <v>448.774</v>
      </c>
      <c r="LBE1214" s="236" t="s">
        <v>239</v>
      </c>
      <c r="LBF1214" s="253" t="s">
        <v>26</v>
      </c>
      <c r="LBG1214" s="197">
        <v>7</v>
      </c>
      <c r="LBH1214" s="197">
        <v>2</v>
      </c>
      <c r="LBI1214" s="198" t="s">
        <v>237</v>
      </c>
      <c r="LBJ1214" s="199">
        <v>0</v>
      </c>
      <c r="LBK1214" s="199"/>
      <c r="LBL1214" s="254">
        <f t="shared" si="236"/>
        <v>448.774</v>
      </c>
      <c r="LBM1214" s="236" t="s">
        <v>239</v>
      </c>
      <c r="LBN1214" s="253" t="s">
        <v>26</v>
      </c>
      <c r="LBO1214" s="197">
        <v>7</v>
      </c>
      <c r="LBP1214" s="197">
        <v>2</v>
      </c>
      <c r="LBQ1214" s="198" t="s">
        <v>237</v>
      </c>
      <c r="LBR1214" s="199">
        <v>0</v>
      </c>
      <c r="LBS1214" s="199"/>
      <c r="LBT1214" s="254">
        <f t="shared" si="236"/>
        <v>448.774</v>
      </c>
      <c r="LBU1214" s="236" t="s">
        <v>239</v>
      </c>
      <c r="LBV1214" s="253" t="s">
        <v>26</v>
      </c>
      <c r="LBW1214" s="197">
        <v>7</v>
      </c>
      <c r="LBX1214" s="197">
        <v>2</v>
      </c>
      <c r="LBY1214" s="198" t="s">
        <v>237</v>
      </c>
      <c r="LBZ1214" s="199">
        <v>0</v>
      </c>
      <c r="LCA1214" s="199"/>
      <c r="LCB1214" s="254">
        <f t="shared" si="236"/>
        <v>448.774</v>
      </c>
      <c r="LCC1214" s="236" t="s">
        <v>239</v>
      </c>
      <c r="LCD1214" s="253" t="s">
        <v>26</v>
      </c>
      <c r="LCE1214" s="197">
        <v>7</v>
      </c>
      <c r="LCF1214" s="197">
        <v>2</v>
      </c>
      <c r="LCG1214" s="198" t="s">
        <v>237</v>
      </c>
      <c r="LCH1214" s="199">
        <v>0</v>
      </c>
      <c r="LCI1214" s="199"/>
      <c r="LCJ1214" s="254">
        <f t="shared" si="236"/>
        <v>448.774</v>
      </c>
      <c r="LCK1214" s="236" t="s">
        <v>239</v>
      </c>
      <c r="LCL1214" s="253" t="s">
        <v>26</v>
      </c>
      <c r="LCM1214" s="197">
        <v>7</v>
      </c>
      <c r="LCN1214" s="197">
        <v>2</v>
      </c>
      <c r="LCO1214" s="198" t="s">
        <v>237</v>
      </c>
      <c r="LCP1214" s="199">
        <v>0</v>
      </c>
      <c r="LCQ1214" s="199"/>
      <c r="LCR1214" s="254">
        <f t="shared" si="236"/>
        <v>448.774</v>
      </c>
      <c r="LCS1214" s="236" t="s">
        <v>239</v>
      </c>
      <c r="LCT1214" s="253" t="s">
        <v>26</v>
      </c>
      <c r="LCU1214" s="197">
        <v>7</v>
      </c>
      <c r="LCV1214" s="197">
        <v>2</v>
      </c>
      <c r="LCW1214" s="198" t="s">
        <v>237</v>
      </c>
      <c r="LCX1214" s="199">
        <v>0</v>
      </c>
      <c r="LCY1214" s="199"/>
      <c r="LCZ1214" s="254">
        <f t="shared" si="236"/>
        <v>448.774</v>
      </c>
      <c r="LDA1214" s="236" t="s">
        <v>239</v>
      </c>
      <c r="LDB1214" s="253" t="s">
        <v>26</v>
      </c>
      <c r="LDC1214" s="197">
        <v>7</v>
      </c>
      <c r="LDD1214" s="197">
        <v>2</v>
      </c>
      <c r="LDE1214" s="198" t="s">
        <v>237</v>
      </c>
      <c r="LDF1214" s="199">
        <v>0</v>
      </c>
      <c r="LDG1214" s="199"/>
      <c r="LDH1214" s="254">
        <f t="shared" si="236"/>
        <v>448.774</v>
      </c>
      <c r="LDI1214" s="236" t="s">
        <v>239</v>
      </c>
      <c r="LDJ1214" s="253" t="s">
        <v>26</v>
      </c>
      <c r="LDK1214" s="197">
        <v>7</v>
      </c>
      <c r="LDL1214" s="197">
        <v>2</v>
      </c>
      <c r="LDM1214" s="198" t="s">
        <v>237</v>
      </c>
      <c r="LDN1214" s="199">
        <v>0</v>
      </c>
      <c r="LDO1214" s="199"/>
      <c r="LDP1214" s="254">
        <f t="shared" ref="LDP1214:LFT1214" si="237">LDP1215</f>
        <v>448.774</v>
      </c>
      <c r="LDQ1214" s="236" t="s">
        <v>239</v>
      </c>
      <c r="LDR1214" s="253" t="s">
        <v>26</v>
      </c>
      <c r="LDS1214" s="197">
        <v>7</v>
      </c>
      <c r="LDT1214" s="197">
        <v>2</v>
      </c>
      <c r="LDU1214" s="198" t="s">
        <v>237</v>
      </c>
      <c r="LDV1214" s="199">
        <v>0</v>
      </c>
      <c r="LDW1214" s="199"/>
      <c r="LDX1214" s="254">
        <f t="shared" si="237"/>
        <v>448.774</v>
      </c>
      <c r="LDY1214" s="236" t="s">
        <v>239</v>
      </c>
      <c r="LDZ1214" s="253" t="s">
        <v>26</v>
      </c>
      <c r="LEA1214" s="197">
        <v>7</v>
      </c>
      <c r="LEB1214" s="197">
        <v>2</v>
      </c>
      <c r="LEC1214" s="198" t="s">
        <v>237</v>
      </c>
      <c r="LED1214" s="199">
        <v>0</v>
      </c>
      <c r="LEE1214" s="199"/>
      <c r="LEF1214" s="254">
        <f t="shared" si="237"/>
        <v>448.774</v>
      </c>
      <c r="LEG1214" s="236" t="s">
        <v>239</v>
      </c>
      <c r="LEH1214" s="253" t="s">
        <v>26</v>
      </c>
      <c r="LEI1214" s="197">
        <v>7</v>
      </c>
      <c r="LEJ1214" s="197">
        <v>2</v>
      </c>
      <c r="LEK1214" s="198" t="s">
        <v>237</v>
      </c>
      <c r="LEL1214" s="199">
        <v>0</v>
      </c>
      <c r="LEM1214" s="199"/>
      <c r="LEN1214" s="254">
        <f t="shared" si="237"/>
        <v>448.774</v>
      </c>
      <c r="LEO1214" s="236" t="s">
        <v>239</v>
      </c>
      <c r="LEP1214" s="253" t="s">
        <v>26</v>
      </c>
      <c r="LEQ1214" s="197">
        <v>7</v>
      </c>
      <c r="LER1214" s="197">
        <v>2</v>
      </c>
      <c r="LES1214" s="198" t="s">
        <v>237</v>
      </c>
      <c r="LET1214" s="199">
        <v>0</v>
      </c>
      <c r="LEU1214" s="199"/>
      <c r="LEV1214" s="254">
        <f t="shared" si="237"/>
        <v>448.774</v>
      </c>
      <c r="LEW1214" s="236" t="s">
        <v>239</v>
      </c>
      <c r="LEX1214" s="253" t="s">
        <v>26</v>
      </c>
      <c r="LEY1214" s="197">
        <v>7</v>
      </c>
      <c r="LEZ1214" s="197">
        <v>2</v>
      </c>
      <c r="LFA1214" s="198" t="s">
        <v>237</v>
      </c>
      <c r="LFB1214" s="199">
        <v>0</v>
      </c>
      <c r="LFC1214" s="199"/>
      <c r="LFD1214" s="254">
        <f t="shared" si="237"/>
        <v>448.774</v>
      </c>
      <c r="LFE1214" s="236" t="s">
        <v>239</v>
      </c>
      <c r="LFF1214" s="253" t="s">
        <v>26</v>
      </c>
      <c r="LFG1214" s="197">
        <v>7</v>
      </c>
      <c r="LFH1214" s="197">
        <v>2</v>
      </c>
      <c r="LFI1214" s="198" t="s">
        <v>237</v>
      </c>
      <c r="LFJ1214" s="199">
        <v>0</v>
      </c>
      <c r="LFK1214" s="199"/>
      <c r="LFL1214" s="254">
        <f t="shared" si="237"/>
        <v>448.774</v>
      </c>
      <c r="LFM1214" s="236" t="s">
        <v>239</v>
      </c>
      <c r="LFN1214" s="253" t="s">
        <v>26</v>
      </c>
      <c r="LFO1214" s="197">
        <v>7</v>
      </c>
      <c r="LFP1214" s="197">
        <v>2</v>
      </c>
      <c r="LFQ1214" s="198" t="s">
        <v>237</v>
      </c>
      <c r="LFR1214" s="199">
        <v>0</v>
      </c>
      <c r="LFS1214" s="199"/>
      <c r="LFT1214" s="254">
        <f t="shared" si="237"/>
        <v>448.774</v>
      </c>
      <c r="LFU1214" s="236" t="s">
        <v>239</v>
      </c>
      <c r="LFV1214" s="253" t="s">
        <v>26</v>
      </c>
      <c r="LFW1214" s="197">
        <v>7</v>
      </c>
      <c r="LFX1214" s="197">
        <v>2</v>
      </c>
      <c r="LFY1214" s="198" t="s">
        <v>237</v>
      </c>
      <c r="LFZ1214" s="199">
        <v>0</v>
      </c>
      <c r="LGA1214" s="199"/>
      <c r="LGB1214" s="254">
        <f t="shared" ref="LGB1214:LIF1214" si="238">LGB1215</f>
        <v>448.774</v>
      </c>
      <c r="LGC1214" s="236" t="s">
        <v>239</v>
      </c>
      <c r="LGD1214" s="253" t="s">
        <v>26</v>
      </c>
      <c r="LGE1214" s="197">
        <v>7</v>
      </c>
      <c r="LGF1214" s="197">
        <v>2</v>
      </c>
      <c r="LGG1214" s="198" t="s">
        <v>237</v>
      </c>
      <c r="LGH1214" s="199">
        <v>0</v>
      </c>
      <c r="LGI1214" s="199"/>
      <c r="LGJ1214" s="254">
        <f t="shared" si="238"/>
        <v>448.774</v>
      </c>
      <c r="LGK1214" s="236" t="s">
        <v>239</v>
      </c>
      <c r="LGL1214" s="253" t="s">
        <v>26</v>
      </c>
      <c r="LGM1214" s="197">
        <v>7</v>
      </c>
      <c r="LGN1214" s="197">
        <v>2</v>
      </c>
      <c r="LGO1214" s="198" t="s">
        <v>237</v>
      </c>
      <c r="LGP1214" s="199">
        <v>0</v>
      </c>
      <c r="LGQ1214" s="199"/>
      <c r="LGR1214" s="254">
        <f t="shared" si="238"/>
        <v>448.774</v>
      </c>
      <c r="LGS1214" s="236" t="s">
        <v>239</v>
      </c>
      <c r="LGT1214" s="253" t="s">
        <v>26</v>
      </c>
      <c r="LGU1214" s="197">
        <v>7</v>
      </c>
      <c r="LGV1214" s="197">
        <v>2</v>
      </c>
      <c r="LGW1214" s="198" t="s">
        <v>237</v>
      </c>
      <c r="LGX1214" s="199">
        <v>0</v>
      </c>
      <c r="LGY1214" s="199"/>
      <c r="LGZ1214" s="254">
        <f t="shared" si="238"/>
        <v>448.774</v>
      </c>
      <c r="LHA1214" s="236" t="s">
        <v>239</v>
      </c>
      <c r="LHB1214" s="253" t="s">
        <v>26</v>
      </c>
      <c r="LHC1214" s="197">
        <v>7</v>
      </c>
      <c r="LHD1214" s="197">
        <v>2</v>
      </c>
      <c r="LHE1214" s="198" t="s">
        <v>237</v>
      </c>
      <c r="LHF1214" s="199">
        <v>0</v>
      </c>
      <c r="LHG1214" s="199"/>
      <c r="LHH1214" s="254">
        <f t="shared" si="238"/>
        <v>448.774</v>
      </c>
      <c r="LHI1214" s="236" t="s">
        <v>239</v>
      </c>
      <c r="LHJ1214" s="253" t="s">
        <v>26</v>
      </c>
      <c r="LHK1214" s="197">
        <v>7</v>
      </c>
      <c r="LHL1214" s="197">
        <v>2</v>
      </c>
      <c r="LHM1214" s="198" t="s">
        <v>237</v>
      </c>
      <c r="LHN1214" s="199">
        <v>0</v>
      </c>
      <c r="LHO1214" s="199"/>
      <c r="LHP1214" s="254">
        <f t="shared" si="238"/>
        <v>448.774</v>
      </c>
      <c r="LHQ1214" s="236" t="s">
        <v>239</v>
      </c>
      <c r="LHR1214" s="253" t="s">
        <v>26</v>
      </c>
      <c r="LHS1214" s="197">
        <v>7</v>
      </c>
      <c r="LHT1214" s="197">
        <v>2</v>
      </c>
      <c r="LHU1214" s="198" t="s">
        <v>237</v>
      </c>
      <c r="LHV1214" s="199">
        <v>0</v>
      </c>
      <c r="LHW1214" s="199"/>
      <c r="LHX1214" s="254">
        <f t="shared" si="238"/>
        <v>448.774</v>
      </c>
      <c r="LHY1214" s="236" t="s">
        <v>239</v>
      </c>
      <c r="LHZ1214" s="253" t="s">
        <v>26</v>
      </c>
      <c r="LIA1214" s="197">
        <v>7</v>
      </c>
      <c r="LIB1214" s="197">
        <v>2</v>
      </c>
      <c r="LIC1214" s="198" t="s">
        <v>237</v>
      </c>
      <c r="LID1214" s="199">
        <v>0</v>
      </c>
      <c r="LIE1214" s="199"/>
      <c r="LIF1214" s="254">
        <f t="shared" si="238"/>
        <v>448.774</v>
      </c>
      <c r="LIG1214" s="236" t="s">
        <v>239</v>
      </c>
      <c r="LIH1214" s="253" t="s">
        <v>26</v>
      </c>
      <c r="LII1214" s="197">
        <v>7</v>
      </c>
      <c r="LIJ1214" s="197">
        <v>2</v>
      </c>
      <c r="LIK1214" s="198" t="s">
        <v>237</v>
      </c>
      <c r="LIL1214" s="199">
        <v>0</v>
      </c>
      <c r="LIM1214" s="199"/>
      <c r="LIN1214" s="254">
        <f t="shared" ref="LIN1214:LKR1214" si="239">LIN1215</f>
        <v>448.774</v>
      </c>
      <c r="LIO1214" s="236" t="s">
        <v>239</v>
      </c>
      <c r="LIP1214" s="253" t="s">
        <v>26</v>
      </c>
      <c r="LIQ1214" s="197">
        <v>7</v>
      </c>
      <c r="LIR1214" s="197">
        <v>2</v>
      </c>
      <c r="LIS1214" s="198" t="s">
        <v>237</v>
      </c>
      <c r="LIT1214" s="199">
        <v>0</v>
      </c>
      <c r="LIU1214" s="199"/>
      <c r="LIV1214" s="254">
        <f t="shared" si="239"/>
        <v>448.774</v>
      </c>
      <c r="LIW1214" s="236" t="s">
        <v>239</v>
      </c>
      <c r="LIX1214" s="253" t="s">
        <v>26</v>
      </c>
      <c r="LIY1214" s="197">
        <v>7</v>
      </c>
      <c r="LIZ1214" s="197">
        <v>2</v>
      </c>
      <c r="LJA1214" s="198" t="s">
        <v>237</v>
      </c>
      <c r="LJB1214" s="199">
        <v>0</v>
      </c>
      <c r="LJC1214" s="199"/>
      <c r="LJD1214" s="254">
        <f t="shared" si="239"/>
        <v>448.774</v>
      </c>
      <c r="LJE1214" s="236" t="s">
        <v>239</v>
      </c>
      <c r="LJF1214" s="253" t="s">
        <v>26</v>
      </c>
      <c r="LJG1214" s="197">
        <v>7</v>
      </c>
      <c r="LJH1214" s="197">
        <v>2</v>
      </c>
      <c r="LJI1214" s="198" t="s">
        <v>237</v>
      </c>
      <c r="LJJ1214" s="199">
        <v>0</v>
      </c>
      <c r="LJK1214" s="199"/>
      <c r="LJL1214" s="254">
        <f t="shared" si="239"/>
        <v>448.774</v>
      </c>
      <c r="LJM1214" s="236" t="s">
        <v>239</v>
      </c>
      <c r="LJN1214" s="253" t="s">
        <v>26</v>
      </c>
      <c r="LJO1214" s="197">
        <v>7</v>
      </c>
      <c r="LJP1214" s="197">
        <v>2</v>
      </c>
      <c r="LJQ1214" s="198" t="s">
        <v>237</v>
      </c>
      <c r="LJR1214" s="199">
        <v>0</v>
      </c>
      <c r="LJS1214" s="199"/>
      <c r="LJT1214" s="254">
        <f t="shared" si="239"/>
        <v>448.774</v>
      </c>
      <c r="LJU1214" s="236" t="s">
        <v>239</v>
      </c>
      <c r="LJV1214" s="253" t="s">
        <v>26</v>
      </c>
      <c r="LJW1214" s="197">
        <v>7</v>
      </c>
      <c r="LJX1214" s="197">
        <v>2</v>
      </c>
      <c r="LJY1214" s="198" t="s">
        <v>237</v>
      </c>
      <c r="LJZ1214" s="199">
        <v>0</v>
      </c>
      <c r="LKA1214" s="199"/>
      <c r="LKB1214" s="254">
        <f t="shared" si="239"/>
        <v>448.774</v>
      </c>
      <c r="LKC1214" s="236" t="s">
        <v>239</v>
      </c>
      <c r="LKD1214" s="253" t="s">
        <v>26</v>
      </c>
      <c r="LKE1214" s="197">
        <v>7</v>
      </c>
      <c r="LKF1214" s="197">
        <v>2</v>
      </c>
      <c r="LKG1214" s="198" t="s">
        <v>237</v>
      </c>
      <c r="LKH1214" s="199">
        <v>0</v>
      </c>
      <c r="LKI1214" s="199"/>
      <c r="LKJ1214" s="254">
        <f t="shared" si="239"/>
        <v>448.774</v>
      </c>
      <c r="LKK1214" s="236" t="s">
        <v>239</v>
      </c>
      <c r="LKL1214" s="253" t="s">
        <v>26</v>
      </c>
      <c r="LKM1214" s="197">
        <v>7</v>
      </c>
      <c r="LKN1214" s="197">
        <v>2</v>
      </c>
      <c r="LKO1214" s="198" t="s">
        <v>237</v>
      </c>
      <c r="LKP1214" s="199">
        <v>0</v>
      </c>
      <c r="LKQ1214" s="199"/>
      <c r="LKR1214" s="254">
        <f t="shared" si="239"/>
        <v>448.774</v>
      </c>
      <c r="LKS1214" s="236" t="s">
        <v>239</v>
      </c>
      <c r="LKT1214" s="253" t="s">
        <v>26</v>
      </c>
      <c r="LKU1214" s="197">
        <v>7</v>
      </c>
      <c r="LKV1214" s="197">
        <v>2</v>
      </c>
      <c r="LKW1214" s="198" t="s">
        <v>237</v>
      </c>
      <c r="LKX1214" s="199">
        <v>0</v>
      </c>
      <c r="LKY1214" s="199"/>
      <c r="LKZ1214" s="254">
        <f t="shared" ref="LKZ1214:LND1214" si="240">LKZ1215</f>
        <v>448.774</v>
      </c>
      <c r="LLA1214" s="236" t="s">
        <v>239</v>
      </c>
      <c r="LLB1214" s="253" t="s">
        <v>26</v>
      </c>
      <c r="LLC1214" s="197">
        <v>7</v>
      </c>
      <c r="LLD1214" s="197">
        <v>2</v>
      </c>
      <c r="LLE1214" s="198" t="s">
        <v>237</v>
      </c>
      <c r="LLF1214" s="199">
        <v>0</v>
      </c>
      <c r="LLG1214" s="199"/>
      <c r="LLH1214" s="254">
        <f t="shared" si="240"/>
        <v>448.774</v>
      </c>
      <c r="LLI1214" s="236" t="s">
        <v>239</v>
      </c>
      <c r="LLJ1214" s="253" t="s">
        <v>26</v>
      </c>
      <c r="LLK1214" s="197">
        <v>7</v>
      </c>
      <c r="LLL1214" s="197">
        <v>2</v>
      </c>
      <c r="LLM1214" s="198" t="s">
        <v>237</v>
      </c>
      <c r="LLN1214" s="199">
        <v>0</v>
      </c>
      <c r="LLO1214" s="199"/>
      <c r="LLP1214" s="254">
        <f t="shared" si="240"/>
        <v>448.774</v>
      </c>
      <c r="LLQ1214" s="236" t="s">
        <v>239</v>
      </c>
      <c r="LLR1214" s="253" t="s">
        <v>26</v>
      </c>
      <c r="LLS1214" s="197">
        <v>7</v>
      </c>
      <c r="LLT1214" s="197">
        <v>2</v>
      </c>
      <c r="LLU1214" s="198" t="s">
        <v>237</v>
      </c>
      <c r="LLV1214" s="199">
        <v>0</v>
      </c>
      <c r="LLW1214" s="199"/>
      <c r="LLX1214" s="254">
        <f t="shared" si="240"/>
        <v>448.774</v>
      </c>
      <c r="LLY1214" s="236" t="s">
        <v>239</v>
      </c>
      <c r="LLZ1214" s="253" t="s">
        <v>26</v>
      </c>
      <c r="LMA1214" s="197">
        <v>7</v>
      </c>
      <c r="LMB1214" s="197">
        <v>2</v>
      </c>
      <c r="LMC1214" s="198" t="s">
        <v>237</v>
      </c>
      <c r="LMD1214" s="199">
        <v>0</v>
      </c>
      <c r="LME1214" s="199"/>
      <c r="LMF1214" s="254">
        <f t="shared" si="240"/>
        <v>448.774</v>
      </c>
      <c r="LMG1214" s="236" t="s">
        <v>239</v>
      </c>
      <c r="LMH1214" s="253" t="s">
        <v>26</v>
      </c>
      <c r="LMI1214" s="197">
        <v>7</v>
      </c>
      <c r="LMJ1214" s="197">
        <v>2</v>
      </c>
      <c r="LMK1214" s="198" t="s">
        <v>237</v>
      </c>
      <c r="LML1214" s="199">
        <v>0</v>
      </c>
      <c r="LMM1214" s="199"/>
      <c r="LMN1214" s="254">
        <f t="shared" si="240"/>
        <v>448.774</v>
      </c>
      <c r="LMO1214" s="236" t="s">
        <v>239</v>
      </c>
      <c r="LMP1214" s="253" t="s">
        <v>26</v>
      </c>
      <c r="LMQ1214" s="197">
        <v>7</v>
      </c>
      <c r="LMR1214" s="197">
        <v>2</v>
      </c>
      <c r="LMS1214" s="198" t="s">
        <v>237</v>
      </c>
      <c r="LMT1214" s="199">
        <v>0</v>
      </c>
      <c r="LMU1214" s="199"/>
      <c r="LMV1214" s="254">
        <f t="shared" si="240"/>
        <v>448.774</v>
      </c>
      <c r="LMW1214" s="236" t="s">
        <v>239</v>
      </c>
      <c r="LMX1214" s="253" t="s">
        <v>26</v>
      </c>
      <c r="LMY1214" s="197">
        <v>7</v>
      </c>
      <c r="LMZ1214" s="197">
        <v>2</v>
      </c>
      <c r="LNA1214" s="198" t="s">
        <v>237</v>
      </c>
      <c r="LNB1214" s="199">
        <v>0</v>
      </c>
      <c r="LNC1214" s="199"/>
      <c r="LND1214" s="254">
        <f t="shared" si="240"/>
        <v>448.774</v>
      </c>
      <c r="LNE1214" s="236" t="s">
        <v>239</v>
      </c>
      <c r="LNF1214" s="253" t="s">
        <v>26</v>
      </c>
      <c r="LNG1214" s="197">
        <v>7</v>
      </c>
      <c r="LNH1214" s="197">
        <v>2</v>
      </c>
      <c r="LNI1214" s="198" t="s">
        <v>237</v>
      </c>
      <c r="LNJ1214" s="199">
        <v>0</v>
      </c>
      <c r="LNK1214" s="199"/>
      <c r="LNL1214" s="254">
        <f t="shared" ref="LNL1214:LPP1214" si="241">LNL1215</f>
        <v>448.774</v>
      </c>
      <c r="LNM1214" s="236" t="s">
        <v>239</v>
      </c>
      <c r="LNN1214" s="253" t="s">
        <v>26</v>
      </c>
      <c r="LNO1214" s="197">
        <v>7</v>
      </c>
      <c r="LNP1214" s="197">
        <v>2</v>
      </c>
      <c r="LNQ1214" s="198" t="s">
        <v>237</v>
      </c>
      <c r="LNR1214" s="199">
        <v>0</v>
      </c>
      <c r="LNS1214" s="199"/>
      <c r="LNT1214" s="254">
        <f t="shared" si="241"/>
        <v>448.774</v>
      </c>
      <c r="LNU1214" s="236" t="s">
        <v>239</v>
      </c>
      <c r="LNV1214" s="253" t="s">
        <v>26</v>
      </c>
      <c r="LNW1214" s="197">
        <v>7</v>
      </c>
      <c r="LNX1214" s="197">
        <v>2</v>
      </c>
      <c r="LNY1214" s="198" t="s">
        <v>237</v>
      </c>
      <c r="LNZ1214" s="199">
        <v>0</v>
      </c>
      <c r="LOA1214" s="199"/>
      <c r="LOB1214" s="254">
        <f t="shared" si="241"/>
        <v>448.774</v>
      </c>
      <c r="LOC1214" s="236" t="s">
        <v>239</v>
      </c>
      <c r="LOD1214" s="253" t="s">
        <v>26</v>
      </c>
      <c r="LOE1214" s="197">
        <v>7</v>
      </c>
      <c r="LOF1214" s="197">
        <v>2</v>
      </c>
      <c r="LOG1214" s="198" t="s">
        <v>237</v>
      </c>
      <c r="LOH1214" s="199">
        <v>0</v>
      </c>
      <c r="LOI1214" s="199"/>
      <c r="LOJ1214" s="254">
        <f t="shared" si="241"/>
        <v>448.774</v>
      </c>
      <c r="LOK1214" s="236" t="s">
        <v>239</v>
      </c>
      <c r="LOL1214" s="253" t="s">
        <v>26</v>
      </c>
      <c r="LOM1214" s="197">
        <v>7</v>
      </c>
      <c r="LON1214" s="197">
        <v>2</v>
      </c>
      <c r="LOO1214" s="198" t="s">
        <v>237</v>
      </c>
      <c r="LOP1214" s="199">
        <v>0</v>
      </c>
      <c r="LOQ1214" s="199"/>
      <c r="LOR1214" s="254">
        <f t="shared" si="241"/>
        <v>448.774</v>
      </c>
      <c r="LOS1214" s="236" t="s">
        <v>239</v>
      </c>
      <c r="LOT1214" s="253" t="s">
        <v>26</v>
      </c>
      <c r="LOU1214" s="197">
        <v>7</v>
      </c>
      <c r="LOV1214" s="197">
        <v>2</v>
      </c>
      <c r="LOW1214" s="198" t="s">
        <v>237</v>
      </c>
      <c r="LOX1214" s="199">
        <v>0</v>
      </c>
      <c r="LOY1214" s="199"/>
      <c r="LOZ1214" s="254">
        <f t="shared" si="241"/>
        <v>448.774</v>
      </c>
      <c r="LPA1214" s="236" t="s">
        <v>239</v>
      </c>
      <c r="LPB1214" s="253" t="s">
        <v>26</v>
      </c>
      <c r="LPC1214" s="197">
        <v>7</v>
      </c>
      <c r="LPD1214" s="197">
        <v>2</v>
      </c>
      <c r="LPE1214" s="198" t="s">
        <v>237</v>
      </c>
      <c r="LPF1214" s="199">
        <v>0</v>
      </c>
      <c r="LPG1214" s="199"/>
      <c r="LPH1214" s="254">
        <f t="shared" si="241"/>
        <v>448.774</v>
      </c>
      <c r="LPI1214" s="236" t="s">
        <v>239</v>
      </c>
      <c r="LPJ1214" s="253" t="s">
        <v>26</v>
      </c>
      <c r="LPK1214" s="197">
        <v>7</v>
      </c>
      <c r="LPL1214" s="197">
        <v>2</v>
      </c>
      <c r="LPM1214" s="198" t="s">
        <v>237</v>
      </c>
      <c r="LPN1214" s="199">
        <v>0</v>
      </c>
      <c r="LPO1214" s="199"/>
      <c r="LPP1214" s="254">
        <f t="shared" si="241"/>
        <v>448.774</v>
      </c>
      <c r="LPQ1214" s="236" t="s">
        <v>239</v>
      </c>
      <c r="LPR1214" s="253" t="s">
        <v>26</v>
      </c>
      <c r="LPS1214" s="197">
        <v>7</v>
      </c>
      <c r="LPT1214" s="197">
        <v>2</v>
      </c>
      <c r="LPU1214" s="198" t="s">
        <v>237</v>
      </c>
      <c r="LPV1214" s="199">
        <v>0</v>
      </c>
      <c r="LPW1214" s="199"/>
      <c r="LPX1214" s="254">
        <f t="shared" ref="LPX1214:LSB1214" si="242">LPX1215</f>
        <v>448.774</v>
      </c>
      <c r="LPY1214" s="236" t="s">
        <v>239</v>
      </c>
      <c r="LPZ1214" s="253" t="s">
        <v>26</v>
      </c>
      <c r="LQA1214" s="197">
        <v>7</v>
      </c>
      <c r="LQB1214" s="197">
        <v>2</v>
      </c>
      <c r="LQC1214" s="198" t="s">
        <v>237</v>
      </c>
      <c r="LQD1214" s="199">
        <v>0</v>
      </c>
      <c r="LQE1214" s="199"/>
      <c r="LQF1214" s="254">
        <f t="shared" si="242"/>
        <v>448.774</v>
      </c>
      <c r="LQG1214" s="236" t="s">
        <v>239</v>
      </c>
      <c r="LQH1214" s="253" t="s">
        <v>26</v>
      </c>
      <c r="LQI1214" s="197">
        <v>7</v>
      </c>
      <c r="LQJ1214" s="197">
        <v>2</v>
      </c>
      <c r="LQK1214" s="198" t="s">
        <v>237</v>
      </c>
      <c r="LQL1214" s="199">
        <v>0</v>
      </c>
      <c r="LQM1214" s="199"/>
      <c r="LQN1214" s="254">
        <f t="shared" si="242"/>
        <v>448.774</v>
      </c>
      <c r="LQO1214" s="236" t="s">
        <v>239</v>
      </c>
      <c r="LQP1214" s="253" t="s">
        <v>26</v>
      </c>
      <c r="LQQ1214" s="197">
        <v>7</v>
      </c>
      <c r="LQR1214" s="197">
        <v>2</v>
      </c>
      <c r="LQS1214" s="198" t="s">
        <v>237</v>
      </c>
      <c r="LQT1214" s="199">
        <v>0</v>
      </c>
      <c r="LQU1214" s="199"/>
      <c r="LQV1214" s="254">
        <f t="shared" si="242"/>
        <v>448.774</v>
      </c>
      <c r="LQW1214" s="236" t="s">
        <v>239</v>
      </c>
      <c r="LQX1214" s="253" t="s">
        <v>26</v>
      </c>
      <c r="LQY1214" s="197">
        <v>7</v>
      </c>
      <c r="LQZ1214" s="197">
        <v>2</v>
      </c>
      <c r="LRA1214" s="198" t="s">
        <v>237</v>
      </c>
      <c r="LRB1214" s="199">
        <v>0</v>
      </c>
      <c r="LRC1214" s="199"/>
      <c r="LRD1214" s="254">
        <f t="shared" si="242"/>
        <v>448.774</v>
      </c>
      <c r="LRE1214" s="236" t="s">
        <v>239</v>
      </c>
      <c r="LRF1214" s="253" t="s">
        <v>26</v>
      </c>
      <c r="LRG1214" s="197">
        <v>7</v>
      </c>
      <c r="LRH1214" s="197">
        <v>2</v>
      </c>
      <c r="LRI1214" s="198" t="s">
        <v>237</v>
      </c>
      <c r="LRJ1214" s="199">
        <v>0</v>
      </c>
      <c r="LRK1214" s="199"/>
      <c r="LRL1214" s="254">
        <f t="shared" si="242"/>
        <v>448.774</v>
      </c>
      <c r="LRM1214" s="236" t="s">
        <v>239</v>
      </c>
      <c r="LRN1214" s="253" t="s">
        <v>26</v>
      </c>
      <c r="LRO1214" s="197">
        <v>7</v>
      </c>
      <c r="LRP1214" s="197">
        <v>2</v>
      </c>
      <c r="LRQ1214" s="198" t="s">
        <v>237</v>
      </c>
      <c r="LRR1214" s="199">
        <v>0</v>
      </c>
      <c r="LRS1214" s="199"/>
      <c r="LRT1214" s="254">
        <f t="shared" si="242"/>
        <v>448.774</v>
      </c>
      <c r="LRU1214" s="236" t="s">
        <v>239</v>
      </c>
      <c r="LRV1214" s="253" t="s">
        <v>26</v>
      </c>
      <c r="LRW1214" s="197">
        <v>7</v>
      </c>
      <c r="LRX1214" s="197">
        <v>2</v>
      </c>
      <c r="LRY1214" s="198" t="s">
        <v>237</v>
      </c>
      <c r="LRZ1214" s="199">
        <v>0</v>
      </c>
      <c r="LSA1214" s="199"/>
      <c r="LSB1214" s="254">
        <f t="shared" si="242"/>
        <v>448.774</v>
      </c>
      <c r="LSC1214" s="236" t="s">
        <v>239</v>
      </c>
      <c r="LSD1214" s="253" t="s">
        <v>26</v>
      </c>
      <c r="LSE1214" s="197">
        <v>7</v>
      </c>
      <c r="LSF1214" s="197">
        <v>2</v>
      </c>
      <c r="LSG1214" s="198" t="s">
        <v>237</v>
      </c>
      <c r="LSH1214" s="199">
        <v>0</v>
      </c>
      <c r="LSI1214" s="199"/>
      <c r="LSJ1214" s="254">
        <f t="shared" ref="LSJ1214:LUN1214" si="243">LSJ1215</f>
        <v>448.774</v>
      </c>
      <c r="LSK1214" s="236" t="s">
        <v>239</v>
      </c>
      <c r="LSL1214" s="253" t="s">
        <v>26</v>
      </c>
      <c r="LSM1214" s="197">
        <v>7</v>
      </c>
      <c r="LSN1214" s="197">
        <v>2</v>
      </c>
      <c r="LSO1214" s="198" t="s">
        <v>237</v>
      </c>
      <c r="LSP1214" s="199">
        <v>0</v>
      </c>
      <c r="LSQ1214" s="199"/>
      <c r="LSR1214" s="254">
        <f t="shared" si="243"/>
        <v>448.774</v>
      </c>
      <c r="LSS1214" s="236" t="s">
        <v>239</v>
      </c>
      <c r="LST1214" s="253" t="s">
        <v>26</v>
      </c>
      <c r="LSU1214" s="197">
        <v>7</v>
      </c>
      <c r="LSV1214" s="197">
        <v>2</v>
      </c>
      <c r="LSW1214" s="198" t="s">
        <v>237</v>
      </c>
      <c r="LSX1214" s="199">
        <v>0</v>
      </c>
      <c r="LSY1214" s="199"/>
      <c r="LSZ1214" s="254">
        <f t="shared" si="243"/>
        <v>448.774</v>
      </c>
      <c r="LTA1214" s="236" t="s">
        <v>239</v>
      </c>
      <c r="LTB1214" s="253" t="s">
        <v>26</v>
      </c>
      <c r="LTC1214" s="197">
        <v>7</v>
      </c>
      <c r="LTD1214" s="197">
        <v>2</v>
      </c>
      <c r="LTE1214" s="198" t="s">
        <v>237</v>
      </c>
      <c r="LTF1214" s="199">
        <v>0</v>
      </c>
      <c r="LTG1214" s="199"/>
      <c r="LTH1214" s="254">
        <f t="shared" si="243"/>
        <v>448.774</v>
      </c>
      <c r="LTI1214" s="236" t="s">
        <v>239</v>
      </c>
      <c r="LTJ1214" s="253" t="s">
        <v>26</v>
      </c>
      <c r="LTK1214" s="197">
        <v>7</v>
      </c>
      <c r="LTL1214" s="197">
        <v>2</v>
      </c>
      <c r="LTM1214" s="198" t="s">
        <v>237</v>
      </c>
      <c r="LTN1214" s="199">
        <v>0</v>
      </c>
      <c r="LTO1214" s="199"/>
      <c r="LTP1214" s="254">
        <f t="shared" si="243"/>
        <v>448.774</v>
      </c>
      <c r="LTQ1214" s="236" t="s">
        <v>239</v>
      </c>
      <c r="LTR1214" s="253" t="s">
        <v>26</v>
      </c>
      <c r="LTS1214" s="197">
        <v>7</v>
      </c>
      <c r="LTT1214" s="197">
        <v>2</v>
      </c>
      <c r="LTU1214" s="198" t="s">
        <v>237</v>
      </c>
      <c r="LTV1214" s="199">
        <v>0</v>
      </c>
      <c r="LTW1214" s="199"/>
      <c r="LTX1214" s="254">
        <f t="shared" si="243"/>
        <v>448.774</v>
      </c>
      <c r="LTY1214" s="236" t="s">
        <v>239</v>
      </c>
      <c r="LTZ1214" s="253" t="s">
        <v>26</v>
      </c>
      <c r="LUA1214" s="197">
        <v>7</v>
      </c>
      <c r="LUB1214" s="197">
        <v>2</v>
      </c>
      <c r="LUC1214" s="198" t="s">
        <v>237</v>
      </c>
      <c r="LUD1214" s="199">
        <v>0</v>
      </c>
      <c r="LUE1214" s="199"/>
      <c r="LUF1214" s="254">
        <f t="shared" si="243"/>
        <v>448.774</v>
      </c>
      <c r="LUG1214" s="236" t="s">
        <v>239</v>
      </c>
      <c r="LUH1214" s="253" t="s">
        <v>26</v>
      </c>
      <c r="LUI1214" s="197">
        <v>7</v>
      </c>
      <c r="LUJ1214" s="197">
        <v>2</v>
      </c>
      <c r="LUK1214" s="198" t="s">
        <v>237</v>
      </c>
      <c r="LUL1214" s="199">
        <v>0</v>
      </c>
      <c r="LUM1214" s="199"/>
      <c r="LUN1214" s="254">
        <f t="shared" si="243"/>
        <v>448.774</v>
      </c>
      <c r="LUO1214" s="236" t="s">
        <v>239</v>
      </c>
      <c r="LUP1214" s="253" t="s">
        <v>26</v>
      </c>
      <c r="LUQ1214" s="197">
        <v>7</v>
      </c>
      <c r="LUR1214" s="197">
        <v>2</v>
      </c>
      <c r="LUS1214" s="198" t="s">
        <v>237</v>
      </c>
      <c r="LUT1214" s="199">
        <v>0</v>
      </c>
      <c r="LUU1214" s="199"/>
      <c r="LUV1214" s="254">
        <f t="shared" ref="LUV1214:LWZ1214" si="244">LUV1215</f>
        <v>448.774</v>
      </c>
      <c r="LUW1214" s="236" t="s">
        <v>239</v>
      </c>
      <c r="LUX1214" s="253" t="s">
        <v>26</v>
      </c>
      <c r="LUY1214" s="197">
        <v>7</v>
      </c>
      <c r="LUZ1214" s="197">
        <v>2</v>
      </c>
      <c r="LVA1214" s="198" t="s">
        <v>237</v>
      </c>
      <c r="LVB1214" s="199">
        <v>0</v>
      </c>
      <c r="LVC1214" s="199"/>
      <c r="LVD1214" s="254">
        <f t="shared" si="244"/>
        <v>448.774</v>
      </c>
      <c r="LVE1214" s="236" t="s">
        <v>239</v>
      </c>
      <c r="LVF1214" s="253" t="s">
        <v>26</v>
      </c>
      <c r="LVG1214" s="197">
        <v>7</v>
      </c>
      <c r="LVH1214" s="197">
        <v>2</v>
      </c>
      <c r="LVI1214" s="198" t="s">
        <v>237</v>
      </c>
      <c r="LVJ1214" s="199">
        <v>0</v>
      </c>
      <c r="LVK1214" s="199"/>
      <c r="LVL1214" s="254">
        <f t="shared" si="244"/>
        <v>448.774</v>
      </c>
      <c r="LVM1214" s="236" t="s">
        <v>239</v>
      </c>
      <c r="LVN1214" s="253" t="s">
        <v>26</v>
      </c>
      <c r="LVO1214" s="197">
        <v>7</v>
      </c>
      <c r="LVP1214" s="197">
        <v>2</v>
      </c>
      <c r="LVQ1214" s="198" t="s">
        <v>237</v>
      </c>
      <c r="LVR1214" s="199">
        <v>0</v>
      </c>
      <c r="LVS1214" s="199"/>
      <c r="LVT1214" s="254">
        <f t="shared" si="244"/>
        <v>448.774</v>
      </c>
      <c r="LVU1214" s="236" t="s">
        <v>239</v>
      </c>
      <c r="LVV1214" s="253" t="s">
        <v>26</v>
      </c>
      <c r="LVW1214" s="197">
        <v>7</v>
      </c>
      <c r="LVX1214" s="197">
        <v>2</v>
      </c>
      <c r="LVY1214" s="198" t="s">
        <v>237</v>
      </c>
      <c r="LVZ1214" s="199">
        <v>0</v>
      </c>
      <c r="LWA1214" s="199"/>
      <c r="LWB1214" s="254">
        <f t="shared" si="244"/>
        <v>448.774</v>
      </c>
      <c r="LWC1214" s="236" t="s">
        <v>239</v>
      </c>
      <c r="LWD1214" s="253" t="s">
        <v>26</v>
      </c>
      <c r="LWE1214" s="197">
        <v>7</v>
      </c>
      <c r="LWF1214" s="197">
        <v>2</v>
      </c>
      <c r="LWG1214" s="198" t="s">
        <v>237</v>
      </c>
      <c r="LWH1214" s="199">
        <v>0</v>
      </c>
      <c r="LWI1214" s="199"/>
      <c r="LWJ1214" s="254">
        <f t="shared" si="244"/>
        <v>448.774</v>
      </c>
      <c r="LWK1214" s="236" t="s">
        <v>239</v>
      </c>
      <c r="LWL1214" s="253" t="s">
        <v>26</v>
      </c>
      <c r="LWM1214" s="197">
        <v>7</v>
      </c>
      <c r="LWN1214" s="197">
        <v>2</v>
      </c>
      <c r="LWO1214" s="198" t="s">
        <v>237</v>
      </c>
      <c r="LWP1214" s="199">
        <v>0</v>
      </c>
      <c r="LWQ1214" s="199"/>
      <c r="LWR1214" s="254">
        <f t="shared" si="244"/>
        <v>448.774</v>
      </c>
      <c r="LWS1214" s="236" t="s">
        <v>239</v>
      </c>
      <c r="LWT1214" s="253" t="s">
        <v>26</v>
      </c>
      <c r="LWU1214" s="197">
        <v>7</v>
      </c>
      <c r="LWV1214" s="197">
        <v>2</v>
      </c>
      <c r="LWW1214" s="198" t="s">
        <v>237</v>
      </c>
      <c r="LWX1214" s="199">
        <v>0</v>
      </c>
      <c r="LWY1214" s="199"/>
      <c r="LWZ1214" s="254">
        <f t="shared" si="244"/>
        <v>448.774</v>
      </c>
      <c r="LXA1214" s="236" t="s">
        <v>239</v>
      </c>
      <c r="LXB1214" s="253" t="s">
        <v>26</v>
      </c>
      <c r="LXC1214" s="197">
        <v>7</v>
      </c>
      <c r="LXD1214" s="197">
        <v>2</v>
      </c>
      <c r="LXE1214" s="198" t="s">
        <v>237</v>
      </c>
      <c r="LXF1214" s="199">
        <v>0</v>
      </c>
      <c r="LXG1214" s="199"/>
      <c r="LXH1214" s="254">
        <f t="shared" ref="LXH1214:LZL1214" si="245">LXH1215</f>
        <v>448.774</v>
      </c>
      <c r="LXI1214" s="236" t="s">
        <v>239</v>
      </c>
      <c r="LXJ1214" s="253" t="s">
        <v>26</v>
      </c>
      <c r="LXK1214" s="197">
        <v>7</v>
      </c>
      <c r="LXL1214" s="197">
        <v>2</v>
      </c>
      <c r="LXM1214" s="198" t="s">
        <v>237</v>
      </c>
      <c r="LXN1214" s="199">
        <v>0</v>
      </c>
      <c r="LXO1214" s="199"/>
      <c r="LXP1214" s="254">
        <f t="shared" si="245"/>
        <v>448.774</v>
      </c>
      <c r="LXQ1214" s="236" t="s">
        <v>239</v>
      </c>
      <c r="LXR1214" s="253" t="s">
        <v>26</v>
      </c>
      <c r="LXS1214" s="197">
        <v>7</v>
      </c>
      <c r="LXT1214" s="197">
        <v>2</v>
      </c>
      <c r="LXU1214" s="198" t="s">
        <v>237</v>
      </c>
      <c r="LXV1214" s="199">
        <v>0</v>
      </c>
      <c r="LXW1214" s="199"/>
      <c r="LXX1214" s="254">
        <f t="shared" si="245"/>
        <v>448.774</v>
      </c>
      <c r="LXY1214" s="236" t="s">
        <v>239</v>
      </c>
      <c r="LXZ1214" s="253" t="s">
        <v>26</v>
      </c>
      <c r="LYA1214" s="197">
        <v>7</v>
      </c>
      <c r="LYB1214" s="197">
        <v>2</v>
      </c>
      <c r="LYC1214" s="198" t="s">
        <v>237</v>
      </c>
      <c r="LYD1214" s="199">
        <v>0</v>
      </c>
      <c r="LYE1214" s="199"/>
      <c r="LYF1214" s="254">
        <f t="shared" si="245"/>
        <v>448.774</v>
      </c>
      <c r="LYG1214" s="236" t="s">
        <v>239</v>
      </c>
      <c r="LYH1214" s="253" t="s">
        <v>26</v>
      </c>
      <c r="LYI1214" s="197">
        <v>7</v>
      </c>
      <c r="LYJ1214" s="197">
        <v>2</v>
      </c>
      <c r="LYK1214" s="198" t="s">
        <v>237</v>
      </c>
      <c r="LYL1214" s="199">
        <v>0</v>
      </c>
      <c r="LYM1214" s="199"/>
      <c r="LYN1214" s="254">
        <f t="shared" si="245"/>
        <v>448.774</v>
      </c>
      <c r="LYO1214" s="236" t="s">
        <v>239</v>
      </c>
      <c r="LYP1214" s="253" t="s">
        <v>26</v>
      </c>
      <c r="LYQ1214" s="197">
        <v>7</v>
      </c>
      <c r="LYR1214" s="197">
        <v>2</v>
      </c>
      <c r="LYS1214" s="198" t="s">
        <v>237</v>
      </c>
      <c r="LYT1214" s="199">
        <v>0</v>
      </c>
      <c r="LYU1214" s="199"/>
      <c r="LYV1214" s="254">
        <f t="shared" si="245"/>
        <v>448.774</v>
      </c>
      <c r="LYW1214" s="236" t="s">
        <v>239</v>
      </c>
      <c r="LYX1214" s="253" t="s">
        <v>26</v>
      </c>
      <c r="LYY1214" s="197">
        <v>7</v>
      </c>
      <c r="LYZ1214" s="197">
        <v>2</v>
      </c>
      <c r="LZA1214" s="198" t="s">
        <v>237</v>
      </c>
      <c r="LZB1214" s="199">
        <v>0</v>
      </c>
      <c r="LZC1214" s="199"/>
      <c r="LZD1214" s="254">
        <f t="shared" si="245"/>
        <v>448.774</v>
      </c>
      <c r="LZE1214" s="236" t="s">
        <v>239</v>
      </c>
      <c r="LZF1214" s="253" t="s">
        <v>26</v>
      </c>
      <c r="LZG1214" s="197">
        <v>7</v>
      </c>
      <c r="LZH1214" s="197">
        <v>2</v>
      </c>
      <c r="LZI1214" s="198" t="s">
        <v>237</v>
      </c>
      <c r="LZJ1214" s="199">
        <v>0</v>
      </c>
      <c r="LZK1214" s="199"/>
      <c r="LZL1214" s="254">
        <f t="shared" si="245"/>
        <v>448.774</v>
      </c>
      <c r="LZM1214" s="236" t="s">
        <v>239</v>
      </c>
      <c r="LZN1214" s="253" t="s">
        <v>26</v>
      </c>
      <c r="LZO1214" s="197">
        <v>7</v>
      </c>
      <c r="LZP1214" s="197">
        <v>2</v>
      </c>
      <c r="LZQ1214" s="198" t="s">
        <v>237</v>
      </c>
      <c r="LZR1214" s="199">
        <v>0</v>
      </c>
      <c r="LZS1214" s="199"/>
      <c r="LZT1214" s="254">
        <f t="shared" ref="LZT1214:MBX1214" si="246">LZT1215</f>
        <v>448.774</v>
      </c>
      <c r="LZU1214" s="236" t="s">
        <v>239</v>
      </c>
      <c r="LZV1214" s="253" t="s">
        <v>26</v>
      </c>
      <c r="LZW1214" s="197">
        <v>7</v>
      </c>
      <c r="LZX1214" s="197">
        <v>2</v>
      </c>
      <c r="LZY1214" s="198" t="s">
        <v>237</v>
      </c>
      <c r="LZZ1214" s="199">
        <v>0</v>
      </c>
      <c r="MAA1214" s="199"/>
      <c r="MAB1214" s="254">
        <f t="shared" si="246"/>
        <v>448.774</v>
      </c>
      <c r="MAC1214" s="236" t="s">
        <v>239</v>
      </c>
      <c r="MAD1214" s="253" t="s">
        <v>26</v>
      </c>
      <c r="MAE1214" s="197">
        <v>7</v>
      </c>
      <c r="MAF1214" s="197">
        <v>2</v>
      </c>
      <c r="MAG1214" s="198" t="s">
        <v>237</v>
      </c>
      <c r="MAH1214" s="199">
        <v>0</v>
      </c>
      <c r="MAI1214" s="199"/>
      <c r="MAJ1214" s="254">
        <f t="shared" si="246"/>
        <v>448.774</v>
      </c>
      <c r="MAK1214" s="236" t="s">
        <v>239</v>
      </c>
      <c r="MAL1214" s="253" t="s">
        <v>26</v>
      </c>
      <c r="MAM1214" s="197">
        <v>7</v>
      </c>
      <c r="MAN1214" s="197">
        <v>2</v>
      </c>
      <c r="MAO1214" s="198" t="s">
        <v>237</v>
      </c>
      <c r="MAP1214" s="199">
        <v>0</v>
      </c>
      <c r="MAQ1214" s="199"/>
      <c r="MAR1214" s="254">
        <f t="shared" si="246"/>
        <v>448.774</v>
      </c>
      <c r="MAS1214" s="236" t="s">
        <v>239</v>
      </c>
      <c r="MAT1214" s="253" t="s">
        <v>26</v>
      </c>
      <c r="MAU1214" s="197">
        <v>7</v>
      </c>
      <c r="MAV1214" s="197">
        <v>2</v>
      </c>
      <c r="MAW1214" s="198" t="s">
        <v>237</v>
      </c>
      <c r="MAX1214" s="199">
        <v>0</v>
      </c>
      <c r="MAY1214" s="199"/>
      <c r="MAZ1214" s="254">
        <f t="shared" si="246"/>
        <v>448.774</v>
      </c>
      <c r="MBA1214" s="236" t="s">
        <v>239</v>
      </c>
      <c r="MBB1214" s="253" t="s">
        <v>26</v>
      </c>
      <c r="MBC1214" s="197">
        <v>7</v>
      </c>
      <c r="MBD1214" s="197">
        <v>2</v>
      </c>
      <c r="MBE1214" s="198" t="s">
        <v>237</v>
      </c>
      <c r="MBF1214" s="199">
        <v>0</v>
      </c>
      <c r="MBG1214" s="199"/>
      <c r="MBH1214" s="254">
        <f t="shared" si="246"/>
        <v>448.774</v>
      </c>
      <c r="MBI1214" s="236" t="s">
        <v>239</v>
      </c>
      <c r="MBJ1214" s="253" t="s">
        <v>26</v>
      </c>
      <c r="MBK1214" s="197">
        <v>7</v>
      </c>
      <c r="MBL1214" s="197">
        <v>2</v>
      </c>
      <c r="MBM1214" s="198" t="s">
        <v>237</v>
      </c>
      <c r="MBN1214" s="199">
        <v>0</v>
      </c>
      <c r="MBO1214" s="199"/>
      <c r="MBP1214" s="254">
        <f t="shared" si="246"/>
        <v>448.774</v>
      </c>
      <c r="MBQ1214" s="236" t="s">
        <v>239</v>
      </c>
      <c r="MBR1214" s="253" t="s">
        <v>26</v>
      </c>
      <c r="MBS1214" s="197">
        <v>7</v>
      </c>
      <c r="MBT1214" s="197">
        <v>2</v>
      </c>
      <c r="MBU1214" s="198" t="s">
        <v>237</v>
      </c>
      <c r="MBV1214" s="199">
        <v>0</v>
      </c>
      <c r="MBW1214" s="199"/>
      <c r="MBX1214" s="254">
        <f t="shared" si="246"/>
        <v>448.774</v>
      </c>
      <c r="MBY1214" s="236" t="s">
        <v>239</v>
      </c>
      <c r="MBZ1214" s="253" t="s">
        <v>26</v>
      </c>
      <c r="MCA1214" s="197">
        <v>7</v>
      </c>
      <c r="MCB1214" s="197">
        <v>2</v>
      </c>
      <c r="MCC1214" s="198" t="s">
        <v>237</v>
      </c>
      <c r="MCD1214" s="199">
        <v>0</v>
      </c>
      <c r="MCE1214" s="199"/>
      <c r="MCF1214" s="254">
        <f t="shared" ref="MCF1214:MEJ1214" si="247">MCF1215</f>
        <v>448.774</v>
      </c>
      <c r="MCG1214" s="236" t="s">
        <v>239</v>
      </c>
      <c r="MCH1214" s="253" t="s">
        <v>26</v>
      </c>
      <c r="MCI1214" s="197">
        <v>7</v>
      </c>
      <c r="MCJ1214" s="197">
        <v>2</v>
      </c>
      <c r="MCK1214" s="198" t="s">
        <v>237</v>
      </c>
      <c r="MCL1214" s="199">
        <v>0</v>
      </c>
      <c r="MCM1214" s="199"/>
      <c r="MCN1214" s="254">
        <f t="shared" si="247"/>
        <v>448.774</v>
      </c>
      <c r="MCO1214" s="236" t="s">
        <v>239</v>
      </c>
      <c r="MCP1214" s="253" t="s">
        <v>26</v>
      </c>
      <c r="MCQ1214" s="197">
        <v>7</v>
      </c>
      <c r="MCR1214" s="197">
        <v>2</v>
      </c>
      <c r="MCS1214" s="198" t="s">
        <v>237</v>
      </c>
      <c r="MCT1214" s="199">
        <v>0</v>
      </c>
      <c r="MCU1214" s="199"/>
      <c r="MCV1214" s="254">
        <f t="shared" si="247"/>
        <v>448.774</v>
      </c>
      <c r="MCW1214" s="236" t="s">
        <v>239</v>
      </c>
      <c r="MCX1214" s="253" t="s">
        <v>26</v>
      </c>
      <c r="MCY1214" s="197">
        <v>7</v>
      </c>
      <c r="MCZ1214" s="197">
        <v>2</v>
      </c>
      <c r="MDA1214" s="198" t="s">
        <v>237</v>
      </c>
      <c r="MDB1214" s="199">
        <v>0</v>
      </c>
      <c r="MDC1214" s="199"/>
      <c r="MDD1214" s="254">
        <f t="shared" si="247"/>
        <v>448.774</v>
      </c>
      <c r="MDE1214" s="236" t="s">
        <v>239</v>
      </c>
      <c r="MDF1214" s="253" t="s">
        <v>26</v>
      </c>
      <c r="MDG1214" s="197">
        <v>7</v>
      </c>
      <c r="MDH1214" s="197">
        <v>2</v>
      </c>
      <c r="MDI1214" s="198" t="s">
        <v>237</v>
      </c>
      <c r="MDJ1214" s="199">
        <v>0</v>
      </c>
      <c r="MDK1214" s="199"/>
      <c r="MDL1214" s="254">
        <f t="shared" si="247"/>
        <v>448.774</v>
      </c>
      <c r="MDM1214" s="236" t="s">
        <v>239</v>
      </c>
      <c r="MDN1214" s="253" t="s">
        <v>26</v>
      </c>
      <c r="MDO1214" s="197">
        <v>7</v>
      </c>
      <c r="MDP1214" s="197">
        <v>2</v>
      </c>
      <c r="MDQ1214" s="198" t="s">
        <v>237</v>
      </c>
      <c r="MDR1214" s="199">
        <v>0</v>
      </c>
      <c r="MDS1214" s="199"/>
      <c r="MDT1214" s="254">
        <f t="shared" si="247"/>
        <v>448.774</v>
      </c>
      <c r="MDU1214" s="236" t="s">
        <v>239</v>
      </c>
      <c r="MDV1214" s="253" t="s">
        <v>26</v>
      </c>
      <c r="MDW1214" s="197">
        <v>7</v>
      </c>
      <c r="MDX1214" s="197">
        <v>2</v>
      </c>
      <c r="MDY1214" s="198" t="s">
        <v>237</v>
      </c>
      <c r="MDZ1214" s="199">
        <v>0</v>
      </c>
      <c r="MEA1214" s="199"/>
      <c r="MEB1214" s="254">
        <f t="shared" si="247"/>
        <v>448.774</v>
      </c>
      <c r="MEC1214" s="236" t="s">
        <v>239</v>
      </c>
      <c r="MED1214" s="253" t="s">
        <v>26</v>
      </c>
      <c r="MEE1214" s="197">
        <v>7</v>
      </c>
      <c r="MEF1214" s="197">
        <v>2</v>
      </c>
      <c r="MEG1214" s="198" t="s">
        <v>237</v>
      </c>
      <c r="MEH1214" s="199">
        <v>0</v>
      </c>
      <c r="MEI1214" s="199"/>
      <c r="MEJ1214" s="254">
        <f t="shared" si="247"/>
        <v>448.774</v>
      </c>
      <c r="MEK1214" s="236" t="s">
        <v>239</v>
      </c>
      <c r="MEL1214" s="253" t="s">
        <v>26</v>
      </c>
      <c r="MEM1214" s="197">
        <v>7</v>
      </c>
      <c r="MEN1214" s="197">
        <v>2</v>
      </c>
      <c r="MEO1214" s="198" t="s">
        <v>237</v>
      </c>
      <c r="MEP1214" s="199">
        <v>0</v>
      </c>
      <c r="MEQ1214" s="199"/>
      <c r="MER1214" s="254">
        <f t="shared" ref="MER1214:MGV1214" si="248">MER1215</f>
        <v>448.774</v>
      </c>
      <c r="MES1214" s="236" t="s">
        <v>239</v>
      </c>
      <c r="MET1214" s="253" t="s">
        <v>26</v>
      </c>
      <c r="MEU1214" s="197">
        <v>7</v>
      </c>
      <c r="MEV1214" s="197">
        <v>2</v>
      </c>
      <c r="MEW1214" s="198" t="s">
        <v>237</v>
      </c>
      <c r="MEX1214" s="199">
        <v>0</v>
      </c>
      <c r="MEY1214" s="199"/>
      <c r="MEZ1214" s="254">
        <f t="shared" si="248"/>
        <v>448.774</v>
      </c>
      <c r="MFA1214" s="236" t="s">
        <v>239</v>
      </c>
      <c r="MFB1214" s="253" t="s">
        <v>26</v>
      </c>
      <c r="MFC1214" s="197">
        <v>7</v>
      </c>
      <c r="MFD1214" s="197">
        <v>2</v>
      </c>
      <c r="MFE1214" s="198" t="s">
        <v>237</v>
      </c>
      <c r="MFF1214" s="199">
        <v>0</v>
      </c>
      <c r="MFG1214" s="199"/>
      <c r="MFH1214" s="254">
        <f t="shared" si="248"/>
        <v>448.774</v>
      </c>
      <c r="MFI1214" s="236" t="s">
        <v>239</v>
      </c>
      <c r="MFJ1214" s="253" t="s">
        <v>26</v>
      </c>
      <c r="MFK1214" s="197">
        <v>7</v>
      </c>
      <c r="MFL1214" s="197">
        <v>2</v>
      </c>
      <c r="MFM1214" s="198" t="s">
        <v>237</v>
      </c>
      <c r="MFN1214" s="199">
        <v>0</v>
      </c>
      <c r="MFO1214" s="199"/>
      <c r="MFP1214" s="254">
        <f t="shared" si="248"/>
        <v>448.774</v>
      </c>
      <c r="MFQ1214" s="236" t="s">
        <v>239</v>
      </c>
      <c r="MFR1214" s="253" t="s">
        <v>26</v>
      </c>
      <c r="MFS1214" s="197">
        <v>7</v>
      </c>
      <c r="MFT1214" s="197">
        <v>2</v>
      </c>
      <c r="MFU1214" s="198" t="s">
        <v>237</v>
      </c>
      <c r="MFV1214" s="199">
        <v>0</v>
      </c>
      <c r="MFW1214" s="199"/>
      <c r="MFX1214" s="254">
        <f t="shared" si="248"/>
        <v>448.774</v>
      </c>
      <c r="MFY1214" s="236" t="s">
        <v>239</v>
      </c>
      <c r="MFZ1214" s="253" t="s">
        <v>26</v>
      </c>
      <c r="MGA1214" s="197">
        <v>7</v>
      </c>
      <c r="MGB1214" s="197">
        <v>2</v>
      </c>
      <c r="MGC1214" s="198" t="s">
        <v>237</v>
      </c>
      <c r="MGD1214" s="199">
        <v>0</v>
      </c>
      <c r="MGE1214" s="199"/>
      <c r="MGF1214" s="254">
        <f t="shared" si="248"/>
        <v>448.774</v>
      </c>
      <c r="MGG1214" s="236" t="s">
        <v>239</v>
      </c>
      <c r="MGH1214" s="253" t="s">
        <v>26</v>
      </c>
      <c r="MGI1214" s="197">
        <v>7</v>
      </c>
      <c r="MGJ1214" s="197">
        <v>2</v>
      </c>
      <c r="MGK1214" s="198" t="s">
        <v>237</v>
      </c>
      <c r="MGL1214" s="199">
        <v>0</v>
      </c>
      <c r="MGM1214" s="199"/>
      <c r="MGN1214" s="254">
        <f t="shared" si="248"/>
        <v>448.774</v>
      </c>
      <c r="MGO1214" s="236" t="s">
        <v>239</v>
      </c>
      <c r="MGP1214" s="253" t="s">
        <v>26</v>
      </c>
      <c r="MGQ1214" s="197">
        <v>7</v>
      </c>
      <c r="MGR1214" s="197">
        <v>2</v>
      </c>
      <c r="MGS1214" s="198" t="s">
        <v>237</v>
      </c>
      <c r="MGT1214" s="199">
        <v>0</v>
      </c>
      <c r="MGU1214" s="199"/>
      <c r="MGV1214" s="254">
        <f t="shared" si="248"/>
        <v>448.774</v>
      </c>
      <c r="MGW1214" s="236" t="s">
        <v>239</v>
      </c>
      <c r="MGX1214" s="253" t="s">
        <v>26</v>
      </c>
      <c r="MGY1214" s="197">
        <v>7</v>
      </c>
      <c r="MGZ1214" s="197">
        <v>2</v>
      </c>
      <c r="MHA1214" s="198" t="s">
        <v>237</v>
      </c>
      <c r="MHB1214" s="199">
        <v>0</v>
      </c>
      <c r="MHC1214" s="199"/>
      <c r="MHD1214" s="254">
        <f t="shared" ref="MHD1214:MJH1214" si="249">MHD1215</f>
        <v>448.774</v>
      </c>
      <c r="MHE1214" s="236" t="s">
        <v>239</v>
      </c>
      <c r="MHF1214" s="253" t="s">
        <v>26</v>
      </c>
      <c r="MHG1214" s="197">
        <v>7</v>
      </c>
      <c r="MHH1214" s="197">
        <v>2</v>
      </c>
      <c r="MHI1214" s="198" t="s">
        <v>237</v>
      </c>
      <c r="MHJ1214" s="199">
        <v>0</v>
      </c>
      <c r="MHK1214" s="199"/>
      <c r="MHL1214" s="254">
        <f t="shared" si="249"/>
        <v>448.774</v>
      </c>
      <c r="MHM1214" s="236" t="s">
        <v>239</v>
      </c>
      <c r="MHN1214" s="253" t="s">
        <v>26</v>
      </c>
      <c r="MHO1214" s="197">
        <v>7</v>
      </c>
      <c r="MHP1214" s="197">
        <v>2</v>
      </c>
      <c r="MHQ1214" s="198" t="s">
        <v>237</v>
      </c>
      <c r="MHR1214" s="199">
        <v>0</v>
      </c>
      <c r="MHS1214" s="199"/>
      <c r="MHT1214" s="254">
        <f t="shared" si="249"/>
        <v>448.774</v>
      </c>
      <c r="MHU1214" s="236" t="s">
        <v>239</v>
      </c>
      <c r="MHV1214" s="253" t="s">
        <v>26</v>
      </c>
      <c r="MHW1214" s="197">
        <v>7</v>
      </c>
      <c r="MHX1214" s="197">
        <v>2</v>
      </c>
      <c r="MHY1214" s="198" t="s">
        <v>237</v>
      </c>
      <c r="MHZ1214" s="199">
        <v>0</v>
      </c>
      <c r="MIA1214" s="199"/>
      <c r="MIB1214" s="254">
        <f t="shared" si="249"/>
        <v>448.774</v>
      </c>
      <c r="MIC1214" s="236" t="s">
        <v>239</v>
      </c>
      <c r="MID1214" s="253" t="s">
        <v>26</v>
      </c>
      <c r="MIE1214" s="197">
        <v>7</v>
      </c>
      <c r="MIF1214" s="197">
        <v>2</v>
      </c>
      <c r="MIG1214" s="198" t="s">
        <v>237</v>
      </c>
      <c r="MIH1214" s="199">
        <v>0</v>
      </c>
      <c r="MII1214" s="199"/>
      <c r="MIJ1214" s="254">
        <f t="shared" si="249"/>
        <v>448.774</v>
      </c>
      <c r="MIK1214" s="236" t="s">
        <v>239</v>
      </c>
      <c r="MIL1214" s="253" t="s">
        <v>26</v>
      </c>
      <c r="MIM1214" s="197">
        <v>7</v>
      </c>
      <c r="MIN1214" s="197">
        <v>2</v>
      </c>
      <c r="MIO1214" s="198" t="s">
        <v>237</v>
      </c>
      <c r="MIP1214" s="199">
        <v>0</v>
      </c>
      <c r="MIQ1214" s="199"/>
      <c r="MIR1214" s="254">
        <f t="shared" si="249"/>
        <v>448.774</v>
      </c>
      <c r="MIS1214" s="236" t="s">
        <v>239</v>
      </c>
      <c r="MIT1214" s="253" t="s">
        <v>26</v>
      </c>
      <c r="MIU1214" s="197">
        <v>7</v>
      </c>
      <c r="MIV1214" s="197">
        <v>2</v>
      </c>
      <c r="MIW1214" s="198" t="s">
        <v>237</v>
      </c>
      <c r="MIX1214" s="199">
        <v>0</v>
      </c>
      <c r="MIY1214" s="199"/>
      <c r="MIZ1214" s="254">
        <f t="shared" si="249"/>
        <v>448.774</v>
      </c>
      <c r="MJA1214" s="236" t="s">
        <v>239</v>
      </c>
      <c r="MJB1214" s="253" t="s">
        <v>26</v>
      </c>
      <c r="MJC1214" s="197">
        <v>7</v>
      </c>
      <c r="MJD1214" s="197">
        <v>2</v>
      </c>
      <c r="MJE1214" s="198" t="s">
        <v>237</v>
      </c>
      <c r="MJF1214" s="199">
        <v>0</v>
      </c>
      <c r="MJG1214" s="199"/>
      <c r="MJH1214" s="254">
        <f t="shared" si="249"/>
        <v>448.774</v>
      </c>
      <c r="MJI1214" s="236" t="s">
        <v>239</v>
      </c>
      <c r="MJJ1214" s="253" t="s">
        <v>26</v>
      </c>
      <c r="MJK1214" s="197">
        <v>7</v>
      </c>
      <c r="MJL1214" s="197">
        <v>2</v>
      </c>
      <c r="MJM1214" s="198" t="s">
        <v>237</v>
      </c>
      <c r="MJN1214" s="199">
        <v>0</v>
      </c>
      <c r="MJO1214" s="199"/>
      <c r="MJP1214" s="254">
        <f t="shared" ref="MJP1214:MLT1214" si="250">MJP1215</f>
        <v>448.774</v>
      </c>
      <c r="MJQ1214" s="236" t="s">
        <v>239</v>
      </c>
      <c r="MJR1214" s="253" t="s">
        <v>26</v>
      </c>
      <c r="MJS1214" s="197">
        <v>7</v>
      </c>
      <c r="MJT1214" s="197">
        <v>2</v>
      </c>
      <c r="MJU1214" s="198" t="s">
        <v>237</v>
      </c>
      <c r="MJV1214" s="199">
        <v>0</v>
      </c>
      <c r="MJW1214" s="199"/>
      <c r="MJX1214" s="254">
        <f t="shared" si="250"/>
        <v>448.774</v>
      </c>
      <c r="MJY1214" s="236" t="s">
        <v>239</v>
      </c>
      <c r="MJZ1214" s="253" t="s">
        <v>26</v>
      </c>
      <c r="MKA1214" s="197">
        <v>7</v>
      </c>
      <c r="MKB1214" s="197">
        <v>2</v>
      </c>
      <c r="MKC1214" s="198" t="s">
        <v>237</v>
      </c>
      <c r="MKD1214" s="199">
        <v>0</v>
      </c>
      <c r="MKE1214" s="199"/>
      <c r="MKF1214" s="254">
        <f t="shared" si="250"/>
        <v>448.774</v>
      </c>
      <c r="MKG1214" s="236" t="s">
        <v>239</v>
      </c>
      <c r="MKH1214" s="253" t="s">
        <v>26</v>
      </c>
      <c r="MKI1214" s="197">
        <v>7</v>
      </c>
      <c r="MKJ1214" s="197">
        <v>2</v>
      </c>
      <c r="MKK1214" s="198" t="s">
        <v>237</v>
      </c>
      <c r="MKL1214" s="199">
        <v>0</v>
      </c>
      <c r="MKM1214" s="199"/>
      <c r="MKN1214" s="254">
        <f t="shared" si="250"/>
        <v>448.774</v>
      </c>
      <c r="MKO1214" s="236" t="s">
        <v>239</v>
      </c>
      <c r="MKP1214" s="253" t="s">
        <v>26</v>
      </c>
      <c r="MKQ1214" s="197">
        <v>7</v>
      </c>
      <c r="MKR1214" s="197">
        <v>2</v>
      </c>
      <c r="MKS1214" s="198" t="s">
        <v>237</v>
      </c>
      <c r="MKT1214" s="199">
        <v>0</v>
      </c>
      <c r="MKU1214" s="199"/>
      <c r="MKV1214" s="254">
        <f t="shared" si="250"/>
        <v>448.774</v>
      </c>
      <c r="MKW1214" s="236" t="s">
        <v>239</v>
      </c>
      <c r="MKX1214" s="253" t="s">
        <v>26</v>
      </c>
      <c r="MKY1214" s="197">
        <v>7</v>
      </c>
      <c r="MKZ1214" s="197">
        <v>2</v>
      </c>
      <c r="MLA1214" s="198" t="s">
        <v>237</v>
      </c>
      <c r="MLB1214" s="199">
        <v>0</v>
      </c>
      <c r="MLC1214" s="199"/>
      <c r="MLD1214" s="254">
        <f t="shared" si="250"/>
        <v>448.774</v>
      </c>
      <c r="MLE1214" s="236" t="s">
        <v>239</v>
      </c>
      <c r="MLF1214" s="253" t="s">
        <v>26</v>
      </c>
      <c r="MLG1214" s="197">
        <v>7</v>
      </c>
      <c r="MLH1214" s="197">
        <v>2</v>
      </c>
      <c r="MLI1214" s="198" t="s">
        <v>237</v>
      </c>
      <c r="MLJ1214" s="199">
        <v>0</v>
      </c>
      <c r="MLK1214" s="199"/>
      <c r="MLL1214" s="254">
        <f t="shared" si="250"/>
        <v>448.774</v>
      </c>
      <c r="MLM1214" s="236" t="s">
        <v>239</v>
      </c>
      <c r="MLN1214" s="253" t="s">
        <v>26</v>
      </c>
      <c r="MLO1214" s="197">
        <v>7</v>
      </c>
      <c r="MLP1214" s="197">
        <v>2</v>
      </c>
      <c r="MLQ1214" s="198" t="s">
        <v>237</v>
      </c>
      <c r="MLR1214" s="199">
        <v>0</v>
      </c>
      <c r="MLS1214" s="199"/>
      <c r="MLT1214" s="254">
        <f t="shared" si="250"/>
        <v>448.774</v>
      </c>
      <c r="MLU1214" s="236" t="s">
        <v>239</v>
      </c>
      <c r="MLV1214" s="253" t="s">
        <v>26</v>
      </c>
      <c r="MLW1214" s="197">
        <v>7</v>
      </c>
      <c r="MLX1214" s="197">
        <v>2</v>
      </c>
      <c r="MLY1214" s="198" t="s">
        <v>237</v>
      </c>
      <c r="MLZ1214" s="199">
        <v>0</v>
      </c>
      <c r="MMA1214" s="199"/>
      <c r="MMB1214" s="254">
        <f t="shared" ref="MMB1214:MOF1214" si="251">MMB1215</f>
        <v>448.774</v>
      </c>
      <c r="MMC1214" s="236" t="s">
        <v>239</v>
      </c>
      <c r="MMD1214" s="253" t="s">
        <v>26</v>
      </c>
      <c r="MME1214" s="197">
        <v>7</v>
      </c>
      <c r="MMF1214" s="197">
        <v>2</v>
      </c>
      <c r="MMG1214" s="198" t="s">
        <v>237</v>
      </c>
      <c r="MMH1214" s="199">
        <v>0</v>
      </c>
      <c r="MMI1214" s="199"/>
      <c r="MMJ1214" s="254">
        <f t="shared" si="251"/>
        <v>448.774</v>
      </c>
      <c r="MMK1214" s="236" t="s">
        <v>239</v>
      </c>
      <c r="MML1214" s="253" t="s">
        <v>26</v>
      </c>
      <c r="MMM1214" s="197">
        <v>7</v>
      </c>
      <c r="MMN1214" s="197">
        <v>2</v>
      </c>
      <c r="MMO1214" s="198" t="s">
        <v>237</v>
      </c>
      <c r="MMP1214" s="199">
        <v>0</v>
      </c>
      <c r="MMQ1214" s="199"/>
      <c r="MMR1214" s="254">
        <f t="shared" si="251"/>
        <v>448.774</v>
      </c>
      <c r="MMS1214" s="236" t="s">
        <v>239</v>
      </c>
      <c r="MMT1214" s="253" t="s">
        <v>26</v>
      </c>
      <c r="MMU1214" s="197">
        <v>7</v>
      </c>
      <c r="MMV1214" s="197">
        <v>2</v>
      </c>
      <c r="MMW1214" s="198" t="s">
        <v>237</v>
      </c>
      <c r="MMX1214" s="199">
        <v>0</v>
      </c>
      <c r="MMY1214" s="199"/>
      <c r="MMZ1214" s="254">
        <f t="shared" si="251"/>
        <v>448.774</v>
      </c>
      <c r="MNA1214" s="236" t="s">
        <v>239</v>
      </c>
      <c r="MNB1214" s="253" t="s">
        <v>26</v>
      </c>
      <c r="MNC1214" s="197">
        <v>7</v>
      </c>
      <c r="MND1214" s="197">
        <v>2</v>
      </c>
      <c r="MNE1214" s="198" t="s">
        <v>237</v>
      </c>
      <c r="MNF1214" s="199">
        <v>0</v>
      </c>
      <c r="MNG1214" s="199"/>
      <c r="MNH1214" s="254">
        <f t="shared" si="251"/>
        <v>448.774</v>
      </c>
      <c r="MNI1214" s="236" t="s">
        <v>239</v>
      </c>
      <c r="MNJ1214" s="253" t="s">
        <v>26</v>
      </c>
      <c r="MNK1214" s="197">
        <v>7</v>
      </c>
      <c r="MNL1214" s="197">
        <v>2</v>
      </c>
      <c r="MNM1214" s="198" t="s">
        <v>237</v>
      </c>
      <c r="MNN1214" s="199">
        <v>0</v>
      </c>
      <c r="MNO1214" s="199"/>
      <c r="MNP1214" s="254">
        <f t="shared" si="251"/>
        <v>448.774</v>
      </c>
      <c r="MNQ1214" s="236" t="s">
        <v>239</v>
      </c>
      <c r="MNR1214" s="253" t="s">
        <v>26</v>
      </c>
      <c r="MNS1214" s="197">
        <v>7</v>
      </c>
      <c r="MNT1214" s="197">
        <v>2</v>
      </c>
      <c r="MNU1214" s="198" t="s">
        <v>237</v>
      </c>
      <c r="MNV1214" s="199">
        <v>0</v>
      </c>
      <c r="MNW1214" s="199"/>
      <c r="MNX1214" s="254">
        <f t="shared" si="251"/>
        <v>448.774</v>
      </c>
      <c r="MNY1214" s="236" t="s">
        <v>239</v>
      </c>
      <c r="MNZ1214" s="253" t="s">
        <v>26</v>
      </c>
      <c r="MOA1214" s="197">
        <v>7</v>
      </c>
      <c r="MOB1214" s="197">
        <v>2</v>
      </c>
      <c r="MOC1214" s="198" t="s">
        <v>237</v>
      </c>
      <c r="MOD1214" s="199">
        <v>0</v>
      </c>
      <c r="MOE1214" s="199"/>
      <c r="MOF1214" s="254">
        <f t="shared" si="251"/>
        <v>448.774</v>
      </c>
      <c r="MOG1214" s="236" t="s">
        <v>239</v>
      </c>
      <c r="MOH1214" s="253" t="s">
        <v>26</v>
      </c>
      <c r="MOI1214" s="197">
        <v>7</v>
      </c>
      <c r="MOJ1214" s="197">
        <v>2</v>
      </c>
      <c r="MOK1214" s="198" t="s">
        <v>237</v>
      </c>
      <c r="MOL1214" s="199">
        <v>0</v>
      </c>
      <c r="MOM1214" s="199"/>
      <c r="MON1214" s="254">
        <f t="shared" ref="MON1214:MQR1214" si="252">MON1215</f>
        <v>448.774</v>
      </c>
      <c r="MOO1214" s="236" t="s">
        <v>239</v>
      </c>
      <c r="MOP1214" s="253" t="s">
        <v>26</v>
      </c>
      <c r="MOQ1214" s="197">
        <v>7</v>
      </c>
      <c r="MOR1214" s="197">
        <v>2</v>
      </c>
      <c r="MOS1214" s="198" t="s">
        <v>237</v>
      </c>
      <c r="MOT1214" s="199">
        <v>0</v>
      </c>
      <c r="MOU1214" s="199"/>
      <c r="MOV1214" s="254">
        <f t="shared" si="252"/>
        <v>448.774</v>
      </c>
      <c r="MOW1214" s="236" t="s">
        <v>239</v>
      </c>
      <c r="MOX1214" s="253" t="s">
        <v>26</v>
      </c>
      <c r="MOY1214" s="197">
        <v>7</v>
      </c>
      <c r="MOZ1214" s="197">
        <v>2</v>
      </c>
      <c r="MPA1214" s="198" t="s">
        <v>237</v>
      </c>
      <c r="MPB1214" s="199">
        <v>0</v>
      </c>
      <c r="MPC1214" s="199"/>
      <c r="MPD1214" s="254">
        <f t="shared" si="252"/>
        <v>448.774</v>
      </c>
      <c r="MPE1214" s="236" t="s">
        <v>239</v>
      </c>
      <c r="MPF1214" s="253" t="s">
        <v>26</v>
      </c>
      <c r="MPG1214" s="197">
        <v>7</v>
      </c>
      <c r="MPH1214" s="197">
        <v>2</v>
      </c>
      <c r="MPI1214" s="198" t="s">
        <v>237</v>
      </c>
      <c r="MPJ1214" s="199">
        <v>0</v>
      </c>
      <c r="MPK1214" s="199"/>
      <c r="MPL1214" s="254">
        <f t="shared" si="252"/>
        <v>448.774</v>
      </c>
      <c r="MPM1214" s="236" t="s">
        <v>239</v>
      </c>
      <c r="MPN1214" s="253" t="s">
        <v>26</v>
      </c>
      <c r="MPO1214" s="197">
        <v>7</v>
      </c>
      <c r="MPP1214" s="197">
        <v>2</v>
      </c>
      <c r="MPQ1214" s="198" t="s">
        <v>237</v>
      </c>
      <c r="MPR1214" s="199">
        <v>0</v>
      </c>
      <c r="MPS1214" s="199"/>
      <c r="MPT1214" s="254">
        <f t="shared" si="252"/>
        <v>448.774</v>
      </c>
      <c r="MPU1214" s="236" t="s">
        <v>239</v>
      </c>
      <c r="MPV1214" s="253" t="s">
        <v>26</v>
      </c>
      <c r="MPW1214" s="197">
        <v>7</v>
      </c>
      <c r="MPX1214" s="197">
        <v>2</v>
      </c>
      <c r="MPY1214" s="198" t="s">
        <v>237</v>
      </c>
      <c r="MPZ1214" s="199">
        <v>0</v>
      </c>
      <c r="MQA1214" s="199"/>
      <c r="MQB1214" s="254">
        <f t="shared" si="252"/>
        <v>448.774</v>
      </c>
      <c r="MQC1214" s="236" t="s">
        <v>239</v>
      </c>
      <c r="MQD1214" s="253" t="s">
        <v>26</v>
      </c>
      <c r="MQE1214" s="197">
        <v>7</v>
      </c>
      <c r="MQF1214" s="197">
        <v>2</v>
      </c>
      <c r="MQG1214" s="198" t="s">
        <v>237</v>
      </c>
      <c r="MQH1214" s="199">
        <v>0</v>
      </c>
      <c r="MQI1214" s="199"/>
      <c r="MQJ1214" s="254">
        <f t="shared" si="252"/>
        <v>448.774</v>
      </c>
      <c r="MQK1214" s="236" t="s">
        <v>239</v>
      </c>
      <c r="MQL1214" s="253" t="s">
        <v>26</v>
      </c>
      <c r="MQM1214" s="197">
        <v>7</v>
      </c>
      <c r="MQN1214" s="197">
        <v>2</v>
      </c>
      <c r="MQO1214" s="198" t="s">
        <v>237</v>
      </c>
      <c r="MQP1214" s="199">
        <v>0</v>
      </c>
      <c r="MQQ1214" s="199"/>
      <c r="MQR1214" s="254">
        <f t="shared" si="252"/>
        <v>448.774</v>
      </c>
      <c r="MQS1214" s="236" t="s">
        <v>239</v>
      </c>
      <c r="MQT1214" s="253" t="s">
        <v>26</v>
      </c>
      <c r="MQU1214" s="197">
        <v>7</v>
      </c>
      <c r="MQV1214" s="197">
        <v>2</v>
      </c>
      <c r="MQW1214" s="198" t="s">
        <v>237</v>
      </c>
      <c r="MQX1214" s="199">
        <v>0</v>
      </c>
      <c r="MQY1214" s="199"/>
      <c r="MQZ1214" s="254">
        <f t="shared" ref="MQZ1214:MTD1214" si="253">MQZ1215</f>
        <v>448.774</v>
      </c>
      <c r="MRA1214" s="236" t="s">
        <v>239</v>
      </c>
      <c r="MRB1214" s="253" t="s">
        <v>26</v>
      </c>
      <c r="MRC1214" s="197">
        <v>7</v>
      </c>
      <c r="MRD1214" s="197">
        <v>2</v>
      </c>
      <c r="MRE1214" s="198" t="s">
        <v>237</v>
      </c>
      <c r="MRF1214" s="199">
        <v>0</v>
      </c>
      <c r="MRG1214" s="199"/>
      <c r="MRH1214" s="254">
        <f t="shared" si="253"/>
        <v>448.774</v>
      </c>
      <c r="MRI1214" s="236" t="s">
        <v>239</v>
      </c>
      <c r="MRJ1214" s="253" t="s">
        <v>26</v>
      </c>
      <c r="MRK1214" s="197">
        <v>7</v>
      </c>
      <c r="MRL1214" s="197">
        <v>2</v>
      </c>
      <c r="MRM1214" s="198" t="s">
        <v>237</v>
      </c>
      <c r="MRN1214" s="199">
        <v>0</v>
      </c>
      <c r="MRO1214" s="199"/>
      <c r="MRP1214" s="254">
        <f t="shared" si="253"/>
        <v>448.774</v>
      </c>
      <c r="MRQ1214" s="236" t="s">
        <v>239</v>
      </c>
      <c r="MRR1214" s="253" t="s">
        <v>26</v>
      </c>
      <c r="MRS1214" s="197">
        <v>7</v>
      </c>
      <c r="MRT1214" s="197">
        <v>2</v>
      </c>
      <c r="MRU1214" s="198" t="s">
        <v>237</v>
      </c>
      <c r="MRV1214" s="199">
        <v>0</v>
      </c>
      <c r="MRW1214" s="199"/>
      <c r="MRX1214" s="254">
        <f t="shared" si="253"/>
        <v>448.774</v>
      </c>
      <c r="MRY1214" s="236" t="s">
        <v>239</v>
      </c>
      <c r="MRZ1214" s="253" t="s">
        <v>26</v>
      </c>
      <c r="MSA1214" s="197">
        <v>7</v>
      </c>
      <c r="MSB1214" s="197">
        <v>2</v>
      </c>
      <c r="MSC1214" s="198" t="s">
        <v>237</v>
      </c>
      <c r="MSD1214" s="199">
        <v>0</v>
      </c>
      <c r="MSE1214" s="199"/>
      <c r="MSF1214" s="254">
        <f t="shared" si="253"/>
        <v>448.774</v>
      </c>
      <c r="MSG1214" s="236" t="s">
        <v>239</v>
      </c>
      <c r="MSH1214" s="253" t="s">
        <v>26</v>
      </c>
      <c r="MSI1214" s="197">
        <v>7</v>
      </c>
      <c r="MSJ1214" s="197">
        <v>2</v>
      </c>
      <c r="MSK1214" s="198" t="s">
        <v>237</v>
      </c>
      <c r="MSL1214" s="199">
        <v>0</v>
      </c>
      <c r="MSM1214" s="199"/>
      <c r="MSN1214" s="254">
        <f t="shared" si="253"/>
        <v>448.774</v>
      </c>
      <c r="MSO1214" s="236" t="s">
        <v>239</v>
      </c>
      <c r="MSP1214" s="253" t="s">
        <v>26</v>
      </c>
      <c r="MSQ1214" s="197">
        <v>7</v>
      </c>
      <c r="MSR1214" s="197">
        <v>2</v>
      </c>
      <c r="MSS1214" s="198" t="s">
        <v>237</v>
      </c>
      <c r="MST1214" s="199">
        <v>0</v>
      </c>
      <c r="MSU1214" s="199"/>
      <c r="MSV1214" s="254">
        <f t="shared" si="253"/>
        <v>448.774</v>
      </c>
      <c r="MSW1214" s="236" t="s">
        <v>239</v>
      </c>
      <c r="MSX1214" s="253" t="s">
        <v>26</v>
      </c>
      <c r="MSY1214" s="197">
        <v>7</v>
      </c>
      <c r="MSZ1214" s="197">
        <v>2</v>
      </c>
      <c r="MTA1214" s="198" t="s">
        <v>237</v>
      </c>
      <c r="MTB1214" s="199">
        <v>0</v>
      </c>
      <c r="MTC1214" s="199"/>
      <c r="MTD1214" s="254">
        <f t="shared" si="253"/>
        <v>448.774</v>
      </c>
      <c r="MTE1214" s="236" t="s">
        <v>239</v>
      </c>
      <c r="MTF1214" s="253" t="s">
        <v>26</v>
      </c>
      <c r="MTG1214" s="197">
        <v>7</v>
      </c>
      <c r="MTH1214" s="197">
        <v>2</v>
      </c>
      <c r="MTI1214" s="198" t="s">
        <v>237</v>
      </c>
      <c r="MTJ1214" s="199">
        <v>0</v>
      </c>
      <c r="MTK1214" s="199"/>
      <c r="MTL1214" s="254">
        <f t="shared" ref="MTL1214:MVP1214" si="254">MTL1215</f>
        <v>448.774</v>
      </c>
      <c r="MTM1214" s="236" t="s">
        <v>239</v>
      </c>
      <c r="MTN1214" s="253" t="s">
        <v>26</v>
      </c>
      <c r="MTO1214" s="197">
        <v>7</v>
      </c>
      <c r="MTP1214" s="197">
        <v>2</v>
      </c>
      <c r="MTQ1214" s="198" t="s">
        <v>237</v>
      </c>
      <c r="MTR1214" s="199">
        <v>0</v>
      </c>
      <c r="MTS1214" s="199"/>
      <c r="MTT1214" s="254">
        <f t="shared" si="254"/>
        <v>448.774</v>
      </c>
      <c r="MTU1214" s="236" t="s">
        <v>239</v>
      </c>
      <c r="MTV1214" s="253" t="s">
        <v>26</v>
      </c>
      <c r="MTW1214" s="197">
        <v>7</v>
      </c>
      <c r="MTX1214" s="197">
        <v>2</v>
      </c>
      <c r="MTY1214" s="198" t="s">
        <v>237</v>
      </c>
      <c r="MTZ1214" s="199">
        <v>0</v>
      </c>
      <c r="MUA1214" s="199"/>
      <c r="MUB1214" s="254">
        <f t="shared" si="254"/>
        <v>448.774</v>
      </c>
      <c r="MUC1214" s="236" t="s">
        <v>239</v>
      </c>
      <c r="MUD1214" s="253" t="s">
        <v>26</v>
      </c>
      <c r="MUE1214" s="197">
        <v>7</v>
      </c>
      <c r="MUF1214" s="197">
        <v>2</v>
      </c>
      <c r="MUG1214" s="198" t="s">
        <v>237</v>
      </c>
      <c r="MUH1214" s="199">
        <v>0</v>
      </c>
      <c r="MUI1214" s="199"/>
      <c r="MUJ1214" s="254">
        <f t="shared" si="254"/>
        <v>448.774</v>
      </c>
      <c r="MUK1214" s="236" t="s">
        <v>239</v>
      </c>
      <c r="MUL1214" s="253" t="s">
        <v>26</v>
      </c>
      <c r="MUM1214" s="197">
        <v>7</v>
      </c>
      <c r="MUN1214" s="197">
        <v>2</v>
      </c>
      <c r="MUO1214" s="198" t="s">
        <v>237</v>
      </c>
      <c r="MUP1214" s="199">
        <v>0</v>
      </c>
      <c r="MUQ1214" s="199"/>
      <c r="MUR1214" s="254">
        <f t="shared" si="254"/>
        <v>448.774</v>
      </c>
      <c r="MUS1214" s="236" t="s">
        <v>239</v>
      </c>
      <c r="MUT1214" s="253" t="s">
        <v>26</v>
      </c>
      <c r="MUU1214" s="197">
        <v>7</v>
      </c>
      <c r="MUV1214" s="197">
        <v>2</v>
      </c>
      <c r="MUW1214" s="198" t="s">
        <v>237</v>
      </c>
      <c r="MUX1214" s="199">
        <v>0</v>
      </c>
      <c r="MUY1214" s="199"/>
      <c r="MUZ1214" s="254">
        <f t="shared" si="254"/>
        <v>448.774</v>
      </c>
      <c r="MVA1214" s="236" t="s">
        <v>239</v>
      </c>
      <c r="MVB1214" s="253" t="s">
        <v>26</v>
      </c>
      <c r="MVC1214" s="197">
        <v>7</v>
      </c>
      <c r="MVD1214" s="197">
        <v>2</v>
      </c>
      <c r="MVE1214" s="198" t="s">
        <v>237</v>
      </c>
      <c r="MVF1214" s="199">
        <v>0</v>
      </c>
      <c r="MVG1214" s="199"/>
      <c r="MVH1214" s="254">
        <f t="shared" si="254"/>
        <v>448.774</v>
      </c>
      <c r="MVI1214" s="236" t="s">
        <v>239</v>
      </c>
      <c r="MVJ1214" s="253" t="s">
        <v>26</v>
      </c>
      <c r="MVK1214" s="197">
        <v>7</v>
      </c>
      <c r="MVL1214" s="197">
        <v>2</v>
      </c>
      <c r="MVM1214" s="198" t="s">
        <v>237</v>
      </c>
      <c r="MVN1214" s="199">
        <v>0</v>
      </c>
      <c r="MVO1214" s="199"/>
      <c r="MVP1214" s="254">
        <f t="shared" si="254"/>
        <v>448.774</v>
      </c>
      <c r="MVQ1214" s="236" t="s">
        <v>239</v>
      </c>
      <c r="MVR1214" s="253" t="s">
        <v>26</v>
      </c>
      <c r="MVS1214" s="197">
        <v>7</v>
      </c>
      <c r="MVT1214" s="197">
        <v>2</v>
      </c>
      <c r="MVU1214" s="198" t="s">
        <v>237</v>
      </c>
      <c r="MVV1214" s="199">
        <v>0</v>
      </c>
      <c r="MVW1214" s="199"/>
      <c r="MVX1214" s="254">
        <f t="shared" ref="MVX1214:MYB1214" si="255">MVX1215</f>
        <v>448.774</v>
      </c>
      <c r="MVY1214" s="236" t="s">
        <v>239</v>
      </c>
      <c r="MVZ1214" s="253" t="s">
        <v>26</v>
      </c>
      <c r="MWA1214" s="197">
        <v>7</v>
      </c>
      <c r="MWB1214" s="197">
        <v>2</v>
      </c>
      <c r="MWC1214" s="198" t="s">
        <v>237</v>
      </c>
      <c r="MWD1214" s="199">
        <v>0</v>
      </c>
      <c r="MWE1214" s="199"/>
      <c r="MWF1214" s="254">
        <f t="shared" si="255"/>
        <v>448.774</v>
      </c>
      <c r="MWG1214" s="236" t="s">
        <v>239</v>
      </c>
      <c r="MWH1214" s="253" t="s">
        <v>26</v>
      </c>
      <c r="MWI1214" s="197">
        <v>7</v>
      </c>
      <c r="MWJ1214" s="197">
        <v>2</v>
      </c>
      <c r="MWK1214" s="198" t="s">
        <v>237</v>
      </c>
      <c r="MWL1214" s="199">
        <v>0</v>
      </c>
      <c r="MWM1214" s="199"/>
      <c r="MWN1214" s="254">
        <f t="shared" si="255"/>
        <v>448.774</v>
      </c>
      <c r="MWO1214" s="236" t="s">
        <v>239</v>
      </c>
      <c r="MWP1214" s="253" t="s">
        <v>26</v>
      </c>
      <c r="MWQ1214" s="197">
        <v>7</v>
      </c>
      <c r="MWR1214" s="197">
        <v>2</v>
      </c>
      <c r="MWS1214" s="198" t="s">
        <v>237</v>
      </c>
      <c r="MWT1214" s="199">
        <v>0</v>
      </c>
      <c r="MWU1214" s="199"/>
      <c r="MWV1214" s="254">
        <f t="shared" si="255"/>
        <v>448.774</v>
      </c>
      <c r="MWW1214" s="236" t="s">
        <v>239</v>
      </c>
      <c r="MWX1214" s="253" t="s">
        <v>26</v>
      </c>
      <c r="MWY1214" s="197">
        <v>7</v>
      </c>
      <c r="MWZ1214" s="197">
        <v>2</v>
      </c>
      <c r="MXA1214" s="198" t="s">
        <v>237</v>
      </c>
      <c r="MXB1214" s="199">
        <v>0</v>
      </c>
      <c r="MXC1214" s="199"/>
      <c r="MXD1214" s="254">
        <f t="shared" si="255"/>
        <v>448.774</v>
      </c>
      <c r="MXE1214" s="236" t="s">
        <v>239</v>
      </c>
      <c r="MXF1214" s="253" t="s">
        <v>26</v>
      </c>
      <c r="MXG1214" s="197">
        <v>7</v>
      </c>
      <c r="MXH1214" s="197">
        <v>2</v>
      </c>
      <c r="MXI1214" s="198" t="s">
        <v>237</v>
      </c>
      <c r="MXJ1214" s="199">
        <v>0</v>
      </c>
      <c r="MXK1214" s="199"/>
      <c r="MXL1214" s="254">
        <f t="shared" si="255"/>
        <v>448.774</v>
      </c>
      <c r="MXM1214" s="236" t="s">
        <v>239</v>
      </c>
      <c r="MXN1214" s="253" t="s">
        <v>26</v>
      </c>
      <c r="MXO1214" s="197">
        <v>7</v>
      </c>
      <c r="MXP1214" s="197">
        <v>2</v>
      </c>
      <c r="MXQ1214" s="198" t="s">
        <v>237</v>
      </c>
      <c r="MXR1214" s="199">
        <v>0</v>
      </c>
      <c r="MXS1214" s="199"/>
      <c r="MXT1214" s="254">
        <f t="shared" si="255"/>
        <v>448.774</v>
      </c>
      <c r="MXU1214" s="236" t="s">
        <v>239</v>
      </c>
      <c r="MXV1214" s="253" t="s">
        <v>26</v>
      </c>
      <c r="MXW1214" s="197">
        <v>7</v>
      </c>
      <c r="MXX1214" s="197">
        <v>2</v>
      </c>
      <c r="MXY1214" s="198" t="s">
        <v>237</v>
      </c>
      <c r="MXZ1214" s="199">
        <v>0</v>
      </c>
      <c r="MYA1214" s="199"/>
      <c r="MYB1214" s="254">
        <f t="shared" si="255"/>
        <v>448.774</v>
      </c>
      <c r="MYC1214" s="236" t="s">
        <v>239</v>
      </c>
      <c r="MYD1214" s="253" t="s">
        <v>26</v>
      </c>
      <c r="MYE1214" s="197">
        <v>7</v>
      </c>
      <c r="MYF1214" s="197">
        <v>2</v>
      </c>
      <c r="MYG1214" s="198" t="s">
        <v>237</v>
      </c>
      <c r="MYH1214" s="199">
        <v>0</v>
      </c>
      <c r="MYI1214" s="199"/>
      <c r="MYJ1214" s="254">
        <f t="shared" ref="MYJ1214:NAN1214" si="256">MYJ1215</f>
        <v>448.774</v>
      </c>
      <c r="MYK1214" s="236" t="s">
        <v>239</v>
      </c>
      <c r="MYL1214" s="253" t="s">
        <v>26</v>
      </c>
      <c r="MYM1214" s="197">
        <v>7</v>
      </c>
      <c r="MYN1214" s="197">
        <v>2</v>
      </c>
      <c r="MYO1214" s="198" t="s">
        <v>237</v>
      </c>
      <c r="MYP1214" s="199">
        <v>0</v>
      </c>
      <c r="MYQ1214" s="199"/>
      <c r="MYR1214" s="254">
        <f t="shared" si="256"/>
        <v>448.774</v>
      </c>
      <c r="MYS1214" s="236" t="s">
        <v>239</v>
      </c>
      <c r="MYT1214" s="253" t="s">
        <v>26</v>
      </c>
      <c r="MYU1214" s="197">
        <v>7</v>
      </c>
      <c r="MYV1214" s="197">
        <v>2</v>
      </c>
      <c r="MYW1214" s="198" t="s">
        <v>237</v>
      </c>
      <c r="MYX1214" s="199">
        <v>0</v>
      </c>
      <c r="MYY1214" s="199"/>
      <c r="MYZ1214" s="254">
        <f t="shared" si="256"/>
        <v>448.774</v>
      </c>
      <c r="MZA1214" s="236" t="s">
        <v>239</v>
      </c>
      <c r="MZB1214" s="253" t="s">
        <v>26</v>
      </c>
      <c r="MZC1214" s="197">
        <v>7</v>
      </c>
      <c r="MZD1214" s="197">
        <v>2</v>
      </c>
      <c r="MZE1214" s="198" t="s">
        <v>237</v>
      </c>
      <c r="MZF1214" s="199">
        <v>0</v>
      </c>
      <c r="MZG1214" s="199"/>
      <c r="MZH1214" s="254">
        <f t="shared" si="256"/>
        <v>448.774</v>
      </c>
      <c r="MZI1214" s="236" t="s">
        <v>239</v>
      </c>
      <c r="MZJ1214" s="253" t="s">
        <v>26</v>
      </c>
      <c r="MZK1214" s="197">
        <v>7</v>
      </c>
      <c r="MZL1214" s="197">
        <v>2</v>
      </c>
      <c r="MZM1214" s="198" t="s">
        <v>237</v>
      </c>
      <c r="MZN1214" s="199">
        <v>0</v>
      </c>
      <c r="MZO1214" s="199"/>
      <c r="MZP1214" s="254">
        <f t="shared" si="256"/>
        <v>448.774</v>
      </c>
      <c r="MZQ1214" s="236" t="s">
        <v>239</v>
      </c>
      <c r="MZR1214" s="253" t="s">
        <v>26</v>
      </c>
      <c r="MZS1214" s="197">
        <v>7</v>
      </c>
      <c r="MZT1214" s="197">
        <v>2</v>
      </c>
      <c r="MZU1214" s="198" t="s">
        <v>237</v>
      </c>
      <c r="MZV1214" s="199">
        <v>0</v>
      </c>
      <c r="MZW1214" s="199"/>
      <c r="MZX1214" s="254">
        <f t="shared" si="256"/>
        <v>448.774</v>
      </c>
      <c r="MZY1214" s="236" t="s">
        <v>239</v>
      </c>
      <c r="MZZ1214" s="253" t="s">
        <v>26</v>
      </c>
      <c r="NAA1214" s="197">
        <v>7</v>
      </c>
      <c r="NAB1214" s="197">
        <v>2</v>
      </c>
      <c r="NAC1214" s="198" t="s">
        <v>237</v>
      </c>
      <c r="NAD1214" s="199">
        <v>0</v>
      </c>
      <c r="NAE1214" s="199"/>
      <c r="NAF1214" s="254">
        <f t="shared" si="256"/>
        <v>448.774</v>
      </c>
      <c r="NAG1214" s="236" t="s">
        <v>239</v>
      </c>
      <c r="NAH1214" s="253" t="s">
        <v>26</v>
      </c>
      <c r="NAI1214" s="197">
        <v>7</v>
      </c>
      <c r="NAJ1214" s="197">
        <v>2</v>
      </c>
      <c r="NAK1214" s="198" t="s">
        <v>237</v>
      </c>
      <c r="NAL1214" s="199">
        <v>0</v>
      </c>
      <c r="NAM1214" s="199"/>
      <c r="NAN1214" s="254">
        <f t="shared" si="256"/>
        <v>448.774</v>
      </c>
      <c r="NAO1214" s="236" t="s">
        <v>239</v>
      </c>
      <c r="NAP1214" s="253" t="s">
        <v>26</v>
      </c>
      <c r="NAQ1214" s="197">
        <v>7</v>
      </c>
      <c r="NAR1214" s="197">
        <v>2</v>
      </c>
      <c r="NAS1214" s="198" t="s">
        <v>237</v>
      </c>
      <c r="NAT1214" s="199">
        <v>0</v>
      </c>
      <c r="NAU1214" s="199"/>
      <c r="NAV1214" s="254">
        <f t="shared" ref="NAV1214:NCZ1214" si="257">NAV1215</f>
        <v>448.774</v>
      </c>
      <c r="NAW1214" s="236" t="s">
        <v>239</v>
      </c>
      <c r="NAX1214" s="253" t="s">
        <v>26</v>
      </c>
      <c r="NAY1214" s="197">
        <v>7</v>
      </c>
      <c r="NAZ1214" s="197">
        <v>2</v>
      </c>
      <c r="NBA1214" s="198" t="s">
        <v>237</v>
      </c>
      <c r="NBB1214" s="199">
        <v>0</v>
      </c>
      <c r="NBC1214" s="199"/>
      <c r="NBD1214" s="254">
        <f t="shared" si="257"/>
        <v>448.774</v>
      </c>
      <c r="NBE1214" s="236" t="s">
        <v>239</v>
      </c>
      <c r="NBF1214" s="253" t="s">
        <v>26</v>
      </c>
      <c r="NBG1214" s="197">
        <v>7</v>
      </c>
      <c r="NBH1214" s="197">
        <v>2</v>
      </c>
      <c r="NBI1214" s="198" t="s">
        <v>237</v>
      </c>
      <c r="NBJ1214" s="199">
        <v>0</v>
      </c>
      <c r="NBK1214" s="199"/>
      <c r="NBL1214" s="254">
        <f t="shared" si="257"/>
        <v>448.774</v>
      </c>
      <c r="NBM1214" s="236" t="s">
        <v>239</v>
      </c>
      <c r="NBN1214" s="253" t="s">
        <v>26</v>
      </c>
      <c r="NBO1214" s="197">
        <v>7</v>
      </c>
      <c r="NBP1214" s="197">
        <v>2</v>
      </c>
      <c r="NBQ1214" s="198" t="s">
        <v>237</v>
      </c>
      <c r="NBR1214" s="199">
        <v>0</v>
      </c>
      <c r="NBS1214" s="199"/>
      <c r="NBT1214" s="254">
        <f t="shared" si="257"/>
        <v>448.774</v>
      </c>
      <c r="NBU1214" s="236" t="s">
        <v>239</v>
      </c>
      <c r="NBV1214" s="253" t="s">
        <v>26</v>
      </c>
      <c r="NBW1214" s="197">
        <v>7</v>
      </c>
      <c r="NBX1214" s="197">
        <v>2</v>
      </c>
      <c r="NBY1214" s="198" t="s">
        <v>237</v>
      </c>
      <c r="NBZ1214" s="199">
        <v>0</v>
      </c>
      <c r="NCA1214" s="199"/>
      <c r="NCB1214" s="254">
        <f t="shared" si="257"/>
        <v>448.774</v>
      </c>
      <c r="NCC1214" s="236" t="s">
        <v>239</v>
      </c>
      <c r="NCD1214" s="253" t="s">
        <v>26</v>
      </c>
      <c r="NCE1214" s="197">
        <v>7</v>
      </c>
      <c r="NCF1214" s="197">
        <v>2</v>
      </c>
      <c r="NCG1214" s="198" t="s">
        <v>237</v>
      </c>
      <c r="NCH1214" s="199">
        <v>0</v>
      </c>
      <c r="NCI1214" s="199"/>
      <c r="NCJ1214" s="254">
        <f t="shared" si="257"/>
        <v>448.774</v>
      </c>
      <c r="NCK1214" s="236" t="s">
        <v>239</v>
      </c>
      <c r="NCL1214" s="253" t="s">
        <v>26</v>
      </c>
      <c r="NCM1214" s="197">
        <v>7</v>
      </c>
      <c r="NCN1214" s="197">
        <v>2</v>
      </c>
      <c r="NCO1214" s="198" t="s">
        <v>237</v>
      </c>
      <c r="NCP1214" s="199">
        <v>0</v>
      </c>
      <c r="NCQ1214" s="199"/>
      <c r="NCR1214" s="254">
        <f t="shared" si="257"/>
        <v>448.774</v>
      </c>
      <c r="NCS1214" s="236" t="s">
        <v>239</v>
      </c>
      <c r="NCT1214" s="253" t="s">
        <v>26</v>
      </c>
      <c r="NCU1214" s="197">
        <v>7</v>
      </c>
      <c r="NCV1214" s="197">
        <v>2</v>
      </c>
      <c r="NCW1214" s="198" t="s">
        <v>237</v>
      </c>
      <c r="NCX1214" s="199">
        <v>0</v>
      </c>
      <c r="NCY1214" s="199"/>
      <c r="NCZ1214" s="254">
        <f t="shared" si="257"/>
        <v>448.774</v>
      </c>
      <c r="NDA1214" s="236" t="s">
        <v>239</v>
      </c>
      <c r="NDB1214" s="253" t="s">
        <v>26</v>
      </c>
      <c r="NDC1214" s="197">
        <v>7</v>
      </c>
      <c r="NDD1214" s="197">
        <v>2</v>
      </c>
      <c r="NDE1214" s="198" t="s">
        <v>237</v>
      </c>
      <c r="NDF1214" s="199">
        <v>0</v>
      </c>
      <c r="NDG1214" s="199"/>
      <c r="NDH1214" s="254">
        <f t="shared" ref="NDH1214:NFL1214" si="258">NDH1215</f>
        <v>448.774</v>
      </c>
      <c r="NDI1214" s="236" t="s">
        <v>239</v>
      </c>
      <c r="NDJ1214" s="253" t="s">
        <v>26</v>
      </c>
      <c r="NDK1214" s="197">
        <v>7</v>
      </c>
      <c r="NDL1214" s="197">
        <v>2</v>
      </c>
      <c r="NDM1214" s="198" t="s">
        <v>237</v>
      </c>
      <c r="NDN1214" s="199">
        <v>0</v>
      </c>
      <c r="NDO1214" s="199"/>
      <c r="NDP1214" s="254">
        <f t="shared" si="258"/>
        <v>448.774</v>
      </c>
      <c r="NDQ1214" s="236" t="s">
        <v>239</v>
      </c>
      <c r="NDR1214" s="253" t="s">
        <v>26</v>
      </c>
      <c r="NDS1214" s="197">
        <v>7</v>
      </c>
      <c r="NDT1214" s="197">
        <v>2</v>
      </c>
      <c r="NDU1214" s="198" t="s">
        <v>237</v>
      </c>
      <c r="NDV1214" s="199">
        <v>0</v>
      </c>
      <c r="NDW1214" s="199"/>
      <c r="NDX1214" s="254">
        <f t="shared" si="258"/>
        <v>448.774</v>
      </c>
      <c r="NDY1214" s="236" t="s">
        <v>239</v>
      </c>
      <c r="NDZ1214" s="253" t="s">
        <v>26</v>
      </c>
      <c r="NEA1214" s="197">
        <v>7</v>
      </c>
      <c r="NEB1214" s="197">
        <v>2</v>
      </c>
      <c r="NEC1214" s="198" t="s">
        <v>237</v>
      </c>
      <c r="NED1214" s="199">
        <v>0</v>
      </c>
      <c r="NEE1214" s="199"/>
      <c r="NEF1214" s="254">
        <f t="shared" si="258"/>
        <v>448.774</v>
      </c>
      <c r="NEG1214" s="236" t="s">
        <v>239</v>
      </c>
      <c r="NEH1214" s="253" t="s">
        <v>26</v>
      </c>
      <c r="NEI1214" s="197">
        <v>7</v>
      </c>
      <c r="NEJ1214" s="197">
        <v>2</v>
      </c>
      <c r="NEK1214" s="198" t="s">
        <v>237</v>
      </c>
      <c r="NEL1214" s="199">
        <v>0</v>
      </c>
      <c r="NEM1214" s="199"/>
      <c r="NEN1214" s="254">
        <f t="shared" si="258"/>
        <v>448.774</v>
      </c>
      <c r="NEO1214" s="236" t="s">
        <v>239</v>
      </c>
      <c r="NEP1214" s="253" t="s">
        <v>26</v>
      </c>
      <c r="NEQ1214" s="197">
        <v>7</v>
      </c>
      <c r="NER1214" s="197">
        <v>2</v>
      </c>
      <c r="NES1214" s="198" t="s">
        <v>237</v>
      </c>
      <c r="NET1214" s="199">
        <v>0</v>
      </c>
      <c r="NEU1214" s="199"/>
      <c r="NEV1214" s="254">
        <f t="shared" si="258"/>
        <v>448.774</v>
      </c>
      <c r="NEW1214" s="236" t="s">
        <v>239</v>
      </c>
      <c r="NEX1214" s="253" t="s">
        <v>26</v>
      </c>
      <c r="NEY1214" s="197">
        <v>7</v>
      </c>
      <c r="NEZ1214" s="197">
        <v>2</v>
      </c>
      <c r="NFA1214" s="198" t="s">
        <v>237</v>
      </c>
      <c r="NFB1214" s="199">
        <v>0</v>
      </c>
      <c r="NFC1214" s="199"/>
      <c r="NFD1214" s="254">
        <f t="shared" si="258"/>
        <v>448.774</v>
      </c>
      <c r="NFE1214" s="236" t="s">
        <v>239</v>
      </c>
      <c r="NFF1214" s="253" t="s">
        <v>26</v>
      </c>
      <c r="NFG1214" s="197">
        <v>7</v>
      </c>
      <c r="NFH1214" s="197">
        <v>2</v>
      </c>
      <c r="NFI1214" s="198" t="s">
        <v>237</v>
      </c>
      <c r="NFJ1214" s="199">
        <v>0</v>
      </c>
      <c r="NFK1214" s="199"/>
      <c r="NFL1214" s="254">
        <f t="shared" si="258"/>
        <v>448.774</v>
      </c>
      <c r="NFM1214" s="236" t="s">
        <v>239</v>
      </c>
      <c r="NFN1214" s="253" t="s">
        <v>26</v>
      </c>
      <c r="NFO1214" s="197">
        <v>7</v>
      </c>
      <c r="NFP1214" s="197">
        <v>2</v>
      </c>
      <c r="NFQ1214" s="198" t="s">
        <v>237</v>
      </c>
      <c r="NFR1214" s="199">
        <v>0</v>
      </c>
      <c r="NFS1214" s="199"/>
      <c r="NFT1214" s="254">
        <f t="shared" ref="NFT1214:NHX1214" si="259">NFT1215</f>
        <v>448.774</v>
      </c>
      <c r="NFU1214" s="236" t="s">
        <v>239</v>
      </c>
      <c r="NFV1214" s="253" t="s">
        <v>26</v>
      </c>
      <c r="NFW1214" s="197">
        <v>7</v>
      </c>
      <c r="NFX1214" s="197">
        <v>2</v>
      </c>
      <c r="NFY1214" s="198" t="s">
        <v>237</v>
      </c>
      <c r="NFZ1214" s="199">
        <v>0</v>
      </c>
      <c r="NGA1214" s="199"/>
      <c r="NGB1214" s="254">
        <f t="shared" si="259"/>
        <v>448.774</v>
      </c>
      <c r="NGC1214" s="236" t="s">
        <v>239</v>
      </c>
      <c r="NGD1214" s="253" t="s">
        <v>26</v>
      </c>
      <c r="NGE1214" s="197">
        <v>7</v>
      </c>
      <c r="NGF1214" s="197">
        <v>2</v>
      </c>
      <c r="NGG1214" s="198" t="s">
        <v>237</v>
      </c>
      <c r="NGH1214" s="199">
        <v>0</v>
      </c>
      <c r="NGI1214" s="199"/>
      <c r="NGJ1214" s="254">
        <f t="shared" si="259"/>
        <v>448.774</v>
      </c>
      <c r="NGK1214" s="236" t="s">
        <v>239</v>
      </c>
      <c r="NGL1214" s="253" t="s">
        <v>26</v>
      </c>
      <c r="NGM1214" s="197">
        <v>7</v>
      </c>
      <c r="NGN1214" s="197">
        <v>2</v>
      </c>
      <c r="NGO1214" s="198" t="s">
        <v>237</v>
      </c>
      <c r="NGP1214" s="199">
        <v>0</v>
      </c>
      <c r="NGQ1214" s="199"/>
      <c r="NGR1214" s="254">
        <f t="shared" si="259"/>
        <v>448.774</v>
      </c>
      <c r="NGS1214" s="236" t="s">
        <v>239</v>
      </c>
      <c r="NGT1214" s="253" t="s">
        <v>26</v>
      </c>
      <c r="NGU1214" s="197">
        <v>7</v>
      </c>
      <c r="NGV1214" s="197">
        <v>2</v>
      </c>
      <c r="NGW1214" s="198" t="s">
        <v>237</v>
      </c>
      <c r="NGX1214" s="199">
        <v>0</v>
      </c>
      <c r="NGY1214" s="199"/>
      <c r="NGZ1214" s="254">
        <f t="shared" si="259"/>
        <v>448.774</v>
      </c>
      <c r="NHA1214" s="236" t="s">
        <v>239</v>
      </c>
      <c r="NHB1214" s="253" t="s">
        <v>26</v>
      </c>
      <c r="NHC1214" s="197">
        <v>7</v>
      </c>
      <c r="NHD1214" s="197">
        <v>2</v>
      </c>
      <c r="NHE1214" s="198" t="s">
        <v>237</v>
      </c>
      <c r="NHF1214" s="199">
        <v>0</v>
      </c>
      <c r="NHG1214" s="199"/>
      <c r="NHH1214" s="254">
        <f t="shared" si="259"/>
        <v>448.774</v>
      </c>
      <c r="NHI1214" s="236" t="s">
        <v>239</v>
      </c>
      <c r="NHJ1214" s="253" t="s">
        <v>26</v>
      </c>
      <c r="NHK1214" s="197">
        <v>7</v>
      </c>
      <c r="NHL1214" s="197">
        <v>2</v>
      </c>
      <c r="NHM1214" s="198" t="s">
        <v>237</v>
      </c>
      <c r="NHN1214" s="199">
        <v>0</v>
      </c>
      <c r="NHO1214" s="199"/>
      <c r="NHP1214" s="254">
        <f t="shared" si="259"/>
        <v>448.774</v>
      </c>
      <c r="NHQ1214" s="236" t="s">
        <v>239</v>
      </c>
      <c r="NHR1214" s="253" t="s">
        <v>26</v>
      </c>
      <c r="NHS1214" s="197">
        <v>7</v>
      </c>
      <c r="NHT1214" s="197">
        <v>2</v>
      </c>
      <c r="NHU1214" s="198" t="s">
        <v>237</v>
      </c>
      <c r="NHV1214" s="199">
        <v>0</v>
      </c>
      <c r="NHW1214" s="199"/>
      <c r="NHX1214" s="254">
        <f t="shared" si="259"/>
        <v>448.774</v>
      </c>
      <c r="NHY1214" s="236" t="s">
        <v>239</v>
      </c>
      <c r="NHZ1214" s="253" t="s">
        <v>26</v>
      </c>
      <c r="NIA1214" s="197">
        <v>7</v>
      </c>
      <c r="NIB1214" s="197">
        <v>2</v>
      </c>
      <c r="NIC1214" s="198" t="s">
        <v>237</v>
      </c>
      <c r="NID1214" s="199">
        <v>0</v>
      </c>
      <c r="NIE1214" s="199"/>
      <c r="NIF1214" s="254">
        <f t="shared" ref="NIF1214:NKJ1214" si="260">NIF1215</f>
        <v>448.774</v>
      </c>
      <c r="NIG1214" s="236" t="s">
        <v>239</v>
      </c>
      <c r="NIH1214" s="253" t="s">
        <v>26</v>
      </c>
      <c r="NII1214" s="197">
        <v>7</v>
      </c>
      <c r="NIJ1214" s="197">
        <v>2</v>
      </c>
      <c r="NIK1214" s="198" t="s">
        <v>237</v>
      </c>
      <c r="NIL1214" s="199">
        <v>0</v>
      </c>
      <c r="NIM1214" s="199"/>
      <c r="NIN1214" s="254">
        <f t="shared" si="260"/>
        <v>448.774</v>
      </c>
      <c r="NIO1214" s="236" t="s">
        <v>239</v>
      </c>
      <c r="NIP1214" s="253" t="s">
        <v>26</v>
      </c>
      <c r="NIQ1214" s="197">
        <v>7</v>
      </c>
      <c r="NIR1214" s="197">
        <v>2</v>
      </c>
      <c r="NIS1214" s="198" t="s">
        <v>237</v>
      </c>
      <c r="NIT1214" s="199">
        <v>0</v>
      </c>
      <c r="NIU1214" s="199"/>
      <c r="NIV1214" s="254">
        <f t="shared" si="260"/>
        <v>448.774</v>
      </c>
      <c r="NIW1214" s="236" t="s">
        <v>239</v>
      </c>
      <c r="NIX1214" s="253" t="s">
        <v>26</v>
      </c>
      <c r="NIY1214" s="197">
        <v>7</v>
      </c>
      <c r="NIZ1214" s="197">
        <v>2</v>
      </c>
      <c r="NJA1214" s="198" t="s">
        <v>237</v>
      </c>
      <c r="NJB1214" s="199">
        <v>0</v>
      </c>
      <c r="NJC1214" s="199"/>
      <c r="NJD1214" s="254">
        <f t="shared" si="260"/>
        <v>448.774</v>
      </c>
      <c r="NJE1214" s="236" t="s">
        <v>239</v>
      </c>
      <c r="NJF1214" s="253" t="s">
        <v>26</v>
      </c>
      <c r="NJG1214" s="197">
        <v>7</v>
      </c>
      <c r="NJH1214" s="197">
        <v>2</v>
      </c>
      <c r="NJI1214" s="198" t="s">
        <v>237</v>
      </c>
      <c r="NJJ1214" s="199">
        <v>0</v>
      </c>
      <c r="NJK1214" s="199"/>
      <c r="NJL1214" s="254">
        <f t="shared" si="260"/>
        <v>448.774</v>
      </c>
      <c r="NJM1214" s="236" t="s">
        <v>239</v>
      </c>
      <c r="NJN1214" s="253" t="s">
        <v>26</v>
      </c>
      <c r="NJO1214" s="197">
        <v>7</v>
      </c>
      <c r="NJP1214" s="197">
        <v>2</v>
      </c>
      <c r="NJQ1214" s="198" t="s">
        <v>237</v>
      </c>
      <c r="NJR1214" s="199">
        <v>0</v>
      </c>
      <c r="NJS1214" s="199"/>
      <c r="NJT1214" s="254">
        <f t="shared" si="260"/>
        <v>448.774</v>
      </c>
      <c r="NJU1214" s="236" t="s">
        <v>239</v>
      </c>
      <c r="NJV1214" s="253" t="s">
        <v>26</v>
      </c>
      <c r="NJW1214" s="197">
        <v>7</v>
      </c>
      <c r="NJX1214" s="197">
        <v>2</v>
      </c>
      <c r="NJY1214" s="198" t="s">
        <v>237</v>
      </c>
      <c r="NJZ1214" s="199">
        <v>0</v>
      </c>
      <c r="NKA1214" s="199"/>
      <c r="NKB1214" s="254">
        <f t="shared" si="260"/>
        <v>448.774</v>
      </c>
      <c r="NKC1214" s="236" t="s">
        <v>239</v>
      </c>
      <c r="NKD1214" s="253" t="s">
        <v>26</v>
      </c>
      <c r="NKE1214" s="197">
        <v>7</v>
      </c>
      <c r="NKF1214" s="197">
        <v>2</v>
      </c>
      <c r="NKG1214" s="198" t="s">
        <v>237</v>
      </c>
      <c r="NKH1214" s="199">
        <v>0</v>
      </c>
      <c r="NKI1214" s="199"/>
      <c r="NKJ1214" s="254">
        <f t="shared" si="260"/>
        <v>448.774</v>
      </c>
      <c r="NKK1214" s="236" t="s">
        <v>239</v>
      </c>
      <c r="NKL1214" s="253" t="s">
        <v>26</v>
      </c>
      <c r="NKM1214" s="197">
        <v>7</v>
      </c>
      <c r="NKN1214" s="197">
        <v>2</v>
      </c>
      <c r="NKO1214" s="198" t="s">
        <v>237</v>
      </c>
      <c r="NKP1214" s="199">
        <v>0</v>
      </c>
      <c r="NKQ1214" s="199"/>
      <c r="NKR1214" s="254">
        <f t="shared" ref="NKR1214:NMV1214" si="261">NKR1215</f>
        <v>448.774</v>
      </c>
      <c r="NKS1214" s="236" t="s">
        <v>239</v>
      </c>
      <c r="NKT1214" s="253" t="s">
        <v>26</v>
      </c>
      <c r="NKU1214" s="197">
        <v>7</v>
      </c>
      <c r="NKV1214" s="197">
        <v>2</v>
      </c>
      <c r="NKW1214" s="198" t="s">
        <v>237</v>
      </c>
      <c r="NKX1214" s="199">
        <v>0</v>
      </c>
      <c r="NKY1214" s="199"/>
      <c r="NKZ1214" s="254">
        <f t="shared" si="261"/>
        <v>448.774</v>
      </c>
      <c r="NLA1214" s="236" t="s">
        <v>239</v>
      </c>
      <c r="NLB1214" s="253" t="s">
        <v>26</v>
      </c>
      <c r="NLC1214" s="197">
        <v>7</v>
      </c>
      <c r="NLD1214" s="197">
        <v>2</v>
      </c>
      <c r="NLE1214" s="198" t="s">
        <v>237</v>
      </c>
      <c r="NLF1214" s="199">
        <v>0</v>
      </c>
      <c r="NLG1214" s="199"/>
      <c r="NLH1214" s="254">
        <f t="shared" si="261"/>
        <v>448.774</v>
      </c>
      <c r="NLI1214" s="236" t="s">
        <v>239</v>
      </c>
      <c r="NLJ1214" s="253" t="s">
        <v>26</v>
      </c>
      <c r="NLK1214" s="197">
        <v>7</v>
      </c>
      <c r="NLL1214" s="197">
        <v>2</v>
      </c>
      <c r="NLM1214" s="198" t="s">
        <v>237</v>
      </c>
      <c r="NLN1214" s="199">
        <v>0</v>
      </c>
      <c r="NLO1214" s="199"/>
      <c r="NLP1214" s="254">
        <f t="shared" si="261"/>
        <v>448.774</v>
      </c>
      <c r="NLQ1214" s="236" t="s">
        <v>239</v>
      </c>
      <c r="NLR1214" s="253" t="s">
        <v>26</v>
      </c>
      <c r="NLS1214" s="197">
        <v>7</v>
      </c>
      <c r="NLT1214" s="197">
        <v>2</v>
      </c>
      <c r="NLU1214" s="198" t="s">
        <v>237</v>
      </c>
      <c r="NLV1214" s="199">
        <v>0</v>
      </c>
      <c r="NLW1214" s="199"/>
      <c r="NLX1214" s="254">
        <f t="shared" si="261"/>
        <v>448.774</v>
      </c>
      <c r="NLY1214" s="236" t="s">
        <v>239</v>
      </c>
      <c r="NLZ1214" s="253" t="s">
        <v>26</v>
      </c>
      <c r="NMA1214" s="197">
        <v>7</v>
      </c>
      <c r="NMB1214" s="197">
        <v>2</v>
      </c>
      <c r="NMC1214" s="198" t="s">
        <v>237</v>
      </c>
      <c r="NMD1214" s="199">
        <v>0</v>
      </c>
      <c r="NME1214" s="199"/>
      <c r="NMF1214" s="254">
        <f t="shared" si="261"/>
        <v>448.774</v>
      </c>
      <c r="NMG1214" s="236" t="s">
        <v>239</v>
      </c>
      <c r="NMH1214" s="253" t="s">
        <v>26</v>
      </c>
      <c r="NMI1214" s="197">
        <v>7</v>
      </c>
      <c r="NMJ1214" s="197">
        <v>2</v>
      </c>
      <c r="NMK1214" s="198" t="s">
        <v>237</v>
      </c>
      <c r="NML1214" s="199">
        <v>0</v>
      </c>
      <c r="NMM1214" s="199"/>
      <c r="NMN1214" s="254">
        <f t="shared" si="261"/>
        <v>448.774</v>
      </c>
      <c r="NMO1214" s="236" t="s">
        <v>239</v>
      </c>
      <c r="NMP1214" s="253" t="s">
        <v>26</v>
      </c>
      <c r="NMQ1214" s="197">
        <v>7</v>
      </c>
      <c r="NMR1214" s="197">
        <v>2</v>
      </c>
      <c r="NMS1214" s="198" t="s">
        <v>237</v>
      </c>
      <c r="NMT1214" s="199">
        <v>0</v>
      </c>
      <c r="NMU1214" s="199"/>
      <c r="NMV1214" s="254">
        <f t="shared" si="261"/>
        <v>448.774</v>
      </c>
      <c r="NMW1214" s="236" t="s">
        <v>239</v>
      </c>
      <c r="NMX1214" s="253" t="s">
        <v>26</v>
      </c>
      <c r="NMY1214" s="197">
        <v>7</v>
      </c>
      <c r="NMZ1214" s="197">
        <v>2</v>
      </c>
      <c r="NNA1214" s="198" t="s">
        <v>237</v>
      </c>
      <c r="NNB1214" s="199">
        <v>0</v>
      </c>
      <c r="NNC1214" s="199"/>
      <c r="NND1214" s="254">
        <f t="shared" ref="NND1214:NPH1214" si="262">NND1215</f>
        <v>448.774</v>
      </c>
      <c r="NNE1214" s="236" t="s">
        <v>239</v>
      </c>
      <c r="NNF1214" s="253" t="s">
        <v>26</v>
      </c>
      <c r="NNG1214" s="197">
        <v>7</v>
      </c>
      <c r="NNH1214" s="197">
        <v>2</v>
      </c>
      <c r="NNI1214" s="198" t="s">
        <v>237</v>
      </c>
      <c r="NNJ1214" s="199">
        <v>0</v>
      </c>
      <c r="NNK1214" s="199"/>
      <c r="NNL1214" s="254">
        <f t="shared" si="262"/>
        <v>448.774</v>
      </c>
      <c r="NNM1214" s="236" t="s">
        <v>239</v>
      </c>
      <c r="NNN1214" s="253" t="s">
        <v>26</v>
      </c>
      <c r="NNO1214" s="197">
        <v>7</v>
      </c>
      <c r="NNP1214" s="197">
        <v>2</v>
      </c>
      <c r="NNQ1214" s="198" t="s">
        <v>237</v>
      </c>
      <c r="NNR1214" s="199">
        <v>0</v>
      </c>
      <c r="NNS1214" s="199"/>
      <c r="NNT1214" s="254">
        <f t="shared" si="262"/>
        <v>448.774</v>
      </c>
      <c r="NNU1214" s="236" t="s">
        <v>239</v>
      </c>
      <c r="NNV1214" s="253" t="s">
        <v>26</v>
      </c>
      <c r="NNW1214" s="197">
        <v>7</v>
      </c>
      <c r="NNX1214" s="197">
        <v>2</v>
      </c>
      <c r="NNY1214" s="198" t="s">
        <v>237</v>
      </c>
      <c r="NNZ1214" s="199">
        <v>0</v>
      </c>
      <c r="NOA1214" s="199"/>
      <c r="NOB1214" s="254">
        <f t="shared" si="262"/>
        <v>448.774</v>
      </c>
      <c r="NOC1214" s="236" t="s">
        <v>239</v>
      </c>
      <c r="NOD1214" s="253" t="s">
        <v>26</v>
      </c>
      <c r="NOE1214" s="197">
        <v>7</v>
      </c>
      <c r="NOF1214" s="197">
        <v>2</v>
      </c>
      <c r="NOG1214" s="198" t="s">
        <v>237</v>
      </c>
      <c r="NOH1214" s="199">
        <v>0</v>
      </c>
      <c r="NOI1214" s="199"/>
      <c r="NOJ1214" s="254">
        <f t="shared" si="262"/>
        <v>448.774</v>
      </c>
      <c r="NOK1214" s="236" t="s">
        <v>239</v>
      </c>
      <c r="NOL1214" s="253" t="s">
        <v>26</v>
      </c>
      <c r="NOM1214" s="197">
        <v>7</v>
      </c>
      <c r="NON1214" s="197">
        <v>2</v>
      </c>
      <c r="NOO1214" s="198" t="s">
        <v>237</v>
      </c>
      <c r="NOP1214" s="199">
        <v>0</v>
      </c>
      <c r="NOQ1214" s="199"/>
      <c r="NOR1214" s="254">
        <f t="shared" si="262"/>
        <v>448.774</v>
      </c>
      <c r="NOS1214" s="236" t="s">
        <v>239</v>
      </c>
      <c r="NOT1214" s="253" t="s">
        <v>26</v>
      </c>
      <c r="NOU1214" s="197">
        <v>7</v>
      </c>
      <c r="NOV1214" s="197">
        <v>2</v>
      </c>
      <c r="NOW1214" s="198" t="s">
        <v>237</v>
      </c>
      <c r="NOX1214" s="199">
        <v>0</v>
      </c>
      <c r="NOY1214" s="199"/>
      <c r="NOZ1214" s="254">
        <f t="shared" si="262"/>
        <v>448.774</v>
      </c>
      <c r="NPA1214" s="236" t="s">
        <v>239</v>
      </c>
      <c r="NPB1214" s="253" t="s">
        <v>26</v>
      </c>
      <c r="NPC1214" s="197">
        <v>7</v>
      </c>
      <c r="NPD1214" s="197">
        <v>2</v>
      </c>
      <c r="NPE1214" s="198" t="s">
        <v>237</v>
      </c>
      <c r="NPF1214" s="199">
        <v>0</v>
      </c>
      <c r="NPG1214" s="199"/>
      <c r="NPH1214" s="254">
        <f t="shared" si="262"/>
        <v>448.774</v>
      </c>
      <c r="NPI1214" s="236" t="s">
        <v>239</v>
      </c>
      <c r="NPJ1214" s="253" t="s">
        <v>26</v>
      </c>
      <c r="NPK1214" s="197">
        <v>7</v>
      </c>
      <c r="NPL1214" s="197">
        <v>2</v>
      </c>
      <c r="NPM1214" s="198" t="s">
        <v>237</v>
      </c>
      <c r="NPN1214" s="199">
        <v>0</v>
      </c>
      <c r="NPO1214" s="199"/>
      <c r="NPP1214" s="254">
        <f t="shared" ref="NPP1214:NRT1214" si="263">NPP1215</f>
        <v>448.774</v>
      </c>
      <c r="NPQ1214" s="236" t="s">
        <v>239</v>
      </c>
      <c r="NPR1214" s="253" t="s">
        <v>26</v>
      </c>
      <c r="NPS1214" s="197">
        <v>7</v>
      </c>
      <c r="NPT1214" s="197">
        <v>2</v>
      </c>
      <c r="NPU1214" s="198" t="s">
        <v>237</v>
      </c>
      <c r="NPV1214" s="199">
        <v>0</v>
      </c>
      <c r="NPW1214" s="199"/>
      <c r="NPX1214" s="254">
        <f t="shared" si="263"/>
        <v>448.774</v>
      </c>
      <c r="NPY1214" s="236" t="s">
        <v>239</v>
      </c>
      <c r="NPZ1214" s="253" t="s">
        <v>26</v>
      </c>
      <c r="NQA1214" s="197">
        <v>7</v>
      </c>
      <c r="NQB1214" s="197">
        <v>2</v>
      </c>
      <c r="NQC1214" s="198" t="s">
        <v>237</v>
      </c>
      <c r="NQD1214" s="199">
        <v>0</v>
      </c>
      <c r="NQE1214" s="199"/>
      <c r="NQF1214" s="254">
        <f t="shared" si="263"/>
        <v>448.774</v>
      </c>
      <c r="NQG1214" s="236" t="s">
        <v>239</v>
      </c>
      <c r="NQH1214" s="253" t="s">
        <v>26</v>
      </c>
      <c r="NQI1214" s="197">
        <v>7</v>
      </c>
      <c r="NQJ1214" s="197">
        <v>2</v>
      </c>
      <c r="NQK1214" s="198" t="s">
        <v>237</v>
      </c>
      <c r="NQL1214" s="199">
        <v>0</v>
      </c>
      <c r="NQM1214" s="199"/>
      <c r="NQN1214" s="254">
        <f t="shared" si="263"/>
        <v>448.774</v>
      </c>
      <c r="NQO1214" s="236" t="s">
        <v>239</v>
      </c>
      <c r="NQP1214" s="253" t="s">
        <v>26</v>
      </c>
      <c r="NQQ1214" s="197">
        <v>7</v>
      </c>
      <c r="NQR1214" s="197">
        <v>2</v>
      </c>
      <c r="NQS1214" s="198" t="s">
        <v>237</v>
      </c>
      <c r="NQT1214" s="199">
        <v>0</v>
      </c>
      <c r="NQU1214" s="199"/>
      <c r="NQV1214" s="254">
        <f t="shared" si="263"/>
        <v>448.774</v>
      </c>
      <c r="NQW1214" s="236" t="s">
        <v>239</v>
      </c>
      <c r="NQX1214" s="253" t="s">
        <v>26</v>
      </c>
      <c r="NQY1214" s="197">
        <v>7</v>
      </c>
      <c r="NQZ1214" s="197">
        <v>2</v>
      </c>
      <c r="NRA1214" s="198" t="s">
        <v>237</v>
      </c>
      <c r="NRB1214" s="199">
        <v>0</v>
      </c>
      <c r="NRC1214" s="199"/>
      <c r="NRD1214" s="254">
        <f t="shared" si="263"/>
        <v>448.774</v>
      </c>
      <c r="NRE1214" s="236" t="s">
        <v>239</v>
      </c>
      <c r="NRF1214" s="253" t="s">
        <v>26</v>
      </c>
      <c r="NRG1214" s="197">
        <v>7</v>
      </c>
      <c r="NRH1214" s="197">
        <v>2</v>
      </c>
      <c r="NRI1214" s="198" t="s">
        <v>237</v>
      </c>
      <c r="NRJ1214" s="199">
        <v>0</v>
      </c>
      <c r="NRK1214" s="199"/>
      <c r="NRL1214" s="254">
        <f t="shared" si="263"/>
        <v>448.774</v>
      </c>
      <c r="NRM1214" s="236" t="s">
        <v>239</v>
      </c>
      <c r="NRN1214" s="253" t="s">
        <v>26</v>
      </c>
      <c r="NRO1214" s="197">
        <v>7</v>
      </c>
      <c r="NRP1214" s="197">
        <v>2</v>
      </c>
      <c r="NRQ1214" s="198" t="s">
        <v>237</v>
      </c>
      <c r="NRR1214" s="199">
        <v>0</v>
      </c>
      <c r="NRS1214" s="199"/>
      <c r="NRT1214" s="254">
        <f t="shared" si="263"/>
        <v>448.774</v>
      </c>
      <c r="NRU1214" s="236" t="s">
        <v>239</v>
      </c>
      <c r="NRV1214" s="253" t="s">
        <v>26</v>
      </c>
      <c r="NRW1214" s="197">
        <v>7</v>
      </c>
      <c r="NRX1214" s="197">
        <v>2</v>
      </c>
      <c r="NRY1214" s="198" t="s">
        <v>237</v>
      </c>
      <c r="NRZ1214" s="199">
        <v>0</v>
      </c>
      <c r="NSA1214" s="199"/>
      <c r="NSB1214" s="254">
        <f t="shared" ref="NSB1214:NUF1214" si="264">NSB1215</f>
        <v>448.774</v>
      </c>
      <c r="NSC1214" s="236" t="s">
        <v>239</v>
      </c>
      <c r="NSD1214" s="253" t="s">
        <v>26</v>
      </c>
      <c r="NSE1214" s="197">
        <v>7</v>
      </c>
      <c r="NSF1214" s="197">
        <v>2</v>
      </c>
      <c r="NSG1214" s="198" t="s">
        <v>237</v>
      </c>
      <c r="NSH1214" s="199">
        <v>0</v>
      </c>
      <c r="NSI1214" s="199"/>
      <c r="NSJ1214" s="254">
        <f t="shared" si="264"/>
        <v>448.774</v>
      </c>
      <c r="NSK1214" s="236" t="s">
        <v>239</v>
      </c>
      <c r="NSL1214" s="253" t="s">
        <v>26</v>
      </c>
      <c r="NSM1214" s="197">
        <v>7</v>
      </c>
      <c r="NSN1214" s="197">
        <v>2</v>
      </c>
      <c r="NSO1214" s="198" t="s">
        <v>237</v>
      </c>
      <c r="NSP1214" s="199">
        <v>0</v>
      </c>
      <c r="NSQ1214" s="199"/>
      <c r="NSR1214" s="254">
        <f t="shared" si="264"/>
        <v>448.774</v>
      </c>
      <c r="NSS1214" s="236" t="s">
        <v>239</v>
      </c>
      <c r="NST1214" s="253" t="s">
        <v>26</v>
      </c>
      <c r="NSU1214" s="197">
        <v>7</v>
      </c>
      <c r="NSV1214" s="197">
        <v>2</v>
      </c>
      <c r="NSW1214" s="198" t="s">
        <v>237</v>
      </c>
      <c r="NSX1214" s="199">
        <v>0</v>
      </c>
      <c r="NSY1214" s="199"/>
      <c r="NSZ1214" s="254">
        <f t="shared" si="264"/>
        <v>448.774</v>
      </c>
      <c r="NTA1214" s="236" t="s">
        <v>239</v>
      </c>
      <c r="NTB1214" s="253" t="s">
        <v>26</v>
      </c>
      <c r="NTC1214" s="197">
        <v>7</v>
      </c>
      <c r="NTD1214" s="197">
        <v>2</v>
      </c>
      <c r="NTE1214" s="198" t="s">
        <v>237</v>
      </c>
      <c r="NTF1214" s="199">
        <v>0</v>
      </c>
      <c r="NTG1214" s="199"/>
      <c r="NTH1214" s="254">
        <f t="shared" si="264"/>
        <v>448.774</v>
      </c>
      <c r="NTI1214" s="236" t="s">
        <v>239</v>
      </c>
      <c r="NTJ1214" s="253" t="s">
        <v>26</v>
      </c>
      <c r="NTK1214" s="197">
        <v>7</v>
      </c>
      <c r="NTL1214" s="197">
        <v>2</v>
      </c>
      <c r="NTM1214" s="198" t="s">
        <v>237</v>
      </c>
      <c r="NTN1214" s="199">
        <v>0</v>
      </c>
      <c r="NTO1214" s="199"/>
      <c r="NTP1214" s="254">
        <f t="shared" si="264"/>
        <v>448.774</v>
      </c>
      <c r="NTQ1214" s="236" t="s">
        <v>239</v>
      </c>
      <c r="NTR1214" s="253" t="s">
        <v>26</v>
      </c>
      <c r="NTS1214" s="197">
        <v>7</v>
      </c>
      <c r="NTT1214" s="197">
        <v>2</v>
      </c>
      <c r="NTU1214" s="198" t="s">
        <v>237</v>
      </c>
      <c r="NTV1214" s="199">
        <v>0</v>
      </c>
      <c r="NTW1214" s="199"/>
      <c r="NTX1214" s="254">
        <f t="shared" si="264"/>
        <v>448.774</v>
      </c>
      <c r="NTY1214" s="236" t="s">
        <v>239</v>
      </c>
      <c r="NTZ1214" s="253" t="s">
        <v>26</v>
      </c>
      <c r="NUA1214" s="197">
        <v>7</v>
      </c>
      <c r="NUB1214" s="197">
        <v>2</v>
      </c>
      <c r="NUC1214" s="198" t="s">
        <v>237</v>
      </c>
      <c r="NUD1214" s="199">
        <v>0</v>
      </c>
      <c r="NUE1214" s="199"/>
      <c r="NUF1214" s="254">
        <f t="shared" si="264"/>
        <v>448.774</v>
      </c>
      <c r="NUG1214" s="236" t="s">
        <v>239</v>
      </c>
      <c r="NUH1214" s="253" t="s">
        <v>26</v>
      </c>
      <c r="NUI1214" s="197">
        <v>7</v>
      </c>
      <c r="NUJ1214" s="197">
        <v>2</v>
      </c>
      <c r="NUK1214" s="198" t="s">
        <v>237</v>
      </c>
      <c r="NUL1214" s="199">
        <v>0</v>
      </c>
      <c r="NUM1214" s="199"/>
      <c r="NUN1214" s="254">
        <f t="shared" ref="NUN1214:NWR1214" si="265">NUN1215</f>
        <v>448.774</v>
      </c>
      <c r="NUO1214" s="236" t="s">
        <v>239</v>
      </c>
      <c r="NUP1214" s="253" t="s">
        <v>26</v>
      </c>
      <c r="NUQ1214" s="197">
        <v>7</v>
      </c>
      <c r="NUR1214" s="197">
        <v>2</v>
      </c>
      <c r="NUS1214" s="198" t="s">
        <v>237</v>
      </c>
      <c r="NUT1214" s="199">
        <v>0</v>
      </c>
      <c r="NUU1214" s="199"/>
      <c r="NUV1214" s="254">
        <f t="shared" si="265"/>
        <v>448.774</v>
      </c>
      <c r="NUW1214" s="236" t="s">
        <v>239</v>
      </c>
      <c r="NUX1214" s="253" t="s">
        <v>26</v>
      </c>
      <c r="NUY1214" s="197">
        <v>7</v>
      </c>
      <c r="NUZ1214" s="197">
        <v>2</v>
      </c>
      <c r="NVA1214" s="198" t="s">
        <v>237</v>
      </c>
      <c r="NVB1214" s="199">
        <v>0</v>
      </c>
      <c r="NVC1214" s="199"/>
      <c r="NVD1214" s="254">
        <f t="shared" si="265"/>
        <v>448.774</v>
      </c>
      <c r="NVE1214" s="236" t="s">
        <v>239</v>
      </c>
      <c r="NVF1214" s="253" t="s">
        <v>26</v>
      </c>
      <c r="NVG1214" s="197">
        <v>7</v>
      </c>
      <c r="NVH1214" s="197">
        <v>2</v>
      </c>
      <c r="NVI1214" s="198" t="s">
        <v>237</v>
      </c>
      <c r="NVJ1214" s="199">
        <v>0</v>
      </c>
      <c r="NVK1214" s="199"/>
      <c r="NVL1214" s="254">
        <f t="shared" si="265"/>
        <v>448.774</v>
      </c>
      <c r="NVM1214" s="236" t="s">
        <v>239</v>
      </c>
      <c r="NVN1214" s="253" t="s">
        <v>26</v>
      </c>
      <c r="NVO1214" s="197">
        <v>7</v>
      </c>
      <c r="NVP1214" s="197">
        <v>2</v>
      </c>
      <c r="NVQ1214" s="198" t="s">
        <v>237</v>
      </c>
      <c r="NVR1214" s="199">
        <v>0</v>
      </c>
      <c r="NVS1214" s="199"/>
      <c r="NVT1214" s="254">
        <f t="shared" si="265"/>
        <v>448.774</v>
      </c>
      <c r="NVU1214" s="236" t="s">
        <v>239</v>
      </c>
      <c r="NVV1214" s="253" t="s">
        <v>26</v>
      </c>
      <c r="NVW1214" s="197">
        <v>7</v>
      </c>
      <c r="NVX1214" s="197">
        <v>2</v>
      </c>
      <c r="NVY1214" s="198" t="s">
        <v>237</v>
      </c>
      <c r="NVZ1214" s="199">
        <v>0</v>
      </c>
      <c r="NWA1214" s="199"/>
      <c r="NWB1214" s="254">
        <f t="shared" si="265"/>
        <v>448.774</v>
      </c>
      <c r="NWC1214" s="236" t="s">
        <v>239</v>
      </c>
      <c r="NWD1214" s="253" t="s">
        <v>26</v>
      </c>
      <c r="NWE1214" s="197">
        <v>7</v>
      </c>
      <c r="NWF1214" s="197">
        <v>2</v>
      </c>
      <c r="NWG1214" s="198" t="s">
        <v>237</v>
      </c>
      <c r="NWH1214" s="199">
        <v>0</v>
      </c>
      <c r="NWI1214" s="199"/>
      <c r="NWJ1214" s="254">
        <f t="shared" si="265"/>
        <v>448.774</v>
      </c>
      <c r="NWK1214" s="236" t="s">
        <v>239</v>
      </c>
      <c r="NWL1214" s="253" t="s">
        <v>26</v>
      </c>
      <c r="NWM1214" s="197">
        <v>7</v>
      </c>
      <c r="NWN1214" s="197">
        <v>2</v>
      </c>
      <c r="NWO1214" s="198" t="s">
        <v>237</v>
      </c>
      <c r="NWP1214" s="199">
        <v>0</v>
      </c>
      <c r="NWQ1214" s="199"/>
      <c r="NWR1214" s="254">
        <f t="shared" si="265"/>
        <v>448.774</v>
      </c>
      <c r="NWS1214" s="236" t="s">
        <v>239</v>
      </c>
      <c r="NWT1214" s="253" t="s">
        <v>26</v>
      </c>
      <c r="NWU1214" s="197">
        <v>7</v>
      </c>
      <c r="NWV1214" s="197">
        <v>2</v>
      </c>
      <c r="NWW1214" s="198" t="s">
        <v>237</v>
      </c>
      <c r="NWX1214" s="199">
        <v>0</v>
      </c>
      <c r="NWY1214" s="199"/>
      <c r="NWZ1214" s="254">
        <f t="shared" ref="NWZ1214:NZD1214" si="266">NWZ1215</f>
        <v>448.774</v>
      </c>
      <c r="NXA1214" s="236" t="s">
        <v>239</v>
      </c>
      <c r="NXB1214" s="253" t="s">
        <v>26</v>
      </c>
      <c r="NXC1214" s="197">
        <v>7</v>
      </c>
      <c r="NXD1214" s="197">
        <v>2</v>
      </c>
      <c r="NXE1214" s="198" t="s">
        <v>237</v>
      </c>
      <c r="NXF1214" s="199">
        <v>0</v>
      </c>
      <c r="NXG1214" s="199"/>
      <c r="NXH1214" s="254">
        <f t="shared" si="266"/>
        <v>448.774</v>
      </c>
      <c r="NXI1214" s="236" t="s">
        <v>239</v>
      </c>
      <c r="NXJ1214" s="253" t="s">
        <v>26</v>
      </c>
      <c r="NXK1214" s="197">
        <v>7</v>
      </c>
      <c r="NXL1214" s="197">
        <v>2</v>
      </c>
      <c r="NXM1214" s="198" t="s">
        <v>237</v>
      </c>
      <c r="NXN1214" s="199">
        <v>0</v>
      </c>
      <c r="NXO1214" s="199"/>
      <c r="NXP1214" s="254">
        <f t="shared" si="266"/>
        <v>448.774</v>
      </c>
      <c r="NXQ1214" s="236" t="s">
        <v>239</v>
      </c>
      <c r="NXR1214" s="253" t="s">
        <v>26</v>
      </c>
      <c r="NXS1214" s="197">
        <v>7</v>
      </c>
      <c r="NXT1214" s="197">
        <v>2</v>
      </c>
      <c r="NXU1214" s="198" t="s">
        <v>237</v>
      </c>
      <c r="NXV1214" s="199">
        <v>0</v>
      </c>
      <c r="NXW1214" s="199"/>
      <c r="NXX1214" s="254">
        <f t="shared" si="266"/>
        <v>448.774</v>
      </c>
      <c r="NXY1214" s="236" t="s">
        <v>239</v>
      </c>
      <c r="NXZ1214" s="253" t="s">
        <v>26</v>
      </c>
      <c r="NYA1214" s="197">
        <v>7</v>
      </c>
      <c r="NYB1214" s="197">
        <v>2</v>
      </c>
      <c r="NYC1214" s="198" t="s">
        <v>237</v>
      </c>
      <c r="NYD1214" s="199">
        <v>0</v>
      </c>
      <c r="NYE1214" s="199"/>
      <c r="NYF1214" s="254">
        <f t="shared" si="266"/>
        <v>448.774</v>
      </c>
      <c r="NYG1214" s="236" t="s">
        <v>239</v>
      </c>
      <c r="NYH1214" s="253" t="s">
        <v>26</v>
      </c>
      <c r="NYI1214" s="197">
        <v>7</v>
      </c>
      <c r="NYJ1214" s="197">
        <v>2</v>
      </c>
      <c r="NYK1214" s="198" t="s">
        <v>237</v>
      </c>
      <c r="NYL1214" s="199">
        <v>0</v>
      </c>
      <c r="NYM1214" s="199"/>
      <c r="NYN1214" s="254">
        <f t="shared" si="266"/>
        <v>448.774</v>
      </c>
      <c r="NYO1214" s="236" t="s">
        <v>239</v>
      </c>
      <c r="NYP1214" s="253" t="s">
        <v>26</v>
      </c>
      <c r="NYQ1214" s="197">
        <v>7</v>
      </c>
      <c r="NYR1214" s="197">
        <v>2</v>
      </c>
      <c r="NYS1214" s="198" t="s">
        <v>237</v>
      </c>
      <c r="NYT1214" s="199">
        <v>0</v>
      </c>
      <c r="NYU1214" s="199"/>
      <c r="NYV1214" s="254">
        <f t="shared" si="266"/>
        <v>448.774</v>
      </c>
      <c r="NYW1214" s="236" t="s">
        <v>239</v>
      </c>
      <c r="NYX1214" s="253" t="s">
        <v>26</v>
      </c>
      <c r="NYY1214" s="197">
        <v>7</v>
      </c>
      <c r="NYZ1214" s="197">
        <v>2</v>
      </c>
      <c r="NZA1214" s="198" t="s">
        <v>237</v>
      </c>
      <c r="NZB1214" s="199">
        <v>0</v>
      </c>
      <c r="NZC1214" s="199"/>
      <c r="NZD1214" s="254">
        <f t="shared" si="266"/>
        <v>448.774</v>
      </c>
      <c r="NZE1214" s="236" t="s">
        <v>239</v>
      </c>
      <c r="NZF1214" s="253" t="s">
        <v>26</v>
      </c>
      <c r="NZG1214" s="197">
        <v>7</v>
      </c>
      <c r="NZH1214" s="197">
        <v>2</v>
      </c>
      <c r="NZI1214" s="198" t="s">
        <v>237</v>
      </c>
      <c r="NZJ1214" s="199">
        <v>0</v>
      </c>
      <c r="NZK1214" s="199"/>
      <c r="NZL1214" s="254">
        <f t="shared" ref="NZL1214:OBP1214" si="267">NZL1215</f>
        <v>448.774</v>
      </c>
      <c r="NZM1214" s="236" t="s">
        <v>239</v>
      </c>
      <c r="NZN1214" s="253" t="s">
        <v>26</v>
      </c>
      <c r="NZO1214" s="197">
        <v>7</v>
      </c>
      <c r="NZP1214" s="197">
        <v>2</v>
      </c>
      <c r="NZQ1214" s="198" t="s">
        <v>237</v>
      </c>
      <c r="NZR1214" s="199">
        <v>0</v>
      </c>
      <c r="NZS1214" s="199"/>
      <c r="NZT1214" s="254">
        <f t="shared" si="267"/>
        <v>448.774</v>
      </c>
      <c r="NZU1214" s="236" t="s">
        <v>239</v>
      </c>
      <c r="NZV1214" s="253" t="s">
        <v>26</v>
      </c>
      <c r="NZW1214" s="197">
        <v>7</v>
      </c>
      <c r="NZX1214" s="197">
        <v>2</v>
      </c>
      <c r="NZY1214" s="198" t="s">
        <v>237</v>
      </c>
      <c r="NZZ1214" s="199">
        <v>0</v>
      </c>
      <c r="OAA1214" s="199"/>
      <c r="OAB1214" s="254">
        <f t="shared" si="267"/>
        <v>448.774</v>
      </c>
      <c r="OAC1214" s="236" t="s">
        <v>239</v>
      </c>
      <c r="OAD1214" s="253" t="s">
        <v>26</v>
      </c>
      <c r="OAE1214" s="197">
        <v>7</v>
      </c>
      <c r="OAF1214" s="197">
        <v>2</v>
      </c>
      <c r="OAG1214" s="198" t="s">
        <v>237</v>
      </c>
      <c r="OAH1214" s="199">
        <v>0</v>
      </c>
      <c r="OAI1214" s="199"/>
      <c r="OAJ1214" s="254">
        <f t="shared" si="267"/>
        <v>448.774</v>
      </c>
      <c r="OAK1214" s="236" t="s">
        <v>239</v>
      </c>
      <c r="OAL1214" s="253" t="s">
        <v>26</v>
      </c>
      <c r="OAM1214" s="197">
        <v>7</v>
      </c>
      <c r="OAN1214" s="197">
        <v>2</v>
      </c>
      <c r="OAO1214" s="198" t="s">
        <v>237</v>
      </c>
      <c r="OAP1214" s="199">
        <v>0</v>
      </c>
      <c r="OAQ1214" s="199"/>
      <c r="OAR1214" s="254">
        <f t="shared" si="267"/>
        <v>448.774</v>
      </c>
      <c r="OAS1214" s="236" t="s">
        <v>239</v>
      </c>
      <c r="OAT1214" s="253" t="s">
        <v>26</v>
      </c>
      <c r="OAU1214" s="197">
        <v>7</v>
      </c>
      <c r="OAV1214" s="197">
        <v>2</v>
      </c>
      <c r="OAW1214" s="198" t="s">
        <v>237</v>
      </c>
      <c r="OAX1214" s="199">
        <v>0</v>
      </c>
      <c r="OAY1214" s="199"/>
      <c r="OAZ1214" s="254">
        <f t="shared" si="267"/>
        <v>448.774</v>
      </c>
      <c r="OBA1214" s="236" t="s">
        <v>239</v>
      </c>
      <c r="OBB1214" s="253" t="s">
        <v>26</v>
      </c>
      <c r="OBC1214" s="197">
        <v>7</v>
      </c>
      <c r="OBD1214" s="197">
        <v>2</v>
      </c>
      <c r="OBE1214" s="198" t="s">
        <v>237</v>
      </c>
      <c r="OBF1214" s="199">
        <v>0</v>
      </c>
      <c r="OBG1214" s="199"/>
      <c r="OBH1214" s="254">
        <f t="shared" si="267"/>
        <v>448.774</v>
      </c>
      <c r="OBI1214" s="236" t="s">
        <v>239</v>
      </c>
      <c r="OBJ1214" s="253" t="s">
        <v>26</v>
      </c>
      <c r="OBK1214" s="197">
        <v>7</v>
      </c>
      <c r="OBL1214" s="197">
        <v>2</v>
      </c>
      <c r="OBM1214" s="198" t="s">
        <v>237</v>
      </c>
      <c r="OBN1214" s="199">
        <v>0</v>
      </c>
      <c r="OBO1214" s="199"/>
      <c r="OBP1214" s="254">
        <f t="shared" si="267"/>
        <v>448.774</v>
      </c>
      <c r="OBQ1214" s="236" t="s">
        <v>239</v>
      </c>
      <c r="OBR1214" s="253" t="s">
        <v>26</v>
      </c>
      <c r="OBS1214" s="197">
        <v>7</v>
      </c>
      <c r="OBT1214" s="197">
        <v>2</v>
      </c>
      <c r="OBU1214" s="198" t="s">
        <v>237</v>
      </c>
      <c r="OBV1214" s="199">
        <v>0</v>
      </c>
      <c r="OBW1214" s="199"/>
      <c r="OBX1214" s="254">
        <f t="shared" ref="OBX1214:OEB1214" si="268">OBX1215</f>
        <v>448.774</v>
      </c>
      <c r="OBY1214" s="236" t="s">
        <v>239</v>
      </c>
      <c r="OBZ1214" s="253" t="s">
        <v>26</v>
      </c>
      <c r="OCA1214" s="197">
        <v>7</v>
      </c>
      <c r="OCB1214" s="197">
        <v>2</v>
      </c>
      <c r="OCC1214" s="198" t="s">
        <v>237</v>
      </c>
      <c r="OCD1214" s="199">
        <v>0</v>
      </c>
      <c r="OCE1214" s="199"/>
      <c r="OCF1214" s="254">
        <f t="shared" si="268"/>
        <v>448.774</v>
      </c>
      <c r="OCG1214" s="236" t="s">
        <v>239</v>
      </c>
      <c r="OCH1214" s="253" t="s">
        <v>26</v>
      </c>
      <c r="OCI1214" s="197">
        <v>7</v>
      </c>
      <c r="OCJ1214" s="197">
        <v>2</v>
      </c>
      <c r="OCK1214" s="198" t="s">
        <v>237</v>
      </c>
      <c r="OCL1214" s="199">
        <v>0</v>
      </c>
      <c r="OCM1214" s="199"/>
      <c r="OCN1214" s="254">
        <f t="shared" si="268"/>
        <v>448.774</v>
      </c>
      <c r="OCO1214" s="236" t="s">
        <v>239</v>
      </c>
      <c r="OCP1214" s="253" t="s">
        <v>26</v>
      </c>
      <c r="OCQ1214" s="197">
        <v>7</v>
      </c>
      <c r="OCR1214" s="197">
        <v>2</v>
      </c>
      <c r="OCS1214" s="198" t="s">
        <v>237</v>
      </c>
      <c r="OCT1214" s="199">
        <v>0</v>
      </c>
      <c r="OCU1214" s="199"/>
      <c r="OCV1214" s="254">
        <f t="shared" si="268"/>
        <v>448.774</v>
      </c>
      <c r="OCW1214" s="236" t="s">
        <v>239</v>
      </c>
      <c r="OCX1214" s="253" t="s">
        <v>26</v>
      </c>
      <c r="OCY1214" s="197">
        <v>7</v>
      </c>
      <c r="OCZ1214" s="197">
        <v>2</v>
      </c>
      <c r="ODA1214" s="198" t="s">
        <v>237</v>
      </c>
      <c r="ODB1214" s="199">
        <v>0</v>
      </c>
      <c r="ODC1214" s="199"/>
      <c r="ODD1214" s="254">
        <f t="shared" si="268"/>
        <v>448.774</v>
      </c>
      <c r="ODE1214" s="236" t="s">
        <v>239</v>
      </c>
      <c r="ODF1214" s="253" t="s">
        <v>26</v>
      </c>
      <c r="ODG1214" s="197">
        <v>7</v>
      </c>
      <c r="ODH1214" s="197">
        <v>2</v>
      </c>
      <c r="ODI1214" s="198" t="s">
        <v>237</v>
      </c>
      <c r="ODJ1214" s="199">
        <v>0</v>
      </c>
      <c r="ODK1214" s="199"/>
      <c r="ODL1214" s="254">
        <f t="shared" si="268"/>
        <v>448.774</v>
      </c>
      <c r="ODM1214" s="236" t="s">
        <v>239</v>
      </c>
      <c r="ODN1214" s="253" t="s">
        <v>26</v>
      </c>
      <c r="ODO1214" s="197">
        <v>7</v>
      </c>
      <c r="ODP1214" s="197">
        <v>2</v>
      </c>
      <c r="ODQ1214" s="198" t="s">
        <v>237</v>
      </c>
      <c r="ODR1214" s="199">
        <v>0</v>
      </c>
      <c r="ODS1214" s="199"/>
      <c r="ODT1214" s="254">
        <f t="shared" si="268"/>
        <v>448.774</v>
      </c>
      <c r="ODU1214" s="236" t="s">
        <v>239</v>
      </c>
      <c r="ODV1214" s="253" t="s">
        <v>26</v>
      </c>
      <c r="ODW1214" s="197">
        <v>7</v>
      </c>
      <c r="ODX1214" s="197">
        <v>2</v>
      </c>
      <c r="ODY1214" s="198" t="s">
        <v>237</v>
      </c>
      <c r="ODZ1214" s="199">
        <v>0</v>
      </c>
      <c r="OEA1214" s="199"/>
      <c r="OEB1214" s="254">
        <f t="shared" si="268"/>
        <v>448.774</v>
      </c>
      <c r="OEC1214" s="236" t="s">
        <v>239</v>
      </c>
      <c r="OED1214" s="253" t="s">
        <v>26</v>
      </c>
      <c r="OEE1214" s="197">
        <v>7</v>
      </c>
      <c r="OEF1214" s="197">
        <v>2</v>
      </c>
      <c r="OEG1214" s="198" t="s">
        <v>237</v>
      </c>
      <c r="OEH1214" s="199">
        <v>0</v>
      </c>
      <c r="OEI1214" s="199"/>
      <c r="OEJ1214" s="254">
        <f t="shared" ref="OEJ1214:OGN1214" si="269">OEJ1215</f>
        <v>448.774</v>
      </c>
      <c r="OEK1214" s="236" t="s">
        <v>239</v>
      </c>
      <c r="OEL1214" s="253" t="s">
        <v>26</v>
      </c>
      <c r="OEM1214" s="197">
        <v>7</v>
      </c>
      <c r="OEN1214" s="197">
        <v>2</v>
      </c>
      <c r="OEO1214" s="198" t="s">
        <v>237</v>
      </c>
      <c r="OEP1214" s="199">
        <v>0</v>
      </c>
      <c r="OEQ1214" s="199"/>
      <c r="OER1214" s="254">
        <f t="shared" si="269"/>
        <v>448.774</v>
      </c>
      <c r="OES1214" s="236" t="s">
        <v>239</v>
      </c>
      <c r="OET1214" s="253" t="s">
        <v>26</v>
      </c>
      <c r="OEU1214" s="197">
        <v>7</v>
      </c>
      <c r="OEV1214" s="197">
        <v>2</v>
      </c>
      <c r="OEW1214" s="198" t="s">
        <v>237</v>
      </c>
      <c r="OEX1214" s="199">
        <v>0</v>
      </c>
      <c r="OEY1214" s="199"/>
      <c r="OEZ1214" s="254">
        <f t="shared" si="269"/>
        <v>448.774</v>
      </c>
      <c r="OFA1214" s="236" t="s">
        <v>239</v>
      </c>
      <c r="OFB1214" s="253" t="s">
        <v>26</v>
      </c>
      <c r="OFC1214" s="197">
        <v>7</v>
      </c>
      <c r="OFD1214" s="197">
        <v>2</v>
      </c>
      <c r="OFE1214" s="198" t="s">
        <v>237</v>
      </c>
      <c r="OFF1214" s="199">
        <v>0</v>
      </c>
      <c r="OFG1214" s="199"/>
      <c r="OFH1214" s="254">
        <f t="shared" si="269"/>
        <v>448.774</v>
      </c>
      <c r="OFI1214" s="236" t="s">
        <v>239</v>
      </c>
      <c r="OFJ1214" s="253" t="s">
        <v>26</v>
      </c>
      <c r="OFK1214" s="197">
        <v>7</v>
      </c>
      <c r="OFL1214" s="197">
        <v>2</v>
      </c>
      <c r="OFM1214" s="198" t="s">
        <v>237</v>
      </c>
      <c r="OFN1214" s="199">
        <v>0</v>
      </c>
      <c r="OFO1214" s="199"/>
      <c r="OFP1214" s="254">
        <f t="shared" si="269"/>
        <v>448.774</v>
      </c>
      <c r="OFQ1214" s="236" t="s">
        <v>239</v>
      </c>
      <c r="OFR1214" s="253" t="s">
        <v>26</v>
      </c>
      <c r="OFS1214" s="197">
        <v>7</v>
      </c>
      <c r="OFT1214" s="197">
        <v>2</v>
      </c>
      <c r="OFU1214" s="198" t="s">
        <v>237</v>
      </c>
      <c r="OFV1214" s="199">
        <v>0</v>
      </c>
      <c r="OFW1214" s="199"/>
      <c r="OFX1214" s="254">
        <f t="shared" si="269"/>
        <v>448.774</v>
      </c>
      <c r="OFY1214" s="236" t="s">
        <v>239</v>
      </c>
      <c r="OFZ1214" s="253" t="s">
        <v>26</v>
      </c>
      <c r="OGA1214" s="197">
        <v>7</v>
      </c>
      <c r="OGB1214" s="197">
        <v>2</v>
      </c>
      <c r="OGC1214" s="198" t="s">
        <v>237</v>
      </c>
      <c r="OGD1214" s="199">
        <v>0</v>
      </c>
      <c r="OGE1214" s="199"/>
      <c r="OGF1214" s="254">
        <f t="shared" si="269"/>
        <v>448.774</v>
      </c>
      <c r="OGG1214" s="236" t="s">
        <v>239</v>
      </c>
      <c r="OGH1214" s="253" t="s">
        <v>26</v>
      </c>
      <c r="OGI1214" s="197">
        <v>7</v>
      </c>
      <c r="OGJ1214" s="197">
        <v>2</v>
      </c>
      <c r="OGK1214" s="198" t="s">
        <v>237</v>
      </c>
      <c r="OGL1214" s="199">
        <v>0</v>
      </c>
      <c r="OGM1214" s="199"/>
      <c r="OGN1214" s="254">
        <f t="shared" si="269"/>
        <v>448.774</v>
      </c>
      <c r="OGO1214" s="236" t="s">
        <v>239</v>
      </c>
      <c r="OGP1214" s="253" t="s">
        <v>26</v>
      </c>
      <c r="OGQ1214" s="197">
        <v>7</v>
      </c>
      <c r="OGR1214" s="197">
        <v>2</v>
      </c>
      <c r="OGS1214" s="198" t="s">
        <v>237</v>
      </c>
      <c r="OGT1214" s="199">
        <v>0</v>
      </c>
      <c r="OGU1214" s="199"/>
      <c r="OGV1214" s="254">
        <f t="shared" ref="OGV1214:OIZ1214" si="270">OGV1215</f>
        <v>448.774</v>
      </c>
      <c r="OGW1214" s="236" t="s">
        <v>239</v>
      </c>
      <c r="OGX1214" s="253" t="s">
        <v>26</v>
      </c>
      <c r="OGY1214" s="197">
        <v>7</v>
      </c>
      <c r="OGZ1214" s="197">
        <v>2</v>
      </c>
      <c r="OHA1214" s="198" t="s">
        <v>237</v>
      </c>
      <c r="OHB1214" s="199">
        <v>0</v>
      </c>
      <c r="OHC1214" s="199"/>
      <c r="OHD1214" s="254">
        <f t="shared" si="270"/>
        <v>448.774</v>
      </c>
      <c r="OHE1214" s="236" t="s">
        <v>239</v>
      </c>
      <c r="OHF1214" s="253" t="s">
        <v>26</v>
      </c>
      <c r="OHG1214" s="197">
        <v>7</v>
      </c>
      <c r="OHH1214" s="197">
        <v>2</v>
      </c>
      <c r="OHI1214" s="198" t="s">
        <v>237</v>
      </c>
      <c r="OHJ1214" s="199">
        <v>0</v>
      </c>
      <c r="OHK1214" s="199"/>
      <c r="OHL1214" s="254">
        <f t="shared" si="270"/>
        <v>448.774</v>
      </c>
      <c r="OHM1214" s="236" t="s">
        <v>239</v>
      </c>
      <c r="OHN1214" s="253" t="s">
        <v>26</v>
      </c>
      <c r="OHO1214" s="197">
        <v>7</v>
      </c>
      <c r="OHP1214" s="197">
        <v>2</v>
      </c>
      <c r="OHQ1214" s="198" t="s">
        <v>237</v>
      </c>
      <c r="OHR1214" s="199">
        <v>0</v>
      </c>
      <c r="OHS1214" s="199"/>
      <c r="OHT1214" s="254">
        <f t="shared" si="270"/>
        <v>448.774</v>
      </c>
      <c r="OHU1214" s="236" t="s">
        <v>239</v>
      </c>
      <c r="OHV1214" s="253" t="s">
        <v>26</v>
      </c>
      <c r="OHW1214" s="197">
        <v>7</v>
      </c>
      <c r="OHX1214" s="197">
        <v>2</v>
      </c>
      <c r="OHY1214" s="198" t="s">
        <v>237</v>
      </c>
      <c r="OHZ1214" s="199">
        <v>0</v>
      </c>
      <c r="OIA1214" s="199"/>
      <c r="OIB1214" s="254">
        <f t="shared" si="270"/>
        <v>448.774</v>
      </c>
      <c r="OIC1214" s="236" t="s">
        <v>239</v>
      </c>
      <c r="OID1214" s="253" t="s">
        <v>26</v>
      </c>
      <c r="OIE1214" s="197">
        <v>7</v>
      </c>
      <c r="OIF1214" s="197">
        <v>2</v>
      </c>
      <c r="OIG1214" s="198" t="s">
        <v>237</v>
      </c>
      <c r="OIH1214" s="199">
        <v>0</v>
      </c>
      <c r="OII1214" s="199"/>
      <c r="OIJ1214" s="254">
        <f t="shared" si="270"/>
        <v>448.774</v>
      </c>
      <c r="OIK1214" s="236" t="s">
        <v>239</v>
      </c>
      <c r="OIL1214" s="253" t="s">
        <v>26</v>
      </c>
      <c r="OIM1214" s="197">
        <v>7</v>
      </c>
      <c r="OIN1214" s="197">
        <v>2</v>
      </c>
      <c r="OIO1214" s="198" t="s">
        <v>237</v>
      </c>
      <c r="OIP1214" s="199">
        <v>0</v>
      </c>
      <c r="OIQ1214" s="199"/>
      <c r="OIR1214" s="254">
        <f t="shared" si="270"/>
        <v>448.774</v>
      </c>
      <c r="OIS1214" s="236" t="s">
        <v>239</v>
      </c>
      <c r="OIT1214" s="253" t="s">
        <v>26</v>
      </c>
      <c r="OIU1214" s="197">
        <v>7</v>
      </c>
      <c r="OIV1214" s="197">
        <v>2</v>
      </c>
      <c r="OIW1214" s="198" t="s">
        <v>237</v>
      </c>
      <c r="OIX1214" s="199">
        <v>0</v>
      </c>
      <c r="OIY1214" s="199"/>
      <c r="OIZ1214" s="254">
        <f t="shared" si="270"/>
        <v>448.774</v>
      </c>
      <c r="OJA1214" s="236" t="s">
        <v>239</v>
      </c>
      <c r="OJB1214" s="253" t="s">
        <v>26</v>
      </c>
      <c r="OJC1214" s="197">
        <v>7</v>
      </c>
      <c r="OJD1214" s="197">
        <v>2</v>
      </c>
      <c r="OJE1214" s="198" t="s">
        <v>237</v>
      </c>
      <c r="OJF1214" s="199">
        <v>0</v>
      </c>
      <c r="OJG1214" s="199"/>
      <c r="OJH1214" s="254">
        <f t="shared" ref="OJH1214:OLL1214" si="271">OJH1215</f>
        <v>448.774</v>
      </c>
      <c r="OJI1214" s="236" t="s">
        <v>239</v>
      </c>
      <c r="OJJ1214" s="253" t="s">
        <v>26</v>
      </c>
      <c r="OJK1214" s="197">
        <v>7</v>
      </c>
      <c r="OJL1214" s="197">
        <v>2</v>
      </c>
      <c r="OJM1214" s="198" t="s">
        <v>237</v>
      </c>
      <c r="OJN1214" s="199">
        <v>0</v>
      </c>
      <c r="OJO1214" s="199"/>
      <c r="OJP1214" s="254">
        <f t="shared" si="271"/>
        <v>448.774</v>
      </c>
      <c r="OJQ1214" s="236" t="s">
        <v>239</v>
      </c>
      <c r="OJR1214" s="253" t="s">
        <v>26</v>
      </c>
      <c r="OJS1214" s="197">
        <v>7</v>
      </c>
      <c r="OJT1214" s="197">
        <v>2</v>
      </c>
      <c r="OJU1214" s="198" t="s">
        <v>237</v>
      </c>
      <c r="OJV1214" s="199">
        <v>0</v>
      </c>
      <c r="OJW1214" s="199"/>
      <c r="OJX1214" s="254">
        <f t="shared" si="271"/>
        <v>448.774</v>
      </c>
      <c r="OJY1214" s="236" t="s">
        <v>239</v>
      </c>
      <c r="OJZ1214" s="253" t="s">
        <v>26</v>
      </c>
      <c r="OKA1214" s="197">
        <v>7</v>
      </c>
      <c r="OKB1214" s="197">
        <v>2</v>
      </c>
      <c r="OKC1214" s="198" t="s">
        <v>237</v>
      </c>
      <c r="OKD1214" s="199">
        <v>0</v>
      </c>
      <c r="OKE1214" s="199"/>
      <c r="OKF1214" s="254">
        <f t="shared" si="271"/>
        <v>448.774</v>
      </c>
      <c r="OKG1214" s="236" t="s">
        <v>239</v>
      </c>
      <c r="OKH1214" s="253" t="s">
        <v>26</v>
      </c>
      <c r="OKI1214" s="197">
        <v>7</v>
      </c>
      <c r="OKJ1214" s="197">
        <v>2</v>
      </c>
      <c r="OKK1214" s="198" t="s">
        <v>237</v>
      </c>
      <c r="OKL1214" s="199">
        <v>0</v>
      </c>
      <c r="OKM1214" s="199"/>
      <c r="OKN1214" s="254">
        <f t="shared" si="271"/>
        <v>448.774</v>
      </c>
      <c r="OKO1214" s="236" t="s">
        <v>239</v>
      </c>
      <c r="OKP1214" s="253" t="s">
        <v>26</v>
      </c>
      <c r="OKQ1214" s="197">
        <v>7</v>
      </c>
      <c r="OKR1214" s="197">
        <v>2</v>
      </c>
      <c r="OKS1214" s="198" t="s">
        <v>237</v>
      </c>
      <c r="OKT1214" s="199">
        <v>0</v>
      </c>
      <c r="OKU1214" s="199"/>
      <c r="OKV1214" s="254">
        <f t="shared" si="271"/>
        <v>448.774</v>
      </c>
      <c r="OKW1214" s="236" t="s">
        <v>239</v>
      </c>
      <c r="OKX1214" s="253" t="s">
        <v>26</v>
      </c>
      <c r="OKY1214" s="197">
        <v>7</v>
      </c>
      <c r="OKZ1214" s="197">
        <v>2</v>
      </c>
      <c r="OLA1214" s="198" t="s">
        <v>237</v>
      </c>
      <c r="OLB1214" s="199">
        <v>0</v>
      </c>
      <c r="OLC1214" s="199"/>
      <c r="OLD1214" s="254">
        <f t="shared" si="271"/>
        <v>448.774</v>
      </c>
      <c r="OLE1214" s="236" t="s">
        <v>239</v>
      </c>
      <c r="OLF1214" s="253" t="s">
        <v>26</v>
      </c>
      <c r="OLG1214" s="197">
        <v>7</v>
      </c>
      <c r="OLH1214" s="197">
        <v>2</v>
      </c>
      <c r="OLI1214" s="198" t="s">
        <v>237</v>
      </c>
      <c r="OLJ1214" s="199">
        <v>0</v>
      </c>
      <c r="OLK1214" s="199"/>
      <c r="OLL1214" s="254">
        <f t="shared" si="271"/>
        <v>448.774</v>
      </c>
      <c r="OLM1214" s="236" t="s">
        <v>239</v>
      </c>
      <c r="OLN1214" s="253" t="s">
        <v>26</v>
      </c>
      <c r="OLO1214" s="197">
        <v>7</v>
      </c>
      <c r="OLP1214" s="197">
        <v>2</v>
      </c>
      <c r="OLQ1214" s="198" t="s">
        <v>237</v>
      </c>
      <c r="OLR1214" s="199">
        <v>0</v>
      </c>
      <c r="OLS1214" s="199"/>
      <c r="OLT1214" s="254">
        <f t="shared" ref="OLT1214:ONX1214" si="272">OLT1215</f>
        <v>448.774</v>
      </c>
      <c r="OLU1214" s="236" t="s">
        <v>239</v>
      </c>
      <c r="OLV1214" s="253" t="s">
        <v>26</v>
      </c>
      <c r="OLW1214" s="197">
        <v>7</v>
      </c>
      <c r="OLX1214" s="197">
        <v>2</v>
      </c>
      <c r="OLY1214" s="198" t="s">
        <v>237</v>
      </c>
      <c r="OLZ1214" s="199">
        <v>0</v>
      </c>
      <c r="OMA1214" s="199"/>
      <c r="OMB1214" s="254">
        <f t="shared" si="272"/>
        <v>448.774</v>
      </c>
      <c r="OMC1214" s="236" t="s">
        <v>239</v>
      </c>
      <c r="OMD1214" s="253" t="s">
        <v>26</v>
      </c>
      <c r="OME1214" s="197">
        <v>7</v>
      </c>
      <c r="OMF1214" s="197">
        <v>2</v>
      </c>
      <c r="OMG1214" s="198" t="s">
        <v>237</v>
      </c>
      <c r="OMH1214" s="199">
        <v>0</v>
      </c>
      <c r="OMI1214" s="199"/>
      <c r="OMJ1214" s="254">
        <f t="shared" si="272"/>
        <v>448.774</v>
      </c>
      <c r="OMK1214" s="236" t="s">
        <v>239</v>
      </c>
      <c r="OML1214" s="253" t="s">
        <v>26</v>
      </c>
      <c r="OMM1214" s="197">
        <v>7</v>
      </c>
      <c r="OMN1214" s="197">
        <v>2</v>
      </c>
      <c r="OMO1214" s="198" t="s">
        <v>237</v>
      </c>
      <c r="OMP1214" s="199">
        <v>0</v>
      </c>
      <c r="OMQ1214" s="199"/>
      <c r="OMR1214" s="254">
        <f t="shared" si="272"/>
        <v>448.774</v>
      </c>
      <c r="OMS1214" s="236" t="s">
        <v>239</v>
      </c>
      <c r="OMT1214" s="253" t="s">
        <v>26</v>
      </c>
      <c r="OMU1214" s="197">
        <v>7</v>
      </c>
      <c r="OMV1214" s="197">
        <v>2</v>
      </c>
      <c r="OMW1214" s="198" t="s">
        <v>237</v>
      </c>
      <c r="OMX1214" s="199">
        <v>0</v>
      </c>
      <c r="OMY1214" s="199"/>
      <c r="OMZ1214" s="254">
        <f t="shared" si="272"/>
        <v>448.774</v>
      </c>
      <c r="ONA1214" s="236" t="s">
        <v>239</v>
      </c>
      <c r="ONB1214" s="253" t="s">
        <v>26</v>
      </c>
      <c r="ONC1214" s="197">
        <v>7</v>
      </c>
      <c r="OND1214" s="197">
        <v>2</v>
      </c>
      <c r="ONE1214" s="198" t="s">
        <v>237</v>
      </c>
      <c r="ONF1214" s="199">
        <v>0</v>
      </c>
      <c r="ONG1214" s="199"/>
      <c r="ONH1214" s="254">
        <f t="shared" si="272"/>
        <v>448.774</v>
      </c>
      <c r="ONI1214" s="236" t="s">
        <v>239</v>
      </c>
      <c r="ONJ1214" s="253" t="s">
        <v>26</v>
      </c>
      <c r="ONK1214" s="197">
        <v>7</v>
      </c>
      <c r="ONL1214" s="197">
        <v>2</v>
      </c>
      <c r="ONM1214" s="198" t="s">
        <v>237</v>
      </c>
      <c r="ONN1214" s="199">
        <v>0</v>
      </c>
      <c r="ONO1214" s="199"/>
      <c r="ONP1214" s="254">
        <f t="shared" si="272"/>
        <v>448.774</v>
      </c>
      <c r="ONQ1214" s="236" t="s">
        <v>239</v>
      </c>
      <c r="ONR1214" s="253" t="s">
        <v>26</v>
      </c>
      <c r="ONS1214" s="197">
        <v>7</v>
      </c>
      <c r="ONT1214" s="197">
        <v>2</v>
      </c>
      <c r="ONU1214" s="198" t="s">
        <v>237</v>
      </c>
      <c r="ONV1214" s="199">
        <v>0</v>
      </c>
      <c r="ONW1214" s="199"/>
      <c r="ONX1214" s="254">
        <f t="shared" si="272"/>
        <v>448.774</v>
      </c>
      <c r="ONY1214" s="236" t="s">
        <v>239</v>
      </c>
      <c r="ONZ1214" s="253" t="s">
        <v>26</v>
      </c>
      <c r="OOA1214" s="197">
        <v>7</v>
      </c>
      <c r="OOB1214" s="197">
        <v>2</v>
      </c>
      <c r="OOC1214" s="198" t="s">
        <v>237</v>
      </c>
      <c r="OOD1214" s="199">
        <v>0</v>
      </c>
      <c r="OOE1214" s="199"/>
      <c r="OOF1214" s="254">
        <f t="shared" ref="OOF1214:OQJ1214" si="273">OOF1215</f>
        <v>448.774</v>
      </c>
      <c r="OOG1214" s="236" t="s">
        <v>239</v>
      </c>
      <c r="OOH1214" s="253" t="s">
        <v>26</v>
      </c>
      <c r="OOI1214" s="197">
        <v>7</v>
      </c>
      <c r="OOJ1214" s="197">
        <v>2</v>
      </c>
      <c r="OOK1214" s="198" t="s">
        <v>237</v>
      </c>
      <c r="OOL1214" s="199">
        <v>0</v>
      </c>
      <c r="OOM1214" s="199"/>
      <c r="OON1214" s="254">
        <f t="shared" si="273"/>
        <v>448.774</v>
      </c>
      <c r="OOO1214" s="236" t="s">
        <v>239</v>
      </c>
      <c r="OOP1214" s="253" t="s">
        <v>26</v>
      </c>
      <c r="OOQ1214" s="197">
        <v>7</v>
      </c>
      <c r="OOR1214" s="197">
        <v>2</v>
      </c>
      <c r="OOS1214" s="198" t="s">
        <v>237</v>
      </c>
      <c r="OOT1214" s="199">
        <v>0</v>
      </c>
      <c r="OOU1214" s="199"/>
      <c r="OOV1214" s="254">
        <f t="shared" si="273"/>
        <v>448.774</v>
      </c>
      <c r="OOW1214" s="236" t="s">
        <v>239</v>
      </c>
      <c r="OOX1214" s="253" t="s">
        <v>26</v>
      </c>
      <c r="OOY1214" s="197">
        <v>7</v>
      </c>
      <c r="OOZ1214" s="197">
        <v>2</v>
      </c>
      <c r="OPA1214" s="198" t="s">
        <v>237</v>
      </c>
      <c r="OPB1214" s="199">
        <v>0</v>
      </c>
      <c r="OPC1214" s="199"/>
      <c r="OPD1214" s="254">
        <f t="shared" si="273"/>
        <v>448.774</v>
      </c>
      <c r="OPE1214" s="236" t="s">
        <v>239</v>
      </c>
      <c r="OPF1214" s="253" t="s">
        <v>26</v>
      </c>
      <c r="OPG1214" s="197">
        <v>7</v>
      </c>
      <c r="OPH1214" s="197">
        <v>2</v>
      </c>
      <c r="OPI1214" s="198" t="s">
        <v>237</v>
      </c>
      <c r="OPJ1214" s="199">
        <v>0</v>
      </c>
      <c r="OPK1214" s="199"/>
      <c r="OPL1214" s="254">
        <f t="shared" si="273"/>
        <v>448.774</v>
      </c>
      <c r="OPM1214" s="236" t="s">
        <v>239</v>
      </c>
      <c r="OPN1214" s="253" t="s">
        <v>26</v>
      </c>
      <c r="OPO1214" s="197">
        <v>7</v>
      </c>
      <c r="OPP1214" s="197">
        <v>2</v>
      </c>
      <c r="OPQ1214" s="198" t="s">
        <v>237</v>
      </c>
      <c r="OPR1214" s="199">
        <v>0</v>
      </c>
      <c r="OPS1214" s="199"/>
      <c r="OPT1214" s="254">
        <f t="shared" si="273"/>
        <v>448.774</v>
      </c>
      <c r="OPU1214" s="236" t="s">
        <v>239</v>
      </c>
      <c r="OPV1214" s="253" t="s">
        <v>26</v>
      </c>
      <c r="OPW1214" s="197">
        <v>7</v>
      </c>
      <c r="OPX1214" s="197">
        <v>2</v>
      </c>
      <c r="OPY1214" s="198" t="s">
        <v>237</v>
      </c>
      <c r="OPZ1214" s="199">
        <v>0</v>
      </c>
      <c r="OQA1214" s="199"/>
      <c r="OQB1214" s="254">
        <f t="shared" si="273"/>
        <v>448.774</v>
      </c>
      <c r="OQC1214" s="236" t="s">
        <v>239</v>
      </c>
      <c r="OQD1214" s="253" t="s">
        <v>26</v>
      </c>
      <c r="OQE1214" s="197">
        <v>7</v>
      </c>
      <c r="OQF1214" s="197">
        <v>2</v>
      </c>
      <c r="OQG1214" s="198" t="s">
        <v>237</v>
      </c>
      <c r="OQH1214" s="199">
        <v>0</v>
      </c>
      <c r="OQI1214" s="199"/>
      <c r="OQJ1214" s="254">
        <f t="shared" si="273"/>
        <v>448.774</v>
      </c>
      <c r="OQK1214" s="236" t="s">
        <v>239</v>
      </c>
      <c r="OQL1214" s="253" t="s">
        <v>26</v>
      </c>
      <c r="OQM1214" s="197">
        <v>7</v>
      </c>
      <c r="OQN1214" s="197">
        <v>2</v>
      </c>
      <c r="OQO1214" s="198" t="s">
        <v>237</v>
      </c>
      <c r="OQP1214" s="199">
        <v>0</v>
      </c>
      <c r="OQQ1214" s="199"/>
      <c r="OQR1214" s="254">
        <f t="shared" ref="OQR1214:OSV1214" si="274">OQR1215</f>
        <v>448.774</v>
      </c>
      <c r="OQS1214" s="236" t="s">
        <v>239</v>
      </c>
      <c r="OQT1214" s="253" t="s">
        <v>26</v>
      </c>
      <c r="OQU1214" s="197">
        <v>7</v>
      </c>
      <c r="OQV1214" s="197">
        <v>2</v>
      </c>
      <c r="OQW1214" s="198" t="s">
        <v>237</v>
      </c>
      <c r="OQX1214" s="199">
        <v>0</v>
      </c>
      <c r="OQY1214" s="199"/>
      <c r="OQZ1214" s="254">
        <f t="shared" si="274"/>
        <v>448.774</v>
      </c>
      <c r="ORA1214" s="236" t="s">
        <v>239</v>
      </c>
      <c r="ORB1214" s="253" t="s">
        <v>26</v>
      </c>
      <c r="ORC1214" s="197">
        <v>7</v>
      </c>
      <c r="ORD1214" s="197">
        <v>2</v>
      </c>
      <c r="ORE1214" s="198" t="s">
        <v>237</v>
      </c>
      <c r="ORF1214" s="199">
        <v>0</v>
      </c>
      <c r="ORG1214" s="199"/>
      <c r="ORH1214" s="254">
        <f t="shared" si="274"/>
        <v>448.774</v>
      </c>
      <c r="ORI1214" s="236" t="s">
        <v>239</v>
      </c>
      <c r="ORJ1214" s="253" t="s">
        <v>26</v>
      </c>
      <c r="ORK1214" s="197">
        <v>7</v>
      </c>
      <c r="ORL1214" s="197">
        <v>2</v>
      </c>
      <c r="ORM1214" s="198" t="s">
        <v>237</v>
      </c>
      <c r="ORN1214" s="199">
        <v>0</v>
      </c>
      <c r="ORO1214" s="199"/>
      <c r="ORP1214" s="254">
        <f t="shared" si="274"/>
        <v>448.774</v>
      </c>
      <c r="ORQ1214" s="236" t="s">
        <v>239</v>
      </c>
      <c r="ORR1214" s="253" t="s">
        <v>26</v>
      </c>
      <c r="ORS1214" s="197">
        <v>7</v>
      </c>
      <c r="ORT1214" s="197">
        <v>2</v>
      </c>
      <c r="ORU1214" s="198" t="s">
        <v>237</v>
      </c>
      <c r="ORV1214" s="199">
        <v>0</v>
      </c>
      <c r="ORW1214" s="199"/>
      <c r="ORX1214" s="254">
        <f t="shared" si="274"/>
        <v>448.774</v>
      </c>
      <c r="ORY1214" s="236" t="s">
        <v>239</v>
      </c>
      <c r="ORZ1214" s="253" t="s">
        <v>26</v>
      </c>
      <c r="OSA1214" s="197">
        <v>7</v>
      </c>
      <c r="OSB1214" s="197">
        <v>2</v>
      </c>
      <c r="OSC1214" s="198" t="s">
        <v>237</v>
      </c>
      <c r="OSD1214" s="199">
        <v>0</v>
      </c>
      <c r="OSE1214" s="199"/>
      <c r="OSF1214" s="254">
        <f t="shared" si="274"/>
        <v>448.774</v>
      </c>
      <c r="OSG1214" s="236" t="s">
        <v>239</v>
      </c>
      <c r="OSH1214" s="253" t="s">
        <v>26</v>
      </c>
      <c r="OSI1214" s="197">
        <v>7</v>
      </c>
      <c r="OSJ1214" s="197">
        <v>2</v>
      </c>
      <c r="OSK1214" s="198" t="s">
        <v>237</v>
      </c>
      <c r="OSL1214" s="199">
        <v>0</v>
      </c>
      <c r="OSM1214" s="199"/>
      <c r="OSN1214" s="254">
        <f t="shared" si="274"/>
        <v>448.774</v>
      </c>
      <c r="OSO1214" s="236" t="s">
        <v>239</v>
      </c>
      <c r="OSP1214" s="253" t="s">
        <v>26</v>
      </c>
      <c r="OSQ1214" s="197">
        <v>7</v>
      </c>
      <c r="OSR1214" s="197">
        <v>2</v>
      </c>
      <c r="OSS1214" s="198" t="s">
        <v>237</v>
      </c>
      <c r="OST1214" s="199">
        <v>0</v>
      </c>
      <c r="OSU1214" s="199"/>
      <c r="OSV1214" s="254">
        <f t="shared" si="274"/>
        <v>448.774</v>
      </c>
      <c r="OSW1214" s="236" t="s">
        <v>239</v>
      </c>
      <c r="OSX1214" s="253" t="s">
        <v>26</v>
      </c>
      <c r="OSY1214" s="197">
        <v>7</v>
      </c>
      <c r="OSZ1214" s="197">
        <v>2</v>
      </c>
      <c r="OTA1214" s="198" t="s">
        <v>237</v>
      </c>
      <c r="OTB1214" s="199">
        <v>0</v>
      </c>
      <c r="OTC1214" s="199"/>
      <c r="OTD1214" s="254">
        <f t="shared" ref="OTD1214:OVH1214" si="275">OTD1215</f>
        <v>448.774</v>
      </c>
      <c r="OTE1214" s="236" t="s">
        <v>239</v>
      </c>
      <c r="OTF1214" s="253" t="s">
        <v>26</v>
      </c>
      <c r="OTG1214" s="197">
        <v>7</v>
      </c>
      <c r="OTH1214" s="197">
        <v>2</v>
      </c>
      <c r="OTI1214" s="198" t="s">
        <v>237</v>
      </c>
      <c r="OTJ1214" s="199">
        <v>0</v>
      </c>
      <c r="OTK1214" s="199"/>
      <c r="OTL1214" s="254">
        <f t="shared" si="275"/>
        <v>448.774</v>
      </c>
      <c r="OTM1214" s="236" t="s">
        <v>239</v>
      </c>
      <c r="OTN1214" s="253" t="s">
        <v>26</v>
      </c>
      <c r="OTO1214" s="197">
        <v>7</v>
      </c>
      <c r="OTP1214" s="197">
        <v>2</v>
      </c>
      <c r="OTQ1214" s="198" t="s">
        <v>237</v>
      </c>
      <c r="OTR1214" s="199">
        <v>0</v>
      </c>
      <c r="OTS1214" s="199"/>
      <c r="OTT1214" s="254">
        <f t="shared" si="275"/>
        <v>448.774</v>
      </c>
      <c r="OTU1214" s="236" t="s">
        <v>239</v>
      </c>
      <c r="OTV1214" s="253" t="s">
        <v>26</v>
      </c>
      <c r="OTW1214" s="197">
        <v>7</v>
      </c>
      <c r="OTX1214" s="197">
        <v>2</v>
      </c>
      <c r="OTY1214" s="198" t="s">
        <v>237</v>
      </c>
      <c r="OTZ1214" s="199">
        <v>0</v>
      </c>
      <c r="OUA1214" s="199"/>
      <c r="OUB1214" s="254">
        <f t="shared" si="275"/>
        <v>448.774</v>
      </c>
      <c r="OUC1214" s="236" t="s">
        <v>239</v>
      </c>
      <c r="OUD1214" s="253" t="s">
        <v>26</v>
      </c>
      <c r="OUE1214" s="197">
        <v>7</v>
      </c>
      <c r="OUF1214" s="197">
        <v>2</v>
      </c>
      <c r="OUG1214" s="198" t="s">
        <v>237</v>
      </c>
      <c r="OUH1214" s="199">
        <v>0</v>
      </c>
      <c r="OUI1214" s="199"/>
      <c r="OUJ1214" s="254">
        <f t="shared" si="275"/>
        <v>448.774</v>
      </c>
      <c r="OUK1214" s="236" t="s">
        <v>239</v>
      </c>
      <c r="OUL1214" s="253" t="s">
        <v>26</v>
      </c>
      <c r="OUM1214" s="197">
        <v>7</v>
      </c>
      <c r="OUN1214" s="197">
        <v>2</v>
      </c>
      <c r="OUO1214" s="198" t="s">
        <v>237</v>
      </c>
      <c r="OUP1214" s="199">
        <v>0</v>
      </c>
      <c r="OUQ1214" s="199"/>
      <c r="OUR1214" s="254">
        <f t="shared" si="275"/>
        <v>448.774</v>
      </c>
      <c r="OUS1214" s="236" t="s">
        <v>239</v>
      </c>
      <c r="OUT1214" s="253" t="s">
        <v>26</v>
      </c>
      <c r="OUU1214" s="197">
        <v>7</v>
      </c>
      <c r="OUV1214" s="197">
        <v>2</v>
      </c>
      <c r="OUW1214" s="198" t="s">
        <v>237</v>
      </c>
      <c r="OUX1214" s="199">
        <v>0</v>
      </c>
      <c r="OUY1214" s="199"/>
      <c r="OUZ1214" s="254">
        <f t="shared" si="275"/>
        <v>448.774</v>
      </c>
      <c r="OVA1214" s="236" t="s">
        <v>239</v>
      </c>
      <c r="OVB1214" s="253" t="s">
        <v>26</v>
      </c>
      <c r="OVC1214" s="197">
        <v>7</v>
      </c>
      <c r="OVD1214" s="197">
        <v>2</v>
      </c>
      <c r="OVE1214" s="198" t="s">
        <v>237</v>
      </c>
      <c r="OVF1214" s="199">
        <v>0</v>
      </c>
      <c r="OVG1214" s="199"/>
      <c r="OVH1214" s="254">
        <f t="shared" si="275"/>
        <v>448.774</v>
      </c>
      <c r="OVI1214" s="236" t="s">
        <v>239</v>
      </c>
      <c r="OVJ1214" s="253" t="s">
        <v>26</v>
      </c>
      <c r="OVK1214" s="197">
        <v>7</v>
      </c>
      <c r="OVL1214" s="197">
        <v>2</v>
      </c>
      <c r="OVM1214" s="198" t="s">
        <v>237</v>
      </c>
      <c r="OVN1214" s="199">
        <v>0</v>
      </c>
      <c r="OVO1214" s="199"/>
      <c r="OVP1214" s="254">
        <f t="shared" ref="OVP1214:OXT1214" si="276">OVP1215</f>
        <v>448.774</v>
      </c>
      <c r="OVQ1214" s="236" t="s">
        <v>239</v>
      </c>
      <c r="OVR1214" s="253" t="s">
        <v>26</v>
      </c>
      <c r="OVS1214" s="197">
        <v>7</v>
      </c>
      <c r="OVT1214" s="197">
        <v>2</v>
      </c>
      <c r="OVU1214" s="198" t="s">
        <v>237</v>
      </c>
      <c r="OVV1214" s="199">
        <v>0</v>
      </c>
      <c r="OVW1214" s="199"/>
      <c r="OVX1214" s="254">
        <f t="shared" si="276"/>
        <v>448.774</v>
      </c>
      <c r="OVY1214" s="236" t="s">
        <v>239</v>
      </c>
      <c r="OVZ1214" s="253" t="s">
        <v>26</v>
      </c>
      <c r="OWA1214" s="197">
        <v>7</v>
      </c>
      <c r="OWB1214" s="197">
        <v>2</v>
      </c>
      <c r="OWC1214" s="198" t="s">
        <v>237</v>
      </c>
      <c r="OWD1214" s="199">
        <v>0</v>
      </c>
      <c r="OWE1214" s="199"/>
      <c r="OWF1214" s="254">
        <f t="shared" si="276"/>
        <v>448.774</v>
      </c>
      <c r="OWG1214" s="236" t="s">
        <v>239</v>
      </c>
      <c r="OWH1214" s="253" t="s">
        <v>26</v>
      </c>
      <c r="OWI1214" s="197">
        <v>7</v>
      </c>
      <c r="OWJ1214" s="197">
        <v>2</v>
      </c>
      <c r="OWK1214" s="198" t="s">
        <v>237</v>
      </c>
      <c r="OWL1214" s="199">
        <v>0</v>
      </c>
      <c r="OWM1214" s="199"/>
      <c r="OWN1214" s="254">
        <f t="shared" si="276"/>
        <v>448.774</v>
      </c>
      <c r="OWO1214" s="236" t="s">
        <v>239</v>
      </c>
      <c r="OWP1214" s="253" t="s">
        <v>26</v>
      </c>
      <c r="OWQ1214" s="197">
        <v>7</v>
      </c>
      <c r="OWR1214" s="197">
        <v>2</v>
      </c>
      <c r="OWS1214" s="198" t="s">
        <v>237</v>
      </c>
      <c r="OWT1214" s="199">
        <v>0</v>
      </c>
      <c r="OWU1214" s="199"/>
      <c r="OWV1214" s="254">
        <f t="shared" si="276"/>
        <v>448.774</v>
      </c>
      <c r="OWW1214" s="236" t="s">
        <v>239</v>
      </c>
      <c r="OWX1214" s="253" t="s">
        <v>26</v>
      </c>
      <c r="OWY1214" s="197">
        <v>7</v>
      </c>
      <c r="OWZ1214" s="197">
        <v>2</v>
      </c>
      <c r="OXA1214" s="198" t="s">
        <v>237</v>
      </c>
      <c r="OXB1214" s="199">
        <v>0</v>
      </c>
      <c r="OXC1214" s="199"/>
      <c r="OXD1214" s="254">
        <f t="shared" si="276"/>
        <v>448.774</v>
      </c>
      <c r="OXE1214" s="236" t="s">
        <v>239</v>
      </c>
      <c r="OXF1214" s="253" t="s">
        <v>26</v>
      </c>
      <c r="OXG1214" s="197">
        <v>7</v>
      </c>
      <c r="OXH1214" s="197">
        <v>2</v>
      </c>
      <c r="OXI1214" s="198" t="s">
        <v>237</v>
      </c>
      <c r="OXJ1214" s="199">
        <v>0</v>
      </c>
      <c r="OXK1214" s="199"/>
      <c r="OXL1214" s="254">
        <f t="shared" si="276"/>
        <v>448.774</v>
      </c>
      <c r="OXM1214" s="236" t="s">
        <v>239</v>
      </c>
      <c r="OXN1214" s="253" t="s">
        <v>26</v>
      </c>
      <c r="OXO1214" s="197">
        <v>7</v>
      </c>
      <c r="OXP1214" s="197">
        <v>2</v>
      </c>
      <c r="OXQ1214" s="198" t="s">
        <v>237</v>
      </c>
      <c r="OXR1214" s="199">
        <v>0</v>
      </c>
      <c r="OXS1214" s="199"/>
      <c r="OXT1214" s="254">
        <f t="shared" si="276"/>
        <v>448.774</v>
      </c>
      <c r="OXU1214" s="236" t="s">
        <v>239</v>
      </c>
      <c r="OXV1214" s="253" t="s">
        <v>26</v>
      </c>
      <c r="OXW1214" s="197">
        <v>7</v>
      </c>
      <c r="OXX1214" s="197">
        <v>2</v>
      </c>
      <c r="OXY1214" s="198" t="s">
        <v>237</v>
      </c>
      <c r="OXZ1214" s="199">
        <v>0</v>
      </c>
      <c r="OYA1214" s="199"/>
      <c r="OYB1214" s="254">
        <f t="shared" ref="OYB1214:PAF1214" si="277">OYB1215</f>
        <v>448.774</v>
      </c>
      <c r="OYC1214" s="236" t="s">
        <v>239</v>
      </c>
      <c r="OYD1214" s="253" t="s">
        <v>26</v>
      </c>
      <c r="OYE1214" s="197">
        <v>7</v>
      </c>
      <c r="OYF1214" s="197">
        <v>2</v>
      </c>
      <c r="OYG1214" s="198" t="s">
        <v>237</v>
      </c>
      <c r="OYH1214" s="199">
        <v>0</v>
      </c>
      <c r="OYI1214" s="199"/>
      <c r="OYJ1214" s="254">
        <f t="shared" si="277"/>
        <v>448.774</v>
      </c>
      <c r="OYK1214" s="236" t="s">
        <v>239</v>
      </c>
      <c r="OYL1214" s="253" t="s">
        <v>26</v>
      </c>
      <c r="OYM1214" s="197">
        <v>7</v>
      </c>
      <c r="OYN1214" s="197">
        <v>2</v>
      </c>
      <c r="OYO1214" s="198" t="s">
        <v>237</v>
      </c>
      <c r="OYP1214" s="199">
        <v>0</v>
      </c>
      <c r="OYQ1214" s="199"/>
      <c r="OYR1214" s="254">
        <f t="shared" si="277"/>
        <v>448.774</v>
      </c>
      <c r="OYS1214" s="236" t="s">
        <v>239</v>
      </c>
      <c r="OYT1214" s="253" t="s">
        <v>26</v>
      </c>
      <c r="OYU1214" s="197">
        <v>7</v>
      </c>
      <c r="OYV1214" s="197">
        <v>2</v>
      </c>
      <c r="OYW1214" s="198" t="s">
        <v>237</v>
      </c>
      <c r="OYX1214" s="199">
        <v>0</v>
      </c>
      <c r="OYY1214" s="199"/>
      <c r="OYZ1214" s="254">
        <f t="shared" si="277"/>
        <v>448.774</v>
      </c>
      <c r="OZA1214" s="236" t="s">
        <v>239</v>
      </c>
      <c r="OZB1214" s="253" t="s">
        <v>26</v>
      </c>
      <c r="OZC1214" s="197">
        <v>7</v>
      </c>
      <c r="OZD1214" s="197">
        <v>2</v>
      </c>
      <c r="OZE1214" s="198" t="s">
        <v>237</v>
      </c>
      <c r="OZF1214" s="199">
        <v>0</v>
      </c>
      <c r="OZG1214" s="199"/>
      <c r="OZH1214" s="254">
        <f t="shared" si="277"/>
        <v>448.774</v>
      </c>
      <c r="OZI1214" s="236" t="s">
        <v>239</v>
      </c>
      <c r="OZJ1214" s="253" t="s">
        <v>26</v>
      </c>
      <c r="OZK1214" s="197">
        <v>7</v>
      </c>
      <c r="OZL1214" s="197">
        <v>2</v>
      </c>
      <c r="OZM1214" s="198" t="s">
        <v>237</v>
      </c>
      <c r="OZN1214" s="199">
        <v>0</v>
      </c>
      <c r="OZO1214" s="199"/>
      <c r="OZP1214" s="254">
        <f t="shared" si="277"/>
        <v>448.774</v>
      </c>
      <c r="OZQ1214" s="236" t="s">
        <v>239</v>
      </c>
      <c r="OZR1214" s="253" t="s">
        <v>26</v>
      </c>
      <c r="OZS1214" s="197">
        <v>7</v>
      </c>
      <c r="OZT1214" s="197">
        <v>2</v>
      </c>
      <c r="OZU1214" s="198" t="s">
        <v>237</v>
      </c>
      <c r="OZV1214" s="199">
        <v>0</v>
      </c>
      <c r="OZW1214" s="199"/>
      <c r="OZX1214" s="254">
        <f t="shared" si="277"/>
        <v>448.774</v>
      </c>
      <c r="OZY1214" s="236" t="s">
        <v>239</v>
      </c>
      <c r="OZZ1214" s="253" t="s">
        <v>26</v>
      </c>
      <c r="PAA1214" s="197">
        <v>7</v>
      </c>
      <c r="PAB1214" s="197">
        <v>2</v>
      </c>
      <c r="PAC1214" s="198" t="s">
        <v>237</v>
      </c>
      <c r="PAD1214" s="199">
        <v>0</v>
      </c>
      <c r="PAE1214" s="199"/>
      <c r="PAF1214" s="254">
        <f t="shared" si="277"/>
        <v>448.774</v>
      </c>
      <c r="PAG1214" s="236" t="s">
        <v>239</v>
      </c>
      <c r="PAH1214" s="253" t="s">
        <v>26</v>
      </c>
      <c r="PAI1214" s="197">
        <v>7</v>
      </c>
      <c r="PAJ1214" s="197">
        <v>2</v>
      </c>
      <c r="PAK1214" s="198" t="s">
        <v>237</v>
      </c>
      <c r="PAL1214" s="199">
        <v>0</v>
      </c>
      <c r="PAM1214" s="199"/>
      <c r="PAN1214" s="254">
        <f t="shared" ref="PAN1214:PCR1214" si="278">PAN1215</f>
        <v>448.774</v>
      </c>
      <c r="PAO1214" s="236" t="s">
        <v>239</v>
      </c>
      <c r="PAP1214" s="253" t="s">
        <v>26</v>
      </c>
      <c r="PAQ1214" s="197">
        <v>7</v>
      </c>
      <c r="PAR1214" s="197">
        <v>2</v>
      </c>
      <c r="PAS1214" s="198" t="s">
        <v>237</v>
      </c>
      <c r="PAT1214" s="199">
        <v>0</v>
      </c>
      <c r="PAU1214" s="199"/>
      <c r="PAV1214" s="254">
        <f t="shared" si="278"/>
        <v>448.774</v>
      </c>
      <c r="PAW1214" s="236" t="s">
        <v>239</v>
      </c>
      <c r="PAX1214" s="253" t="s">
        <v>26</v>
      </c>
      <c r="PAY1214" s="197">
        <v>7</v>
      </c>
      <c r="PAZ1214" s="197">
        <v>2</v>
      </c>
      <c r="PBA1214" s="198" t="s">
        <v>237</v>
      </c>
      <c r="PBB1214" s="199">
        <v>0</v>
      </c>
      <c r="PBC1214" s="199"/>
      <c r="PBD1214" s="254">
        <f t="shared" si="278"/>
        <v>448.774</v>
      </c>
      <c r="PBE1214" s="236" t="s">
        <v>239</v>
      </c>
      <c r="PBF1214" s="253" t="s">
        <v>26</v>
      </c>
      <c r="PBG1214" s="197">
        <v>7</v>
      </c>
      <c r="PBH1214" s="197">
        <v>2</v>
      </c>
      <c r="PBI1214" s="198" t="s">
        <v>237</v>
      </c>
      <c r="PBJ1214" s="199">
        <v>0</v>
      </c>
      <c r="PBK1214" s="199"/>
      <c r="PBL1214" s="254">
        <f t="shared" si="278"/>
        <v>448.774</v>
      </c>
      <c r="PBM1214" s="236" t="s">
        <v>239</v>
      </c>
      <c r="PBN1214" s="253" t="s">
        <v>26</v>
      </c>
      <c r="PBO1214" s="197">
        <v>7</v>
      </c>
      <c r="PBP1214" s="197">
        <v>2</v>
      </c>
      <c r="PBQ1214" s="198" t="s">
        <v>237</v>
      </c>
      <c r="PBR1214" s="199">
        <v>0</v>
      </c>
      <c r="PBS1214" s="199"/>
      <c r="PBT1214" s="254">
        <f t="shared" si="278"/>
        <v>448.774</v>
      </c>
      <c r="PBU1214" s="236" t="s">
        <v>239</v>
      </c>
      <c r="PBV1214" s="253" t="s">
        <v>26</v>
      </c>
      <c r="PBW1214" s="197">
        <v>7</v>
      </c>
      <c r="PBX1214" s="197">
        <v>2</v>
      </c>
      <c r="PBY1214" s="198" t="s">
        <v>237</v>
      </c>
      <c r="PBZ1214" s="199">
        <v>0</v>
      </c>
      <c r="PCA1214" s="199"/>
      <c r="PCB1214" s="254">
        <f t="shared" si="278"/>
        <v>448.774</v>
      </c>
      <c r="PCC1214" s="236" t="s">
        <v>239</v>
      </c>
      <c r="PCD1214" s="253" t="s">
        <v>26</v>
      </c>
      <c r="PCE1214" s="197">
        <v>7</v>
      </c>
      <c r="PCF1214" s="197">
        <v>2</v>
      </c>
      <c r="PCG1214" s="198" t="s">
        <v>237</v>
      </c>
      <c r="PCH1214" s="199">
        <v>0</v>
      </c>
      <c r="PCI1214" s="199"/>
      <c r="PCJ1214" s="254">
        <f t="shared" si="278"/>
        <v>448.774</v>
      </c>
      <c r="PCK1214" s="236" t="s">
        <v>239</v>
      </c>
      <c r="PCL1214" s="253" t="s">
        <v>26</v>
      </c>
      <c r="PCM1214" s="197">
        <v>7</v>
      </c>
      <c r="PCN1214" s="197">
        <v>2</v>
      </c>
      <c r="PCO1214" s="198" t="s">
        <v>237</v>
      </c>
      <c r="PCP1214" s="199">
        <v>0</v>
      </c>
      <c r="PCQ1214" s="199"/>
      <c r="PCR1214" s="254">
        <f t="shared" si="278"/>
        <v>448.774</v>
      </c>
      <c r="PCS1214" s="236" t="s">
        <v>239</v>
      </c>
      <c r="PCT1214" s="253" t="s">
        <v>26</v>
      </c>
      <c r="PCU1214" s="197">
        <v>7</v>
      </c>
      <c r="PCV1214" s="197">
        <v>2</v>
      </c>
      <c r="PCW1214" s="198" t="s">
        <v>237</v>
      </c>
      <c r="PCX1214" s="199">
        <v>0</v>
      </c>
      <c r="PCY1214" s="199"/>
      <c r="PCZ1214" s="254">
        <f t="shared" ref="PCZ1214:PFD1214" si="279">PCZ1215</f>
        <v>448.774</v>
      </c>
      <c r="PDA1214" s="236" t="s">
        <v>239</v>
      </c>
      <c r="PDB1214" s="253" t="s">
        <v>26</v>
      </c>
      <c r="PDC1214" s="197">
        <v>7</v>
      </c>
      <c r="PDD1214" s="197">
        <v>2</v>
      </c>
      <c r="PDE1214" s="198" t="s">
        <v>237</v>
      </c>
      <c r="PDF1214" s="199">
        <v>0</v>
      </c>
      <c r="PDG1214" s="199"/>
      <c r="PDH1214" s="254">
        <f t="shared" si="279"/>
        <v>448.774</v>
      </c>
      <c r="PDI1214" s="236" t="s">
        <v>239</v>
      </c>
      <c r="PDJ1214" s="253" t="s">
        <v>26</v>
      </c>
      <c r="PDK1214" s="197">
        <v>7</v>
      </c>
      <c r="PDL1214" s="197">
        <v>2</v>
      </c>
      <c r="PDM1214" s="198" t="s">
        <v>237</v>
      </c>
      <c r="PDN1214" s="199">
        <v>0</v>
      </c>
      <c r="PDO1214" s="199"/>
      <c r="PDP1214" s="254">
        <f t="shared" si="279"/>
        <v>448.774</v>
      </c>
      <c r="PDQ1214" s="236" t="s">
        <v>239</v>
      </c>
      <c r="PDR1214" s="253" t="s">
        <v>26</v>
      </c>
      <c r="PDS1214" s="197">
        <v>7</v>
      </c>
      <c r="PDT1214" s="197">
        <v>2</v>
      </c>
      <c r="PDU1214" s="198" t="s">
        <v>237</v>
      </c>
      <c r="PDV1214" s="199">
        <v>0</v>
      </c>
      <c r="PDW1214" s="199"/>
      <c r="PDX1214" s="254">
        <f t="shared" si="279"/>
        <v>448.774</v>
      </c>
      <c r="PDY1214" s="236" t="s">
        <v>239</v>
      </c>
      <c r="PDZ1214" s="253" t="s">
        <v>26</v>
      </c>
      <c r="PEA1214" s="197">
        <v>7</v>
      </c>
      <c r="PEB1214" s="197">
        <v>2</v>
      </c>
      <c r="PEC1214" s="198" t="s">
        <v>237</v>
      </c>
      <c r="PED1214" s="199">
        <v>0</v>
      </c>
      <c r="PEE1214" s="199"/>
      <c r="PEF1214" s="254">
        <f t="shared" si="279"/>
        <v>448.774</v>
      </c>
      <c r="PEG1214" s="236" t="s">
        <v>239</v>
      </c>
      <c r="PEH1214" s="253" t="s">
        <v>26</v>
      </c>
      <c r="PEI1214" s="197">
        <v>7</v>
      </c>
      <c r="PEJ1214" s="197">
        <v>2</v>
      </c>
      <c r="PEK1214" s="198" t="s">
        <v>237</v>
      </c>
      <c r="PEL1214" s="199">
        <v>0</v>
      </c>
      <c r="PEM1214" s="199"/>
      <c r="PEN1214" s="254">
        <f t="shared" si="279"/>
        <v>448.774</v>
      </c>
      <c r="PEO1214" s="236" t="s">
        <v>239</v>
      </c>
      <c r="PEP1214" s="253" t="s">
        <v>26</v>
      </c>
      <c r="PEQ1214" s="197">
        <v>7</v>
      </c>
      <c r="PER1214" s="197">
        <v>2</v>
      </c>
      <c r="PES1214" s="198" t="s">
        <v>237</v>
      </c>
      <c r="PET1214" s="199">
        <v>0</v>
      </c>
      <c r="PEU1214" s="199"/>
      <c r="PEV1214" s="254">
        <f t="shared" si="279"/>
        <v>448.774</v>
      </c>
      <c r="PEW1214" s="236" t="s">
        <v>239</v>
      </c>
      <c r="PEX1214" s="253" t="s">
        <v>26</v>
      </c>
      <c r="PEY1214" s="197">
        <v>7</v>
      </c>
      <c r="PEZ1214" s="197">
        <v>2</v>
      </c>
      <c r="PFA1214" s="198" t="s">
        <v>237</v>
      </c>
      <c r="PFB1214" s="199">
        <v>0</v>
      </c>
      <c r="PFC1214" s="199"/>
      <c r="PFD1214" s="254">
        <f t="shared" si="279"/>
        <v>448.774</v>
      </c>
      <c r="PFE1214" s="236" t="s">
        <v>239</v>
      </c>
      <c r="PFF1214" s="253" t="s">
        <v>26</v>
      </c>
      <c r="PFG1214" s="197">
        <v>7</v>
      </c>
      <c r="PFH1214" s="197">
        <v>2</v>
      </c>
      <c r="PFI1214" s="198" t="s">
        <v>237</v>
      </c>
      <c r="PFJ1214" s="199">
        <v>0</v>
      </c>
      <c r="PFK1214" s="199"/>
      <c r="PFL1214" s="254">
        <f t="shared" ref="PFL1214:PHP1214" si="280">PFL1215</f>
        <v>448.774</v>
      </c>
      <c r="PFM1214" s="236" t="s">
        <v>239</v>
      </c>
      <c r="PFN1214" s="253" t="s">
        <v>26</v>
      </c>
      <c r="PFO1214" s="197">
        <v>7</v>
      </c>
      <c r="PFP1214" s="197">
        <v>2</v>
      </c>
      <c r="PFQ1214" s="198" t="s">
        <v>237</v>
      </c>
      <c r="PFR1214" s="199">
        <v>0</v>
      </c>
      <c r="PFS1214" s="199"/>
      <c r="PFT1214" s="254">
        <f t="shared" si="280"/>
        <v>448.774</v>
      </c>
      <c r="PFU1214" s="236" t="s">
        <v>239</v>
      </c>
      <c r="PFV1214" s="253" t="s">
        <v>26</v>
      </c>
      <c r="PFW1214" s="197">
        <v>7</v>
      </c>
      <c r="PFX1214" s="197">
        <v>2</v>
      </c>
      <c r="PFY1214" s="198" t="s">
        <v>237</v>
      </c>
      <c r="PFZ1214" s="199">
        <v>0</v>
      </c>
      <c r="PGA1214" s="199"/>
      <c r="PGB1214" s="254">
        <f t="shared" si="280"/>
        <v>448.774</v>
      </c>
      <c r="PGC1214" s="236" t="s">
        <v>239</v>
      </c>
      <c r="PGD1214" s="253" t="s">
        <v>26</v>
      </c>
      <c r="PGE1214" s="197">
        <v>7</v>
      </c>
      <c r="PGF1214" s="197">
        <v>2</v>
      </c>
      <c r="PGG1214" s="198" t="s">
        <v>237</v>
      </c>
      <c r="PGH1214" s="199">
        <v>0</v>
      </c>
      <c r="PGI1214" s="199"/>
      <c r="PGJ1214" s="254">
        <f t="shared" si="280"/>
        <v>448.774</v>
      </c>
      <c r="PGK1214" s="236" t="s">
        <v>239</v>
      </c>
      <c r="PGL1214" s="253" t="s">
        <v>26</v>
      </c>
      <c r="PGM1214" s="197">
        <v>7</v>
      </c>
      <c r="PGN1214" s="197">
        <v>2</v>
      </c>
      <c r="PGO1214" s="198" t="s">
        <v>237</v>
      </c>
      <c r="PGP1214" s="199">
        <v>0</v>
      </c>
      <c r="PGQ1214" s="199"/>
      <c r="PGR1214" s="254">
        <f t="shared" si="280"/>
        <v>448.774</v>
      </c>
      <c r="PGS1214" s="236" t="s">
        <v>239</v>
      </c>
      <c r="PGT1214" s="253" t="s">
        <v>26</v>
      </c>
      <c r="PGU1214" s="197">
        <v>7</v>
      </c>
      <c r="PGV1214" s="197">
        <v>2</v>
      </c>
      <c r="PGW1214" s="198" t="s">
        <v>237</v>
      </c>
      <c r="PGX1214" s="199">
        <v>0</v>
      </c>
      <c r="PGY1214" s="199"/>
      <c r="PGZ1214" s="254">
        <f t="shared" si="280"/>
        <v>448.774</v>
      </c>
      <c r="PHA1214" s="236" t="s">
        <v>239</v>
      </c>
      <c r="PHB1214" s="253" t="s">
        <v>26</v>
      </c>
      <c r="PHC1214" s="197">
        <v>7</v>
      </c>
      <c r="PHD1214" s="197">
        <v>2</v>
      </c>
      <c r="PHE1214" s="198" t="s">
        <v>237</v>
      </c>
      <c r="PHF1214" s="199">
        <v>0</v>
      </c>
      <c r="PHG1214" s="199"/>
      <c r="PHH1214" s="254">
        <f t="shared" si="280"/>
        <v>448.774</v>
      </c>
      <c r="PHI1214" s="236" t="s">
        <v>239</v>
      </c>
      <c r="PHJ1214" s="253" t="s">
        <v>26</v>
      </c>
      <c r="PHK1214" s="197">
        <v>7</v>
      </c>
      <c r="PHL1214" s="197">
        <v>2</v>
      </c>
      <c r="PHM1214" s="198" t="s">
        <v>237</v>
      </c>
      <c r="PHN1214" s="199">
        <v>0</v>
      </c>
      <c r="PHO1214" s="199"/>
      <c r="PHP1214" s="254">
        <f t="shared" si="280"/>
        <v>448.774</v>
      </c>
      <c r="PHQ1214" s="236" t="s">
        <v>239</v>
      </c>
      <c r="PHR1214" s="253" t="s">
        <v>26</v>
      </c>
      <c r="PHS1214" s="197">
        <v>7</v>
      </c>
      <c r="PHT1214" s="197">
        <v>2</v>
      </c>
      <c r="PHU1214" s="198" t="s">
        <v>237</v>
      </c>
      <c r="PHV1214" s="199">
        <v>0</v>
      </c>
      <c r="PHW1214" s="199"/>
      <c r="PHX1214" s="254">
        <f t="shared" ref="PHX1214:PKB1214" si="281">PHX1215</f>
        <v>448.774</v>
      </c>
      <c r="PHY1214" s="236" t="s">
        <v>239</v>
      </c>
      <c r="PHZ1214" s="253" t="s">
        <v>26</v>
      </c>
      <c r="PIA1214" s="197">
        <v>7</v>
      </c>
      <c r="PIB1214" s="197">
        <v>2</v>
      </c>
      <c r="PIC1214" s="198" t="s">
        <v>237</v>
      </c>
      <c r="PID1214" s="199">
        <v>0</v>
      </c>
      <c r="PIE1214" s="199"/>
      <c r="PIF1214" s="254">
        <f t="shared" si="281"/>
        <v>448.774</v>
      </c>
      <c r="PIG1214" s="236" t="s">
        <v>239</v>
      </c>
      <c r="PIH1214" s="253" t="s">
        <v>26</v>
      </c>
      <c r="PII1214" s="197">
        <v>7</v>
      </c>
      <c r="PIJ1214" s="197">
        <v>2</v>
      </c>
      <c r="PIK1214" s="198" t="s">
        <v>237</v>
      </c>
      <c r="PIL1214" s="199">
        <v>0</v>
      </c>
      <c r="PIM1214" s="199"/>
      <c r="PIN1214" s="254">
        <f t="shared" si="281"/>
        <v>448.774</v>
      </c>
      <c r="PIO1214" s="236" t="s">
        <v>239</v>
      </c>
      <c r="PIP1214" s="253" t="s">
        <v>26</v>
      </c>
      <c r="PIQ1214" s="197">
        <v>7</v>
      </c>
      <c r="PIR1214" s="197">
        <v>2</v>
      </c>
      <c r="PIS1214" s="198" t="s">
        <v>237</v>
      </c>
      <c r="PIT1214" s="199">
        <v>0</v>
      </c>
      <c r="PIU1214" s="199"/>
      <c r="PIV1214" s="254">
        <f t="shared" si="281"/>
        <v>448.774</v>
      </c>
      <c r="PIW1214" s="236" t="s">
        <v>239</v>
      </c>
      <c r="PIX1214" s="253" t="s">
        <v>26</v>
      </c>
      <c r="PIY1214" s="197">
        <v>7</v>
      </c>
      <c r="PIZ1214" s="197">
        <v>2</v>
      </c>
      <c r="PJA1214" s="198" t="s">
        <v>237</v>
      </c>
      <c r="PJB1214" s="199">
        <v>0</v>
      </c>
      <c r="PJC1214" s="199"/>
      <c r="PJD1214" s="254">
        <f t="shared" si="281"/>
        <v>448.774</v>
      </c>
      <c r="PJE1214" s="236" t="s">
        <v>239</v>
      </c>
      <c r="PJF1214" s="253" t="s">
        <v>26</v>
      </c>
      <c r="PJG1214" s="197">
        <v>7</v>
      </c>
      <c r="PJH1214" s="197">
        <v>2</v>
      </c>
      <c r="PJI1214" s="198" t="s">
        <v>237</v>
      </c>
      <c r="PJJ1214" s="199">
        <v>0</v>
      </c>
      <c r="PJK1214" s="199"/>
      <c r="PJL1214" s="254">
        <f t="shared" si="281"/>
        <v>448.774</v>
      </c>
      <c r="PJM1214" s="236" t="s">
        <v>239</v>
      </c>
      <c r="PJN1214" s="253" t="s">
        <v>26</v>
      </c>
      <c r="PJO1214" s="197">
        <v>7</v>
      </c>
      <c r="PJP1214" s="197">
        <v>2</v>
      </c>
      <c r="PJQ1214" s="198" t="s">
        <v>237</v>
      </c>
      <c r="PJR1214" s="199">
        <v>0</v>
      </c>
      <c r="PJS1214" s="199"/>
      <c r="PJT1214" s="254">
        <f t="shared" si="281"/>
        <v>448.774</v>
      </c>
      <c r="PJU1214" s="236" t="s">
        <v>239</v>
      </c>
      <c r="PJV1214" s="253" t="s">
        <v>26</v>
      </c>
      <c r="PJW1214" s="197">
        <v>7</v>
      </c>
      <c r="PJX1214" s="197">
        <v>2</v>
      </c>
      <c r="PJY1214" s="198" t="s">
        <v>237</v>
      </c>
      <c r="PJZ1214" s="199">
        <v>0</v>
      </c>
      <c r="PKA1214" s="199"/>
      <c r="PKB1214" s="254">
        <f t="shared" si="281"/>
        <v>448.774</v>
      </c>
      <c r="PKC1214" s="236" t="s">
        <v>239</v>
      </c>
      <c r="PKD1214" s="253" t="s">
        <v>26</v>
      </c>
      <c r="PKE1214" s="197">
        <v>7</v>
      </c>
      <c r="PKF1214" s="197">
        <v>2</v>
      </c>
      <c r="PKG1214" s="198" t="s">
        <v>237</v>
      </c>
      <c r="PKH1214" s="199">
        <v>0</v>
      </c>
      <c r="PKI1214" s="199"/>
      <c r="PKJ1214" s="254">
        <f t="shared" ref="PKJ1214:PMN1214" si="282">PKJ1215</f>
        <v>448.774</v>
      </c>
      <c r="PKK1214" s="236" t="s">
        <v>239</v>
      </c>
      <c r="PKL1214" s="253" t="s">
        <v>26</v>
      </c>
      <c r="PKM1214" s="197">
        <v>7</v>
      </c>
      <c r="PKN1214" s="197">
        <v>2</v>
      </c>
      <c r="PKO1214" s="198" t="s">
        <v>237</v>
      </c>
      <c r="PKP1214" s="199">
        <v>0</v>
      </c>
      <c r="PKQ1214" s="199"/>
      <c r="PKR1214" s="254">
        <f t="shared" si="282"/>
        <v>448.774</v>
      </c>
      <c r="PKS1214" s="236" t="s">
        <v>239</v>
      </c>
      <c r="PKT1214" s="253" t="s">
        <v>26</v>
      </c>
      <c r="PKU1214" s="197">
        <v>7</v>
      </c>
      <c r="PKV1214" s="197">
        <v>2</v>
      </c>
      <c r="PKW1214" s="198" t="s">
        <v>237</v>
      </c>
      <c r="PKX1214" s="199">
        <v>0</v>
      </c>
      <c r="PKY1214" s="199"/>
      <c r="PKZ1214" s="254">
        <f t="shared" si="282"/>
        <v>448.774</v>
      </c>
      <c r="PLA1214" s="236" t="s">
        <v>239</v>
      </c>
      <c r="PLB1214" s="253" t="s">
        <v>26</v>
      </c>
      <c r="PLC1214" s="197">
        <v>7</v>
      </c>
      <c r="PLD1214" s="197">
        <v>2</v>
      </c>
      <c r="PLE1214" s="198" t="s">
        <v>237</v>
      </c>
      <c r="PLF1214" s="199">
        <v>0</v>
      </c>
      <c r="PLG1214" s="199"/>
      <c r="PLH1214" s="254">
        <f t="shared" si="282"/>
        <v>448.774</v>
      </c>
      <c r="PLI1214" s="236" t="s">
        <v>239</v>
      </c>
      <c r="PLJ1214" s="253" t="s">
        <v>26</v>
      </c>
      <c r="PLK1214" s="197">
        <v>7</v>
      </c>
      <c r="PLL1214" s="197">
        <v>2</v>
      </c>
      <c r="PLM1214" s="198" t="s">
        <v>237</v>
      </c>
      <c r="PLN1214" s="199">
        <v>0</v>
      </c>
      <c r="PLO1214" s="199"/>
      <c r="PLP1214" s="254">
        <f t="shared" si="282"/>
        <v>448.774</v>
      </c>
      <c r="PLQ1214" s="236" t="s">
        <v>239</v>
      </c>
      <c r="PLR1214" s="253" t="s">
        <v>26</v>
      </c>
      <c r="PLS1214" s="197">
        <v>7</v>
      </c>
      <c r="PLT1214" s="197">
        <v>2</v>
      </c>
      <c r="PLU1214" s="198" t="s">
        <v>237</v>
      </c>
      <c r="PLV1214" s="199">
        <v>0</v>
      </c>
      <c r="PLW1214" s="199"/>
      <c r="PLX1214" s="254">
        <f t="shared" si="282"/>
        <v>448.774</v>
      </c>
      <c r="PLY1214" s="236" t="s">
        <v>239</v>
      </c>
      <c r="PLZ1214" s="253" t="s">
        <v>26</v>
      </c>
      <c r="PMA1214" s="197">
        <v>7</v>
      </c>
      <c r="PMB1214" s="197">
        <v>2</v>
      </c>
      <c r="PMC1214" s="198" t="s">
        <v>237</v>
      </c>
      <c r="PMD1214" s="199">
        <v>0</v>
      </c>
      <c r="PME1214" s="199"/>
      <c r="PMF1214" s="254">
        <f t="shared" si="282"/>
        <v>448.774</v>
      </c>
      <c r="PMG1214" s="236" t="s">
        <v>239</v>
      </c>
      <c r="PMH1214" s="253" t="s">
        <v>26</v>
      </c>
      <c r="PMI1214" s="197">
        <v>7</v>
      </c>
      <c r="PMJ1214" s="197">
        <v>2</v>
      </c>
      <c r="PMK1214" s="198" t="s">
        <v>237</v>
      </c>
      <c r="PML1214" s="199">
        <v>0</v>
      </c>
      <c r="PMM1214" s="199"/>
      <c r="PMN1214" s="254">
        <f t="shared" si="282"/>
        <v>448.774</v>
      </c>
      <c r="PMO1214" s="236" t="s">
        <v>239</v>
      </c>
      <c r="PMP1214" s="253" t="s">
        <v>26</v>
      </c>
      <c r="PMQ1214" s="197">
        <v>7</v>
      </c>
      <c r="PMR1214" s="197">
        <v>2</v>
      </c>
      <c r="PMS1214" s="198" t="s">
        <v>237</v>
      </c>
      <c r="PMT1214" s="199">
        <v>0</v>
      </c>
      <c r="PMU1214" s="199"/>
      <c r="PMV1214" s="254">
        <f t="shared" ref="PMV1214:POZ1214" si="283">PMV1215</f>
        <v>448.774</v>
      </c>
      <c r="PMW1214" s="236" t="s">
        <v>239</v>
      </c>
      <c r="PMX1214" s="253" t="s">
        <v>26</v>
      </c>
      <c r="PMY1214" s="197">
        <v>7</v>
      </c>
      <c r="PMZ1214" s="197">
        <v>2</v>
      </c>
      <c r="PNA1214" s="198" t="s">
        <v>237</v>
      </c>
      <c r="PNB1214" s="199">
        <v>0</v>
      </c>
      <c r="PNC1214" s="199"/>
      <c r="PND1214" s="254">
        <f t="shared" si="283"/>
        <v>448.774</v>
      </c>
      <c r="PNE1214" s="236" t="s">
        <v>239</v>
      </c>
      <c r="PNF1214" s="253" t="s">
        <v>26</v>
      </c>
      <c r="PNG1214" s="197">
        <v>7</v>
      </c>
      <c r="PNH1214" s="197">
        <v>2</v>
      </c>
      <c r="PNI1214" s="198" t="s">
        <v>237</v>
      </c>
      <c r="PNJ1214" s="199">
        <v>0</v>
      </c>
      <c r="PNK1214" s="199"/>
      <c r="PNL1214" s="254">
        <f t="shared" si="283"/>
        <v>448.774</v>
      </c>
      <c r="PNM1214" s="236" t="s">
        <v>239</v>
      </c>
      <c r="PNN1214" s="253" t="s">
        <v>26</v>
      </c>
      <c r="PNO1214" s="197">
        <v>7</v>
      </c>
      <c r="PNP1214" s="197">
        <v>2</v>
      </c>
      <c r="PNQ1214" s="198" t="s">
        <v>237</v>
      </c>
      <c r="PNR1214" s="199">
        <v>0</v>
      </c>
      <c r="PNS1214" s="199"/>
      <c r="PNT1214" s="254">
        <f t="shared" si="283"/>
        <v>448.774</v>
      </c>
      <c r="PNU1214" s="236" t="s">
        <v>239</v>
      </c>
      <c r="PNV1214" s="253" t="s">
        <v>26</v>
      </c>
      <c r="PNW1214" s="197">
        <v>7</v>
      </c>
      <c r="PNX1214" s="197">
        <v>2</v>
      </c>
      <c r="PNY1214" s="198" t="s">
        <v>237</v>
      </c>
      <c r="PNZ1214" s="199">
        <v>0</v>
      </c>
      <c r="POA1214" s="199"/>
      <c r="POB1214" s="254">
        <f t="shared" si="283"/>
        <v>448.774</v>
      </c>
      <c r="POC1214" s="236" t="s">
        <v>239</v>
      </c>
      <c r="POD1214" s="253" t="s">
        <v>26</v>
      </c>
      <c r="POE1214" s="197">
        <v>7</v>
      </c>
      <c r="POF1214" s="197">
        <v>2</v>
      </c>
      <c r="POG1214" s="198" t="s">
        <v>237</v>
      </c>
      <c r="POH1214" s="199">
        <v>0</v>
      </c>
      <c r="POI1214" s="199"/>
      <c r="POJ1214" s="254">
        <f t="shared" si="283"/>
        <v>448.774</v>
      </c>
      <c r="POK1214" s="236" t="s">
        <v>239</v>
      </c>
      <c r="POL1214" s="253" t="s">
        <v>26</v>
      </c>
      <c r="POM1214" s="197">
        <v>7</v>
      </c>
      <c r="PON1214" s="197">
        <v>2</v>
      </c>
      <c r="POO1214" s="198" t="s">
        <v>237</v>
      </c>
      <c r="POP1214" s="199">
        <v>0</v>
      </c>
      <c r="POQ1214" s="199"/>
      <c r="POR1214" s="254">
        <f t="shared" si="283"/>
        <v>448.774</v>
      </c>
      <c r="POS1214" s="236" t="s">
        <v>239</v>
      </c>
      <c r="POT1214" s="253" t="s">
        <v>26</v>
      </c>
      <c r="POU1214" s="197">
        <v>7</v>
      </c>
      <c r="POV1214" s="197">
        <v>2</v>
      </c>
      <c r="POW1214" s="198" t="s">
        <v>237</v>
      </c>
      <c r="POX1214" s="199">
        <v>0</v>
      </c>
      <c r="POY1214" s="199"/>
      <c r="POZ1214" s="254">
        <f t="shared" si="283"/>
        <v>448.774</v>
      </c>
      <c r="PPA1214" s="236" t="s">
        <v>239</v>
      </c>
      <c r="PPB1214" s="253" t="s">
        <v>26</v>
      </c>
      <c r="PPC1214" s="197">
        <v>7</v>
      </c>
      <c r="PPD1214" s="197">
        <v>2</v>
      </c>
      <c r="PPE1214" s="198" t="s">
        <v>237</v>
      </c>
      <c r="PPF1214" s="199">
        <v>0</v>
      </c>
      <c r="PPG1214" s="199"/>
      <c r="PPH1214" s="254">
        <f t="shared" ref="PPH1214:PRL1214" si="284">PPH1215</f>
        <v>448.774</v>
      </c>
      <c r="PPI1214" s="236" t="s">
        <v>239</v>
      </c>
      <c r="PPJ1214" s="253" t="s">
        <v>26</v>
      </c>
      <c r="PPK1214" s="197">
        <v>7</v>
      </c>
      <c r="PPL1214" s="197">
        <v>2</v>
      </c>
      <c r="PPM1214" s="198" t="s">
        <v>237</v>
      </c>
      <c r="PPN1214" s="199">
        <v>0</v>
      </c>
      <c r="PPO1214" s="199"/>
      <c r="PPP1214" s="254">
        <f t="shared" si="284"/>
        <v>448.774</v>
      </c>
      <c r="PPQ1214" s="236" t="s">
        <v>239</v>
      </c>
      <c r="PPR1214" s="253" t="s">
        <v>26</v>
      </c>
      <c r="PPS1214" s="197">
        <v>7</v>
      </c>
      <c r="PPT1214" s="197">
        <v>2</v>
      </c>
      <c r="PPU1214" s="198" t="s">
        <v>237</v>
      </c>
      <c r="PPV1214" s="199">
        <v>0</v>
      </c>
      <c r="PPW1214" s="199"/>
      <c r="PPX1214" s="254">
        <f t="shared" si="284"/>
        <v>448.774</v>
      </c>
      <c r="PPY1214" s="236" t="s">
        <v>239</v>
      </c>
      <c r="PPZ1214" s="253" t="s">
        <v>26</v>
      </c>
      <c r="PQA1214" s="197">
        <v>7</v>
      </c>
      <c r="PQB1214" s="197">
        <v>2</v>
      </c>
      <c r="PQC1214" s="198" t="s">
        <v>237</v>
      </c>
      <c r="PQD1214" s="199">
        <v>0</v>
      </c>
      <c r="PQE1214" s="199"/>
      <c r="PQF1214" s="254">
        <f t="shared" si="284"/>
        <v>448.774</v>
      </c>
      <c r="PQG1214" s="236" t="s">
        <v>239</v>
      </c>
      <c r="PQH1214" s="253" t="s">
        <v>26</v>
      </c>
      <c r="PQI1214" s="197">
        <v>7</v>
      </c>
      <c r="PQJ1214" s="197">
        <v>2</v>
      </c>
      <c r="PQK1214" s="198" t="s">
        <v>237</v>
      </c>
      <c r="PQL1214" s="199">
        <v>0</v>
      </c>
      <c r="PQM1214" s="199"/>
      <c r="PQN1214" s="254">
        <f t="shared" si="284"/>
        <v>448.774</v>
      </c>
      <c r="PQO1214" s="236" t="s">
        <v>239</v>
      </c>
      <c r="PQP1214" s="253" t="s">
        <v>26</v>
      </c>
      <c r="PQQ1214" s="197">
        <v>7</v>
      </c>
      <c r="PQR1214" s="197">
        <v>2</v>
      </c>
      <c r="PQS1214" s="198" t="s">
        <v>237</v>
      </c>
      <c r="PQT1214" s="199">
        <v>0</v>
      </c>
      <c r="PQU1214" s="199"/>
      <c r="PQV1214" s="254">
        <f t="shared" si="284"/>
        <v>448.774</v>
      </c>
      <c r="PQW1214" s="236" t="s">
        <v>239</v>
      </c>
      <c r="PQX1214" s="253" t="s">
        <v>26</v>
      </c>
      <c r="PQY1214" s="197">
        <v>7</v>
      </c>
      <c r="PQZ1214" s="197">
        <v>2</v>
      </c>
      <c r="PRA1214" s="198" t="s">
        <v>237</v>
      </c>
      <c r="PRB1214" s="199">
        <v>0</v>
      </c>
      <c r="PRC1214" s="199"/>
      <c r="PRD1214" s="254">
        <f t="shared" si="284"/>
        <v>448.774</v>
      </c>
      <c r="PRE1214" s="236" t="s">
        <v>239</v>
      </c>
      <c r="PRF1214" s="253" t="s">
        <v>26</v>
      </c>
      <c r="PRG1214" s="197">
        <v>7</v>
      </c>
      <c r="PRH1214" s="197">
        <v>2</v>
      </c>
      <c r="PRI1214" s="198" t="s">
        <v>237</v>
      </c>
      <c r="PRJ1214" s="199">
        <v>0</v>
      </c>
      <c r="PRK1214" s="199"/>
      <c r="PRL1214" s="254">
        <f t="shared" si="284"/>
        <v>448.774</v>
      </c>
      <c r="PRM1214" s="236" t="s">
        <v>239</v>
      </c>
      <c r="PRN1214" s="253" t="s">
        <v>26</v>
      </c>
      <c r="PRO1214" s="197">
        <v>7</v>
      </c>
      <c r="PRP1214" s="197">
        <v>2</v>
      </c>
      <c r="PRQ1214" s="198" t="s">
        <v>237</v>
      </c>
      <c r="PRR1214" s="199">
        <v>0</v>
      </c>
      <c r="PRS1214" s="199"/>
      <c r="PRT1214" s="254">
        <f t="shared" ref="PRT1214:PTX1214" si="285">PRT1215</f>
        <v>448.774</v>
      </c>
      <c r="PRU1214" s="236" t="s">
        <v>239</v>
      </c>
      <c r="PRV1214" s="253" t="s">
        <v>26</v>
      </c>
      <c r="PRW1214" s="197">
        <v>7</v>
      </c>
      <c r="PRX1214" s="197">
        <v>2</v>
      </c>
      <c r="PRY1214" s="198" t="s">
        <v>237</v>
      </c>
      <c r="PRZ1214" s="199">
        <v>0</v>
      </c>
      <c r="PSA1214" s="199"/>
      <c r="PSB1214" s="254">
        <f t="shared" si="285"/>
        <v>448.774</v>
      </c>
      <c r="PSC1214" s="236" t="s">
        <v>239</v>
      </c>
      <c r="PSD1214" s="253" t="s">
        <v>26</v>
      </c>
      <c r="PSE1214" s="197">
        <v>7</v>
      </c>
      <c r="PSF1214" s="197">
        <v>2</v>
      </c>
      <c r="PSG1214" s="198" t="s">
        <v>237</v>
      </c>
      <c r="PSH1214" s="199">
        <v>0</v>
      </c>
      <c r="PSI1214" s="199"/>
      <c r="PSJ1214" s="254">
        <f t="shared" si="285"/>
        <v>448.774</v>
      </c>
      <c r="PSK1214" s="236" t="s">
        <v>239</v>
      </c>
      <c r="PSL1214" s="253" t="s">
        <v>26</v>
      </c>
      <c r="PSM1214" s="197">
        <v>7</v>
      </c>
      <c r="PSN1214" s="197">
        <v>2</v>
      </c>
      <c r="PSO1214" s="198" t="s">
        <v>237</v>
      </c>
      <c r="PSP1214" s="199">
        <v>0</v>
      </c>
      <c r="PSQ1214" s="199"/>
      <c r="PSR1214" s="254">
        <f t="shared" si="285"/>
        <v>448.774</v>
      </c>
      <c r="PSS1214" s="236" t="s">
        <v>239</v>
      </c>
      <c r="PST1214" s="253" t="s">
        <v>26</v>
      </c>
      <c r="PSU1214" s="197">
        <v>7</v>
      </c>
      <c r="PSV1214" s="197">
        <v>2</v>
      </c>
      <c r="PSW1214" s="198" t="s">
        <v>237</v>
      </c>
      <c r="PSX1214" s="199">
        <v>0</v>
      </c>
      <c r="PSY1214" s="199"/>
      <c r="PSZ1214" s="254">
        <f t="shared" si="285"/>
        <v>448.774</v>
      </c>
      <c r="PTA1214" s="236" t="s">
        <v>239</v>
      </c>
      <c r="PTB1214" s="253" t="s">
        <v>26</v>
      </c>
      <c r="PTC1214" s="197">
        <v>7</v>
      </c>
      <c r="PTD1214" s="197">
        <v>2</v>
      </c>
      <c r="PTE1214" s="198" t="s">
        <v>237</v>
      </c>
      <c r="PTF1214" s="199">
        <v>0</v>
      </c>
      <c r="PTG1214" s="199"/>
      <c r="PTH1214" s="254">
        <f t="shared" si="285"/>
        <v>448.774</v>
      </c>
      <c r="PTI1214" s="236" t="s">
        <v>239</v>
      </c>
      <c r="PTJ1214" s="253" t="s">
        <v>26</v>
      </c>
      <c r="PTK1214" s="197">
        <v>7</v>
      </c>
      <c r="PTL1214" s="197">
        <v>2</v>
      </c>
      <c r="PTM1214" s="198" t="s">
        <v>237</v>
      </c>
      <c r="PTN1214" s="199">
        <v>0</v>
      </c>
      <c r="PTO1214" s="199"/>
      <c r="PTP1214" s="254">
        <f t="shared" si="285"/>
        <v>448.774</v>
      </c>
      <c r="PTQ1214" s="236" t="s">
        <v>239</v>
      </c>
      <c r="PTR1214" s="253" t="s">
        <v>26</v>
      </c>
      <c r="PTS1214" s="197">
        <v>7</v>
      </c>
      <c r="PTT1214" s="197">
        <v>2</v>
      </c>
      <c r="PTU1214" s="198" t="s">
        <v>237</v>
      </c>
      <c r="PTV1214" s="199">
        <v>0</v>
      </c>
      <c r="PTW1214" s="199"/>
      <c r="PTX1214" s="254">
        <f t="shared" si="285"/>
        <v>448.774</v>
      </c>
      <c r="PTY1214" s="236" t="s">
        <v>239</v>
      </c>
      <c r="PTZ1214" s="253" t="s">
        <v>26</v>
      </c>
      <c r="PUA1214" s="197">
        <v>7</v>
      </c>
      <c r="PUB1214" s="197">
        <v>2</v>
      </c>
      <c r="PUC1214" s="198" t="s">
        <v>237</v>
      </c>
      <c r="PUD1214" s="199">
        <v>0</v>
      </c>
      <c r="PUE1214" s="199"/>
      <c r="PUF1214" s="254">
        <f t="shared" ref="PUF1214:PWJ1214" si="286">PUF1215</f>
        <v>448.774</v>
      </c>
      <c r="PUG1214" s="236" t="s">
        <v>239</v>
      </c>
      <c r="PUH1214" s="253" t="s">
        <v>26</v>
      </c>
      <c r="PUI1214" s="197">
        <v>7</v>
      </c>
      <c r="PUJ1214" s="197">
        <v>2</v>
      </c>
      <c r="PUK1214" s="198" t="s">
        <v>237</v>
      </c>
      <c r="PUL1214" s="199">
        <v>0</v>
      </c>
      <c r="PUM1214" s="199"/>
      <c r="PUN1214" s="254">
        <f t="shared" si="286"/>
        <v>448.774</v>
      </c>
      <c r="PUO1214" s="236" t="s">
        <v>239</v>
      </c>
      <c r="PUP1214" s="253" t="s">
        <v>26</v>
      </c>
      <c r="PUQ1214" s="197">
        <v>7</v>
      </c>
      <c r="PUR1214" s="197">
        <v>2</v>
      </c>
      <c r="PUS1214" s="198" t="s">
        <v>237</v>
      </c>
      <c r="PUT1214" s="199">
        <v>0</v>
      </c>
      <c r="PUU1214" s="199"/>
      <c r="PUV1214" s="254">
        <f t="shared" si="286"/>
        <v>448.774</v>
      </c>
      <c r="PUW1214" s="236" t="s">
        <v>239</v>
      </c>
      <c r="PUX1214" s="253" t="s">
        <v>26</v>
      </c>
      <c r="PUY1214" s="197">
        <v>7</v>
      </c>
      <c r="PUZ1214" s="197">
        <v>2</v>
      </c>
      <c r="PVA1214" s="198" t="s">
        <v>237</v>
      </c>
      <c r="PVB1214" s="199">
        <v>0</v>
      </c>
      <c r="PVC1214" s="199"/>
      <c r="PVD1214" s="254">
        <f t="shared" si="286"/>
        <v>448.774</v>
      </c>
      <c r="PVE1214" s="236" t="s">
        <v>239</v>
      </c>
      <c r="PVF1214" s="253" t="s">
        <v>26</v>
      </c>
      <c r="PVG1214" s="197">
        <v>7</v>
      </c>
      <c r="PVH1214" s="197">
        <v>2</v>
      </c>
      <c r="PVI1214" s="198" t="s">
        <v>237</v>
      </c>
      <c r="PVJ1214" s="199">
        <v>0</v>
      </c>
      <c r="PVK1214" s="199"/>
      <c r="PVL1214" s="254">
        <f t="shared" si="286"/>
        <v>448.774</v>
      </c>
      <c r="PVM1214" s="236" t="s">
        <v>239</v>
      </c>
      <c r="PVN1214" s="253" t="s">
        <v>26</v>
      </c>
      <c r="PVO1214" s="197">
        <v>7</v>
      </c>
      <c r="PVP1214" s="197">
        <v>2</v>
      </c>
      <c r="PVQ1214" s="198" t="s">
        <v>237</v>
      </c>
      <c r="PVR1214" s="199">
        <v>0</v>
      </c>
      <c r="PVS1214" s="199"/>
      <c r="PVT1214" s="254">
        <f t="shared" si="286"/>
        <v>448.774</v>
      </c>
      <c r="PVU1214" s="236" t="s">
        <v>239</v>
      </c>
      <c r="PVV1214" s="253" t="s">
        <v>26</v>
      </c>
      <c r="PVW1214" s="197">
        <v>7</v>
      </c>
      <c r="PVX1214" s="197">
        <v>2</v>
      </c>
      <c r="PVY1214" s="198" t="s">
        <v>237</v>
      </c>
      <c r="PVZ1214" s="199">
        <v>0</v>
      </c>
      <c r="PWA1214" s="199"/>
      <c r="PWB1214" s="254">
        <f t="shared" si="286"/>
        <v>448.774</v>
      </c>
      <c r="PWC1214" s="236" t="s">
        <v>239</v>
      </c>
      <c r="PWD1214" s="253" t="s">
        <v>26</v>
      </c>
      <c r="PWE1214" s="197">
        <v>7</v>
      </c>
      <c r="PWF1214" s="197">
        <v>2</v>
      </c>
      <c r="PWG1214" s="198" t="s">
        <v>237</v>
      </c>
      <c r="PWH1214" s="199">
        <v>0</v>
      </c>
      <c r="PWI1214" s="199"/>
      <c r="PWJ1214" s="254">
        <f t="shared" si="286"/>
        <v>448.774</v>
      </c>
      <c r="PWK1214" s="236" t="s">
        <v>239</v>
      </c>
      <c r="PWL1214" s="253" t="s">
        <v>26</v>
      </c>
      <c r="PWM1214" s="197">
        <v>7</v>
      </c>
      <c r="PWN1214" s="197">
        <v>2</v>
      </c>
      <c r="PWO1214" s="198" t="s">
        <v>237</v>
      </c>
      <c r="PWP1214" s="199">
        <v>0</v>
      </c>
      <c r="PWQ1214" s="199"/>
      <c r="PWR1214" s="254">
        <f t="shared" ref="PWR1214:PYV1214" si="287">PWR1215</f>
        <v>448.774</v>
      </c>
      <c r="PWS1214" s="236" t="s">
        <v>239</v>
      </c>
      <c r="PWT1214" s="253" t="s">
        <v>26</v>
      </c>
      <c r="PWU1214" s="197">
        <v>7</v>
      </c>
      <c r="PWV1214" s="197">
        <v>2</v>
      </c>
      <c r="PWW1214" s="198" t="s">
        <v>237</v>
      </c>
      <c r="PWX1214" s="199">
        <v>0</v>
      </c>
      <c r="PWY1214" s="199"/>
      <c r="PWZ1214" s="254">
        <f t="shared" si="287"/>
        <v>448.774</v>
      </c>
      <c r="PXA1214" s="236" t="s">
        <v>239</v>
      </c>
      <c r="PXB1214" s="253" t="s">
        <v>26</v>
      </c>
      <c r="PXC1214" s="197">
        <v>7</v>
      </c>
      <c r="PXD1214" s="197">
        <v>2</v>
      </c>
      <c r="PXE1214" s="198" t="s">
        <v>237</v>
      </c>
      <c r="PXF1214" s="199">
        <v>0</v>
      </c>
      <c r="PXG1214" s="199"/>
      <c r="PXH1214" s="254">
        <f t="shared" si="287"/>
        <v>448.774</v>
      </c>
      <c r="PXI1214" s="236" t="s">
        <v>239</v>
      </c>
      <c r="PXJ1214" s="253" t="s">
        <v>26</v>
      </c>
      <c r="PXK1214" s="197">
        <v>7</v>
      </c>
      <c r="PXL1214" s="197">
        <v>2</v>
      </c>
      <c r="PXM1214" s="198" t="s">
        <v>237</v>
      </c>
      <c r="PXN1214" s="199">
        <v>0</v>
      </c>
      <c r="PXO1214" s="199"/>
      <c r="PXP1214" s="254">
        <f t="shared" si="287"/>
        <v>448.774</v>
      </c>
      <c r="PXQ1214" s="236" t="s">
        <v>239</v>
      </c>
      <c r="PXR1214" s="253" t="s">
        <v>26</v>
      </c>
      <c r="PXS1214" s="197">
        <v>7</v>
      </c>
      <c r="PXT1214" s="197">
        <v>2</v>
      </c>
      <c r="PXU1214" s="198" t="s">
        <v>237</v>
      </c>
      <c r="PXV1214" s="199">
        <v>0</v>
      </c>
      <c r="PXW1214" s="199"/>
      <c r="PXX1214" s="254">
        <f t="shared" si="287"/>
        <v>448.774</v>
      </c>
      <c r="PXY1214" s="236" t="s">
        <v>239</v>
      </c>
      <c r="PXZ1214" s="253" t="s">
        <v>26</v>
      </c>
      <c r="PYA1214" s="197">
        <v>7</v>
      </c>
      <c r="PYB1214" s="197">
        <v>2</v>
      </c>
      <c r="PYC1214" s="198" t="s">
        <v>237</v>
      </c>
      <c r="PYD1214" s="199">
        <v>0</v>
      </c>
      <c r="PYE1214" s="199"/>
      <c r="PYF1214" s="254">
        <f t="shared" si="287"/>
        <v>448.774</v>
      </c>
      <c r="PYG1214" s="236" t="s">
        <v>239</v>
      </c>
      <c r="PYH1214" s="253" t="s">
        <v>26</v>
      </c>
      <c r="PYI1214" s="197">
        <v>7</v>
      </c>
      <c r="PYJ1214" s="197">
        <v>2</v>
      </c>
      <c r="PYK1214" s="198" t="s">
        <v>237</v>
      </c>
      <c r="PYL1214" s="199">
        <v>0</v>
      </c>
      <c r="PYM1214" s="199"/>
      <c r="PYN1214" s="254">
        <f t="shared" si="287"/>
        <v>448.774</v>
      </c>
      <c r="PYO1214" s="236" t="s">
        <v>239</v>
      </c>
      <c r="PYP1214" s="253" t="s">
        <v>26</v>
      </c>
      <c r="PYQ1214" s="197">
        <v>7</v>
      </c>
      <c r="PYR1214" s="197">
        <v>2</v>
      </c>
      <c r="PYS1214" s="198" t="s">
        <v>237</v>
      </c>
      <c r="PYT1214" s="199">
        <v>0</v>
      </c>
      <c r="PYU1214" s="199"/>
      <c r="PYV1214" s="254">
        <f t="shared" si="287"/>
        <v>448.774</v>
      </c>
      <c r="PYW1214" s="236" t="s">
        <v>239</v>
      </c>
      <c r="PYX1214" s="253" t="s">
        <v>26</v>
      </c>
      <c r="PYY1214" s="197">
        <v>7</v>
      </c>
      <c r="PYZ1214" s="197">
        <v>2</v>
      </c>
      <c r="PZA1214" s="198" t="s">
        <v>237</v>
      </c>
      <c r="PZB1214" s="199">
        <v>0</v>
      </c>
      <c r="PZC1214" s="199"/>
      <c r="PZD1214" s="254">
        <f t="shared" ref="PZD1214:QBH1214" si="288">PZD1215</f>
        <v>448.774</v>
      </c>
      <c r="PZE1214" s="236" t="s">
        <v>239</v>
      </c>
      <c r="PZF1214" s="253" t="s">
        <v>26</v>
      </c>
      <c r="PZG1214" s="197">
        <v>7</v>
      </c>
      <c r="PZH1214" s="197">
        <v>2</v>
      </c>
      <c r="PZI1214" s="198" t="s">
        <v>237</v>
      </c>
      <c r="PZJ1214" s="199">
        <v>0</v>
      </c>
      <c r="PZK1214" s="199"/>
      <c r="PZL1214" s="254">
        <f t="shared" si="288"/>
        <v>448.774</v>
      </c>
      <c r="PZM1214" s="236" t="s">
        <v>239</v>
      </c>
      <c r="PZN1214" s="253" t="s">
        <v>26</v>
      </c>
      <c r="PZO1214" s="197">
        <v>7</v>
      </c>
      <c r="PZP1214" s="197">
        <v>2</v>
      </c>
      <c r="PZQ1214" s="198" t="s">
        <v>237</v>
      </c>
      <c r="PZR1214" s="199">
        <v>0</v>
      </c>
      <c r="PZS1214" s="199"/>
      <c r="PZT1214" s="254">
        <f t="shared" si="288"/>
        <v>448.774</v>
      </c>
      <c r="PZU1214" s="236" t="s">
        <v>239</v>
      </c>
      <c r="PZV1214" s="253" t="s">
        <v>26</v>
      </c>
      <c r="PZW1214" s="197">
        <v>7</v>
      </c>
      <c r="PZX1214" s="197">
        <v>2</v>
      </c>
      <c r="PZY1214" s="198" t="s">
        <v>237</v>
      </c>
      <c r="PZZ1214" s="199">
        <v>0</v>
      </c>
      <c r="QAA1214" s="199"/>
      <c r="QAB1214" s="254">
        <f t="shared" si="288"/>
        <v>448.774</v>
      </c>
      <c r="QAC1214" s="236" t="s">
        <v>239</v>
      </c>
      <c r="QAD1214" s="253" t="s">
        <v>26</v>
      </c>
      <c r="QAE1214" s="197">
        <v>7</v>
      </c>
      <c r="QAF1214" s="197">
        <v>2</v>
      </c>
      <c r="QAG1214" s="198" t="s">
        <v>237</v>
      </c>
      <c r="QAH1214" s="199">
        <v>0</v>
      </c>
      <c r="QAI1214" s="199"/>
      <c r="QAJ1214" s="254">
        <f t="shared" si="288"/>
        <v>448.774</v>
      </c>
      <c r="QAK1214" s="236" t="s">
        <v>239</v>
      </c>
      <c r="QAL1214" s="253" t="s">
        <v>26</v>
      </c>
      <c r="QAM1214" s="197">
        <v>7</v>
      </c>
      <c r="QAN1214" s="197">
        <v>2</v>
      </c>
      <c r="QAO1214" s="198" t="s">
        <v>237</v>
      </c>
      <c r="QAP1214" s="199">
        <v>0</v>
      </c>
      <c r="QAQ1214" s="199"/>
      <c r="QAR1214" s="254">
        <f t="shared" si="288"/>
        <v>448.774</v>
      </c>
      <c r="QAS1214" s="236" t="s">
        <v>239</v>
      </c>
      <c r="QAT1214" s="253" t="s">
        <v>26</v>
      </c>
      <c r="QAU1214" s="197">
        <v>7</v>
      </c>
      <c r="QAV1214" s="197">
        <v>2</v>
      </c>
      <c r="QAW1214" s="198" t="s">
        <v>237</v>
      </c>
      <c r="QAX1214" s="199">
        <v>0</v>
      </c>
      <c r="QAY1214" s="199"/>
      <c r="QAZ1214" s="254">
        <f t="shared" si="288"/>
        <v>448.774</v>
      </c>
      <c r="QBA1214" s="236" t="s">
        <v>239</v>
      </c>
      <c r="QBB1214" s="253" t="s">
        <v>26</v>
      </c>
      <c r="QBC1214" s="197">
        <v>7</v>
      </c>
      <c r="QBD1214" s="197">
        <v>2</v>
      </c>
      <c r="QBE1214" s="198" t="s">
        <v>237</v>
      </c>
      <c r="QBF1214" s="199">
        <v>0</v>
      </c>
      <c r="QBG1214" s="199"/>
      <c r="QBH1214" s="254">
        <f t="shared" si="288"/>
        <v>448.774</v>
      </c>
      <c r="QBI1214" s="236" t="s">
        <v>239</v>
      </c>
      <c r="QBJ1214" s="253" t="s">
        <v>26</v>
      </c>
      <c r="QBK1214" s="197">
        <v>7</v>
      </c>
      <c r="QBL1214" s="197">
        <v>2</v>
      </c>
      <c r="QBM1214" s="198" t="s">
        <v>237</v>
      </c>
      <c r="QBN1214" s="199">
        <v>0</v>
      </c>
      <c r="QBO1214" s="199"/>
      <c r="QBP1214" s="254">
        <f t="shared" ref="QBP1214:QDT1214" si="289">QBP1215</f>
        <v>448.774</v>
      </c>
      <c r="QBQ1214" s="236" t="s">
        <v>239</v>
      </c>
      <c r="QBR1214" s="253" t="s">
        <v>26</v>
      </c>
      <c r="QBS1214" s="197">
        <v>7</v>
      </c>
      <c r="QBT1214" s="197">
        <v>2</v>
      </c>
      <c r="QBU1214" s="198" t="s">
        <v>237</v>
      </c>
      <c r="QBV1214" s="199">
        <v>0</v>
      </c>
      <c r="QBW1214" s="199"/>
      <c r="QBX1214" s="254">
        <f t="shared" si="289"/>
        <v>448.774</v>
      </c>
      <c r="QBY1214" s="236" t="s">
        <v>239</v>
      </c>
      <c r="QBZ1214" s="253" t="s">
        <v>26</v>
      </c>
      <c r="QCA1214" s="197">
        <v>7</v>
      </c>
      <c r="QCB1214" s="197">
        <v>2</v>
      </c>
      <c r="QCC1214" s="198" t="s">
        <v>237</v>
      </c>
      <c r="QCD1214" s="199">
        <v>0</v>
      </c>
      <c r="QCE1214" s="199"/>
      <c r="QCF1214" s="254">
        <f t="shared" si="289"/>
        <v>448.774</v>
      </c>
      <c r="QCG1214" s="236" t="s">
        <v>239</v>
      </c>
      <c r="QCH1214" s="253" t="s">
        <v>26</v>
      </c>
      <c r="QCI1214" s="197">
        <v>7</v>
      </c>
      <c r="QCJ1214" s="197">
        <v>2</v>
      </c>
      <c r="QCK1214" s="198" t="s">
        <v>237</v>
      </c>
      <c r="QCL1214" s="199">
        <v>0</v>
      </c>
      <c r="QCM1214" s="199"/>
      <c r="QCN1214" s="254">
        <f t="shared" si="289"/>
        <v>448.774</v>
      </c>
      <c r="QCO1214" s="236" t="s">
        <v>239</v>
      </c>
      <c r="QCP1214" s="253" t="s">
        <v>26</v>
      </c>
      <c r="QCQ1214" s="197">
        <v>7</v>
      </c>
      <c r="QCR1214" s="197">
        <v>2</v>
      </c>
      <c r="QCS1214" s="198" t="s">
        <v>237</v>
      </c>
      <c r="QCT1214" s="199">
        <v>0</v>
      </c>
      <c r="QCU1214" s="199"/>
      <c r="QCV1214" s="254">
        <f t="shared" si="289"/>
        <v>448.774</v>
      </c>
      <c r="QCW1214" s="236" t="s">
        <v>239</v>
      </c>
      <c r="QCX1214" s="253" t="s">
        <v>26</v>
      </c>
      <c r="QCY1214" s="197">
        <v>7</v>
      </c>
      <c r="QCZ1214" s="197">
        <v>2</v>
      </c>
      <c r="QDA1214" s="198" t="s">
        <v>237</v>
      </c>
      <c r="QDB1214" s="199">
        <v>0</v>
      </c>
      <c r="QDC1214" s="199"/>
      <c r="QDD1214" s="254">
        <f t="shared" si="289"/>
        <v>448.774</v>
      </c>
      <c r="QDE1214" s="236" t="s">
        <v>239</v>
      </c>
      <c r="QDF1214" s="253" t="s">
        <v>26</v>
      </c>
      <c r="QDG1214" s="197">
        <v>7</v>
      </c>
      <c r="QDH1214" s="197">
        <v>2</v>
      </c>
      <c r="QDI1214" s="198" t="s">
        <v>237</v>
      </c>
      <c r="QDJ1214" s="199">
        <v>0</v>
      </c>
      <c r="QDK1214" s="199"/>
      <c r="QDL1214" s="254">
        <f t="shared" si="289"/>
        <v>448.774</v>
      </c>
      <c r="QDM1214" s="236" t="s">
        <v>239</v>
      </c>
      <c r="QDN1214" s="253" t="s">
        <v>26</v>
      </c>
      <c r="QDO1214" s="197">
        <v>7</v>
      </c>
      <c r="QDP1214" s="197">
        <v>2</v>
      </c>
      <c r="QDQ1214" s="198" t="s">
        <v>237</v>
      </c>
      <c r="QDR1214" s="199">
        <v>0</v>
      </c>
      <c r="QDS1214" s="199"/>
      <c r="QDT1214" s="254">
        <f t="shared" si="289"/>
        <v>448.774</v>
      </c>
      <c r="QDU1214" s="236" t="s">
        <v>239</v>
      </c>
      <c r="QDV1214" s="253" t="s">
        <v>26</v>
      </c>
      <c r="QDW1214" s="197">
        <v>7</v>
      </c>
      <c r="QDX1214" s="197">
        <v>2</v>
      </c>
      <c r="QDY1214" s="198" t="s">
        <v>237</v>
      </c>
      <c r="QDZ1214" s="199">
        <v>0</v>
      </c>
      <c r="QEA1214" s="199"/>
      <c r="QEB1214" s="254">
        <f t="shared" ref="QEB1214:QGF1214" si="290">QEB1215</f>
        <v>448.774</v>
      </c>
      <c r="QEC1214" s="236" t="s">
        <v>239</v>
      </c>
      <c r="QED1214" s="253" t="s">
        <v>26</v>
      </c>
      <c r="QEE1214" s="197">
        <v>7</v>
      </c>
      <c r="QEF1214" s="197">
        <v>2</v>
      </c>
      <c r="QEG1214" s="198" t="s">
        <v>237</v>
      </c>
      <c r="QEH1214" s="199">
        <v>0</v>
      </c>
      <c r="QEI1214" s="199"/>
      <c r="QEJ1214" s="254">
        <f t="shared" si="290"/>
        <v>448.774</v>
      </c>
      <c r="QEK1214" s="236" t="s">
        <v>239</v>
      </c>
      <c r="QEL1214" s="253" t="s">
        <v>26</v>
      </c>
      <c r="QEM1214" s="197">
        <v>7</v>
      </c>
      <c r="QEN1214" s="197">
        <v>2</v>
      </c>
      <c r="QEO1214" s="198" t="s">
        <v>237</v>
      </c>
      <c r="QEP1214" s="199">
        <v>0</v>
      </c>
      <c r="QEQ1214" s="199"/>
      <c r="QER1214" s="254">
        <f t="shared" si="290"/>
        <v>448.774</v>
      </c>
      <c r="QES1214" s="236" t="s">
        <v>239</v>
      </c>
      <c r="QET1214" s="253" t="s">
        <v>26</v>
      </c>
      <c r="QEU1214" s="197">
        <v>7</v>
      </c>
      <c r="QEV1214" s="197">
        <v>2</v>
      </c>
      <c r="QEW1214" s="198" t="s">
        <v>237</v>
      </c>
      <c r="QEX1214" s="199">
        <v>0</v>
      </c>
      <c r="QEY1214" s="199"/>
      <c r="QEZ1214" s="254">
        <f t="shared" si="290"/>
        <v>448.774</v>
      </c>
      <c r="QFA1214" s="236" t="s">
        <v>239</v>
      </c>
      <c r="QFB1214" s="253" t="s">
        <v>26</v>
      </c>
      <c r="QFC1214" s="197">
        <v>7</v>
      </c>
      <c r="QFD1214" s="197">
        <v>2</v>
      </c>
      <c r="QFE1214" s="198" t="s">
        <v>237</v>
      </c>
      <c r="QFF1214" s="199">
        <v>0</v>
      </c>
      <c r="QFG1214" s="199"/>
      <c r="QFH1214" s="254">
        <f t="shared" si="290"/>
        <v>448.774</v>
      </c>
      <c r="QFI1214" s="236" t="s">
        <v>239</v>
      </c>
      <c r="QFJ1214" s="253" t="s">
        <v>26</v>
      </c>
      <c r="QFK1214" s="197">
        <v>7</v>
      </c>
      <c r="QFL1214" s="197">
        <v>2</v>
      </c>
      <c r="QFM1214" s="198" t="s">
        <v>237</v>
      </c>
      <c r="QFN1214" s="199">
        <v>0</v>
      </c>
      <c r="QFO1214" s="199"/>
      <c r="QFP1214" s="254">
        <f t="shared" si="290"/>
        <v>448.774</v>
      </c>
      <c r="QFQ1214" s="236" t="s">
        <v>239</v>
      </c>
      <c r="QFR1214" s="253" t="s">
        <v>26</v>
      </c>
      <c r="QFS1214" s="197">
        <v>7</v>
      </c>
      <c r="QFT1214" s="197">
        <v>2</v>
      </c>
      <c r="QFU1214" s="198" t="s">
        <v>237</v>
      </c>
      <c r="QFV1214" s="199">
        <v>0</v>
      </c>
      <c r="QFW1214" s="199"/>
      <c r="QFX1214" s="254">
        <f t="shared" si="290"/>
        <v>448.774</v>
      </c>
      <c r="QFY1214" s="236" t="s">
        <v>239</v>
      </c>
      <c r="QFZ1214" s="253" t="s">
        <v>26</v>
      </c>
      <c r="QGA1214" s="197">
        <v>7</v>
      </c>
      <c r="QGB1214" s="197">
        <v>2</v>
      </c>
      <c r="QGC1214" s="198" t="s">
        <v>237</v>
      </c>
      <c r="QGD1214" s="199">
        <v>0</v>
      </c>
      <c r="QGE1214" s="199"/>
      <c r="QGF1214" s="254">
        <f t="shared" si="290"/>
        <v>448.774</v>
      </c>
      <c r="QGG1214" s="236" t="s">
        <v>239</v>
      </c>
      <c r="QGH1214" s="253" t="s">
        <v>26</v>
      </c>
      <c r="QGI1214" s="197">
        <v>7</v>
      </c>
      <c r="QGJ1214" s="197">
        <v>2</v>
      </c>
      <c r="QGK1214" s="198" t="s">
        <v>237</v>
      </c>
      <c r="QGL1214" s="199">
        <v>0</v>
      </c>
      <c r="QGM1214" s="199"/>
      <c r="QGN1214" s="254">
        <f t="shared" ref="QGN1214:QIR1214" si="291">QGN1215</f>
        <v>448.774</v>
      </c>
      <c r="QGO1214" s="236" t="s">
        <v>239</v>
      </c>
      <c r="QGP1214" s="253" t="s">
        <v>26</v>
      </c>
      <c r="QGQ1214" s="197">
        <v>7</v>
      </c>
      <c r="QGR1214" s="197">
        <v>2</v>
      </c>
      <c r="QGS1214" s="198" t="s">
        <v>237</v>
      </c>
      <c r="QGT1214" s="199">
        <v>0</v>
      </c>
      <c r="QGU1214" s="199"/>
      <c r="QGV1214" s="254">
        <f t="shared" si="291"/>
        <v>448.774</v>
      </c>
      <c r="QGW1214" s="236" t="s">
        <v>239</v>
      </c>
      <c r="QGX1214" s="253" t="s">
        <v>26</v>
      </c>
      <c r="QGY1214" s="197">
        <v>7</v>
      </c>
      <c r="QGZ1214" s="197">
        <v>2</v>
      </c>
      <c r="QHA1214" s="198" t="s">
        <v>237</v>
      </c>
      <c r="QHB1214" s="199">
        <v>0</v>
      </c>
      <c r="QHC1214" s="199"/>
      <c r="QHD1214" s="254">
        <f t="shared" si="291"/>
        <v>448.774</v>
      </c>
      <c r="QHE1214" s="236" t="s">
        <v>239</v>
      </c>
      <c r="QHF1214" s="253" t="s">
        <v>26</v>
      </c>
      <c r="QHG1214" s="197">
        <v>7</v>
      </c>
      <c r="QHH1214" s="197">
        <v>2</v>
      </c>
      <c r="QHI1214" s="198" t="s">
        <v>237</v>
      </c>
      <c r="QHJ1214" s="199">
        <v>0</v>
      </c>
      <c r="QHK1214" s="199"/>
      <c r="QHL1214" s="254">
        <f t="shared" si="291"/>
        <v>448.774</v>
      </c>
      <c r="QHM1214" s="236" t="s">
        <v>239</v>
      </c>
      <c r="QHN1214" s="253" t="s">
        <v>26</v>
      </c>
      <c r="QHO1214" s="197">
        <v>7</v>
      </c>
      <c r="QHP1214" s="197">
        <v>2</v>
      </c>
      <c r="QHQ1214" s="198" t="s">
        <v>237</v>
      </c>
      <c r="QHR1214" s="199">
        <v>0</v>
      </c>
      <c r="QHS1214" s="199"/>
      <c r="QHT1214" s="254">
        <f t="shared" si="291"/>
        <v>448.774</v>
      </c>
      <c r="QHU1214" s="236" t="s">
        <v>239</v>
      </c>
      <c r="QHV1214" s="253" t="s">
        <v>26</v>
      </c>
      <c r="QHW1214" s="197">
        <v>7</v>
      </c>
      <c r="QHX1214" s="197">
        <v>2</v>
      </c>
      <c r="QHY1214" s="198" t="s">
        <v>237</v>
      </c>
      <c r="QHZ1214" s="199">
        <v>0</v>
      </c>
      <c r="QIA1214" s="199"/>
      <c r="QIB1214" s="254">
        <f t="shared" si="291"/>
        <v>448.774</v>
      </c>
      <c r="QIC1214" s="236" t="s">
        <v>239</v>
      </c>
      <c r="QID1214" s="253" t="s">
        <v>26</v>
      </c>
      <c r="QIE1214" s="197">
        <v>7</v>
      </c>
      <c r="QIF1214" s="197">
        <v>2</v>
      </c>
      <c r="QIG1214" s="198" t="s">
        <v>237</v>
      </c>
      <c r="QIH1214" s="199">
        <v>0</v>
      </c>
      <c r="QII1214" s="199"/>
      <c r="QIJ1214" s="254">
        <f t="shared" si="291"/>
        <v>448.774</v>
      </c>
      <c r="QIK1214" s="236" t="s">
        <v>239</v>
      </c>
      <c r="QIL1214" s="253" t="s">
        <v>26</v>
      </c>
      <c r="QIM1214" s="197">
        <v>7</v>
      </c>
      <c r="QIN1214" s="197">
        <v>2</v>
      </c>
      <c r="QIO1214" s="198" t="s">
        <v>237</v>
      </c>
      <c r="QIP1214" s="199">
        <v>0</v>
      </c>
      <c r="QIQ1214" s="199"/>
      <c r="QIR1214" s="254">
        <f t="shared" si="291"/>
        <v>448.774</v>
      </c>
      <c r="QIS1214" s="236" t="s">
        <v>239</v>
      </c>
      <c r="QIT1214" s="253" t="s">
        <v>26</v>
      </c>
      <c r="QIU1214" s="197">
        <v>7</v>
      </c>
      <c r="QIV1214" s="197">
        <v>2</v>
      </c>
      <c r="QIW1214" s="198" t="s">
        <v>237</v>
      </c>
      <c r="QIX1214" s="199">
        <v>0</v>
      </c>
      <c r="QIY1214" s="199"/>
      <c r="QIZ1214" s="254">
        <f t="shared" ref="QIZ1214:QLD1214" si="292">QIZ1215</f>
        <v>448.774</v>
      </c>
      <c r="QJA1214" s="236" t="s">
        <v>239</v>
      </c>
      <c r="QJB1214" s="253" t="s">
        <v>26</v>
      </c>
      <c r="QJC1214" s="197">
        <v>7</v>
      </c>
      <c r="QJD1214" s="197">
        <v>2</v>
      </c>
      <c r="QJE1214" s="198" t="s">
        <v>237</v>
      </c>
      <c r="QJF1214" s="199">
        <v>0</v>
      </c>
      <c r="QJG1214" s="199"/>
      <c r="QJH1214" s="254">
        <f t="shared" si="292"/>
        <v>448.774</v>
      </c>
      <c r="QJI1214" s="236" t="s">
        <v>239</v>
      </c>
      <c r="QJJ1214" s="253" t="s">
        <v>26</v>
      </c>
      <c r="QJK1214" s="197">
        <v>7</v>
      </c>
      <c r="QJL1214" s="197">
        <v>2</v>
      </c>
      <c r="QJM1214" s="198" t="s">
        <v>237</v>
      </c>
      <c r="QJN1214" s="199">
        <v>0</v>
      </c>
      <c r="QJO1214" s="199"/>
      <c r="QJP1214" s="254">
        <f t="shared" si="292"/>
        <v>448.774</v>
      </c>
      <c r="QJQ1214" s="236" t="s">
        <v>239</v>
      </c>
      <c r="QJR1214" s="253" t="s">
        <v>26</v>
      </c>
      <c r="QJS1214" s="197">
        <v>7</v>
      </c>
      <c r="QJT1214" s="197">
        <v>2</v>
      </c>
      <c r="QJU1214" s="198" t="s">
        <v>237</v>
      </c>
      <c r="QJV1214" s="199">
        <v>0</v>
      </c>
      <c r="QJW1214" s="199"/>
      <c r="QJX1214" s="254">
        <f t="shared" si="292"/>
        <v>448.774</v>
      </c>
      <c r="QJY1214" s="236" t="s">
        <v>239</v>
      </c>
      <c r="QJZ1214" s="253" t="s">
        <v>26</v>
      </c>
      <c r="QKA1214" s="197">
        <v>7</v>
      </c>
      <c r="QKB1214" s="197">
        <v>2</v>
      </c>
      <c r="QKC1214" s="198" t="s">
        <v>237</v>
      </c>
      <c r="QKD1214" s="199">
        <v>0</v>
      </c>
      <c r="QKE1214" s="199"/>
      <c r="QKF1214" s="254">
        <f t="shared" si="292"/>
        <v>448.774</v>
      </c>
      <c r="QKG1214" s="236" t="s">
        <v>239</v>
      </c>
      <c r="QKH1214" s="253" t="s">
        <v>26</v>
      </c>
      <c r="QKI1214" s="197">
        <v>7</v>
      </c>
      <c r="QKJ1214" s="197">
        <v>2</v>
      </c>
      <c r="QKK1214" s="198" t="s">
        <v>237</v>
      </c>
      <c r="QKL1214" s="199">
        <v>0</v>
      </c>
      <c r="QKM1214" s="199"/>
      <c r="QKN1214" s="254">
        <f t="shared" si="292"/>
        <v>448.774</v>
      </c>
      <c r="QKO1214" s="236" t="s">
        <v>239</v>
      </c>
      <c r="QKP1214" s="253" t="s">
        <v>26</v>
      </c>
      <c r="QKQ1214" s="197">
        <v>7</v>
      </c>
      <c r="QKR1214" s="197">
        <v>2</v>
      </c>
      <c r="QKS1214" s="198" t="s">
        <v>237</v>
      </c>
      <c r="QKT1214" s="199">
        <v>0</v>
      </c>
      <c r="QKU1214" s="199"/>
      <c r="QKV1214" s="254">
        <f t="shared" si="292"/>
        <v>448.774</v>
      </c>
      <c r="QKW1214" s="236" t="s">
        <v>239</v>
      </c>
      <c r="QKX1214" s="253" t="s">
        <v>26</v>
      </c>
      <c r="QKY1214" s="197">
        <v>7</v>
      </c>
      <c r="QKZ1214" s="197">
        <v>2</v>
      </c>
      <c r="QLA1214" s="198" t="s">
        <v>237</v>
      </c>
      <c r="QLB1214" s="199">
        <v>0</v>
      </c>
      <c r="QLC1214" s="199"/>
      <c r="QLD1214" s="254">
        <f t="shared" si="292"/>
        <v>448.774</v>
      </c>
      <c r="QLE1214" s="236" t="s">
        <v>239</v>
      </c>
      <c r="QLF1214" s="253" t="s">
        <v>26</v>
      </c>
      <c r="QLG1214" s="197">
        <v>7</v>
      </c>
      <c r="QLH1214" s="197">
        <v>2</v>
      </c>
      <c r="QLI1214" s="198" t="s">
        <v>237</v>
      </c>
      <c r="QLJ1214" s="199">
        <v>0</v>
      </c>
      <c r="QLK1214" s="199"/>
      <c r="QLL1214" s="254">
        <f t="shared" ref="QLL1214:QNP1214" si="293">QLL1215</f>
        <v>448.774</v>
      </c>
      <c r="QLM1214" s="236" t="s">
        <v>239</v>
      </c>
      <c r="QLN1214" s="253" t="s">
        <v>26</v>
      </c>
      <c r="QLO1214" s="197">
        <v>7</v>
      </c>
      <c r="QLP1214" s="197">
        <v>2</v>
      </c>
      <c r="QLQ1214" s="198" t="s">
        <v>237</v>
      </c>
      <c r="QLR1214" s="199">
        <v>0</v>
      </c>
      <c r="QLS1214" s="199"/>
      <c r="QLT1214" s="254">
        <f t="shared" si="293"/>
        <v>448.774</v>
      </c>
      <c r="QLU1214" s="236" t="s">
        <v>239</v>
      </c>
      <c r="QLV1214" s="253" t="s">
        <v>26</v>
      </c>
      <c r="QLW1214" s="197">
        <v>7</v>
      </c>
      <c r="QLX1214" s="197">
        <v>2</v>
      </c>
      <c r="QLY1214" s="198" t="s">
        <v>237</v>
      </c>
      <c r="QLZ1214" s="199">
        <v>0</v>
      </c>
      <c r="QMA1214" s="199"/>
      <c r="QMB1214" s="254">
        <f t="shared" si="293"/>
        <v>448.774</v>
      </c>
      <c r="QMC1214" s="236" t="s">
        <v>239</v>
      </c>
      <c r="QMD1214" s="253" t="s">
        <v>26</v>
      </c>
      <c r="QME1214" s="197">
        <v>7</v>
      </c>
      <c r="QMF1214" s="197">
        <v>2</v>
      </c>
      <c r="QMG1214" s="198" t="s">
        <v>237</v>
      </c>
      <c r="QMH1214" s="199">
        <v>0</v>
      </c>
      <c r="QMI1214" s="199"/>
      <c r="QMJ1214" s="254">
        <f t="shared" si="293"/>
        <v>448.774</v>
      </c>
      <c r="QMK1214" s="236" t="s">
        <v>239</v>
      </c>
      <c r="QML1214" s="253" t="s">
        <v>26</v>
      </c>
      <c r="QMM1214" s="197">
        <v>7</v>
      </c>
      <c r="QMN1214" s="197">
        <v>2</v>
      </c>
      <c r="QMO1214" s="198" t="s">
        <v>237</v>
      </c>
      <c r="QMP1214" s="199">
        <v>0</v>
      </c>
      <c r="QMQ1214" s="199"/>
      <c r="QMR1214" s="254">
        <f t="shared" si="293"/>
        <v>448.774</v>
      </c>
      <c r="QMS1214" s="236" t="s">
        <v>239</v>
      </c>
      <c r="QMT1214" s="253" t="s">
        <v>26</v>
      </c>
      <c r="QMU1214" s="197">
        <v>7</v>
      </c>
      <c r="QMV1214" s="197">
        <v>2</v>
      </c>
      <c r="QMW1214" s="198" t="s">
        <v>237</v>
      </c>
      <c r="QMX1214" s="199">
        <v>0</v>
      </c>
      <c r="QMY1214" s="199"/>
      <c r="QMZ1214" s="254">
        <f t="shared" si="293"/>
        <v>448.774</v>
      </c>
      <c r="QNA1214" s="236" t="s">
        <v>239</v>
      </c>
      <c r="QNB1214" s="253" t="s">
        <v>26</v>
      </c>
      <c r="QNC1214" s="197">
        <v>7</v>
      </c>
      <c r="QND1214" s="197">
        <v>2</v>
      </c>
      <c r="QNE1214" s="198" t="s">
        <v>237</v>
      </c>
      <c r="QNF1214" s="199">
        <v>0</v>
      </c>
      <c r="QNG1214" s="199"/>
      <c r="QNH1214" s="254">
        <f t="shared" si="293"/>
        <v>448.774</v>
      </c>
      <c r="QNI1214" s="236" t="s">
        <v>239</v>
      </c>
      <c r="QNJ1214" s="253" t="s">
        <v>26</v>
      </c>
      <c r="QNK1214" s="197">
        <v>7</v>
      </c>
      <c r="QNL1214" s="197">
        <v>2</v>
      </c>
      <c r="QNM1214" s="198" t="s">
        <v>237</v>
      </c>
      <c r="QNN1214" s="199">
        <v>0</v>
      </c>
      <c r="QNO1214" s="199"/>
      <c r="QNP1214" s="254">
        <f t="shared" si="293"/>
        <v>448.774</v>
      </c>
      <c r="QNQ1214" s="236" t="s">
        <v>239</v>
      </c>
      <c r="QNR1214" s="253" t="s">
        <v>26</v>
      </c>
      <c r="QNS1214" s="197">
        <v>7</v>
      </c>
      <c r="QNT1214" s="197">
        <v>2</v>
      </c>
      <c r="QNU1214" s="198" t="s">
        <v>237</v>
      </c>
      <c r="QNV1214" s="199">
        <v>0</v>
      </c>
      <c r="QNW1214" s="199"/>
      <c r="QNX1214" s="254">
        <f t="shared" ref="QNX1214:QQB1214" si="294">QNX1215</f>
        <v>448.774</v>
      </c>
      <c r="QNY1214" s="236" t="s">
        <v>239</v>
      </c>
      <c r="QNZ1214" s="253" t="s">
        <v>26</v>
      </c>
      <c r="QOA1214" s="197">
        <v>7</v>
      </c>
      <c r="QOB1214" s="197">
        <v>2</v>
      </c>
      <c r="QOC1214" s="198" t="s">
        <v>237</v>
      </c>
      <c r="QOD1214" s="199">
        <v>0</v>
      </c>
      <c r="QOE1214" s="199"/>
      <c r="QOF1214" s="254">
        <f t="shared" si="294"/>
        <v>448.774</v>
      </c>
      <c r="QOG1214" s="236" t="s">
        <v>239</v>
      </c>
      <c r="QOH1214" s="253" t="s">
        <v>26</v>
      </c>
      <c r="QOI1214" s="197">
        <v>7</v>
      </c>
      <c r="QOJ1214" s="197">
        <v>2</v>
      </c>
      <c r="QOK1214" s="198" t="s">
        <v>237</v>
      </c>
      <c r="QOL1214" s="199">
        <v>0</v>
      </c>
      <c r="QOM1214" s="199"/>
      <c r="QON1214" s="254">
        <f t="shared" si="294"/>
        <v>448.774</v>
      </c>
      <c r="QOO1214" s="236" t="s">
        <v>239</v>
      </c>
      <c r="QOP1214" s="253" t="s">
        <v>26</v>
      </c>
      <c r="QOQ1214" s="197">
        <v>7</v>
      </c>
      <c r="QOR1214" s="197">
        <v>2</v>
      </c>
      <c r="QOS1214" s="198" t="s">
        <v>237</v>
      </c>
      <c r="QOT1214" s="199">
        <v>0</v>
      </c>
      <c r="QOU1214" s="199"/>
      <c r="QOV1214" s="254">
        <f t="shared" si="294"/>
        <v>448.774</v>
      </c>
      <c r="QOW1214" s="236" t="s">
        <v>239</v>
      </c>
      <c r="QOX1214" s="253" t="s">
        <v>26</v>
      </c>
      <c r="QOY1214" s="197">
        <v>7</v>
      </c>
      <c r="QOZ1214" s="197">
        <v>2</v>
      </c>
      <c r="QPA1214" s="198" t="s">
        <v>237</v>
      </c>
      <c r="QPB1214" s="199">
        <v>0</v>
      </c>
      <c r="QPC1214" s="199"/>
      <c r="QPD1214" s="254">
        <f t="shared" si="294"/>
        <v>448.774</v>
      </c>
      <c r="QPE1214" s="236" t="s">
        <v>239</v>
      </c>
      <c r="QPF1214" s="253" t="s">
        <v>26</v>
      </c>
      <c r="QPG1214" s="197">
        <v>7</v>
      </c>
      <c r="QPH1214" s="197">
        <v>2</v>
      </c>
      <c r="QPI1214" s="198" t="s">
        <v>237</v>
      </c>
      <c r="QPJ1214" s="199">
        <v>0</v>
      </c>
      <c r="QPK1214" s="199"/>
      <c r="QPL1214" s="254">
        <f t="shared" si="294"/>
        <v>448.774</v>
      </c>
      <c r="QPM1214" s="236" t="s">
        <v>239</v>
      </c>
      <c r="QPN1214" s="253" t="s">
        <v>26</v>
      </c>
      <c r="QPO1214" s="197">
        <v>7</v>
      </c>
      <c r="QPP1214" s="197">
        <v>2</v>
      </c>
      <c r="QPQ1214" s="198" t="s">
        <v>237</v>
      </c>
      <c r="QPR1214" s="199">
        <v>0</v>
      </c>
      <c r="QPS1214" s="199"/>
      <c r="QPT1214" s="254">
        <f t="shared" si="294"/>
        <v>448.774</v>
      </c>
      <c r="QPU1214" s="236" t="s">
        <v>239</v>
      </c>
      <c r="QPV1214" s="253" t="s">
        <v>26</v>
      </c>
      <c r="QPW1214" s="197">
        <v>7</v>
      </c>
      <c r="QPX1214" s="197">
        <v>2</v>
      </c>
      <c r="QPY1214" s="198" t="s">
        <v>237</v>
      </c>
      <c r="QPZ1214" s="199">
        <v>0</v>
      </c>
      <c r="QQA1214" s="199"/>
      <c r="QQB1214" s="254">
        <f t="shared" si="294"/>
        <v>448.774</v>
      </c>
      <c r="QQC1214" s="236" t="s">
        <v>239</v>
      </c>
      <c r="QQD1214" s="253" t="s">
        <v>26</v>
      </c>
      <c r="QQE1214" s="197">
        <v>7</v>
      </c>
      <c r="QQF1214" s="197">
        <v>2</v>
      </c>
      <c r="QQG1214" s="198" t="s">
        <v>237</v>
      </c>
      <c r="QQH1214" s="199">
        <v>0</v>
      </c>
      <c r="QQI1214" s="199"/>
      <c r="QQJ1214" s="254">
        <f t="shared" ref="QQJ1214:QSN1214" si="295">QQJ1215</f>
        <v>448.774</v>
      </c>
      <c r="QQK1214" s="236" t="s">
        <v>239</v>
      </c>
      <c r="QQL1214" s="253" t="s">
        <v>26</v>
      </c>
      <c r="QQM1214" s="197">
        <v>7</v>
      </c>
      <c r="QQN1214" s="197">
        <v>2</v>
      </c>
      <c r="QQO1214" s="198" t="s">
        <v>237</v>
      </c>
      <c r="QQP1214" s="199">
        <v>0</v>
      </c>
      <c r="QQQ1214" s="199"/>
      <c r="QQR1214" s="254">
        <f t="shared" si="295"/>
        <v>448.774</v>
      </c>
      <c r="QQS1214" s="236" t="s">
        <v>239</v>
      </c>
      <c r="QQT1214" s="253" t="s">
        <v>26</v>
      </c>
      <c r="QQU1214" s="197">
        <v>7</v>
      </c>
      <c r="QQV1214" s="197">
        <v>2</v>
      </c>
      <c r="QQW1214" s="198" t="s">
        <v>237</v>
      </c>
      <c r="QQX1214" s="199">
        <v>0</v>
      </c>
      <c r="QQY1214" s="199"/>
      <c r="QQZ1214" s="254">
        <f t="shared" si="295"/>
        <v>448.774</v>
      </c>
      <c r="QRA1214" s="236" t="s">
        <v>239</v>
      </c>
      <c r="QRB1214" s="253" t="s">
        <v>26</v>
      </c>
      <c r="QRC1214" s="197">
        <v>7</v>
      </c>
      <c r="QRD1214" s="197">
        <v>2</v>
      </c>
      <c r="QRE1214" s="198" t="s">
        <v>237</v>
      </c>
      <c r="QRF1214" s="199">
        <v>0</v>
      </c>
      <c r="QRG1214" s="199"/>
      <c r="QRH1214" s="254">
        <f t="shared" si="295"/>
        <v>448.774</v>
      </c>
      <c r="QRI1214" s="236" t="s">
        <v>239</v>
      </c>
      <c r="QRJ1214" s="253" t="s">
        <v>26</v>
      </c>
      <c r="QRK1214" s="197">
        <v>7</v>
      </c>
      <c r="QRL1214" s="197">
        <v>2</v>
      </c>
      <c r="QRM1214" s="198" t="s">
        <v>237</v>
      </c>
      <c r="QRN1214" s="199">
        <v>0</v>
      </c>
      <c r="QRO1214" s="199"/>
      <c r="QRP1214" s="254">
        <f t="shared" si="295"/>
        <v>448.774</v>
      </c>
      <c r="QRQ1214" s="236" t="s">
        <v>239</v>
      </c>
      <c r="QRR1214" s="253" t="s">
        <v>26</v>
      </c>
      <c r="QRS1214" s="197">
        <v>7</v>
      </c>
      <c r="QRT1214" s="197">
        <v>2</v>
      </c>
      <c r="QRU1214" s="198" t="s">
        <v>237</v>
      </c>
      <c r="QRV1214" s="199">
        <v>0</v>
      </c>
      <c r="QRW1214" s="199"/>
      <c r="QRX1214" s="254">
        <f t="shared" si="295"/>
        <v>448.774</v>
      </c>
      <c r="QRY1214" s="236" t="s">
        <v>239</v>
      </c>
      <c r="QRZ1214" s="253" t="s">
        <v>26</v>
      </c>
      <c r="QSA1214" s="197">
        <v>7</v>
      </c>
      <c r="QSB1214" s="197">
        <v>2</v>
      </c>
      <c r="QSC1214" s="198" t="s">
        <v>237</v>
      </c>
      <c r="QSD1214" s="199">
        <v>0</v>
      </c>
      <c r="QSE1214" s="199"/>
      <c r="QSF1214" s="254">
        <f t="shared" si="295"/>
        <v>448.774</v>
      </c>
      <c r="QSG1214" s="236" t="s">
        <v>239</v>
      </c>
      <c r="QSH1214" s="253" t="s">
        <v>26</v>
      </c>
      <c r="QSI1214" s="197">
        <v>7</v>
      </c>
      <c r="QSJ1214" s="197">
        <v>2</v>
      </c>
      <c r="QSK1214" s="198" t="s">
        <v>237</v>
      </c>
      <c r="QSL1214" s="199">
        <v>0</v>
      </c>
      <c r="QSM1214" s="199"/>
      <c r="QSN1214" s="254">
        <f t="shared" si="295"/>
        <v>448.774</v>
      </c>
      <c r="QSO1214" s="236" t="s">
        <v>239</v>
      </c>
      <c r="QSP1214" s="253" t="s">
        <v>26</v>
      </c>
      <c r="QSQ1214" s="197">
        <v>7</v>
      </c>
      <c r="QSR1214" s="197">
        <v>2</v>
      </c>
      <c r="QSS1214" s="198" t="s">
        <v>237</v>
      </c>
      <c r="QST1214" s="199">
        <v>0</v>
      </c>
      <c r="QSU1214" s="199"/>
      <c r="QSV1214" s="254">
        <f t="shared" ref="QSV1214:QUZ1214" si="296">QSV1215</f>
        <v>448.774</v>
      </c>
      <c r="QSW1214" s="236" t="s">
        <v>239</v>
      </c>
      <c r="QSX1214" s="253" t="s">
        <v>26</v>
      </c>
      <c r="QSY1214" s="197">
        <v>7</v>
      </c>
      <c r="QSZ1214" s="197">
        <v>2</v>
      </c>
      <c r="QTA1214" s="198" t="s">
        <v>237</v>
      </c>
      <c r="QTB1214" s="199">
        <v>0</v>
      </c>
      <c r="QTC1214" s="199"/>
      <c r="QTD1214" s="254">
        <f t="shared" si="296"/>
        <v>448.774</v>
      </c>
      <c r="QTE1214" s="236" t="s">
        <v>239</v>
      </c>
      <c r="QTF1214" s="253" t="s">
        <v>26</v>
      </c>
      <c r="QTG1214" s="197">
        <v>7</v>
      </c>
      <c r="QTH1214" s="197">
        <v>2</v>
      </c>
      <c r="QTI1214" s="198" t="s">
        <v>237</v>
      </c>
      <c r="QTJ1214" s="199">
        <v>0</v>
      </c>
      <c r="QTK1214" s="199"/>
      <c r="QTL1214" s="254">
        <f t="shared" si="296"/>
        <v>448.774</v>
      </c>
      <c r="QTM1214" s="236" t="s">
        <v>239</v>
      </c>
      <c r="QTN1214" s="253" t="s">
        <v>26</v>
      </c>
      <c r="QTO1214" s="197">
        <v>7</v>
      </c>
      <c r="QTP1214" s="197">
        <v>2</v>
      </c>
      <c r="QTQ1214" s="198" t="s">
        <v>237</v>
      </c>
      <c r="QTR1214" s="199">
        <v>0</v>
      </c>
      <c r="QTS1214" s="199"/>
      <c r="QTT1214" s="254">
        <f t="shared" si="296"/>
        <v>448.774</v>
      </c>
      <c r="QTU1214" s="236" t="s">
        <v>239</v>
      </c>
      <c r="QTV1214" s="253" t="s">
        <v>26</v>
      </c>
      <c r="QTW1214" s="197">
        <v>7</v>
      </c>
      <c r="QTX1214" s="197">
        <v>2</v>
      </c>
      <c r="QTY1214" s="198" t="s">
        <v>237</v>
      </c>
      <c r="QTZ1214" s="199">
        <v>0</v>
      </c>
      <c r="QUA1214" s="199"/>
      <c r="QUB1214" s="254">
        <f t="shared" si="296"/>
        <v>448.774</v>
      </c>
      <c r="QUC1214" s="236" t="s">
        <v>239</v>
      </c>
      <c r="QUD1214" s="253" t="s">
        <v>26</v>
      </c>
      <c r="QUE1214" s="197">
        <v>7</v>
      </c>
      <c r="QUF1214" s="197">
        <v>2</v>
      </c>
      <c r="QUG1214" s="198" t="s">
        <v>237</v>
      </c>
      <c r="QUH1214" s="199">
        <v>0</v>
      </c>
      <c r="QUI1214" s="199"/>
      <c r="QUJ1214" s="254">
        <f t="shared" si="296"/>
        <v>448.774</v>
      </c>
      <c r="QUK1214" s="236" t="s">
        <v>239</v>
      </c>
      <c r="QUL1214" s="253" t="s">
        <v>26</v>
      </c>
      <c r="QUM1214" s="197">
        <v>7</v>
      </c>
      <c r="QUN1214" s="197">
        <v>2</v>
      </c>
      <c r="QUO1214" s="198" t="s">
        <v>237</v>
      </c>
      <c r="QUP1214" s="199">
        <v>0</v>
      </c>
      <c r="QUQ1214" s="199"/>
      <c r="QUR1214" s="254">
        <f t="shared" si="296"/>
        <v>448.774</v>
      </c>
      <c r="QUS1214" s="236" t="s">
        <v>239</v>
      </c>
      <c r="QUT1214" s="253" t="s">
        <v>26</v>
      </c>
      <c r="QUU1214" s="197">
        <v>7</v>
      </c>
      <c r="QUV1214" s="197">
        <v>2</v>
      </c>
      <c r="QUW1214" s="198" t="s">
        <v>237</v>
      </c>
      <c r="QUX1214" s="199">
        <v>0</v>
      </c>
      <c r="QUY1214" s="199"/>
      <c r="QUZ1214" s="254">
        <f t="shared" si="296"/>
        <v>448.774</v>
      </c>
      <c r="QVA1214" s="236" t="s">
        <v>239</v>
      </c>
      <c r="QVB1214" s="253" t="s">
        <v>26</v>
      </c>
      <c r="QVC1214" s="197">
        <v>7</v>
      </c>
      <c r="QVD1214" s="197">
        <v>2</v>
      </c>
      <c r="QVE1214" s="198" t="s">
        <v>237</v>
      </c>
      <c r="QVF1214" s="199">
        <v>0</v>
      </c>
      <c r="QVG1214" s="199"/>
      <c r="QVH1214" s="254">
        <f t="shared" ref="QVH1214:QXL1214" si="297">QVH1215</f>
        <v>448.774</v>
      </c>
      <c r="QVI1214" s="236" t="s">
        <v>239</v>
      </c>
      <c r="QVJ1214" s="253" t="s">
        <v>26</v>
      </c>
      <c r="QVK1214" s="197">
        <v>7</v>
      </c>
      <c r="QVL1214" s="197">
        <v>2</v>
      </c>
      <c r="QVM1214" s="198" t="s">
        <v>237</v>
      </c>
      <c r="QVN1214" s="199">
        <v>0</v>
      </c>
      <c r="QVO1214" s="199"/>
      <c r="QVP1214" s="254">
        <f t="shared" si="297"/>
        <v>448.774</v>
      </c>
      <c r="QVQ1214" s="236" t="s">
        <v>239</v>
      </c>
      <c r="QVR1214" s="253" t="s">
        <v>26</v>
      </c>
      <c r="QVS1214" s="197">
        <v>7</v>
      </c>
      <c r="QVT1214" s="197">
        <v>2</v>
      </c>
      <c r="QVU1214" s="198" t="s">
        <v>237</v>
      </c>
      <c r="QVV1214" s="199">
        <v>0</v>
      </c>
      <c r="QVW1214" s="199"/>
      <c r="QVX1214" s="254">
        <f t="shared" si="297"/>
        <v>448.774</v>
      </c>
      <c r="QVY1214" s="236" t="s">
        <v>239</v>
      </c>
      <c r="QVZ1214" s="253" t="s">
        <v>26</v>
      </c>
      <c r="QWA1214" s="197">
        <v>7</v>
      </c>
      <c r="QWB1214" s="197">
        <v>2</v>
      </c>
      <c r="QWC1214" s="198" t="s">
        <v>237</v>
      </c>
      <c r="QWD1214" s="199">
        <v>0</v>
      </c>
      <c r="QWE1214" s="199"/>
      <c r="QWF1214" s="254">
        <f t="shared" si="297"/>
        <v>448.774</v>
      </c>
      <c r="QWG1214" s="236" t="s">
        <v>239</v>
      </c>
      <c r="QWH1214" s="253" t="s">
        <v>26</v>
      </c>
      <c r="QWI1214" s="197">
        <v>7</v>
      </c>
      <c r="QWJ1214" s="197">
        <v>2</v>
      </c>
      <c r="QWK1214" s="198" t="s">
        <v>237</v>
      </c>
      <c r="QWL1214" s="199">
        <v>0</v>
      </c>
      <c r="QWM1214" s="199"/>
      <c r="QWN1214" s="254">
        <f t="shared" si="297"/>
        <v>448.774</v>
      </c>
      <c r="QWO1214" s="236" t="s">
        <v>239</v>
      </c>
      <c r="QWP1214" s="253" t="s">
        <v>26</v>
      </c>
      <c r="QWQ1214" s="197">
        <v>7</v>
      </c>
      <c r="QWR1214" s="197">
        <v>2</v>
      </c>
      <c r="QWS1214" s="198" t="s">
        <v>237</v>
      </c>
      <c r="QWT1214" s="199">
        <v>0</v>
      </c>
      <c r="QWU1214" s="199"/>
      <c r="QWV1214" s="254">
        <f t="shared" si="297"/>
        <v>448.774</v>
      </c>
      <c r="QWW1214" s="236" t="s">
        <v>239</v>
      </c>
      <c r="QWX1214" s="253" t="s">
        <v>26</v>
      </c>
      <c r="QWY1214" s="197">
        <v>7</v>
      </c>
      <c r="QWZ1214" s="197">
        <v>2</v>
      </c>
      <c r="QXA1214" s="198" t="s">
        <v>237</v>
      </c>
      <c r="QXB1214" s="199">
        <v>0</v>
      </c>
      <c r="QXC1214" s="199"/>
      <c r="QXD1214" s="254">
        <f t="shared" si="297"/>
        <v>448.774</v>
      </c>
      <c r="QXE1214" s="236" t="s">
        <v>239</v>
      </c>
      <c r="QXF1214" s="253" t="s">
        <v>26</v>
      </c>
      <c r="QXG1214" s="197">
        <v>7</v>
      </c>
      <c r="QXH1214" s="197">
        <v>2</v>
      </c>
      <c r="QXI1214" s="198" t="s">
        <v>237</v>
      </c>
      <c r="QXJ1214" s="199">
        <v>0</v>
      </c>
      <c r="QXK1214" s="199"/>
      <c r="QXL1214" s="254">
        <f t="shared" si="297"/>
        <v>448.774</v>
      </c>
      <c r="QXM1214" s="236" t="s">
        <v>239</v>
      </c>
      <c r="QXN1214" s="253" t="s">
        <v>26</v>
      </c>
      <c r="QXO1214" s="197">
        <v>7</v>
      </c>
      <c r="QXP1214" s="197">
        <v>2</v>
      </c>
      <c r="QXQ1214" s="198" t="s">
        <v>237</v>
      </c>
      <c r="QXR1214" s="199">
        <v>0</v>
      </c>
      <c r="QXS1214" s="199"/>
      <c r="QXT1214" s="254">
        <f t="shared" ref="QXT1214:QZX1214" si="298">QXT1215</f>
        <v>448.774</v>
      </c>
      <c r="QXU1214" s="236" t="s">
        <v>239</v>
      </c>
      <c r="QXV1214" s="253" t="s">
        <v>26</v>
      </c>
      <c r="QXW1214" s="197">
        <v>7</v>
      </c>
      <c r="QXX1214" s="197">
        <v>2</v>
      </c>
      <c r="QXY1214" s="198" t="s">
        <v>237</v>
      </c>
      <c r="QXZ1214" s="199">
        <v>0</v>
      </c>
      <c r="QYA1214" s="199"/>
      <c r="QYB1214" s="254">
        <f t="shared" si="298"/>
        <v>448.774</v>
      </c>
      <c r="QYC1214" s="236" t="s">
        <v>239</v>
      </c>
      <c r="QYD1214" s="253" t="s">
        <v>26</v>
      </c>
      <c r="QYE1214" s="197">
        <v>7</v>
      </c>
      <c r="QYF1214" s="197">
        <v>2</v>
      </c>
      <c r="QYG1214" s="198" t="s">
        <v>237</v>
      </c>
      <c r="QYH1214" s="199">
        <v>0</v>
      </c>
      <c r="QYI1214" s="199"/>
      <c r="QYJ1214" s="254">
        <f t="shared" si="298"/>
        <v>448.774</v>
      </c>
      <c r="QYK1214" s="236" t="s">
        <v>239</v>
      </c>
      <c r="QYL1214" s="253" t="s">
        <v>26</v>
      </c>
      <c r="QYM1214" s="197">
        <v>7</v>
      </c>
      <c r="QYN1214" s="197">
        <v>2</v>
      </c>
      <c r="QYO1214" s="198" t="s">
        <v>237</v>
      </c>
      <c r="QYP1214" s="199">
        <v>0</v>
      </c>
      <c r="QYQ1214" s="199"/>
      <c r="QYR1214" s="254">
        <f t="shared" si="298"/>
        <v>448.774</v>
      </c>
      <c r="QYS1214" s="236" t="s">
        <v>239</v>
      </c>
      <c r="QYT1214" s="253" t="s">
        <v>26</v>
      </c>
      <c r="QYU1214" s="197">
        <v>7</v>
      </c>
      <c r="QYV1214" s="197">
        <v>2</v>
      </c>
      <c r="QYW1214" s="198" t="s">
        <v>237</v>
      </c>
      <c r="QYX1214" s="199">
        <v>0</v>
      </c>
      <c r="QYY1214" s="199"/>
      <c r="QYZ1214" s="254">
        <f t="shared" si="298"/>
        <v>448.774</v>
      </c>
      <c r="QZA1214" s="236" t="s">
        <v>239</v>
      </c>
      <c r="QZB1214" s="253" t="s">
        <v>26</v>
      </c>
      <c r="QZC1214" s="197">
        <v>7</v>
      </c>
      <c r="QZD1214" s="197">
        <v>2</v>
      </c>
      <c r="QZE1214" s="198" t="s">
        <v>237</v>
      </c>
      <c r="QZF1214" s="199">
        <v>0</v>
      </c>
      <c r="QZG1214" s="199"/>
      <c r="QZH1214" s="254">
        <f t="shared" si="298"/>
        <v>448.774</v>
      </c>
      <c r="QZI1214" s="236" t="s">
        <v>239</v>
      </c>
      <c r="QZJ1214" s="253" t="s">
        <v>26</v>
      </c>
      <c r="QZK1214" s="197">
        <v>7</v>
      </c>
      <c r="QZL1214" s="197">
        <v>2</v>
      </c>
      <c r="QZM1214" s="198" t="s">
        <v>237</v>
      </c>
      <c r="QZN1214" s="199">
        <v>0</v>
      </c>
      <c r="QZO1214" s="199"/>
      <c r="QZP1214" s="254">
        <f t="shared" si="298"/>
        <v>448.774</v>
      </c>
      <c r="QZQ1214" s="236" t="s">
        <v>239</v>
      </c>
      <c r="QZR1214" s="253" t="s">
        <v>26</v>
      </c>
      <c r="QZS1214" s="197">
        <v>7</v>
      </c>
      <c r="QZT1214" s="197">
        <v>2</v>
      </c>
      <c r="QZU1214" s="198" t="s">
        <v>237</v>
      </c>
      <c r="QZV1214" s="199">
        <v>0</v>
      </c>
      <c r="QZW1214" s="199"/>
      <c r="QZX1214" s="254">
        <f t="shared" si="298"/>
        <v>448.774</v>
      </c>
      <c r="QZY1214" s="236" t="s">
        <v>239</v>
      </c>
      <c r="QZZ1214" s="253" t="s">
        <v>26</v>
      </c>
      <c r="RAA1214" s="197">
        <v>7</v>
      </c>
      <c r="RAB1214" s="197">
        <v>2</v>
      </c>
      <c r="RAC1214" s="198" t="s">
        <v>237</v>
      </c>
      <c r="RAD1214" s="199">
        <v>0</v>
      </c>
      <c r="RAE1214" s="199"/>
      <c r="RAF1214" s="254">
        <f t="shared" ref="RAF1214:RCJ1214" si="299">RAF1215</f>
        <v>448.774</v>
      </c>
      <c r="RAG1214" s="236" t="s">
        <v>239</v>
      </c>
      <c r="RAH1214" s="253" t="s">
        <v>26</v>
      </c>
      <c r="RAI1214" s="197">
        <v>7</v>
      </c>
      <c r="RAJ1214" s="197">
        <v>2</v>
      </c>
      <c r="RAK1214" s="198" t="s">
        <v>237</v>
      </c>
      <c r="RAL1214" s="199">
        <v>0</v>
      </c>
      <c r="RAM1214" s="199"/>
      <c r="RAN1214" s="254">
        <f t="shared" si="299"/>
        <v>448.774</v>
      </c>
      <c r="RAO1214" s="236" t="s">
        <v>239</v>
      </c>
      <c r="RAP1214" s="253" t="s">
        <v>26</v>
      </c>
      <c r="RAQ1214" s="197">
        <v>7</v>
      </c>
      <c r="RAR1214" s="197">
        <v>2</v>
      </c>
      <c r="RAS1214" s="198" t="s">
        <v>237</v>
      </c>
      <c r="RAT1214" s="199">
        <v>0</v>
      </c>
      <c r="RAU1214" s="199"/>
      <c r="RAV1214" s="254">
        <f t="shared" si="299"/>
        <v>448.774</v>
      </c>
      <c r="RAW1214" s="236" t="s">
        <v>239</v>
      </c>
      <c r="RAX1214" s="253" t="s">
        <v>26</v>
      </c>
      <c r="RAY1214" s="197">
        <v>7</v>
      </c>
      <c r="RAZ1214" s="197">
        <v>2</v>
      </c>
      <c r="RBA1214" s="198" t="s">
        <v>237</v>
      </c>
      <c r="RBB1214" s="199">
        <v>0</v>
      </c>
      <c r="RBC1214" s="199"/>
      <c r="RBD1214" s="254">
        <f t="shared" si="299"/>
        <v>448.774</v>
      </c>
      <c r="RBE1214" s="236" t="s">
        <v>239</v>
      </c>
      <c r="RBF1214" s="253" t="s">
        <v>26</v>
      </c>
      <c r="RBG1214" s="197">
        <v>7</v>
      </c>
      <c r="RBH1214" s="197">
        <v>2</v>
      </c>
      <c r="RBI1214" s="198" t="s">
        <v>237</v>
      </c>
      <c r="RBJ1214" s="199">
        <v>0</v>
      </c>
      <c r="RBK1214" s="199"/>
      <c r="RBL1214" s="254">
        <f t="shared" si="299"/>
        <v>448.774</v>
      </c>
      <c r="RBM1214" s="236" t="s">
        <v>239</v>
      </c>
      <c r="RBN1214" s="253" t="s">
        <v>26</v>
      </c>
      <c r="RBO1214" s="197">
        <v>7</v>
      </c>
      <c r="RBP1214" s="197">
        <v>2</v>
      </c>
      <c r="RBQ1214" s="198" t="s">
        <v>237</v>
      </c>
      <c r="RBR1214" s="199">
        <v>0</v>
      </c>
      <c r="RBS1214" s="199"/>
      <c r="RBT1214" s="254">
        <f t="shared" si="299"/>
        <v>448.774</v>
      </c>
      <c r="RBU1214" s="236" t="s">
        <v>239</v>
      </c>
      <c r="RBV1214" s="253" t="s">
        <v>26</v>
      </c>
      <c r="RBW1214" s="197">
        <v>7</v>
      </c>
      <c r="RBX1214" s="197">
        <v>2</v>
      </c>
      <c r="RBY1214" s="198" t="s">
        <v>237</v>
      </c>
      <c r="RBZ1214" s="199">
        <v>0</v>
      </c>
      <c r="RCA1214" s="199"/>
      <c r="RCB1214" s="254">
        <f t="shared" si="299"/>
        <v>448.774</v>
      </c>
      <c r="RCC1214" s="236" t="s">
        <v>239</v>
      </c>
      <c r="RCD1214" s="253" t="s">
        <v>26</v>
      </c>
      <c r="RCE1214" s="197">
        <v>7</v>
      </c>
      <c r="RCF1214" s="197">
        <v>2</v>
      </c>
      <c r="RCG1214" s="198" t="s">
        <v>237</v>
      </c>
      <c r="RCH1214" s="199">
        <v>0</v>
      </c>
      <c r="RCI1214" s="199"/>
      <c r="RCJ1214" s="254">
        <f t="shared" si="299"/>
        <v>448.774</v>
      </c>
      <c r="RCK1214" s="236" t="s">
        <v>239</v>
      </c>
      <c r="RCL1214" s="253" t="s">
        <v>26</v>
      </c>
      <c r="RCM1214" s="197">
        <v>7</v>
      </c>
      <c r="RCN1214" s="197">
        <v>2</v>
      </c>
      <c r="RCO1214" s="198" t="s">
        <v>237</v>
      </c>
      <c r="RCP1214" s="199">
        <v>0</v>
      </c>
      <c r="RCQ1214" s="199"/>
      <c r="RCR1214" s="254">
        <f t="shared" ref="RCR1214:REV1214" si="300">RCR1215</f>
        <v>448.774</v>
      </c>
      <c r="RCS1214" s="236" t="s">
        <v>239</v>
      </c>
      <c r="RCT1214" s="253" t="s">
        <v>26</v>
      </c>
      <c r="RCU1214" s="197">
        <v>7</v>
      </c>
      <c r="RCV1214" s="197">
        <v>2</v>
      </c>
      <c r="RCW1214" s="198" t="s">
        <v>237</v>
      </c>
      <c r="RCX1214" s="199">
        <v>0</v>
      </c>
      <c r="RCY1214" s="199"/>
      <c r="RCZ1214" s="254">
        <f t="shared" si="300"/>
        <v>448.774</v>
      </c>
      <c r="RDA1214" s="236" t="s">
        <v>239</v>
      </c>
      <c r="RDB1214" s="253" t="s">
        <v>26</v>
      </c>
      <c r="RDC1214" s="197">
        <v>7</v>
      </c>
      <c r="RDD1214" s="197">
        <v>2</v>
      </c>
      <c r="RDE1214" s="198" t="s">
        <v>237</v>
      </c>
      <c r="RDF1214" s="199">
        <v>0</v>
      </c>
      <c r="RDG1214" s="199"/>
      <c r="RDH1214" s="254">
        <f t="shared" si="300"/>
        <v>448.774</v>
      </c>
      <c r="RDI1214" s="236" t="s">
        <v>239</v>
      </c>
      <c r="RDJ1214" s="253" t="s">
        <v>26</v>
      </c>
      <c r="RDK1214" s="197">
        <v>7</v>
      </c>
      <c r="RDL1214" s="197">
        <v>2</v>
      </c>
      <c r="RDM1214" s="198" t="s">
        <v>237</v>
      </c>
      <c r="RDN1214" s="199">
        <v>0</v>
      </c>
      <c r="RDO1214" s="199"/>
      <c r="RDP1214" s="254">
        <f t="shared" si="300"/>
        <v>448.774</v>
      </c>
      <c r="RDQ1214" s="236" t="s">
        <v>239</v>
      </c>
      <c r="RDR1214" s="253" t="s">
        <v>26</v>
      </c>
      <c r="RDS1214" s="197">
        <v>7</v>
      </c>
      <c r="RDT1214" s="197">
        <v>2</v>
      </c>
      <c r="RDU1214" s="198" t="s">
        <v>237</v>
      </c>
      <c r="RDV1214" s="199">
        <v>0</v>
      </c>
      <c r="RDW1214" s="199"/>
      <c r="RDX1214" s="254">
        <f t="shared" si="300"/>
        <v>448.774</v>
      </c>
      <c r="RDY1214" s="236" t="s">
        <v>239</v>
      </c>
      <c r="RDZ1214" s="253" t="s">
        <v>26</v>
      </c>
      <c r="REA1214" s="197">
        <v>7</v>
      </c>
      <c r="REB1214" s="197">
        <v>2</v>
      </c>
      <c r="REC1214" s="198" t="s">
        <v>237</v>
      </c>
      <c r="RED1214" s="199">
        <v>0</v>
      </c>
      <c r="REE1214" s="199"/>
      <c r="REF1214" s="254">
        <f t="shared" si="300"/>
        <v>448.774</v>
      </c>
      <c r="REG1214" s="236" t="s">
        <v>239</v>
      </c>
      <c r="REH1214" s="253" t="s">
        <v>26</v>
      </c>
      <c r="REI1214" s="197">
        <v>7</v>
      </c>
      <c r="REJ1214" s="197">
        <v>2</v>
      </c>
      <c r="REK1214" s="198" t="s">
        <v>237</v>
      </c>
      <c r="REL1214" s="199">
        <v>0</v>
      </c>
      <c r="REM1214" s="199"/>
      <c r="REN1214" s="254">
        <f t="shared" si="300"/>
        <v>448.774</v>
      </c>
      <c r="REO1214" s="236" t="s">
        <v>239</v>
      </c>
      <c r="REP1214" s="253" t="s">
        <v>26</v>
      </c>
      <c r="REQ1214" s="197">
        <v>7</v>
      </c>
      <c r="RER1214" s="197">
        <v>2</v>
      </c>
      <c r="RES1214" s="198" t="s">
        <v>237</v>
      </c>
      <c r="RET1214" s="199">
        <v>0</v>
      </c>
      <c r="REU1214" s="199"/>
      <c r="REV1214" s="254">
        <f t="shared" si="300"/>
        <v>448.774</v>
      </c>
      <c r="REW1214" s="236" t="s">
        <v>239</v>
      </c>
      <c r="REX1214" s="253" t="s">
        <v>26</v>
      </c>
      <c r="REY1214" s="197">
        <v>7</v>
      </c>
      <c r="REZ1214" s="197">
        <v>2</v>
      </c>
      <c r="RFA1214" s="198" t="s">
        <v>237</v>
      </c>
      <c r="RFB1214" s="199">
        <v>0</v>
      </c>
      <c r="RFC1214" s="199"/>
      <c r="RFD1214" s="254">
        <f t="shared" ref="RFD1214:RHH1214" si="301">RFD1215</f>
        <v>448.774</v>
      </c>
      <c r="RFE1214" s="236" t="s">
        <v>239</v>
      </c>
      <c r="RFF1214" s="253" t="s">
        <v>26</v>
      </c>
      <c r="RFG1214" s="197">
        <v>7</v>
      </c>
      <c r="RFH1214" s="197">
        <v>2</v>
      </c>
      <c r="RFI1214" s="198" t="s">
        <v>237</v>
      </c>
      <c r="RFJ1214" s="199">
        <v>0</v>
      </c>
      <c r="RFK1214" s="199"/>
      <c r="RFL1214" s="254">
        <f t="shared" si="301"/>
        <v>448.774</v>
      </c>
      <c r="RFM1214" s="236" t="s">
        <v>239</v>
      </c>
      <c r="RFN1214" s="253" t="s">
        <v>26</v>
      </c>
      <c r="RFO1214" s="197">
        <v>7</v>
      </c>
      <c r="RFP1214" s="197">
        <v>2</v>
      </c>
      <c r="RFQ1214" s="198" t="s">
        <v>237</v>
      </c>
      <c r="RFR1214" s="199">
        <v>0</v>
      </c>
      <c r="RFS1214" s="199"/>
      <c r="RFT1214" s="254">
        <f t="shared" si="301"/>
        <v>448.774</v>
      </c>
      <c r="RFU1214" s="236" t="s">
        <v>239</v>
      </c>
      <c r="RFV1214" s="253" t="s">
        <v>26</v>
      </c>
      <c r="RFW1214" s="197">
        <v>7</v>
      </c>
      <c r="RFX1214" s="197">
        <v>2</v>
      </c>
      <c r="RFY1214" s="198" t="s">
        <v>237</v>
      </c>
      <c r="RFZ1214" s="199">
        <v>0</v>
      </c>
      <c r="RGA1214" s="199"/>
      <c r="RGB1214" s="254">
        <f t="shared" si="301"/>
        <v>448.774</v>
      </c>
      <c r="RGC1214" s="236" t="s">
        <v>239</v>
      </c>
      <c r="RGD1214" s="253" t="s">
        <v>26</v>
      </c>
      <c r="RGE1214" s="197">
        <v>7</v>
      </c>
      <c r="RGF1214" s="197">
        <v>2</v>
      </c>
      <c r="RGG1214" s="198" t="s">
        <v>237</v>
      </c>
      <c r="RGH1214" s="199">
        <v>0</v>
      </c>
      <c r="RGI1214" s="199"/>
      <c r="RGJ1214" s="254">
        <f t="shared" si="301"/>
        <v>448.774</v>
      </c>
      <c r="RGK1214" s="236" t="s">
        <v>239</v>
      </c>
      <c r="RGL1214" s="253" t="s">
        <v>26</v>
      </c>
      <c r="RGM1214" s="197">
        <v>7</v>
      </c>
      <c r="RGN1214" s="197">
        <v>2</v>
      </c>
      <c r="RGO1214" s="198" t="s">
        <v>237</v>
      </c>
      <c r="RGP1214" s="199">
        <v>0</v>
      </c>
      <c r="RGQ1214" s="199"/>
      <c r="RGR1214" s="254">
        <f t="shared" si="301"/>
        <v>448.774</v>
      </c>
      <c r="RGS1214" s="236" t="s">
        <v>239</v>
      </c>
      <c r="RGT1214" s="253" t="s">
        <v>26</v>
      </c>
      <c r="RGU1214" s="197">
        <v>7</v>
      </c>
      <c r="RGV1214" s="197">
        <v>2</v>
      </c>
      <c r="RGW1214" s="198" t="s">
        <v>237</v>
      </c>
      <c r="RGX1214" s="199">
        <v>0</v>
      </c>
      <c r="RGY1214" s="199"/>
      <c r="RGZ1214" s="254">
        <f t="shared" si="301"/>
        <v>448.774</v>
      </c>
      <c r="RHA1214" s="236" t="s">
        <v>239</v>
      </c>
      <c r="RHB1214" s="253" t="s">
        <v>26</v>
      </c>
      <c r="RHC1214" s="197">
        <v>7</v>
      </c>
      <c r="RHD1214" s="197">
        <v>2</v>
      </c>
      <c r="RHE1214" s="198" t="s">
        <v>237</v>
      </c>
      <c r="RHF1214" s="199">
        <v>0</v>
      </c>
      <c r="RHG1214" s="199"/>
      <c r="RHH1214" s="254">
        <f t="shared" si="301"/>
        <v>448.774</v>
      </c>
      <c r="RHI1214" s="236" t="s">
        <v>239</v>
      </c>
      <c r="RHJ1214" s="253" t="s">
        <v>26</v>
      </c>
      <c r="RHK1214" s="197">
        <v>7</v>
      </c>
      <c r="RHL1214" s="197">
        <v>2</v>
      </c>
      <c r="RHM1214" s="198" t="s">
        <v>237</v>
      </c>
      <c r="RHN1214" s="199">
        <v>0</v>
      </c>
      <c r="RHO1214" s="199"/>
      <c r="RHP1214" s="254">
        <f t="shared" ref="RHP1214:RJT1214" si="302">RHP1215</f>
        <v>448.774</v>
      </c>
      <c r="RHQ1214" s="236" t="s">
        <v>239</v>
      </c>
      <c r="RHR1214" s="253" t="s">
        <v>26</v>
      </c>
      <c r="RHS1214" s="197">
        <v>7</v>
      </c>
      <c r="RHT1214" s="197">
        <v>2</v>
      </c>
      <c r="RHU1214" s="198" t="s">
        <v>237</v>
      </c>
      <c r="RHV1214" s="199">
        <v>0</v>
      </c>
      <c r="RHW1214" s="199"/>
      <c r="RHX1214" s="254">
        <f t="shared" si="302"/>
        <v>448.774</v>
      </c>
      <c r="RHY1214" s="236" t="s">
        <v>239</v>
      </c>
      <c r="RHZ1214" s="253" t="s">
        <v>26</v>
      </c>
      <c r="RIA1214" s="197">
        <v>7</v>
      </c>
      <c r="RIB1214" s="197">
        <v>2</v>
      </c>
      <c r="RIC1214" s="198" t="s">
        <v>237</v>
      </c>
      <c r="RID1214" s="199">
        <v>0</v>
      </c>
      <c r="RIE1214" s="199"/>
      <c r="RIF1214" s="254">
        <f t="shared" si="302"/>
        <v>448.774</v>
      </c>
      <c r="RIG1214" s="236" t="s">
        <v>239</v>
      </c>
      <c r="RIH1214" s="253" t="s">
        <v>26</v>
      </c>
      <c r="RII1214" s="197">
        <v>7</v>
      </c>
      <c r="RIJ1214" s="197">
        <v>2</v>
      </c>
      <c r="RIK1214" s="198" t="s">
        <v>237</v>
      </c>
      <c r="RIL1214" s="199">
        <v>0</v>
      </c>
      <c r="RIM1214" s="199"/>
      <c r="RIN1214" s="254">
        <f t="shared" si="302"/>
        <v>448.774</v>
      </c>
      <c r="RIO1214" s="236" t="s">
        <v>239</v>
      </c>
      <c r="RIP1214" s="253" t="s">
        <v>26</v>
      </c>
      <c r="RIQ1214" s="197">
        <v>7</v>
      </c>
      <c r="RIR1214" s="197">
        <v>2</v>
      </c>
      <c r="RIS1214" s="198" t="s">
        <v>237</v>
      </c>
      <c r="RIT1214" s="199">
        <v>0</v>
      </c>
      <c r="RIU1214" s="199"/>
      <c r="RIV1214" s="254">
        <f t="shared" si="302"/>
        <v>448.774</v>
      </c>
      <c r="RIW1214" s="236" t="s">
        <v>239</v>
      </c>
      <c r="RIX1214" s="253" t="s">
        <v>26</v>
      </c>
      <c r="RIY1214" s="197">
        <v>7</v>
      </c>
      <c r="RIZ1214" s="197">
        <v>2</v>
      </c>
      <c r="RJA1214" s="198" t="s">
        <v>237</v>
      </c>
      <c r="RJB1214" s="199">
        <v>0</v>
      </c>
      <c r="RJC1214" s="199"/>
      <c r="RJD1214" s="254">
        <f t="shared" si="302"/>
        <v>448.774</v>
      </c>
      <c r="RJE1214" s="236" t="s">
        <v>239</v>
      </c>
      <c r="RJF1214" s="253" t="s">
        <v>26</v>
      </c>
      <c r="RJG1214" s="197">
        <v>7</v>
      </c>
      <c r="RJH1214" s="197">
        <v>2</v>
      </c>
      <c r="RJI1214" s="198" t="s">
        <v>237</v>
      </c>
      <c r="RJJ1214" s="199">
        <v>0</v>
      </c>
      <c r="RJK1214" s="199"/>
      <c r="RJL1214" s="254">
        <f t="shared" si="302"/>
        <v>448.774</v>
      </c>
      <c r="RJM1214" s="236" t="s">
        <v>239</v>
      </c>
      <c r="RJN1214" s="253" t="s">
        <v>26</v>
      </c>
      <c r="RJO1214" s="197">
        <v>7</v>
      </c>
      <c r="RJP1214" s="197">
        <v>2</v>
      </c>
      <c r="RJQ1214" s="198" t="s">
        <v>237</v>
      </c>
      <c r="RJR1214" s="199">
        <v>0</v>
      </c>
      <c r="RJS1214" s="199"/>
      <c r="RJT1214" s="254">
        <f t="shared" si="302"/>
        <v>448.774</v>
      </c>
      <c r="RJU1214" s="236" t="s">
        <v>239</v>
      </c>
      <c r="RJV1214" s="253" t="s">
        <v>26</v>
      </c>
      <c r="RJW1214" s="197">
        <v>7</v>
      </c>
      <c r="RJX1214" s="197">
        <v>2</v>
      </c>
      <c r="RJY1214" s="198" t="s">
        <v>237</v>
      </c>
      <c r="RJZ1214" s="199">
        <v>0</v>
      </c>
      <c r="RKA1214" s="199"/>
      <c r="RKB1214" s="254">
        <f t="shared" ref="RKB1214:RMF1214" si="303">RKB1215</f>
        <v>448.774</v>
      </c>
      <c r="RKC1214" s="236" t="s">
        <v>239</v>
      </c>
      <c r="RKD1214" s="253" t="s">
        <v>26</v>
      </c>
      <c r="RKE1214" s="197">
        <v>7</v>
      </c>
      <c r="RKF1214" s="197">
        <v>2</v>
      </c>
      <c r="RKG1214" s="198" t="s">
        <v>237</v>
      </c>
      <c r="RKH1214" s="199">
        <v>0</v>
      </c>
      <c r="RKI1214" s="199"/>
      <c r="RKJ1214" s="254">
        <f t="shared" si="303"/>
        <v>448.774</v>
      </c>
      <c r="RKK1214" s="236" t="s">
        <v>239</v>
      </c>
      <c r="RKL1214" s="253" t="s">
        <v>26</v>
      </c>
      <c r="RKM1214" s="197">
        <v>7</v>
      </c>
      <c r="RKN1214" s="197">
        <v>2</v>
      </c>
      <c r="RKO1214" s="198" t="s">
        <v>237</v>
      </c>
      <c r="RKP1214" s="199">
        <v>0</v>
      </c>
      <c r="RKQ1214" s="199"/>
      <c r="RKR1214" s="254">
        <f t="shared" si="303"/>
        <v>448.774</v>
      </c>
      <c r="RKS1214" s="236" t="s">
        <v>239</v>
      </c>
      <c r="RKT1214" s="253" t="s">
        <v>26</v>
      </c>
      <c r="RKU1214" s="197">
        <v>7</v>
      </c>
      <c r="RKV1214" s="197">
        <v>2</v>
      </c>
      <c r="RKW1214" s="198" t="s">
        <v>237</v>
      </c>
      <c r="RKX1214" s="199">
        <v>0</v>
      </c>
      <c r="RKY1214" s="199"/>
      <c r="RKZ1214" s="254">
        <f t="shared" si="303"/>
        <v>448.774</v>
      </c>
      <c r="RLA1214" s="236" t="s">
        <v>239</v>
      </c>
      <c r="RLB1214" s="253" t="s">
        <v>26</v>
      </c>
      <c r="RLC1214" s="197">
        <v>7</v>
      </c>
      <c r="RLD1214" s="197">
        <v>2</v>
      </c>
      <c r="RLE1214" s="198" t="s">
        <v>237</v>
      </c>
      <c r="RLF1214" s="199">
        <v>0</v>
      </c>
      <c r="RLG1214" s="199"/>
      <c r="RLH1214" s="254">
        <f t="shared" si="303"/>
        <v>448.774</v>
      </c>
      <c r="RLI1214" s="236" t="s">
        <v>239</v>
      </c>
      <c r="RLJ1214" s="253" t="s">
        <v>26</v>
      </c>
      <c r="RLK1214" s="197">
        <v>7</v>
      </c>
      <c r="RLL1214" s="197">
        <v>2</v>
      </c>
      <c r="RLM1214" s="198" t="s">
        <v>237</v>
      </c>
      <c r="RLN1214" s="199">
        <v>0</v>
      </c>
      <c r="RLO1214" s="199"/>
      <c r="RLP1214" s="254">
        <f t="shared" si="303"/>
        <v>448.774</v>
      </c>
      <c r="RLQ1214" s="236" t="s">
        <v>239</v>
      </c>
      <c r="RLR1214" s="253" t="s">
        <v>26</v>
      </c>
      <c r="RLS1214" s="197">
        <v>7</v>
      </c>
      <c r="RLT1214" s="197">
        <v>2</v>
      </c>
      <c r="RLU1214" s="198" t="s">
        <v>237</v>
      </c>
      <c r="RLV1214" s="199">
        <v>0</v>
      </c>
      <c r="RLW1214" s="199"/>
      <c r="RLX1214" s="254">
        <f t="shared" si="303"/>
        <v>448.774</v>
      </c>
      <c r="RLY1214" s="236" t="s">
        <v>239</v>
      </c>
      <c r="RLZ1214" s="253" t="s">
        <v>26</v>
      </c>
      <c r="RMA1214" s="197">
        <v>7</v>
      </c>
      <c r="RMB1214" s="197">
        <v>2</v>
      </c>
      <c r="RMC1214" s="198" t="s">
        <v>237</v>
      </c>
      <c r="RMD1214" s="199">
        <v>0</v>
      </c>
      <c r="RME1214" s="199"/>
      <c r="RMF1214" s="254">
        <f t="shared" si="303"/>
        <v>448.774</v>
      </c>
      <c r="RMG1214" s="236" t="s">
        <v>239</v>
      </c>
      <c r="RMH1214" s="253" t="s">
        <v>26</v>
      </c>
      <c r="RMI1214" s="197">
        <v>7</v>
      </c>
      <c r="RMJ1214" s="197">
        <v>2</v>
      </c>
      <c r="RMK1214" s="198" t="s">
        <v>237</v>
      </c>
      <c r="RML1214" s="199">
        <v>0</v>
      </c>
      <c r="RMM1214" s="199"/>
      <c r="RMN1214" s="254">
        <f t="shared" ref="RMN1214:ROR1214" si="304">RMN1215</f>
        <v>448.774</v>
      </c>
      <c r="RMO1214" s="236" t="s">
        <v>239</v>
      </c>
      <c r="RMP1214" s="253" t="s">
        <v>26</v>
      </c>
      <c r="RMQ1214" s="197">
        <v>7</v>
      </c>
      <c r="RMR1214" s="197">
        <v>2</v>
      </c>
      <c r="RMS1214" s="198" t="s">
        <v>237</v>
      </c>
      <c r="RMT1214" s="199">
        <v>0</v>
      </c>
      <c r="RMU1214" s="199"/>
      <c r="RMV1214" s="254">
        <f t="shared" si="304"/>
        <v>448.774</v>
      </c>
      <c r="RMW1214" s="236" t="s">
        <v>239</v>
      </c>
      <c r="RMX1214" s="253" t="s">
        <v>26</v>
      </c>
      <c r="RMY1214" s="197">
        <v>7</v>
      </c>
      <c r="RMZ1214" s="197">
        <v>2</v>
      </c>
      <c r="RNA1214" s="198" t="s">
        <v>237</v>
      </c>
      <c r="RNB1214" s="199">
        <v>0</v>
      </c>
      <c r="RNC1214" s="199"/>
      <c r="RND1214" s="254">
        <f t="shared" si="304"/>
        <v>448.774</v>
      </c>
      <c r="RNE1214" s="236" t="s">
        <v>239</v>
      </c>
      <c r="RNF1214" s="253" t="s">
        <v>26</v>
      </c>
      <c r="RNG1214" s="197">
        <v>7</v>
      </c>
      <c r="RNH1214" s="197">
        <v>2</v>
      </c>
      <c r="RNI1214" s="198" t="s">
        <v>237</v>
      </c>
      <c r="RNJ1214" s="199">
        <v>0</v>
      </c>
      <c r="RNK1214" s="199"/>
      <c r="RNL1214" s="254">
        <f t="shared" si="304"/>
        <v>448.774</v>
      </c>
      <c r="RNM1214" s="236" t="s">
        <v>239</v>
      </c>
      <c r="RNN1214" s="253" t="s">
        <v>26</v>
      </c>
      <c r="RNO1214" s="197">
        <v>7</v>
      </c>
      <c r="RNP1214" s="197">
        <v>2</v>
      </c>
      <c r="RNQ1214" s="198" t="s">
        <v>237</v>
      </c>
      <c r="RNR1214" s="199">
        <v>0</v>
      </c>
      <c r="RNS1214" s="199"/>
      <c r="RNT1214" s="254">
        <f t="shared" si="304"/>
        <v>448.774</v>
      </c>
      <c r="RNU1214" s="236" t="s">
        <v>239</v>
      </c>
      <c r="RNV1214" s="253" t="s">
        <v>26</v>
      </c>
      <c r="RNW1214" s="197">
        <v>7</v>
      </c>
      <c r="RNX1214" s="197">
        <v>2</v>
      </c>
      <c r="RNY1214" s="198" t="s">
        <v>237</v>
      </c>
      <c r="RNZ1214" s="199">
        <v>0</v>
      </c>
      <c r="ROA1214" s="199"/>
      <c r="ROB1214" s="254">
        <f t="shared" si="304"/>
        <v>448.774</v>
      </c>
      <c r="ROC1214" s="236" t="s">
        <v>239</v>
      </c>
      <c r="ROD1214" s="253" t="s">
        <v>26</v>
      </c>
      <c r="ROE1214" s="197">
        <v>7</v>
      </c>
      <c r="ROF1214" s="197">
        <v>2</v>
      </c>
      <c r="ROG1214" s="198" t="s">
        <v>237</v>
      </c>
      <c r="ROH1214" s="199">
        <v>0</v>
      </c>
      <c r="ROI1214" s="199"/>
      <c r="ROJ1214" s="254">
        <f t="shared" si="304"/>
        <v>448.774</v>
      </c>
      <c r="ROK1214" s="236" t="s">
        <v>239</v>
      </c>
      <c r="ROL1214" s="253" t="s">
        <v>26</v>
      </c>
      <c r="ROM1214" s="197">
        <v>7</v>
      </c>
      <c r="RON1214" s="197">
        <v>2</v>
      </c>
      <c r="ROO1214" s="198" t="s">
        <v>237</v>
      </c>
      <c r="ROP1214" s="199">
        <v>0</v>
      </c>
      <c r="ROQ1214" s="199"/>
      <c r="ROR1214" s="254">
        <f t="shared" si="304"/>
        <v>448.774</v>
      </c>
      <c r="ROS1214" s="236" t="s">
        <v>239</v>
      </c>
      <c r="ROT1214" s="253" t="s">
        <v>26</v>
      </c>
      <c r="ROU1214" s="197">
        <v>7</v>
      </c>
      <c r="ROV1214" s="197">
        <v>2</v>
      </c>
      <c r="ROW1214" s="198" t="s">
        <v>237</v>
      </c>
      <c r="ROX1214" s="199">
        <v>0</v>
      </c>
      <c r="ROY1214" s="199"/>
      <c r="ROZ1214" s="254">
        <f t="shared" ref="ROZ1214:RRD1214" si="305">ROZ1215</f>
        <v>448.774</v>
      </c>
      <c r="RPA1214" s="236" t="s">
        <v>239</v>
      </c>
      <c r="RPB1214" s="253" t="s">
        <v>26</v>
      </c>
      <c r="RPC1214" s="197">
        <v>7</v>
      </c>
      <c r="RPD1214" s="197">
        <v>2</v>
      </c>
      <c r="RPE1214" s="198" t="s">
        <v>237</v>
      </c>
      <c r="RPF1214" s="199">
        <v>0</v>
      </c>
      <c r="RPG1214" s="199"/>
      <c r="RPH1214" s="254">
        <f t="shared" si="305"/>
        <v>448.774</v>
      </c>
      <c r="RPI1214" s="236" t="s">
        <v>239</v>
      </c>
      <c r="RPJ1214" s="253" t="s">
        <v>26</v>
      </c>
      <c r="RPK1214" s="197">
        <v>7</v>
      </c>
      <c r="RPL1214" s="197">
        <v>2</v>
      </c>
      <c r="RPM1214" s="198" t="s">
        <v>237</v>
      </c>
      <c r="RPN1214" s="199">
        <v>0</v>
      </c>
      <c r="RPO1214" s="199"/>
      <c r="RPP1214" s="254">
        <f t="shared" si="305"/>
        <v>448.774</v>
      </c>
      <c r="RPQ1214" s="236" t="s">
        <v>239</v>
      </c>
      <c r="RPR1214" s="253" t="s">
        <v>26</v>
      </c>
      <c r="RPS1214" s="197">
        <v>7</v>
      </c>
      <c r="RPT1214" s="197">
        <v>2</v>
      </c>
      <c r="RPU1214" s="198" t="s">
        <v>237</v>
      </c>
      <c r="RPV1214" s="199">
        <v>0</v>
      </c>
      <c r="RPW1214" s="199"/>
      <c r="RPX1214" s="254">
        <f t="shared" si="305"/>
        <v>448.774</v>
      </c>
      <c r="RPY1214" s="236" t="s">
        <v>239</v>
      </c>
      <c r="RPZ1214" s="253" t="s">
        <v>26</v>
      </c>
      <c r="RQA1214" s="197">
        <v>7</v>
      </c>
      <c r="RQB1214" s="197">
        <v>2</v>
      </c>
      <c r="RQC1214" s="198" t="s">
        <v>237</v>
      </c>
      <c r="RQD1214" s="199">
        <v>0</v>
      </c>
      <c r="RQE1214" s="199"/>
      <c r="RQF1214" s="254">
        <f t="shared" si="305"/>
        <v>448.774</v>
      </c>
      <c r="RQG1214" s="236" t="s">
        <v>239</v>
      </c>
      <c r="RQH1214" s="253" t="s">
        <v>26</v>
      </c>
      <c r="RQI1214" s="197">
        <v>7</v>
      </c>
      <c r="RQJ1214" s="197">
        <v>2</v>
      </c>
      <c r="RQK1214" s="198" t="s">
        <v>237</v>
      </c>
      <c r="RQL1214" s="199">
        <v>0</v>
      </c>
      <c r="RQM1214" s="199"/>
      <c r="RQN1214" s="254">
        <f t="shared" si="305"/>
        <v>448.774</v>
      </c>
      <c r="RQO1214" s="236" t="s">
        <v>239</v>
      </c>
      <c r="RQP1214" s="253" t="s">
        <v>26</v>
      </c>
      <c r="RQQ1214" s="197">
        <v>7</v>
      </c>
      <c r="RQR1214" s="197">
        <v>2</v>
      </c>
      <c r="RQS1214" s="198" t="s">
        <v>237</v>
      </c>
      <c r="RQT1214" s="199">
        <v>0</v>
      </c>
      <c r="RQU1214" s="199"/>
      <c r="RQV1214" s="254">
        <f t="shared" si="305"/>
        <v>448.774</v>
      </c>
      <c r="RQW1214" s="236" t="s">
        <v>239</v>
      </c>
      <c r="RQX1214" s="253" t="s">
        <v>26</v>
      </c>
      <c r="RQY1214" s="197">
        <v>7</v>
      </c>
      <c r="RQZ1214" s="197">
        <v>2</v>
      </c>
      <c r="RRA1214" s="198" t="s">
        <v>237</v>
      </c>
      <c r="RRB1214" s="199">
        <v>0</v>
      </c>
      <c r="RRC1214" s="199"/>
      <c r="RRD1214" s="254">
        <f t="shared" si="305"/>
        <v>448.774</v>
      </c>
      <c r="RRE1214" s="236" t="s">
        <v>239</v>
      </c>
      <c r="RRF1214" s="253" t="s">
        <v>26</v>
      </c>
      <c r="RRG1214" s="197">
        <v>7</v>
      </c>
      <c r="RRH1214" s="197">
        <v>2</v>
      </c>
      <c r="RRI1214" s="198" t="s">
        <v>237</v>
      </c>
      <c r="RRJ1214" s="199">
        <v>0</v>
      </c>
      <c r="RRK1214" s="199"/>
      <c r="RRL1214" s="254">
        <f t="shared" ref="RRL1214:RTP1214" si="306">RRL1215</f>
        <v>448.774</v>
      </c>
      <c r="RRM1214" s="236" t="s">
        <v>239</v>
      </c>
      <c r="RRN1214" s="253" t="s">
        <v>26</v>
      </c>
      <c r="RRO1214" s="197">
        <v>7</v>
      </c>
      <c r="RRP1214" s="197">
        <v>2</v>
      </c>
      <c r="RRQ1214" s="198" t="s">
        <v>237</v>
      </c>
      <c r="RRR1214" s="199">
        <v>0</v>
      </c>
      <c r="RRS1214" s="199"/>
      <c r="RRT1214" s="254">
        <f t="shared" si="306"/>
        <v>448.774</v>
      </c>
      <c r="RRU1214" s="236" t="s">
        <v>239</v>
      </c>
      <c r="RRV1214" s="253" t="s">
        <v>26</v>
      </c>
      <c r="RRW1214" s="197">
        <v>7</v>
      </c>
      <c r="RRX1214" s="197">
        <v>2</v>
      </c>
      <c r="RRY1214" s="198" t="s">
        <v>237</v>
      </c>
      <c r="RRZ1214" s="199">
        <v>0</v>
      </c>
      <c r="RSA1214" s="199"/>
      <c r="RSB1214" s="254">
        <f t="shared" si="306"/>
        <v>448.774</v>
      </c>
      <c r="RSC1214" s="236" t="s">
        <v>239</v>
      </c>
      <c r="RSD1214" s="253" t="s">
        <v>26</v>
      </c>
      <c r="RSE1214" s="197">
        <v>7</v>
      </c>
      <c r="RSF1214" s="197">
        <v>2</v>
      </c>
      <c r="RSG1214" s="198" t="s">
        <v>237</v>
      </c>
      <c r="RSH1214" s="199">
        <v>0</v>
      </c>
      <c r="RSI1214" s="199"/>
      <c r="RSJ1214" s="254">
        <f t="shared" si="306"/>
        <v>448.774</v>
      </c>
      <c r="RSK1214" s="236" t="s">
        <v>239</v>
      </c>
      <c r="RSL1214" s="253" t="s">
        <v>26</v>
      </c>
      <c r="RSM1214" s="197">
        <v>7</v>
      </c>
      <c r="RSN1214" s="197">
        <v>2</v>
      </c>
      <c r="RSO1214" s="198" t="s">
        <v>237</v>
      </c>
      <c r="RSP1214" s="199">
        <v>0</v>
      </c>
      <c r="RSQ1214" s="199"/>
      <c r="RSR1214" s="254">
        <f t="shared" si="306"/>
        <v>448.774</v>
      </c>
      <c r="RSS1214" s="236" t="s">
        <v>239</v>
      </c>
      <c r="RST1214" s="253" t="s">
        <v>26</v>
      </c>
      <c r="RSU1214" s="197">
        <v>7</v>
      </c>
      <c r="RSV1214" s="197">
        <v>2</v>
      </c>
      <c r="RSW1214" s="198" t="s">
        <v>237</v>
      </c>
      <c r="RSX1214" s="199">
        <v>0</v>
      </c>
      <c r="RSY1214" s="199"/>
      <c r="RSZ1214" s="254">
        <f t="shared" si="306"/>
        <v>448.774</v>
      </c>
      <c r="RTA1214" s="236" t="s">
        <v>239</v>
      </c>
      <c r="RTB1214" s="253" t="s">
        <v>26</v>
      </c>
      <c r="RTC1214" s="197">
        <v>7</v>
      </c>
      <c r="RTD1214" s="197">
        <v>2</v>
      </c>
      <c r="RTE1214" s="198" t="s">
        <v>237</v>
      </c>
      <c r="RTF1214" s="199">
        <v>0</v>
      </c>
      <c r="RTG1214" s="199"/>
      <c r="RTH1214" s="254">
        <f t="shared" si="306"/>
        <v>448.774</v>
      </c>
      <c r="RTI1214" s="236" t="s">
        <v>239</v>
      </c>
      <c r="RTJ1214" s="253" t="s">
        <v>26</v>
      </c>
      <c r="RTK1214" s="197">
        <v>7</v>
      </c>
      <c r="RTL1214" s="197">
        <v>2</v>
      </c>
      <c r="RTM1214" s="198" t="s">
        <v>237</v>
      </c>
      <c r="RTN1214" s="199">
        <v>0</v>
      </c>
      <c r="RTO1214" s="199"/>
      <c r="RTP1214" s="254">
        <f t="shared" si="306"/>
        <v>448.774</v>
      </c>
      <c r="RTQ1214" s="236" t="s">
        <v>239</v>
      </c>
      <c r="RTR1214" s="253" t="s">
        <v>26</v>
      </c>
      <c r="RTS1214" s="197">
        <v>7</v>
      </c>
      <c r="RTT1214" s="197">
        <v>2</v>
      </c>
      <c r="RTU1214" s="198" t="s">
        <v>237</v>
      </c>
      <c r="RTV1214" s="199">
        <v>0</v>
      </c>
      <c r="RTW1214" s="199"/>
      <c r="RTX1214" s="254">
        <f t="shared" ref="RTX1214:RWB1214" si="307">RTX1215</f>
        <v>448.774</v>
      </c>
      <c r="RTY1214" s="236" t="s">
        <v>239</v>
      </c>
      <c r="RTZ1214" s="253" t="s">
        <v>26</v>
      </c>
      <c r="RUA1214" s="197">
        <v>7</v>
      </c>
      <c r="RUB1214" s="197">
        <v>2</v>
      </c>
      <c r="RUC1214" s="198" t="s">
        <v>237</v>
      </c>
      <c r="RUD1214" s="199">
        <v>0</v>
      </c>
      <c r="RUE1214" s="199"/>
      <c r="RUF1214" s="254">
        <f t="shared" si="307"/>
        <v>448.774</v>
      </c>
      <c r="RUG1214" s="236" t="s">
        <v>239</v>
      </c>
      <c r="RUH1214" s="253" t="s">
        <v>26</v>
      </c>
      <c r="RUI1214" s="197">
        <v>7</v>
      </c>
      <c r="RUJ1214" s="197">
        <v>2</v>
      </c>
      <c r="RUK1214" s="198" t="s">
        <v>237</v>
      </c>
      <c r="RUL1214" s="199">
        <v>0</v>
      </c>
      <c r="RUM1214" s="199"/>
      <c r="RUN1214" s="254">
        <f t="shared" si="307"/>
        <v>448.774</v>
      </c>
      <c r="RUO1214" s="236" t="s">
        <v>239</v>
      </c>
      <c r="RUP1214" s="253" t="s">
        <v>26</v>
      </c>
      <c r="RUQ1214" s="197">
        <v>7</v>
      </c>
      <c r="RUR1214" s="197">
        <v>2</v>
      </c>
      <c r="RUS1214" s="198" t="s">
        <v>237</v>
      </c>
      <c r="RUT1214" s="199">
        <v>0</v>
      </c>
      <c r="RUU1214" s="199"/>
      <c r="RUV1214" s="254">
        <f t="shared" si="307"/>
        <v>448.774</v>
      </c>
      <c r="RUW1214" s="236" t="s">
        <v>239</v>
      </c>
      <c r="RUX1214" s="253" t="s">
        <v>26</v>
      </c>
      <c r="RUY1214" s="197">
        <v>7</v>
      </c>
      <c r="RUZ1214" s="197">
        <v>2</v>
      </c>
      <c r="RVA1214" s="198" t="s">
        <v>237</v>
      </c>
      <c r="RVB1214" s="199">
        <v>0</v>
      </c>
      <c r="RVC1214" s="199"/>
      <c r="RVD1214" s="254">
        <f t="shared" si="307"/>
        <v>448.774</v>
      </c>
      <c r="RVE1214" s="236" t="s">
        <v>239</v>
      </c>
      <c r="RVF1214" s="253" t="s">
        <v>26</v>
      </c>
      <c r="RVG1214" s="197">
        <v>7</v>
      </c>
      <c r="RVH1214" s="197">
        <v>2</v>
      </c>
      <c r="RVI1214" s="198" t="s">
        <v>237</v>
      </c>
      <c r="RVJ1214" s="199">
        <v>0</v>
      </c>
      <c r="RVK1214" s="199"/>
      <c r="RVL1214" s="254">
        <f t="shared" si="307"/>
        <v>448.774</v>
      </c>
      <c r="RVM1214" s="236" t="s">
        <v>239</v>
      </c>
      <c r="RVN1214" s="253" t="s">
        <v>26</v>
      </c>
      <c r="RVO1214" s="197">
        <v>7</v>
      </c>
      <c r="RVP1214" s="197">
        <v>2</v>
      </c>
      <c r="RVQ1214" s="198" t="s">
        <v>237</v>
      </c>
      <c r="RVR1214" s="199">
        <v>0</v>
      </c>
      <c r="RVS1214" s="199"/>
      <c r="RVT1214" s="254">
        <f t="shared" si="307"/>
        <v>448.774</v>
      </c>
      <c r="RVU1214" s="236" t="s">
        <v>239</v>
      </c>
      <c r="RVV1214" s="253" t="s">
        <v>26</v>
      </c>
      <c r="RVW1214" s="197">
        <v>7</v>
      </c>
      <c r="RVX1214" s="197">
        <v>2</v>
      </c>
      <c r="RVY1214" s="198" t="s">
        <v>237</v>
      </c>
      <c r="RVZ1214" s="199">
        <v>0</v>
      </c>
      <c r="RWA1214" s="199"/>
      <c r="RWB1214" s="254">
        <f t="shared" si="307"/>
        <v>448.774</v>
      </c>
      <c r="RWC1214" s="236" t="s">
        <v>239</v>
      </c>
      <c r="RWD1214" s="253" t="s">
        <v>26</v>
      </c>
      <c r="RWE1214" s="197">
        <v>7</v>
      </c>
      <c r="RWF1214" s="197">
        <v>2</v>
      </c>
      <c r="RWG1214" s="198" t="s">
        <v>237</v>
      </c>
      <c r="RWH1214" s="199">
        <v>0</v>
      </c>
      <c r="RWI1214" s="199"/>
      <c r="RWJ1214" s="254">
        <f t="shared" ref="RWJ1214:RYN1214" si="308">RWJ1215</f>
        <v>448.774</v>
      </c>
      <c r="RWK1214" s="236" t="s">
        <v>239</v>
      </c>
      <c r="RWL1214" s="253" t="s">
        <v>26</v>
      </c>
      <c r="RWM1214" s="197">
        <v>7</v>
      </c>
      <c r="RWN1214" s="197">
        <v>2</v>
      </c>
      <c r="RWO1214" s="198" t="s">
        <v>237</v>
      </c>
      <c r="RWP1214" s="199">
        <v>0</v>
      </c>
      <c r="RWQ1214" s="199"/>
      <c r="RWR1214" s="254">
        <f t="shared" si="308"/>
        <v>448.774</v>
      </c>
      <c r="RWS1214" s="236" t="s">
        <v>239</v>
      </c>
      <c r="RWT1214" s="253" t="s">
        <v>26</v>
      </c>
      <c r="RWU1214" s="197">
        <v>7</v>
      </c>
      <c r="RWV1214" s="197">
        <v>2</v>
      </c>
      <c r="RWW1214" s="198" t="s">
        <v>237</v>
      </c>
      <c r="RWX1214" s="199">
        <v>0</v>
      </c>
      <c r="RWY1214" s="199"/>
      <c r="RWZ1214" s="254">
        <f t="shared" si="308"/>
        <v>448.774</v>
      </c>
      <c r="RXA1214" s="236" t="s">
        <v>239</v>
      </c>
      <c r="RXB1214" s="253" t="s">
        <v>26</v>
      </c>
      <c r="RXC1214" s="197">
        <v>7</v>
      </c>
      <c r="RXD1214" s="197">
        <v>2</v>
      </c>
      <c r="RXE1214" s="198" t="s">
        <v>237</v>
      </c>
      <c r="RXF1214" s="199">
        <v>0</v>
      </c>
      <c r="RXG1214" s="199"/>
      <c r="RXH1214" s="254">
        <f t="shared" si="308"/>
        <v>448.774</v>
      </c>
      <c r="RXI1214" s="236" t="s">
        <v>239</v>
      </c>
      <c r="RXJ1214" s="253" t="s">
        <v>26</v>
      </c>
      <c r="RXK1214" s="197">
        <v>7</v>
      </c>
      <c r="RXL1214" s="197">
        <v>2</v>
      </c>
      <c r="RXM1214" s="198" t="s">
        <v>237</v>
      </c>
      <c r="RXN1214" s="199">
        <v>0</v>
      </c>
      <c r="RXO1214" s="199"/>
      <c r="RXP1214" s="254">
        <f t="shared" si="308"/>
        <v>448.774</v>
      </c>
      <c r="RXQ1214" s="236" t="s">
        <v>239</v>
      </c>
      <c r="RXR1214" s="253" t="s">
        <v>26</v>
      </c>
      <c r="RXS1214" s="197">
        <v>7</v>
      </c>
      <c r="RXT1214" s="197">
        <v>2</v>
      </c>
      <c r="RXU1214" s="198" t="s">
        <v>237</v>
      </c>
      <c r="RXV1214" s="199">
        <v>0</v>
      </c>
      <c r="RXW1214" s="199"/>
      <c r="RXX1214" s="254">
        <f t="shared" si="308"/>
        <v>448.774</v>
      </c>
      <c r="RXY1214" s="236" t="s">
        <v>239</v>
      </c>
      <c r="RXZ1214" s="253" t="s">
        <v>26</v>
      </c>
      <c r="RYA1214" s="197">
        <v>7</v>
      </c>
      <c r="RYB1214" s="197">
        <v>2</v>
      </c>
      <c r="RYC1214" s="198" t="s">
        <v>237</v>
      </c>
      <c r="RYD1214" s="199">
        <v>0</v>
      </c>
      <c r="RYE1214" s="199"/>
      <c r="RYF1214" s="254">
        <f t="shared" si="308"/>
        <v>448.774</v>
      </c>
      <c r="RYG1214" s="236" t="s">
        <v>239</v>
      </c>
      <c r="RYH1214" s="253" t="s">
        <v>26</v>
      </c>
      <c r="RYI1214" s="197">
        <v>7</v>
      </c>
      <c r="RYJ1214" s="197">
        <v>2</v>
      </c>
      <c r="RYK1214" s="198" t="s">
        <v>237</v>
      </c>
      <c r="RYL1214" s="199">
        <v>0</v>
      </c>
      <c r="RYM1214" s="199"/>
      <c r="RYN1214" s="254">
        <f t="shared" si="308"/>
        <v>448.774</v>
      </c>
      <c r="RYO1214" s="236" t="s">
        <v>239</v>
      </c>
      <c r="RYP1214" s="253" t="s">
        <v>26</v>
      </c>
      <c r="RYQ1214" s="197">
        <v>7</v>
      </c>
      <c r="RYR1214" s="197">
        <v>2</v>
      </c>
      <c r="RYS1214" s="198" t="s">
        <v>237</v>
      </c>
      <c r="RYT1214" s="199">
        <v>0</v>
      </c>
      <c r="RYU1214" s="199"/>
      <c r="RYV1214" s="254">
        <f t="shared" ref="RYV1214:SAZ1214" si="309">RYV1215</f>
        <v>448.774</v>
      </c>
      <c r="RYW1214" s="236" t="s">
        <v>239</v>
      </c>
      <c r="RYX1214" s="253" t="s">
        <v>26</v>
      </c>
      <c r="RYY1214" s="197">
        <v>7</v>
      </c>
      <c r="RYZ1214" s="197">
        <v>2</v>
      </c>
      <c r="RZA1214" s="198" t="s">
        <v>237</v>
      </c>
      <c r="RZB1214" s="199">
        <v>0</v>
      </c>
      <c r="RZC1214" s="199"/>
      <c r="RZD1214" s="254">
        <f t="shared" si="309"/>
        <v>448.774</v>
      </c>
      <c r="RZE1214" s="236" t="s">
        <v>239</v>
      </c>
      <c r="RZF1214" s="253" t="s">
        <v>26</v>
      </c>
      <c r="RZG1214" s="197">
        <v>7</v>
      </c>
      <c r="RZH1214" s="197">
        <v>2</v>
      </c>
      <c r="RZI1214" s="198" t="s">
        <v>237</v>
      </c>
      <c r="RZJ1214" s="199">
        <v>0</v>
      </c>
      <c r="RZK1214" s="199"/>
      <c r="RZL1214" s="254">
        <f t="shared" si="309"/>
        <v>448.774</v>
      </c>
      <c r="RZM1214" s="236" t="s">
        <v>239</v>
      </c>
      <c r="RZN1214" s="253" t="s">
        <v>26</v>
      </c>
      <c r="RZO1214" s="197">
        <v>7</v>
      </c>
      <c r="RZP1214" s="197">
        <v>2</v>
      </c>
      <c r="RZQ1214" s="198" t="s">
        <v>237</v>
      </c>
      <c r="RZR1214" s="199">
        <v>0</v>
      </c>
      <c r="RZS1214" s="199"/>
      <c r="RZT1214" s="254">
        <f t="shared" si="309"/>
        <v>448.774</v>
      </c>
      <c r="RZU1214" s="236" t="s">
        <v>239</v>
      </c>
      <c r="RZV1214" s="253" t="s">
        <v>26</v>
      </c>
      <c r="RZW1214" s="197">
        <v>7</v>
      </c>
      <c r="RZX1214" s="197">
        <v>2</v>
      </c>
      <c r="RZY1214" s="198" t="s">
        <v>237</v>
      </c>
      <c r="RZZ1214" s="199">
        <v>0</v>
      </c>
      <c r="SAA1214" s="199"/>
      <c r="SAB1214" s="254">
        <f t="shared" si="309"/>
        <v>448.774</v>
      </c>
      <c r="SAC1214" s="236" t="s">
        <v>239</v>
      </c>
      <c r="SAD1214" s="253" t="s">
        <v>26</v>
      </c>
      <c r="SAE1214" s="197">
        <v>7</v>
      </c>
      <c r="SAF1214" s="197">
        <v>2</v>
      </c>
      <c r="SAG1214" s="198" t="s">
        <v>237</v>
      </c>
      <c r="SAH1214" s="199">
        <v>0</v>
      </c>
      <c r="SAI1214" s="199"/>
      <c r="SAJ1214" s="254">
        <f t="shared" si="309"/>
        <v>448.774</v>
      </c>
      <c r="SAK1214" s="236" t="s">
        <v>239</v>
      </c>
      <c r="SAL1214" s="253" t="s">
        <v>26</v>
      </c>
      <c r="SAM1214" s="197">
        <v>7</v>
      </c>
      <c r="SAN1214" s="197">
        <v>2</v>
      </c>
      <c r="SAO1214" s="198" t="s">
        <v>237</v>
      </c>
      <c r="SAP1214" s="199">
        <v>0</v>
      </c>
      <c r="SAQ1214" s="199"/>
      <c r="SAR1214" s="254">
        <f t="shared" si="309"/>
        <v>448.774</v>
      </c>
      <c r="SAS1214" s="236" t="s">
        <v>239</v>
      </c>
      <c r="SAT1214" s="253" t="s">
        <v>26</v>
      </c>
      <c r="SAU1214" s="197">
        <v>7</v>
      </c>
      <c r="SAV1214" s="197">
        <v>2</v>
      </c>
      <c r="SAW1214" s="198" t="s">
        <v>237</v>
      </c>
      <c r="SAX1214" s="199">
        <v>0</v>
      </c>
      <c r="SAY1214" s="199"/>
      <c r="SAZ1214" s="254">
        <f t="shared" si="309"/>
        <v>448.774</v>
      </c>
      <c r="SBA1214" s="236" t="s">
        <v>239</v>
      </c>
      <c r="SBB1214" s="253" t="s">
        <v>26</v>
      </c>
      <c r="SBC1214" s="197">
        <v>7</v>
      </c>
      <c r="SBD1214" s="197">
        <v>2</v>
      </c>
      <c r="SBE1214" s="198" t="s">
        <v>237</v>
      </c>
      <c r="SBF1214" s="199">
        <v>0</v>
      </c>
      <c r="SBG1214" s="199"/>
      <c r="SBH1214" s="254">
        <f t="shared" ref="SBH1214:SDL1214" si="310">SBH1215</f>
        <v>448.774</v>
      </c>
      <c r="SBI1214" s="236" t="s">
        <v>239</v>
      </c>
      <c r="SBJ1214" s="253" t="s">
        <v>26</v>
      </c>
      <c r="SBK1214" s="197">
        <v>7</v>
      </c>
      <c r="SBL1214" s="197">
        <v>2</v>
      </c>
      <c r="SBM1214" s="198" t="s">
        <v>237</v>
      </c>
      <c r="SBN1214" s="199">
        <v>0</v>
      </c>
      <c r="SBO1214" s="199"/>
      <c r="SBP1214" s="254">
        <f t="shared" si="310"/>
        <v>448.774</v>
      </c>
      <c r="SBQ1214" s="236" t="s">
        <v>239</v>
      </c>
      <c r="SBR1214" s="253" t="s">
        <v>26</v>
      </c>
      <c r="SBS1214" s="197">
        <v>7</v>
      </c>
      <c r="SBT1214" s="197">
        <v>2</v>
      </c>
      <c r="SBU1214" s="198" t="s">
        <v>237</v>
      </c>
      <c r="SBV1214" s="199">
        <v>0</v>
      </c>
      <c r="SBW1214" s="199"/>
      <c r="SBX1214" s="254">
        <f t="shared" si="310"/>
        <v>448.774</v>
      </c>
      <c r="SBY1214" s="236" t="s">
        <v>239</v>
      </c>
      <c r="SBZ1214" s="253" t="s">
        <v>26</v>
      </c>
      <c r="SCA1214" s="197">
        <v>7</v>
      </c>
      <c r="SCB1214" s="197">
        <v>2</v>
      </c>
      <c r="SCC1214" s="198" t="s">
        <v>237</v>
      </c>
      <c r="SCD1214" s="199">
        <v>0</v>
      </c>
      <c r="SCE1214" s="199"/>
      <c r="SCF1214" s="254">
        <f t="shared" si="310"/>
        <v>448.774</v>
      </c>
      <c r="SCG1214" s="236" t="s">
        <v>239</v>
      </c>
      <c r="SCH1214" s="253" t="s">
        <v>26</v>
      </c>
      <c r="SCI1214" s="197">
        <v>7</v>
      </c>
      <c r="SCJ1214" s="197">
        <v>2</v>
      </c>
      <c r="SCK1214" s="198" t="s">
        <v>237</v>
      </c>
      <c r="SCL1214" s="199">
        <v>0</v>
      </c>
      <c r="SCM1214" s="199"/>
      <c r="SCN1214" s="254">
        <f t="shared" si="310"/>
        <v>448.774</v>
      </c>
      <c r="SCO1214" s="236" t="s">
        <v>239</v>
      </c>
      <c r="SCP1214" s="253" t="s">
        <v>26</v>
      </c>
      <c r="SCQ1214" s="197">
        <v>7</v>
      </c>
      <c r="SCR1214" s="197">
        <v>2</v>
      </c>
      <c r="SCS1214" s="198" t="s">
        <v>237</v>
      </c>
      <c r="SCT1214" s="199">
        <v>0</v>
      </c>
      <c r="SCU1214" s="199"/>
      <c r="SCV1214" s="254">
        <f t="shared" si="310"/>
        <v>448.774</v>
      </c>
      <c r="SCW1214" s="236" t="s">
        <v>239</v>
      </c>
      <c r="SCX1214" s="253" t="s">
        <v>26</v>
      </c>
      <c r="SCY1214" s="197">
        <v>7</v>
      </c>
      <c r="SCZ1214" s="197">
        <v>2</v>
      </c>
      <c r="SDA1214" s="198" t="s">
        <v>237</v>
      </c>
      <c r="SDB1214" s="199">
        <v>0</v>
      </c>
      <c r="SDC1214" s="199"/>
      <c r="SDD1214" s="254">
        <f t="shared" si="310"/>
        <v>448.774</v>
      </c>
      <c r="SDE1214" s="236" t="s">
        <v>239</v>
      </c>
      <c r="SDF1214" s="253" t="s">
        <v>26</v>
      </c>
      <c r="SDG1214" s="197">
        <v>7</v>
      </c>
      <c r="SDH1214" s="197">
        <v>2</v>
      </c>
      <c r="SDI1214" s="198" t="s">
        <v>237</v>
      </c>
      <c r="SDJ1214" s="199">
        <v>0</v>
      </c>
      <c r="SDK1214" s="199"/>
      <c r="SDL1214" s="254">
        <f t="shared" si="310"/>
        <v>448.774</v>
      </c>
      <c r="SDM1214" s="236" t="s">
        <v>239</v>
      </c>
      <c r="SDN1214" s="253" t="s">
        <v>26</v>
      </c>
      <c r="SDO1214" s="197">
        <v>7</v>
      </c>
      <c r="SDP1214" s="197">
        <v>2</v>
      </c>
      <c r="SDQ1214" s="198" t="s">
        <v>237</v>
      </c>
      <c r="SDR1214" s="199">
        <v>0</v>
      </c>
      <c r="SDS1214" s="199"/>
      <c r="SDT1214" s="254">
        <f t="shared" ref="SDT1214:SFX1214" si="311">SDT1215</f>
        <v>448.774</v>
      </c>
      <c r="SDU1214" s="236" t="s">
        <v>239</v>
      </c>
      <c r="SDV1214" s="253" t="s">
        <v>26</v>
      </c>
      <c r="SDW1214" s="197">
        <v>7</v>
      </c>
      <c r="SDX1214" s="197">
        <v>2</v>
      </c>
      <c r="SDY1214" s="198" t="s">
        <v>237</v>
      </c>
      <c r="SDZ1214" s="199">
        <v>0</v>
      </c>
      <c r="SEA1214" s="199"/>
      <c r="SEB1214" s="254">
        <f t="shared" si="311"/>
        <v>448.774</v>
      </c>
      <c r="SEC1214" s="236" t="s">
        <v>239</v>
      </c>
      <c r="SED1214" s="253" t="s">
        <v>26</v>
      </c>
      <c r="SEE1214" s="197">
        <v>7</v>
      </c>
      <c r="SEF1214" s="197">
        <v>2</v>
      </c>
      <c r="SEG1214" s="198" t="s">
        <v>237</v>
      </c>
      <c r="SEH1214" s="199">
        <v>0</v>
      </c>
      <c r="SEI1214" s="199"/>
      <c r="SEJ1214" s="254">
        <f t="shared" si="311"/>
        <v>448.774</v>
      </c>
      <c r="SEK1214" s="236" t="s">
        <v>239</v>
      </c>
      <c r="SEL1214" s="253" t="s">
        <v>26</v>
      </c>
      <c r="SEM1214" s="197">
        <v>7</v>
      </c>
      <c r="SEN1214" s="197">
        <v>2</v>
      </c>
      <c r="SEO1214" s="198" t="s">
        <v>237</v>
      </c>
      <c r="SEP1214" s="199">
        <v>0</v>
      </c>
      <c r="SEQ1214" s="199"/>
      <c r="SER1214" s="254">
        <f t="shared" si="311"/>
        <v>448.774</v>
      </c>
      <c r="SES1214" s="236" t="s">
        <v>239</v>
      </c>
      <c r="SET1214" s="253" t="s">
        <v>26</v>
      </c>
      <c r="SEU1214" s="197">
        <v>7</v>
      </c>
      <c r="SEV1214" s="197">
        <v>2</v>
      </c>
      <c r="SEW1214" s="198" t="s">
        <v>237</v>
      </c>
      <c r="SEX1214" s="199">
        <v>0</v>
      </c>
      <c r="SEY1214" s="199"/>
      <c r="SEZ1214" s="254">
        <f t="shared" si="311"/>
        <v>448.774</v>
      </c>
      <c r="SFA1214" s="236" t="s">
        <v>239</v>
      </c>
      <c r="SFB1214" s="253" t="s">
        <v>26</v>
      </c>
      <c r="SFC1214" s="197">
        <v>7</v>
      </c>
      <c r="SFD1214" s="197">
        <v>2</v>
      </c>
      <c r="SFE1214" s="198" t="s">
        <v>237</v>
      </c>
      <c r="SFF1214" s="199">
        <v>0</v>
      </c>
      <c r="SFG1214" s="199"/>
      <c r="SFH1214" s="254">
        <f t="shared" si="311"/>
        <v>448.774</v>
      </c>
      <c r="SFI1214" s="236" t="s">
        <v>239</v>
      </c>
      <c r="SFJ1214" s="253" t="s">
        <v>26</v>
      </c>
      <c r="SFK1214" s="197">
        <v>7</v>
      </c>
      <c r="SFL1214" s="197">
        <v>2</v>
      </c>
      <c r="SFM1214" s="198" t="s">
        <v>237</v>
      </c>
      <c r="SFN1214" s="199">
        <v>0</v>
      </c>
      <c r="SFO1214" s="199"/>
      <c r="SFP1214" s="254">
        <f t="shared" si="311"/>
        <v>448.774</v>
      </c>
      <c r="SFQ1214" s="236" t="s">
        <v>239</v>
      </c>
      <c r="SFR1214" s="253" t="s">
        <v>26</v>
      </c>
      <c r="SFS1214" s="197">
        <v>7</v>
      </c>
      <c r="SFT1214" s="197">
        <v>2</v>
      </c>
      <c r="SFU1214" s="198" t="s">
        <v>237</v>
      </c>
      <c r="SFV1214" s="199">
        <v>0</v>
      </c>
      <c r="SFW1214" s="199"/>
      <c r="SFX1214" s="254">
        <f t="shared" si="311"/>
        <v>448.774</v>
      </c>
      <c r="SFY1214" s="236" t="s">
        <v>239</v>
      </c>
      <c r="SFZ1214" s="253" t="s">
        <v>26</v>
      </c>
      <c r="SGA1214" s="197">
        <v>7</v>
      </c>
      <c r="SGB1214" s="197">
        <v>2</v>
      </c>
      <c r="SGC1214" s="198" t="s">
        <v>237</v>
      </c>
      <c r="SGD1214" s="199">
        <v>0</v>
      </c>
      <c r="SGE1214" s="199"/>
      <c r="SGF1214" s="254">
        <f t="shared" ref="SGF1214:SIJ1214" si="312">SGF1215</f>
        <v>448.774</v>
      </c>
      <c r="SGG1214" s="236" t="s">
        <v>239</v>
      </c>
      <c r="SGH1214" s="253" t="s">
        <v>26</v>
      </c>
      <c r="SGI1214" s="197">
        <v>7</v>
      </c>
      <c r="SGJ1214" s="197">
        <v>2</v>
      </c>
      <c r="SGK1214" s="198" t="s">
        <v>237</v>
      </c>
      <c r="SGL1214" s="199">
        <v>0</v>
      </c>
      <c r="SGM1214" s="199"/>
      <c r="SGN1214" s="254">
        <f t="shared" si="312"/>
        <v>448.774</v>
      </c>
      <c r="SGO1214" s="236" t="s">
        <v>239</v>
      </c>
      <c r="SGP1214" s="253" t="s">
        <v>26</v>
      </c>
      <c r="SGQ1214" s="197">
        <v>7</v>
      </c>
      <c r="SGR1214" s="197">
        <v>2</v>
      </c>
      <c r="SGS1214" s="198" t="s">
        <v>237</v>
      </c>
      <c r="SGT1214" s="199">
        <v>0</v>
      </c>
      <c r="SGU1214" s="199"/>
      <c r="SGV1214" s="254">
        <f t="shared" si="312"/>
        <v>448.774</v>
      </c>
      <c r="SGW1214" s="236" t="s">
        <v>239</v>
      </c>
      <c r="SGX1214" s="253" t="s">
        <v>26</v>
      </c>
      <c r="SGY1214" s="197">
        <v>7</v>
      </c>
      <c r="SGZ1214" s="197">
        <v>2</v>
      </c>
      <c r="SHA1214" s="198" t="s">
        <v>237</v>
      </c>
      <c r="SHB1214" s="199">
        <v>0</v>
      </c>
      <c r="SHC1214" s="199"/>
      <c r="SHD1214" s="254">
        <f t="shared" si="312"/>
        <v>448.774</v>
      </c>
      <c r="SHE1214" s="236" t="s">
        <v>239</v>
      </c>
      <c r="SHF1214" s="253" t="s">
        <v>26</v>
      </c>
      <c r="SHG1214" s="197">
        <v>7</v>
      </c>
      <c r="SHH1214" s="197">
        <v>2</v>
      </c>
      <c r="SHI1214" s="198" t="s">
        <v>237</v>
      </c>
      <c r="SHJ1214" s="199">
        <v>0</v>
      </c>
      <c r="SHK1214" s="199"/>
      <c r="SHL1214" s="254">
        <f t="shared" si="312"/>
        <v>448.774</v>
      </c>
      <c r="SHM1214" s="236" t="s">
        <v>239</v>
      </c>
      <c r="SHN1214" s="253" t="s">
        <v>26</v>
      </c>
      <c r="SHO1214" s="197">
        <v>7</v>
      </c>
      <c r="SHP1214" s="197">
        <v>2</v>
      </c>
      <c r="SHQ1214" s="198" t="s">
        <v>237</v>
      </c>
      <c r="SHR1214" s="199">
        <v>0</v>
      </c>
      <c r="SHS1214" s="199"/>
      <c r="SHT1214" s="254">
        <f t="shared" si="312"/>
        <v>448.774</v>
      </c>
      <c r="SHU1214" s="236" t="s">
        <v>239</v>
      </c>
      <c r="SHV1214" s="253" t="s">
        <v>26</v>
      </c>
      <c r="SHW1214" s="197">
        <v>7</v>
      </c>
      <c r="SHX1214" s="197">
        <v>2</v>
      </c>
      <c r="SHY1214" s="198" t="s">
        <v>237</v>
      </c>
      <c r="SHZ1214" s="199">
        <v>0</v>
      </c>
      <c r="SIA1214" s="199"/>
      <c r="SIB1214" s="254">
        <f t="shared" si="312"/>
        <v>448.774</v>
      </c>
      <c r="SIC1214" s="236" t="s">
        <v>239</v>
      </c>
      <c r="SID1214" s="253" t="s">
        <v>26</v>
      </c>
      <c r="SIE1214" s="197">
        <v>7</v>
      </c>
      <c r="SIF1214" s="197">
        <v>2</v>
      </c>
      <c r="SIG1214" s="198" t="s">
        <v>237</v>
      </c>
      <c r="SIH1214" s="199">
        <v>0</v>
      </c>
      <c r="SII1214" s="199"/>
      <c r="SIJ1214" s="254">
        <f t="shared" si="312"/>
        <v>448.774</v>
      </c>
      <c r="SIK1214" s="236" t="s">
        <v>239</v>
      </c>
      <c r="SIL1214" s="253" t="s">
        <v>26</v>
      </c>
      <c r="SIM1214" s="197">
        <v>7</v>
      </c>
      <c r="SIN1214" s="197">
        <v>2</v>
      </c>
      <c r="SIO1214" s="198" t="s">
        <v>237</v>
      </c>
      <c r="SIP1214" s="199">
        <v>0</v>
      </c>
      <c r="SIQ1214" s="199"/>
      <c r="SIR1214" s="254">
        <f t="shared" ref="SIR1214:SKV1214" si="313">SIR1215</f>
        <v>448.774</v>
      </c>
      <c r="SIS1214" s="236" t="s">
        <v>239</v>
      </c>
      <c r="SIT1214" s="253" t="s">
        <v>26</v>
      </c>
      <c r="SIU1214" s="197">
        <v>7</v>
      </c>
      <c r="SIV1214" s="197">
        <v>2</v>
      </c>
      <c r="SIW1214" s="198" t="s">
        <v>237</v>
      </c>
      <c r="SIX1214" s="199">
        <v>0</v>
      </c>
      <c r="SIY1214" s="199"/>
      <c r="SIZ1214" s="254">
        <f t="shared" si="313"/>
        <v>448.774</v>
      </c>
      <c r="SJA1214" s="236" t="s">
        <v>239</v>
      </c>
      <c r="SJB1214" s="253" t="s">
        <v>26</v>
      </c>
      <c r="SJC1214" s="197">
        <v>7</v>
      </c>
      <c r="SJD1214" s="197">
        <v>2</v>
      </c>
      <c r="SJE1214" s="198" t="s">
        <v>237</v>
      </c>
      <c r="SJF1214" s="199">
        <v>0</v>
      </c>
      <c r="SJG1214" s="199"/>
      <c r="SJH1214" s="254">
        <f t="shared" si="313"/>
        <v>448.774</v>
      </c>
      <c r="SJI1214" s="236" t="s">
        <v>239</v>
      </c>
      <c r="SJJ1214" s="253" t="s">
        <v>26</v>
      </c>
      <c r="SJK1214" s="197">
        <v>7</v>
      </c>
      <c r="SJL1214" s="197">
        <v>2</v>
      </c>
      <c r="SJM1214" s="198" t="s">
        <v>237</v>
      </c>
      <c r="SJN1214" s="199">
        <v>0</v>
      </c>
      <c r="SJO1214" s="199"/>
      <c r="SJP1214" s="254">
        <f t="shared" si="313"/>
        <v>448.774</v>
      </c>
      <c r="SJQ1214" s="236" t="s">
        <v>239</v>
      </c>
      <c r="SJR1214" s="253" t="s">
        <v>26</v>
      </c>
      <c r="SJS1214" s="197">
        <v>7</v>
      </c>
      <c r="SJT1214" s="197">
        <v>2</v>
      </c>
      <c r="SJU1214" s="198" t="s">
        <v>237</v>
      </c>
      <c r="SJV1214" s="199">
        <v>0</v>
      </c>
      <c r="SJW1214" s="199"/>
      <c r="SJX1214" s="254">
        <f t="shared" si="313"/>
        <v>448.774</v>
      </c>
      <c r="SJY1214" s="236" t="s">
        <v>239</v>
      </c>
      <c r="SJZ1214" s="253" t="s">
        <v>26</v>
      </c>
      <c r="SKA1214" s="197">
        <v>7</v>
      </c>
      <c r="SKB1214" s="197">
        <v>2</v>
      </c>
      <c r="SKC1214" s="198" t="s">
        <v>237</v>
      </c>
      <c r="SKD1214" s="199">
        <v>0</v>
      </c>
      <c r="SKE1214" s="199"/>
      <c r="SKF1214" s="254">
        <f t="shared" si="313"/>
        <v>448.774</v>
      </c>
      <c r="SKG1214" s="236" t="s">
        <v>239</v>
      </c>
      <c r="SKH1214" s="253" t="s">
        <v>26</v>
      </c>
      <c r="SKI1214" s="197">
        <v>7</v>
      </c>
      <c r="SKJ1214" s="197">
        <v>2</v>
      </c>
      <c r="SKK1214" s="198" t="s">
        <v>237</v>
      </c>
      <c r="SKL1214" s="199">
        <v>0</v>
      </c>
      <c r="SKM1214" s="199"/>
      <c r="SKN1214" s="254">
        <f t="shared" si="313"/>
        <v>448.774</v>
      </c>
      <c r="SKO1214" s="236" t="s">
        <v>239</v>
      </c>
      <c r="SKP1214" s="253" t="s">
        <v>26</v>
      </c>
      <c r="SKQ1214" s="197">
        <v>7</v>
      </c>
      <c r="SKR1214" s="197">
        <v>2</v>
      </c>
      <c r="SKS1214" s="198" t="s">
        <v>237</v>
      </c>
      <c r="SKT1214" s="199">
        <v>0</v>
      </c>
      <c r="SKU1214" s="199"/>
      <c r="SKV1214" s="254">
        <f t="shared" si="313"/>
        <v>448.774</v>
      </c>
      <c r="SKW1214" s="236" t="s">
        <v>239</v>
      </c>
      <c r="SKX1214" s="253" t="s">
        <v>26</v>
      </c>
      <c r="SKY1214" s="197">
        <v>7</v>
      </c>
      <c r="SKZ1214" s="197">
        <v>2</v>
      </c>
      <c r="SLA1214" s="198" t="s">
        <v>237</v>
      </c>
      <c r="SLB1214" s="199">
        <v>0</v>
      </c>
      <c r="SLC1214" s="199"/>
      <c r="SLD1214" s="254">
        <f t="shared" ref="SLD1214:SNH1214" si="314">SLD1215</f>
        <v>448.774</v>
      </c>
      <c r="SLE1214" s="236" t="s">
        <v>239</v>
      </c>
      <c r="SLF1214" s="253" t="s">
        <v>26</v>
      </c>
      <c r="SLG1214" s="197">
        <v>7</v>
      </c>
      <c r="SLH1214" s="197">
        <v>2</v>
      </c>
      <c r="SLI1214" s="198" t="s">
        <v>237</v>
      </c>
      <c r="SLJ1214" s="199">
        <v>0</v>
      </c>
      <c r="SLK1214" s="199"/>
      <c r="SLL1214" s="254">
        <f t="shared" si="314"/>
        <v>448.774</v>
      </c>
      <c r="SLM1214" s="236" t="s">
        <v>239</v>
      </c>
      <c r="SLN1214" s="253" t="s">
        <v>26</v>
      </c>
      <c r="SLO1214" s="197">
        <v>7</v>
      </c>
      <c r="SLP1214" s="197">
        <v>2</v>
      </c>
      <c r="SLQ1214" s="198" t="s">
        <v>237</v>
      </c>
      <c r="SLR1214" s="199">
        <v>0</v>
      </c>
      <c r="SLS1214" s="199"/>
      <c r="SLT1214" s="254">
        <f t="shared" si="314"/>
        <v>448.774</v>
      </c>
      <c r="SLU1214" s="236" t="s">
        <v>239</v>
      </c>
      <c r="SLV1214" s="253" t="s">
        <v>26</v>
      </c>
      <c r="SLW1214" s="197">
        <v>7</v>
      </c>
      <c r="SLX1214" s="197">
        <v>2</v>
      </c>
      <c r="SLY1214" s="198" t="s">
        <v>237</v>
      </c>
      <c r="SLZ1214" s="199">
        <v>0</v>
      </c>
      <c r="SMA1214" s="199"/>
      <c r="SMB1214" s="254">
        <f t="shared" si="314"/>
        <v>448.774</v>
      </c>
      <c r="SMC1214" s="236" t="s">
        <v>239</v>
      </c>
      <c r="SMD1214" s="253" t="s">
        <v>26</v>
      </c>
      <c r="SME1214" s="197">
        <v>7</v>
      </c>
      <c r="SMF1214" s="197">
        <v>2</v>
      </c>
      <c r="SMG1214" s="198" t="s">
        <v>237</v>
      </c>
      <c r="SMH1214" s="199">
        <v>0</v>
      </c>
      <c r="SMI1214" s="199"/>
      <c r="SMJ1214" s="254">
        <f t="shared" si="314"/>
        <v>448.774</v>
      </c>
      <c r="SMK1214" s="236" t="s">
        <v>239</v>
      </c>
      <c r="SML1214" s="253" t="s">
        <v>26</v>
      </c>
      <c r="SMM1214" s="197">
        <v>7</v>
      </c>
      <c r="SMN1214" s="197">
        <v>2</v>
      </c>
      <c r="SMO1214" s="198" t="s">
        <v>237</v>
      </c>
      <c r="SMP1214" s="199">
        <v>0</v>
      </c>
      <c r="SMQ1214" s="199"/>
      <c r="SMR1214" s="254">
        <f t="shared" si="314"/>
        <v>448.774</v>
      </c>
      <c r="SMS1214" s="236" t="s">
        <v>239</v>
      </c>
      <c r="SMT1214" s="253" t="s">
        <v>26</v>
      </c>
      <c r="SMU1214" s="197">
        <v>7</v>
      </c>
      <c r="SMV1214" s="197">
        <v>2</v>
      </c>
      <c r="SMW1214" s="198" t="s">
        <v>237</v>
      </c>
      <c r="SMX1214" s="199">
        <v>0</v>
      </c>
      <c r="SMY1214" s="199"/>
      <c r="SMZ1214" s="254">
        <f t="shared" si="314"/>
        <v>448.774</v>
      </c>
      <c r="SNA1214" s="236" t="s">
        <v>239</v>
      </c>
      <c r="SNB1214" s="253" t="s">
        <v>26</v>
      </c>
      <c r="SNC1214" s="197">
        <v>7</v>
      </c>
      <c r="SND1214" s="197">
        <v>2</v>
      </c>
      <c r="SNE1214" s="198" t="s">
        <v>237</v>
      </c>
      <c r="SNF1214" s="199">
        <v>0</v>
      </c>
      <c r="SNG1214" s="199"/>
      <c r="SNH1214" s="254">
        <f t="shared" si="314"/>
        <v>448.774</v>
      </c>
      <c r="SNI1214" s="236" t="s">
        <v>239</v>
      </c>
      <c r="SNJ1214" s="253" t="s">
        <v>26</v>
      </c>
      <c r="SNK1214" s="197">
        <v>7</v>
      </c>
      <c r="SNL1214" s="197">
        <v>2</v>
      </c>
      <c r="SNM1214" s="198" t="s">
        <v>237</v>
      </c>
      <c r="SNN1214" s="199">
        <v>0</v>
      </c>
      <c r="SNO1214" s="199"/>
      <c r="SNP1214" s="254">
        <f t="shared" ref="SNP1214:SPT1214" si="315">SNP1215</f>
        <v>448.774</v>
      </c>
      <c r="SNQ1214" s="236" t="s">
        <v>239</v>
      </c>
      <c r="SNR1214" s="253" t="s">
        <v>26</v>
      </c>
      <c r="SNS1214" s="197">
        <v>7</v>
      </c>
      <c r="SNT1214" s="197">
        <v>2</v>
      </c>
      <c r="SNU1214" s="198" t="s">
        <v>237</v>
      </c>
      <c r="SNV1214" s="199">
        <v>0</v>
      </c>
      <c r="SNW1214" s="199"/>
      <c r="SNX1214" s="254">
        <f t="shared" si="315"/>
        <v>448.774</v>
      </c>
      <c r="SNY1214" s="236" t="s">
        <v>239</v>
      </c>
      <c r="SNZ1214" s="253" t="s">
        <v>26</v>
      </c>
      <c r="SOA1214" s="197">
        <v>7</v>
      </c>
      <c r="SOB1214" s="197">
        <v>2</v>
      </c>
      <c r="SOC1214" s="198" t="s">
        <v>237</v>
      </c>
      <c r="SOD1214" s="199">
        <v>0</v>
      </c>
      <c r="SOE1214" s="199"/>
      <c r="SOF1214" s="254">
        <f t="shared" si="315"/>
        <v>448.774</v>
      </c>
      <c r="SOG1214" s="236" t="s">
        <v>239</v>
      </c>
      <c r="SOH1214" s="253" t="s">
        <v>26</v>
      </c>
      <c r="SOI1214" s="197">
        <v>7</v>
      </c>
      <c r="SOJ1214" s="197">
        <v>2</v>
      </c>
      <c r="SOK1214" s="198" t="s">
        <v>237</v>
      </c>
      <c r="SOL1214" s="199">
        <v>0</v>
      </c>
      <c r="SOM1214" s="199"/>
      <c r="SON1214" s="254">
        <f t="shared" si="315"/>
        <v>448.774</v>
      </c>
      <c r="SOO1214" s="236" t="s">
        <v>239</v>
      </c>
      <c r="SOP1214" s="253" t="s">
        <v>26</v>
      </c>
      <c r="SOQ1214" s="197">
        <v>7</v>
      </c>
      <c r="SOR1214" s="197">
        <v>2</v>
      </c>
      <c r="SOS1214" s="198" t="s">
        <v>237</v>
      </c>
      <c r="SOT1214" s="199">
        <v>0</v>
      </c>
      <c r="SOU1214" s="199"/>
      <c r="SOV1214" s="254">
        <f t="shared" si="315"/>
        <v>448.774</v>
      </c>
      <c r="SOW1214" s="236" t="s">
        <v>239</v>
      </c>
      <c r="SOX1214" s="253" t="s">
        <v>26</v>
      </c>
      <c r="SOY1214" s="197">
        <v>7</v>
      </c>
      <c r="SOZ1214" s="197">
        <v>2</v>
      </c>
      <c r="SPA1214" s="198" t="s">
        <v>237</v>
      </c>
      <c r="SPB1214" s="199">
        <v>0</v>
      </c>
      <c r="SPC1214" s="199"/>
      <c r="SPD1214" s="254">
        <f t="shared" si="315"/>
        <v>448.774</v>
      </c>
      <c r="SPE1214" s="236" t="s">
        <v>239</v>
      </c>
      <c r="SPF1214" s="253" t="s">
        <v>26</v>
      </c>
      <c r="SPG1214" s="197">
        <v>7</v>
      </c>
      <c r="SPH1214" s="197">
        <v>2</v>
      </c>
      <c r="SPI1214" s="198" t="s">
        <v>237</v>
      </c>
      <c r="SPJ1214" s="199">
        <v>0</v>
      </c>
      <c r="SPK1214" s="199"/>
      <c r="SPL1214" s="254">
        <f t="shared" si="315"/>
        <v>448.774</v>
      </c>
      <c r="SPM1214" s="236" t="s">
        <v>239</v>
      </c>
      <c r="SPN1214" s="253" t="s">
        <v>26</v>
      </c>
      <c r="SPO1214" s="197">
        <v>7</v>
      </c>
      <c r="SPP1214" s="197">
        <v>2</v>
      </c>
      <c r="SPQ1214" s="198" t="s">
        <v>237</v>
      </c>
      <c r="SPR1214" s="199">
        <v>0</v>
      </c>
      <c r="SPS1214" s="199"/>
      <c r="SPT1214" s="254">
        <f t="shared" si="315"/>
        <v>448.774</v>
      </c>
      <c r="SPU1214" s="236" t="s">
        <v>239</v>
      </c>
      <c r="SPV1214" s="253" t="s">
        <v>26</v>
      </c>
      <c r="SPW1214" s="197">
        <v>7</v>
      </c>
      <c r="SPX1214" s="197">
        <v>2</v>
      </c>
      <c r="SPY1214" s="198" t="s">
        <v>237</v>
      </c>
      <c r="SPZ1214" s="199">
        <v>0</v>
      </c>
      <c r="SQA1214" s="199"/>
      <c r="SQB1214" s="254">
        <f t="shared" ref="SQB1214:SSF1214" si="316">SQB1215</f>
        <v>448.774</v>
      </c>
      <c r="SQC1214" s="236" t="s">
        <v>239</v>
      </c>
      <c r="SQD1214" s="253" t="s">
        <v>26</v>
      </c>
      <c r="SQE1214" s="197">
        <v>7</v>
      </c>
      <c r="SQF1214" s="197">
        <v>2</v>
      </c>
      <c r="SQG1214" s="198" t="s">
        <v>237</v>
      </c>
      <c r="SQH1214" s="199">
        <v>0</v>
      </c>
      <c r="SQI1214" s="199"/>
      <c r="SQJ1214" s="254">
        <f t="shared" si="316"/>
        <v>448.774</v>
      </c>
      <c r="SQK1214" s="236" t="s">
        <v>239</v>
      </c>
      <c r="SQL1214" s="253" t="s">
        <v>26</v>
      </c>
      <c r="SQM1214" s="197">
        <v>7</v>
      </c>
      <c r="SQN1214" s="197">
        <v>2</v>
      </c>
      <c r="SQO1214" s="198" t="s">
        <v>237</v>
      </c>
      <c r="SQP1214" s="199">
        <v>0</v>
      </c>
      <c r="SQQ1214" s="199"/>
      <c r="SQR1214" s="254">
        <f t="shared" si="316"/>
        <v>448.774</v>
      </c>
      <c r="SQS1214" s="236" t="s">
        <v>239</v>
      </c>
      <c r="SQT1214" s="253" t="s">
        <v>26</v>
      </c>
      <c r="SQU1214" s="197">
        <v>7</v>
      </c>
      <c r="SQV1214" s="197">
        <v>2</v>
      </c>
      <c r="SQW1214" s="198" t="s">
        <v>237</v>
      </c>
      <c r="SQX1214" s="199">
        <v>0</v>
      </c>
      <c r="SQY1214" s="199"/>
      <c r="SQZ1214" s="254">
        <f t="shared" si="316"/>
        <v>448.774</v>
      </c>
      <c r="SRA1214" s="236" t="s">
        <v>239</v>
      </c>
      <c r="SRB1214" s="253" t="s">
        <v>26</v>
      </c>
      <c r="SRC1214" s="197">
        <v>7</v>
      </c>
      <c r="SRD1214" s="197">
        <v>2</v>
      </c>
      <c r="SRE1214" s="198" t="s">
        <v>237</v>
      </c>
      <c r="SRF1214" s="199">
        <v>0</v>
      </c>
      <c r="SRG1214" s="199"/>
      <c r="SRH1214" s="254">
        <f t="shared" si="316"/>
        <v>448.774</v>
      </c>
      <c r="SRI1214" s="236" t="s">
        <v>239</v>
      </c>
      <c r="SRJ1214" s="253" t="s">
        <v>26</v>
      </c>
      <c r="SRK1214" s="197">
        <v>7</v>
      </c>
      <c r="SRL1214" s="197">
        <v>2</v>
      </c>
      <c r="SRM1214" s="198" t="s">
        <v>237</v>
      </c>
      <c r="SRN1214" s="199">
        <v>0</v>
      </c>
      <c r="SRO1214" s="199"/>
      <c r="SRP1214" s="254">
        <f t="shared" si="316"/>
        <v>448.774</v>
      </c>
      <c r="SRQ1214" s="236" t="s">
        <v>239</v>
      </c>
      <c r="SRR1214" s="253" t="s">
        <v>26</v>
      </c>
      <c r="SRS1214" s="197">
        <v>7</v>
      </c>
      <c r="SRT1214" s="197">
        <v>2</v>
      </c>
      <c r="SRU1214" s="198" t="s">
        <v>237</v>
      </c>
      <c r="SRV1214" s="199">
        <v>0</v>
      </c>
      <c r="SRW1214" s="199"/>
      <c r="SRX1214" s="254">
        <f t="shared" si="316"/>
        <v>448.774</v>
      </c>
      <c r="SRY1214" s="236" t="s">
        <v>239</v>
      </c>
      <c r="SRZ1214" s="253" t="s">
        <v>26</v>
      </c>
      <c r="SSA1214" s="197">
        <v>7</v>
      </c>
      <c r="SSB1214" s="197">
        <v>2</v>
      </c>
      <c r="SSC1214" s="198" t="s">
        <v>237</v>
      </c>
      <c r="SSD1214" s="199">
        <v>0</v>
      </c>
      <c r="SSE1214" s="199"/>
      <c r="SSF1214" s="254">
        <f t="shared" si="316"/>
        <v>448.774</v>
      </c>
      <c r="SSG1214" s="236" t="s">
        <v>239</v>
      </c>
      <c r="SSH1214" s="253" t="s">
        <v>26</v>
      </c>
      <c r="SSI1214" s="197">
        <v>7</v>
      </c>
      <c r="SSJ1214" s="197">
        <v>2</v>
      </c>
      <c r="SSK1214" s="198" t="s">
        <v>237</v>
      </c>
      <c r="SSL1214" s="199">
        <v>0</v>
      </c>
      <c r="SSM1214" s="199"/>
      <c r="SSN1214" s="254">
        <f t="shared" ref="SSN1214:SUR1214" si="317">SSN1215</f>
        <v>448.774</v>
      </c>
      <c r="SSO1214" s="236" t="s">
        <v>239</v>
      </c>
      <c r="SSP1214" s="253" t="s">
        <v>26</v>
      </c>
      <c r="SSQ1214" s="197">
        <v>7</v>
      </c>
      <c r="SSR1214" s="197">
        <v>2</v>
      </c>
      <c r="SSS1214" s="198" t="s">
        <v>237</v>
      </c>
      <c r="SST1214" s="199">
        <v>0</v>
      </c>
      <c r="SSU1214" s="199"/>
      <c r="SSV1214" s="254">
        <f t="shared" si="317"/>
        <v>448.774</v>
      </c>
      <c r="SSW1214" s="236" t="s">
        <v>239</v>
      </c>
      <c r="SSX1214" s="253" t="s">
        <v>26</v>
      </c>
      <c r="SSY1214" s="197">
        <v>7</v>
      </c>
      <c r="SSZ1214" s="197">
        <v>2</v>
      </c>
      <c r="STA1214" s="198" t="s">
        <v>237</v>
      </c>
      <c r="STB1214" s="199">
        <v>0</v>
      </c>
      <c r="STC1214" s="199"/>
      <c r="STD1214" s="254">
        <f t="shared" si="317"/>
        <v>448.774</v>
      </c>
      <c r="STE1214" s="236" t="s">
        <v>239</v>
      </c>
      <c r="STF1214" s="253" t="s">
        <v>26</v>
      </c>
      <c r="STG1214" s="197">
        <v>7</v>
      </c>
      <c r="STH1214" s="197">
        <v>2</v>
      </c>
      <c r="STI1214" s="198" t="s">
        <v>237</v>
      </c>
      <c r="STJ1214" s="199">
        <v>0</v>
      </c>
      <c r="STK1214" s="199"/>
      <c r="STL1214" s="254">
        <f t="shared" si="317"/>
        <v>448.774</v>
      </c>
      <c r="STM1214" s="236" t="s">
        <v>239</v>
      </c>
      <c r="STN1214" s="253" t="s">
        <v>26</v>
      </c>
      <c r="STO1214" s="197">
        <v>7</v>
      </c>
      <c r="STP1214" s="197">
        <v>2</v>
      </c>
      <c r="STQ1214" s="198" t="s">
        <v>237</v>
      </c>
      <c r="STR1214" s="199">
        <v>0</v>
      </c>
      <c r="STS1214" s="199"/>
      <c r="STT1214" s="254">
        <f t="shared" si="317"/>
        <v>448.774</v>
      </c>
      <c r="STU1214" s="236" t="s">
        <v>239</v>
      </c>
      <c r="STV1214" s="253" t="s">
        <v>26</v>
      </c>
      <c r="STW1214" s="197">
        <v>7</v>
      </c>
      <c r="STX1214" s="197">
        <v>2</v>
      </c>
      <c r="STY1214" s="198" t="s">
        <v>237</v>
      </c>
      <c r="STZ1214" s="199">
        <v>0</v>
      </c>
      <c r="SUA1214" s="199"/>
      <c r="SUB1214" s="254">
        <f t="shared" si="317"/>
        <v>448.774</v>
      </c>
      <c r="SUC1214" s="236" t="s">
        <v>239</v>
      </c>
      <c r="SUD1214" s="253" t="s">
        <v>26</v>
      </c>
      <c r="SUE1214" s="197">
        <v>7</v>
      </c>
      <c r="SUF1214" s="197">
        <v>2</v>
      </c>
      <c r="SUG1214" s="198" t="s">
        <v>237</v>
      </c>
      <c r="SUH1214" s="199">
        <v>0</v>
      </c>
      <c r="SUI1214" s="199"/>
      <c r="SUJ1214" s="254">
        <f t="shared" si="317"/>
        <v>448.774</v>
      </c>
      <c r="SUK1214" s="236" t="s">
        <v>239</v>
      </c>
      <c r="SUL1214" s="253" t="s">
        <v>26</v>
      </c>
      <c r="SUM1214" s="197">
        <v>7</v>
      </c>
      <c r="SUN1214" s="197">
        <v>2</v>
      </c>
      <c r="SUO1214" s="198" t="s">
        <v>237</v>
      </c>
      <c r="SUP1214" s="199">
        <v>0</v>
      </c>
      <c r="SUQ1214" s="199"/>
      <c r="SUR1214" s="254">
        <f t="shared" si="317"/>
        <v>448.774</v>
      </c>
      <c r="SUS1214" s="236" t="s">
        <v>239</v>
      </c>
      <c r="SUT1214" s="253" t="s">
        <v>26</v>
      </c>
      <c r="SUU1214" s="197">
        <v>7</v>
      </c>
      <c r="SUV1214" s="197">
        <v>2</v>
      </c>
      <c r="SUW1214" s="198" t="s">
        <v>237</v>
      </c>
      <c r="SUX1214" s="199">
        <v>0</v>
      </c>
      <c r="SUY1214" s="199"/>
      <c r="SUZ1214" s="254">
        <f t="shared" ref="SUZ1214:SXD1214" si="318">SUZ1215</f>
        <v>448.774</v>
      </c>
      <c r="SVA1214" s="236" t="s">
        <v>239</v>
      </c>
      <c r="SVB1214" s="253" t="s">
        <v>26</v>
      </c>
      <c r="SVC1214" s="197">
        <v>7</v>
      </c>
      <c r="SVD1214" s="197">
        <v>2</v>
      </c>
      <c r="SVE1214" s="198" t="s">
        <v>237</v>
      </c>
      <c r="SVF1214" s="199">
        <v>0</v>
      </c>
      <c r="SVG1214" s="199"/>
      <c r="SVH1214" s="254">
        <f t="shared" si="318"/>
        <v>448.774</v>
      </c>
      <c r="SVI1214" s="236" t="s">
        <v>239</v>
      </c>
      <c r="SVJ1214" s="253" t="s">
        <v>26</v>
      </c>
      <c r="SVK1214" s="197">
        <v>7</v>
      </c>
      <c r="SVL1214" s="197">
        <v>2</v>
      </c>
      <c r="SVM1214" s="198" t="s">
        <v>237</v>
      </c>
      <c r="SVN1214" s="199">
        <v>0</v>
      </c>
      <c r="SVO1214" s="199"/>
      <c r="SVP1214" s="254">
        <f t="shared" si="318"/>
        <v>448.774</v>
      </c>
      <c r="SVQ1214" s="236" t="s">
        <v>239</v>
      </c>
      <c r="SVR1214" s="253" t="s">
        <v>26</v>
      </c>
      <c r="SVS1214" s="197">
        <v>7</v>
      </c>
      <c r="SVT1214" s="197">
        <v>2</v>
      </c>
      <c r="SVU1214" s="198" t="s">
        <v>237</v>
      </c>
      <c r="SVV1214" s="199">
        <v>0</v>
      </c>
      <c r="SVW1214" s="199"/>
      <c r="SVX1214" s="254">
        <f t="shared" si="318"/>
        <v>448.774</v>
      </c>
      <c r="SVY1214" s="236" t="s">
        <v>239</v>
      </c>
      <c r="SVZ1214" s="253" t="s">
        <v>26</v>
      </c>
      <c r="SWA1214" s="197">
        <v>7</v>
      </c>
      <c r="SWB1214" s="197">
        <v>2</v>
      </c>
      <c r="SWC1214" s="198" t="s">
        <v>237</v>
      </c>
      <c r="SWD1214" s="199">
        <v>0</v>
      </c>
      <c r="SWE1214" s="199"/>
      <c r="SWF1214" s="254">
        <f t="shared" si="318"/>
        <v>448.774</v>
      </c>
      <c r="SWG1214" s="236" t="s">
        <v>239</v>
      </c>
      <c r="SWH1214" s="253" t="s">
        <v>26</v>
      </c>
      <c r="SWI1214" s="197">
        <v>7</v>
      </c>
      <c r="SWJ1214" s="197">
        <v>2</v>
      </c>
      <c r="SWK1214" s="198" t="s">
        <v>237</v>
      </c>
      <c r="SWL1214" s="199">
        <v>0</v>
      </c>
      <c r="SWM1214" s="199"/>
      <c r="SWN1214" s="254">
        <f t="shared" si="318"/>
        <v>448.774</v>
      </c>
      <c r="SWO1214" s="236" t="s">
        <v>239</v>
      </c>
      <c r="SWP1214" s="253" t="s">
        <v>26</v>
      </c>
      <c r="SWQ1214" s="197">
        <v>7</v>
      </c>
      <c r="SWR1214" s="197">
        <v>2</v>
      </c>
      <c r="SWS1214" s="198" t="s">
        <v>237</v>
      </c>
      <c r="SWT1214" s="199">
        <v>0</v>
      </c>
      <c r="SWU1214" s="199"/>
      <c r="SWV1214" s="254">
        <f t="shared" si="318"/>
        <v>448.774</v>
      </c>
      <c r="SWW1214" s="236" t="s">
        <v>239</v>
      </c>
      <c r="SWX1214" s="253" t="s">
        <v>26</v>
      </c>
      <c r="SWY1214" s="197">
        <v>7</v>
      </c>
      <c r="SWZ1214" s="197">
        <v>2</v>
      </c>
      <c r="SXA1214" s="198" t="s">
        <v>237</v>
      </c>
      <c r="SXB1214" s="199">
        <v>0</v>
      </c>
      <c r="SXC1214" s="199"/>
      <c r="SXD1214" s="254">
        <f t="shared" si="318"/>
        <v>448.774</v>
      </c>
      <c r="SXE1214" s="236" t="s">
        <v>239</v>
      </c>
      <c r="SXF1214" s="253" t="s">
        <v>26</v>
      </c>
      <c r="SXG1214" s="197">
        <v>7</v>
      </c>
      <c r="SXH1214" s="197">
        <v>2</v>
      </c>
      <c r="SXI1214" s="198" t="s">
        <v>237</v>
      </c>
      <c r="SXJ1214" s="199">
        <v>0</v>
      </c>
      <c r="SXK1214" s="199"/>
      <c r="SXL1214" s="254">
        <f t="shared" ref="SXL1214:SZP1214" si="319">SXL1215</f>
        <v>448.774</v>
      </c>
      <c r="SXM1214" s="236" t="s">
        <v>239</v>
      </c>
      <c r="SXN1214" s="253" t="s">
        <v>26</v>
      </c>
      <c r="SXO1214" s="197">
        <v>7</v>
      </c>
      <c r="SXP1214" s="197">
        <v>2</v>
      </c>
      <c r="SXQ1214" s="198" t="s">
        <v>237</v>
      </c>
      <c r="SXR1214" s="199">
        <v>0</v>
      </c>
      <c r="SXS1214" s="199"/>
      <c r="SXT1214" s="254">
        <f t="shared" si="319"/>
        <v>448.774</v>
      </c>
      <c r="SXU1214" s="236" t="s">
        <v>239</v>
      </c>
      <c r="SXV1214" s="253" t="s">
        <v>26</v>
      </c>
      <c r="SXW1214" s="197">
        <v>7</v>
      </c>
      <c r="SXX1214" s="197">
        <v>2</v>
      </c>
      <c r="SXY1214" s="198" t="s">
        <v>237</v>
      </c>
      <c r="SXZ1214" s="199">
        <v>0</v>
      </c>
      <c r="SYA1214" s="199"/>
      <c r="SYB1214" s="254">
        <f t="shared" si="319"/>
        <v>448.774</v>
      </c>
      <c r="SYC1214" s="236" t="s">
        <v>239</v>
      </c>
      <c r="SYD1214" s="253" t="s">
        <v>26</v>
      </c>
      <c r="SYE1214" s="197">
        <v>7</v>
      </c>
      <c r="SYF1214" s="197">
        <v>2</v>
      </c>
      <c r="SYG1214" s="198" t="s">
        <v>237</v>
      </c>
      <c r="SYH1214" s="199">
        <v>0</v>
      </c>
      <c r="SYI1214" s="199"/>
      <c r="SYJ1214" s="254">
        <f t="shared" si="319"/>
        <v>448.774</v>
      </c>
      <c r="SYK1214" s="236" t="s">
        <v>239</v>
      </c>
      <c r="SYL1214" s="253" t="s">
        <v>26</v>
      </c>
      <c r="SYM1214" s="197">
        <v>7</v>
      </c>
      <c r="SYN1214" s="197">
        <v>2</v>
      </c>
      <c r="SYO1214" s="198" t="s">
        <v>237</v>
      </c>
      <c r="SYP1214" s="199">
        <v>0</v>
      </c>
      <c r="SYQ1214" s="199"/>
      <c r="SYR1214" s="254">
        <f t="shared" si="319"/>
        <v>448.774</v>
      </c>
      <c r="SYS1214" s="236" t="s">
        <v>239</v>
      </c>
      <c r="SYT1214" s="253" t="s">
        <v>26</v>
      </c>
      <c r="SYU1214" s="197">
        <v>7</v>
      </c>
      <c r="SYV1214" s="197">
        <v>2</v>
      </c>
      <c r="SYW1214" s="198" t="s">
        <v>237</v>
      </c>
      <c r="SYX1214" s="199">
        <v>0</v>
      </c>
      <c r="SYY1214" s="199"/>
      <c r="SYZ1214" s="254">
        <f t="shared" si="319"/>
        <v>448.774</v>
      </c>
      <c r="SZA1214" s="236" t="s">
        <v>239</v>
      </c>
      <c r="SZB1214" s="253" t="s">
        <v>26</v>
      </c>
      <c r="SZC1214" s="197">
        <v>7</v>
      </c>
      <c r="SZD1214" s="197">
        <v>2</v>
      </c>
      <c r="SZE1214" s="198" t="s">
        <v>237</v>
      </c>
      <c r="SZF1214" s="199">
        <v>0</v>
      </c>
      <c r="SZG1214" s="199"/>
      <c r="SZH1214" s="254">
        <f t="shared" si="319"/>
        <v>448.774</v>
      </c>
      <c r="SZI1214" s="236" t="s">
        <v>239</v>
      </c>
      <c r="SZJ1214" s="253" t="s">
        <v>26</v>
      </c>
      <c r="SZK1214" s="197">
        <v>7</v>
      </c>
      <c r="SZL1214" s="197">
        <v>2</v>
      </c>
      <c r="SZM1214" s="198" t="s">
        <v>237</v>
      </c>
      <c r="SZN1214" s="199">
        <v>0</v>
      </c>
      <c r="SZO1214" s="199"/>
      <c r="SZP1214" s="254">
        <f t="shared" si="319"/>
        <v>448.774</v>
      </c>
      <c r="SZQ1214" s="236" t="s">
        <v>239</v>
      </c>
      <c r="SZR1214" s="253" t="s">
        <v>26</v>
      </c>
      <c r="SZS1214" s="197">
        <v>7</v>
      </c>
      <c r="SZT1214" s="197">
        <v>2</v>
      </c>
      <c r="SZU1214" s="198" t="s">
        <v>237</v>
      </c>
      <c r="SZV1214" s="199">
        <v>0</v>
      </c>
      <c r="SZW1214" s="199"/>
      <c r="SZX1214" s="254">
        <f t="shared" ref="SZX1214:TCB1214" si="320">SZX1215</f>
        <v>448.774</v>
      </c>
      <c r="SZY1214" s="236" t="s">
        <v>239</v>
      </c>
      <c r="SZZ1214" s="253" t="s">
        <v>26</v>
      </c>
      <c r="TAA1214" s="197">
        <v>7</v>
      </c>
      <c r="TAB1214" s="197">
        <v>2</v>
      </c>
      <c r="TAC1214" s="198" t="s">
        <v>237</v>
      </c>
      <c r="TAD1214" s="199">
        <v>0</v>
      </c>
      <c r="TAE1214" s="199"/>
      <c r="TAF1214" s="254">
        <f t="shared" si="320"/>
        <v>448.774</v>
      </c>
      <c r="TAG1214" s="236" t="s">
        <v>239</v>
      </c>
      <c r="TAH1214" s="253" t="s">
        <v>26</v>
      </c>
      <c r="TAI1214" s="197">
        <v>7</v>
      </c>
      <c r="TAJ1214" s="197">
        <v>2</v>
      </c>
      <c r="TAK1214" s="198" t="s">
        <v>237</v>
      </c>
      <c r="TAL1214" s="199">
        <v>0</v>
      </c>
      <c r="TAM1214" s="199"/>
      <c r="TAN1214" s="254">
        <f t="shared" si="320"/>
        <v>448.774</v>
      </c>
      <c r="TAO1214" s="236" t="s">
        <v>239</v>
      </c>
      <c r="TAP1214" s="253" t="s">
        <v>26</v>
      </c>
      <c r="TAQ1214" s="197">
        <v>7</v>
      </c>
      <c r="TAR1214" s="197">
        <v>2</v>
      </c>
      <c r="TAS1214" s="198" t="s">
        <v>237</v>
      </c>
      <c r="TAT1214" s="199">
        <v>0</v>
      </c>
      <c r="TAU1214" s="199"/>
      <c r="TAV1214" s="254">
        <f t="shared" si="320"/>
        <v>448.774</v>
      </c>
      <c r="TAW1214" s="236" t="s">
        <v>239</v>
      </c>
      <c r="TAX1214" s="253" t="s">
        <v>26</v>
      </c>
      <c r="TAY1214" s="197">
        <v>7</v>
      </c>
      <c r="TAZ1214" s="197">
        <v>2</v>
      </c>
      <c r="TBA1214" s="198" t="s">
        <v>237</v>
      </c>
      <c r="TBB1214" s="199">
        <v>0</v>
      </c>
      <c r="TBC1214" s="199"/>
      <c r="TBD1214" s="254">
        <f t="shared" si="320"/>
        <v>448.774</v>
      </c>
      <c r="TBE1214" s="236" t="s">
        <v>239</v>
      </c>
      <c r="TBF1214" s="253" t="s">
        <v>26</v>
      </c>
      <c r="TBG1214" s="197">
        <v>7</v>
      </c>
      <c r="TBH1214" s="197">
        <v>2</v>
      </c>
      <c r="TBI1214" s="198" t="s">
        <v>237</v>
      </c>
      <c r="TBJ1214" s="199">
        <v>0</v>
      </c>
      <c r="TBK1214" s="199"/>
      <c r="TBL1214" s="254">
        <f t="shared" si="320"/>
        <v>448.774</v>
      </c>
      <c r="TBM1214" s="236" t="s">
        <v>239</v>
      </c>
      <c r="TBN1214" s="253" t="s">
        <v>26</v>
      </c>
      <c r="TBO1214" s="197">
        <v>7</v>
      </c>
      <c r="TBP1214" s="197">
        <v>2</v>
      </c>
      <c r="TBQ1214" s="198" t="s">
        <v>237</v>
      </c>
      <c r="TBR1214" s="199">
        <v>0</v>
      </c>
      <c r="TBS1214" s="199"/>
      <c r="TBT1214" s="254">
        <f t="shared" si="320"/>
        <v>448.774</v>
      </c>
      <c r="TBU1214" s="236" t="s">
        <v>239</v>
      </c>
      <c r="TBV1214" s="253" t="s">
        <v>26</v>
      </c>
      <c r="TBW1214" s="197">
        <v>7</v>
      </c>
      <c r="TBX1214" s="197">
        <v>2</v>
      </c>
      <c r="TBY1214" s="198" t="s">
        <v>237</v>
      </c>
      <c r="TBZ1214" s="199">
        <v>0</v>
      </c>
      <c r="TCA1214" s="199"/>
      <c r="TCB1214" s="254">
        <f t="shared" si="320"/>
        <v>448.774</v>
      </c>
      <c r="TCC1214" s="236" t="s">
        <v>239</v>
      </c>
      <c r="TCD1214" s="253" t="s">
        <v>26</v>
      </c>
      <c r="TCE1214" s="197">
        <v>7</v>
      </c>
      <c r="TCF1214" s="197">
        <v>2</v>
      </c>
      <c r="TCG1214" s="198" t="s">
        <v>237</v>
      </c>
      <c r="TCH1214" s="199">
        <v>0</v>
      </c>
      <c r="TCI1214" s="199"/>
      <c r="TCJ1214" s="254">
        <f t="shared" ref="TCJ1214:TEN1214" si="321">TCJ1215</f>
        <v>448.774</v>
      </c>
      <c r="TCK1214" s="236" t="s">
        <v>239</v>
      </c>
      <c r="TCL1214" s="253" t="s">
        <v>26</v>
      </c>
      <c r="TCM1214" s="197">
        <v>7</v>
      </c>
      <c r="TCN1214" s="197">
        <v>2</v>
      </c>
      <c r="TCO1214" s="198" t="s">
        <v>237</v>
      </c>
      <c r="TCP1214" s="199">
        <v>0</v>
      </c>
      <c r="TCQ1214" s="199"/>
      <c r="TCR1214" s="254">
        <f t="shared" si="321"/>
        <v>448.774</v>
      </c>
      <c r="TCS1214" s="236" t="s">
        <v>239</v>
      </c>
      <c r="TCT1214" s="253" t="s">
        <v>26</v>
      </c>
      <c r="TCU1214" s="197">
        <v>7</v>
      </c>
      <c r="TCV1214" s="197">
        <v>2</v>
      </c>
      <c r="TCW1214" s="198" t="s">
        <v>237</v>
      </c>
      <c r="TCX1214" s="199">
        <v>0</v>
      </c>
      <c r="TCY1214" s="199"/>
      <c r="TCZ1214" s="254">
        <f t="shared" si="321"/>
        <v>448.774</v>
      </c>
      <c r="TDA1214" s="236" t="s">
        <v>239</v>
      </c>
      <c r="TDB1214" s="253" t="s">
        <v>26</v>
      </c>
      <c r="TDC1214" s="197">
        <v>7</v>
      </c>
      <c r="TDD1214" s="197">
        <v>2</v>
      </c>
      <c r="TDE1214" s="198" t="s">
        <v>237</v>
      </c>
      <c r="TDF1214" s="199">
        <v>0</v>
      </c>
      <c r="TDG1214" s="199"/>
      <c r="TDH1214" s="254">
        <f t="shared" si="321"/>
        <v>448.774</v>
      </c>
      <c r="TDI1214" s="236" t="s">
        <v>239</v>
      </c>
      <c r="TDJ1214" s="253" t="s">
        <v>26</v>
      </c>
      <c r="TDK1214" s="197">
        <v>7</v>
      </c>
      <c r="TDL1214" s="197">
        <v>2</v>
      </c>
      <c r="TDM1214" s="198" t="s">
        <v>237</v>
      </c>
      <c r="TDN1214" s="199">
        <v>0</v>
      </c>
      <c r="TDO1214" s="199"/>
      <c r="TDP1214" s="254">
        <f t="shared" si="321"/>
        <v>448.774</v>
      </c>
      <c r="TDQ1214" s="236" t="s">
        <v>239</v>
      </c>
      <c r="TDR1214" s="253" t="s">
        <v>26</v>
      </c>
      <c r="TDS1214" s="197">
        <v>7</v>
      </c>
      <c r="TDT1214" s="197">
        <v>2</v>
      </c>
      <c r="TDU1214" s="198" t="s">
        <v>237</v>
      </c>
      <c r="TDV1214" s="199">
        <v>0</v>
      </c>
      <c r="TDW1214" s="199"/>
      <c r="TDX1214" s="254">
        <f t="shared" si="321"/>
        <v>448.774</v>
      </c>
      <c r="TDY1214" s="236" t="s">
        <v>239</v>
      </c>
      <c r="TDZ1214" s="253" t="s">
        <v>26</v>
      </c>
      <c r="TEA1214" s="197">
        <v>7</v>
      </c>
      <c r="TEB1214" s="197">
        <v>2</v>
      </c>
      <c r="TEC1214" s="198" t="s">
        <v>237</v>
      </c>
      <c r="TED1214" s="199">
        <v>0</v>
      </c>
      <c r="TEE1214" s="199"/>
      <c r="TEF1214" s="254">
        <f t="shared" si="321"/>
        <v>448.774</v>
      </c>
      <c r="TEG1214" s="236" t="s">
        <v>239</v>
      </c>
      <c r="TEH1214" s="253" t="s">
        <v>26</v>
      </c>
      <c r="TEI1214" s="197">
        <v>7</v>
      </c>
      <c r="TEJ1214" s="197">
        <v>2</v>
      </c>
      <c r="TEK1214" s="198" t="s">
        <v>237</v>
      </c>
      <c r="TEL1214" s="199">
        <v>0</v>
      </c>
      <c r="TEM1214" s="199"/>
      <c r="TEN1214" s="254">
        <f t="shared" si="321"/>
        <v>448.774</v>
      </c>
      <c r="TEO1214" s="236" t="s">
        <v>239</v>
      </c>
      <c r="TEP1214" s="253" t="s">
        <v>26</v>
      </c>
      <c r="TEQ1214" s="197">
        <v>7</v>
      </c>
      <c r="TER1214" s="197">
        <v>2</v>
      </c>
      <c r="TES1214" s="198" t="s">
        <v>237</v>
      </c>
      <c r="TET1214" s="199">
        <v>0</v>
      </c>
      <c r="TEU1214" s="199"/>
      <c r="TEV1214" s="254">
        <f t="shared" ref="TEV1214:TGZ1214" si="322">TEV1215</f>
        <v>448.774</v>
      </c>
      <c r="TEW1214" s="236" t="s">
        <v>239</v>
      </c>
      <c r="TEX1214" s="253" t="s">
        <v>26</v>
      </c>
      <c r="TEY1214" s="197">
        <v>7</v>
      </c>
      <c r="TEZ1214" s="197">
        <v>2</v>
      </c>
      <c r="TFA1214" s="198" t="s">
        <v>237</v>
      </c>
      <c r="TFB1214" s="199">
        <v>0</v>
      </c>
      <c r="TFC1214" s="199"/>
      <c r="TFD1214" s="254">
        <f t="shared" si="322"/>
        <v>448.774</v>
      </c>
      <c r="TFE1214" s="236" t="s">
        <v>239</v>
      </c>
      <c r="TFF1214" s="253" t="s">
        <v>26</v>
      </c>
      <c r="TFG1214" s="197">
        <v>7</v>
      </c>
      <c r="TFH1214" s="197">
        <v>2</v>
      </c>
      <c r="TFI1214" s="198" t="s">
        <v>237</v>
      </c>
      <c r="TFJ1214" s="199">
        <v>0</v>
      </c>
      <c r="TFK1214" s="199"/>
      <c r="TFL1214" s="254">
        <f t="shared" si="322"/>
        <v>448.774</v>
      </c>
      <c r="TFM1214" s="236" t="s">
        <v>239</v>
      </c>
      <c r="TFN1214" s="253" t="s">
        <v>26</v>
      </c>
      <c r="TFO1214" s="197">
        <v>7</v>
      </c>
      <c r="TFP1214" s="197">
        <v>2</v>
      </c>
      <c r="TFQ1214" s="198" t="s">
        <v>237</v>
      </c>
      <c r="TFR1214" s="199">
        <v>0</v>
      </c>
      <c r="TFS1214" s="199"/>
      <c r="TFT1214" s="254">
        <f t="shared" si="322"/>
        <v>448.774</v>
      </c>
      <c r="TFU1214" s="236" t="s">
        <v>239</v>
      </c>
      <c r="TFV1214" s="253" t="s">
        <v>26</v>
      </c>
      <c r="TFW1214" s="197">
        <v>7</v>
      </c>
      <c r="TFX1214" s="197">
        <v>2</v>
      </c>
      <c r="TFY1214" s="198" t="s">
        <v>237</v>
      </c>
      <c r="TFZ1214" s="199">
        <v>0</v>
      </c>
      <c r="TGA1214" s="199"/>
      <c r="TGB1214" s="254">
        <f t="shared" si="322"/>
        <v>448.774</v>
      </c>
      <c r="TGC1214" s="236" t="s">
        <v>239</v>
      </c>
      <c r="TGD1214" s="253" t="s">
        <v>26</v>
      </c>
      <c r="TGE1214" s="197">
        <v>7</v>
      </c>
      <c r="TGF1214" s="197">
        <v>2</v>
      </c>
      <c r="TGG1214" s="198" t="s">
        <v>237</v>
      </c>
      <c r="TGH1214" s="199">
        <v>0</v>
      </c>
      <c r="TGI1214" s="199"/>
      <c r="TGJ1214" s="254">
        <f t="shared" si="322"/>
        <v>448.774</v>
      </c>
      <c r="TGK1214" s="236" t="s">
        <v>239</v>
      </c>
      <c r="TGL1214" s="253" t="s">
        <v>26</v>
      </c>
      <c r="TGM1214" s="197">
        <v>7</v>
      </c>
      <c r="TGN1214" s="197">
        <v>2</v>
      </c>
      <c r="TGO1214" s="198" t="s">
        <v>237</v>
      </c>
      <c r="TGP1214" s="199">
        <v>0</v>
      </c>
      <c r="TGQ1214" s="199"/>
      <c r="TGR1214" s="254">
        <f t="shared" si="322"/>
        <v>448.774</v>
      </c>
      <c r="TGS1214" s="236" t="s">
        <v>239</v>
      </c>
      <c r="TGT1214" s="253" t="s">
        <v>26</v>
      </c>
      <c r="TGU1214" s="197">
        <v>7</v>
      </c>
      <c r="TGV1214" s="197">
        <v>2</v>
      </c>
      <c r="TGW1214" s="198" t="s">
        <v>237</v>
      </c>
      <c r="TGX1214" s="199">
        <v>0</v>
      </c>
      <c r="TGY1214" s="199"/>
      <c r="TGZ1214" s="254">
        <f t="shared" si="322"/>
        <v>448.774</v>
      </c>
      <c r="THA1214" s="236" t="s">
        <v>239</v>
      </c>
      <c r="THB1214" s="253" t="s">
        <v>26</v>
      </c>
      <c r="THC1214" s="197">
        <v>7</v>
      </c>
      <c r="THD1214" s="197">
        <v>2</v>
      </c>
      <c r="THE1214" s="198" t="s">
        <v>237</v>
      </c>
      <c r="THF1214" s="199">
        <v>0</v>
      </c>
      <c r="THG1214" s="199"/>
      <c r="THH1214" s="254">
        <f t="shared" ref="THH1214:TJL1214" si="323">THH1215</f>
        <v>448.774</v>
      </c>
      <c r="THI1214" s="236" t="s">
        <v>239</v>
      </c>
      <c r="THJ1214" s="253" t="s">
        <v>26</v>
      </c>
      <c r="THK1214" s="197">
        <v>7</v>
      </c>
      <c r="THL1214" s="197">
        <v>2</v>
      </c>
      <c r="THM1214" s="198" t="s">
        <v>237</v>
      </c>
      <c r="THN1214" s="199">
        <v>0</v>
      </c>
      <c r="THO1214" s="199"/>
      <c r="THP1214" s="254">
        <f t="shared" si="323"/>
        <v>448.774</v>
      </c>
      <c r="THQ1214" s="236" t="s">
        <v>239</v>
      </c>
      <c r="THR1214" s="253" t="s">
        <v>26</v>
      </c>
      <c r="THS1214" s="197">
        <v>7</v>
      </c>
      <c r="THT1214" s="197">
        <v>2</v>
      </c>
      <c r="THU1214" s="198" t="s">
        <v>237</v>
      </c>
      <c r="THV1214" s="199">
        <v>0</v>
      </c>
      <c r="THW1214" s="199"/>
      <c r="THX1214" s="254">
        <f t="shared" si="323"/>
        <v>448.774</v>
      </c>
      <c r="THY1214" s="236" t="s">
        <v>239</v>
      </c>
      <c r="THZ1214" s="253" t="s">
        <v>26</v>
      </c>
      <c r="TIA1214" s="197">
        <v>7</v>
      </c>
      <c r="TIB1214" s="197">
        <v>2</v>
      </c>
      <c r="TIC1214" s="198" t="s">
        <v>237</v>
      </c>
      <c r="TID1214" s="199">
        <v>0</v>
      </c>
      <c r="TIE1214" s="199"/>
      <c r="TIF1214" s="254">
        <f t="shared" si="323"/>
        <v>448.774</v>
      </c>
      <c r="TIG1214" s="236" t="s">
        <v>239</v>
      </c>
      <c r="TIH1214" s="253" t="s">
        <v>26</v>
      </c>
      <c r="TII1214" s="197">
        <v>7</v>
      </c>
      <c r="TIJ1214" s="197">
        <v>2</v>
      </c>
      <c r="TIK1214" s="198" t="s">
        <v>237</v>
      </c>
      <c r="TIL1214" s="199">
        <v>0</v>
      </c>
      <c r="TIM1214" s="199"/>
      <c r="TIN1214" s="254">
        <f t="shared" si="323"/>
        <v>448.774</v>
      </c>
      <c r="TIO1214" s="236" t="s">
        <v>239</v>
      </c>
      <c r="TIP1214" s="253" t="s">
        <v>26</v>
      </c>
      <c r="TIQ1214" s="197">
        <v>7</v>
      </c>
      <c r="TIR1214" s="197">
        <v>2</v>
      </c>
      <c r="TIS1214" s="198" t="s">
        <v>237</v>
      </c>
      <c r="TIT1214" s="199">
        <v>0</v>
      </c>
      <c r="TIU1214" s="199"/>
      <c r="TIV1214" s="254">
        <f t="shared" si="323"/>
        <v>448.774</v>
      </c>
      <c r="TIW1214" s="236" t="s">
        <v>239</v>
      </c>
      <c r="TIX1214" s="253" t="s">
        <v>26</v>
      </c>
      <c r="TIY1214" s="197">
        <v>7</v>
      </c>
      <c r="TIZ1214" s="197">
        <v>2</v>
      </c>
      <c r="TJA1214" s="198" t="s">
        <v>237</v>
      </c>
      <c r="TJB1214" s="199">
        <v>0</v>
      </c>
      <c r="TJC1214" s="199"/>
      <c r="TJD1214" s="254">
        <f t="shared" si="323"/>
        <v>448.774</v>
      </c>
      <c r="TJE1214" s="236" t="s">
        <v>239</v>
      </c>
      <c r="TJF1214" s="253" t="s">
        <v>26</v>
      </c>
      <c r="TJG1214" s="197">
        <v>7</v>
      </c>
      <c r="TJH1214" s="197">
        <v>2</v>
      </c>
      <c r="TJI1214" s="198" t="s">
        <v>237</v>
      </c>
      <c r="TJJ1214" s="199">
        <v>0</v>
      </c>
      <c r="TJK1214" s="199"/>
      <c r="TJL1214" s="254">
        <f t="shared" si="323"/>
        <v>448.774</v>
      </c>
      <c r="TJM1214" s="236" t="s">
        <v>239</v>
      </c>
      <c r="TJN1214" s="253" t="s">
        <v>26</v>
      </c>
      <c r="TJO1214" s="197">
        <v>7</v>
      </c>
      <c r="TJP1214" s="197">
        <v>2</v>
      </c>
      <c r="TJQ1214" s="198" t="s">
        <v>237</v>
      </c>
      <c r="TJR1214" s="199">
        <v>0</v>
      </c>
      <c r="TJS1214" s="199"/>
      <c r="TJT1214" s="254">
        <f t="shared" ref="TJT1214:TLX1214" si="324">TJT1215</f>
        <v>448.774</v>
      </c>
      <c r="TJU1214" s="236" t="s">
        <v>239</v>
      </c>
      <c r="TJV1214" s="253" t="s">
        <v>26</v>
      </c>
      <c r="TJW1214" s="197">
        <v>7</v>
      </c>
      <c r="TJX1214" s="197">
        <v>2</v>
      </c>
      <c r="TJY1214" s="198" t="s">
        <v>237</v>
      </c>
      <c r="TJZ1214" s="199">
        <v>0</v>
      </c>
      <c r="TKA1214" s="199"/>
      <c r="TKB1214" s="254">
        <f t="shared" si="324"/>
        <v>448.774</v>
      </c>
      <c r="TKC1214" s="236" t="s">
        <v>239</v>
      </c>
      <c r="TKD1214" s="253" t="s">
        <v>26</v>
      </c>
      <c r="TKE1214" s="197">
        <v>7</v>
      </c>
      <c r="TKF1214" s="197">
        <v>2</v>
      </c>
      <c r="TKG1214" s="198" t="s">
        <v>237</v>
      </c>
      <c r="TKH1214" s="199">
        <v>0</v>
      </c>
      <c r="TKI1214" s="199"/>
      <c r="TKJ1214" s="254">
        <f t="shared" si="324"/>
        <v>448.774</v>
      </c>
      <c r="TKK1214" s="236" t="s">
        <v>239</v>
      </c>
      <c r="TKL1214" s="253" t="s">
        <v>26</v>
      </c>
      <c r="TKM1214" s="197">
        <v>7</v>
      </c>
      <c r="TKN1214" s="197">
        <v>2</v>
      </c>
      <c r="TKO1214" s="198" t="s">
        <v>237</v>
      </c>
      <c r="TKP1214" s="199">
        <v>0</v>
      </c>
      <c r="TKQ1214" s="199"/>
      <c r="TKR1214" s="254">
        <f t="shared" si="324"/>
        <v>448.774</v>
      </c>
      <c r="TKS1214" s="236" t="s">
        <v>239</v>
      </c>
      <c r="TKT1214" s="253" t="s">
        <v>26</v>
      </c>
      <c r="TKU1214" s="197">
        <v>7</v>
      </c>
      <c r="TKV1214" s="197">
        <v>2</v>
      </c>
      <c r="TKW1214" s="198" t="s">
        <v>237</v>
      </c>
      <c r="TKX1214" s="199">
        <v>0</v>
      </c>
      <c r="TKY1214" s="199"/>
      <c r="TKZ1214" s="254">
        <f t="shared" si="324"/>
        <v>448.774</v>
      </c>
      <c r="TLA1214" s="236" t="s">
        <v>239</v>
      </c>
      <c r="TLB1214" s="253" t="s">
        <v>26</v>
      </c>
      <c r="TLC1214" s="197">
        <v>7</v>
      </c>
      <c r="TLD1214" s="197">
        <v>2</v>
      </c>
      <c r="TLE1214" s="198" t="s">
        <v>237</v>
      </c>
      <c r="TLF1214" s="199">
        <v>0</v>
      </c>
      <c r="TLG1214" s="199"/>
      <c r="TLH1214" s="254">
        <f t="shared" si="324"/>
        <v>448.774</v>
      </c>
      <c r="TLI1214" s="236" t="s">
        <v>239</v>
      </c>
      <c r="TLJ1214" s="253" t="s">
        <v>26</v>
      </c>
      <c r="TLK1214" s="197">
        <v>7</v>
      </c>
      <c r="TLL1214" s="197">
        <v>2</v>
      </c>
      <c r="TLM1214" s="198" t="s">
        <v>237</v>
      </c>
      <c r="TLN1214" s="199">
        <v>0</v>
      </c>
      <c r="TLO1214" s="199"/>
      <c r="TLP1214" s="254">
        <f t="shared" si="324"/>
        <v>448.774</v>
      </c>
      <c r="TLQ1214" s="236" t="s">
        <v>239</v>
      </c>
      <c r="TLR1214" s="253" t="s">
        <v>26</v>
      </c>
      <c r="TLS1214" s="197">
        <v>7</v>
      </c>
      <c r="TLT1214" s="197">
        <v>2</v>
      </c>
      <c r="TLU1214" s="198" t="s">
        <v>237</v>
      </c>
      <c r="TLV1214" s="199">
        <v>0</v>
      </c>
      <c r="TLW1214" s="199"/>
      <c r="TLX1214" s="254">
        <f t="shared" si="324"/>
        <v>448.774</v>
      </c>
      <c r="TLY1214" s="236" t="s">
        <v>239</v>
      </c>
      <c r="TLZ1214" s="253" t="s">
        <v>26</v>
      </c>
      <c r="TMA1214" s="197">
        <v>7</v>
      </c>
      <c r="TMB1214" s="197">
        <v>2</v>
      </c>
      <c r="TMC1214" s="198" t="s">
        <v>237</v>
      </c>
      <c r="TMD1214" s="199">
        <v>0</v>
      </c>
      <c r="TME1214" s="199"/>
      <c r="TMF1214" s="254">
        <f t="shared" ref="TMF1214:TOJ1214" si="325">TMF1215</f>
        <v>448.774</v>
      </c>
      <c r="TMG1214" s="236" t="s">
        <v>239</v>
      </c>
      <c r="TMH1214" s="253" t="s">
        <v>26</v>
      </c>
      <c r="TMI1214" s="197">
        <v>7</v>
      </c>
      <c r="TMJ1214" s="197">
        <v>2</v>
      </c>
      <c r="TMK1214" s="198" t="s">
        <v>237</v>
      </c>
      <c r="TML1214" s="199">
        <v>0</v>
      </c>
      <c r="TMM1214" s="199"/>
      <c r="TMN1214" s="254">
        <f t="shared" si="325"/>
        <v>448.774</v>
      </c>
      <c r="TMO1214" s="236" t="s">
        <v>239</v>
      </c>
      <c r="TMP1214" s="253" t="s">
        <v>26</v>
      </c>
      <c r="TMQ1214" s="197">
        <v>7</v>
      </c>
      <c r="TMR1214" s="197">
        <v>2</v>
      </c>
      <c r="TMS1214" s="198" t="s">
        <v>237</v>
      </c>
      <c r="TMT1214" s="199">
        <v>0</v>
      </c>
      <c r="TMU1214" s="199"/>
      <c r="TMV1214" s="254">
        <f t="shared" si="325"/>
        <v>448.774</v>
      </c>
      <c r="TMW1214" s="236" t="s">
        <v>239</v>
      </c>
      <c r="TMX1214" s="253" t="s">
        <v>26</v>
      </c>
      <c r="TMY1214" s="197">
        <v>7</v>
      </c>
      <c r="TMZ1214" s="197">
        <v>2</v>
      </c>
      <c r="TNA1214" s="198" t="s">
        <v>237</v>
      </c>
      <c r="TNB1214" s="199">
        <v>0</v>
      </c>
      <c r="TNC1214" s="199"/>
      <c r="TND1214" s="254">
        <f t="shared" si="325"/>
        <v>448.774</v>
      </c>
      <c r="TNE1214" s="236" t="s">
        <v>239</v>
      </c>
      <c r="TNF1214" s="253" t="s">
        <v>26</v>
      </c>
      <c r="TNG1214" s="197">
        <v>7</v>
      </c>
      <c r="TNH1214" s="197">
        <v>2</v>
      </c>
      <c r="TNI1214" s="198" t="s">
        <v>237</v>
      </c>
      <c r="TNJ1214" s="199">
        <v>0</v>
      </c>
      <c r="TNK1214" s="199"/>
      <c r="TNL1214" s="254">
        <f t="shared" si="325"/>
        <v>448.774</v>
      </c>
      <c r="TNM1214" s="236" t="s">
        <v>239</v>
      </c>
      <c r="TNN1214" s="253" t="s">
        <v>26</v>
      </c>
      <c r="TNO1214" s="197">
        <v>7</v>
      </c>
      <c r="TNP1214" s="197">
        <v>2</v>
      </c>
      <c r="TNQ1214" s="198" t="s">
        <v>237</v>
      </c>
      <c r="TNR1214" s="199">
        <v>0</v>
      </c>
      <c r="TNS1214" s="199"/>
      <c r="TNT1214" s="254">
        <f t="shared" si="325"/>
        <v>448.774</v>
      </c>
      <c r="TNU1214" s="236" t="s">
        <v>239</v>
      </c>
      <c r="TNV1214" s="253" t="s">
        <v>26</v>
      </c>
      <c r="TNW1214" s="197">
        <v>7</v>
      </c>
      <c r="TNX1214" s="197">
        <v>2</v>
      </c>
      <c r="TNY1214" s="198" t="s">
        <v>237</v>
      </c>
      <c r="TNZ1214" s="199">
        <v>0</v>
      </c>
      <c r="TOA1214" s="199"/>
      <c r="TOB1214" s="254">
        <f t="shared" si="325"/>
        <v>448.774</v>
      </c>
      <c r="TOC1214" s="236" t="s">
        <v>239</v>
      </c>
      <c r="TOD1214" s="253" t="s">
        <v>26</v>
      </c>
      <c r="TOE1214" s="197">
        <v>7</v>
      </c>
      <c r="TOF1214" s="197">
        <v>2</v>
      </c>
      <c r="TOG1214" s="198" t="s">
        <v>237</v>
      </c>
      <c r="TOH1214" s="199">
        <v>0</v>
      </c>
      <c r="TOI1214" s="199"/>
      <c r="TOJ1214" s="254">
        <f t="shared" si="325"/>
        <v>448.774</v>
      </c>
      <c r="TOK1214" s="236" t="s">
        <v>239</v>
      </c>
      <c r="TOL1214" s="253" t="s">
        <v>26</v>
      </c>
      <c r="TOM1214" s="197">
        <v>7</v>
      </c>
      <c r="TON1214" s="197">
        <v>2</v>
      </c>
      <c r="TOO1214" s="198" t="s">
        <v>237</v>
      </c>
      <c r="TOP1214" s="199">
        <v>0</v>
      </c>
      <c r="TOQ1214" s="199"/>
      <c r="TOR1214" s="254">
        <f t="shared" ref="TOR1214:TQV1214" si="326">TOR1215</f>
        <v>448.774</v>
      </c>
      <c r="TOS1214" s="236" t="s">
        <v>239</v>
      </c>
      <c r="TOT1214" s="253" t="s">
        <v>26</v>
      </c>
      <c r="TOU1214" s="197">
        <v>7</v>
      </c>
      <c r="TOV1214" s="197">
        <v>2</v>
      </c>
      <c r="TOW1214" s="198" t="s">
        <v>237</v>
      </c>
      <c r="TOX1214" s="199">
        <v>0</v>
      </c>
      <c r="TOY1214" s="199"/>
      <c r="TOZ1214" s="254">
        <f t="shared" si="326"/>
        <v>448.774</v>
      </c>
      <c r="TPA1214" s="236" t="s">
        <v>239</v>
      </c>
      <c r="TPB1214" s="253" t="s">
        <v>26</v>
      </c>
      <c r="TPC1214" s="197">
        <v>7</v>
      </c>
      <c r="TPD1214" s="197">
        <v>2</v>
      </c>
      <c r="TPE1214" s="198" t="s">
        <v>237</v>
      </c>
      <c r="TPF1214" s="199">
        <v>0</v>
      </c>
      <c r="TPG1214" s="199"/>
      <c r="TPH1214" s="254">
        <f t="shared" si="326"/>
        <v>448.774</v>
      </c>
      <c r="TPI1214" s="236" t="s">
        <v>239</v>
      </c>
      <c r="TPJ1214" s="253" t="s">
        <v>26</v>
      </c>
      <c r="TPK1214" s="197">
        <v>7</v>
      </c>
      <c r="TPL1214" s="197">
        <v>2</v>
      </c>
      <c r="TPM1214" s="198" t="s">
        <v>237</v>
      </c>
      <c r="TPN1214" s="199">
        <v>0</v>
      </c>
      <c r="TPO1214" s="199"/>
      <c r="TPP1214" s="254">
        <f t="shared" si="326"/>
        <v>448.774</v>
      </c>
      <c r="TPQ1214" s="236" t="s">
        <v>239</v>
      </c>
      <c r="TPR1214" s="253" t="s">
        <v>26</v>
      </c>
      <c r="TPS1214" s="197">
        <v>7</v>
      </c>
      <c r="TPT1214" s="197">
        <v>2</v>
      </c>
      <c r="TPU1214" s="198" t="s">
        <v>237</v>
      </c>
      <c r="TPV1214" s="199">
        <v>0</v>
      </c>
      <c r="TPW1214" s="199"/>
      <c r="TPX1214" s="254">
        <f t="shared" si="326"/>
        <v>448.774</v>
      </c>
      <c r="TPY1214" s="236" t="s">
        <v>239</v>
      </c>
      <c r="TPZ1214" s="253" t="s">
        <v>26</v>
      </c>
      <c r="TQA1214" s="197">
        <v>7</v>
      </c>
      <c r="TQB1214" s="197">
        <v>2</v>
      </c>
      <c r="TQC1214" s="198" t="s">
        <v>237</v>
      </c>
      <c r="TQD1214" s="199">
        <v>0</v>
      </c>
      <c r="TQE1214" s="199"/>
      <c r="TQF1214" s="254">
        <f t="shared" si="326"/>
        <v>448.774</v>
      </c>
      <c r="TQG1214" s="236" t="s">
        <v>239</v>
      </c>
      <c r="TQH1214" s="253" t="s">
        <v>26</v>
      </c>
      <c r="TQI1214" s="197">
        <v>7</v>
      </c>
      <c r="TQJ1214" s="197">
        <v>2</v>
      </c>
      <c r="TQK1214" s="198" t="s">
        <v>237</v>
      </c>
      <c r="TQL1214" s="199">
        <v>0</v>
      </c>
      <c r="TQM1214" s="199"/>
      <c r="TQN1214" s="254">
        <f t="shared" si="326"/>
        <v>448.774</v>
      </c>
      <c r="TQO1214" s="236" t="s">
        <v>239</v>
      </c>
      <c r="TQP1214" s="253" t="s">
        <v>26</v>
      </c>
      <c r="TQQ1214" s="197">
        <v>7</v>
      </c>
      <c r="TQR1214" s="197">
        <v>2</v>
      </c>
      <c r="TQS1214" s="198" t="s">
        <v>237</v>
      </c>
      <c r="TQT1214" s="199">
        <v>0</v>
      </c>
      <c r="TQU1214" s="199"/>
      <c r="TQV1214" s="254">
        <f t="shared" si="326"/>
        <v>448.774</v>
      </c>
      <c r="TQW1214" s="236" t="s">
        <v>239</v>
      </c>
      <c r="TQX1214" s="253" t="s">
        <v>26</v>
      </c>
      <c r="TQY1214" s="197">
        <v>7</v>
      </c>
      <c r="TQZ1214" s="197">
        <v>2</v>
      </c>
      <c r="TRA1214" s="198" t="s">
        <v>237</v>
      </c>
      <c r="TRB1214" s="199">
        <v>0</v>
      </c>
      <c r="TRC1214" s="199"/>
      <c r="TRD1214" s="254">
        <f t="shared" ref="TRD1214:TTH1214" si="327">TRD1215</f>
        <v>448.774</v>
      </c>
      <c r="TRE1214" s="236" t="s">
        <v>239</v>
      </c>
      <c r="TRF1214" s="253" t="s">
        <v>26</v>
      </c>
      <c r="TRG1214" s="197">
        <v>7</v>
      </c>
      <c r="TRH1214" s="197">
        <v>2</v>
      </c>
      <c r="TRI1214" s="198" t="s">
        <v>237</v>
      </c>
      <c r="TRJ1214" s="199">
        <v>0</v>
      </c>
      <c r="TRK1214" s="199"/>
      <c r="TRL1214" s="254">
        <f t="shared" si="327"/>
        <v>448.774</v>
      </c>
      <c r="TRM1214" s="236" t="s">
        <v>239</v>
      </c>
      <c r="TRN1214" s="253" t="s">
        <v>26</v>
      </c>
      <c r="TRO1214" s="197">
        <v>7</v>
      </c>
      <c r="TRP1214" s="197">
        <v>2</v>
      </c>
      <c r="TRQ1214" s="198" t="s">
        <v>237</v>
      </c>
      <c r="TRR1214" s="199">
        <v>0</v>
      </c>
      <c r="TRS1214" s="199"/>
      <c r="TRT1214" s="254">
        <f t="shared" si="327"/>
        <v>448.774</v>
      </c>
      <c r="TRU1214" s="236" t="s">
        <v>239</v>
      </c>
      <c r="TRV1214" s="253" t="s">
        <v>26</v>
      </c>
      <c r="TRW1214" s="197">
        <v>7</v>
      </c>
      <c r="TRX1214" s="197">
        <v>2</v>
      </c>
      <c r="TRY1214" s="198" t="s">
        <v>237</v>
      </c>
      <c r="TRZ1214" s="199">
        <v>0</v>
      </c>
      <c r="TSA1214" s="199"/>
      <c r="TSB1214" s="254">
        <f t="shared" si="327"/>
        <v>448.774</v>
      </c>
      <c r="TSC1214" s="236" t="s">
        <v>239</v>
      </c>
      <c r="TSD1214" s="253" t="s">
        <v>26</v>
      </c>
      <c r="TSE1214" s="197">
        <v>7</v>
      </c>
      <c r="TSF1214" s="197">
        <v>2</v>
      </c>
      <c r="TSG1214" s="198" t="s">
        <v>237</v>
      </c>
      <c r="TSH1214" s="199">
        <v>0</v>
      </c>
      <c r="TSI1214" s="199"/>
      <c r="TSJ1214" s="254">
        <f t="shared" si="327"/>
        <v>448.774</v>
      </c>
      <c r="TSK1214" s="236" t="s">
        <v>239</v>
      </c>
      <c r="TSL1214" s="253" t="s">
        <v>26</v>
      </c>
      <c r="TSM1214" s="197">
        <v>7</v>
      </c>
      <c r="TSN1214" s="197">
        <v>2</v>
      </c>
      <c r="TSO1214" s="198" t="s">
        <v>237</v>
      </c>
      <c r="TSP1214" s="199">
        <v>0</v>
      </c>
      <c r="TSQ1214" s="199"/>
      <c r="TSR1214" s="254">
        <f t="shared" si="327"/>
        <v>448.774</v>
      </c>
      <c r="TSS1214" s="236" t="s">
        <v>239</v>
      </c>
      <c r="TST1214" s="253" t="s">
        <v>26</v>
      </c>
      <c r="TSU1214" s="197">
        <v>7</v>
      </c>
      <c r="TSV1214" s="197">
        <v>2</v>
      </c>
      <c r="TSW1214" s="198" t="s">
        <v>237</v>
      </c>
      <c r="TSX1214" s="199">
        <v>0</v>
      </c>
      <c r="TSY1214" s="199"/>
      <c r="TSZ1214" s="254">
        <f t="shared" si="327"/>
        <v>448.774</v>
      </c>
      <c r="TTA1214" s="236" t="s">
        <v>239</v>
      </c>
      <c r="TTB1214" s="253" t="s">
        <v>26</v>
      </c>
      <c r="TTC1214" s="197">
        <v>7</v>
      </c>
      <c r="TTD1214" s="197">
        <v>2</v>
      </c>
      <c r="TTE1214" s="198" t="s">
        <v>237</v>
      </c>
      <c r="TTF1214" s="199">
        <v>0</v>
      </c>
      <c r="TTG1214" s="199"/>
      <c r="TTH1214" s="254">
        <f t="shared" si="327"/>
        <v>448.774</v>
      </c>
      <c r="TTI1214" s="236" t="s">
        <v>239</v>
      </c>
      <c r="TTJ1214" s="253" t="s">
        <v>26</v>
      </c>
      <c r="TTK1214" s="197">
        <v>7</v>
      </c>
      <c r="TTL1214" s="197">
        <v>2</v>
      </c>
      <c r="TTM1214" s="198" t="s">
        <v>237</v>
      </c>
      <c r="TTN1214" s="199">
        <v>0</v>
      </c>
      <c r="TTO1214" s="199"/>
      <c r="TTP1214" s="254">
        <f t="shared" ref="TTP1214:TVT1214" si="328">TTP1215</f>
        <v>448.774</v>
      </c>
      <c r="TTQ1214" s="236" t="s">
        <v>239</v>
      </c>
      <c r="TTR1214" s="253" t="s">
        <v>26</v>
      </c>
      <c r="TTS1214" s="197">
        <v>7</v>
      </c>
      <c r="TTT1214" s="197">
        <v>2</v>
      </c>
      <c r="TTU1214" s="198" t="s">
        <v>237</v>
      </c>
      <c r="TTV1214" s="199">
        <v>0</v>
      </c>
      <c r="TTW1214" s="199"/>
      <c r="TTX1214" s="254">
        <f t="shared" si="328"/>
        <v>448.774</v>
      </c>
      <c r="TTY1214" s="236" t="s">
        <v>239</v>
      </c>
      <c r="TTZ1214" s="253" t="s">
        <v>26</v>
      </c>
      <c r="TUA1214" s="197">
        <v>7</v>
      </c>
      <c r="TUB1214" s="197">
        <v>2</v>
      </c>
      <c r="TUC1214" s="198" t="s">
        <v>237</v>
      </c>
      <c r="TUD1214" s="199">
        <v>0</v>
      </c>
      <c r="TUE1214" s="199"/>
      <c r="TUF1214" s="254">
        <f t="shared" si="328"/>
        <v>448.774</v>
      </c>
      <c r="TUG1214" s="236" t="s">
        <v>239</v>
      </c>
      <c r="TUH1214" s="253" t="s">
        <v>26</v>
      </c>
      <c r="TUI1214" s="197">
        <v>7</v>
      </c>
      <c r="TUJ1214" s="197">
        <v>2</v>
      </c>
      <c r="TUK1214" s="198" t="s">
        <v>237</v>
      </c>
      <c r="TUL1214" s="199">
        <v>0</v>
      </c>
      <c r="TUM1214" s="199"/>
      <c r="TUN1214" s="254">
        <f t="shared" si="328"/>
        <v>448.774</v>
      </c>
      <c r="TUO1214" s="236" t="s">
        <v>239</v>
      </c>
      <c r="TUP1214" s="253" t="s">
        <v>26</v>
      </c>
      <c r="TUQ1214" s="197">
        <v>7</v>
      </c>
      <c r="TUR1214" s="197">
        <v>2</v>
      </c>
      <c r="TUS1214" s="198" t="s">
        <v>237</v>
      </c>
      <c r="TUT1214" s="199">
        <v>0</v>
      </c>
      <c r="TUU1214" s="199"/>
      <c r="TUV1214" s="254">
        <f t="shared" si="328"/>
        <v>448.774</v>
      </c>
      <c r="TUW1214" s="236" t="s">
        <v>239</v>
      </c>
      <c r="TUX1214" s="253" t="s">
        <v>26</v>
      </c>
      <c r="TUY1214" s="197">
        <v>7</v>
      </c>
      <c r="TUZ1214" s="197">
        <v>2</v>
      </c>
      <c r="TVA1214" s="198" t="s">
        <v>237</v>
      </c>
      <c r="TVB1214" s="199">
        <v>0</v>
      </c>
      <c r="TVC1214" s="199"/>
      <c r="TVD1214" s="254">
        <f t="shared" si="328"/>
        <v>448.774</v>
      </c>
      <c r="TVE1214" s="236" t="s">
        <v>239</v>
      </c>
      <c r="TVF1214" s="253" t="s">
        <v>26</v>
      </c>
      <c r="TVG1214" s="197">
        <v>7</v>
      </c>
      <c r="TVH1214" s="197">
        <v>2</v>
      </c>
      <c r="TVI1214" s="198" t="s">
        <v>237</v>
      </c>
      <c r="TVJ1214" s="199">
        <v>0</v>
      </c>
      <c r="TVK1214" s="199"/>
      <c r="TVL1214" s="254">
        <f t="shared" si="328"/>
        <v>448.774</v>
      </c>
      <c r="TVM1214" s="236" t="s">
        <v>239</v>
      </c>
      <c r="TVN1214" s="253" t="s">
        <v>26</v>
      </c>
      <c r="TVO1214" s="197">
        <v>7</v>
      </c>
      <c r="TVP1214" s="197">
        <v>2</v>
      </c>
      <c r="TVQ1214" s="198" t="s">
        <v>237</v>
      </c>
      <c r="TVR1214" s="199">
        <v>0</v>
      </c>
      <c r="TVS1214" s="199"/>
      <c r="TVT1214" s="254">
        <f t="shared" si="328"/>
        <v>448.774</v>
      </c>
      <c r="TVU1214" s="236" t="s">
        <v>239</v>
      </c>
      <c r="TVV1214" s="253" t="s">
        <v>26</v>
      </c>
      <c r="TVW1214" s="197">
        <v>7</v>
      </c>
      <c r="TVX1214" s="197">
        <v>2</v>
      </c>
      <c r="TVY1214" s="198" t="s">
        <v>237</v>
      </c>
      <c r="TVZ1214" s="199">
        <v>0</v>
      </c>
      <c r="TWA1214" s="199"/>
      <c r="TWB1214" s="254">
        <f t="shared" ref="TWB1214:TYF1214" si="329">TWB1215</f>
        <v>448.774</v>
      </c>
      <c r="TWC1214" s="236" t="s">
        <v>239</v>
      </c>
      <c r="TWD1214" s="253" t="s">
        <v>26</v>
      </c>
      <c r="TWE1214" s="197">
        <v>7</v>
      </c>
      <c r="TWF1214" s="197">
        <v>2</v>
      </c>
      <c r="TWG1214" s="198" t="s">
        <v>237</v>
      </c>
      <c r="TWH1214" s="199">
        <v>0</v>
      </c>
      <c r="TWI1214" s="199"/>
      <c r="TWJ1214" s="254">
        <f t="shared" si="329"/>
        <v>448.774</v>
      </c>
      <c r="TWK1214" s="236" t="s">
        <v>239</v>
      </c>
      <c r="TWL1214" s="253" t="s">
        <v>26</v>
      </c>
      <c r="TWM1214" s="197">
        <v>7</v>
      </c>
      <c r="TWN1214" s="197">
        <v>2</v>
      </c>
      <c r="TWO1214" s="198" t="s">
        <v>237</v>
      </c>
      <c r="TWP1214" s="199">
        <v>0</v>
      </c>
      <c r="TWQ1214" s="199"/>
      <c r="TWR1214" s="254">
        <f t="shared" si="329"/>
        <v>448.774</v>
      </c>
      <c r="TWS1214" s="236" t="s">
        <v>239</v>
      </c>
      <c r="TWT1214" s="253" t="s">
        <v>26</v>
      </c>
      <c r="TWU1214" s="197">
        <v>7</v>
      </c>
      <c r="TWV1214" s="197">
        <v>2</v>
      </c>
      <c r="TWW1214" s="198" t="s">
        <v>237</v>
      </c>
      <c r="TWX1214" s="199">
        <v>0</v>
      </c>
      <c r="TWY1214" s="199"/>
      <c r="TWZ1214" s="254">
        <f t="shared" si="329"/>
        <v>448.774</v>
      </c>
      <c r="TXA1214" s="236" t="s">
        <v>239</v>
      </c>
      <c r="TXB1214" s="253" t="s">
        <v>26</v>
      </c>
      <c r="TXC1214" s="197">
        <v>7</v>
      </c>
      <c r="TXD1214" s="197">
        <v>2</v>
      </c>
      <c r="TXE1214" s="198" t="s">
        <v>237</v>
      </c>
      <c r="TXF1214" s="199">
        <v>0</v>
      </c>
      <c r="TXG1214" s="199"/>
      <c r="TXH1214" s="254">
        <f t="shared" si="329"/>
        <v>448.774</v>
      </c>
      <c r="TXI1214" s="236" t="s">
        <v>239</v>
      </c>
      <c r="TXJ1214" s="253" t="s">
        <v>26</v>
      </c>
      <c r="TXK1214" s="197">
        <v>7</v>
      </c>
      <c r="TXL1214" s="197">
        <v>2</v>
      </c>
      <c r="TXM1214" s="198" t="s">
        <v>237</v>
      </c>
      <c r="TXN1214" s="199">
        <v>0</v>
      </c>
      <c r="TXO1214" s="199"/>
      <c r="TXP1214" s="254">
        <f t="shared" si="329"/>
        <v>448.774</v>
      </c>
      <c r="TXQ1214" s="236" t="s">
        <v>239</v>
      </c>
      <c r="TXR1214" s="253" t="s">
        <v>26</v>
      </c>
      <c r="TXS1214" s="197">
        <v>7</v>
      </c>
      <c r="TXT1214" s="197">
        <v>2</v>
      </c>
      <c r="TXU1214" s="198" t="s">
        <v>237</v>
      </c>
      <c r="TXV1214" s="199">
        <v>0</v>
      </c>
      <c r="TXW1214" s="199"/>
      <c r="TXX1214" s="254">
        <f t="shared" si="329"/>
        <v>448.774</v>
      </c>
      <c r="TXY1214" s="236" t="s">
        <v>239</v>
      </c>
      <c r="TXZ1214" s="253" t="s">
        <v>26</v>
      </c>
      <c r="TYA1214" s="197">
        <v>7</v>
      </c>
      <c r="TYB1214" s="197">
        <v>2</v>
      </c>
      <c r="TYC1214" s="198" t="s">
        <v>237</v>
      </c>
      <c r="TYD1214" s="199">
        <v>0</v>
      </c>
      <c r="TYE1214" s="199"/>
      <c r="TYF1214" s="254">
        <f t="shared" si="329"/>
        <v>448.774</v>
      </c>
      <c r="TYG1214" s="236" t="s">
        <v>239</v>
      </c>
      <c r="TYH1214" s="253" t="s">
        <v>26</v>
      </c>
      <c r="TYI1214" s="197">
        <v>7</v>
      </c>
      <c r="TYJ1214" s="197">
        <v>2</v>
      </c>
      <c r="TYK1214" s="198" t="s">
        <v>237</v>
      </c>
      <c r="TYL1214" s="199">
        <v>0</v>
      </c>
      <c r="TYM1214" s="199"/>
      <c r="TYN1214" s="254">
        <f t="shared" ref="TYN1214:UAR1214" si="330">TYN1215</f>
        <v>448.774</v>
      </c>
      <c r="TYO1214" s="236" t="s">
        <v>239</v>
      </c>
      <c r="TYP1214" s="253" t="s">
        <v>26</v>
      </c>
      <c r="TYQ1214" s="197">
        <v>7</v>
      </c>
      <c r="TYR1214" s="197">
        <v>2</v>
      </c>
      <c r="TYS1214" s="198" t="s">
        <v>237</v>
      </c>
      <c r="TYT1214" s="199">
        <v>0</v>
      </c>
      <c r="TYU1214" s="199"/>
      <c r="TYV1214" s="254">
        <f t="shared" si="330"/>
        <v>448.774</v>
      </c>
      <c r="TYW1214" s="236" t="s">
        <v>239</v>
      </c>
      <c r="TYX1214" s="253" t="s">
        <v>26</v>
      </c>
      <c r="TYY1214" s="197">
        <v>7</v>
      </c>
      <c r="TYZ1214" s="197">
        <v>2</v>
      </c>
      <c r="TZA1214" s="198" t="s">
        <v>237</v>
      </c>
      <c r="TZB1214" s="199">
        <v>0</v>
      </c>
      <c r="TZC1214" s="199"/>
      <c r="TZD1214" s="254">
        <f t="shared" si="330"/>
        <v>448.774</v>
      </c>
      <c r="TZE1214" s="236" t="s">
        <v>239</v>
      </c>
      <c r="TZF1214" s="253" t="s">
        <v>26</v>
      </c>
      <c r="TZG1214" s="197">
        <v>7</v>
      </c>
      <c r="TZH1214" s="197">
        <v>2</v>
      </c>
      <c r="TZI1214" s="198" t="s">
        <v>237</v>
      </c>
      <c r="TZJ1214" s="199">
        <v>0</v>
      </c>
      <c r="TZK1214" s="199"/>
      <c r="TZL1214" s="254">
        <f t="shared" si="330"/>
        <v>448.774</v>
      </c>
      <c r="TZM1214" s="236" t="s">
        <v>239</v>
      </c>
      <c r="TZN1214" s="253" t="s">
        <v>26</v>
      </c>
      <c r="TZO1214" s="197">
        <v>7</v>
      </c>
      <c r="TZP1214" s="197">
        <v>2</v>
      </c>
      <c r="TZQ1214" s="198" t="s">
        <v>237</v>
      </c>
      <c r="TZR1214" s="199">
        <v>0</v>
      </c>
      <c r="TZS1214" s="199"/>
      <c r="TZT1214" s="254">
        <f t="shared" si="330"/>
        <v>448.774</v>
      </c>
      <c r="TZU1214" s="236" t="s">
        <v>239</v>
      </c>
      <c r="TZV1214" s="253" t="s">
        <v>26</v>
      </c>
      <c r="TZW1214" s="197">
        <v>7</v>
      </c>
      <c r="TZX1214" s="197">
        <v>2</v>
      </c>
      <c r="TZY1214" s="198" t="s">
        <v>237</v>
      </c>
      <c r="TZZ1214" s="199">
        <v>0</v>
      </c>
      <c r="UAA1214" s="199"/>
      <c r="UAB1214" s="254">
        <f t="shared" si="330"/>
        <v>448.774</v>
      </c>
      <c r="UAC1214" s="236" t="s">
        <v>239</v>
      </c>
      <c r="UAD1214" s="253" t="s">
        <v>26</v>
      </c>
      <c r="UAE1214" s="197">
        <v>7</v>
      </c>
      <c r="UAF1214" s="197">
        <v>2</v>
      </c>
      <c r="UAG1214" s="198" t="s">
        <v>237</v>
      </c>
      <c r="UAH1214" s="199">
        <v>0</v>
      </c>
      <c r="UAI1214" s="199"/>
      <c r="UAJ1214" s="254">
        <f t="shared" si="330"/>
        <v>448.774</v>
      </c>
      <c r="UAK1214" s="236" t="s">
        <v>239</v>
      </c>
      <c r="UAL1214" s="253" t="s">
        <v>26</v>
      </c>
      <c r="UAM1214" s="197">
        <v>7</v>
      </c>
      <c r="UAN1214" s="197">
        <v>2</v>
      </c>
      <c r="UAO1214" s="198" t="s">
        <v>237</v>
      </c>
      <c r="UAP1214" s="199">
        <v>0</v>
      </c>
      <c r="UAQ1214" s="199"/>
      <c r="UAR1214" s="254">
        <f t="shared" si="330"/>
        <v>448.774</v>
      </c>
      <c r="UAS1214" s="236" t="s">
        <v>239</v>
      </c>
      <c r="UAT1214" s="253" t="s">
        <v>26</v>
      </c>
      <c r="UAU1214" s="197">
        <v>7</v>
      </c>
      <c r="UAV1214" s="197">
        <v>2</v>
      </c>
      <c r="UAW1214" s="198" t="s">
        <v>237</v>
      </c>
      <c r="UAX1214" s="199">
        <v>0</v>
      </c>
      <c r="UAY1214" s="199"/>
      <c r="UAZ1214" s="254">
        <f t="shared" ref="UAZ1214:UDD1214" si="331">UAZ1215</f>
        <v>448.774</v>
      </c>
      <c r="UBA1214" s="236" t="s">
        <v>239</v>
      </c>
      <c r="UBB1214" s="253" t="s">
        <v>26</v>
      </c>
      <c r="UBC1214" s="197">
        <v>7</v>
      </c>
      <c r="UBD1214" s="197">
        <v>2</v>
      </c>
      <c r="UBE1214" s="198" t="s">
        <v>237</v>
      </c>
      <c r="UBF1214" s="199">
        <v>0</v>
      </c>
      <c r="UBG1214" s="199"/>
      <c r="UBH1214" s="254">
        <f t="shared" si="331"/>
        <v>448.774</v>
      </c>
      <c r="UBI1214" s="236" t="s">
        <v>239</v>
      </c>
      <c r="UBJ1214" s="253" t="s">
        <v>26</v>
      </c>
      <c r="UBK1214" s="197">
        <v>7</v>
      </c>
      <c r="UBL1214" s="197">
        <v>2</v>
      </c>
      <c r="UBM1214" s="198" t="s">
        <v>237</v>
      </c>
      <c r="UBN1214" s="199">
        <v>0</v>
      </c>
      <c r="UBO1214" s="199"/>
      <c r="UBP1214" s="254">
        <f t="shared" si="331"/>
        <v>448.774</v>
      </c>
      <c r="UBQ1214" s="236" t="s">
        <v>239</v>
      </c>
      <c r="UBR1214" s="253" t="s">
        <v>26</v>
      </c>
      <c r="UBS1214" s="197">
        <v>7</v>
      </c>
      <c r="UBT1214" s="197">
        <v>2</v>
      </c>
      <c r="UBU1214" s="198" t="s">
        <v>237</v>
      </c>
      <c r="UBV1214" s="199">
        <v>0</v>
      </c>
      <c r="UBW1214" s="199"/>
      <c r="UBX1214" s="254">
        <f t="shared" si="331"/>
        <v>448.774</v>
      </c>
      <c r="UBY1214" s="236" t="s">
        <v>239</v>
      </c>
      <c r="UBZ1214" s="253" t="s">
        <v>26</v>
      </c>
      <c r="UCA1214" s="197">
        <v>7</v>
      </c>
      <c r="UCB1214" s="197">
        <v>2</v>
      </c>
      <c r="UCC1214" s="198" t="s">
        <v>237</v>
      </c>
      <c r="UCD1214" s="199">
        <v>0</v>
      </c>
      <c r="UCE1214" s="199"/>
      <c r="UCF1214" s="254">
        <f t="shared" si="331"/>
        <v>448.774</v>
      </c>
      <c r="UCG1214" s="236" t="s">
        <v>239</v>
      </c>
      <c r="UCH1214" s="253" t="s">
        <v>26</v>
      </c>
      <c r="UCI1214" s="197">
        <v>7</v>
      </c>
      <c r="UCJ1214" s="197">
        <v>2</v>
      </c>
      <c r="UCK1214" s="198" t="s">
        <v>237</v>
      </c>
      <c r="UCL1214" s="199">
        <v>0</v>
      </c>
      <c r="UCM1214" s="199"/>
      <c r="UCN1214" s="254">
        <f t="shared" si="331"/>
        <v>448.774</v>
      </c>
      <c r="UCO1214" s="236" t="s">
        <v>239</v>
      </c>
      <c r="UCP1214" s="253" t="s">
        <v>26</v>
      </c>
      <c r="UCQ1214" s="197">
        <v>7</v>
      </c>
      <c r="UCR1214" s="197">
        <v>2</v>
      </c>
      <c r="UCS1214" s="198" t="s">
        <v>237</v>
      </c>
      <c r="UCT1214" s="199">
        <v>0</v>
      </c>
      <c r="UCU1214" s="199"/>
      <c r="UCV1214" s="254">
        <f t="shared" si="331"/>
        <v>448.774</v>
      </c>
      <c r="UCW1214" s="236" t="s">
        <v>239</v>
      </c>
      <c r="UCX1214" s="253" t="s">
        <v>26</v>
      </c>
      <c r="UCY1214" s="197">
        <v>7</v>
      </c>
      <c r="UCZ1214" s="197">
        <v>2</v>
      </c>
      <c r="UDA1214" s="198" t="s">
        <v>237</v>
      </c>
      <c r="UDB1214" s="199">
        <v>0</v>
      </c>
      <c r="UDC1214" s="199"/>
      <c r="UDD1214" s="254">
        <f t="shared" si="331"/>
        <v>448.774</v>
      </c>
      <c r="UDE1214" s="236" t="s">
        <v>239</v>
      </c>
      <c r="UDF1214" s="253" t="s">
        <v>26</v>
      </c>
      <c r="UDG1214" s="197">
        <v>7</v>
      </c>
      <c r="UDH1214" s="197">
        <v>2</v>
      </c>
      <c r="UDI1214" s="198" t="s">
        <v>237</v>
      </c>
      <c r="UDJ1214" s="199">
        <v>0</v>
      </c>
      <c r="UDK1214" s="199"/>
      <c r="UDL1214" s="254">
        <f t="shared" ref="UDL1214:UFP1214" si="332">UDL1215</f>
        <v>448.774</v>
      </c>
      <c r="UDM1214" s="236" t="s">
        <v>239</v>
      </c>
      <c r="UDN1214" s="253" t="s">
        <v>26</v>
      </c>
      <c r="UDO1214" s="197">
        <v>7</v>
      </c>
      <c r="UDP1214" s="197">
        <v>2</v>
      </c>
      <c r="UDQ1214" s="198" t="s">
        <v>237</v>
      </c>
      <c r="UDR1214" s="199">
        <v>0</v>
      </c>
      <c r="UDS1214" s="199"/>
      <c r="UDT1214" s="254">
        <f t="shared" si="332"/>
        <v>448.774</v>
      </c>
      <c r="UDU1214" s="236" t="s">
        <v>239</v>
      </c>
      <c r="UDV1214" s="253" t="s">
        <v>26</v>
      </c>
      <c r="UDW1214" s="197">
        <v>7</v>
      </c>
      <c r="UDX1214" s="197">
        <v>2</v>
      </c>
      <c r="UDY1214" s="198" t="s">
        <v>237</v>
      </c>
      <c r="UDZ1214" s="199">
        <v>0</v>
      </c>
      <c r="UEA1214" s="199"/>
      <c r="UEB1214" s="254">
        <f t="shared" si="332"/>
        <v>448.774</v>
      </c>
      <c r="UEC1214" s="236" t="s">
        <v>239</v>
      </c>
      <c r="UED1214" s="253" t="s">
        <v>26</v>
      </c>
      <c r="UEE1214" s="197">
        <v>7</v>
      </c>
      <c r="UEF1214" s="197">
        <v>2</v>
      </c>
      <c r="UEG1214" s="198" t="s">
        <v>237</v>
      </c>
      <c r="UEH1214" s="199">
        <v>0</v>
      </c>
      <c r="UEI1214" s="199"/>
      <c r="UEJ1214" s="254">
        <f t="shared" si="332"/>
        <v>448.774</v>
      </c>
      <c r="UEK1214" s="236" t="s">
        <v>239</v>
      </c>
      <c r="UEL1214" s="253" t="s">
        <v>26</v>
      </c>
      <c r="UEM1214" s="197">
        <v>7</v>
      </c>
      <c r="UEN1214" s="197">
        <v>2</v>
      </c>
      <c r="UEO1214" s="198" t="s">
        <v>237</v>
      </c>
      <c r="UEP1214" s="199">
        <v>0</v>
      </c>
      <c r="UEQ1214" s="199"/>
      <c r="UER1214" s="254">
        <f t="shared" si="332"/>
        <v>448.774</v>
      </c>
      <c r="UES1214" s="236" t="s">
        <v>239</v>
      </c>
      <c r="UET1214" s="253" t="s">
        <v>26</v>
      </c>
      <c r="UEU1214" s="197">
        <v>7</v>
      </c>
      <c r="UEV1214" s="197">
        <v>2</v>
      </c>
      <c r="UEW1214" s="198" t="s">
        <v>237</v>
      </c>
      <c r="UEX1214" s="199">
        <v>0</v>
      </c>
      <c r="UEY1214" s="199"/>
      <c r="UEZ1214" s="254">
        <f t="shared" si="332"/>
        <v>448.774</v>
      </c>
      <c r="UFA1214" s="236" t="s">
        <v>239</v>
      </c>
      <c r="UFB1214" s="253" t="s">
        <v>26</v>
      </c>
      <c r="UFC1214" s="197">
        <v>7</v>
      </c>
      <c r="UFD1214" s="197">
        <v>2</v>
      </c>
      <c r="UFE1214" s="198" t="s">
        <v>237</v>
      </c>
      <c r="UFF1214" s="199">
        <v>0</v>
      </c>
      <c r="UFG1214" s="199"/>
      <c r="UFH1214" s="254">
        <f t="shared" si="332"/>
        <v>448.774</v>
      </c>
      <c r="UFI1214" s="236" t="s">
        <v>239</v>
      </c>
      <c r="UFJ1214" s="253" t="s">
        <v>26</v>
      </c>
      <c r="UFK1214" s="197">
        <v>7</v>
      </c>
      <c r="UFL1214" s="197">
        <v>2</v>
      </c>
      <c r="UFM1214" s="198" t="s">
        <v>237</v>
      </c>
      <c r="UFN1214" s="199">
        <v>0</v>
      </c>
      <c r="UFO1214" s="199"/>
      <c r="UFP1214" s="254">
        <f t="shared" si="332"/>
        <v>448.774</v>
      </c>
      <c r="UFQ1214" s="236" t="s">
        <v>239</v>
      </c>
      <c r="UFR1214" s="253" t="s">
        <v>26</v>
      </c>
      <c r="UFS1214" s="197">
        <v>7</v>
      </c>
      <c r="UFT1214" s="197">
        <v>2</v>
      </c>
      <c r="UFU1214" s="198" t="s">
        <v>237</v>
      </c>
      <c r="UFV1214" s="199">
        <v>0</v>
      </c>
      <c r="UFW1214" s="199"/>
      <c r="UFX1214" s="254">
        <f t="shared" ref="UFX1214:UIB1214" si="333">UFX1215</f>
        <v>448.774</v>
      </c>
      <c r="UFY1214" s="236" t="s">
        <v>239</v>
      </c>
      <c r="UFZ1214" s="253" t="s">
        <v>26</v>
      </c>
      <c r="UGA1214" s="197">
        <v>7</v>
      </c>
      <c r="UGB1214" s="197">
        <v>2</v>
      </c>
      <c r="UGC1214" s="198" t="s">
        <v>237</v>
      </c>
      <c r="UGD1214" s="199">
        <v>0</v>
      </c>
      <c r="UGE1214" s="199"/>
      <c r="UGF1214" s="254">
        <f t="shared" si="333"/>
        <v>448.774</v>
      </c>
      <c r="UGG1214" s="236" t="s">
        <v>239</v>
      </c>
      <c r="UGH1214" s="253" t="s">
        <v>26</v>
      </c>
      <c r="UGI1214" s="197">
        <v>7</v>
      </c>
      <c r="UGJ1214" s="197">
        <v>2</v>
      </c>
      <c r="UGK1214" s="198" t="s">
        <v>237</v>
      </c>
      <c r="UGL1214" s="199">
        <v>0</v>
      </c>
      <c r="UGM1214" s="199"/>
      <c r="UGN1214" s="254">
        <f t="shared" si="333"/>
        <v>448.774</v>
      </c>
      <c r="UGO1214" s="236" t="s">
        <v>239</v>
      </c>
      <c r="UGP1214" s="253" t="s">
        <v>26</v>
      </c>
      <c r="UGQ1214" s="197">
        <v>7</v>
      </c>
      <c r="UGR1214" s="197">
        <v>2</v>
      </c>
      <c r="UGS1214" s="198" t="s">
        <v>237</v>
      </c>
      <c r="UGT1214" s="199">
        <v>0</v>
      </c>
      <c r="UGU1214" s="199"/>
      <c r="UGV1214" s="254">
        <f t="shared" si="333"/>
        <v>448.774</v>
      </c>
      <c r="UGW1214" s="236" t="s">
        <v>239</v>
      </c>
      <c r="UGX1214" s="253" t="s">
        <v>26</v>
      </c>
      <c r="UGY1214" s="197">
        <v>7</v>
      </c>
      <c r="UGZ1214" s="197">
        <v>2</v>
      </c>
      <c r="UHA1214" s="198" t="s">
        <v>237</v>
      </c>
      <c r="UHB1214" s="199">
        <v>0</v>
      </c>
      <c r="UHC1214" s="199"/>
      <c r="UHD1214" s="254">
        <f t="shared" si="333"/>
        <v>448.774</v>
      </c>
      <c r="UHE1214" s="236" t="s">
        <v>239</v>
      </c>
      <c r="UHF1214" s="253" t="s">
        <v>26</v>
      </c>
      <c r="UHG1214" s="197">
        <v>7</v>
      </c>
      <c r="UHH1214" s="197">
        <v>2</v>
      </c>
      <c r="UHI1214" s="198" t="s">
        <v>237</v>
      </c>
      <c r="UHJ1214" s="199">
        <v>0</v>
      </c>
      <c r="UHK1214" s="199"/>
      <c r="UHL1214" s="254">
        <f t="shared" si="333"/>
        <v>448.774</v>
      </c>
      <c r="UHM1214" s="236" t="s">
        <v>239</v>
      </c>
      <c r="UHN1214" s="253" t="s">
        <v>26</v>
      </c>
      <c r="UHO1214" s="197">
        <v>7</v>
      </c>
      <c r="UHP1214" s="197">
        <v>2</v>
      </c>
      <c r="UHQ1214" s="198" t="s">
        <v>237</v>
      </c>
      <c r="UHR1214" s="199">
        <v>0</v>
      </c>
      <c r="UHS1214" s="199"/>
      <c r="UHT1214" s="254">
        <f t="shared" si="333"/>
        <v>448.774</v>
      </c>
      <c r="UHU1214" s="236" t="s">
        <v>239</v>
      </c>
      <c r="UHV1214" s="253" t="s">
        <v>26</v>
      </c>
      <c r="UHW1214" s="197">
        <v>7</v>
      </c>
      <c r="UHX1214" s="197">
        <v>2</v>
      </c>
      <c r="UHY1214" s="198" t="s">
        <v>237</v>
      </c>
      <c r="UHZ1214" s="199">
        <v>0</v>
      </c>
      <c r="UIA1214" s="199"/>
      <c r="UIB1214" s="254">
        <f t="shared" si="333"/>
        <v>448.774</v>
      </c>
      <c r="UIC1214" s="236" t="s">
        <v>239</v>
      </c>
      <c r="UID1214" s="253" t="s">
        <v>26</v>
      </c>
      <c r="UIE1214" s="197">
        <v>7</v>
      </c>
      <c r="UIF1214" s="197">
        <v>2</v>
      </c>
      <c r="UIG1214" s="198" t="s">
        <v>237</v>
      </c>
      <c r="UIH1214" s="199">
        <v>0</v>
      </c>
      <c r="UII1214" s="199"/>
      <c r="UIJ1214" s="254">
        <f t="shared" ref="UIJ1214:UKN1214" si="334">UIJ1215</f>
        <v>448.774</v>
      </c>
      <c r="UIK1214" s="236" t="s">
        <v>239</v>
      </c>
      <c r="UIL1214" s="253" t="s">
        <v>26</v>
      </c>
      <c r="UIM1214" s="197">
        <v>7</v>
      </c>
      <c r="UIN1214" s="197">
        <v>2</v>
      </c>
      <c r="UIO1214" s="198" t="s">
        <v>237</v>
      </c>
      <c r="UIP1214" s="199">
        <v>0</v>
      </c>
      <c r="UIQ1214" s="199"/>
      <c r="UIR1214" s="254">
        <f t="shared" si="334"/>
        <v>448.774</v>
      </c>
      <c r="UIS1214" s="236" t="s">
        <v>239</v>
      </c>
      <c r="UIT1214" s="253" t="s">
        <v>26</v>
      </c>
      <c r="UIU1214" s="197">
        <v>7</v>
      </c>
      <c r="UIV1214" s="197">
        <v>2</v>
      </c>
      <c r="UIW1214" s="198" t="s">
        <v>237</v>
      </c>
      <c r="UIX1214" s="199">
        <v>0</v>
      </c>
      <c r="UIY1214" s="199"/>
      <c r="UIZ1214" s="254">
        <f t="shared" si="334"/>
        <v>448.774</v>
      </c>
      <c r="UJA1214" s="236" t="s">
        <v>239</v>
      </c>
      <c r="UJB1214" s="253" t="s">
        <v>26</v>
      </c>
      <c r="UJC1214" s="197">
        <v>7</v>
      </c>
      <c r="UJD1214" s="197">
        <v>2</v>
      </c>
      <c r="UJE1214" s="198" t="s">
        <v>237</v>
      </c>
      <c r="UJF1214" s="199">
        <v>0</v>
      </c>
      <c r="UJG1214" s="199"/>
      <c r="UJH1214" s="254">
        <f t="shared" si="334"/>
        <v>448.774</v>
      </c>
      <c r="UJI1214" s="236" t="s">
        <v>239</v>
      </c>
      <c r="UJJ1214" s="253" t="s">
        <v>26</v>
      </c>
      <c r="UJK1214" s="197">
        <v>7</v>
      </c>
      <c r="UJL1214" s="197">
        <v>2</v>
      </c>
      <c r="UJM1214" s="198" t="s">
        <v>237</v>
      </c>
      <c r="UJN1214" s="199">
        <v>0</v>
      </c>
      <c r="UJO1214" s="199"/>
      <c r="UJP1214" s="254">
        <f t="shared" si="334"/>
        <v>448.774</v>
      </c>
      <c r="UJQ1214" s="236" t="s">
        <v>239</v>
      </c>
      <c r="UJR1214" s="253" t="s">
        <v>26</v>
      </c>
      <c r="UJS1214" s="197">
        <v>7</v>
      </c>
      <c r="UJT1214" s="197">
        <v>2</v>
      </c>
      <c r="UJU1214" s="198" t="s">
        <v>237</v>
      </c>
      <c r="UJV1214" s="199">
        <v>0</v>
      </c>
      <c r="UJW1214" s="199"/>
      <c r="UJX1214" s="254">
        <f t="shared" si="334"/>
        <v>448.774</v>
      </c>
      <c r="UJY1214" s="236" t="s">
        <v>239</v>
      </c>
      <c r="UJZ1214" s="253" t="s">
        <v>26</v>
      </c>
      <c r="UKA1214" s="197">
        <v>7</v>
      </c>
      <c r="UKB1214" s="197">
        <v>2</v>
      </c>
      <c r="UKC1214" s="198" t="s">
        <v>237</v>
      </c>
      <c r="UKD1214" s="199">
        <v>0</v>
      </c>
      <c r="UKE1214" s="199"/>
      <c r="UKF1214" s="254">
        <f t="shared" si="334"/>
        <v>448.774</v>
      </c>
      <c r="UKG1214" s="236" t="s">
        <v>239</v>
      </c>
      <c r="UKH1214" s="253" t="s">
        <v>26</v>
      </c>
      <c r="UKI1214" s="197">
        <v>7</v>
      </c>
      <c r="UKJ1214" s="197">
        <v>2</v>
      </c>
      <c r="UKK1214" s="198" t="s">
        <v>237</v>
      </c>
      <c r="UKL1214" s="199">
        <v>0</v>
      </c>
      <c r="UKM1214" s="199"/>
      <c r="UKN1214" s="254">
        <f t="shared" si="334"/>
        <v>448.774</v>
      </c>
      <c r="UKO1214" s="236" t="s">
        <v>239</v>
      </c>
      <c r="UKP1214" s="253" t="s">
        <v>26</v>
      </c>
      <c r="UKQ1214" s="197">
        <v>7</v>
      </c>
      <c r="UKR1214" s="197">
        <v>2</v>
      </c>
      <c r="UKS1214" s="198" t="s">
        <v>237</v>
      </c>
      <c r="UKT1214" s="199">
        <v>0</v>
      </c>
      <c r="UKU1214" s="199"/>
      <c r="UKV1214" s="254">
        <f t="shared" ref="UKV1214:UMZ1214" si="335">UKV1215</f>
        <v>448.774</v>
      </c>
      <c r="UKW1214" s="236" t="s">
        <v>239</v>
      </c>
      <c r="UKX1214" s="253" t="s">
        <v>26</v>
      </c>
      <c r="UKY1214" s="197">
        <v>7</v>
      </c>
      <c r="UKZ1214" s="197">
        <v>2</v>
      </c>
      <c r="ULA1214" s="198" t="s">
        <v>237</v>
      </c>
      <c r="ULB1214" s="199">
        <v>0</v>
      </c>
      <c r="ULC1214" s="199"/>
      <c r="ULD1214" s="254">
        <f t="shared" si="335"/>
        <v>448.774</v>
      </c>
      <c r="ULE1214" s="236" t="s">
        <v>239</v>
      </c>
      <c r="ULF1214" s="253" t="s">
        <v>26</v>
      </c>
      <c r="ULG1214" s="197">
        <v>7</v>
      </c>
      <c r="ULH1214" s="197">
        <v>2</v>
      </c>
      <c r="ULI1214" s="198" t="s">
        <v>237</v>
      </c>
      <c r="ULJ1214" s="199">
        <v>0</v>
      </c>
      <c r="ULK1214" s="199"/>
      <c r="ULL1214" s="254">
        <f t="shared" si="335"/>
        <v>448.774</v>
      </c>
      <c r="ULM1214" s="236" t="s">
        <v>239</v>
      </c>
      <c r="ULN1214" s="253" t="s">
        <v>26</v>
      </c>
      <c r="ULO1214" s="197">
        <v>7</v>
      </c>
      <c r="ULP1214" s="197">
        <v>2</v>
      </c>
      <c r="ULQ1214" s="198" t="s">
        <v>237</v>
      </c>
      <c r="ULR1214" s="199">
        <v>0</v>
      </c>
      <c r="ULS1214" s="199"/>
      <c r="ULT1214" s="254">
        <f t="shared" si="335"/>
        <v>448.774</v>
      </c>
      <c r="ULU1214" s="236" t="s">
        <v>239</v>
      </c>
      <c r="ULV1214" s="253" t="s">
        <v>26</v>
      </c>
      <c r="ULW1214" s="197">
        <v>7</v>
      </c>
      <c r="ULX1214" s="197">
        <v>2</v>
      </c>
      <c r="ULY1214" s="198" t="s">
        <v>237</v>
      </c>
      <c r="ULZ1214" s="199">
        <v>0</v>
      </c>
      <c r="UMA1214" s="199"/>
      <c r="UMB1214" s="254">
        <f t="shared" si="335"/>
        <v>448.774</v>
      </c>
      <c r="UMC1214" s="236" t="s">
        <v>239</v>
      </c>
      <c r="UMD1214" s="253" t="s">
        <v>26</v>
      </c>
      <c r="UME1214" s="197">
        <v>7</v>
      </c>
      <c r="UMF1214" s="197">
        <v>2</v>
      </c>
      <c r="UMG1214" s="198" t="s">
        <v>237</v>
      </c>
      <c r="UMH1214" s="199">
        <v>0</v>
      </c>
      <c r="UMI1214" s="199"/>
      <c r="UMJ1214" s="254">
        <f t="shared" si="335"/>
        <v>448.774</v>
      </c>
      <c r="UMK1214" s="236" t="s">
        <v>239</v>
      </c>
      <c r="UML1214" s="253" t="s">
        <v>26</v>
      </c>
      <c r="UMM1214" s="197">
        <v>7</v>
      </c>
      <c r="UMN1214" s="197">
        <v>2</v>
      </c>
      <c r="UMO1214" s="198" t="s">
        <v>237</v>
      </c>
      <c r="UMP1214" s="199">
        <v>0</v>
      </c>
      <c r="UMQ1214" s="199"/>
      <c r="UMR1214" s="254">
        <f t="shared" si="335"/>
        <v>448.774</v>
      </c>
      <c r="UMS1214" s="236" t="s">
        <v>239</v>
      </c>
      <c r="UMT1214" s="253" t="s">
        <v>26</v>
      </c>
      <c r="UMU1214" s="197">
        <v>7</v>
      </c>
      <c r="UMV1214" s="197">
        <v>2</v>
      </c>
      <c r="UMW1214" s="198" t="s">
        <v>237</v>
      </c>
      <c r="UMX1214" s="199">
        <v>0</v>
      </c>
      <c r="UMY1214" s="199"/>
      <c r="UMZ1214" s="254">
        <f t="shared" si="335"/>
        <v>448.774</v>
      </c>
      <c r="UNA1214" s="236" t="s">
        <v>239</v>
      </c>
      <c r="UNB1214" s="253" t="s">
        <v>26</v>
      </c>
      <c r="UNC1214" s="197">
        <v>7</v>
      </c>
      <c r="UND1214" s="197">
        <v>2</v>
      </c>
      <c r="UNE1214" s="198" t="s">
        <v>237</v>
      </c>
      <c r="UNF1214" s="199">
        <v>0</v>
      </c>
      <c r="UNG1214" s="199"/>
      <c r="UNH1214" s="254">
        <f t="shared" ref="UNH1214:UPL1214" si="336">UNH1215</f>
        <v>448.774</v>
      </c>
      <c r="UNI1214" s="236" t="s">
        <v>239</v>
      </c>
      <c r="UNJ1214" s="253" t="s">
        <v>26</v>
      </c>
      <c r="UNK1214" s="197">
        <v>7</v>
      </c>
      <c r="UNL1214" s="197">
        <v>2</v>
      </c>
      <c r="UNM1214" s="198" t="s">
        <v>237</v>
      </c>
      <c r="UNN1214" s="199">
        <v>0</v>
      </c>
      <c r="UNO1214" s="199"/>
      <c r="UNP1214" s="254">
        <f t="shared" si="336"/>
        <v>448.774</v>
      </c>
      <c r="UNQ1214" s="236" t="s">
        <v>239</v>
      </c>
      <c r="UNR1214" s="253" t="s">
        <v>26</v>
      </c>
      <c r="UNS1214" s="197">
        <v>7</v>
      </c>
      <c r="UNT1214" s="197">
        <v>2</v>
      </c>
      <c r="UNU1214" s="198" t="s">
        <v>237</v>
      </c>
      <c r="UNV1214" s="199">
        <v>0</v>
      </c>
      <c r="UNW1214" s="199"/>
      <c r="UNX1214" s="254">
        <f t="shared" si="336"/>
        <v>448.774</v>
      </c>
      <c r="UNY1214" s="236" t="s">
        <v>239</v>
      </c>
      <c r="UNZ1214" s="253" t="s">
        <v>26</v>
      </c>
      <c r="UOA1214" s="197">
        <v>7</v>
      </c>
      <c r="UOB1214" s="197">
        <v>2</v>
      </c>
      <c r="UOC1214" s="198" t="s">
        <v>237</v>
      </c>
      <c r="UOD1214" s="199">
        <v>0</v>
      </c>
      <c r="UOE1214" s="199"/>
      <c r="UOF1214" s="254">
        <f t="shared" si="336"/>
        <v>448.774</v>
      </c>
      <c r="UOG1214" s="236" t="s">
        <v>239</v>
      </c>
      <c r="UOH1214" s="253" t="s">
        <v>26</v>
      </c>
      <c r="UOI1214" s="197">
        <v>7</v>
      </c>
      <c r="UOJ1214" s="197">
        <v>2</v>
      </c>
      <c r="UOK1214" s="198" t="s">
        <v>237</v>
      </c>
      <c r="UOL1214" s="199">
        <v>0</v>
      </c>
      <c r="UOM1214" s="199"/>
      <c r="UON1214" s="254">
        <f t="shared" si="336"/>
        <v>448.774</v>
      </c>
      <c r="UOO1214" s="236" t="s">
        <v>239</v>
      </c>
      <c r="UOP1214" s="253" t="s">
        <v>26</v>
      </c>
      <c r="UOQ1214" s="197">
        <v>7</v>
      </c>
      <c r="UOR1214" s="197">
        <v>2</v>
      </c>
      <c r="UOS1214" s="198" t="s">
        <v>237</v>
      </c>
      <c r="UOT1214" s="199">
        <v>0</v>
      </c>
      <c r="UOU1214" s="199"/>
      <c r="UOV1214" s="254">
        <f t="shared" si="336"/>
        <v>448.774</v>
      </c>
      <c r="UOW1214" s="236" t="s">
        <v>239</v>
      </c>
      <c r="UOX1214" s="253" t="s">
        <v>26</v>
      </c>
      <c r="UOY1214" s="197">
        <v>7</v>
      </c>
      <c r="UOZ1214" s="197">
        <v>2</v>
      </c>
      <c r="UPA1214" s="198" t="s">
        <v>237</v>
      </c>
      <c r="UPB1214" s="199">
        <v>0</v>
      </c>
      <c r="UPC1214" s="199"/>
      <c r="UPD1214" s="254">
        <f t="shared" si="336"/>
        <v>448.774</v>
      </c>
      <c r="UPE1214" s="236" t="s">
        <v>239</v>
      </c>
      <c r="UPF1214" s="253" t="s">
        <v>26</v>
      </c>
      <c r="UPG1214" s="197">
        <v>7</v>
      </c>
      <c r="UPH1214" s="197">
        <v>2</v>
      </c>
      <c r="UPI1214" s="198" t="s">
        <v>237</v>
      </c>
      <c r="UPJ1214" s="199">
        <v>0</v>
      </c>
      <c r="UPK1214" s="199"/>
      <c r="UPL1214" s="254">
        <f t="shared" si="336"/>
        <v>448.774</v>
      </c>
      <c r="UPM1214" s="236" t="s">
        <v>239</v>
      </c>
      <c r="UPN1214" s="253" t="s">
        <v>26</v>
      </c>
      <c r="UPO1214" s="197">
        <v>7</v>
      </c>
      <c r="UPP1214" s="197">
        <v>2</v>
      </c>
      <c r="UPQ1214" s="198" t="s">
        <v>237</v>
      </c>
      <c r="UPR1214" s="199">
        <v>0</v>
      </c>
      <c r="UPS1214" s="199"/>
      <c r="UPT1214" s="254">
        <f t="shared" ref="UPT1214:URX1214" si="337">UPT1215</f>
        <v>448.774</v>
      </c>
      <c r="UPU1214" s="236" t="s">
        <v>239</v>
      </c>
      <c r="UPV1214" s="253" t="s">
        <v>26</v>
      </c>
      <c r="UPW1214" s="197">
        <v>7</v>
      </c>
      <c r="UPX1214" s="197">
        <v>2</v>
      </c>
      <c r="UPY1214" s="198" t="s">
        <v>237</v>
      </c>
      <c r="UPZ1214" s="199">
        <v>0</v>
      </c>
      <c r="UQA1214" s="199"/>
      <c r="UQB1214" s="254">
        <f t="shared" si="337"/>
        <v>448.774</v>
      </c>
      <c r="UQC1214" s="236" t="s">
        <v>239</v>
      </c>
      <c r="UQD1214" s="253" t="s">
        <v>26</v>
      </c>
      <c r="UQE1214" s="197">
        <v>7</v>
      </c>
      <c r="UQF1214" s="197">
        <v>2</v>
      </c>
      <c r="UQG1214" s="198" t="s">
        <v>237</v>
      </c>
      <c r="UQH1214" s="199">
        <v>0</v>
      </c>
      <c r="UQI1214" s="199"/>
      <c r="UQJ1214" s="254">
        <f t="shared" si="337"/>
        <v>448.774</v>
      </c>
      <c r="UQK1214" s="236" t="s">
        <v>239</v>
      </c>
      <c r="UQL1214" s="253" t="s">
        <v>26</v>
      </c>
      <c r="UQM1214" s="197">
        <v>7</v>
      </c>
      <c r="UQN1214" s="197">
        <v>2</v>
      </c>
      <c r="UQO1214" s="198" t="s">
        <v>237</v>
      </c>
      <c r="UQP1214" s="199">
        <v>0</v>
      </c>
      <c r="UQQ1214" s="199"/>
      <c r="UQR1214" s="254">
        <f t="shared" si="337"/>
        <v>448.774</v>
      </c>
      <c r="UQS1214" s="236" t="s">
        <v>239</v>
      </c>
      <c r="UQT1214" s="253" t="s">
        <v>26</v>
      </c>
      <c r="UQU1214" s="197">
        <v>7</v>
      </c>
      <c r="UQV1214" s="197">
        <v>2</v>
      </c>
      <c r="UQW1214" s="198" t="s">
        <v>237</v>
      </c>
      <c r="UQX1214" s="199">
        <v>0</v>
      </c>
      <c r="UQY1214" s="199"/>
      <c r="UQZ1214" s="254">
        <f t="shared" si="337"/>
        <v>448.774</v>
      </c>
      <c r="URA1214" s="236" t="s">
        <v>239</v>
      </c>
      <c r="URB1214" s="253" t="s">
        <v>26</v>
      </c>
      <c r="URC1214" s="197">
        <v>7</v>
      </c>
      <c r="URD1214" s="197">
        <v>2</v>
      </c>
      <c r="URE1214" s="198" t="s">
        <v>237</v>
      </c>
      <c r="URF1214" s="199">
        <v>0</v>
      </c>
      <c r="URG1214" s="199"/>
      <c r="URH1214" s="254">
        <f t="shared" si="337"/>
        <v>448.774</v>
      </c>
      <c r="URI1214" s="236" t="s">
        <v>239</v>
      </c>
      <c r="URJ1214" s="253" t="s">
        <v>26</v>
      </c>
      <c r="URK1214" s="197">
        <v>7</v>
      </c>
      <c r="URL1214" s="197">
        <v>2</v>
      </c>
      <c r="URM1214" s="198" t="s">
        <v>237</v>
      </c>
      <c r="URN1214" s="199">
        <v>0</v>
      </c>
      <c r="URO1214" s="199"/>
      <c r="URP1214" s="254">
        <f t="shared" si="337"/>
        <v>448.774</v>
      </c>
      <c r="URQ1214" s="236" t="s">
        <v>239</v>
      </c>
      <c r="URR1214" s="253" t="s">
        <v>26</v>
      </c>
      <c r="URS1214" s="197">
        <v>7</v>
      </c>
      <c r="URT1214" s="197">
        <v>2</v>
      </c>
      <c r="URU1214" s="198" t="s">
        <v>237</v>
      </c>
      <c r="URV1214" s="199">
        <v>0</v>
      </c>
      <c r="URW1214" s="199"/>
      <c r="URX1214" s="254">
        <f t="shared" si="337"/>
        <v>448.774</v>
      </c>
      <c r="URY1214" s="236" t="s">
        <v>239</v>
      </c>
      <c r="URZ1214" s="253" t="s">
        <v>26</v>
      </c>
      <c r="USA1214" s="197">
        <v>7</v>
      </c>
      <c r="USB1214" s="197">
        <v>2</v>
      </c>
      <c r="USC1214" s="198" t="s">
        <v>237</v>
      </c>
      <c r="USD1214" s="199">
        <v>0</v>
      </c>
      <c r="USE1214" s="199"/>
      <c r="USF1214" s="254">
        <f t="shared" ref="USF1214:UUJ1214" si="338">USF1215</f>
        <v>448.774</v>
      </c>
      <c r="USG1214" s="236" t="s">
        <v>239</v>
      </c>
      <c r="USH1214" s="253" t="s">
        <v>26</v>
      </c>
      <c r="USI1214" s="197">
        <v>7</v>
      </c>
      <c r="USJ1214" s="197">
        <v>2</v>
      </c>
      <c r="USK1214" s="198" t="s">
        <v>237</v>
      </c>
      <c r="USL1214" s="199">
        <v>0</v>
      </c>
      <c r="USM1214" s="199"/>
      <c r="USN1214" s="254">
        <f t="shared" si="338"/>
        <v>448.774</v>
      </c>
      <c r="USO1214" s="236" t="s">
        <v>239</v>
      </c>
      <c r="USP1214" s="253" t="s">
        <v>26</v>
      </c>
      <c r="USQ1214" s="197">
        <v>7</v>
      </c>
      <c r="USR1214" s="197">
        <v>2</v>
      </c>
      <c r="USS1214" s="198" t="s">
        <v>237</v>
      </c>
      <c r="UST1214" s="199">
        <v>0</v>
      </c>
      <c r="USU1214" s="199"/>
      <c r="USV1214" s="254">
        <f t="shared" si="338"/>
        <v>448.774</v>
      </c>
      <c r="USW1214" s="236" t="s">
        <v>239</v>
      </c>
      <c r="USX1214" s="253" t="s">
        <v>26</v>
      </c>
      <c r="USY1214" s="197">
        <v>7</v>
      </c>
      <c r="USZ1214" s="197">
        <v>2</v>
      </c>
      <c r="UTA1214" s="198" t="s">
        <v>237</v>
      </c>
      <c r="UTB1214" s="199">
        <v>0</v>
      </c>
      <c r="UTC1214" s="199"/>
      <c r="UTD1214" s="254">
        <f t="shared" si="338"/>
        <v>448.774</v>
      </c>
      <c r="UTE1214" s="236" t="s">
        <v>239</v>
      </c>
      <c r="UTF1214" s="253" t="s">
        <v>26</v>
      </c>
      <c r="UTG1214" s="197">
        <v>7</v>
      </c>
      <c r="UTH1214" s="197">
        <v>2</v>
      </c>
      <c r="UTI1214" s="198" t="s">
        <v>237</v>
      </c>
      <c r="UTJ1214" s="199">
        <v>0</v>
      </c>
      <c r="UTK1214" s="199"/>
      <c r="UTL1214" s="254">
        <f t="shared" si="338"/>
        <v>448.774</v>
      </c>
      <c r="UTM1214" s="236" t="s">
        <v>239</v>
      </c>
      <c r="UTN1214" s="253" t="s">
        <v>26</v>
      </c>
      <c r="UTO1214" s="197">
        <v>7</v>
      </c>
      <c r="UTP1214" s="197">
        <v>2</v>
      </c>
      <c r="UTQ1214" s="198" t="s">
        <v>237</v>
      </c>
      <c r="UTR1214" s="199">
        <v>0</v>
      </c>
      <c r="UTS1214" s="199"/>
      <c r="UTT1214" s="254">
        <f t="shared" si="338"/>
        <v>448.774</v>
      </c>
      <c r="UTU1214" s="236" t="s">
        <v>239</v>
      </c>
      <c r="UTV1214" s="253" t="s">
        <v>26</v>
      </c>
      <c r="UTW1214" s="197">
        <v>7</v>
      </c>
      <c r="UTX1214" s="197">
        <v>2</v>
      </c>
      <c r="UTY1214" s="198" t="s">
        <v>237</v>
      </c>
      <c r="UTZ1214" s="199">
        <v>0</v>
      </c>
      <c r="UUA1214" s="199"/>
      <c r="UUB1214" s="254">
        <f t="shared" si="338"/>
        <v>448.774</v>
      </c>
      <c r="UUC1214" s="236" t="s">
        <v>239</v>
      </c>
      <c r="UUD1214" s="253" t="s">
        <v>26</v>
      </c>
      <c r="UUE1214" s="197">
        <v>7</v>
      </c>
      <c r="UUF1214" s="197">
        <v>2</v>
      </c>
      <c r="UUG1214" s="198" t="s">
        <v>237</v>
      </c>
      <c r="UUH1214" s="199">
        <v>0</v>
      </c>
      <c r="UUI1214" s="199"/>
      <c r="UUJ1214" s="254">
        <f t="shared" si="338"/>
        <v>448.774</v>
      </c>
      <c r="UUK1214" s="236" t="s">
        <v>239</v>
      </c>
      <c r="UUL1214" s="253" t="s">
        <v>26</v>
      </c>
      <c r="UUM1214" s="197">
        <v>7</v>
      </c>
      <c r="UUN1214" s="197">
        <v>2</v>
      </c>
      <c r="UUO1214" s="198" t="s">
        <v>237</v>
      </c>
      <c r="UUP1214" s="199">
        <v>0</v>
      </c>
      <c r="UUQ1214" s="199"/>
      <c r="UUR1214" s="254">
        <f t="shared" ref="UUR1214:UWV1214" si="339">UUR1215</f>
        <v>448.774</v>
      </c>
      <c r="UUS1214" s="236" t="s">
        <v>239</v>
      </c>
      <c r="UUT1214" s="253" t="s">
        <v>26</v>
      </c>
      <c r="UUU1214" s="197">
        <v>7</v>
      </c>
      <c r="UUV1214" s="197">
        <v>2</v>
      </c>
      <c r="UUW1214" s="198" t="s">
        <v>237</v>
      </c>
      <c r="UUX1214" s="199">
        <v>0</v>
      </c>
      <c r="UUY1214" s="199"/>
      <c r="UUZ1214" s="254">
        <f t="shared" si="339"/>
        <v>448.774</v>
      </c>
      <c r="UVA1214" s="236" t="s">
        <v>239</v>
      </c>
      <c r="UVB1214" s="253" t="s">
        <v>26</v>
      </c>
      <c r="UVC1214" s="197">
        <v>7</v>
      </c>
      <c r="UVD1214" s="197">
        <v>2</v>
      </c>
      <c r="UVE1214" s="198" t="s">
        <v>237</v>
      </c>
      <c r="UVF1214" s="199">
        <v>0</v>
      </c>
      <c r="UVG1214" s="199"/>
      <c r="UVH1214" s="254">
        <f t="shared" si="339"/>
        <v>448.774</v>
      </c>
      <c r="UVI1214" s="236" t="s">
        <v>239</v>
      </c>
      <c r="UVJ1214" s="253" t="s">
        <v>26</v>
      </c>
      <c r="UVK1214" s="197">
        <v>7</v>
      </c>
      <c r="UVL1214" s="197">
        <v>2</v>
      </c>
      <c r="UVM1214" s="198" t="s">
        <v>237</v>
      </c>
      <c r="UVN1214" s="199">
        <v>0</v>
      </c>
      <c r="UVO1214" s="199"/>
      <c r="UVP1214" s="254">
        <f t="shared" si="339"/>
        <v>448.774</v>
      </c>
      <c r="UVQ1214" s="236" t="s">
        <v>239</v>
      </c>
      <c r="UVR1214" s="253" t="s">
        <v>26</v>
      </c>
      <c r="UVS1214" s="197">
        <v>7</v>
      </c>
      <c r="UVT1214" s="197">
        <v>2</v>
      </c>
      <c r="UVU1214" s="198" t="s">
        <v>237</v>
      </c>
      <c r="UVV1214" s="199">
        <v>0</v>
      </c>
      <c r="UVW1214" s="199"/>
      <c r="UVX1214" s="254">
        <f t="shared" si="339"/>
        <v>448.774</v>
      </c>
      <c r="UVY1214" s="236" t="s">
        <v>239</v>
      </c>
      <c r="UVZ1214" s="253" t="s">
        <v>26</v>
      </c>
      <c r="UWA1214" s="197">
        <v>7</v>
      </c>
      <c r="UWB1214" s="197">
        <v>2</v>
      </c>
      <c r="UWC1214" s="198" t="s">
        <v>237</v>
      </c>
      <c r="UWD1214" s="199">
        <v>0</v>
      </c>
      <c r="UWE1214" s="199"/>
      <c r="UWF1214" s="254">
        <f t="shared" si="339"/>
        <v>448.774</v>
      </c>
      <c r="UWG1214" s="236" t="s">
        <v>239</v>
      </c>
      <c r="UWH1214" s="253" t="s">
        <v>26</v>
      </c>
      <c r="UWI1214" s="197">
        <v>7</v>
      </c>
      <c r="UWJ1214" s="197">
        <v>2</v>
      </c>
      <c r="UWK1214" s="198" t="s">
        <v>237</v>
      </c>
      <c r="UWL1214" s="199">
        <v>0</v>
      </c>
      <c r="UWM1214" s="199"/>
      <c r="UWN1214" s="254">
        <f t="shared" si="339"/>
        <v>448.774</v>
      </c>
      <c r="UWO1214" s="236" t="s">
        <v>239</v>
      </c>
      <c r="UWP1214" s="253" t="s">
        <v>26</v>
      </c>
      <c r="UWQ1214" s="197">
        <v>7</v>
      </c>
      <c r="UWR1214" s="197">
        <v>2</v>
      </c>
      <c r="UWS1214" s="198" t="s">
        <v>237</v>
      </c>
      <c r="UWT1214" s="199">
        <v>0</v>
      </c>
      <c r="UWU1214" s="199"/>
      <c r="UWV1214" s="254">
        <f t="shared" si="339"/>
        <v>448.774</v>
      </c>
      <c r="UWW1214" s="236" t="s">
        <v>239</v>
      </c>
      <c r="UWX1214" s="253" t="s">
        <v>26</v>
      </c>
      <c r="UWY1214" s="197">
        <v>7</v>
      </c>
      <c r="UWZ1214" s="197">
        <v>2</v>
      </c>
      <c r="UXA1214" s="198" t="s">
        <v>237</v>
      </c>
      <c r="UXB1214" s="199">
        <v>0</v>
      </c>
      <c r="UXC1214" s="199"/>
      <c r="UXD1214" s="254">
        <f t="shared" ref="UXD1214:UZH1214" si="340">UXD1215</f>
        <v>448.774</v>
      </c>
      <c r="UXE1214" s="236" t="s">
        <v>239</v>
      </c>
      <c r="UXF1214" s="253" t="s">
        <v>26</v>
      </c>
      <c r="UXG1214" s="197">
        <v>7</v>
      </c>
      <c r="UXH1214" s="197">
        <v>2</v>
      </c>
      <c r="UXI1214" s="198" t="s">
        <v>237</v>
      </c>
      <c r="UXJ1214" s="199">
        <v>0</v>
      </c>
      <c r="UXK1214" s="199"/>
      <c r="UXL1214" s="254">
        <f t="shared" si="340"/>
        <v>448.774</v>
      </c>
      <c r="UXM1214" s="236" t="s">
        <v>239</v>
      </c>
      <c r="UXN1214" s="253" t="s">
        <v>26</v>
      </c>
      <c r="UXO1214" s="197">
        <v>7</v>
      </c>
      <c r="UXP1214" s="197">
        <v>2</v>
      </c>
      <c r="UXQ1214" s="198" t="s">
        <v>237</v>
      </c>
      <c r="UXR1214" s="199">
        <v>0</v>
      </c>
      <c r="UXS1214" s="199"/>
      <c r="UXT1214" s="254">
        <f t="shared" si="340"/>
        <v>448.774</v>
      </c>
      <c r="UXU1214" s="236" t="s">
        <v>239</v>
      </c>
      <c r="UXV1214" s="253" t="s">
        <v>26</v>
      </c>
      <c r="UXW1214" s="197">
        <v>7</v>
      </c>
      <c r="UXX1214" s="197">
        <v>2</v>
      </c>
      <c r="UXY1214" s="198" t="s">
        <v>237</v>
      </c>
      <c r="UXZ1214" s="199">
        <v>0</v>
      </c>
      <c r="UYA1214" s="199"/>
      <c r="UYB1214" s="254">
        <f t="shared" si="340"/>
        <v>448.774</v>
      </c>
      <c r="UYC1214" s="236" t="s">
        <v>239</v>
      </c>
      <c r="UYD1214" s="253" t="s">
        <v>26</v>
      </c>
      <c r="UYE1214" s="197">
        <v>7</v>
      </c>
      <c r="UYF1214" s="197">
        <v>2</v>
      </c>
      <c r="UYG1214" s="198" t="s">
        <v>237</v>
      </c>
      <c r="UYH1214" s="199">
        <v>0</v>
      </c>
      <c r="UYI1214" s="199"/>
      <c r="UYJ1214" s="254">
        <f t="shared" si="340"/>
        <v>448.774</v>
      </c>
      <c r="UYK1214" s="236" t="s">
        <v>239</v>
      </c>
      <c r="UYL1214" s="253" t="s">
        <v>26</v>
      </c>
      <c r="UYM1214" s="197">
        <v>7</v>
      </c>
      <c r="UYN1214" s="197">
        <v>2</v>
      </c>
      <c r="UYO1214" s="198" t="s">
        <v>237</v>
      </c>
      <c r="UYP1214" s="199">
        <v>0</v>
      </c>
      <c r="UYQ1214" s="199"/>
      <c r="UYR1214" s="254">
        <f t="shared" si="340"/>
        <v>448.774</v>
      </c>
      <c r="UYS1214" s="236" t="s">
        <v>239</v>
      </c>
      <c r="UYT1214" s="253" t="s">
        <v>26</v>
      </c>
      <c r="UYU1214" s="197">
        <v>7</v>
      </c>
      <c r="UYV1214" s="197">
        <v>2</v>
      </c>
      <c r="UYW1214" s="198" t="s">
        <v>237</v>
      </c>
      <c r="UYX1214" s="199">
        <v>0</v>
      </c>
      <c r="UYY1214" s="199"/>
      <c r="UYZ1214" s="254">
        <f t="shared" si="340"/>
        <v>448.774</v>
      </c>
      <c r="UZA1214" s="236" t="s">
        <v>239</v>
      </c>
      <c r="UZB1214" s="253" t="s">
        <v>26</v>
      </c>
      <c r="UZC1214" s="197">
        <v>7</v>
      </c>
      <c r="UZD1214" s="197">
        <v>2</v>
      </c>
      <c r="UZE1214" s="198" t="s">
        <v>237</v>
      </c>
      <c r="UZF1214" s="199">
        <v>0</v>
      </c>
      <c r="UZG1214" s="199"/>
      <c r="UZH1214" s="254">
        <f t="shared" si="340"/>
        <v>448.774</v>
      </c>
      <c r="UZI1214" s="236" t="s">
        <v>239</v>
      </c>
      <c r="UZJ1214" s="253" t="s">
        <v>26</v>
      </c>
      <c r="UZK1214" s="197">
        <v>7</v>
      </c>
      <c r="UZL1214" s="197">
        <v>2</v>
      </c>
      <c r="UZM1214" s="198" t="s">
        <v>237</v>
      </c>
      <c r="UZN1214" s="199">
        <v>0</v>
      </c>
      <c r="UZO1214" s="199"/>
      <c r="UZP1214" s="254">
        <f t="shared" ref="UZP1214:VBT1214" si="341">UZP1215</f>
        <v>448.774</v>
      </c>
      <c r="UZQ1214" s="236" t="s">
        <v>239</v>
      </c>
      <c r="UZR1214" s="253" t="s">
        <v>26</v>
      </c>
      <c r="UZS1214" s="197">
        <v>7</v>
      </c>
      <c r="UZT1214" s="197">
        <v>2</v>
      </c>
      <c r="UZU1214" s="198" t="s">
        <v>237</v>
      </c>
      <c r="UZV1214" s="199">
        <v>0</v>
      </c>
      <c r="UZW1214" s="199"/>
      <c r="UZX1214" s="254">
        <f t="shared" si="341"/>
        <v>448.774</v>
      </c>
      <c r="UZY1214" s="236" t="s">
        <v>239</v>
      </c>
      <c r="UZZ1214" s="253" t="s">
        <v>26</v>
      </c>
      <c r="VAA1214" s="197">
        <v>7</v>
      </c>
      <c r="VAB1214" s="197">
        <v>2</v>
      </c>
      <c r="VAC1214" s="198" t="s">
        <v>237</v>
      </c>
      <c r="VAD1214" s="199">
        <v>0</v>
      </c>
      <c r="VAE1214" s="199"/>
      <c r="VAF1214" s="254">
        <f t="shared" si="341"/>
        <v>448.774</v>
      </c>
      <c r="VAG1214" s="236" t="s">
        <v>239</v>
      </c>
      <c r="VAH1214" s="253" t="s">
        <v>26</v>
      </c>
      <c r="VAI1214" s="197">
        <v>7</v>
      </c>
      <c r="VAJ1214" s="197">
        <v>2</v>
      </c>
      <c r="VAK1214" s="198" t="s">
        <v>237</v>
      </c>
      <c r="VAL1214" s="199">
        <v>0</v>
      </c>
      <c r="VAM1214" s="199"/>
      <c r="VAN1214" s="254">
        <f t="shared" si="341"/>
        <v>448.774</v>
      </c>
      <c r="VAO1214" s="236" t="s">
        <v>239</v>
      </c>
      <c r="VAP1214" s="253" t="s">
        <v>26</v>
      </c>
      <c r="VAQ1214" s="197">
        <v>7</v>
      </c>
      <c r="VAR1214" s="197">
        <v>2</v>
      </c>
      <c r="VAS1214" s="198" t="s">
        <v>237</v>
      </c>
      <c r="VAT1214" s="199">
        <v>0</v>
      </c>
      <c r="VAU1214" s="199"/>
      <c r="VAV1214" s="254">
        <f t="shared" si="341"/>
        <v>448.774</v>
      </c>
      <c r="VAW1214" s="236" t="s">
        <v>239</v>
      </c>
      <c r="VAX1214" s="253" t="s">
        <v>26</v>
      </c>
      <c r="VAY1214" s="197">
        <v>7</v>
      </c>
      <c r="VAZ1214" s="197">
        <v>2</v>
      </c>
      <c r="VBA1214" s="198" t="s">
        <v>237</v>
      </c>
      <c r="VBB1214" s="199">
        <v>0</v>
      </c>
      <c r="VBC1214" s="199"/>
      <c r="VBD1214" s="254">
        <f t="shared" si="341"/>
        <v>448.774</v>
      </c>
      <c r="VBE1214" s="236" t="s">
        <v>239</v>
      </c>
      <c r="VBF1214" s="253" t="s">
        <v>26</v>
      </c>
      <c r="VBG1214" s="197">
        <v>7</v>
      </c>
      <c r="VBH1214" s="197">
        <v>2</v>
      </c>
      <c r="VBI1214" s="198" t="s">
        <v>237</v>
      </c>
      <c r="VBJ1214" s="199">
        <v>0</v>
      </c>
      <c r="VBK1214" s="199"/>
      <c r="VBL1214" s="254">
        <f t="shared" si="341"/>
        <v>448.774</v>
      </c>
      <c r="VBM1214" s="236" t="s">
        <v>239</v>
      </c>
      <c r="VBN1214" s="253" t="s">
        <v>26</v>
      </c>
      <c r="VBO1214" s="197">
        <v>7</v>
      </c>
      <c r="VBP1214" s="197">
        <v>2</v>
      </c>
      <c r="VBQ1214" s="198" t="s">
        <v>237</v>
      </c>
      <c r="VBR1214" s="199">
        <v>0</v>
      </c>
      <c r="VBS1214" s="199"/>
      <c r="VBT1214" s="254">
        <f t="shared" si="341"/>
        <v>448.774</v>
      </c>
      <c r="VBU1214" s="236" t="s">
        <v>239</v>
      </c>
      <c r="VBV1214" s="253" t="s">
        <v>26</v>
      </c>
      <c r="VBW1214" s="197">
        <v>7</v>
      </c>
      <c r="VBX1214" s="197">
        <v>2</v>
      </c>
      <c r="VBY1214" s="198" t="s">
        <v>237</v>
      </c>
      <c r="VBZ1214" s="199">
        <v>0</v>
      </c>
      <c r="VCA1214" s="199"/>
      <c r="VCB1214" s="254">
        <f t="shared" ref="VCB1214:VEF1214" si="342">VCB1215</f>
        <v>448.774</v>
      </c>
      <c r="VCC1214" s="236" t="s">
        <v>239</v>
      </c>
      <c r="VCD1214" s="253" t="s">
        <v>26</v>
      </c>
      <c r="VCE1214" s="197">
        <v>7</v>
      </c>
      <c r="VCF1214" s="197">
        <v>2</v>
      </c>
      <c r="VCG1214" s="198" t="s">
        <v>237</v>
      </c>
      <c r="VCH1214" s="199">
        <v>0</v>
      </c>
      <c r="VCI1214" s="199"/>
      <c r="VCJ1214" s="254">
        <f t="shared" si="342"/>
        <v>448.774</v>
      </c>
      <c r="VCK1214" s="236" t="s">
        <v>239</v>
      </c>
      <c r="VCL1214" s="253" t="s">
        <v>26</v>
      </c>
      <c r="VCM1214" s="197">
        <v>7</v>
      </c>
      <c r="VCN1214" s="197">
        <v>2</v>
      </c>
      <c r="VCO1214" s="198" t="s">
        <v>237</v>
      </c>
      <c r="VCP1214" s="199">
        <v>0</v>
      </c>
      <c r="VCQ1214" s="199"/>
      <c r="VCR1214" s="254">
        <f t="shared" si="342"/>
        <v>448.774</v>
      </c>
      <c r="VCS1214" s="236" t="s">
        <v>239</v>
      </c>
      <c r="VCT1214" s="253" t="s">
        <v>26</v>
      </c>
      <c r="VCU1214" s="197">
        <v>7</v>
      </c>
      <c r="VCV1214" s="197">
        <v>2</v>
      </c>
      <c r="VCW1214" s="198" t="s">
        <v>237</v>
      </c>
      <c r="VCX1214" s="199">
        <v>0</v>
      </c>
      <c r="VCY1214" s="199"/>
      <c r="VCZ1214" s="254">
        <f t="shared" si="342"/>
        <v>448.774</v>
      </c>
      <c r="VDA1214" s="236" t="s">
        <v>239</v>
      </c>
      <c r="VDB1214" s="253" t="s">
        <v>26</v>
      </c>
      <c r="VDC1214" s="197">
        <v>7</v>
      </c>
      <c r="VDD1214" s="197">
        <v>2</v>
      </c>
      <c r="VDE1214" s="198" t="s">
        <v>237</v>
      </c>
      <c r="VDF1214" s="199">
        <v>0</v>
      </c>
      <c r="VDG1214" s="199"/>
      <c r="VDH1214" s="254">
        <f t="shared" si="342"/>
        <v>448.774</v>
      </c>
      <c r="VDI1214" s="236" t="s">
        <v>239</v>
      </c>
      <c r="VDJ1214" s="253" t="s">
        <v>26</v>
      </c>
      <c r="VDK1214" s="197">
        <v>7</v>
      </c>
      <c r="VDL1214" s="197">
        <v>2</v>
      </c>
      <c r="VDM1214" s="198" t="s">
        <v>237</v>
      </c>
      <c r="VDN1214" s="199">
        <v>0</v>
      </c>
      <c r="VDO1214" s="199"/>
      <c r="VDP1214" s="254">
        <f t="shared" si="342"/>
        <v>448.774</v>
      </c>
      <c r="VDQ1214" s="236" t="s">
        <v>239</v>
      </c>
      <c r="VDR1214" s="253" t="s">
        <v>26</v>
      </c>
      <c r="VDS1214" s="197">
        <v>7</v>
      </c>
      <c r="VDT1214" s="197">
        <v>2</v>
      </c>
      <c r="VDU1214" s="198" t="s">
        <v>237</v>
      </c>
      <c r="VDV1214" s="199">
        <v>0</v>
      </c>
      <c r="VDW1214" s="199"/>
      <c r="VDX1214" s="254">
        <f t="shared" si="342"/>
        <v>448.774</v>
      </c>
      <c r="VDY1214" s="236" t="s">
        <v>239</v>
      </c>
      <c r="VDZ1214" s="253" t="s">
        <v>26</v>
      </c>
      <c r="VEA1214" s="197">
        <v>7</v>
      </c>
      <c r="VEB1214" s="197">
        <v>2</v>
      </c>
      <c r="VEC1214" s="198" t="s">
        <v>237</v>
      </c>
      <c r="VED1214" s="199">
        <v>0</v>
      </c>
      <c r="VEE1214" s="199"/>
      <c r="VEF1214" s="254">
        <f t="shared" si="342"/>
        <v>448.774</v>
      </c>
      <c r="VEG1214" s="236" t="s">
        <v>239</v>
      </c>
      <c r="VEH1214" s="253" t="s">
        <v>26</v>
      </c>
      <c r="VEI1214" s="197">
        <v>7</v>
      </c>
      <c r="VEJ1214" s="197">
        <v>2</v>
      </c>
      <c r="VEK1214" s="198" t="s">
        <v>237</v>
      </c>
      <c r="VEL1214" s="199">
        <v>0</v>
      </c>
      <c r="VEM1214" s="199"/>
      <c r="VEN1214" s="254">
        <f t="shared" ref="VEN1214:VGR1214" si="343">VEN1215</f>
        <v>448.774</v>
      </c>
      <c r="VEO1214" s="236" t="s">
        <v>239</v>
      </c>
      <c r="VEP1214" s="253" t="s">
        <v>26</v>
      </c>
      <c r="VEQ1214" s="197">
        <v>7</v>
      </c>
      <c r="VER1214" s="197">
        <v>2</v>
      </c>
      <c r="VES1214" s="198" t="s">
        <v>237</v>
      </c>
      <c r="VET1214" s="199">
        <v>0</v>
      </c>
      <c r="VEU1214" s="199"/>
      <c r="VEV1214" s="254">
        <f t="shared" si="343"/>
        <v>448.774</v>
      </c>
      <c r="VEW1214" s="236" t="s">
        <v>239</v>
      </c>
      <c r="VEX1214" s="253" t="s">
        <v>26</v>
      </c>
      <c r="VEY1214" s="197">
        <v>7</v>
      </c>
      <c r="VEZ1214" s="197">
        <v>2</v>
      </c>
      <c r="VFA1214" s="198" t="s">
        <v>237</v>
      </c>
      <c r="VFB1214" s="199">
        <v>0</v>
      </c>
      <c r="VFC1214" s="199"/>
      <c r="VFD1214" s="254">
        <f t="shared" si="343"/>
        <v>448.774</v>
      </c>
      <c r="VFE1214" s="236" t="s">
        <v>239</v>
      </c>
      <c r="VFF1214" s="253" t="s">
        <v>26</v>
      </c>
      <c r="VFG1214" s="197">
        <v>7</v>
      </c>
      <c r="VFH1214" s="197">
        <v>2</v>
      </c>
      <c r="VFI1214" s="198" t="s">
        <v>237</v>
      </c>
      <c r="VFJ1214" s="199">
        <v>0</v>
      </c>
      <c r="VFK1214" s="199"/>
      <c r="VFL1214" s="254">
        <f t="shared" si="343"/>
        <v>448.774</v>
      </c>
      <c r="VFM1214" s="236" t="s">
        <v>239</v>
      </c>
      <c r="VFN1214" s="253" t="s">
        <v>26</v>
      </c>
      <c r="VFO1214" s="197">
        <v>7</v>
      </c>
      <c r="VFP1214" s="197">
        <v>2</v>
      </c>
      <c r="VFQ1214" s="198" t="s">
        <v>237</v>
      </c>
      <c r="VFR1214" s="199">
        <v>0</v>
      </c>
      <c r="VFS1214" s="199"/>
      <c r="VFT1214" s="254">
        <f t="shared" si="343"/>
        <v>448.774</v>
      </c>
      <c r="VFU1214" s="236" t="s">
        <v>239</v>
      </c>
      <c r="VFV1214" s="253" t="s">
        <v>26</v>
      </c>
      <c r="VFW1214" s="197">
        <v>7</v>
      </c>
      <c r="VFX1214" s="197">
        <v>2</v>
      </c>
      <c r="VFY1214" s="198" t="s">
        <v>237</v>
      </c>
      <c r="VFZ1214" s="199">
        <v>0</v>
      </c>
      <c r="VGA1214" s="199"/>
      <c r="VGB1214" s="254">
        <f t="shared" si="343"/>
        <v>448.774</v>
      </c>
      <c r="VGC1214" s="236" t="s">
        <v>239</v>
      </c>
      <c r="VGD1214" s="253" t="s">
        <v>26</v>
      </c>
      <c r="VGE1214" s="197">
        <v>7</v>
      </c>
      <c r="VGF1214" s="197">
        <v>2</v>
      </c>
      <c r="VGG1214" s="198" t="s">
        <v>237</v>
      </c>
      <c r="VGH1214" s="199">
        <v>0</v>
      </c>
      <c r="VGI1214" s="199"/>
      <c r="VGJ1214" s="254">
        <f t="shared" si="343"/>
        <v>448.774</v>
      </c>
      <c r="VGK1214" s="236" t="s">
        <v>239</v>
      </c>
      <c r="VGL1214" s="253" t="s">
        <v>26</v>
      </c>
      <c r="VGM1214" s="197">
        <v>7</v>
      </c>
      <c r="VGN1214" s="197">
        <v>2</v>
      </c>
      <c r="VGO1214" s="198" t="s">
        <v>237</v>
      </c>
      <c r="VGP1214" s="199">
        <v>0</v>
      </c>
      <c r="VGQ1214" s="199"/>
      <c r="VGR1214" s="254">
        <f t="shared" si="343"/>
        <v>448.774</v>
      </c>
      <c r="VGS1214" s="236" t="s">
        <v>239</v>
      </c>
      <c r="VGT1214" s="253" t="s">
        <v>26</v>
      </c>
      <c r="VGU1214" s="197">
        <v>7</v>
      </c>
      <c r="VGV1214" s="197">
        <v>2</v>
      </c>
      <c r="VGW1214" s="198" t="s">
        <v>237</v>
      </c>
      <c r="VGX1214" s="199">
        <v>0</v>
      </c>
      <c r="VGY1214" s="199"/>
      <c r="VGZ1214" s="254">
        <f t="shared" ref="VGZ1214:VJD1214" si="344">VGZ1215</f>
        <v>448.774</v>
      </c>
      <c r="VHA1214" s="236" t="s">
        <v>239</v>
      </c>
      <c r="VHB1214" s="253" t="s">
        <v>26</v>
      </c>
      <c r="VHC1214" s="197">
        <v>7</v>
      </c>
      <c r="VHD1214" s="197">
        <v>2</v>
      </c>
      <c r="VHE1214" s="198" t="s">
        <v>237</v>
      </c>
      <c r="VHF1214" s="199">
        <v>0</v>
      </c>
      <c r="VHG1214" s="199"/>
      <c r="VHH1214" s="254">
        <f t="shared" si="344"/>
        <v>448.774</v>
      </c>
      <c r="VHI1214" s="236" t="s">
        <v>239</v>
      </c>
      <c r="VHJ1214" s="253" t="s">
        <v>26</v>
      </c>
      <c r="VHK1214" s="197">
        <v>7</v>
      </c>
      <c r="VHL1214" s="197">
        <v>2</v>
      </c>
      <c r="VHM1214" s="198" t="s">
        <v>237</v>
      </c>
      <c r="VHN1214" s="199">
        <v>0</v>
      </c>
      <c r="VHO1214" s="199"/>
      <c r="VHP1214" s="254">
        <f t="shared" si="344"/>
        <v>448.774</v>
      </c>
      <c r="VHQ1214" s="236" t="s">
        <v>239</v>
      </c>
      <c r="VHR1214" s="253" t="s">
        <v>26</v>
      </c>
      <c r="VHS1214" s="197">
        <v>7</v>
      </c>
      <c r="VHT1214" s="197">
        <v>2</v>
      </c>
      <c r="VHU1214" s="198" t="s">
        <v>237</v>
      </c>
      <c r="VHV1214" s="199">
        <v>0</v>
      </c>
      <c r="VHW1214" s="199"/>
      <c r="VHX1214" s="254">
        <f t="shared" si="344"/>
        <v>448.774</v>
      </c>
      <c r="VHY1214" s="236" t="s">
        <v>239</v>
      </c>
      <c r="VHZ1214" s="253" t="s">
        <v>26</v>
      </c>
      <c r="VIA1214" s="197">
        <v>7</v>
      </c>
      <c r="VIB1214" s="197">
        <v>2</v>
      </c>
      <c r="VIC1214" s="198" t="s">
        <v>237</v>
      </c>
      <c r="VID1214" s="199">
        <v>0</v>
      </c>
      <c r="VIE1214" s="199"/>
      <c r="VIF1214" s="254">
        <f t="shared" si="344"/>
        <v>448.774</v>
      </c>
      <c r="VIG1214" s="236" t="s">
        <v>239</v>
      </c>
      <c r="VIH1214" s="253" t="s">
        <v>26</v>
      </c>
      <c r="VII1214" s="197">
        <v>7</v>
      </c>
      <c r="VIJ1214" s="197">
        <v>2</v>
      </c>
      <c r="VIK1214" s="198" t="s">
        <v>237</v>
      </c>
      <c r="VIL1214" s="199">
        <v>0</v>
      </c>
      <c r="VIM1214" s="199"/>
      <c r="VIN1214" s="254">
        <f t="shared" si="344"/>
        <v>448.774</v>
      </c>
      <c r="VIO1214" s="236" t="s">
        <v>239</v>
      </c>
      <c r="VIP1214" s="253" t="s">
        <v>26</v>
      </c>
      <c r="VIQ1214" s="197">
        <v>7</v>
      </c>
      <c r="VIR1214" s="197">
        <v>2</v>
      </c>
      <c r="VIS1214" s="198" t="s">
        <v>237</v>
      </c>
      <c r="VIT1214" s="199">
        <v>0</v>
      </c>
      <c r="VIU1214" s="199"/>
      <c r="VIV1214" s="254">
        <f t="shared" si="344"/>
        <v>448.774</v>
      </c>
      <c r="VIW1214" s="236" t="s">
        <v>239</v>
      </c>
      <c r="VIX1214" s="253" t="s">
        <v>26</v>
      </c>
      <c r="VIY1214" s="197">
        <v>7</v>
      </c>
      <c r="VIZ1214" s="197">
        <v>2</v>
      </c>
      <c r="VJA1214" s="198" t="s">
        <v>237</v>
      </c>
      <c r="VJB1214" s="199">
        <v>0</v>
      </c>
      <c r="VJC1214" s="199"/>
      <c r="VJD1214" s="254">
        <f t="shared" si="344"/>
        <v>448.774</v>
      </c>
      <c r="VJE1214" s="236" t="s">
        <v>239</v>
      </c>
      <c r="VJF1214" s="253" t="s">
        <v>26</v>
      </c>
      <c r="VJG1214" s="197">
        <v>7</v>
      </c>
      <c r="VJH1214" s="197">
        <v>2</v>
      </c>
      <c r="VJI1214" s="198" t="s">
        <v>237</v>
      </c>
      <c r="VJJ1214" s="199">
        <v>0</v>
      </c>
      <c r="VJK1214" s="199"/>
      <c r="VJL1214" s="254">
        <f t="shared" ref="VJL1214:VLP1214" si="345">VJL1215</f>
        <v>448.774</v>
      </c>
      <c r="VJM1214" s="236" t="s">
        <v>239</v>
      </c>
      <c r="VJN1214" s="253" t="s">
        <v>26</v>
      </c>
      <c r="VJO1214" s="197">
        <v>7</v>
      </c>
      <c r="VJP1214" s="197">
        <v>2</v>
      </c>
      <c r="VJQ1214" s="198" t="s">
        <v>237</v>
      </c>
      <c r="VJR1214" s="199">
        <v>0</v>
      </c>
      <c r="VJS1214" s="199"/>
      <c r="VJT1214" s="254">
        <f t="shared" si="345"/>
        <v>448.774</v>
      </c>
      <c r="VJU1214" s="236" t="s">
        <v>239</v>
      </c>
      <c r="VJV1214" s="253" t="s">
        <v>26</v>
      </c>
      <c r="VJW1214" s="197">
        <v>7</v>
      </c>
      <c r="VJX1214" s="197">
        <v>2</v>
      </c>
      <c r="VJY1214" s="198" t="s">
        <v>237</v>
      </c>
      <c r="VJZ1214" s="199">
        <v>0</v>
      </c>
      <c r="VKA1214" s="199"/>
      <c r="VKB1214" s="254">
        <f t="shared" si="345"/>
        <v>448.774</v>
      </c>
      <c r="VKC1214" s="236" t="s">
        <v>239</v>
      </c>
      <c r="VKD1214" s="253" t="s">
        <v>26</v>
      </c>
      <c r="VKE1214" s="197">
        <v>7</v>
      </c>
      <c r="VKF1214" s="197">
        <v>2</v>
      </c>
      <c r="VKG1214" s="198" t="s">
        <v>237</v>
      </c>
      <c r="VKH1214" s="199">
        <v>0</v>
      </c>
      <c r="VKI1214" s="199"/>
      <c r="VKJ1214" s="254">
        <f t="shared" si="345"/>
        <v>448.774</v>
      </c>
      <c r="VKK1214" s="236" t="s">
        <v>239</v>
      </c>
      <c r="VKL1214" s="253" t="s">
        <v>26</v>
      </c>
      <c r="VKM1214" s="197">
        <v>7</v>
      </c>
      <c r="VKN1214" s="197">
        <v>2</v>
      </c>
      <c r="VKO1214" s="198" t="s">
        <v>237</v>
      </c>
      <c r="VKP1214" s="199">
        <v>0</v>
      </c>
      <c r="VKQ1214" s="199"/>
      <c r="VKR1214" s="254">
        <f t="shared" si="345"/>
        <v>448.774</v>
      </c>
      <c r="VKS1214" s="236" t="s">
        <v>239</v>
      </c>
      <c r="VKT1214" s="253" t="s">
        <v>26</v>
      </c>
      <c r="VKU1214" s="197">
        <v>7</v>
      </c>
      <c r="VKV1214" s="197">
        <v>2</v>
      </c>
      <c r="VKW1214" s="198" t="s">
        <v>237</v>
      </c>
      <c r="VKX1214" s="199">
        <v>0</v>
      </c>
      <c r="VKY1214" s="199"/>
      <c r="VKZ1214" s="254">
        <f t="shared" si="345"/>
        <v>448.774</v>
      </c>
      <c r="VLA1214" s="236" t="s">
        <v>239</v>
      </c>
      <c r="VLB1214" s="253" t="s">
        <v>26</v>
      </c>
      <c r="VLC1214" s="197">
        <v>7</v>
      </c>
      <c r="VLD1214" s="197">
        <v>2</v>
      </c>
      <c r="VLE1214" s="198" t="s">
        <v>237</v>
      </c>
      <c r="VLF1214" s="199">
        <v>0</v>
      </c>
      <c r="VLG1214" s="199"/>
      <c r="VLH1214" s="254">
        <f t="shared" si="345"/>
        <v>448.774</v>
      </c>
      <c r="VLI1214" s="236" t="s">
        <v>239</v>
      </c>
      <c r="VLJ1214" s="253" t="s">
        <v>26</v>
      </c>
      <c r="VLK1214" s="197">
        <v>7</v>
      </c>
      <c r="VLL1214" s="197">
        <v>2</v>
      </c>
      <c r="VLM1214" s="198" t="s">
        <v>237</v>
      </c>
      <c r="VLN1214" s="199">
        <v>0</v>
      </c>
      <c r="VLO1214" s="199"/>
      <c r="VLP1214" s="254">
        <f t="shared" si="345"/>
        <v>448.774</v>
      </c>
      <c r="VLQ1214" s="236" t="s">
        <v>239</v>
      </c>
      <c r="VLR1214" s="253" t="s">
        <v>26</v>
      </c>
      <c r="VLS1214" s="197">
        <v>7</v>
      </c>
      <c r="VLT1214" s="197">
        <v>2</v>
      </c>
      <c r="VLU1214" s="198" t="s">
        <v>237</v>
      </c>
      <c r="VLV1214" s="199">
        <v>0</v>
      </c>
      <c r="VLW1214" s="199"/>
      <c r="VLX1214" s="254">
        <f t="shared" ref="VLX1214:VOB1214" si="346">VLX1215</f>
        <v>448.774</v>
      </c>
      <c r="VLY1214" s="236" t="s">
        <v>239</v>
      </c>
      <c r="VLZ1214" s="253" t="s">
        <v>26</v>
      </c>
      <c r="VMA1214" s="197">
        <v>7</v>
      </c>
      <c r="VMB1214" s="197">
        <v>2</v>
      </c>
      <c r="VMC1214" s="198" t="s">
        <v>237</v>
      </c>
      <c r="VMD1214" s="199">
        <v>0</v>
      </c>
      <c r="VME1214" s="199"/>
      <c r="VMF1214" s="254">
        <f t="shared" si="346"/>
        <v>448.774</v>
      </c>
      <c r="VMG1214" s="236" t="s">
        <v>239</v>
      </c>
      <c r="VMH1214" s="253" t="s">
        <v>26</v>
      </c>
      <c r="VMI1214" s="197">
        <v>7</v>
      </c>
      <c r="VMJ1214" s="197">
        <v>2</v>
      </c>
      <c r="VMK1214" s="198" t="s">
        <v>237</v>
      </c>
      <c r="VML1214" s="199">
        <v>0</v>
      </c>
      <c r="VMM1214" s="199"/>
      <c r="VMN1214" s="254">
        <f t="shared" si="346"/>
        <v>448.774</v>
      </c>
      <c r="VMO1214" s="236" t="s">
        <v>239</v>
      </c>
      <c r="VMP1214" s="253" t="s">
        <v>26</v>
      </c>
      <c r="VMQ1214" s="197">
        <v>7</v>
      </c>
      <c r="VMR1214" s="197">
        <v>2</v>
      </c>
      <c r="VMS1214" s="198" t="s">
        <v>237</v>
      </c>
      <c r="VMT1214" s="199">
        <v>0</v>
      </c>
      <c r="VMU1214" s="199"/>
      <c r="VMV1214" s="254">
        <f t="shared" si="346"/>
        <v>448.774</v>
      </c>
      <c r="VMW1214" s="236" t="s">
        <v>239</v>
      </c>
      <c r="VMX1214" s="253" t="s">
        <v>26</v>
      </c>
      <c r="VMY1214" s="197">
        <v>7</v>
      </c>
      <c r="VMZ1214" s="197">
        <v>2</v>
      </c>
      <c r="VNA1214" s="198" t="s">
        <v>237</v>
      </c>
      <c r="VNB1214" s="199">
        <v>0</v>
      </c>
      <c r="VNC1214" s="199"/>
      <c r="VND1214" s="254">
        <f t="shared" si="346"/>
        <v>448.774</v>
      </c>
      <c r="VNE1214" s="236" t="s">
        <v>239</v>
      </c>
      <c r="VNF1214" s="253" t="s">
        <v>26</v>
      </c>
      <c r="VNG1214" s="197">
        <v>7</v>
      </c>
      <c r="VNH1214" s="197">
        <v>2</v>
      </c>
      <c r="VNI1214" s="198" t="s">
        <v>237</v>
      </c>
      <c r="VNJ1214" s="199">
        <v>0</v>
      </c>
      <c r="VNK1214" s="199"/>
      <c r="VNL1214" s="254">
        <f t="shared" si="346"/>
        <v>448.774</v>
      </c>
      <c r="VNM1214" s="236" t="s">
        <v>239</v>
      </c>
      <c r="VNN1214" s="253" t="s">
        <v>26</v>
      </c>
      <c r="VNO1214" s="197">
        <v>7</v>
      </c>
      <c r="VNP1214" s="197">
        <v>2</v>
      </c>
      <c r="VNQ1214" s="198" t="s">
        <v>237</v>
      </c>
      <c r="VNR1214" s="199">
        <v>0</v>
      </c>
      <c r="VNS1214" s="199"/>
      <c r="VNT1214" s="254">
        <f t="shared" si="346"/>
        <v>448.774</v>
      </c>
      <c r="VNU1214" s="236" t="s">
        <v>239</v>
      </c>
      <c r="VNV1214" s="253" t="s">
        <v>26</v>
      </c>
      <c r="VNW1214" s="197">
        <v>7</v>
      </c>
      <c r="VNX1214" s="197">
        <v>2</v>
      </c>
      <c r="VNY1214" s="198" t="s">
        <v>237</v>
      </c>
      <c r="VNZ1214" s="199">
        <v>0</v>
      </c>
      <c r="VOA1214" s="199"/>
      <c r="VOB1214" s="254">
        <f t="shared" si="346"/>
        <v>448.774</v>
      </c>
      <c r="VOC1214" s="236" t="s">
        <v>239</v>
      </c>
      <c r="VOD1214" s="253" t="s">
        <v>26</v>
      </c>
      <c r="VOE1214" s="197">
        <v>7</v>
      </c>
      <c r="VOF1214" s="197">
        <v>2</v>
      </c>
      <c r="VOG1214" s="198" t="s">
        <v>237</v>
      </c>
      <c r="VOH1214" s="199">
        <v>0</v>
      </c>
      <c r="VOI1214" s="199"/>
      <c r="VOJ1214" s="254">
        <f t="shared" ref="VOJ1214:VQN1214" si="347">VOJ1215</f>
        <v>448.774</v>
      </c>
      <c r="VOK1214" s="236" t="s">
        <v>239</v>
      </c>
      <c r="VOL1214" s="253" t="s">
        <v>26</v>
      </c>
      <c r="VOM1214" s="197">
        <v>7</v>
      </c>
      <c r="VON1214" s="197">
        <v>2</v>
      </c>
      <c r="VOO1214" s="198" t="s">
        <v>237</v>
      </c>
      <c r="VOP1214" s="199">
        <v>0</v>
      </c>
      <c r="VOQ1214" s="199"/>
      <c r="VOR1214" s="254">
        <f t="shared" si="347"/>
        <v>448.774</v>
      </c>
      <c r="VOS1214" s="236" t="s">
        <v>239</v>
      </c>
      <c r="VOT1214" s="253" t="s">
        <v>26</v>
      </c>
      <c r="VOU1214" s="197">
        <v>7</v>
      </c>
      <c r="VOV1214" s="197">
        <v>2</v>
      </c>
      <c r="VOW1214" s="198" t="s">
        <v>237</v>
      </c>
      <c r="VOX1214" s="199">
        <v>0</v>
      </c>
      <c r="VOY1214" s="199"/>
      <c r="VOZ1214" s="254">
        <f t="shared" si="347"/>
        <v>448.774</v>
      </c>
      <c r="VPA1214" s="236" t="s">
        <v>239</v>
      </c>
      <c r="VPB1214" s="253" t="s">
        <v>26</v>
      </c>
      <c r="VPC1214" s="197">
        <v>7</v>
      </c>
      <c r="VPD1214" s="197">
        <v>2</v>
      </c>
      <c r="VPE1214" s="198" t="s">
        <v>237</v>
      </c>
      <c r="VPF1214" s="199">
        <v>0</v>
      </c>
      <c r="VPG1214" s="199"/>
      <c r="VPH1214" s="254">
        <f t="shared" si="347"/>
        <v>448.774</v>
      </c>
      <c r="VPI1214" s="236" t="s">
        <v>239</v>
      </c>
      <c r="VPJ1214" s="253" t="s">
        <v>26</v>
      </c>
      <c r="VPK1214" s="197">
        <v>7</v>
      </c>
      <c r="VPL1214" s="197">
        <v>2</v>
      </c>
      <c r="VPM1214" s="198" t="s">
        <v>237</v>
      </c>
      <c r="VPN1214" s="199">
        <v>0</v>
      </c>
      <c r="VPO1214" s="199"/>
      <c r="VPP1214" s="254">
        <f t="shared" si="347"/>
        <v>448.774</v>
      </c>
      <c r="VPQ1214" s="236" t="s">
        <v>239</v>
      </c>
      <c r="VPR1214" s="253" t="s">
        <v>26</v>
      </c>
      <c r="VPS1214" s="197">
        <v>7</v>
      </c>
      <c r="VPT1214" s="197">
        <v>2</v>
      </c>
      <c r="VPU1214" s="198" t="s">
        <v>237</v>
      </c>
      <c r="VPV1214" s="199">
        <v>0</v>
      </c>
      <c r="VPW1214" s="199"/>
      <c r="VPX1214" s="254">
        <f t="shared" si="347"/>
        <v>448.774</v>
      </c>
      <c r="VPY1214" s="236" t="s">
        <v>239</v>
      </c>
      <c r="VPZ1214" s="253" t="s">
        <v>26</v>
      </c>
      <c r="VQA1214" s="197">
        <v>7</v>
      </c>
      <c r="VQB1214" s="197">
        <v>2</v>
      </c>
      <c r="VQC1214" s="198" t="s">
        <v>237</v>
      </c>
      <c r="VQD1214" s="199">
        <v>0</v>
      </c>
      <c r="VQE1214" s="199"/>
      <c r="VQF1214" s="254">
        <f t="shared" si="347"/>
        <v>448.774</v>
      </c>
      <c r="VQG1214" s="236" t="s">
        <v>239</v>
      </c>
      <c r="VQH1214" s="253" t="s">
        <v>26</v>
      </c>
      <c r="VQI1214" s="197">
        <v>7</v>
      </c>
      <c r="VQJ1214" s="197">
        <v>2</v>
      </c>
      <c r="VQK1214" s="198" t="s">
        <v>237</v>
      </c>
      <c r="VQL1214" s="199">
        <v>0</v>
      </c>
      <c r="VQM1214" s="199"/>
      <c r="VQN1214" s="254">
        <f t="shared" si="347"/>
        <v>448.774</v>
      </c>
      <c r="VQO1214" s="236" t="s">
        <v>239</v>
      </c>
      <c r="VQP1214" s="253" t="s">
        <v>26</v>
      </c>
      <c r="VQQ1214" s="197">
        <v>7</v>
      </c>
      <c r="VQR1214" s="197">
        <v>2</v>
      </c>
      <c r="VQS1214" s="198" t="s">
        <v>237</v>
      </c>
      <c r="VQT1214" s="199">
        <v>0</v>
      </c>
      <c r="VQU1214" s="199"/>
      <c r="VQV1214" s="254">
        <f t="shared" ref="VQV1214:VSZ1214" si="348">VQV1215</f>
        <v>448.774</v>
      </c>
      <c r="VQW1214" s="236" t="s">
        <v>239</v>
      </c>
      <c r="VQX1214" s="253" t="s">
        <v>26</v>
      </c>
      <c r="VQY1214" s="197">
        <v>7</v>
      </c>
      <c r="VQZ1214" s="197">
        <v>2</v>
      </c>
      <c r="VRA1214" s="198" t="s">
        <v>237</v>
      </c>
      <c r="VRB1214" s="199">
        <v>0</v>
      </c>
      <c r="VRC1214" s="199"/>
      <c r="VRD1214" s="254">
        <f t="shared" si="348"/>
        <v>448.774</v>
      </c>
      <c r="VRE1214" s="236" t="s">
        <v>239</v>
      </c>
      <c r="VRF1214" s="253" t="s">
        <v>26</v>
      </c>
      <c r="VRG1214" s="197">
        <v>7</v>
      </c>
      <c r="VRH1214" s="197">
        <v>2</v>
      </c>
      <c r="VRI1214" s="198" t="s">
        <v>237</v>
      </c>
      <c r="VRJ1214" s="199">
        <v>0</v>
      </c>
      <c r="VRK1214" s="199"/>
      <c r="VRL1214" s="254">
        <f t="shared" si="348"/>
        <v>448.774</v>
      </c>
      <c r="VRM1214" s="236" t="s">
        <v>239</v>
      </c>
      <c r="VRN1214" s="253" t="s">
        <v>26</v>
      </c>
      <c r="VRO1214" s="197">
        <v>7</v>
      </c>
      <c r="VRP1214" s="197">
        <v>2</v>
      </c>
      <c r="VRQ1214" s="198" t="s">
        <v>237</v>
      </c>
      <c r="VRR1214" s="199">
        <v>0</v>
      </c>
      <c r="VRS1214" s="199"/>
      <c r="VRT1214" s="254">
        <f t="shared" si="348"/>
        <v>448.774</v>
      </c>
      <c r="VRU1214" s="236" t="s">
        <v>239</v>
      </c>
      <c r="VRV1214" s="253" t="s">
        <v>26</v>
      </c>
      <c r="VRW1214" s="197">
        <v>7</v>
      </c>
      <c r="VRX1214" s="197">
        <v>2</v>
      </c>
      <c r="VRY1214" s="198" t="s">
        <v>237</v>
      </c>
      <c r="VRZ1214" s="199">
        <v>0</v>
      </c>
      <c r="VSA1214" s="199"/>
      <c r="VSB1214" s="254">
        <f t="shared" si="348"/>
        <v>448.774</v>
      </c>
      <c r="VSC1214" s="236" t="s">
        <v>239</v>
      </c>
      <c r="VSD1214" s="253" t="s">
        <v>26</v>
      </c>
      <c r="VSE1214" s="197">
        <v>7</v>
      </c>
      <c r="VSF1214" s="197">
        <v>2</v>
      </c>
      <c r="VSG1214" s="198" t="s">
        <v>237</v>
      </c>
      <c r="VSH1214" s="199">
        <v>0</v>
      </c>
      <c r="VSI1214" s="199"/>
      <c r="VSJ1214" s="254">
        <f t="shared" si="348"/>
        <v>448.774</v>
      </c>
      <c r="VSK1214" s="236" t="s">
        <v>239</v>
      </c>
      <c r="VSL1214" s="253" t="s">
        <v>26</v>
      </c>
      <c r="VSM1214" s="197">
        <v>7</v>
      </c>
      <c r="VSN1214" s="197">
        <v>2</v>
      </c>
      <c r="VSO1214" s="198" t="s">
        <v>237</v>
      </c>
      <c r="VSP1214" s="199">
        <v>0</v>
      </c>
      <c r="VSQ1214" s="199"/>
      <c r="VSR1214" s="254">
        <f t="shared" si="348"/>
        <v>448.774</v>
      </c>
      <c r="VSS1214" s="236" t="s">
        <v>239</v>
      </c>
      <c r="VST1214" s="253" t="s">
        <v>26</v>
      </c>
      <c r="VSU1214" s="197">
        <v>7</v>
      </c>
      <c r="VSV1214" s="197">
        <v>2</v>
      </c>
      <c r="VSW1214" s="198" t="s">
        <v>237</v>
      </c>
      <c r="VSX1214" s="199">
        <v>0</v>
      </c>
      <c r="VSY1214" s="199"/>
      <c r="VSZ1214" s="254">
        <f t="shared" si="348"/>
        <v>448.774</v>
      </c>
      <c r="VTA1214" s="236" t="s">
        <v>239</v>
      </c>
      <c r="VTB1214" s="253" t="s">
        <v>26</v>
      </c>
      <c r="VTC1214" s="197">
        <v>7</v>
      </c>
      <c r="VTD1214" s="197">
        <v>2</v>
      </c>
      <c r="VTE1214" s="198" t="s">
        <v>237</v>
      </c>
      <c r="VTF1214" s="199">
        <v>0</v>
      </c>
      <c r="VTG1214" s="199"/>
      <c r="VTH1214" s="254">
        <f t="shared" ref="VTH1214:VVL1214" si="349">VTH1215</f>
        <v>448.774</v>
      </c>
      <c r="VTI1214" s="236" t="s">
        <v>239</v>
      </c>
      <c r="VTJ1214" s="253" t="s">
        <v>26</v>
      </c>
      <c r="VTK1214" s="197">
        <v>7</v>
      </c>
      <c r="VTL1214" s="197">
        <v>2</v>
      </c>
      <c r="VTM1214" s="198" t="s">
        <v>237</v>
      </c>
      <c r="VTN1214" s="199">
        <v>0</v>
      </c>
      <c r="VTO1214" s="199"/>
      <c r="VTP1214" s="254">
        <f t="shared" si="349"/>
        <v>448.774</v>
      </c>
      <c r="VTQ1214" s="236" t="s">
        <v>239</v>
      </c>
      <c r="VTR1214" s="253" t="s">
        <v>26</v>
      </c>
      <c r="VTS1214" s="197">
        <v>7</v>
      </c>
      <c r="VTT1214" s="197">
        <v>2</v>
      </c>
      <c r="VTU1214" s="198" t="s">
        <v>237</v>
      </c>
      <c r="VTV1214" s="199">
        <v>0</v>
      </c>
      <c r="VTW1214" s="199"/>
      <c r="VTX1214" s="254">
        <f t="shared" si="349"/>
        <v>448.774</v>
      </c>
      <c r="VTY1214" s="236" t="s">
        <v>239</v>
      </c>
      <c r="VTZ1214" s="253" t="s">
        <v>26</v>
      </c>
      <c r="VUA1214" s="197">
        <v>7</v>
      </c>
      <c r="VUB1214" s="197">
        <v>2</v>
      </c>
      <c r="VUC1214" s="198" t="s">
        <v>237</v>
      </c>
      <c r="VUD1214" s="199">
        <v>0</v>
      </c>
      <c r="VUE1214" s="199"/>
      <c r="VUF1214" s="254">
        <f t="shared" si="349"/>
        <v>448.774</v>
      </c>
      <c r="VUG1214" s="236" t="s">
        <v>239</v>
      </c>
      <c r="VUH1214" s="253" t="s">
        <v>26</v>
      </c>
      <c r="VUI1214" s="197">
        <v>7</v>
      </c>
      <c r="VUJ1214" s="197">
        <v>2</v>
      </c>
      <c r="VUK1214" s="198" t="s">
        <v>237</v>
      </c>
      <c r="VUL1214" s="199">
        <v>0</v>
      </c>
      <c r="VUM1214" s="199"/>
      <c r="VUN1214" s="254">
        <f t="shared" si="349"/>
        <v>448.774</v>
      </c>
      <c r="VUO1214" s="236" t="s">
        <v>239</v>
      </c>
      <c r="VUP1214" s="253" t="s">
        <v>26</v>
      </c>
      <c r="VUQ1214" s="197">
        <v>7</v>
      </c>
      <c r="VUR1214" s="197">
        <v>2</v>
      </c>
      <c r="VUS1214" s="198" t="s">
        <v>237</v>
      </c>
      <c r="VUT1214" s="199">
        <v>0</v>
      </c>
      <c r="VUU1214" s="199"/>
      <c r="VUV1214" s="254">
        <f t="shared" si="349"/>
        <v>448.774</v>
      </c>
      <c r="VUW1214" s="236" t="s">
        <v>239</v>
      </c>
      <c r="VUX1214" s="253" t="s">
        <v>26</v>
      </c>
      <c r="VUY1214" s="197">
        <v>7</v>
      </c>
      <c r="VUZ1214" s="197">
        <v>2</v>
      </c>
      <c r="VVA1214" s="198" t="s">
        <v>237</v>
      </c>
      <c r="VVB1214" s="199">
        <v>0</v>
      </c>
      <c r="VVC1214" s="199"/>
      <c r="VVD1214" s="254">
        <f t="shared" si="349"/>
        <v>448.774</v>
      </c>
      <c r="VVE1214" s="236" t="s">
        <v>239</v>
      </c>
      <c r="VVF1214" s="253" t="s">
        <v>26</v>
      </c>
      <c r="VVG1214" s="197">
        <v>7</v>
      </c>
      <c r="VVH1214" s="197">
        <v>2</v>
      </c>
      <c r="VVI1214" s="198" t="s">
        <v>237</v>
      </c>
      <c r="VVJ1214" s="199">
        <v>0</v>
      </c>
      <c r="VVK1214" s="199"/>
      <c r="VVL1214" s="254">
        <f t="shared" si="349"/>
        <v>448.774</v>
      </c>
      <c r="VVM1214" s="236" t="s">
        <v>239</v>
      </c>
      <c r="VVN1214" s="253" t="s">
        <v>26</v>
      </c>
      <c r="VVO1214" s="197">
        <v>7</v>
      </c>
      <c r="VVP1214" s="197">
        <v>2</v>
      </c>
      <c r="VVQ1214" s="198" t="s">
        <v>237</v>
      </c>
      <c r="VVR1214" s="199">
        <v>0</v>
      </c>
      <c r="VVS1214" s="199"/>
      <c r="VVT1214" s="254">
        <f t="shared" ref="VVT1214:VXX1214" si="350">VVT1215</f>
        <v>448.774</v>
      </c>
      <c r="VVU1214" s="236" t="s">
        <v>239</v>
      </c>
      <c r="VVV1214" s="253" t="s">
        <v>26</v>
      </c>
      <c r="VVW1214" s="197">
        <v>7</v>
      </c>
      <c r="VVX1214" s="197">
        <v>2</v>
      </c>
      <c r="VVY1214" s="198" t="s">
        <v>237</v>
      </c>
      <c r="VVZ1214" s="199">
        <v>0</v>
      </c>
      <c r="VWA1214" s="199"/>
      <c r="VWB1214" s="254">
        <f t="shared" si="350"/>
        <v>448.774</v>
      </c>
      <c r="VWC1214" s="236" t="s">
        <v>239</v>
      </c>
      <c r="VWD1214" s="253" t="s">
        <v>26</v>
      </c>
      <c r="VWE1214" s="197">
        <v>7</v>
      </c>
      <c r="VWF1214" s="197">
        <v>2</v>
      </c>
      <c r="VWG1214" s="198" t="s">
        <v>237</v>
      </c>
      <c r="VWH1214" s="199">
        <v>0</v>
      </c>
      <c r="VWI1214" s="199"/>
      <c r="VWJ1214" s="254">
        <f t="shared" si="350"/>
        <v>448.774</v>
      </c>
      <c r="VWK1214" s="236" t="s">
        <v>239</v>
      </c>
      <c r="VWL1214" s="253" t="s">
        <v>26</v>
      </c>
      <c r="VWM1214" s="197">
        <v>7</v>
      </c>
      <c r="VWN1214" s="197">
        <v>2</v>
      </c>
      <c r="VWO1214" s="198" t="s">
        <v>237</v>
      </c>
      <c r="VWP1214" s="199">
        <v>0</v>
      </c>
      <c r="VWQ1214" s="199"/>
      <c r="VWR1214" s="254">
        <f t="shared" si="350"/>
        <v>448.774</v>
      </c>
      <c r="VWS1214" s="236" t="s">
        <v>239</v>
      </c>
      <c r="VWT1214" s="253" t="s">
        <v>26</v>
      </c>
      <c r="VWU1214" s="197">
        <v>7</v>
      </c>
      <c r="VWV1214" s="197">
        <v>2</v>
      </c>
      <c r="VWW1214" s="198" t="s">
        <v>237</v>
      </c>
      <c r="VWX1214" s="199">
        <v>0</v>
      </c>
      <c r="VWY1214" s="199"/>
      <c r="VWZ1214" s="254">
        <f t="shared" si="350"/>
        <v>448.774</v>
      </c>
      <c r="VXA1214" s="236" t="s">
        <v>239</v>
      </c>
      <c r="VXB1214" s="253" t="s">
        <v>26</v>
      </c>
      <c r="VXC1214" s="197">
        <v>7</v>
      </c>
      <c r="VXD1214" s="197">
        <v>2</v>
      </c>
      <c r="VXE1214" s="198" t="s">
        <v>237</v>
      </c>
      <c r="VXF1214" s="199">
        <v>0</v>
      </c>
      <c r="VXG1214" s="199"/>
      <c r="VXH1214" s="254">
        <f t="shared" si="350"/>
        <v>448.774</v>
      </c>
      <c r="VXI1214" s="236" t="s">
        <v>239</v>
      </c>
      <c r="VXJ1214" s="253" t="s">
        <v>26</v>
      </c>
      <c r="VXK1214" s="197">
        <v>7</v>
      </c>
      <c r="VXL1214" s="197">
        <v>2</v>
      </c>
      <c r="VXM1214" s="198" t="s">
        <v>237</v>
      </c>
      <c r="VXN1214" s="199">
        <v>0</v>
      </c>
      <c r="VXO1214" s="199"/>
      <c r="VXP1214" s="254">
        <f t="shared" si="350"/>
        <v>448.774</v>
      </c>
      <c r="VXQ1214" s="236" t="s">
        <v>239</v>
      </c>
      <c r="VXR1214" s="253" t="s">
        <v>26</v>
      </c>
      <c r="VXS1214" s="197">
        <v>7</v>
      </c>
      <c r="VXT1214" s="197">
        <v>2</v>
      </c>
      <c r="VXU1214" s="198" t="s">
        <v>237</v>
      </c>
      <c r="VXV1214" s="199">
        <v>0</v>
      </c>
      <c r="VXW1214" s="199"/>
      <c r="VXX1214" s="254">
        <f t="shared" si="350"/>
        <v>448.774</v>
      </c>
      <c r="VXY1214" s="236" t="s">
        <v>239</v>
      </c>
      <c r="VXZ1214" s="253" t="s">
        <v>26</v>
      </c>
      <c r="VYA1214" s="197">
        <v>7</v>
      </c>
      <c r="VYB1214" s="197">
        <v>2</v>
      </c>
      <c r="VYC1214" s="198" t="s">
        <v>237</v>
      </c>
      <c r="VYD1214" s="199">
        <v>0</v>
      </c>
      <c r="VYE1214" s="199"/>
      <c r="VYF1214" s="254">
        <f t="shared" ref="VYF1214:WAJ1214" si="351">VYF1215</f>
        <v>448.774</v>
      </c>
      <c r="VYG1214" s="236" t="s">
        <v>239</v>
      </c>
      <c r="VYH1214" s="253" t="s">
        <v>26</v>
      </c>
      <c r="VYI1214" s="197">
        <v>7</v>
      </c>
      <c r="VYJ1214" s="197">
        <v>2</v>
      </c>
      <c r="VYK1214" s="198" t="s">
        <v>237</v>
      </c>
      <c r="VYL1214" s="199">
        <v>0</v>
      </c>
      <c r="VYM1214" s="199"/>
      <c r="VYN1214" s="254">
        <f t="shared" si="351"/>
        <v>448.774</v>
      </c>
      <c r="VYO1214" s="236" t="s">
        <v>239</v>
      </c>
      <c r="VYP1214" s="253" t="s">
        <v>26</v>
      </c>
      <c r="VYQ1214" s="197">
        <v>7</v>
      </c>
      <c r="VYR1214" s="197">
        <v>2</v>
      </c>
      <c r="VYS1214" s="198" t="s">
        <v>237</v>
      </c>
      <c r="VYT1214" s="199">
        <v>0</v>
      </c>
      <c r="VYU1214" s="199"/>
      <c r="VYV1214" s="254">
        <f t="shared" si="351"/>
        <v>448.774</v>
      </c>
      <c r="VYW1214" s="236" t="s">
        <v>239</v>
      </c>
      <c r="VYX1214" s="253" t="s">
        <v>26</v>
      </c>
      <c r="VYY1214" s="197">
        <v>7</v>
      </c>
      <c r="VYZ1214" s="197">
        <v>2</v>
      </c>
      <c r="VZA1214" s="198" t="s">
        <v>237</v>
      </c>
      <c r="VZB1214" s="199">
        <v>0</v>
      </c>
      <c r="VZC1214" s="199"/>
      <c r="VZD1214" s="254">
        <f t="shared" si="351"/>
        <v>448.774</v>
      </c>
      <c r="VZE1214" s="236" t="s">
        <v>239</v>
      </c>
      <c r="VZF1214" s="253" t="s">
        <v>26</v>
      </c>
      <c r="VZG1214" s="197">
        <v>7</v>
      </c>
      <c r="VZH1214" s="197">
        <v>2</v>
      </c>
      <c r="VZI1214" s="198" t="s">
        <v>237</v>
      </c>
      <c r="VZJ1214" s="199">
        <v>0</v>
      </c>
      <c r="VZK1214" s="199"/>
      <c r="VZL1214" s="254">
        <f t="shared" si="351"/>
        <v>448.774</v>
      </c>
      <c r="VZM1214" s="236" t="s">
        <v>239</v>
      </c>
      <c r="VZN1214" s="253" t="s">
        <v>26</v>
      </c>
      <c r="VZO1214" s="197">
        <v>7</v>
      </c>
      <c r="VZP1214" s="197">
        <v>2</v>
      </c>
      <c r="VZQ1214" s="198" t="s">
        <v>237</v>
      </c>
      <c r="VZR1214" s="199">
        <v>0</v>
      </c>
      <c r="VZS1214" s="199"/>
      <c r="VZT1214" s="254">
        <f t="shared" si="351"/>
        <v>448.774</v>
      </c>
      <c r="VZU1214" s="236" t="s">
        <v>239</v>
      </c>
      <c r="VZV1214" s="253" t="s">
        <v>26</v>
      </c>
      <c r="VZW1214" s="197">
        <v>7</v>
      </c>
      <c r="VZX1214" s="197">
        <v>2</v>
      </c>
      <c r="VZY1214" s="198" t="s">
        <v>237</v>
      </c>
      <c r="VZZ1214" s="199">
        <v>0</v>
      </c>
      <c r="WAA1214" s="199"/>
      <c r="WAB1214" s="254">
        <f t="shared" si="351"/>
        <v>448.774</v>
      </c>
      <c r="WAC1214" s="236" t="s">
        <v>239</v>
      </c>
      <c r="WAD1214" s="253" t="s">
        <v>26</v>
      </c>
      <c r="WAE1214" s="197">
        <v>7</v>
      </c>
      <c r="WAF1214" s="197">
        <v>2</v>
      </c>
      <c r="WAG1214" s="198" t="s">
        <v>237</v>
      </c>
      <c r="WAH1214" s="199">
        <v>0</v>
      </c>
      <c r="WAI1214" s="199"/>
      <c r="WAJ1214" s="254">
        <f t="shared" si="351"/>
        <v>448.774</v>
      </c>
      <c r="WAK1214" s="236" t="s">
        <v>239</v>
      </c>
      <c r="WAL1214" s="253" t="s">
        <v>26</v>
      </c>
      <c r="WAM1214" s="197">
        <v>7</v>
      </c>
      <c r="WAN1214" s="197">
        <v>2</v>
      </c>
      <c r="WAO1214" s="198" t="s">
        <v>237</v>
      </c>
      <c r="WAP1214" s="199">
        <v>0</v>
      </c>
      <c r="WAQ1214" s="199"/>
      <c r="WAR1214" s="254">
        <f t="shared" ref="WAR1214:WCV1214" si="352">WAR1215</f>
        <v>448.774</v>
      </c>
      <c r="WAS1214" s="236" t="s">
        <v>239</v>
      </c>
      <c r="WAT1214" s="253" t="s">
        <v>26</v>
      </c>
      <c r="WAU1214" s="197">
        <v>7</v>
      </c>
      <c r="WAV1214" s="197">
        <v>2</v>
      </c>
      <c r="WAW1214" s="198" t="s">
        <v>237</v>
      </c>
      <c r="WAX1214" s="199">
        <v>0</v>
      </c>
      <c r="WAY1214" s="199"/>
      <c r="WAZ1214" s="254">
        <f t="shared" si="352"/>
        <v>448.774</v>
      </c>
      <c r="WBA1214" s="236" t="s">
        <v>239</v>
      </c>
      <c r="WBB1214" s="253" t="s">
        <v>26</v>
      </c>
      <c r="WBC1214" s="197">
        <v>7</v>
      </c>
      <c r="WBD1214" s="197">
        <v>2</v>
      </c>
      <c r="WBE1214" s="198" t="s">
        <v>237</v>
      </c>
      <c r="WBF1214" s="199">
        <v>0</v>
      </c>
      <c r="WBG1214" s="199"/>
      <c r="WBH1214" s="254">
        <f t="shared" si="352"/>
        <v>448.774</v>
      </c>
      <c r="WBI1214" s="236" t="s">
        <v>239</v>
      </c>
      <c r="WBJ1214" s="253" t="s">
        <v>26</v>
      </c>
      <c r="WBK1214" s="197">
        <v>7</v>
      </c>
      <c r="WBL1214" s="197">
        <v>2</v>
      </c>
      <c r="WBM1214" s="198" t="s">
        <v>237</v>
      </c>
      <c r="WBN1214" s="199">
        <v>0</v>
      </c>
      <c r="WBO1214" s="199"/>
      <c r="WBP1214" s="254">
        <f t="shared" si="352"/>
        <v>448.774</v>
      </c>
      <c r="WBQ1214" s="236" t="s">
        <v>239</v>
      </c>
      <c r="WBR1214" s="253" t="s">
        <v>26</v>
      </c>
      <c r="WBS1214" s="197">
        <v>7</v>
      </c>
      <c r="WBT1214" s="197">
        <v>2</v>
      </c>
      <c r="WBU1214" s="198" t="s">
        <v>237</v>
      </c>
      <c r="WBV1214" s="199">
        <v>0</v>
      </c>
      <c r="WBW1214" s="199"/>
      <c r="WBX1214" s="254">
        <f t="shared" si="352"/>
        <v>448.774</v>
      </c>
      <c r="WBY1214" s="236" t="s">
        <v>239</v>
      </c>
      <c r="WBZ1214" s="253" t="s">
        <v>26</v>
      </c>
      <c r="WCA1214" s="197">
        <v>7</v>
      </c>
      <c r="WCB1214" s="197">
        <v>2</v>
      </c>
      <c r="WCC1214" s="198" t="s">
        <v>237</v>
      </c>
      <c r="WCD1214" s="199">
        <v>0</v>
      </c>
      <c r="WCE1214" s="199"/>
      <c r="WCF1214" s="254">
        <f t="shared" si="352"/>
        <v>448.774</v>
      </c>
      <c r="WCG1214" s="236" t="s">
        <v>239</v>
      </c>
      <c r="WCH1214" s="253" t="s">
        <v>26</v>
      </c>
      <c r="WCI1214" s="197">
        <v>7</v>
      </c>
      <c r="WCJ1214" s="197">
        <v>2</v>
      </c>
      <c r="WCK1214" s="198" t="s">
        <v>237</v>
      </c>
      <c r="WCL1214" s="199">
        <v>0</v>
      </c>
      <c r="WCM1214" s="199"/>
      <c r="WCN1214" s="254">
        <f t="shared" si="352"/>
        <v>448.774</v>
      </c>
      <c r="WCO1214" s="236" t="s">
        <v>239</v>
      </c>
      <c r="WCP1214" s="253" t="s">
        <v>26</v>
      </c>
      <c r="WCQ1214" s="197">
        <v>7</v>
      </c>
      <c r="WCR1214" s="197">
        <v>2</v>
      </c>
      <c r="WCS1214" s="198" t="s">
        <v>237</v>
      </c>
      <c r="WCT1214" s="199">
        <v>0</v>
      </c>
      <c r="WCU1214" s="199"/>
      <c r="WCV1214" s="254">
        <f t="shared" si="352"/>
        <v>448.774</v>
      </c>
      <c r="WCW1214" s="236" t="s">
        <v>239</v>
      </c>
      <c r="WCX1214" s="253" t="s">
        <v>26</v>
      </c>
      <c r="WCY1214" s="197">
        <v>7</v>
      </c>
      <c r="WCZ1214" s="197">
        <v>2</v>
      </c>
      <c r="WDA1214" s="198" t="s">
        <v>237</v>
      </c>
      <c r="WDB1214" s="199">
        <v>0</v>
      </c>
      <c r="WDC1214" s="199"/>
      <c r="WDD1214" s="254">
        <f t="shared" ref="WDD1214:WFH1214" si="353">WDD1215</f>
        <v>448.774</v>
      </c>
      <c r="WDE1214" s="236" t="s">
        <v>239</v>
      </c>
      <c r="WDF1214" s="253" t="s">
        <v>26</v>
      </c>
      <c r="WDG1214" s="197">
        <v>7</v>
      </c>
      <c r="WDH1214" s="197">
        <v>2</v>
      </c>
      <c r="WDI1214" s="198" t="s">
        <v>237</v>
      </c>
      <c r="WDJ1214" s="199">
        <v>0</v>
      </c>
      <c r="WDK1214" s="199"/>
      <c r="WDL1214" s="254">
        <f t="shared" si="353"/>
        <v>448.774</v>
      </c>
      <c r="WDM1214" s="236" t="s">
        <v>239</v>
      </c>
      <c r="WDN1214" s="253" t="s">
        <v>26</v>
      </c>
      <c r="WDO1214" s="197">
        <v>7</v>
      </c>
      <c r="WDP1214" s="197">
        <v>2</v>
      </c>
      <c r="WDQ1214" s="198" t="s">
        <v>237</v>
      </c>
      <c r="WDR1214" s="199">
        <v>0</v>
      </c>
      <c r="WDS1214" s="199"/>
      <c r="WDT1214" s="254">
        <f t="shared" si="353"/>
        <v>448.774</v>
      </c>
      <c r="WDU1214" s="236" t="s">
        <v>239</v>
      </c>
      <c r="WDV1214" s="253" t="s">
        <v>26</v>
      </c>
      <c r="WDW1214" s="197">
        <v>7</v>
      </c>
      <c r="WDX1214" s="197">
        <v>2</v>
      </c>
      <c r="WDY1214" s="198" t="s">
        <v>237</v>
      </c>
      <c r="WDZ1214" s="199">
        <v>0</v>
      </c>
      <c r="WEA1214" s="199"/>
      <c r="WEB1214" s="254">
        <f t="shared" si="353"/>
        <v>448.774</v>
      </c>
      <c r="WEC1214" s="236" t="s">
        <v>239</v>
      </c>
      <c r="WED1214" s="253" t="s">
        <v>26</v>
      </c>
      <c r="WEE1214" s="197">
        <v>7</v>
      </c>
      <c r="WEF1214" s="197">
        <v>2</v>
      </c>
      <c r="WEG1214" s="198" t="s">
        <v>237</v>
      </c>
      <c r="WEH1214" s="199">
        <v>0</v>
      </c>
      <c r="WEI1214" s="199"/>
      <c r="WEJ1214" s="254">
        <f t="shared" si="353"/>
        <v>448.774</v>
      </c>
      <c r="WEK1214" s="236" t="s">
        <v>239</v>
      </c>
      <c r="WEL1214" s="253" t="s">
        <v>26</v>
      </c>
      <c r="WEM1214" s="197">
        <v>7</v>
      </c>
      <c r="WEN1214" s="197">
        <v>2</v>
      </c>
      <c r="WEO1214" s="198" t="s">
        <v>237</v>
      </c>
      <c r="WEP1214" s="199">
        <v>0</v>
      </c>
      <c r="WEQ1214" s="199"/>
      <c r="WER1214" s="254">
        <f t="shared" si="353"/>
        <v>448.774</v>
      </c>
      <c r="WES1214" s="236" t="s">
        <v>239</v>
      </c>
      <c r="WET1214" s="253" t="s">
        <v>26</v>
      </c>
      <c r="WEU1214" s="197">
        <v>7</v>
      </c>
      <c r="WEV1214" s="197">
        <v>2</v>
      </c>
      <c r="WEW1214" s="198" t="s">
        <v>237</v>
      </c>
      <c r="WEX1214" s="199">
        <v>0</v>
      </c>
      <c r="WEY1214" s="199"/>
      <c r="WEZ1214" s="254">
        <f t="shared" si="353"/>
        <v>448.774</v>
      </c>
      <c r="WFA1214" s="236" t="s">
        <v>239</v>
      </c>
      <c r="WFB1214" s="253" t="s">
        <v>26</v>
      </c>
      <c r="WFC1214" s="197">
        <v>7</v>
      </c>
      <c r="WFD1214" s="197">
        <v>2</v>
      </c>
      <c r="WFE1214" s="198" t="s">
        <v>237</v>
      </c>
      <c r="WFF1214" s="199">
        <v>0</v>
      </c>
      <c r="WFG1214" s="199"/>
      <c r="WFH1214" s="254">
        <f t="shared" si="353"/>
        <v>448.774</v>
      </c>
      <c r="WFI1214" s="236" t="s">
        <v>239</v>
      </c>
      <c r="WFJ1214" s="253" t="s">
        <v>26</v>
      </c>
      <c r="WFK1214" s="197">
        <v>7</v>
      </c>
      <c r="WFL1214" s="197">
        <v>2</v>
      </c>
      <c r="WFM1214" s="198" t="s">
        <v>237</v>
      </c>
      <c r="WFN1214" s="199">
        <v>0</v>
      </c>
      <c r="WFO1214" s="199"/>
      <c r="WFP1214" s="254">
        <f t="shared" ref="WFP1214:WHT1214" si="354">WFP1215</f>
        <v>448.774</v>
      </c>
      <c r="WFQ1214" s="236" t="s">
        <v>239</v>
      </c>
      <c r="WFR1214" s="253" t="s">
        <v>26</v>
      </c>
      <c r="WFS1214" s="197">
        <v>7</v>
      </c>
      <c r="WFT1214" s="197">
        <v>2</v>
      </c>
      <c r="WFU1214" s="198" t="s">
        <v>237</v>
      </c>
      <c r="WFV1214" s="199">
        <v>0</v>
      </c>
      <c r="WFW1214" s="199"/>
      <c r="WFX1214" s="254">
        <f t="shared" si="354"/>
        <v>448.774</v>
      </c>
      <c r="WFY1214" s="236" t="s">
        <v>239</v>
      </c>
      <c r="WFZ1214" s="253" t="s">
        <v>26</v>
      </c>
      <c r="WGA1214" s="197">
        <v>7</v>
      </c>
      <c r="WGB1214" s="197">
        <v>2</v>
      </c>
      <c r="WGC1214" s="198" t="s">
        <v>237</v>
      </c>
      <c r="WGD1214" s="199">
        <v>0</v>
      </c>
      <c r="WGE1214" s="199"/>
      <c r="WGF1214" s="254">
        <f t="shared" si="354"/>
        <v>448.774</v>
      </c>
      <c r="WGG1214" s="236" t="s">
        <v>239</v>
      </c>
      <c r="WGH1214" s="253" t="s">
        <v>26</v>
      </c>
      <c r="WGI1214" s="197">
        <v>7</v>
      </c>
      <c r="WGJ1214" s="197">
        <v>2</v>
      </c>
      <c r="WGK1214" s="198" t="s">
        <v>237</v>
      </c>
      <c r="WGL1214" s="199">
        <v>0</v>
      </c>
      <c r="WGM1214" s="199"/>
      <c r="WGN1214" s="254">
        <f t="shared" si="354"/>
        <v>448.774</v>
      </c>
      <c r="WGO1214" s="236" t="s">
        <v>239</v>
      </c>
      <c r="WGP1214" s="253" t="s">
        <v>26</v>
      </c>
      <c r="WGQ1214" s="197">
        <v>7</v>
      </c>
      <c r="WGR1214" s="197">
        <v>2</v>
      </c>
      <c r="WGS1214" s="198" t="s">
        <v>237</v>
      </c>
      <c r="WGT1214" s="199">
        <v>0</v>
      </c>
      <c r="WGU1214" s="199"/>
      <c r="WGV1214" s="254">
        <f t="shared" si="354"/>
        <v>448.774</v>
      </c>
      <c r="WGW1214" s="236" t="s">
        <v>239</v>
      </c>
      <c r="WGX1214" s="253" t="s">
        <v>26</v>
      </c>
      <c r="WGY1214" s="197">
        <v>7</v>
      </c>
      <c r="WGZ1214" s="197">
        <v>2</v>
      </c>
      <c r="WHA1214" s="198" t="s">
        <v>237</v>
      </c>
      <c r="WHB1214" s="199">
        <v>0</v>
      </c>
      <c r="WHC1214" s="199"/>
      <c r="WHD1214" s="254">
        <f t="shared" si="354"/>
        <v>448.774</v>
      </c>
      <c r="WHE1214" s="236" t="s">
        <v>239</v>
      </c>
      <c r="WHF1214" s="253" t="s">
        <v>26</v>
      </c>
      <c r="WHG1214" s="197">
        <v>7</v>
      </c>
      <c r="WHH1214" s="197">
        <v>2</v>
      </c>
      <c r="WHI1214" s="198" t="s">
        <v>237</v>
      </c>
      <c r="WHJ1214" s="199">
        <v>0</v>
      </c>
      <c r="WHK1214" s="199"/>
      <c r="WHL1214" s="254">
        <f t="shared" si="354"/>
        <v>448.774</v>
      </c>
      <c r="WHM1214" s="236" t="s">
        <v>239</v>
      </c>
      <c r="WHN1214" s="253" t="s">
        <v>26</v>
      </c>
      <c r="WHO1214" s="197">
        <v>7</v>
      </c>
      <c r="WHP1214" s="197">
        <v>2</v>
      </c>
      <c r="WHQ1214" s="198" t="s">
        <v>237</v>
      </c>
      <c r="WHR1214" s="199">
        <v>0</v>
      </c>
      <c r="WHS1214" s="199"/>
      <c r="WHT1214" s="254">
        <f t="shared" si="354"/>
        <v>448.774</v>
      </c>
      <c r="WHU1214" s="236" t="s">
        <v>239</v>
      </c>
      <c r="WHV1214" s="253" t="s">
        <v>26</v>
      </c>
      <c r="WHW1214" s="197">
        <v>7</v>
      </c>
      <c r="WHX1214" s="197">
        <v>2</v>
      </c>
      <c r="WHY1214" s="198" t="s">
        <v>237</v>
      </c>
      <c r="WHZ1214" s="199">
        <v>0</v>
      </c>
      <c r="WIA1214" s="199"/>
      <c r="WIB1214" s="254">
        <f t="shared" ref="WIB1214:WKF1214" si="355">WIB1215</f>
        <v>448.774</v>
      </c>
      <c r="WIC1214" s="236" t="s">
        <v>239</v>
      </c>
      <c r="WID1214" s="253" t="s">
        <v>26</v>
      </c>
      <c r="WIE1214" s="197">
        <v>7</v>
      </c>
      <c r="WIF1214" s="197">
        <v>2</v>
      </c>
      <c r="WIG1214" s="198" t="s">
        <v>237</v>
      </c>
      <c r="WIH1214" s="199">
        <v>0</v>
      </c>
      <c r="WII1214" s="199"/>
      <c r="WIJ1214" s="254">
        <f t="shared" si="355"/>
        <v>448.774</v>
      </c>
      <c r="WIK1214" s="236" t="s">
        <v>239</v>
      </c>
      <c r="WIL1214" s="253" t="s">
        <v>26</v>
      </c>
      <c r="WIM1214" s="197">
        <v>7</v>
      </c>
      <c r="WIN1214" s="197">
        <v>2</v>
      </c>
      <c r="WIO1214" s="198" t="s">
        <v>237</v>
      </c>
      <c r="WIP1214" s="199">
        <v>0</v>
      </c>
      <c r="WIQ1214" s="199"/>
      <c r="WIR1214" s="254">
        <f t="shared" si="355"/>
        <v>448.774</v>
      </c>
      <c r="WIS1214" s="236" t="s">
        <v>239</v>
      </c>
      <c r="WIT1214" s="253" t="s">
        <v>26</v>
      </c>
      <c r="WIU1214" s="197">
        <v>7</v>
      </c>
      <c r="WIV1214" s="197">
        <v>2</v>
      </c>
      <c r="WIW1214" s="198" t="s">
        <v>237</v>
      </c>
      <c r="WIX1214" s="199">
        <v>0</v>
      </c>
      <c r="WIY1214" s="199"/>
      <c r="WIZ1214" s="254">
        <f t="shared" si="355"/>
        <v>448.774</v>
      </c>
      <c r="WJA1214" s="236" t="s">
        <v>239</v>
      </c>
      <c r="WJB1214" s="253" t="s">
        <v>26</v>
      </c>
      <c r="WJC1214" s="197">
        <v>7</v>
      </c>
      <c r="WJD1214" s="197">
        <v>2</v>
      </c>
      <c r="WJE1214" s="198" t="s">
        <v>237</v>
      </c>
      <c r="WJF1214" s="199">
        <v>0</v>
      </c>
      <c r="WJG1214" s="199"/>
      <c r="WJH1214" s="254">
        <f t="shared" si="355"/>
        <v>448.774</v>
      </c>
      <c r="WJI1214" s="236" t="s">
        <v>239</v>
      </c>
      <c r="WJJ1214" s="253" t="s">
        <v>26</v>
      </c>
      <c r="WJK1214" s="197">
        <v>7</v>
      </c>
      <c r="WJL1214" s="197">
        <v>2</v>
      </c>
      <c r="WJM1214" s="198" t="s">
        <v>237</v>
      </c>
      <c r="WJN1214" s="199">
        <v>0</v>
      </c>
      <c r="WJO1214" s="199"/>
      <c r="WJP1214" s="254">
        <f t="shared" si="355"/>
        <v>448.774</v>
      </c>
      <c r="WJQ1214" s="236" t="s">
        <v>239</v>
      </c>
      <c r="WJR1214" s="253" t="s">
        <v>26</v>
      </c>
      <c r="WJS1214" s="197">
        <v>7</v>
      </c>
      <c r="WJT1214" s="197">
        <v>2</v>
      </c>
      <c r="WJU1214" s="198" t="s">
        <v>237</v>
      </c>
      <c r="WJV1214" s="199">
        <v>0</v>
      </c>
      <c r="WJW1214" s="199"/>
      <c r="WJX1214" s="254">
        <f t="shared" si="355"/>
        <v>448.774</v>
      </c>
      <c r="WJY1214" s="236" t="s">
        <v>239</v>
      </c>
      <c r="WJZ1214" s="253" t="s">
        <v>26</v>
      </c>
      <c r="WKA1214" s="197">
        <v>7</v>
      </c>
      <c r="WKB1214" s="197">
        <v>2</v>
      </c>
      <c r="WKC1214" s="198" t="s">
        <v>237</v>
      </c>
      <c r="WKD1214" s="199">
        <v>0</v>
      </c>
      <c r="WKE1214" s="199"/>
      <c r="WKF1214" s="254">
        <f t="shared" si="355"/>
        <v>448.774</v>
      </c>
      <c r="WKG1214" s="236" t="s">
        <v>239</v>
      </c>
      <c r="WKH1214" s="253" t="s">
        <v>26</v>
      </c>
      <c r="WKI1214" s="197">
        <v>7</v>
      </c>
      <c r="WKJ1214" s="197">
        <v>2</v>
      </c>
      <c r="WKK1214" s="198" t="s">
        <v>237</v>
      </c>
      <c r="WKL1214" s="199">
        <v>0</v>
      </c>
      <c r="WKM1214" s="199"/>
      <c r="WKN1214" s="254">
        <f t="shared" ref="WKN1214:WMR1214" si="356">WKN1215</f>
        <v>448.774</v>
      </c>
      <c r="WKO1214" s="236" t="s">
        <v>239</v>
      </c>
      <c r="WKP1214" s="253" t="s">
        <v>26</v>
      </c>
      <c r="WKQ1214" s="197">
        <v>7</v>
      </c>
      <c r="WKR1214" s="197">
        <v>2</v>
      </c>
      <c r="WKS1214" s="198" t="s">
        <v>237</v>
      </c>
      <c r="WKT1214" s="199">
        <v>0</v>
      </c>
      <c r="WKU1214" s="199"/>
      <c r="WKV1214" s="254">
        <f t="shared" si="356"/>
        <v>448.774</v>
      </c>
      <c r="WKW1214" s="236" t="s">
        <v>239</v>
      </c>
      <c r="WKX1214" s="253" t="s">
        <v>26</v>
      </c>
      <c r="WKY1214" s="197">
        <v>7</v>
      </c>
      <c r="WKZ1214" s="197">
        <v>2</v>
      </c>
      <c r="WLA1214" s="198" t="s">
        <v>237</v>
      </c>
      <c r="WLB1214" s="199">
        <v>0</v>
      </c>
      <c r="WLC1214" s="199"/>
      <c r="WLD1214" s="254">
        <f t="shared" si="356"/>
        <v>448.774</v>
      </c>
      <c r="WLE1214" s="236" t="s">
        <v>239</v>
      </c>
      <c r="WLF1214" s="253" t="s">
        <v>26</v>
      </c>
      <c r="WLG1214" s="197">
        <v>7</v>
      </c>
      <c r="WLH1214" s="197">
        <v>2</v>
      </c>
      <c r="WLI1214" s="198" t="s">
        <v>237</v>
      </c>
      <c r="WLJ1214" s="199">
        <v>0</v>
      </c>
      <c r="WLK1214" s="199"/>
      <c r="WLL1214" s="254">
        <f t="shared" si="356"/>
        <v>448.774</v>
      </c>
      <c r="WLM1214" s="236" t="s">
        <v>239</v>
      </c>
      <c r="WLN1214" s="253" t="s">
        <v>26</v>
      </c>
      <c r="WLO1214" s="197">
        <v>7</v>
      </c>
      <c r="WLP1214" s="197">
        <v>2</v>
      </c>
      <c r="WLQ1214" s="198" t="s">
        <v>237</v>
      </c>
      <c r="WLR1214" s="199">
        <v>0</v>
      </c>
      <c r="WLS1214" s="199"/>
      <c r="WLT1214" s="254">
        <f t="shared" si="356"/>
        <v>448.774</v>
      </c>
      <c r="WLU1214" s="236" t="s">
        <v>239</v>
      </c>
      <c r="WLV1214" s="253" t="s">
        <v>26</v>
      </c>
      <c r="WLW1214" s="197">
        <v>7</v>
      </c>
      <c r="WLX1214" s="197">
        <v>2</v>
      </c>
      <c r="WLY1214" s="198" t="s">
        <v>237</v>
      </c>
      <c r="WLZ1214" s="199">
        <v>0</v>
      </c>
      <c r="WMA1214" s="199"/>
      <c r="WMB1214" s="254">
        <f t="shared" si="356"/>
        <v>448.774</v>
      </c>
      <c r="WMC1214" s="236" t="s">
        <v>239</v>
      </c>
      <c r="WMD1214" s="253" t="s">
        <v>26</v>
      </c>
      <c r="WME1214" s="197">
        <v>7</v>
      </c>
      <c r="WMF1214" s="197">
        <v>2</v>
      </c>
      <c r="WMG1214" s="198" t="s">
        <v>237</v>
      </c>
      <c r="WMH1214" s="199">
        <v>0</v>
      </c>
      <c r="WMI1214" s="199"/>
      <c r="WMJ1214" s="254">
        <f t="shared" si="356"/>
        <v>448.774</v>
      </c>
      <c r="WMK1214" s="236" t="s">
        <v>239</v>
      </c>
      <c r="WML1214" s="253" t="s">
        <v>26</v>
      </c>
      <c r="WMM1214" s="197">
        <v>7</v>
      </c>
      <c r="WMN1214" s="197">
        <v>2</v>
      </c>
      <c r="WMO1214" s="198" t="s">
        <v>237</v>
      </c>
      <c r="WMP1214" s="199">
        <v>0</v>
      </c>
      <c r="WMQ1214" s="199"/>
      <c r="WMR1214" s="254">
        <f t="shared" si="356"/>
        <v>448.774</v>
      </c>
      <c r="WMS1214" s="236" t="s">
        <v>239</v>
      </c>
      <c r="WMT1214" s="253" t="s">
        <v>26</v>
      </c>
      <c r="WMU1214" s="197">
        <v>7</v>
      </c>
      <c r="WMV1214" s="197">
        <v>2</v>
      </c>
      <c r="WMW1214" s="198" t="s">
        <v>237</v>
      </c>
      <c r="WMX1214" s="199">
        <v>0</v>
      </c>
      <c r="WMY1214" s="199"/>
      <c r="WMZ1214" s="254">
        <f t="shared" ref="WMZ1214:WPD1214" si="357">WMZ1215</f>
        <v>448.774</v>
      </c>
      <c r="WNA1214" s="236" t="s">
        <v>239</v>
      </c>
      <c r="WNB1214" s="253" t="s">
        <v>26</v>
      </c>
      <c r="WNC1214" s="197">
        <v>7</v>
      </c>
      <c r="WND1214" s="197">
        <v>2</v>
      </c>
      <c r="WNE1214" s="198" t="s">
        <v>237</v>
      </c>
      <c r="WNF1214" s="199">
        <v>0</v>
      </c>
      <c r="WNG1214" s="199"/>
      <c r="WNH1214" s="254">
        <f t="shared" si="357"/>
        <v>448.774</v>
      </c>
      <c r="WNI1214" s="236" t="s">
        <v>239</v>
      </c>
      <c r="WNJ1214" s="253" t="s">
        <v>26</v>
      </c>
      <c r="WNK1214" s="197">
        <v>7</v>
      </c>
      <c r="WNL1214" s="197">
        <v>2</v>
      </c>
      <c r="WNM1214" s="198" t="s">
        <v>237</v>
      </c>
      <c r="WNN1214" s="199">
        <v>0</v>
      </c>
      <c r="WNO1214" s="199"/>
      <c r="WNP1214" s="254">
        <f t="shared" si="357"/>
        <v>448.774</v>
      </c>
      <c r="WNQ1214" s="236" t="s">
        <v>239</v>
      </c>
      <c r="WNR1214" s="253" t="s">
        <v>26</v>
      </c>
      <c r="WNS1214" s="197">
        <v>7</v>
      </c>
      <c r="WNT1214" s="197">
        <v>2</v>
      </c>
      <c r="WNU1214" s="198" t="s">
        <v>237</v>
      </c>
      <c r="WNV1214" s="199">
        <v>0</v>
      </c>
      <c r="WNW1214" s="199"/>
      <c r="WNX1214" s="254">
        <f t="shared" si="357"/>
        <v>448.774</v>
      </c>
      <c r="WNY1214" s="236" t="s">
        <v>239</v>
      </c>
      <c r="WNZ1214" s="253" t="s">
        <v>26</v>
      </c>
      <c r="WOA1214" s="197">
        <v>7</v>
      </c>
      <c r="WOB1214" s="197">
        <v>2</v>
      </c>
      <c r="WOC1214" s="198" t="s">
        <v>237</v>
      </c>
      <c r="WOD1214" s="199">
        <v>0</v>
      </c>
      <c r="WOE1214" s="199"/>
      <c r="WOF1214" s="254">
        <f t="shared" si="357"/>
        <v>448.774</v>
      </c>
      <c r="WOG1214" s="236" t="s">
        <v>239</v>
      </c>
      <c r="WOH1214" s="253" t="s">
        <v>26</v>
      </c>
      <c r="WOI1214" s="197">
        <v>7</v>
      </c>
      <c r="WOJ1214" s="197">
        <v>2</v>
      </c>
      <c r="WOK1214" s="198" t="s">
        <v>237</v>
      </c>
      <c r="WOL1214" s="199">
        <v>0</v>
      </c>
      <c r="WOM1214" s="199"/>
      <c r="WON1214" s="254">
        <f t="shared" si="357"/>
        <v>448.774</v>
      </c>
      <c r="WOO1214" s="236" t="s">
        <v>239</v>
      </c>
      <c r="WOP1214" s="253" t="s">
        <v>26</v>
      </c>
      <c r="WOQ1214" s="197">
        <v>7</v>
      </c>
      <c r="WOR1214" s="197">
        <v>2</v>
      </c>
      <c r="WOS1214" s="198" t="s">
        <v>237</v>
      </c>
      <c r="WOT1214" s="199">
        <v>0</v>
      </c>
      <c r="WOU1214" s="199"/>
      <c r="WOV1214" s="254">
        <f t="shared" si="357"/>
        <v>448.774</v>
      </c>
      <c r="WOW1214" s="236" t="s">
        <v>239</v>
      </c>
      <c r="WOX1214" s="253" t="s">
        <v>26</v>
      </c>
      <c r="WOY1214" s="197">
        <v>7</v>
      </c>
      <c r="WOZ1214" s="197">
        <v>2</v>
      </c>
      <c r="WPA1214" s="198" t="s">
        <v>237</v>
      </c>
      <c r="WPB1214" s="199">
        <v>0</v>
      </c>
      <c r="WPC1214" s="199"/>
      <c r="WPD1214" s="254">
        <f t="shared" si="357"/>
        <v>448.774</v>
      </c>
      <c r="WPE1214" s="236" t="s">
        <v>239</v>
      </c>
      <c r="WPF1214" s="253" t="s">
        <v>26</v>
      </c>
      <c r="WPG1214" s="197">
        <v>7</v>
      </c>
      <c r="WPH1214" s="197">
        <v>2</v>
      </c>
      <c r="WPI1214" s="198" t="s">
        <v>237</v>
      </c>
      <c r="WPJ1214" s="199">
        <v>0</v>
      </c>
      <c r="WPK1214" s="199"/>
      <c r="WPL1214" s="254">
        <f t="shared" ref="WPL1214:WRP1214" si="358">WPL1215</f>
        <v>448.774</v>
      </c>
      <c r="WPM1214" s="236" t="s">
        <v>239</v>
      </c>
      <c r="WPN1214" s="253" t="s">
        <v>26</v>
      </c>
      <c r="WPO1214" s="197">
        <v>7</v>
      </c>
      <c r="WPP1214" s="197">
        <v>2</v>
      </c>
      <c r="WPQ1214" s="198" t="s">
        <v>237</v>
      </c>
      <c r="WPR1214" s="199">
        <v>0</v>
      </c>
      <c r="WPS1214" s="199"/>
      <c r="WPT1214" s="254">
        <f t="shared" si="358"/>
        <v>448.774</v>
      </c>
      <c r="WPU1214" s="236" t="s">
        <v>239</v>
      </c>
      <c r="WPV1214" s="253" t="s">
        <v>26</v>
      </c>
      <c r="WPW1214" s="197">
        <v>7</v>
      </c>
      <c r="WPX1214" s="197">
        <v>2</v>
      </c>
      <c r="WPY1214" s="198" t="s">
        <v>237</v>
      </c>
      <c r="WPZ1214" s="199">
        <v>0</v>
      </c>
      <c r="WQA1214" s="199"/>
      <c r="WQB1214" s="254">
        <f t="shared" si="358"/>
        <v>448.774</v>
      </c>
      <c r="WQC1214" s="236" t="s">
        <v>239</v>
      </c>
      <c r="WQD1214" s="253" t="s">
        <v>26</v>
      </c>
      <c r="WQE1214" s="197">
        <v>7</v>
      </c>
      <c r="WQF1214" s="197">
        <v>2</v>
      </c>
      <c r="WQG1214" s="198" t="s">
        <v>237</v>
      </c>
      <c r="WQH1214" s="199">
        <v>0</v>
      </c>
      <c r="WQI1214" s="199"/>
      <c r="WQJ1214" s="254">
        <f t="shared" si="358"/>
        <v>448.774</v>
      </c>
      <c r="WQK1214" s="236" t="s">
        <v>239</v>
      </c>
      <c r="WQL1214" s="253" t="s">
        <v>26</v>
      </c>
      <c r="WQM1214" s="197">
        <v>7</v>
      </c>
      <c r="WQN1214" s="197">
        <v>2</v>
      </c>
      <c r="WQO1214" s="198" t="s">
        <v>237</v>
      </c>
      <c r="WQP1214" s="199">
        <v>0</v>
      </c>
      <c r="WQQ1214" s="199"/>
      <c r="WQR1214" s="254">
        <f t="shared" si="358"/>
        <v>448.774</v>
      </c>
      <c r="WQS1214" s="236" t="s">
        <v>239</v>
      </c>
      <c r="WQT1214" s="253" t="s">
        <v>26</v>
      </c>
      <c r="WQU1214" s="197">
        <v>7</v>
      </c>
      <c r="WQV1214" s="197">
        <v>2</v>
      </c>
      <c r="WQW1214" s="198" t="s">
        <v>237</v>
      </c>
      <c r="WQX1214" s="199">
        <v>0</v>
      </c>
      <c r="WQY1214" s="199"/>
      <c r="WQZ1214" s="254">
        <f t="shared" si="358"/>
        <v>448.774</v>
      </c>
      <c r="WRA1214" s="236" t="s">
        <v>239</v>
      </c>
      <c r="WRB1214" s="253" t="s">
        <v>26</v>
      </c>
      <c r="WRC1214" s="197">
        <v>7</v>
      </c>
      <c r="WRD1214" s="197">
        <v>2</v>
      </c>
      <c r="WRE1214" s="198" t="s">
        <v>237</v>
      </c>
      <c r="WRF1214" s="199">
        <v>0</v>
      </c>
      <c r="WRG1214" s="199"/>
      <c r="WRH1214" s="254">
        <f t="shared" si="358"/>
        <v>448.774</v>
      </c>
      <c r="WRI1214" s="236" t="s">
        <v>239</v>
      </c>
      <c r="WRJ1214" s="253" t="s">
        <v>26</v>
      </c>
      <c r="WRK1214" s="197">
        <v>7</v>
      </c>
      <c r="WRL1214" s="197">
        <v>2</v>
      </c>
      <c r="WRM1214" s="198" t="s">
        <v>237</v>
      </c>
      <c r="WRN1214" s="199">
        <v>0</v>
      </c>
      <c r="WRO1214" s="199"/>
      <c r="WRP1214" s="254">
        <f t="shared" si="358"/>
        <v>448.774</v>
      </c>
      <c r="WRQ1214" s="236" t="s">
        <v>239</v>
      </c>
      <c r="WRR1214" s="253" t="s">
        <v>26</v>
      </c>
      <c r="WRS1214" s="197">
        <v>7</v>
      </c>
      <c r="WRT1214" s="197">
        <v>2</v>
      </c>
      <c r="WRU1214" s="198" t="s">
        <v>237</v>
      </c>
      <c r="WRV1214" s="199">
        <v>0</v>
      </c>
      <c r="WRW1214" s="199"/>
      <c r="WRX1214" s="254">
        <f t="shared" ref="WRX1214:WUB1214" si="359">WRX1215</f>
        <v>448.774</v>
      </c>
      <c r="WRY1214" s="236" t="s">
        <v>239</v>
      </c>
      <c r="WRZ1214" s="253" t="s">
        <v>26</v>
      </c>
      <c r="WSA1214" s="197">
        <v>7</v>
      </c>
      <c r="WSB1214" s="197">
        <v>2</v>
      </c>
      <c r="WSC1214" s="198" t="s">
        <v>237</v>
      </c>
      <c r="WSD1214" s="199">
        <v>0</v>
      </c>
      <c r="WSE1214" s="199"/>
      <c r="WSF1214" s="254">
        <f t="shared" si="359"/>
        <v>448.774</v>
      </c>
      <c r="WSG1214" s="236" t="s">
        <v>239</v>
      </c>
      <c r="WSH1214" s="253" t="s">
        <v>26</v>
      </c>
      <c r="WSI1214" s="197">
        <v>7</v>
      </c>
      <c r="WSJ1214" s="197">
        <v>2</v>
      </c>
      <c r="WSK1214" s="198" t="s">
        <v>237</v>
      </c>
      <c r="WSL1214" s="199">
        <v>0</v>
      </c>
      <c r="WSM1214" s="199"/>
      <c r="WSN1214" s="254">
        <f t="shared" si="359"/>
        <v>448.774</v>
      </c>
      <c r="WSO1214" s="236" t="s">
        <v>239</v>
      </c>
      <c r="WSP1214" s="253" t="s">
        <v>26</v>
      </c>
      <c r="WSQ1214" s="197">
        <v>7</v>
      </c>
      <c r="WSR1214" s="197">
        <v>2</v>
      </c>
      <c r="WSS1214" s="198" t="s">
        <v>237</v>
      </c>
      <c r="WST1214" s="199">
        <v>0</v>
      </c>
      <c r="WSU1214" s="199"/>
      <c r="WSV1214" s="254">
        <f t="shared" si="359"/>
        <v>448.774</v>
      </c>
      <c r="WSW1214" s="236" t="s">
        <v>239</v>
      </c>
      <c r="WSX1214" s="253" t="s">
        <v>26</v>
      </c>
      <c r="WSY1214" s="197">
        <v>7</v>
      </c>
      <c r="WSZ1214" s="197">
        <v>2</v>
      </c>
      <c r="WTA1214" s="198" t="s">
        <v>237</v>
      </c>
      <c r="WTB1214" s="199">
        <v>0</v>
      </c>
      <c r="WTC1214" s="199"/>
      <c r="WTD1214" s="254">
        <f t="shared" si="359"/>
        <v>448.774</v>
      </c>
      <c r="WTE1214" s="236" t="s">
        <v>239</v>
      </c>
      <c r="WTF1214" s="253" t="s">
        <v>26</v>
      </c>
      <c r="WTG1214" s="197">
        <v>7</v>
      </c>
      <c r="WTH1214" s="197">
        <v>2</v>
      </c>
      <c r="WTI1214" s="198" t="s">
        <v>237</v>
      </c>
      <c r="WTJ1214" s="199">
        <v>0</v>
      </c>
      <c r="WTK1214" s="199"/>
      <c r="WTL1214" s="254">
        <f t="shared" si="359"/>
        <v>448.774</v>
      </c>
      <c r="WTM1214" s="236" t="s">
        <v>239</v>
      </c>
      <c r="WTN1214" s="253" t="s">
        <v>26</v>
      </c>
      <c r="WTO1214" s="197">
        <v>7</v>
      </c>
      <c r="WTP1214" s="197">
        <v>2</v>
      </c>
      <c r="WTQ1214" s="198" t="s">
        <v>237</v>
      </c>
      <c r="WTR1214" s="199">
        <v>0</v>
      </c>
      <c r="WTS1214" s="199"/>
      <c r="WTT1214" s="254">
        <f t="shared" si="359"/>
        <v>448.774</v>
      </c>
      <c r="WTU1214" s="236" t="s">
        <v>239</v>
      </c>
      <c r="WTV1214" s="253" t="s">
        <v>26</v>
      </c>
      <c r="WTW1214" s="197">
        <v>7</v>
      </c>
      <c r="WTX1214" s="197">
        <v>2</v>
      </c>
      <c r="WTY1214" s="198" t="s">
        <v>237</v>
      </c>
      <c r="WTZ1214" s="199">
        <v>0</v>
      </c>
      <c r="WUA1214" s="199"/>
      <c r="WUB1214" s="254">
        <f t="shared" si="359"/>
        <v>448.774</v>
      </c>
      <c r="WUC1214" s="236" t="s">
        <v>239</v>
      </c>
      <c r="WUD1214" s="253" t="s">
        <v>26</v>
      </c>
      <c r="WUE1214" s="197">
        <v>7</v>
      </c>
      <c r="WUF1214" s="197">
        <v>2</v>
      </c>
      <c r="WUG1214" s="198" t="s">
        <v>237</v>
      </c>
      <c r="WUH1214" s="199">
        <v>0</v>
      </c>
      <c r="WUI1214" s="199"/>
      <c r="WUJ1214" s="254">
        <f t="shared" ref="WUJ1214:WWN1214" si="360">WUJ1215</f>
        <v>448.774</v>
      </c>
      <c r="WUK1214" s="236" t="s">
        <v>239</v>
      </c>
      <c r="WUL1214" s="253" t="s">
        <v>26</v>
      </c>
      <c r="WUM1214" s="197">
        <v>7</v>
      </c>
      <c r="WUN1214" s="197">
        <v>2</v>
      </c>
      <c r="WUO1214" s="198" t="s">
        <v>237</v>
      </c>
      <c r="WUP1214" s="199">
        <v>0</v>
      </c>
      <c r="WUQ1214" s="199"/>
      <c r="WUR1214" s="254">
        <f t="shared" si="360"/>
        <v>448.774</v>
      </c>
      <c r="WUS1214" s="236" t="s">
        <v>239</v>
      </c>
      <c r="WUT1214" s="253" t="s">
        <v>26</v>
      </c>
      <c r="WUU1214" s="197">
        <v>7</v>
      </c>
      <c r="WUV1214" s="197">
        <v>2</v>
      </c>
      <c r="WUW1214" s="198" t="s">
        <v>237</v>
      </c>
      <c r="WUX1214" s="199">
        <v>0</v>
      </c>
      <c r="WUY1214" s="199"/>
      <c r="WUZ1214" s="254">
        <f t="shared" si="360"/>
        <v>448.774</v>
      </c>
      <c r="WVA1214" s="236" t="s">
        <v>239</v>
      </c>
      <c r="WVB1214" s="253" t="s">
        <v>26</v>
      </c>
      <c r="WVC1214" s="197">
        <v>7</v>
      </c>
      <c r="WVD1214" s="197">
        <v>2</v>
      </c>
      <c r="WVE1214" s="198" t="s">
        <v>237</v>
      </c>
      <c r="WVF1214" s="199">
        <v>0</v>
      </c>
      <c r="WVG1214" s="199"/>
      <c r="WVH1214" s="254">
        <f t="shared" si="360"/>
        <v>448.774</v>
      </c>
      <c r="WVI1214" s="236" t="s">
        <v>239</v>
      </c>
      <c r="WVJ1214" s="253" t="s">
        <v>26</v>
      </c>
      <c r="WVK1214" s="197">
        <v>7</v>
      </c>
      <c r="WVL1214" s="197">
        <v>2</v>
      </c>
      <c r="WVM1214" s="198" t="s">
        <v>237</v>
      </c>
      <c r="WVN1214" s="199">
        <v>0</v>
      </c>
      <c r="WVO1214" s="199"/>
      <c r="WVP1214" s="254">
        <f t="shared" si="360"/>
        <v>448.774</v>
      </c>
      <c r="WVQ1214" s="236" t="s">
        <v>239</v>
      </c>
      <c r="WVR1214" s="253" t="s">
        <v>26</v>
      </c>
      <c r="WVS1214" s="197">
        <v>7</v>
      </c>
      <c r="WVT1214" s="197">
        <v>2</v>
      </c>
      <c r="WVU1214" s="198" t="s">
        <v>237</v>
      </c>
      <c r="WVV1214" s="199">
        <v>0</v>
      </c>
      <c r="WVW1214" s="199"/>
      <c r="WVX1214" s="254">
        <f t="shared" si="360"/>
        <v>448.774</v>
      </c>
      <c r="WVY1214" s="236" t="s">
        <v>239</v>
      </c>
      <c r="WVZ1214" s="253" t="s">
        <v>26</v>
      </c>
      <c r="WWA1214" s="197">
        <v>7</v>
      </c>
      <c r="WWB1214" s="197">
        <v>2</v>
      </c>
      <c r="WWC1214" s="198" t="s">
        <v>237</v>
      </c>
      <c r="WWD1214" s="199">
        <v>0</v>
      </c>
      <c r="WWE1214" s="199"/>
      <c r="WWF1214" s="254">
        <f t="shared" si="360"/>
        <v>448.774</v>
      </c>
      <c r="WWG1214" s="236" t="s">
        <v>239</v>
      </c>
      <c r="WWH1214" s="253" t="s">
        <v>26</v>
      </c>
      <c r="WWI1214" s="197">
        <v>7</v>
      </c>
      <c r="WWJ1214" s="197">
        <v>2</v>
      </c>
      <c r="WWK1214" s="198" t="s">
        <v>237</v>
      </c>
      <c r="WWL1214" s="199">
        <v>0</v>
      </c>
      <c r="WWM1214" s="199"/>
      <c r="WWN1214" s="254">
        <f t="shared" si="360"/>
        <v>448.774</v>
      </c>
      <c r="WWO1214" s="236" t="s">
        <v>239</v>
      </c>
      <c r="WWP1214" s="253" t="s">
        <v>26</v>
      </c>
      <c r="WWQ1214" s="197">
        <v>7</v>
      </c>
      <c r="WWR1214" s="197">
        <v>2</v>
      </c>
      <c r="WWS1214" s="198" t="s">
        <v>237</v>
      </c>
      <c r="WWT1214" s="199">
        <v>0</v>
      </c>
      <c r="WWU1214" s="199"/>
      <c r="WWV1214" s="254">
        <f t="shared" ref="WWV1214:WYZ1214" si="361">WWV1215</f>
        <v>448.774</v>
      </c>
      <c r="WWW1214" s="236" t="s">
        <v>239</v>
      </c>
      <c r="WWX1214" s="253" t="s">
        <v>26</v>
      </c>
      <c r="WWY1214" s="197">
        <v>7</v>
      </c>
      <c r="WWZ1214" s="197">
        <v>2</v>
      </c>
      <c r="WXA1214" s="198" t="s">
        <v>237</v>
      </c>
      <c r="WXB1214" s="199">
        <v>0</v>
      </c>
      <c r="WXC1214" s="199"/>
      <c r="WXD1214" s="254">
        <f t="shared" si="361"/>
        <v>448.774</v>
      </c>
      <c r="WXE1214" s="236" t="s">
        <v>239</v>
      </c>
      <c r="WXF1214" s="253" t="s">
        <v>26</v>
      </c>
      <c r="WXG1214" s="197">
        <v>7</v>
      </c>
      <c r="WXH1214" s="197">
        <v>2</v>
      </c>
      <c r="WXI1214" s="198" t="s">
        <v>237</v>
      </c>
      <c r="WXJ1214" s="199">
        <v>0</v>
      </c>
      <c r="WXK1214" s="199"/>
      <c r="WXL1214" s="254">
        <f t="shared" si="361"/>
        <v>448.774</v>
      </c>
      <c r="WXM1214" s="236" t="s">
        <v>239</v>
      </c>
      <c r="WXN1214" s="253" t="s">
        <v>26</v>
      </c>
      <c r="WXO1214" s="197">
        <v>7</v>
      </c>
      <c r="WXP1214" s="197">
        <v>2</v>
      </c>
      <c r="WXQ1214" s="198" t="s">
        <v>237</v>
      </c>
      <c r="WXR1214" s="199">
        <v>0</v>
      </c>
      <c r="WXS1214" s="199"/>
      <c r="WXT1214" s="254">
        <f t="shared" si="361"/>
        <v>448.774</v>
      </c>
      <c r="WXU1214" s="236" t="s">
        <v>239</v>
      </c>
      <c r="WXV1214" s="253" t="s">
        <v>26</v>
      </c>
      <c r="WXW1214" s="197">
        <v>7</v>
      </c>
      <c r="WXX1214" s="197">
        <v>2</v>
      </c>
      <c r="WXY1214" s="198" t="s">
        <v>237</v>
      </c>
      <c r="WXZ1214" s="199">
        <v>0</v>
      </c>
      <c r="WYA1214" s="199"/>
      <c r="WYB1214" s="254">
        <f t="shared" si="361"/>
        <v>448.774</v>
      </c>
      <c r="WYC1214" s="236" t="s">
        <v>239</v>
      </c>
      <c r="WYD1214" s="253" t="s">
        <v>26</v>
      </c>
      <c r="WYE1214" s="197">
        <v>7</v>
      </c>
      <c r="WYF1214" s="197">
        <v>2</v>
      </c>
      <c r="WYG1214" s="198" t="s">
        <v>237</v>
      </c>
      <c r="WYH1214" s="199">
        <v>0</v>
      </c>
      <c r="WYI1214" s="199"/>
      <c r="WYJ1214" s="254">
        <f t="shared" si="361"/>
        <v>448.774</v>
      </c>
      <c r="WYK1214" s="236" t="s">
        <v>239</v>
      </c>
      <c r="WYL1214" s="253" t="s">
        <v>26</v>
      </c>
      <c r="WYM1214" s="197">
        <v>7</v>
      </c>
      <c r="WYN1214" s="197">
        <v>2</v>
      </c>
      <c r="WYO1214" s="198" t="s">
        <v>237</v>
      </c>
      <c r="WYP1214" s="199">
        <v>0</v>
      </c>
      <c r="WYQ1214" s="199"/>
      <c r="WYR1214" s="254">
        <f t="shared" si="361"/>
        <v>448.774</v>
      </c>
      <c r="WYS1214" s="236" t="s">
        <v>239</v>
      </c>
      <c r="WYT1214" s="253" t="s">
        <v>26</v>
      </c>
      <c r="WYU1214" s="197">
        <v>7</v>
      </c>
      <c r="WYV1214" s="197">
        <v>2</v>
      </c>
      <c r="WYW1214" s="198" t="s">
        <v>237</v>
      </c>
      <c r="WYX1214" s="199">
        <v>0</v>
      </c>
      <c r="WYY1214" s="199"/>
      <c r="WYZ1214" s="254">
        <f t="shared" si="361"/>
        <v>448.774</v>
      </c>
      <c r="WZA1214" s="236" t="s">
        <v>239</v>
      </c>
      <c r="WZB1214" s="253" t="s">
        <v>26</v>
      </c>
      <c r="WZC1214" s="197">
        <v>7</v>
      </c>
      <c r="WZD1214" s="197">
        <v>2</v>
      </c>
      <c r="WZE1214" s="198" t="s">
        <v>237</v>
      </c>
      <c r="WZF1214" s="199">
        <v>0</v>
      </c>
      <c r="WZG1214" s="199"/>
      <c r="WZH1214" s="254">
        <f t="shared" ref="WZH1214:XBL1214" si="362">WZH1215</f>
        <v>448.774</v>
      </c>
      <c r="WZI1214" s="236" t="s">
        <v>239</v>
      </c>
      <c r="WZJ1214" s="253" t="s">
        <v>26</v>
      </c>
      <c r="WZK1214" s="197">
        <v>7</v>
      </c>
      <c r="WZL1214" s="197">
        <v>2</v>
      </c>
      <c r="WZM1214" s="198" t="s">
        <v>237</v>
      </c>
      <c r="WZN1214" s="199">
        <v>0</v>
      </c>
      <c r="WZO1214" s="199"/>
      <c r="WZP1214" s="254">
        <f t="shared" si="362"/>
        <v>448.774</v>
      </c>
      <c r="WZQ1214" s="236" t="s">
        <v>239</v>
      </c>
      <c r="WZR1214" s="253" t="s">
        <v>26</v>
      </c>
      <c r="WZS1214" s="197">
        <v>7</v>
      </c>
      <c r="WZT1214" s="197">
        <v>2</v>
      </c>
      <c r="WZU1214" s="198" t="s">
        <v>237</v>
      </c>
      <c r="WZV1214" s="199">
        <v>0</v>
      </c>
      <c r="WZW1214" s="199"/>
      <c r="WZX1214" s="254">
        <f t="shared" si="362"/>
        <v>448.774</v>
      </c>
      <c r="WZY1214" s="236" t="s">
        <v>239</v>
      </c>
      <c r="WZZ1214" s="253" t="s">
        <v>26</v>
      </c>
      <c r="XAA1214" s="197">
        <v>7</v>
      </c>
      <c r="XAB1214" s="197">
        <v>2</v>
      </c>
      <c r="XAC1214" s="198" t="s">
        <v>237</v>
      </c>
      <c r="XAD1214" s="199">
        <v>0</v>
      </c>
      <c r="XAE1214" s="199"/>
      <c r="XAF1214" s="254">
        <f t="shared" si="362"/>
        <v>448.774</v>
      </c>
      <c r="XAG1214" s="236" t="s">
        <v>239</v>
      </c>
      <c r="XAH1214" s="253" t="s">
        <v>26</v>
      </c>
      <c r="XAI1214" s="197">
        <v>7</v>
      </c>
      <c r="XAJ1214" s="197">
        <v>2</v>
      </c>
      <c r="XAK1214" s="198" t="s">
        <v>237</v>
      </c>
      <c r="XAL1214" s="199">
        <v>0</v>
      </c>
      <c r="XAM1214" s="199"/>
      <c r="XAN1214" s="254">
        <f t="shared" si="362"/>
        <v>448.774</v>
      </c>
      <c r="XAO1214" s="236" t="s">
        <v>239</v>
      </c>
      <c r="XAP1214" s="253" t="s">
        <v>26</v>
      </c>
      <c r="XAQ1214" s="197">
        <v>7</v>
      </c>
      <c r="XAR1214" s="197">
        <v>2</v>
      </c>
      <c r="XAS1214" s="198" t="s">
        <v>237</v>
      </c>
      <c r="XAT1214" s="199">
        <v>0</v>
      </c>
      <c r="XAU1214" s="199"/>
      <c r="XAV1214" s="254">
        <f t="shared" si="362"/>
        <v>448.774</v>
      </c>
      <c r="XAW1214" s="236" t="s">
        <v>239</v>
      </c>
      <c r="XAX1214" s="253" t="s">
        <v>26</v>
      </c>
      <c r="XAY1214" s="197">
        <v>7</v>
      </c>
      <c r="XAZ1214" s="197">
        <v>2</v>
      </c>
      <c r="XBA1214" s="198" t="s">
        <v>237</v>
      </c>
      <c r="XBB1214" s="199">
        <v>0</v>
      </c>
      <c r="XBC1214" s="199"/>
      <c r="XBD1214" s="254">
        <f t="shared" si="362"/>
        <v>448.774</v>
      </c>
      <c r="XBE1214" s="236" t="s">
        <v>239</v>
      </c>
      <c r="XBF1214" s="253" t="s">
        <v>26</v>
      </c>
      <c r="XBG1214" s="197">
        <v>7</v>
      </c>
      <c r="XBH1214" s="197">
        <v>2</v>
      </c>
      <c r="XBI1214" s="198" t="s">
        <v>237</v>
      </c>
      <c r="XBJ1214" s="199">
        <v>0</v>
      </c>
      <c r="XBK1214" s="199"/>
      <c r="XBL1214" s="254">
        <f t="shared" si="362"/>
        <v>448.774</v>
      </c>
      <c r="XBM1214" s="236" t="s">
        <v>239</v>
      </c>
      <c r="XBN1214" s="253" t="s">
        <v>26</v>
      </c>
      <c r="XBO1214" s="197">
        <v>7</v>
      </c>
      <c r="XBP1214" s="197">
        <v>2</v>
      </c>
      <c r="XBQ1214" s="198" t="s">
        <v>237</v>
      </c>
      <c r="XBR1214" s="199">
        <v>0</v>
      </c>
      <c r="XBS1214" s="199"/>
      <c r="XBT1214" s="254">
        <f t="shared" ref="XBT1214:XDX1214" si="363">XBT1215</f>
        <v>448.774</v>
      </c>
      <c r="XBU1214" s="236" t="s">
        <v>239</v>
      </c>
      <c r="XBV1214" s="253" t="s">
        <v>26</v>
      </c>
      <c r="XBW1214" s="197">
        <v>7</v>
      </c>
      <c r="XBX1214" s="197">
        <v>2</v>
      </c>
      <c r="XBY1214" s="198" t="s">
        <v>237</v>
      </c>
      <c r="XBZ1214" s="199">
        <v>0</v>
      </c>
      <c r="XCA1214" s="199"/>
      <c r="XCB1214" s="254">
        <f t="shared" si="363"/>
        <v>448.774</v>
      </c>
      <c r="XCC1214" s="236" t="s">
        <v>239</v>
      </c>
      <c r="XCD1214" s="253" t="s">
        <v>26</v>
      </c>
      <c r="XCE1214" s="197">
        <v>7</v>
      </c>
      <c r="XCF1214" s="197">
        <v>2</v>
      </c>
      <c r="XCG1214" s="198" t="s">
        <v>237</v>
      </c>
      <c r="XCH1214" s="199">
        <v>0</v>
      </c>
      <c r="XCI1214" s="199"/>
      <c r="XCJ1214" s="254">
        <f t="shared" si="363"/>
        <v>448.774</v>
      </c>
      <c r="XCK1214" s="236" t="s">
        <v>239</v>
      </c>
      <c r="XCL1214" s="253" t="s">
        <v>26</v>
      </c>
      <c r="XCM1214" s="197">
        <v>7</v>
      </c>
      <c r="XCN1214" s="197">
        <v>2</v>
      </c>
      <c r="XCO1214" s="198" t="s">
        <v>237</v>
      </c>
      <c r="XCP1214" s="199">
        <v>0</v>
      </c>
      <c r="XCQ1214" s="199"/>
      <c r="XCR1214" s="254">
        <f t="shared" si="363"/>
        <v>448.774</v>
      </c>
      <c r="XCS1214" s="236" t="s">
        <v>239</v>
      </c>
      <c r="XCT1214" s="253" t="s">
        <v>26</v>
      </c>
      <c r="XCU1214" s="197">
        <v>7</v>
      </c>
      <c r="XCV1214" s="197">
        <v>2</v>
      </c>
      <c r="XCW1214" s="198" t="s">
        <v>237</v>
      </c>
      <c r="XCX1214" s="199">
        <v>0</v>
      </c>
      <c r="XCY1214" s="199"/>
      <c r="XCZ1214" s="254">
        <f t="shared" si="363"/>
        <v>448.774</v>
      </c>
      <c r="XDA1214" s="236" t="s">
        <v>239</v>
      </c>
      <c r="XDB1214" s="253" t="s">
        <v>26</v>
      </c>
      <c r="XDC1214" s="197">
        <v>7</v>
      </c>
      <c r="XDD1214" s="197">
        <v>2</v>
      </c>
      <c r="XDE1214" s="198" t="s">
        <v>237</v>
      </c>
      <c r="XDF1214" s="199">
        <v>0</v>
      </c>
      <c r="XDG1214" s="199"/>
      <c r="XDH1214" s="254">
        <f t="shared" si="363"/>
        <v>448.774</v>
      </c>
      <c r="XDI1214" s="236" t="s">
        <v>239</v>
      </c>
      <c r="XDJ1214" s="253" t="s">
        <v>26</v>
      </c>
      <c r="XDK1214" s="197">
        <v>7</v>
      </c>
      <c r="XDL1214" s="197">
        <v>2</v>
      </c>
      <c r="XDM1214" s="198" t="s">
        <v>237</v>
      </c>
      <c r="XDN1214" s="199">
        <v>0</v>
      </c>
      <c r="XDO1214" s="199"/>
      <c r="XDP1214" s="254">
        <f t="shared" si="363"/>
        <v>448.774</v>
      </c>
      <c r="XDQ1214" s="236" t="s">
        <v>239</v>
      </c>
      <c r="XDR1214" s="253" t="s">
        <v>26</v>
      </c>
      <c r="XDS1214" s="197">
        <v>7</v>
      </c>
      <c r="XDT1214" s="197">
        <v>2</v>
      </c>
      <c r="XDU1214" s="198" t="s">
        <v>237</v>
      </c>
      <c r="XDV1214" s="199">
        <v>0</v>
      </c>
      <c r="XDW1214" s="199"/>
      <c r="XDX1214" s="254">
        <f t="shared" si="363"/>
        <v>448.774</v>
      </c>
    </row>
    <row r="1215" spans="1:16352" ht="15.75" customHeight="1" x14ac:dyDescent="0.25">
      <c r="A1215" s="176" t="s">
        <v>45</v>
      </c>
      <c r="B1215" s="421" t="s">
        <v>26</v>
      </c>
      <c r="C1215" s="278">
        <v>7</v>
      </c>
      <c r="D1215" s="278">
        <v>2</v>
      </c>
      <c r="E1215" s="128" t="s">
        <v>341</v>
      </c>
      <c r="F1215" s="279">
        <v>244</v>
      </c>
      <c r="G1215" s="280">
        <v>226</v>
      </c>
      <c r="H1215" s="1185">
        <v>480</v>
      </c>
      <c r="I1215" s="1185">
        <v>480</v>
      </c>
      <c r="J1215" s="945">
        <f t="shared" si="154"/>
        <v>0</v>
      </c>
      <c r="K1215" s="201"/>
      <c r="L1215" s="201"/>
      <c r="M1215" s="202"/>
      <c r="N1215" s="203"/>
      <c r="O1215" s="203"/>
      <c r="P1215" s="75"/>
      <c r="Q1215" s="200"/>
      <c r="R1215" s="255"/>
      <c r="S1215" s="201"/>
      <c r="T1215" s="201"/>
      <c r="U1215" s="202"/>
      <c r="V1215" s="203"/>
      <c r="W1215" s="203"/>
      <c r="X1215" s="75"/>
      <c r="Y1215" s="200"/>
      <c r="Z1215" s="255"/>
      <c r="AA1215" s="201"/>
      <c r="AB1215" s="201"/>
      <c r="AC1215" s="202"/>
      <c r="AD1215" s="203"/>
      <c r="AE1215" s="203"/>
      <c r="AF1215" s="75"/>
      <c r="AG1215" s="200"/>
      <c r="AH1215" s="255"/>
      <c r="AI1215" s="201"/>
      <c r="AJ1215" s="201"/>
      <c r="AK1215" s="202"/>
      <c r="AL1215" s="203"/>
      <c r="AM1215" s="203"/>
      <c r="AN1215" s="75"/>
      <c r="AO1215" s="200"/>
      <c r="AP1215" s="255"/>
      <c r="AQ1215" s="201"/>
      <c r="AR1215" s="201"/>
      <c r="AS1215" s="202"/>
      <c r="AT1215" s="203"/>
      <c r="AU1215" s="203"/>
      <c r="AV1215" s="75"/>
      <c r="AW1215" s="200"/>
      <c r="AX1215" s="255"/>
      <c r="AY1215" s="201"/>
      <c r="AZ1215" s="201"/>
      <c r="BA1215" s="202"/>
      <c r="BB1215" s="203"/>
      <c r="BC1215" s="203"/>
      <c r="BD1215" s="75"/>
      <c r="BE1215" s="200"/>
      <c r="BF1215" s="255"/>
      <c r="BG1215" s="201"/>
      <c r="BH1215" s="201"/>
      <c r="BI1215" s="202"/>
      <c r="BJ1215" s="203"/>
      <c r="BK1215" s="203"/>
      <c r="BL1215" s="75"/>
      <c r="BM1215" s="200"/>
      <c r="BN1215" s="255"/>
      <c r="BO1215" s="201"/>
      <c r="BP1215" s="201"/>
      <c r="BQ1215" s="202"/>
      <c r="BR1215" s="203"/>
      <c r="BS1215" s="203"/>
      <c r="BT1215" s="75"/>
      <c r="BU1215" s="200"/>
      <c r="BV1215" s="255"/>
      <c r="BW1215" s="201"/>
      <c r="BX1215" s="201"/>
      <c r="BY1215" s="202"/>
      <c r="BZ1215" s="203"/>
      <c r="CA1215" s="203"/>
      <c r="CB1215" s="75"/>
      <c r="CC1215" s="200"/>
      <c r="CD1215" s="255"/>
      <c r="CE1215" s="201"/>
      <c r="CF1215" s="201"/>
      <c r="CG1215" s="202"/>
      <c r="CH1215" s="203"/>
      <c r="CI1215" s="203"/>
      <c r="CJ1215" s="75"/>
      <c r="CK1215" s="200"/>
      <c r="CL1215" s="255"/>
      <c r="CM1215" s="201"/>
      <c r="CN1215" s="201"/>
      <c r="CO1215" s="202"/>
      <c r="CP1215" s="203"/>
      <c r="CQ1215" s="203"/>
      <c r="CR1215" s="75"/>
      <c r="CS1215" s="200"/>
      <c r="CT1215" s="255"/>
      <c r="CU1215" s="201"/>
      <c r="CV1215" s="201"/>
      <c r="CW1215" s="202"/>
      <c r="CX1215" s="203"/>
      <c r="CY1215" s="203"/>
      <c r="CZ1215" s="75"/>
      <c r="DA1215" s="200"/>
      <c r="DB1215" s="255"/>
      <c r="DC1215" s="201"/>
      <c r="DD1215" s="201"/>
      <c r="DE1215" s="202"/>
      <c r="DF1215" s="203"/>
      <c r="DG1215" s="203"/>
      <c r="DH1215" s="75"/>
      <c r="DI1215" s="200"/>
      <c r="DJ1215" s="255"/>
      <c r="DK1215" s="201"/>
      <c r="DL1215" s="201"/>
      <c r="DM1215" s="202"/>
      <c r="DN1215" s="203"/>
      <c r="DO1215" s="203"/>
      <c r="DP1215" s="75"/>
      <c r="DQ1215" s="200"/>
      <c r="DR1215" s="255"/>
      <c r="DS1215" s="201"/>
      <c r="DT1215" s="201"/>
      <c r="DU1215" s="202"/>
      <c r="DV1215" s="203"/>
      <c r="DW1215" s="203"/>
      <c r="DX1215" s="75"/>
      <c r="DY1215" s="200"/>
      <c r="DZ1215" s="255"/>
      <c r="EA1215" s="201"/>
      <c r="EB1215" s="201"/>
      <c r="EC1215" s="202"/>
      <c r="ED1215" s="203"/>
      <c r="EE1215" s="203"/>
      <c r="EF1215" s="75"/>
      <c r="EG1215" s="200"/>
      <c r="EH1215" s="255"/>
      <c r="EI1215" s="201"/>
      <c r="EJ1215" s="201"/>
      <c r="EK1215" s="202"/>
      <c r="EL1215" s="203"/>
      <c r="EM1215" s="203"/>
      <c r="EN1215" s="75"/>
      <c r="EO1215" s="200"/>
      <c r="EP1215" s="255"/>
      <c r="EQ1215" s="201"/>
      <c r="ER1215" s="201"/>
      <c r="ES1215" s="202"/>
      <c r="ET1215" s="203"/>
      <c r="EU1215" s="203"/>
      <c r="EV1215" s="75"/>
      <c r="EW1215" s="200"/>
      <c r="EX1215" s="255"/>
      <c r="EY1215" s="201"/>
      <c r="EZ1215" s="201"/>
      <c r="FA1215" s="202"/>
      <c r="FB1215" s="203"/>
      <c r="FC1215" s="203"/>
      <c r="FD1215" s="75"/>
      <c r="FE1215" s="200"/>
      <c r="FF1215" s="255"/>
      <c r="FG1215" s="201"/>
      <c r="FH1215" s="201"/>
      <c r="FI1215" s="202"/>
      <c r="FJ1215" s="203"/>
      <c r="FK1215" s="203"/>
      <c r="FL1215" s="75"/>
      <c r="FM1215" s="200"/>
      <c r="FN1215" s="255"/>
      <c r="FO1215" s="201"/>
      <c r="FP1215" s="201"/>
      <c r="FQ1215" s="202"/>
      <c r="FR1215" s="203"/>
      <c r="FS1215" s="203"/>
      <c r="FT1215" s="75"/>
      <c r="FU1215" s="200"/>
      <c r="FV1215" s="255"/>
      <c r="FW1215" s="201"/>
      <c r="FX1215" s="201"/>
      <c r="FY1215" s="202"/>
      <c r="FZ1215" s="203"/>
      <c r="GA1215" s="203"/>
      <c r="GB1215" s="75"/>
      <c r="GC1215" s="200"/>
      <c r="GD1215" s="255"/>
      <c r="GE1215" s="201"/>
      <c r="GF1215" s="201"/>
      <c r="GG1215" s="202"/>
      <c r="GH1215" s="203"/>
      <c r="GI1215" s="203"/>
      <c r="GJ1215" s="75"/>
      <c r="GK1215" s="200"/>
      <c r="GL1215" s="255"/>
      <c r="GM1215" s="201"/>
      <c r="GN1215" s="201"/>
      <c r="GO1215" s="202"/>
      <c r="GP1215" s="203"/>
      <c r="GQ1215" s="203"/>
      <c r="GR1215" s="75"/>
      <c r="GS1215" s="200"/>
      <c r="GT1215" s="255"/>
      <c r="GU1215" s="201"/>
      <c r="GV1215" s="201"/>
      <c r="GW1215" s="202"/>
      <c r="GX1215" s="203"/>
      <c r="GY1215" s="203"/>
      <c r="GZ1215" s="75"/>
      <c r="HA1215" s="200"/>
      <c r="HB1215" s="255"/>
      <c r="HC1215" s="201"/>
      <c r="HD1215" s="201"/>
      <c r="HE1215" s="202"/>
      <c r="HF1215" s="203"/>
      <c r="HG1215" s="203"/>
      <c r="HH1215" s="75"/>
      <c r="HI1215" s="200"/>
      <c r="HJ1215" s="255"/>
      <c r="HK1215" s="201"/>
      <c r="HL1215" s="201"/>
      <c r="HM1215" s="202"/>
      <c r="HN1215" s="203"/>
      <c r="HO1215" s="203"/>
      <c r="HP1215" s="75"/>
      <c r="HQ1215" s="200"/>
      <c r="HR1215" s="255"/>
      <c r="HS1215" s="201"/>
      <c r="HT1215" s="201"/>
      <c r="HU1215" s="202"/>
      <c r="HV1215" s="203"/>
      <c r="HW1215" s="203"/>
      <c r="HX1215" s="75"/>
      <c r="HY1215" s="200"/>
      <c r="HZ1215" s="255"/>
      <c r="IA1215" s="201"/>
      <c r="IB1215" s="201"/>
      <c r="IC1215" s="202"/>
      <c r="ID1215" s="203"/>
      <c r="IE1215" s="203"/>
      <c r="IF1215" s="75"/>
      <c r="IG1215" s="200"/>
      <c r="IH1215" s="255"/>
      <c r="II1215" s="201"/>
      <c r="IJ1215" s="201"/>
      <c r="IK1215" s="202"/>
      <c r="IL1215" s="203"/>
      <c r="IM1215" s="203"/>
      <c r="IN1215" s="75"/>
      <c r="IO1215" s="200"/>
      <c r="IP1215" s="255"/>
      <c r="IQ1215" s="201"/>
      <c r="IR1215" s="201"/>
      <c r="IS1215" s="202"/>
      <c r="IT1215" s="203"/>
      <c r="IU1215" s="203"/>
      <c r="IV1215" s="75"/>
      <c r="IW1215" s="200"/>
      <c r="IX1215" s="255"/>
      <c r="IY1215" s="201"/>
      <c r="IZ1215" s="201"/>
      <c r="JA1215" s="202"/>
      <c r="JB1215" s="203"/>
      <c r="JC1215" s="203"/>
      <c r="JD1215" s="75"/>
      <c r="JE1215" s="200"/>
      <c r="JF1215" s="255"/>
      <c r="JG1215" s="201"/>
      <c r="JH1215" s="201"/>
      <c r="JI1215" s="202"/>
      <c r="JJ1215" s="203"/>
      <c r="JK1215" s="203"/>
      <c r="JL1215" s="75"/>
      <c r="JM1215" s="200"/>
      <c r="JN1215" s="255"/>
      <c r="JO1215" s="201"/>
      <c r="JP1215" s="201"/>
      <c r="JQ1215" s="202"/>
      <c r="JR1215" s="203"/>
      <c r="JS1215" s="203"/>
      <c r="JT1215" s="75"/>
      <c r="JU1215" s="200"/>
      <c r="JV1215" s="255"/>
      <c r="JW1215" s="201"/>
      <c r="JX1215" s="201"/>
      <c r="JY1215" s="202"/>
      <c r="JZ1215" s="203"/>
      <c r="KA1215" s="203"/>
      <c r="KB1215" s="75"/>
      <c r="KC1215" s="200"/>
      <c r="KD1215" s="255"/>
      <c r="KE1215" s="201"/>
      <c r="KF1215" s="201"/>
      <c r="KG1215" s="202"/>
      <c r="KH1215" s="203"/>
      <c r="KI1215" s="203"/>
      <c r="KJ1215" s="75"/>
      <c r="KK1215" s="200"/>
      <c r="KL1215" s="255"/>
      <c r="KM1215" s="201"/>
      <c r="KN1215" s="201"/>
      <c r="KO1215" s="202"/>
      <c r="KP1215" s="203"/>
      <c r="KQ1215" s="203"/>
      <c r="KR1215" s="75"/>
      <c r="KS1215" s="200"/>
      <c r="KT1215" s="255"/>
      <c r="KU1215" s="201"/>
      <c r="KV1215" s="201"/>
      <c r="KW1215" s="202"/>
      <c r="KX1215" s="203"/>
      <c r="KY1215" s="203"/>
      <c r="KZ1215" s="75"/>
      <c r="LA1215" s="200"/>
      <c r="LB1215" s="255"/>
      <c r="LC1215" s="201"/>
      <c r="LD1215" s="201"/>
      <c r="LE1215" s="202"/>
      <c r="LF1215" s="203"/>
      <c r="LG1215" s="203"/>
      <c r="LH1215" s="75"/>
      <c r="LI1215" s="200"/>
      <c r="LJ1215" s="255"/>
      <c r="LK1215" s="201"/>
      <c r="LL1215" s="201"/>
      <c r="LM1215" s="202"/>
      <c r="LN1215" s="203"/>
      <c r="LO1215" s="203"/>
      <c r="LP1215" s="75"/>
      <c r="LQ1215" s="200"/>
      <c r="LR1215" s="255"/>
      <c r="LS1215" s="201"/>
      <c r="LT1215" s="201"/>
      <c r="LU1215" s="202"/>
      <c r="LV1215" s="203"/>
      <c r="LW1215" s="203"/>
      <c r="LX1215" s="75"/>
      <c r="LY1215" s="200"/>
      <c r="LZ1215" s="255"/>
      <c r="MA1215" s="201"/>
      <c r="MB1215" s="201"/>
      <c r="MC1215" s="202"/>
      <c r="MD1215" s="203"/>
      <c r="ME1215" s="203"/>
      <c r="MF1215" s="75"/>
      <c r="MG1215" s="200"/>
      <c r="MH1215" s="255"/>
      <c r="MI1215" s="201"/>
      <c r="MJ1215" s="201"/>
      <c r="MK1215" s="202"/>
      <c r="ML1215" s="203"/>
      <c r="MM1215" s="203"/>
      <c r="MN1215" s="75"/>
      <c r="MO1215" s="200"/>
      <c r="MP1215" s="255"/>
      <c r="MQ1215" s="201"/>
      <c r="MR1215" s="201"/>
      <c r="MS1215" s="202"/>
      <c r="MT1215" s="203"/>
      <c r="MU1215" s="203"/>
      <c r="MV1215" s="75"/>
      <c r="MW1215" s="200"/>
      <c r="MX1215" s="255"/>
      <c r="MY1215" s="201"/>
      <c r="MZ1215" s="201"/>
      <c r="NA1215" s="202"/>
      <c r="NB1215" s="203"/>
      <c r="NC1215" s="203"/>
      <c r="ND1215" s="75"/>
      <c r="NE1215" s="200"/>
      <c r="NF1215" s="255"/>
      <c r="NG1215" s="201"/>
      <c r="NH1215" s="201"/>
      <c r="NI1215" s="202"/>
      <c r="NJ1215" s="203"/>
      <c r="NK1215" s="203"/>
      <c r="NL1215" s="75"/>
      <c r="NM1215" s="200"/>
      <c r="NN1215" s="255"/>
      <c r="NO1215" s="201"/>
      <c r="NP1215" s="201"/>
      <c r="NQ1215" s="202"/>
      <c r="NR1215" s="203"/>
      <c r="NS1215" s="203"/>
      <c r="NT1215" s="75"/>
      <c r="NU1215" s="200"/>
      <c r="NV1215" s="255"/>
      <c r="NW1215" s="201"/>
      <c r="NX1215" s="201"/>
      <c r="NY1215" s="202"/>
      <c r="NZ1215" s="203"/>
      <c r="OA1215" s="203"/>
      <c r="OB1215" s="75"/>
      <c r="OC1215" s="200"/>
      <c r="OD1215" s="255"/>
      <c r="OE1215" s="201"/>
      <c r="OF1215" s="201"/>
      <c r="OG1215" s="202"/>
      <c r="OH1215" s="203"/>
      <c r="OI1215" s="203"/>
      <c r="OJ1215" s="75"/>
      <c r="OK1215" s="200"/>
      <c r="OL1215" s="255"/>
      <c r="OM1215" s="201"/>
      <c r="ON1215" s="201"/>
      <c r="OO1215" s="202"/>
      <c r="OP1215" s="203"/>
      <c r="OQ1215" s="203"/>
      <c r="OR1215" s="75"/>
      <c r="OS1215" s="200"/>
      <c r="OT1215" s="255"/>
      <c r="OU1215" s="201"/>
      <c r="OV1215" s="201"/>
      <c r="OW1215" s="202"/>
      <c r="OX1215" s="203"/>
      <c r="OY1215" s="203"/>
      <c r="OZ1215" s="75"/>
      <c r="PA1215" s="200"/>
      <c r="PB1215" s="255"/>
      <c r="PC1215" s="201"/>
      <c r="PD1215" s="201"/>
      <c r="PE1215" s="202"/>
      <c r="PF1215" s="203"/>
      <c r="PG1215" s="203"/>
      <c r="PH1215" s="75"/>
      <c r="PI1215" s="200"/>
      <c r="PJ1215" s="255"/>
      <c r="PK1215" s="201"/>
      <c r="PL1215" s="201"/>
      <c r="PM1215" s="202"/>
      <c r="PN1215" s="203"/>
      <c r="PO1215" s="203"/>
      <c r="PP1215" s="75"/>
      <c r="PQ1215" s="200"/>
      <c r="PR1215" s="255"/>
      <c r="PS1215" s="201"/>
      <c r="PT1215" s="201"/>
      <c r="PU1215" s="202"/>
      <c r="PV1215" s="203"/>
      <c r="PW1215" s="203"/>
      <c r="PX1215" s="75"/>
      <c r="PY1215" s="200"/>
      <c r="PZ1215" s="255"/>
      <c r="QA1215" s="201"/>
      <c r="QB1215" s="201"/>
      <c r="QC1215" s="202"/>
      <c r="QD1215" s="203"/>
      <c r="QE1215" s="203"/>
      <c r="QF1215" s="75"/>
      <c r="QG1215" s="200"/>
      <c r="QH1215" s="255"/>
      <c r="QI1215" s="201"/>
      <c r="QJ1215" s="201"/>
      <c r="QK1215" s="202"/>
      <c r="QL1215" s="203"/>
      <c r="QM1215" s="203"/>
      <c r="QN1215" s="75"/>
      <c r="QO1215" s="200"/>
      <c r="QP1215" s="255"/>
      <c r="QQ1215" s="201"/>
      <c r="QR1215" s="201"/>
      <c r="QS1215" s="202"/>
      <c r="QT1215" s="203"/>
      <c r="QU1215" s="203"/>
      <c r="QV1215" s="75"/>
      <c r="QW1215" s="200"/>
      <c r="QX1215" s="255"/>
      <c r="QY1215" s="201"/>
      <c r="QZ1215" s="201"/>
      <c r="RA1215" s="202"/>
      <c r="RB1215" s="203"/>
      <c r="RC1215" s="203"/>
      <c r="RD1215" s="75"/>
      <c r="RE1215" s="200"/>
      <c r="RF1215" s="255"/>
      <c r="RG1215" s="201"/>
      <c r="RH1215" s="201"/>
      <c r="RI1215" s="202"/>
      <c r="RJ1215" s="203"/>
      <c r="RK1215" s="203"/>
      <c r="RL1215" s="75"/>
      <c r="RM1215" s="200"/>
      <c r="RN1215" s="255"/>
      <c r="RO1215" s="201"/>
      <c r="RP1215" s="201"/>
      <c r="RQ1215" s="202"/>
      <c r="RR1215" s="203"/>
      <c r="RS1215" s="203"/>
      <c r="RT1215" s="75"/>
      <c r="RU1215" s="200"/>
      <c r="RV1215" s="255"/>
      <c r="RW1215" s="201"/>
      <c r="RX1215" s="201"/>
      <c r="RY1215" s="202"/>
      <c r="RZ1215" s="203"/>
      <c r="SA1215" s="203"/>
      <c r="SB1215" s="75"/>
      <c r="SC1215" s="200"/>
      <c r="SD1215" s="255"/>
      <c r="SE1215" s="201"/>
      <c r="SF1215" s="201"/>
      <c r="SG1215" s="202"/>
      <c r="SH1215" s="203"/>
      <c r="SI1215" s="203"/>
      <c r="SJ1215" s="75"/>
      <c r="SK1215" s="200"/>
      <c r="SL1215" s="255"/>
      <c r="SM1215" s="201"/>
      <c r="SN1215" s="201"/>
      <c r="SO1215" s="202"/>
      <c r="SP1215" s="203"/>
      <c r="SQ1215" s="203"/>
      <c r="SR1215" s="75"/>
      <c r="SS1215" s="200"/>
      <c r="ST1215" s="255"/>
      <c r="SU1215" s="201"/>
      <c r="SV1215" s="201"/>
      <c r="SW1215" s="202"/>
      <c r="SX1215" s="203"/>
      <c r="SY1215" s="203"/>
      <c r="SZ1215" s="75"/>
      <c r="TA1215" s="200"/>
      <c r="TB1215" s="255"/>
      <c r="TC1215" s="201"/>
      <c r="TD1215" s="201"/>
      <c r="TE1215" s="202"/>
      <c r="TF1215" s="203"/>
      <c r="TG1215" s="203"/>
      <c r="TH1215" s="75"/>
      <c r="TI1215" s="200"/>
      <c r="TJ1215" s="255"/>
      <c r="TK1215" s="201"/>
      <c r="TL1215" s="201"/>
      <c r="TM1215" s="202"/>
      <c r="TN1215" s="203"/>
      <c r="TO1215" s="203"/>
      <c r="TP1215" s="75"/>
      <c r="TQ1215" s="200"/>
      <c r="TR1215" s="255"/>
      <c r="TS1215" s="201"/>
      <c r="TT1215" s="201"/>
      <c r="TU1215" s="202"/>
      <c r="TV1215" s="203"/>
      <c r="TW1215" s="203"/>
      <c r="TX1215" s="75"/>
      <c r="TY1215" s="200"/>
      <c r="TZ1215" s="255"/>
      <c r="UA1215" s="201"/>
      <c r="UB1215" s="201"/>
      <c r="UC1215" s="202"/>
      <c r="UD1215" s="203"/>
      <c r="UE1215" s="203"/>
      <c r="UF1215" s="75"/>
      <c r="UG1215" s="200"/>
      <c r="UH1215" s="255"/>
      <c r="UI1215" s="201"/>
      <c r="UJ1215" s="201"/>
      <c r="UK1215" s="202"/>
      <c r="UL1215" s="203"/>
      <c r="UM1215" s="203"/>
      <c r="UN1215" s="75"/>
      <c r="UO1215" s="200"/>
      <c r="UP1215" s="255"/>
      <c r="UQ1215" s="201"/>
      <c r="UR1215" s="201"/>
      <c r="US1215" s="202"/>
      <c r="UT1215" s="203"/>
      <c r="UU1215" s="203"/>
      <c r="UV1215" s="75"/>
      <c r="UW1215" s="200"/>
      <c r="UX1215" s="255"/>
      <c r="UY1215" s="201"/>
      <c r="UZ1215" s="201"/>
      <c r="VA1215" s="202"/>
      <c r="VB1215" s="203"/>
      <c r="VC1215" s="203"/>
      <c r="VD1215" s="75"/>
      <c r="VE1215" s="200"/>
      <c r="VF1215" s="255"/>
      <c r="VG1215" s="201"/>
      <c r="VH1215" s="201"/>
      <c r="VI1215" s="202"/>
      <c r="VJ1215" s="203"/>
      <c r="VK1215" s="203"/>
      <c r="VL1215" s="75"/>
      <c r="VM1215" s="200"/>
      <c r="VN1215" s="255"/>
      <c r="VO1215" s="201"/>
      <c r="VP1215" s="201"/>
      <c r="VQ1215" s="202"/>
      <c r="VR1215" s="203"/>
      <c r="VS1215" s="203"/>
      <c r="VT1215" s="75"/>
      <c r="VU1215" s="200"/>
      <c r="VV1215" s="255"/>
      <c r="VW1215" s="201"/>
      <c r="VX1215" s="201"/>
      <c r="VY1215" s="202"/>
      <c r="VZ1215" s="203"/>
      <c r="WA1215" s="203"/>
      <c r="WB1215" s="75"/>
      <c r="WC1215" s="200"/>
      <c r="WD1215" s="255"/>
      <c r="WE1215" s="201"/>
      <c r="WF1215" s="201"/>
      <c r="WG1215" s="202"/>
      <c r="WH1215" s="203"/>
      <c r="WI1215" s="203"/>
      <c r="WJ1215" s="75"/>
      <c r="WK1215" s="200"/>
      <c r="WL1215" s="255"/>
      <c r="WM1215" s="201"/>
      <c r="WN1215" s="201"/>
      <c r="WO1215" s="202"/>
      <c r="WP1215" s="203"/>
      <c r="WQ1215" s="203"/>
      <c r="WR1215" s="75"/>
      <c r="WS1215" s="200"/>
      <c r="WT1215" s="255"/>
      <c r="WU1215" s="201"/>
      <c r="WV1215" s="201"/>
      <c r="WW1215" s="202"/>
      <c r="WX1215" s="203"/>
      <c r="WY1215" s="203"/>
      <c r="WZ1215" s="75"/>
      <c r="XA1215" s="200"/>
      <c r="XB1215" s="255"/>
      <c r="XC1215" s="201"/>
      <c r="XD1215" s="201"/>
      <c r="XE1215" s="202"/>
      <c r="XF1215" s="203"/>
      <c r="XG1215" s="203"/>
      <c r="XH1215" s="75"/>
      <c r="XI1215" s="200"/>
      <c r="XJ1215" s="255"/>
      <c r="XK1215" s="201"/>
      <c r="XL1215" s="201"/>
      <c r="XM1215" s="202"/>
      <c r="XN1215" s="203"/>
      <c r="XO1215" s="203"/>
      <c r="XP1215" s="75"/>
      <c r="XQ1215" s="200"/>
      <c r="XR1215" s="255"/>
      <c r="XS1215" s="201"/>
      <c r="XT1215" s="201"/>
      <c r="XU1215" s="202"/>
      <c r="XV1215" s="203"/>
      <c r="XW1215" s="203"/>
      <c r="XX1215" s="75"/>
      <c r="XY1215" s="200"/>
      <c r="XZ1215" s="255"/>
      <c r="YA1215" s="201"/>
      <c r="YB1215" s="201"/>
      <c r="YC1215" s="202"/>
      <c r="YD1215" s="203"/>
      <c r="YE1215" s="203"/>
      <c r="YF1215" s="75"/>
      <c r="YG1215" s="200"/>
      <c r="YH1215" s="255"/>
      <c r="YI1215" s="201"/>
      <c r="YJ1215" s="201"/>
      <c r="YK1215" s="202"/>
      <c r="YL1215" s="203"/>
      <c r="YM1215" s="203"/>
      <c r="YN1215" s="75"/>
      <c r="YO1215" s="200"/>
      <c r="YP1215" s="255"/>
      <c r="YQ1215" s="201"/>
      <c r="YR1215" s="201"/>
      <c r="YS1215" s="202"/>
      <c r="YT1215" s="203"/>
      <c r="YU1215" s="203"/>
      <c r="YV1215" s="75"/>
      <c r="YW1215" s="200"/>
      <c r="YX1215" s="255"/>
      <c r="YY1215" s="201"/>
      <c r="YZ1215" s="201"/>
      <c r="ZA1215" s="202"/>
      <c r="ZB1215" s="203"/>
      <c r="ZC1215" s="203"/>
      <c r="ZD1215" s="75"/>
      <c r="ZE1215" s="200"/>
      <c r="ZF1215" s="255"/>
      <c r="ZG1215" s="201"/>
      <c r="ZH1215" s="201"/>
      <c r="ZI1215" s="202"/>
      <c r="ZJ1215" s="203"/>
      <c r="ZK1215" s="203"/>
      <c r="ZL1215" s="75"/>
      <c r="ZM1215" s="200"/>
      <c r="ZN1215" s="255"/>
      <c r="ZO1215" s="201"/>
      <c r="ZP1215" s="201"/>
      <c r="ZQ1215" s="202"/>
      <c r="ZR1215" s="203"/>
      <c r="ZS1215" s="203"/>
      <c r="ZT1215" s="75"/>
      <c r="ZU1215" s="200"/>
      <c r="ZV1215" s="255"/>
      <c r="ZW1215" s="201"/>
      <c r="ZX1215" s="201"/>
      <c r="ZY1215" s="202"/>
      <c r="ZZ1215" s="203"/>
      <c r="AAA1215" s="203"/>
      <c r="AAB1215" s="75"/>
      <c r="AAC1215" s="200"/>
      <c r="AAD1215" s="255"/>
      <c r="AAE1215" s="201"/>
      <c r="AAF1215" s="201"/>
      <c r="AAG1215" s="202"/>
      <c r="AAH1215" s="203"/>
      <c r="AAI1215" s="203"/>
      <c r="AAJ1215" s="75"/>
      <c r="AAK1215" s="200"/>
      <c r="AAL1215" s="255"/>
      <c r="AAM1215" s="201"/>
      <c r="AAN1215" s="201"/>
      <c r="AAO1215" s="202"/>
      <c r="AAP1215" s="203"/>
      <c r="AAQ1215" s="203"/>
      <c r="AAR1215" s="75"/>
      <c r="AAS1215" s="200"/>
      <c r="AAT1215" s="255"/>
      <c r="AAU1215" s="201"/>
      <c r="AAV1215" s="201"/>
      <c r="AAW1215" s="202"/>
      <c r="AAX1215" s="203"/>
      <c r="AAY1215" s="203"/>
      <c r="AAZ1215" s="75"/>
      <c r="ABA1215" s="200"/>
      <c r="ABB1215" s="255"/>
      <c r="ABC1215" s="201"/>
      <c r="ABD1215" s="201"/>
      <c r="ABE1215" s="202"/>
      <c r="ABF1215" s="203"/>
      <c r="ABG1215" s="203"/>
      <c r="ABH1215" s="75"/>
      <c r="ABI1215" s="200"/>
      <c r="ABJ1215" s="255"/>
      <c r="ABK1215" s="201"/>
      <c r="ABL1215" s="201"/>
      <c r="ABM1215" s="202"/>
      <c r="ABN1215" s="203"/>
      <c r="ABO1215" s="203"/>
      <c r="ABP1215" s="75"/>
      <c r="ABQ1215" s="200"/>
      <c r="ABR1215" s="255"/>
      <c r="ABS1215" s="201"/>
      <c r="ABT1215" s="201"/>
      <c r="ABU1215" s="202"/>
      <c r="ABV1215" s="203"/>
      <c r="ABW1215" s="203"/>
      <c r="ABX1215" s="75"/>
      <c r="ABY1215" s="200"/>
      <c r="ABZ1215" s="255"/>
      <c r="ACA1215" s="201"/>
      <c r="ACB1215" s="201"/>
      <c r="ACC1215" s="202"/>
      <c r="ACD1215" s="203"/>
      <c r="ACE1215" s="203"/>
      <c r="ACF1215" s="75"/>
      <c r="ACG1215" s="200"/>
      <c r="ACH1215" s="255"/>
      <c r="ACI1215" s="201"/>
      <c r="ACJ1215" s="201"/>
      <c r="ACK1215" s="202"/>
      <c r="ACL1215" s="203"/>
      <c r="ACM1215" s="203"/>
      <c r="ACN1215" s="75"/>
      <c r="ACO1215" s="200"/>
      <c r="ACP1215" s="255"/>
      <c r="ACQ1215" s="201"/>
      <c r="ACR1215" s="201"/>
      <c r="ACS1215" s="202"/>
      <c r="ACT1215" s="203"/>
      <c r="ACU1215" s="203"/>
      <c r="ACV1215" s="75"/>
      <c r="ACW1215" s="200"/>
      <c r="ACX1215" s="255"/>
      <c r="ACY1215" s="201"/>
      <c r="ACZ1215" s="201"/>
      <c r="ADA1215" s="202"/>
      <c r="ADB1215" s="203"/>
      <c r="ADC1215" s="203"/>
      <c r="ADD1215" s="75"/>
      <c r="ADE1215" s="200"/>
      <c r="ADF1215" s="255"/>
      <c r="ADG1215" s="201"/>
      <c r="ADH1215" s="201"/>
      <c r="ADI1215" s="202"/>
      <c r="ADJ1215" s="203"/>
      <c r="ADK1215" s="203"/>
      <c r="ADL1215" s="75"/>
      <c r="ADM1215" s="200"/>
      <c r="ADN1215" s="255"/>
      <c r="ADO1215" s="201"/>
      <c r="ADP1215" s="201"/>
      <c r="ADQ1215" s="202"/>
      <c r="ADR1215" s="203"/>
      <c r="ADS1215" s="203"/>
      <c r="ADT1215" s="75"/>
      <c r="ADU1215" s="200"/>
      <c r="ADV1215" s="255"/>
      <c r="ADW1215" s="201"/>
      <c r="ADX1215" s="201"/>
      <c r="ADY1215" s="202"/>
      <c r="ADZ1215" s="203"/>
      <c r="AEA1215" s="203"/>
      <c r="AEB1215" s="75"/>
      <c r="AEC1215" s="200"/>
      <c r="AED1215" s="255"/>
      <c r="AEE1215" s="201"/>
      <c r="AEF1215" s="201"/>
      <c r="AEG1215" s="202"/>
      <c r="AEH1215" s="203"/>
      <c r="AEI1215" s="203"/>
      <c r="AEJ1215" s="75"/>
      <c r="AEK1215" s="200"/>
      <c r="AEL1215" s="255"/>
      <c r="AEM1215" s="201"/>
      <c r="AEN1215" s="201"/>
      <c r="AEO1215" s="202"/>
      <c r="AEP1215" s="203"/>
      <c r="AEQ1215" s="203"/>
      <c r="AER1215" s="75"/>
      <c r="AES1215" s="200"/>
      <c r="AET1215" s="255"/>
      <c r="AEU1215" s="201"/>
      <c r="AEV1215" s="201"/>
      <c r="AEW1215" s="202"/>
      <c r="AEX1215" s="203"/>
      <c r="AEY1215" s="203"/>
      <c r="AEZ1215" s="75"/>
      <c r="AFA1215" s="200"/>
      <c r="AFB1215" s="255"/>
      <c r="AFC1215" s="201"/>
      <c r="AFD1215" s="201"/>
      <c r="AFE1215" s="202"/>
      <c r="AFF1215" s="203"/>
      <c r="AFG1215" s="203"/>
      <c r="AFH1215" s="75"/>
      <c r="AFI1215" s="200"/>
      <c r="AFJ1215" s="255"/>
      <c r="AFK1215" s="201"/>
      <c r="AFL1215" s="201"/>
      <c r="AFM1215" s="202"/>
      <c r="AFN1215" s="203"/>
      <c r="AFO1215" s="203"/>
      <c r="AFP1215" s="75"/>
      <c r="AFQ1215" s="200"/>
      <c r="AFR1215" s="255"/>
      <c r="AFS1215" s="201"/>
      <c r="AFT1215" s="201"/>
      <c r="AFU1215" s="202"/>
      <c r="AFV1215" s="203"/>
      <c r="AFW1215" s="203"/>
      <c r="AFX1215" s="75"/>
      <c r="AFY1215" s="200"/>
      <c r="AFZ1215" s="255"/>
      <c r="AGA1215" s="201"/>
      <c r="AGB1215" s="201"/>
      <c r="AGC1215" s="202"/>
      <c r="AGD1215" s="203"/>
      <c r="AGE1215" s="203"/>
      <c r="AGF1215" s="75"/>
      <c r="AGG1215" s="200"/>
      <c r="AGH1215" s="255"/>
      <c r="AGI1215" s="201"/>
      <c r="AGJ1215" s="201"/>
      <c r="AGK1215" s="202"/>
      <c r="AGL1215" s="203"/>
      <c r="AGM1215" s="203"/>
      <c r="AGN1215" s="75"/>
      <c r="AGO1215" s="200"/>
      <c r="AGP1215" s="255"/>
      <c r="AGQ1215" s="201"/>
      <c r="AGR1215" s="201"/>
      <c r="AGS1215" s="202"/>
      <c r="AGT1215" s="203"/>
      <c r="AGU1215" s="203"/>
      <c r="AGV1215" s="75"/>
      <c r="AGW1215" s="200"/>
      <c r="AGX1215" s="255"/>
      <c r="AGY1215" s="201"/>
      <c r="AGZ1215" s="201"/>
      <c r="AHA1215" s="202"/>
      <c r="AHB1215" s="203"/>
      <c r="AHC1215" s="203"/>
      <c r="AHD1215" s="75"/>
      <c r="AHE1215" s="200"/>
      <c r="AHF1215" s="255"/>
      <c r="AHG1215" s="201"/>
      <c r="AHH1215" s="201"/>
      <c r="AHI1215" s="202"/>
      <c r="AHJ1215" s="203"/>
      <c r="AHK1215" s="203"/>
      <c r="AHL1215" s="75"/>
      <c r="AHM1215" s="200"/>
      <c r="AHN1215" s="255"/>
      <c r="AHO1215" s="201"/>
      <c r="AHP1215" s="201"/>
      <c r="AHQ1215" s="202"/>
      <c r="AHR1215" s="203"/>
      <c r="AHS1215" s="203"/>
      <c r="AHT1215" s="75"/>
      <c r="AHU1215" s="200"/>
      <c r="AHV1215" s="255"/>
      <c r="AHW1215" s="201"/>
      <c r="AHX1215" s="201"/>
      <c r="AHY1215" s="202"/>
      <c r="AHZ1215" s="203"/>
      <c r="AIA1215" s="203"/>
      <c r="AIB1215" s="75"/>
      <c r="AIC1215" s="200"/>
      <c r="AID1215" s="255"/>
      <c r="AIE1215" s="201"/>
      <c r="AIF1215" s="201"/>
      <c r="AIG1215" s="202"/>
      <c r="AIH1215" s="203"/>
      <c r="AII1215" s="203"/>
      <c r="AIJ1215" s="75"/>
      <c r="AIK1215" s="200"/>
      <c r="AIL1215" s="255"/>
      <c r="AIM1215" s="201"/>
      <c r="AIN1215" s="201"/>
      <c r="AIO1215" s="202"/>
      <c r="AIP1215" s="203"/>
      <c r="AIQ1215" s="203"/>
      <c r="AIR1215" s="75"/>
      <c r="AIS1215" s="200"/>
      <c r="AIT1215" s="255"/>
      <c r="AIU1215" s="201"/>
      <c r="AIV1215" s="201"/>
      <c r="AIW1215" s="202"/>
      <c r="AIX1215" s="203"/>
      <c r="AIY1215" s="203"/>
      <c r="AIZ1215" s="75"/>
      <c r="AJA1215" s="200"/>
      <c r="AJB1215" s="255"/>
      <c r="AJC1215" s="201"/>
      <c r="AJD1215" s="201"/>
      <c r="AJE1215" s="202"/>
      <c r="AJF1215" s="203"/>
      <c r="AJG1215" s="203"/>
      <c r="AJH1215" s="75"/>
      <c r="AJI1215" s="200"/>
      <c r="AJJ1215" s="255"/>
      <c r="AJK1215" s="201"/>
      <c r="AJL1215" s="201"/>
      <c r="AJM1215" s="202"/>
      <c r="AJN1215" s="203"/>
      <c r="AJO1215" s="203"/>
      <c r="AJP1215" s="75"/>
      <c r="AJQ1215" s="200"/>
      <c r="AJR1215" s="255"/>
      <c r="AJS1215" s="201"/>
      <c r="AJT1215" s="201"/>
      <c r="AJU1215" s="202"/>
      <c r="AJV1215" s="203"/>
      <c r="AJW1215" s="203"/>
      <c r="AJX1215" s="75"/>
      <c r="AJY1215" s="200"/>
      <c r="AJZ1215" s="255"/>
      <c r="AKA1215" s="201"/>
      <c r="AKB1215" s="201"/>
      <c r="AKC1215" s="202"/>
      <c r="AKD1215" s="203"/>
      <c r="AKE1215" s="203"/>
      <c r="AKF1215" s="75"/>
      <c r="AKG1215" s="200"/>
      <c r="AKH1215" s="255"/>
      <c r="AKI1215" s="201"/>
      <c r="AKJ1215" s="201"/>
      <c r="AKK1215" s="202"/>
      <c r="AKL1215" s="203"/>
      <c r="AKM1215" s="203"/>
      <c r="AKN1215" s="75"/>
      <c r="AKO1215" s="200"/>
      <c r="AKP1215" s="255"/>
      <c r="AKQ1215" s="201"/>
      <c r="AKR1215" s="201"/>
      <c r="AKS1215" s="202"/>
      <c r="AKT1215" s="203"/>
      <c r="AKU1215" s="203"/>
      <c r="AKV1215" s="75"/>
      <c r="AKW1215" s="200"/>
      <c r="AKX1215" s="255"/>
      <c r="AKY1215" s="201"/>
      <c r="AKZ1215" s="201"/>
      <c r="ALA1215" s="202"/>
      <c r="ALB1215" s="203"/>
      <c r="ALC1215" s="203"/>
      <c r="ALD1215" s="75"/>
      <c r="ALE1215" s="200"/>
      <c r="ALF1215" s="255"/>
      <c r="ALG1215" s="201"/>
      <c r="ALH1215" s="201"/>
      <c r="ALI1215" s="202"/>
      <c r="ALJ1215" s="203"/>
      <c r="ALK1215" s="203"/>
      <c r="ALL1215" s="75"/>
      <c r="ALM1215" s="200"/>
      <c r="ALN1215" s="255"/>
      <c r="ALO1215" s="201"/>
      <c r="ALP1215" s="201"/>
      <c r="ALQ1215" s="202"/>
      <c r="ALR1215" s="203"/>
      <c r="ALS1215" s="203"/>
      <c r="ALT1215" s="75"/>
      <c r="ALU1215" s="200"/>
      <c r="ALV1215" s="255"/>
      <c r="ALW1215" s="201"/>
      <c r="ALX1215" s="201"/>
      <c r="ALY1215" s="202"/>
      <c r="ALZ1215" s="203"/>
      <c r="AMA1215" s="203"/>
      <c r="AMB1215" s="75"/>
      <c r="AMC1215" s="200"/>
      <c r="AMD1215" s="255"/>
      <c r="AME1215" s="201"/>
      <c r="AMF1215" s="201"/>
      <c r="AMG1215" s="202"/>
      <c r="AMH1215" s="203"/>
      <c r="AMI1215" s="203"/>
      <c r="AMJ1215" s="75"/>
      <c r="AMK1215" s="200"/>
      <c r="AML1215" s="255"/>
      <c r="AMM1215" s="201"/>
      <c r="AMN1215" s="201"/>
      <c r="AMO1215" s="202"/>
      <c r="AMP1215" s="203"/>
      <c r="AMQ1215" s="203"/>
      <c r="AMR1215" s="75"/>
      <c r="AMS1215" s="200"/>
      <c r="AMT1215" s="255"/>
      <c r="AMU1215" s="201"/>
      <c r="AMV1215" s="201"/>
      <c r="AMW1215" s="202"/>
      <c r="AMX1215" s="203"/>
      <c r="AMY1215" s="203"/>
      <c r="AMZ1215" s="75"/>
      <c r="ANA1215" s="200"/>
      <c r="ANB1215" s="255"/>
      <c r="ANC1215" s="201"/>
      <c r="AND1215" s="201"/>
      <c r="ANE1215" s="202"/>
      <c r="ANF1215" s="203"/>
      <c r="ANG1215" s="203"/>
      <c r="ANH1215" s="75"/>
      <c r="ANI1215" s="200"/>
      <c r="ANJ1215" s="255"/>
      <c r="ANK1215" s="201"/>
      <c r="ANL1215" s="201"/>
      <c r="ANM1215" s="202"/>
      <c r="ANN1215" s="203"/>
      <c r="ANO1215" s="203"/>
      <c r="ANP1215" s="75"/>
      <c r="ANQ1215" s="200"/>
      <c r="ANR1215" s="255"/>
      <c r="ANS1215" s="201"/>
      <c r="ANT1215" s="201"/>
      <c r="ANU1215" s="202"/>
      <c r="ANV1215" s="203"/>
      <c r="ANW1215" s="203"/>
      <c r="ANX1215" s="75"/>
      <c r="ANY1215" s="200"/>
      <c r="ANZ1215" s="255"/>
      <c r="AOA1215" s="201"/>
      <c r="AOB1215" s="201"/>
      <c r="AOC1215" s="202"/>
      <c r="AOD1215" s="203"/>
      <c r="AOE1215" s="203"/>
      <c r="AOF1215" s="75"/>
      <c r="AOG1215" s="200"/>
      <c r="AOH1215" s="255"/>
      <c r="AOI1215" s="201"/>
      <c r="AOJ1215" s="201"/>
      <c r="AOK1215" s="202"/>
      <c r="AOL1215" s="203"/>
      <c r="AOM1215" s="203"/>
      <c r="AON1215" s="75"/>
      <c r="AOO1215" s="200"/>
      <c r="AOP1215" s="255"/>
      <c r="AOQ1215" s="201"/>
      <c r="AOR1215" s="201"/>
      <c r="AOS1215" s="202"/>
      <c r="AOT1215" s="203"/>
      <c r="AOU1215" s="203"/>
      <c r="AOV1215" s="75"/>
      <c r="AOW1215" s="200"/>
      <c r="AOX1215" s="255"/>
      <c r="AOY1215" s="201"/>
      <c r="AOZ1215" s="201"/>
      <c r="APA1215" s="202"/>
      <c r="APB1215" s="203"/>
      <c r="APC1215" s="203"/>
      <c r="APD1215" s="75"/>
      <c r="APE1215" s="200"/>
      <c r="APF1215" s="255"/>
      <c r="APG1215" s="201"/>
      <c r="APH1215" s="201"/>
      <c r="API1215" s="202"/>
      <c r="APJ1215" s="203"/>
      <c r="APK1215" s="203"/>
      <c r="APL1215" s="75"/>
      <c r="APM1215" s="200"/>
      <c r="APN1215" s="255"/>
      <c r="APO1215" s="201"/>
      <c r="APP1215" s="201"/>
      <c r="APQ1215" s="202"/>
      <c r="APR1215" s="203"/>
      <c r="APS1215" s="203"/>
      <c r="APT1215" s="75"/>
      <c r="APU1215" s="200"/>
      <c r="APV1215" s="255"/>
      <c r="APW1215" s="201"/>
      <c r="APX1215" s="201"/>
      <c r="APY1215" s="202"/>
      <c r="APZ1215" s="203"/>
      <c r="AQA1215" s="203"/>
      <c r="AQB1215" s="75"/>
      <c r="AQC1215" s="200"/>
      <c r="AQD1215" s="255"/>
      <c r="AQE1215" s="201"/>
      <c r="AQF1215" s="201"/>
      <c r="AQG1215" s="202"/>
      <c r="AQH1215" s="203"/>
      <c r="AQI1215" s="203"/>
      <c r="AQJ1215" s="75"/>
      <c r="AQK1215" s="200"/>
      <c r="AQL1215" s="255"/>
      <c r="AQM1215" s="201"/>
      <c r="AQN1215" s="201"/>
      <c r="AQO1215" s="202"/>
      <c r="AQP1215" s="203"/>
      <c r="AQQ1215" s="203"/>
      <c r="AQR1215" s="75"/>
      <c r="AQS1215" s="200"/>
      <c r="AQT1215" s="255"/>
      <c r="AQU1215" s="201"/>
      <c r="AQV1215" s="201"/>
      <c r="AQW1215" s="202"/>
      <c r="AQX1215" s="203"/>
      <c r="AQY1215" s="203"/>
      <c r="AQZ1215" s="75"/>
      <c r="ARA1215" s="200"/>
      <c r="ARB1215" s="255"/>
      <c r="ARC1215" s="201"/>
      <c r="ARD1215" s="201"/>
      <c r="ARE1215" s="202"/>
      <c r="ARF1215" s="203"/>
      <c r="ARG1215" s="203"/>
      <c r="ARH1215" s="75"/>
      <c r="ARI1215" s="200"/>
      <c r="ARJ1215" s="255"/>
      <c r="ARK1215" s="201"/>
      <c r="ARL1215" s="201"/>
      <c r="ARM1215" s="202"/>
      <c r="ARN1215" s="203"/>
      <c r="ARO1215" s="203"/>
      <c r="ARP1215" s="75"/>
      <c r="ARQ1215" s="200"/>
      <c r="ARR1215" s="255"/>
      <c r="ARS1215" s="201"/>
      <c r="ART1215" s="201"/>
      <c r="ARU1215" s="202"/>
      <c r="ARV1215" s="203"/>
      <c r="ARW1215" s="203"/>
      <c r="ARX1215" s="75"/>
      <c r="ARY1215" s="200"/>
      <c r="ARZ1215" s="255"/>
      <c r="ASA1215" s="201"/>
      <c r="ASB1215" s="201"/>
      <c r="ASC1215" s="202"/>
      <c r="ASD1215" s="203"/>
      <c r="ASE1215" s="203"/>
      <c r="ASF1215" s="75"/>
      <c r="ASG1215" s="200"/>
      <c r="ASH1215" s="255"/>
      <c r="ASI1215" s="201"/>
      <c r="ASJ1215" s="201"/>
      <c r="ASK1215" s="202"/>
      <c r="ASL1215" s="203"/>
      <c r="ASM1215" s="203"/>
      <c r="ASN1215" s="75"/>
      <c r="ASO1215" s="200"/>
      <c r="ASP1215" s="255"/>
      <c r="ASQ1215" s="201"/>
      <c r="ASR1215" s="201"/>
      <c r="ASS1215" s="202"/>
      <c r="AST1215" s="203"/>
      <c r="ASU1215" s="203"/>
      <c r="ASV1215" s="75"/>
      <c r="ASW1215" s="200"/>
      <c r="ASX1215" s="255"/>
      <c r="ASY1215" s="201"/>
      <c r="ASZ1215" s="201"/>
      <c r="ATA1215" s="202"/>
      <c r="ATB1215" s="203"/>
      <c r="ATC1215" s="203"/>
      <c r="ATD1215" s="75"/>
      <c r="ATE1215" s="200"/>
      <c r="ATF1215" s="255"/>
      <c r="ATG1215" s="201"/>
      <c r="ATH1215" s="201"/>
      <c r="ATI1215" s="202"/>
      <c r="ATJ1215" s="203"/>
      <c r="ATK1215" s="203"/>
      <c r="ATL1215" s="75"/>
      <c r="ATM1215" s="200"/>
      <c r="ATN1215" s="255"/>
      <c r="ATO1215" s="201"/>
      <c r="ATP1215" s="201"/>
      <c r="ATQ1215" s="202"/>
      <c r="ATR1215" s="203"/>
      <c r="ATS1215" s="203"/>
      <c r="ATT1215" s="75"/>
      <c r="ATU1215" s="200"/>
      <c r="ATV1215" s="255"/>
      <c r="ATW1215" s="201"/>
      <c r="ATX1215" s="201"/>
      <c r="ATY1215" s="202"/>
      <c r="ATZ1215" s="203"/>
      <c r="AUA1215" s="203"/>
      <c r="AUB1215" s="75"/>
      <c r="AUC1215" s="200"/>
      <c r="AUD1215" s="255"/>
      <c r="AUE1215" s="201"/>
      <c r="AUF1215" s="201"/>
      <c r="AUG1215" s="202"/>
      <c r="AUH1215" s="203"/>
      <c r="AUI1215" s="203"/>
      <c r="AUJ1215" s="75"/>
      <c r="AUK1215" s="200"/>
      <c r="AUL1215" s="255"/>
      <c r="AUM1215" s="201"/>
      <c r="AUN1215" s="201"/>
      <c r="AUO1215" s="202"/>
      <c r="AUP1215" s="203"/>
      <c r="AUQ1215" s="203"/>
      <c r="AUR1215" s="75"/>
      <c r="AUS1215" s="200"/>
      <c r="AUT1215" s="255"/>
      <c r="AUU1215" s="201"/>
      <c r="AUV1215" s="201"/>
      <c r="AUW1215" s="202"/>
      <c r="AUX1215" s="203"/>
      <c r="AUY1215" s="203"/>
      <c r="AUZ1215" s="75"/>
      <c r="AVA1215" s="200"/>
      <c r="AVB1215" s="255"/>
      <c r="AVC1215" s="201"/>
      <c r="AVD1215" s="201"/>
      <c r="AVE1215" s="202"/>
      <c r="AVF1215" s="203"/>
      <c r="AVG1215" s="203"/>
      <c r="AVH1215" s="75"/>
      <c r="AVI1215" s="200"/>
      <c r="AVJ1215" s="255"/>
      <c r="AVK1215" s="201"/>
      <c r="AVL1215" s="201"/>
      <c r="AVM1215" s="202"/>
      <c r="AVN1215" s="203"/>
      <c r="AVO1215" s="203"/>
      <c r="AVP1215" s="75"/>
      <c r="AVQ1215" s="200"/>
      <c r="AVR1215" s="255"/>
      <c r="AVS1215" s="201"/>
      <c r="AVT1215" s="201"/>
      <c r="AVU1215" s="202"/>
      <c r="AVV1215" s="203"/>
      <c r="AVW1215" s="203"/>
      <c r="AVX1215" s="75"/>
      <c r="AVY1215" s="200"/>
      <c r="AVZ1215" s="255"/>
      <c r="AWA1215" s="201"/>
      <c r="AWB1215" s="201"/>
      <c r="AWC1215" s="202"/>
      <c r="AWD1215" s="203"/>
      <c r="AWE1215" s="203"/>
      <c r="AWF1215" s="75"/>
      <c r="AWG1215" s="200"/>
      <c r="AWH1215" s="255"/>
      <c r="AWI1215" s="201"/>
      <c r="AWJ1215" s="201"/>
      <c r="AWK1215" s="202"/>
      <c r="AWL1215" s="203"/>
      <c r="AWM1215" s="203"/>
      <c r="AWN1215" s="75"/>
      <c r="AWO1215" s="200"/>
      <c r="AWP1215" s="255"/>
      <c r="AWQ1215" s="201"/>
      <c r="AWR1215" s="201"/>
      <c r="AWS1215" s="202"/>
      <c r="AWT1215" s="203"/>
      <c r="AWU1215" s="203"/>
      <c r="AWV1215" s="75"/>
      <c r="AWW1215" s="200"/>
      <c r="AWX1215" s="255"/>
      <c r="AWY1215" s="201"/>
      <c r="AWZ1215" s="201"/>
      <c r="AXA1215" s="202"/>
      <c r="AXB1215" s="203"/>
      <c r="AXC1215" s="203"/>
      <c r="AXD1215" s="75"/>
      <c r="AXE1215" s="200"/>
      <c r="AXF1215" s="255"/>
      <c r="AXG1215" s="201"/>
      <c r="AXH1215" s="201"/>
      <c r="AXI1215" s="202"/>
      <c r="AXJ1215" s="203"/>
      <c r="AXK1215" s="203"/>
      <c r="AXL1215" s="75"/>
      <c r="AXM1215" s="200"/>
      <c r="AXN1215" s="255"/>
      <c r="AXO1215" s="201"/>
      <c r="AXP1215" s="201"/>
      <c r="AXQ1215" s="202"/>
      <c r="AXR1215" s="203"/>
      <c r="AXS1215" s="203"/>
      <c r="AXT1215" s="75"/>
      <c r="AXU1215" s="200"/>
      <c r="AXV1215" s="255"/>
      <c r="AXW1215" s="201"/>
      <c r="AXX1215" s="201"/>
      <c r="AXY1215" s="202"/>
      <c r="AXZ1215" s="203"/>
      <c r="AYA1215" s="203"/>
      <c r="AYB1215" s="75"/>
      <c r="AYC1215" s="200"/>
      <c r="AYD1215" s="255"/>
      <c r="AYE1215" s="201"/>
      <c r="AYF1215" s="201"/>
      <c r="AYG1215" s="202"/>
      <c r="AYH1215" s="203"/>
      <c r="AYI1215" s="203"/>
      <c r="AYJ1215" s="75"/>
      <c r="AYK1215" s="200"/>
      <c r="AYL1215" s="255"/>
      <c r="AYM1215" s="201"/>
      <c r="AYN1215" s="201"/>
      <c r="AYO1215" s="202"/>
      <c r="AYP1215" s="203"/>
      <c r="AYQ1215" s="203"/>
      <c r="AYR1215" s="75"/>
      <c r="AYS1215" s="200"/>
      <c r="AYT1215" s="255"/>
      <c r="AYU1215" s="201"/>
      <c r="AYV1215" s="201"/>
      <c r="AYW1215" s="202"/>
      <c r="AYX1215" s="203"/>
      <c r="AYY1215" s="203"/>
      <c r="AYZ1215" s="75"/>
      <c r="AZA1215" s="200"/>
      <c r="AZB1215" s="255"/>
      <c r="AZC1215" s="201"/>
      <c r="AZD1215" s="201"/>
      <c r="AZE1215" s="202"/>
      <c r="AZF1215" s="203"/>
      <c r="AZG1215" s="203"/>
      <c r="AZH1215" s="75"/>
      <c r="AZI1215" s="200"/>
      <c r="AZJ1215" s="255"/>
      <c r="AZK1215" s="201"/>
      <c r="AZL1215" s="201"/>
      <c r="AZM1215" s="202"/>
      <c r="AZN1215" s="203"/>
      <c r="AZO1215" s="203"/>
      <c r="AZP1215" s="75"/>
      <c r="AZQ1215" s="200"/>
      <c r="AZR1215" s="255"/>
      <c r="AZS1215" s="201"/>
      <c r="AZT1215" s="201"/>
      <c r="AZU1215" s="202"/>
      <c r="AZV1215" s="203"/>
      <c r="AZW1215" s="203"/>
      <c r="AZX1215" s="75"/>
      <c r="AZY1215" s="200"/>
      <c r="AZZ1215" s="255"/>
      <c r="BAA1215" s="201"/>
      <c r="BAB1215" s="201"/>
      <c r="BAC1215" s="202"/>
      <c r="BAD1215" s="203"/>
      <c r="BAE1215" s="203"/>
      <c r="BAF1215" s="75"/>
      <c r="BAG1215" s="200"/>
      <c r="BAH1215" s="255"/>
      <c r="BAI1215" s="201"/>
      <c r="BAJ1215" s="201"/>
      <c r="BAK1215" s="202"/>
      <c r="BAL1215" s="203"/>
      <c r="BAM1215" s="203"/>
      <c r="BAN1215" s="75"/>
      <c r="BAO1215" s="200"/>
      <c r="BAP1215" s="255"/>
      <c r="BAQ1215" s="201"/>
      <c r="BAR1215" s="201"/>
      <c r="BAS1215" s="202"/>
      <c r="BAT1215" s="203"/>
      <c r="BAU1215" s="203"/>
      <c r="BAV1215" s="75"/>
      <c r="BAW1215" s="200"/>
      <c r="BAX1215" s="255"/>
      <c r="BAY1215" s="201"/>
      <c r="BAZ1215" s="201"/>
      <c r="BBA1215" s="202"/>
      <c r="BBB1215" s="203"/>
      <c r="BBC1215" s="203"/>
      <c r="BBD1215" s="75"/>
      <c r="BBE1215" s="200"/>
      <c r="BBF1215" s="255"/>
      <c r="BBG1215" s="201"/>
      <c r="BBH1215" s="201"/>
      <c r="BBI1215" s="202"/>
      <c r="BBJ1215" s="203"/>
      <c r="BBK1215" s="203"/>
      <c r="BBL1215" s="75"/>
      <c r="BBM1215" s="200"/>
      <c r="BBN1215" s="255"/>
      <c r="BBO1215" s="201"/>
      <c r="BBP1215" s="201"/>
      <c r="BBQ1215" s="202"/>
      <c r="BBR1215" s="203"/>
      <c r="BBS1215" s="203"/>
      <c r="BBT1215" s="75"/>
      <c r="BBU1215" s="200"/>
      <c r="BBV1215" s="255"/>
      <c r="BBW1215" s="201"/>
      <c r="BBX1215" s="201"/>
      <c r="BBY1215" s="202"/>
      <c r="BBZ1215" s="203"/>
      <c r="BCA1215" s="203"/>
      <c r="BCB1215" s="75"/>
      <c r="BCC1215" s="200"/>
      <c r="BCD1215" s="255"/>
      <c r="BCE1215" s="201"/>
      <c r="BCF1215" s="201"/>
      <c r="BCG1215" s="202"/>
      <c r="BCH1215" s="203"/>
      <c r="BCI1215" s="203"/>
      <c r="BCJ1215" s="75"/>
      <c r="BCK1215" s="200"/>
      <c r="BCL1215" s="255"/>
      <c r="BCM1215" s="201"/>
      <c r="BCN1215" s="201"/>
      <c r="BCO1215" s="202"/>
      <c r="BCP1215" s="203"/>
      <c r="BCQ1215" s="203"/>
      <c r="BCR1215" s="75"/>
      <c r="BCS1215" s="200"/>
      <c r="BCT1215" s="255"/>
      <c r="BCU1215" s="201"/>
      <c r="BCV1215" s="201"/>
      <c r="BCW1215" s="202"/>
      <c r="BCX1215" s="203"/>
      <c r="BCY1215" s="203"/>
      <c r="BCZ1215" s="75"/>
      <c r="BDA1215" s="200"/>
      <c r="BDB1215" s="255"/>
      <c r="BDC1215" s="201"/>
      <c r="BDD1215" s="201"/>
      <c r="BDE1215" s="202"/>
      <c r="BDF1215" s="203"/>
      <c r="BDG1215" s="203"/>
      <c r="BDH1215" s="75"/>
      <c r="BDI1215" s="200"/>
      <c r="BDJ1215" s="255"/>
      <c r="BDK1215" s="201"/>
      <c r="BDL1215" s="201"/>
      <c r="BDM1215" s="202"/>
      <c r="BDN1215" s="203"/>
      <c r="BDO1215" s="203"/>
      <c r="BDP1215" s="75"/>
      <c r="BDQ1215" s="200"/>
      <c r="BDR1215" s="255"/>
      <c r="BDS1215" s="201"/>
      <c r="BDT1215" s="201"/>
      <c r="BDU1215" s="202"/>
      <c r="BDV1215" s="203"/>
      <c r="BDW1215" s="203"/>
      <c r="BDX1215" s="75"/>
      <c r="BDY1215" s="200"/>
      <c r="BDZ1215" s="255"/>
      <c r="BEA1215" s="201"/>
      <c r="BEB1215" s="201"/>
      <c r="BEC1215" s="202"/>
      <c r="BED1215" s="203"/>
      <c r="BEE1215" s="203"/>
      <c r="BEF1215" s="75"/>
      <c r="BEG1215" s="200"/>
      <c r="BEH1215" s="255"/>
      <c r="BEI1215" s="201"/>
      <c r="BEJ1215" s="201"/>
      <c r="BEK1215" s="202"/>
      <c r="BEL1215" s="203"/>
      <c r="BEM1215" s="203"/>
      <c r="BEN1215" s="75"/>
      <c r="BEO1215" s="200"/>
      <c r="BEP1215" s="255"/>
      <c r="BEQ1215" s="201"/>
      <c r="BER1215" s="201"/>
      <c r="BES1215" s="202"/>
      <c r="BET1215" s="203"/>
      <c r="BEU1215" s="203"/>
      <c r="BEV1215" s="75"/>
      <c r="BEW1215" s="200"/>
      <c r="BEX1215" s="255"/>
      <c r="BEY1215" s="201"/>
      <c r="BEZ1215" s="201"/>
      <c r="BFA1215" s="202"/>
      <c r="BFB1215" s="203"/>
      <c r="BFC1215" s="203"/>
      <c r="BFD1215" s="75"/>
      <c r="BFE1215" s="200"/>
      <c r="BFF1215" s="255"/>
      <c r="BFG1215" s="201"/>
      <c r="BFH1215" s="201"/>
      <c r="BFI1215" s="202"/>
      <c r="BFJ1215" s="203"/>
      <c r="BFK1215" s="203"/>
      <c r="BFL1215" s="75"/>
      <c r="BFM1215" s="200"/>
      <c r="BFN1215" s="255"/>
      <c r="BFO1215" s="201"/>
      <c r="BFP1215" s="201"/>
      <c r="BFQ1215" s="202"/>
      <c r="BFR1215" s="203"/>
      <c r="BFS1215" s="203"/>
      <c r="BFT1215" s="75"/>
      <c r="BFU1215" s="200"/>
      <c r="BFV1215" s="255"/>
      <c r="BFW1215" s="201"/>
      <c r="BFX1215" s="201"/>
      <c r="BFY1215" s="202"/>
      <c r="BFZ1215" s="203"/>
      <c r="BGA1215" s="203"/>
      <c r="BGB1215" s="75"/>
      <c r="BGC1215" s="200"/>
      <c r="BGD1215" s="255"/>
      <c r="BGE1215" s="201"/>
      <c r="BGF1215" s="201"/>
      <c r="BGG1215" s="202"/>
      <c r="BGH1215" s="203"/>
      <c r="BGI1215" s="203"/>
      <c r="BGJ1215" s="75"/>
      <c r="BGK1215" s="200"/>
      <c r="BGL1215" s="255"/>
      <c r="BGM1215" s="201"/>
      <c r="BGN1215" s="201"/>
      <c r="BGO1215" s="202"/>
      <c r="BGP1215" s="203"/>
      <c r="BGQ1215" s="203"/>
      <c r="BGR1215" s="75"/>
      <c r="BGS1215" s="200"/>
      <c r="BGT1215" s="255"/>
      <c r="BGU1215" s="201"/>
      <c r="BGV1215" s="201"/>
      <c r="BGW1215" s="202"/>
      <c r="BGX1215" s="203"/>
      <c r="BGY1215" s="203"/>
      <c r="BGZ1215" s="75"/>
      <c r="BHA1215" s="200"/>
      <c r="BHB1215" s="255"/>
      <c r="BHC1215" s="201"/>
      <c r="BHD1215" s="201"/>
      <c r="BHE1215" s="202"/>
      <c r="BHF1215" s="203"/>
      <c r="BHG1215" s="203"/>
      <c r="BHH1215" s="75"/>
      <c r="BHI1215" s="200"/>
      <c r="BHJ1215" s="255"/>
      <c r="BHK1215" s="201"/>
      <c r="BHL1215" s="201"/>
      <c r="BHM1215" s="202"/>
      <c r="BHN1215" s="203"/>
      <c r="BHO1215" s="203"/>
      <c r="BHP1215" s="75"/>
      <c r="BHQ1215" s="200"/>
      <c r="BHR1215" s="255"/>
      <c r="BHS1215" s="201"/>
      <c r="BHT1215" s="201"/>
      <c r="BHU1215" s="202"/>
      <c r="BHV1215" s="203"/>
      <c r="BHW1215" s="203"/>
      <c r="BHX1215" s="75"/>
      <c r="BHY1215" s="200"/>
      <c r="BHZ1215" s="255"/>
      <c r="BIA1215" s="201"/>
      <c r="BIB1215" s="201"/>
      <c r="BIC1215" s="202"/>
      <c r="BID1215" s="203"/>
      <c r="BIE1215" s="203"/>
      <c r="BIF1215" s="75"/>
      <c r="BIG1215" s="200"/>
      <c r="BIH1215" s="255"/>
      <c r="BII1215" s="201"/>
      <c r="BIJ1215" s="201"/>
      <c r="BIK1215" s="202"/>
      <c r="BIL1215" s="203"/>
      <c r="BIM1215" s="203"/>
      <c r="BIN1215" s="75"/>
      <c r="BIO1215" s="200"/>
      <c r="BIP1215" s="255"/>
      <c r="BIQ1215" s="201"/>
      <c r="BIR1215" s="201"/>
      <c r="BIS1215" s="202"/>
      <c r="BIT1215" s="203"/>
      <c r="BIU1215" s="203"/>
      <c r="BIV1215" s="75"/>
      <c r="BIW1215" s="200"/>
      <c r="BIX1215" s="255"/>
      <c r="BIY1215" s="201"/>
      <c r="BIZ1215" s="201"/>
      <c r="BJA1215" s="202"/>
      <c r="BJB1215" s="203"/>
      <c r="BJC1215" s="203"/>
      <c r="BJD1215" s="75"/>
      <c r="BJE1215" s="200"/>
      <c r="BJF1215" s="255"/>
      <c r="BJG1215" s="201"/>
      <c r="BJH1215" s="201"/>
      <c r="BJI1215" s="202"/>
      <c r="BJJ1215" s="203"/>
      <c r="BJK1215" s="203"/>
      <c r="BJL1215" s="75"/>
      <c r="BJM1215" s="200"/>
      <c r="BJN1215" s="255"/>
      <c r="BJO1215" s="201"/>
      <c r="BJP1215" s="201"/>
      <c r="BJQ1215" s="202"/>
      <c r="BJR1215" s="203"/>
      <c r="BJS1215" s="203"/>
      <c r="BJT1215" s="75"/>
      <c r="BJU1215" s="200"/>
      <c r="BJV1215" s="255"/>
      <c r="BJW1215" s="201"/>
      <c r="BJX1215" s="201"/>
      <c r="BJY1215" s="202"/>
      <c r="BJZ1215" s="203"/>
      <c r="BKA1215" s="203"/>
      <c r="BKB1215" s="75"/>
      <c r="BKC1215" s="200"/>
      <c r="BKD1215" s="255"/>
      <c r="BKE1215" s="201"/>
      <c r="BKF1215" s="201"/>
      <c r="BKG1215" s="202"/>
      <c r="BKH1215" s="203"/>
      <c r="BKI1215" s="203"/>
      <c r="BKJ1215" s="75"/>
      <c r="BKK1215" s="200"/>
      <c r="BKL1215" s="255"/>
      <c r="BKM1215" s="201"/>
      <c r="BKN1215" s="201"/>
      <c r="BKO1215" s="202"/>
      <c r="BKP1215" s="203"/>
      <c r="BKQ1215" s="203"/>
      <c r="BKR1215" s="75"/>
      <c r="BKS1215" s="200"/>
      <c r="BKT1215" s="255"/>
      <c r="BKU1215" s="201"/>
      <c r="BKV1215" s="201"/>
      <c r="BKW1215" s="202"/>
      <c r="BKX1215" s="203"/>
      <c r="BKY1215" s="203"/>
      <c r="BKZ1215" s="75"/>
      <c r="BLA1215" s="200"/>
      <c r="BLB1215" s="255"/>
      <c r="BLC1215" s="201"/>
      <c r="BLD1215" s="201"/>
      <c r="BLE1215" s="202"/>
      <c r="BLF1215" s="203"/>
      <c r="BLG1215" s="203"/>
      <c r="BLH1215" s="75"/>
      <c r="BLI1215" s="200"/>
      <c r="BLJ1215" s="255"/>
      <c r="BLK1215" s="201"/>
      <c r="BLL1215" s="201"/>
      <c r="BLM1215" s="202"/>
      <c r="BLN1215" s="203"/>
      <c r="BLO1215" s="203"/>
      <c r="BLP1215" s="75"/>
      <c r="BLQ1215" s="200"/>
      <c r="BLR1215" s="255"/>
      <c r="BLS1215" s="201"/>
      <c r="BLT1215" s="201"/>
      <c r="BLU1215" s="202"/>
      <c r="BLV1215" s="203"/>
      <c r="BLW1215" s="203"/>
      <c r="BLX1215" s="75"/>
      <c r="BLY1215" s="200"/>
      <c r="BLZ1215" s="255"/>
      <c r="BMA1215" s="201"/>
      <c r="BMB1215" s="201"/>
      <c r="BMC1215" s="202"/>
      <c r="BMD1215" s="203"/>
      <c r="BME1215" s="203"/>
      <c r="BMF1215" s="75"/>
      <c r="BMG1215" s="200"/>
      <c r="BMH1215" s="255"/>
      <c r="BMI1215" s="201"/>
      <c r="BMJ1215" s="201"/>
      <c r="BMK1215" s="202"/>
      <c r="BML1215" s="203"/>
      <c r="BMM1215" s="203"/>
      <c r="BMN1215" s="75"/>
      <c r="BMO1215" s="200"/>
      <c r="BMP1215" s="255"/>
      <c r="BMQ1215" s="201"/>
      <c r="BMR1215" s="201"/>
      <c r="BMS1215" s="202"/>
      <c r="BMT1215" s="203"/>
      <c r="BMU1215" s="203"/>
      <c r="BMV1215" s="75"/>
      <c r="BMW1215" s="200"/>
      <c r="BMX1215" s="255"/>
      <c r="BMY1215" s="201"/>
      <c r="BMZ1215" s="201"/>
      <c r="BNA1215" s="202"/>
      <c r="BNB1215" s="203"/>
      <c r="BNC1215" s="203"/>
      <c r="BND1215" s="75"/>
      <c r="BNE1215" s="200"/>
      <c r="BNF1215" s="255"/>
      <c r="BNG1215" s="201"/>
      <c r="BNH1215" s="201"/>
      <c r="BNI1215" s="202"/>
      <c r="BNJ1215" s="203"/>
      <c r="BNK1215" s="203"/>
      <c r="BNL1215" s="75"/>
      <c r="BNM1215" s="200"/>
      <c r="BNN1215" s="255"/>
      <c r="BNO1215" s="201"/>
      <c r="BNP1215" s="201"/>
      <c r="BNQ1215" s="202"/>
      <c r="BNR1215" s="203"/>
      <c r="BNS1215" s="203"/>
      <c r="BNT1215" s="75"/>
      <c r="BNU1215" s="200"/>
      <c r="BNV1215" s="255"/>
      <c r="BNW1215" s="201"/>
      <c r="BNX1215" s="201"/>
      <c r="BNY1215" s="202"/>
      <c r="BNZ1215" s="203"/>
      <c r="BOA1215" s="203"/>
      <c r="BOB1215" s="75"/>
      <c r="BOC1215" s="200"/>
      <c r="BOD1215" s="255"/>
      <c r="BOE1215" s="201"/>
      <c r="BOF1215" s="201"/>
      <c r="BOG1215" s="202"/>
      <c r="BOH1215" s="203"/>
      <c r="BOI1215" s="203"/>
      <c r="BOJ1215" s="75"/>
      <c r="BOK1215" s="200"/>
      <c r="BOL1215" s="255"/>
      <c r="BOM1215" s="201"/>
      <c r="BON1215" s="201"/>
      <c r="BOO1215" s="202"/>
      <c r="BOP1215" s="203"/>
      <c r="BOQ1215" s="203"/>
      <c r="BOR1215" s="75"/>
      <c r="BOS1215" s="200"/>
      <c r="BOT1215" s="255"/>
      <c r="BOU1215" s="201"/>
      <c r="BOV1215" s="201"/>
      <c r="BOW1215" s="202"/>
      <c r="BOX1215" s="203"/>
      <c r="BOY1215" s="203"/>
      <c r="BOZ1215" s="75"/>
      <c r="BPA1215" s="200"/>
      <c r="BPB1215" s="255"/>
      <c r="BPC1215" s="201"/>
      <c r="BPD1215" s="201"/>
      <c r="BPE1215" s="202"/>
      <c r="BPF1215" s="203"/>
      <c r="BPG1215" s="203"/>
      <c r="BPH1215" s="75"/>
      <c r="BPI1215" s="200"/>
      <c r="BPJ1215" s="255"/>
      <c r="BPK1215" s="201"/>
      <c r="BPL1215" s="201"/>
      <c r="BPM1215" s="202"/>
      <c r="BPN1215" s="203"/>
      <c r="BPO1215" s="203"/>
      <c r="BPP1215" s="75"/>
      <c r="BPQ1215" s="200"/>
      <c r="BPR1215" s="255"/>
      <c r="BPS1215" s="201"/>
      <c r="BPT1215" s="201"/>
      <c r="BPU1215" s="202"/>
      <c r="BPV1215" s="203"/>
      <c r="BPW1215" s="203"/>
      <c r="BPX1215" s="75"/>
      <c r="BPY1215" s="200"/>
      <c r="BPZ1215" s="255"/>
      <c r="BQA1215" s="201"/>
      <c r="BQB1215" s="201"/>
      <c r="BQC1215" s="202"/>
      <c r="BQD1215" s="203"/>
      <c r="BQE1215" s="203"/>
      <c r="BQF1215" s="75"/>
      <c r="BQG1215" s="200"/>
      <c r="BQH1215" s="255"/>
      <c r="BQI1215" s="201"/>
      <c r="BQJ1215" s="201"/>
      <c r="BQK1215" s="202"/>
      <c r="BQL1215" s="203"/>
      <c r="BQM1215" s="203"/>
      <c r="BQN1215" s="75"/>
      <c r="BQO1215" s="200"/>
      <c r="BQP1215" s="255"/>
      <c r="BQQ1215" s="201"/>
      <c r="BQR1215" s="201"/>
      <c r="BQS1215" s="202"/>
      <c r="BQT1215" s="203"/>
      <c r="BQU1215" s="203"/>
      <c r="BQV1215" s="75"/>
      <c r="BQW1215" s="200"/>
      <c r="BQX1215" s="255"/>
      <c r="BQY1215" s="201"/>
      <c r="BQZ1215" s="201"/>
      <c r="BRA1215" s="202"/>
      <c r="BRB1215" s="203"/>
      <c r="BRC1215" s="203"/>
      <c r="BRD1215" s="75"/>
      <c r="BRE1215" s="200"/>
      <c r="BRF1215" s="255"/>
      <c r="BRG1215" s="201"/>
      <c r="BRH1215" s="201"/>
      <c r="BRI1215" s="202"/>
      <c r="BRJ1215" s="203"/>
      <c r="BRK1215" s="203"/>
      <c r="BRL1215" s="75"/>
      <c r="BRM1215" s="200"/>
      <c r="BRN1215" s="255"/>
      <c r="BRO1215" s="201"/>
      <c r="BRP1215" s="201"/>
      <c r="BRQ1215" s="202"/>
      <c r="BRR1215" s="203"/>
      <c r="BRS1215" s="203"/>
      <c r="BRT1215" s="75"/>
      <c r="BRU1215" s="200"/>
      <c r="BRV1215" s="255"/>
      <c r="BRW1215" s="201"/>
      <c r="BRX1215" s="201"/>
      <c r="BRY1215" s="202"/>
      <c r="BRZ1215" s="203"/>
      <c r="BSA1215" s="203"/>
      <c r="BSB1215" s="75"/>
      <c r="BSC1215" s="200"/>
      <c r="BSD1215" s="255"/>
      <c r="BSE1215" s="201"/>
      <c r="BSF1215" s="201"/>
      <c r="BSG1215" s="202"/>
      <c r="BSH1215" s="203"/>
      <c r="BSI1215" s="203"/>
      <c r="BSJ1215" s="75"/>
      <c r="BSK1215" s="200"/>
      <c r="BSL1215" s="255"/>
      <c r="BSM1215" s="201"/>
      <c r="BSN1215" s="201"/>
      <c r="BSO1215" s="202"/>
      <c r="BSP1215" s="203"/>
      <c r="BSQ1215" s="203"/>
      <c r="BSR1215" s="75"/>
      <c r="BSS1215" s="200"/>
      <c r="BST1215" s="255"/>
      <c r="BSU1215" s="201"/>
      <c r="BSV1215" s="201"/>
      <c r="BSW1215" s="202"/>
      <c r="BSX1215" s="203"/>
      <c r="BSY1215" s="203"/>
      <c r="BSZ1215" s="75"/>
      <c r="BTA1215" s="200"/>
      <c r="BTB1215" s="255"/>
      <c r="BTC1215" s="201"/>
      <c r="BTD1215" s="201"/>
      <c r="BTE1215" s="202"/>
      <c r="BTF1215" s="203"/>
      <c r="BTG1215" s="203"/>
      <c r="BTH1215" s="75"/>
      <c r="BTI1215" s="200"/>
      <c r="BTJ1215" s="255"/>
      <c r="BTK1215" s="201"/>
      <c r="BTL1215" s="201"/>
      <c r="BTM1215" s="202"/>
      <c r="BTN1215" s="203"/>
      <c r="BTO1215" s="203"/>
      <c r="BTP1215" s="75"/>
      <c r="BTQ1215" s="200"/>
      <c r="BTR1215" s="255"/>
      <c r="BTS1215" s="201"/>
      <c r="BTT1215" s="201"/>
      <c r="BTU1215" s="202"/>
      <c r="BTV1215" s="203"/>
      <c r="BTW1215" s="203"/>
      <c r="BTX1215" s="75"/>
      <c r="BTY1215" s="200"/>
      <c r="BTZ1215" s="255"/>
      <c r="BUA1215" s="201"/>
      <c r="BUB1215" s="201"/>
      <c r="BUC1215" s="202"/>
      <c r="BUD1215" s="203"/>
      <c r="BUE1215" s="203"/>
      <c r="BUF1215" s="75"/>
      <c r="BUG1215" s="200"/>
      <c r="BUH1215" s="255"/>
      <c r="BUI1215" s="201"/>
      <c r="BUJ1215" s="201"/>
      <c r="BUK1215" s="202"/>
      <c r="BUL1215" s="203"/>
      <c r="BUM1215" s="203"/>
      <c r="BUN1215" s="75"/>
      <c r="BUO1215" s="200"/>
      <c r="BUP1215" s="255"/>
      <c r="BUQ1215" s="201"/>
      <c r="BUR1215" s="201"/>
      <c r="BUS1215" s="202"/>
      <c r="BUT1215" s="203"/>
      <c r="BUU1215" s="203"/>
      <c r="BUV1215" s="75"/>
      <c r="BUW1215" s="200"/>
      <c r="BUX1215" s="255"/>
      <c r="BUY1215" s="201"/>
      <c r="BUZ1215" s="201"/>
      <c r="BVA1215" s="202"/>
      <c r="BVB1215" s="203"/>
      <c r="BVC1215" s="203"/>
      <c r="BVD1215" s="75"/>
      <c r="BVE1215" s="200"/>
      <c r="BVF1215" s="255"/>
      <c r="BVG1215" s="201"/>
      <c r="BVH1215" s="201"/>
      <c r="BVI1215" s="202"/>
      <c r="BVJ1215" s="203"/>
      <c r="BVK1215" s="203"/>
      <c r="BVL1215" s="75"/>
      <c r="BVM1215" s="200"/>
      <c r="BVN1215" s="255"/>
      <c r="BVO1215" s="201"/>
      <c r="BVP1215" s="201"/>
      <c r="BVQ1215" s="202"/>
      <c r="BVR1215" s="203"/>
      <c r="BVS1215" s="203"/>
      <c r="BVT1215" s="75"/>
      <c r="BVU1215" s="200"/>
      <c r="BVV1215" s="255"/>
      <c r="BVW1215" s="201"/>
      <c r="BVX1215" s="201"/>
      <c r="BVY1215" s="202"/>
      <c r="BVZ1215" s="203"/>
      <c r="BWA1215" s="203"/>
      <c r="BWB1215" s="75"/>
      <c r="BWC1215" s="200"/>
      <c r="BWD1215" s="255"/>
      <c r="BWE1215" s="201"/>
      <c r="BWF1215" s="201"/>
      <c r="BWG1215" s="202"/>
      <c r="BWH1215" s="203"/>
      <c r="BWI1215" s="203"/>
      <c r="BWJ1215" s="75"/>
      <c r="BWK1215" s="200"/>
      <c r="BWL1215" s="255"/>
      <c r="BWM1215" s="201"/>
      <c r="BWN1215" s="201"/>
      <c r="BWO1215" s="202"/>
      <c r="BWP1215" s="203"/>
      <c r="BWQ1215" s="203"/>
      <c r="BWR1215" s="75"/>
      <c r="BWS1215" s="200"/>
      <c r="BWT1215" s="255"/>
      <c r="BWU1215" s="201"/>
      <c r="BWV1215" s="201"/>
      <c r="BWW1215" s="202"/>
      <c r="BWX1215" s="203"/>
      <c r="BWY1215" s="203"/>
      <c r="BWZ1215" s="75"/>
      <c r="BXA1215" s="200"/>
      <c r="BXB1215" s="255"/>
      <c r="BXC1215" s="201"/>
      <c r="BXD1215" s="201"/>
      <c r="BXE1215" s="202"/>
      <c r="BXF1215" s="203"/>
      <c r="BXG1215" s="203"/>
      <c r="BXH1215" s="75"/>
      <c r="BXI1215" s="200"/>
      <c r="BXJ1215" s="255"/>
      <c r="BXK1215" s="201"/>
      <c r="BXL1215" s="201"/>
      <c r="BXM1215" s="202"/>
      <c r="BXN1215" s="203"/>
      <c r="BXO1215" s="203"/>
      <c r="BXP1215" s="75"/>
      <c r="BXQ1215" s="200"/>
      <c r="BXR1215" s="255"/>
      <c r="BXS1215" s="201"/>
      <c r="BXT1215" s="201"/>
      <c r="BXU1215" s="202"/>
      <c r="BXV1215" s="203"/>
      <c r="BXW1215" s="203"/>
      <c r="BXX1215" s="75"/>
      <c r="BXY1215" s="200"/>
      <c r="BXZ1215" s="255"/>
      <c r="BYA1215" s="201"/>
      <c r="BYB1215" s="201"/>
      <c r="BYC1215" s="202"/>
      <c r="BYD1215" s="203"/>
      <c r="BYE1215" s="203"/>
      <c r="BYF1215" s="75"/>
      <c r="BYG1215" s="200"/>
      <c r="BYH1215" s="255"/>
      <c r="BYI1215" s="201"/>
      <c r="BYJ1215" s="201"/>
      <c r="BYK1215" s="202"/>
      <c r="BYL1215" s="203"/>
      <c r="BYM1215" s="203"/>
      <c r="BYN1215" s="75"/>
      <c r="BYO1215" s="200"/>
      <c r="BYP1215" s="255"/>
      <c r="BYQ1215" s="201"/>
      <c r="BYR1215" s="201"/>
      <c r="BYS1215" s="202"/>
      <c r="BYT1215" s="203"/>
      <c r="BYU1215" s="203"/>
      <c r="BYV1215" s="75"/>
      <c r="BYW1215" s="200"/>
      <c r="BYX1215" s="255"/>
      <c r="BYY1215" s="201"/>
      <c r="BYZ1215" s="201"/>
      <c r="BZA1215" s="202"/>
      <c r="BZB1215" s="203"/>
      <c r="BZC1215" s="203"/>
      <c r="BZD1215" s="75"/>
      <c r="BZE1215" s="200"/>
      <c r="BZF1215" s="255"/>
      <c r="BZG1215" s="201"/>
      <c r="BZH1215" s="201"/>
      <c r="BZI1215" s="202"/>
      <c r="BZJ1215" s="203"/>
      <c r="BZK1215" s="203"/>
      <c r="BZL1215" s="75"/>
      <c r="BZM1215" s="200"/>
      <c r="BZN1215" s="255"/>
      <c r="BZO1215" s="201"/>
      <c r="BZP1215" s="201"/>
      <c r="BZQ1215" s="202"/>
      <c r="BZR1215" s="203"/>
      <c r="BZS1215" s="203"/>
      <c r="BZT1215" s="75"/>
      <c r="BZU1215" s="200"/>
      <c r="BZV1215" s="255"/>
      <c r="BZW1215" s="201"/>
      <c r="BZX1215" s="201"/>
      <c r="BZY1215" s="202"/>
      <c r="BZZ1215" s="203"/>
      <c r="CAA1215" s="203"/>
      <c r="CAB1215" s="75"/>
      <c r="CAC1215" s="200"/>
      <c r="CAD1215" s="255"/>
      <c r="CAE1215" s="201"/>
      <c r="CAF1215" s="201"/>
      <c r="CAG1215" s="202"/>
      <c r="CAH1215" s="203"/>
      <c r="CAI1215" s="203"/>
      <c r="CAJ1215" s="75"/>
      <c r="CAK1215" s="200"/>
      <c r="CAL1215" s="255"/>
      <c r="CAM1215" s="201"/>
      <c r="CAN1215" s="201"/>
      <c r="CAO1215" s="202"/>
      <c r="CAP1215" s="203"/>
      <c r="CAQ1215" s="203"/>
      <c r="CAR1215" s="75"/>
      <c r="CAS1215" s="200"/>
      <c r="CAT1215" s="255"/>
      <c r="CAU1215" s="201"/>
      <c r="CAV1215" s="201"/>
      <c r="CAW1215" s="202"/>
      <c r="CAX1215" s="203"/>
      <c r="CAY1215" s="203"/>
      <c r="CAZ1215" s="75"/>
      <c r="CBA1215" s="200"/>
      <c r="CBB1215" s="255"/>
      <c r="CBC1215" s="201"/>
      <c r="CBD1215" s="201"/>
      <c r="CBE1215" s="202"/>
      <c r="CBF1215" s="203"/>
      <c r="CBG1215" s="203"/>
      <c r="CBH1215" s="75"/>
      <c r="CBI1215" s="200"/>
      <c r="CBJ1215" s="255"/>
      <c r="CBK1215" s="201"/>
      <c r="CBL1215" s="201"/>
      <c r="CBM1215" s="202"/>
      <c r="CBN1215" s="203"/>
      <c r="CBO1215" s="203"/>
      <c r="CBP1215" s="75"/>
      <c r="CBQ1215" s="200"/>
      <c r="CBR1215" s="255"/>
      <c r="CBS1215" s="201"/>
      <c r="CBT1215" s="201"/>
      <c r="CBU1215" s="202"/>
      <c r="CBV1215" s="203"/>
      <c r="CBW1215" s="203"/>
      <c r="CBX1215" s="75"/>
      <c r="CBY1215" s="200"/>
      <c r="CBZ1215" s="255"/>
      <c r="CCA1215" s="201"/>
      <c r="CCB1215" s="201"/>
      <c r="CCC1215" s="202"/>
      <c r="CCD1215" s="203"/>
      <c r="CCE1215" s="203"/>
      <c r="CCF1215" s="75"/>
      <c r="CCG1215" s="200"/>
      <c r="CCH1215" s="255"/>
      <c r="CCI1215" s="201"/>
      <c r="CCJ1215" s="201"/>
      <c r="CCK1215" s="202"/>
      <c r="CCL1215" s="203"/>
      <c r="CCM1215" s="203"/>
      <c r="CCN1215" s="75"/>
      <c r="CCO1215" s="200"/>
      <c r="CCP1215" s="255"/>
      <c r="CCQ1215" s="201"/>
      <c r="CCR1215" s="201"/>
      <c r="CCS1215" s="202"/>
      <c r="CCT1215" s="203"/>
      <c r="CCU1215" s="203"/>
      <c r="CCV1215" s="75"/>
      <c r="CCW1215" s="200"/>
      <c r="CCX1215" s="255"/>
      <c r="CCY1215" s="201"/>
      <c r="CCZ1215" s="201"/>
      <c r="CDA1215" s="202"/>
      <c r="CDB1215" s="203"/>
      <c r="CDC1215" s="203"/>
      <c r="CDD1215" s="75"/>
      <c r="CDE1215" s="200"/>
      <c r="CDF1215" s="255"/>
      <c r="CDG1215" s="201"/>
      <c r="CDH1215" s="201"/>
      <c r="CDI1215" s="202"/>
      <c r="CDJ1215" s="203"/>
      <c r="CDK1215" s="203"/>
      <c r="CDL1215" s="75"/>
      <c r="CDM1215" s="200"/>
      <c r="CDN1215" s="255"/>
      <c r="CDO1215" s="201"/>
      <c r="CDP1215" s="201"/>
      <c r="CDQ1215" s="202"/>
      <c r="CDR1215" s="203"/>
      <c r="CDS1215" s="203"/>
      <c r="CDT1215" s="75"/>
      <c r="CDU1215" s="200"/>
      <c r="CDV1215" s="255"/>
      <c r="CDW1215" s="201"/>
      <c r="CDX1215" s="201"/>
      <c r="CDY1215" s="202"/>
      <c r="CDZ1215" s="203"/>
      <c r="CEA1215" s="203"/>
      <c r="CEB1215" s="75"/>
      <c r="CEC1215" s="200"/>
      <c r="CED1215" s="255"/>
      <c r="CEE1215" s="201"/>
      <c r="CEF1215" s="201"/>
      <c r="CEG1215" s="202"/>
      <c r="CEH1215" s="203"/>
      <c r="CEI1215" s="203"/>
      <c r="CEJ1215" s="75"/>
      <c r="CEK1215" s="200"/>
      <c r="CEL1215" s="255"/>
      <c r="CEM1215" s="201"/>
      <c r="CEN1215" s="201"/>
      <c r="CEO1215" s="202"/>
      <c r="CEP1215" s="203"/>
      <c r="CEQ1215" s="203"/>
      <c r="CER1215" s="75"/>
      <c r="CES1215" s="200"/>
      <c r="CET1215" s="255"/>
      <c r="CEU1215" s="201"/>
      <c r="CEV1215" s="201"/>
      <c r="CEW1215" s="202"/>
      <c r="CEX1215" s="203"/>
      <c r="CEY1215" s="203"/>
      <c r="CEZ1215" s="75"/>
      <c r="CFA1215" s="200"/>
      <c r="CFB1215" s="255"/>
      <c r="CFC1215" s="201"/>
      <c r="CFD1215" s="201"/>
      <c r="CFE1215" s="202"/>
      <c r="CFF1215" s="203"/>
      <c r="CFG1215" s="203"/>
      <c r="CFH1215" s="75"/>
      <c r="CFI1215" s="200"/>
      <c r="CFJ1215" s="255"/>
      <c r="CFK1215" s="201"/>
      <c r="CFL1215" s="201"/>
      <c r="CFM1215" s="202"/>
      <c r="CFN1215" s="203"/>
      <c r="CFO1215" s="203"/>
      <c r="CFP1215" s="75"/>
      <c r="CFQ1215" s="200"/>
      <c r="CFR1215" s="255"/>
      <c r="CFS1215" s="201"/>
      <c r="CFT1215" s="201"/>
      <c r="CFU1215" s="202"/>
      <c r="CFV1215" s="203"/>
      <c r="CFW1215" s="203"/>
      <c r="CFX1215" s="75"/>
      <c r="CFY1215" s="200"/>
      <c r="CFZ1215" s="255"/>
      <c r="CGA1215" s="201"/>
      <c r="CGB1215" s="201"/>
      <c r="CGC1215" s="202"/>
      <c r="CGD1215" s="203"/>
      <c r="CGE1215" s="203"/>
      <c r="CGF1215" s="75"/>
      <c r="CGG1215" s="200"/>
      <c r="CGH1215" s="255"/>
      <c r="CGI1215" s="201"/>
      <c r="CGJ1215" s="201"/>
      <c r="CGK1215" s="202"/>
      <c r="CGL1215" s="203"/>
      <c r="CGM1215" s="203"/>
      <c r="CGN1215" s="75"/>
      <c r="CGO1215" s="200"/>
      <c r="CGP1215" s="255"/>
      <c r="CGQ1215" s="201"/>
      <c r="CGR1215" s="201"/>
      <c r="CGS1215" s="202"/>
      <c r="CGT1215" s="203"/>
      <c r="CGU1215" s="203"/>
      <c r="CGV1215" s="75"/>
      <c r="CGW1215" s="200"/>
      <c r="CGX1215" s="255"/>
      <c r="CGY1215" s="201"/>
      <c r="CGZ1215" s="201"/>
      <c r="CHA1215" s="202"/>
      <c r="CHB1215" s="203"/>
      <c r="CHC1215" s="203"/>
      <c r="CHD1215" s="75"/>
      <c r="CHE1215" s="200"/>
      <c r="CHF1215" s="255"/>
      <c r="CHG1215" s="201"/>
      <c r="CHH1215" s="201"/>
      <c r="CHI1215" s="202"/>
      <c r="CHJ1215" s="203"/>
      <c r="CHK1215" s="203"/>
      <c r="CHL1215" s="75"/>
      <c r="CHM1215" s="200"/>
      <c r="CHN1215" s="255"/>
      <c r="CHO1215" s="201"/>
      <c r="CHP1215" s="201"/>
      <c r="CHQ1215" s="202"/>
      <c r="CHR1215" s="203"/>
      <c r="CHS1215" s="203"/>
      <c r="CHT1215" s="75"/>
      <c r="CHU1215" s="200"/>
      <c r="CHV1215" s="255"/>
      <c r="CHW1215" s="201"/>
      <c r="CHX1215" s="201"/>
      <c r="CHY1215" s="202"/>
      <c r="CHZ1215" s="203"/>
      <c r="CIA1215" s="203"/>
      <c r="CIB1215" s="75"/>
      <c r="CIC1215" s="200"/>
      <c r="CID1215" s="255"/>
      <c r="CIE1215" s="201"/>
      <c r="CIF1215" s="201"/>
      <c r="CIG1215" s="202"/>
      <c r="CIH1215" s="203"/>
      <c r="CII1215" s="203"/>
      <c r="CIJ1215" s="75"/>
      <c r="CIK1215" s="200"/>
      <c r="CIL1215" s="255"/>
      <c r="CIM1215" s="201"/>
      <c r="CIN1215" s="201"/>
      <c r="CIO1215" s="202"/>
      <c r="CIP1215" s="203"/>
      <c r="CIQ1215" s="203"/>
      <c r="CIR1215" s="75"/>
      <c r="CIS1215" s="200"/>
      <c r="CIT1215" s="255"/>
      <c r="CIU1215" s="201"/>
      <c r="CIV1215" s="201"/>
      <c r="CIW1215" s="202"/>
      <c r="CIX1215" s="203"/>
      <c r="CIY1215" s="203"/>
      <c r="CIZ1215" s="75"/>
      <c r="CJA1215" s="200"/>
      <c r="CJB1215" s="255"/>
      <c r="CJC1215" s="201"/>
      <c r="CJD1215" s="201"/>
      <c r="CJE1215" s="202"/>
      <c r="CJF1215" s="203"/>
      <c r="CJG1215" s="203"/>
      <c r="CJH1215" s="75"/>
      <c r="CJI1215" s="200"/>
      <c r="CJJ1215" s="255"/>
      <c r="CJK1215" s="201"/>
      <c r="CJL1215" s="201"/>
      <c r="CJM1215" s="202"/>
      <c r="CJN1215" s="203"/>
      <c r="CJO1215" s="203"/>
      <c r="CJP1215" s="75"/>
      <c r="CJQ1215" s="200"/>
      <c r="CJR1215" s="255"/>
      <c r="CJS1215" s="201"/>
      <c r="CJT1215" s="201"/>
      <c r="CJU1215" s="202"/>
      <c r="CJV1215" s="203"/>
      <c r="CJW1215" s="203"/>
      <c r="CJX1215" s="75"/>
      <c r="CJY1215" s="200"/>
      <c r="CJZ1215" s="255"/>
      <c r="CKA1215" s="201"/>
      <c r="CKB1215" s="201"/>
      <c r="CKC1215" s="202"/>
      <c r="CKD1215" s="203"/>
      <c r="CKE1215" s="203"/>
      <c r="CKF1215" s="75"/>
      <c r="CKG1215" s="200"/>
      <c r="CKH1215" s="255"/>
      <c r="CKI1215" s="201"/>
      <c r="CKJ1215" s="201"/>
      <c r="CKK1215" s="202"/>
      <c r="CKL1215" s="203"/>
      <c r="CKM1215" s="203"/>
      <c r="CKN1215" s="75"/>
      <c r="CKO1215" s="200"/>
      <c r="CKP1215" s="255"/>
      <c r="CKQ1215" s="201"/>
      <c r="CKR1215" s="201"/>
      <c r="CKS1215" s="202"/>
      <c r="CKT1215" s="203"/>
      <c r="CKU1215" s="203"/>
      <c r="CKV1215" s="75"/>
      <c r="CKW1215" s="200"/>
      <c r="CKX1215" s="255"/>
      <c r="CKY1215" s="201"/>
      <c r="CKZ1215" s="201"/>
      <c r="CLA1215" s="202"/>
      <c r="CLB1215" s="203"/>
      <c r="CLC1215" s="203"/>
      <c r="CLD1215" s="75"/>
      <c r="CLE1215" s="200"/>
      <c r="CLF1215" s="255"/>
      <c r="CLG1215" s="201"/>
      <c r="CLH1215" s="201"/>
      <c r="CLI1215" s="202"/>
      <c r="CLJ1215" s="203"/>
      <c r="CLK1215" s="203"/>
      <c r="CLL1215" s="75"/>
      <c r="CLM1215" s="200"/>
      <c r="CLN1215" s="255"/>
      <c r="CLO1215" s="201"/>
      <c r="CLP1215" s="201"/>
      <c r="CLQ1215" s="202"/>
      <c r="CLR1215" s="203"/>
      <c r="CLS1215" s="203"/>
      <c r="CLT1215" s="75"/>
      <c r="CLU1215" s="200"/>
      <c r="CLV1215" s="255"/>
      <c r="CLW1215" s="201"/>
      <c r="CLX1215" s="201"/>
      <c r="CLY1215" s="202"/>
      <c r="CLZ1215" s="203"/>
      <c r="CMA1215" s="203"/>
      <c r="CMB1215" s="75"/>
      <c r="CMC1215" s="200"/>
      <c r="CMD1215" s="255"/>
      <c r="CME1215" s="201"/>
      <c r="CMF1215" s="201"/>
      <c r="CMG1215" s="202"/>
      <c r="CMH1215" s="203"/>
      <c r="CMI1215" s="203"/>
      <c r="CMJ1215" s="75"/>
      <c r="CMK1215" s="200"/>
      <c r="CML1215" s="255"/>
      <c r="CMM1215" s="201"/>
      <c r="CMN1215" s="201"/>
      <c r="CMO1215" s="202"/>
      <c r="CMP1215" s="203"/>
      <c r="CMQ1215" s="203"/>
      <c r="CMR1215" s="75"/>
      <c r="CMS1215" s="200"/>
      <c r="CMT1215" s="255"/>
      <c r="CMU1215" s="201"/>
      <c r="CMV1215" s="201"/>
      <c r="CMW1215" s="202"/>
      <c r="CMX1215" s="203"/>
      <c r="CMY1215" s="203"/>
      <c r="CMZ1215" s="75"/>
      <c r="CNA1215" s="200"/>
      <c r="CNB1215" s="255"/>
      <c r="CNC1215" s="201"/>
      <c r="CND1215" s="201"/>
      <c r="CNE1215" s="202"/>
      <c r="CNF1215" s="203"/>
      <c r="CNG1215" s="203"/>
      <c r="CNH1215" s="75"/>
      <c r="CNI1215" s="200"/>
      <c r="CNJ1215" s="255"/>
      <c r="CNK1215" s="201"/>
      <c r="CNL1215" s="201"/>
      <c r="CNM1215" s="202"/>
      <c r="CNN1215" s="203"/>
      <c r="CNO1215" s="203"/>
      <c r="CNP1215" s="75"/>
      <c r="CNQ1215" s="200"/>
      <c r="CNR1215" s="255"/>
      <c r="CNS1215" s="201"/>
      <c r="CNT1215" s="201"/>
      <c r="CNU1215" s="202"/>
      <c r="CNV1215" s="203"/>
      <c r="CNW1215" s="203"/>
      <c r="CNX1215" s="75"/>
      <c r="CNY1215" s="200"/>
      <c r="CNZ1215" s="255"/>
      <c r="COA1215" s="201"/>
      <c r="COB1215" s="201"/>
      <c r="COC1215" s="202"/>
      <c r="COD1215" s="203"/>
      <c r="COE1215" s="203"/>
      <c r="COF1215" s="75"/>
      <c r="COG1215" s="200"/>
      <c r="COH1215" s="255"/>
      <c r="COI1215" s="201"/>
      <c r="COJ1215" s="201"/>
      <c r="COK1215" s="202"/>
      <c r="COL1215" s="203"/>
      <c r="COM1215" s="203"/>
      <c r="CON1215" s="75"/>
      <c r="COO1215" s="200"/>
      <c r="COP1215" s="255"/>
      <c r="COQ1215" s="201"/>
      <c r="COR1215" s="201"/>
      <c r="COS1215" s="202"/>
      <c r="COT1215" s="203"/>
      <c r="COU1215" s="203"/>
      <c r="COV1215" s="75"/>
      <c r="COW1215" s="200"/>
      <c r="COX1215" s="255"/>
      <c r="COY1215" s="201"/>
      <c r="COZ1215" s="201"/>
      <c r="CPA1215" s="202"/>
      <c r="CPB1215" s="203"/>
      <c r="CPC1215" s="203"/>
      <c r="CPD1215" s="75"/>
      <c r="CPE1215" s="200"/>
      <c r="CPF1215" s="255"/>
      <c r="CPG1215" s="201"/>
      <c r="CPH1215" s="201"/>
      <c r="CPI1215" s="202"/>
      <c r="CPJ1215" s="203"/>
      <c r="CPK1215" s="203"/>
      <c r="CPL1215" s="75"/>
      <c r="CPM1215" s="200"/>
      <c r="CPN1215" s="255"/>
      <c r="CPO1215" s="201"/>
      <c r="CPP1215" s="201"/>
      <c r="CPQ1215" s="202"/>
      <c r="CPR1215" s="203"/>
      <c r="CPS1215" s="203"/>
      <c r="CPT1215" s="75"/>
      <c r="CPU1215" s="200"/>
      <c r="CPV1215" s="255"/>
      <c r="CPW1215" s="201"/>
      <c r="CPX1215" s="201"/>
      <c r="CPY1215" s="202"/>
      <c r="CPZ1215" s="203"/>
      <c r="CQA1215" s="203"/>
      <c r="CQB1215" s="75"/>
      <c r="CQC1215" s="200"/>
      <c r="CQD1215" s="255"/>
      <c r="CQE1215" s="201"/>
      <c r="CQF1215" s="201"/>
      <c r="CQG1215" s="202"/>
      <c r="CQH1215" s="203"/>
      <c r="CQI1215" s="203"/>
      <c r="CQJ1215" s="75"/>
      <c r="CQK1215" s="200"/>
      <c r="CQL1215" s="255"/>
      <c r="CQM1215" s="201"/>
      <c r="CQN1215" s="201"/>
      <c r="CQO1215" s="202"/>
      <c r="CQP1215" s="203"/>
      <c r="CQQ1215" s="203"/>
      <c r="CQR1215" s="75"/>
      <c r="CQS1215" s="200"/>
      <c r="CQT1215" s="255"/>
      <c r="CQU1215" s="201"/>
      <c r="CQV1215" s="201"/>
      <c r="CQW1215" s="202"/>
      <c r="CQX1215" s="203"/>
      <c r="CQY1215" s="203"/>
      <c r="CQZ1215" s="75"/>
      <c r="CRA1215" s="200"/>
      <c r="CRB1215" s="255"/>
      <c r="CRC1215" s="201"/>
      <c r="CRD1215" s="201"/>
      <c r="CRE1215" s="202"/>
      <c r="CRF1215" s="203"/>
      <c r="CRG1215" s="203"/>
      <c r="CRH1215" s="75"/>
      <c r="CRI1215" s="200"/>
      <c r="CRJ1215" s="255"/>
      <c r="CRK1215" s="201"/>
      <c r="CRL1215" s="201"/>
      <c r="CRM1215" s="202"/>
      <c r="CRN1215" s="203"/>
      <c r="CRO1215" s="203"/>
      <c r="CRP1215" s="75"/>
      <c r="CRQ1215" s="200"/>
      <c r="CRR1215" s="255"/>
      <c r="CRS1215" s="201"/>
      <c r="CRT1215" s="201"/>
      <c r="CRU1215" s="202"/>
      <c r="CRV1215" s="203"/>
      <c r="CRW1215" s="203"/>
      <c r="CRX1215" s="75"/>
      <c r="CRY1215" s="200"/>
      <c r="CRZ1215" s="255"/>
      <c r="CSA1215" s="201"/>
      <c r="CSB1215" s="201"/>
      <c r="CSC1215" s="202"/>
      <c r="CSD1215" s="203"/>
      <c r="CSE1215" s="203"/>
      <c r="CSF1215" s="75"/>
      <c r="CSG1215" s="200"/>
      <c r="CSH1215" s="255"/>
      <c r="CSI1215" s="201"/>
      <c r="CSJ1215" s="201"/>
      <c r="CSK1215" s="202"/>
      <c r="CSL1215" s="203"/>
      <c r="CSM1215" s="203"/>
      <c r="CSN1215" s="75"/>
      <c r="CSO1215" s="200"/>
      <c r="CSP1215" s="255"/>
      <c r="CSQ1215" s="201"/>
      <c r="CSR1215" s="201"/>
      <c r="CSS1215" s="202"/>
      <c r="CST1215" s="203"/>
      <c r="CSU1215" s="203"/>
      <c r="CSV1215" s="75"/>
      <c r="CSW1215" s="200"/>
      <c r="CSX1215" s="255"/>
      <c r="CSY1215" s="201"/>
      <c r="CSZ1215" s="201"/>
      <c r="CTA1215" s="202"/>
      <c r="CTB1215" s="203"/>
      <c r="CTC1215" s="203"/>
      <c r="CTD1215" s="75"/>
      <c r="CTE1215" s="200"/>
      <c r="CTF1215" s="255"/>
      <c r="CTG1215" s="201"/>
      <c r="CTH1215" s="201"/>
      <c r="CTI1215" s="202"/>
      <c r="CTJ1215" s="203"/>
      <c r="CTK1215" s="203"/>
      <c r="CTL1215" s="75"/>
      <c r="CTM1215" s="200"/>
      <c r="CTN1215" s="255"/>
      <c r="CTO1215" s="201"/>
      <c r="CTP1215" s="201"/>
      <c r="CTQ1215" s="202"/>
      <c r="CTR1215" s="203"/>
      <c r="CTS1215" s="203"/>
      <c r="CTT1215" s="75"/>
      <c r="CTU1215" s="200"/>
      <c r="CTV1215" s="255"/>
      <c r="CTW1215" s="201"/>
      <c r="CTX1215" s="201"/>
      <c r="CTY1215" s="202"/>
      <c r="CTZ1215" s="203"/>
      <c r="CUA1215" s="203"/>
      <c r="CUB1215" s="75"/>
      <c r="CUC1215" s="200"/>
      <c r="CUD1215" s="255"/>
      <c r="CUE1215" s="201"/>
      <c r="CUF1215" s="201"/>
      <c r="CUG1215" s="202"/>
      <c r="CUH1215" s="203"/>
      <c r="CUI1215" s="203"/>
      <c r="CUJ1215" s="75"/>
      <c r="CUK1215" s="200"/>
      <c r="CUL1215" s="255"/>
      <c r="CUM1215" s="201"/>
      <c r="CUN1215" s="201"/>
      <c r="CUO1215" s="202"/>
      <c r="CUP1215" s="203"/>
      <c r="CUQ1215" s="203"/>
      <c r="CUR1215" s="75"/>
      <c r="CUS1215" s="200"/>
      <c r="CUT1215" s="255"/>
      <c r="CUU1215" s="201"/>
      <c r="CUV1215" s="201"/>
      <c r="CUW1215" s="202"/>
      <c r="CUX1215" s="203"/>
      <c r="CUY1215" s="203"/>
      <c r="CUZ1215" s="75"/>
      <c r="CVA1215" s="200"/>
      <c r="CVB1215" s="255"/>
      <c r="CVC1215" s="201"/>
      <c r="CVD1215" s="201"/>
      <c r="CVE1215" s="202"/>
      <c r="CVF1215" s="203"/>
      <c r="CVG1215" s="203"/>
      <c r="CVH1215" s="75"/>
      <c r="CVI1215" s="200"/>
      <c r="CVJ1215" s="255"/>
      <c r="CVK1215" s="201"/>
      <c r="CVL1215" s="201"/>
      <c r="CVM1215" s="202"/>
      <c r="CVN1215" s="203"/>
      <c r="CVO1215" s="203"/>
      <c r="CVP1215" s="75"/>
      <c r="CVQ1215" s="200"/>
      <c r="CVR1215" s="255"/>
      <c r="CVS1215" s="201"/>
      <c r="CVT1215" s="201"/>
      <c r="CVU1215" s="202"/>
      <c r="CVV1215" s="203"/>
      <c r="CVW1215" s="203"/>
      <c r="CVX1215" s="75"/>
      <c r="CVY1215" s="200"/>
      <c r="CVZ1215" s="255"/>
      <c r="CWA1215" s="201"/>
      <c r="CWB1215" s="201"/>
      <c r="CWC1215" s="202"/>
      <c r="CWD1215" s="203"/>
      <c r="CWE1215" s="203"/>
      <c r="CWF1215" s="75"/>
      <c r="CWG1215" s="200"/>
      <c r="CWH1215" s="255"/>
      <c r="CWI1215" s="201"/>
      <c r="CWJ1215" s="201"/>
      <c r="CWK1215" s="202"/>
      <c r="CWL1215" s="203"/>
      <c r="CWM1215" s="203"/>
      <c r="CWN1215" s="75"/>
      <c r="CWO1215" s="200"/>
      <c r="CWP1215" s="255"/>
      <c r="CWQ1215" s="201"/>
      <c r="CWR1215" s="201"/>
      <c r="CWS1215" s="202"/>
      <c r="CWT1215" s="203"/>
      <c r="CWU1215" s="203"/>
      <c r="CWV1215" s="75"/>
      <c r="CWW1215" s="200"/>
      <c r="CWX1215" s="255"/>
      <c r="CWY1215" s="201"/>
      <c r="CWZ1215" s="201"/>
      <c r="CXA1215" s="202"/>
      <c r="CXB1215" s="203"/>
      <c r="CXC1215" s="203"/>
      <c r="CXD1215" s="75"/>
      <c r="CXE1215" s="200"/>
      <c r="CXF1215" s="255"/>
      <c r="CXG1215" s="201"/>
      <c r="CXH1215" s="201"/>
      <c r="CXI1215" s="202"/>
      <c r="CXJ1215" s="203"/>
      <c r="CXK1215" s="203"/>
      <c r="CXL1215" s="75"/>
      <c r="CXM1215" s="200"/>
      <c r="CXN1215" s="255"/>
      <c r="CXO1215" s="201"/>
      <c r="CXP1215" s="201"/>
      <c r="CXQ1215" s="202"/>
      <c r="CXR1215" s="203"/>
      <c r="CXS1215" s="203"/>
      <c r="CXT1215" s="75"/>
      <c r="CXU1215" s="200"/>
      <c r="CXV1215" s="255"/>
      <c r="CXW1215" s="201"/>
      <c r="CXX1215" s="201"/>
      <c r="CXY1215" s="202"/>
      <c r="CXZ1215" s="203"/>
      <c r="CYA1215" s="203"/>
      <c r="CYB1215" s="75"/>
      <c r="CYC1215" s="200"/>
      <c r="CYD1215" s="255"/>
      <c r="CYE1215" s="201"/>
      <c r="CYF1215" s="201"/>
      <c r="CYG1215" s="202"/>
      <c r="CYH1215" s="203"/>
      <c r="CYI1215" s="203"/>
      <c r="CYJ1215" s="75"/>
      <c r="CYK1215" s="200"/>
      <c r="CYL1215" s="255"/>
      <c r="CYM1215" s="201"/>
      <c r="CYN1215" s="201"/>
      <c r="CYO1215" s="202"/>
      <c r="CYP1215" s="203"/>
      <c r="CYQ1215" s="203"/>
      <c r="CYR1215" s="75"/>
      <c r="CYS1215" s="200"/>
      <c r="CYT1215" s="255"/>
      <c r="CYU1215" s="201"/>
      <c r="CYV1215" s="201"/>
      <c r="CYW1215" s="202"/>
      <c r="CYX1215" s="203"/>
      <c r="CYY1215" s="203"/>
      <c r="CYZ1215" s="75"/>
      <c r="CZA1215" s="200"/>
      <c r="CZB1215" s="255"/>
      <c r="CZC1215" s="201"/>
      <c r="CZD1215" s="201"/>
      <c r="CZE1215" s="202"/>
      <c r="CZF1215" s="203"/>
      <c r="CZG1215" s="203"/>
      <c r="CZH1215" s="75"/>
      <c r="CZI1215" s="200"/>
      <c r="CZJ1215" s="255"/>
      <c r="CZK1215" s="201"/>
      <c r="CZL1215" s="201"/>
      <c r="CZM1215" s="202"/>
      <c r="CZN1215" s="203"/>
      <c r="CZO1215" s="203"/>
      <c r="CZP1215" s="75"/>
      <c r="CZQ1215" s="200"/>
      <c r="CZR1215" s="255"/>
      <c r="CZS1215" s="201"/>
      <c r="CZT1215" s="201"/>
      <c r="CZU1215" s="202"/>
      <c r="CZV1215" s="203"/>
      <c r="CZW1215" s="203"/>
      <c r="CZX1215" s="75"/>
      <c r="CZY1215" s="200"/>
      <c r="CZZ1215" s="255"/>
      <c r="DAA1215" s="201"/>
      <c r="DAB1215" s="201"/>
      <c r="DAC1215" s="202"/>
      <c r="DAD1215" s="203"/>
      <c r="DAE1215" s="203"/>
      <c r="DAF1215" s="75"/>
      <c r="DAG1215" s="200"/>
      <c r="DAH1215" s="255"/>
      <c r="DAI1215" s="201"/>
      <c r="DAJ1215" s="201"/>
      <c r="DAK1215" s="202"/>
      <c r="DAL1215" s="203"/>
      <c r="DAM1215" s="203"/>
      <c r="DAN1215" s="75"/>
      <c r="DAO1215" s="200"/>
      <c r="DAP1215" s="255"/>
      <c r="DAQ1215" s="201"/>
      <c r="DAR1215" s="201"/>
      <c r="DAS1215" s="202"/>
      <c r="DAT1215" s="203"/>
      <c r="DAU1215" s="203"/>
      <c r="DAV1215" s="75"/>
      <c r="DAW1215" s="200"/>
      <c r="DAX1215" s="255"/>
      <c r="DAY1215" s="201"/>
      <c r="DAZ1215" s="201"/>
      <c r="DBA1215" s="202"/>
      <c r="DBB1215" s="203"/>
      <c r="DBC1215" s="203"/>
      <c r="DBD1215" s="75"/>
      <c r="DBE1215" s="200"/>
      <c r="DBF1215" s="255"/>
      <c r="DBG1215" s="201"/>
      <c r="DBH1215" s="201"/>
      <c r="DBI1215" s="202"/>
      <c r="DBJ1215" s="203"/>
      <c r="DBK1215" s="203"/>
      <c r="DBL1215" s="75"/>
      <c r="DBM1215" s="200"/>
      <c r="DBN1215" s="255"/>
      <c r="DBO1215" s="201"/>
      <c r="DBP1215" s="201"/>
      <c r="DBQ1215" s="202"/>
      <c r="DBR1215" s="203"/>
      <c r="DBS1215" s="203"/>
      <c r="DBT1215" s="75"/>
      <c r="DBU1215" s="200"/>
      <c r="DBV1215" s="255"/>
      <c r="DBW1215" s="201"/>
      <c r="DBX1215" s="201"/>
      <c r="DBY1215" s="202"/>
      <c r="DBZ1215" s="203"/>
      <c r="DCA1215" s="203"/>
      <c r="DCB1215" s="75"/>
      <c r="DCC1215" s="200"/>
      <c r="DCD1215" s="255"/>
      <c r="DCE1215" s="201"/>
      <c r="DCF1215" s="201"/>
      <c r="DCG1215" s="202"/>
      <c r="DCH1215" s="203"/>
      <c r="DCI1215" s="203"/>
      <c r="DCJ1215" s="75"/>
      <c r="DCK1215" s="200"/>
      <c r="DCL1215" s="255"/>
      <c r="DCM1215" s="201"/>
      <c r="DCN1215" s="201"/>
      <c r="DCO1215" s="202"/>
      <c r="DCP1215" s="203"/>
      <c r="DCQ1215" s="203"/>
      <c r="DCR1215" s="75"/>
      <c r="DCS1215" s="200"/>
      <c r="DCT1215" s="255"/>
      <c r="DCU1215" s="201"/>
      <c r="DCV1215" s="201"/>
      <c r="DCW1215" s="202"/>
      <c r="DCX1215" s="203"/>
      <c r="DCY1215" s="203"/>
      <c r="DCZ1215" s="75"/>
      <c r="DDA1215" s="200"/>
      <c r="DDB1215" s="255"/>
      <c r="DDC1215" s="201"/>
      <c r="DDD1215" s="201"/>
      <c r="DDE1215" s="202"/>
      <c r="DDF1215" s="203"/>
      <c r="DDG1215" s="203"/>
      <c r="DDH1215" s="75"/>
      <c r="DDI1215" s="200"/>
      <c r="DDJ1215" s="255"/>
      <c r="DDK1215" s="201"/>
      <c r="DDL1215" s="201"/>
      <c r="DDM1215" s="202"/>
      <c r="DDN1215" s="203"/>
      <c r="DDO1215" s="203"/>
      <c r="DDP1215" s="75"/>
      <c r="DDQ1215" s="200"/>
      <c r="DDR1215" s="255"/>
      <c r="DDS1215" s="201"/>
      <c r="DDT1215" s="201"/>
      <c r="DDU1215" s="202"/>
      <c r="DDV1215" s="203"/>
      <c r="DDW1215" s="203"/>
      <c r="DDX1215" s="75"/>
      <c r="DDY1215" s="200"/>
      <c r="DDZ1215" s="255"/>
      <c r="DEA1215" s="201"/>
      <c r="DEB1215" s="201"/>
      <c r="DEC1215" s="202"/>
      <c r="DED1215" s="203"/>
      <c r="DEE1215" s="203"/>
      <c r="DEF1215" s="75"/>
      <c r="DEG1215" s="200"/>
      <c r="DEH1215" s="255"/>
      <c r="DEI1215" s="201"/>
      <c r="DEJ1215" s="201"/>
      <c r="DEK1215" s="202"/>
      <c r="DEL1215" s="203"/>
      <c r="DEM1215" s="203"/>
      <c r="DEN1215" s="75"/>
      <c r="DEO1215" s="200"/>
      <c r="DEP1215" s="255"/>
      <c r="DEQ1215" s="201"/>
      <c r="DER1215" s="201"/>
      <c r="DES1215" s="202"/>
      <c r="DET1215" s="203"/>
      <c r="DEU1215" s="203"/>
      <c r="DEV1215" s="75"/>
      <c r="DEW1215" s="200"/>
      <c r="DEX1215" s="255"/>
      <c r="DEY1215" s="201"/>
      <c r="DEZ1215" s="201"/>
      <c r="DFA1215" s="202"/>
      <c r="DFB1215" s="203"/>
      <c r="DFC1215" s="203"/>
      <c r="DFD1215" s="75"/>
      <c r="DFE1215" s="200"/>
      <c r="DFF1215" s="255"/>
      <c r="DFG1215" s="201"/>
      <c r="DFH1215" s="201"/>
      <c r="DFI1215" s="202"/>
      <c r="DFJ1215" s="203"/>
      <c r="DFK1215" s="203"/>
      <c r="DFL1215" s="75"/>
      <c r="DFM1215" s="200"/>
      <c r="DFN1215" s="255"/>
      <c r="DFO1215" s="201"/>
      <c r="DFP1215" s="201"/>
      <c r="DFQ1215" s="202"/>
      <c r="DFR1215" s="203"/>
      <c r="DFS1215" s="203"/>
      <c r="DFT1215" s="75"/>
      <c r="DFU1215" s="200"/>
      <c r="DFV1215" s="255"/>
      <c r="DFW1215" s="201"/>
      <c r="DFX1215" s="201"/>
      <c r="DFY1215" s="202"/>
      <c r="DFZ1215" s="203"/>
      <c r="DGA1215" s="203"/>
      <c r="DGB1215" s="75"/>
      <c r="DGC1215" s="200"/>
      <c r="DGD1215" s="255"/>
      <c r="DGE1215" s="201"/>
      <c r="DGF1215" s="201"/>
      <c r="DGG1215" s="202"/>
      <c r="DGH1215" s="203"/>
      <c r="DGI1215" s="203"/>
      <c r="DGJ1215" s="75"/>
      <c r="DGK1215" s="200"/>
      <c r="DGL1215" s="255"/>
      <c r="DGM1215" s="201"/>
      <c r="DGN1215" s="201"/>
      <c r="DGO1215" s="202"/>
      <c r="DGP1215" s="203"/>
      <c r="DGQ1215" s="203"/>
      <c r="DGR1215" s="75"/>
      <c r="DGS1215" s="200"/>
      <c r="DGT1215" s="255"/>
      <c r="DGU1215" s="201"/>
      <c r="DGV1215" s="201"/>
      <c r="DGW1215" s="202"/>
      <c r="DGX1215" s="203"/>
      <c r="DGY1215" s="203"/>
      <c r="DGZ1215" s="75"/>
      <c r="DHA1215" s="200"/>
      <c r="DHB1215" s="255"/>
      <c r="DHC1215" s="201"/>
      <c r="DHD1215" s="201"/>
      <c r="DHE1215" s="202"/>
      <c r="DHF1215" s="203"/>
      <c r="DHG1215" s="203"/>
      <c r="DHH1215" s="75"/>
      <c r="DHI1215" s="200"/>
      <c r="DHJ1215" s="255"/>
      <c r="DHK1215" s="201"/>
      <c r="DHL1215" s="201"/>
      <c r="DHM1215" s="202"/>
      <c r="DHN1215" s="203"/>
      <c r="DHO1215" s="203"/>
      <c r="DHP1215" s="75"/>
      <c r="DHQ1215" s="200"/>
      <c r="DHR1215" s="255"/>
      <c r="DHS1215" s="201"/>
      <c r="DHT1215" s="201"/>
      <c r="DHU1215" s="202"/>
      <c r="DHV1215" s="203"/>
      <c r="DHW1215" s="203"/>
      <c r="DHX1215" s="75"/>
      <c r="DHY1215" s="200"/>
      <c r="DHZ1215" s="255"/>
      <c r="DIA1215" s="201"/>
      <c r="DIB1215" s="201"/>
      <c r="DIC1215" s="202"/>
      <c r="DID1215" s="203"/>
      <c r="DIE1215" s="203"/>
      <c r="DIF1215" s="75"/>
      <c r="DIG1215" s="200"/>
      <c r="DIH1215" s="255"/>
      <c r="DII1215" s="201"/>
      <c r="DIJ1215" s="201"/>
      <c r="DIK1215" s="202"/>
      <c r="DIL1215" s="203"/>
      <c r="DIM1215" s="203"/>
      <c r="DIN1215" s="75"/>
      <c r="DIO1215" s="200"/>
      <c r="DIP1215" s="255"/>
      <c r="DIQ1215" s="201"/>
      <c r="DIR1215" s="201"/>
      <c r="DIS1215" s="202"/>
      <c r="DIT1215" s="203"/>
      <c r="DIU1215" s="203"/>
      <c r="DIV1215" s="75"/>
      <c r="DIW1215" s="200"/>
      <c r="DIX1215" s="255"/>
      <c r="DIY1215" s="201"/>
      <c r="DIZ1215" s="201"/>
      <c r="DJA1215" s="202"/>
      <c r="DJB1215" s="203"/>
      <c r="DJC1215" s="203"/>
      <c r="DJD1215" s="75"/>
      <c r="DJE1215" s="200"/>
      <c r="DJF1215" s="255"/>
      <c r="DJG1215" s="201"/>
      <c r="DJH1215" s="201"/>
      <c r="DJI1215" s="202"/>
      <c r="DJJ1215" s="203"/>
      <c r="DJK1215" s="203"/>
      <c r="DJL1215" s="75"/>
      <c r="DJM1215" s="200"/>
      <c r="DJN1215" s="255"/>
      <c r="DJO1215" s="201"/>
      <c r="DJP1215" s="201"/>
      <c r="DJQ1215" s="202"/>
      <c r="DJR1215" s="203"/>
      <c r="DJS1215" s="203"/>
      <c r="DJT1215" s="75"/>
      <c r="DJU1215" s="200"/>
      <c r="DJV1215" s="255"/>
      <c r="DJW1215" s="201"/>
      <c r="DJX1215" s="201"/>
      <c r="DJY1215" s="202"/>
      <c r="DJZ1215" s="203"/>
      <c r="DKA1215" s="203"/>
      <c r="DKB1215" s="75"/>
      <c r="DKC1215" s="200"/>
      <c r="DKD1215" s="255"/>
      <c r="DKE1215" s="201"/>
      <c r="DKF1215" s="201"/>
      <c r="DKG1215" s="202"/>
      <c r="DKH1215" s="203"/>
      <c r="DKI1215" s="203">
        <v>210</v>
      </c>
      <c r="DKJ1215" s="75">
        <f t="shared" ref="DKJ1215:DLX1215" si="364">DKJ1216+DKJ1217</f>
        <v>448.774</v>
      </c>
      <c r="DKK1215" s="200" t="s">
        <v>29</v>
      </c>
      <c r="DKL1215" s="255" t="s">
        <v>26</v>
      </c>
      <c r="DKM1215" s="201">
        <v>7</v>
      </c>
      <c r="DKN1215" s="201">
        <v>2</v>
      </c>
      <c r="DKO1215" s="202" t="s">
        <v>237</v>
      </c>
      <c r="DKP1215" s="203">
        <v>0</v>
      </c>
      <c r="DKQ1215" s="203">
        <v>210</v>
      </c>
      <c r="DKR1215" s="75">
        <f t="shared" si="364"/>
        <v>448.774</v>
      </c>
      <c r="DKS1215" s="200" t="s">
        <v>29</v>
      </c>
      <c r="DKT1215" s="255" t="s">
        <v>26</v>
      </c>
      <c r="DKU1215" s="201">
        <v>7</v>
      </c>
      <c r="DKV1215" s="201">
        <v>2</v>
      </c>
      <c r="DKW1215" s="202" t="s">
        <v>237</v>
      </c>
      <c r="DKX1215" s="203">
        <v>0</v>
      </c>
      <c r="DKY1215" s="203">
        <v>210</v>
      </c>
      <c r="DKZ1215" s="75">
        <f t="shared" si="364"/>
        <v>448.774</v>
      </c>
      <c r="DLA1215" s="200" t="s">
        <v>29</v>
      </c>
      <c r="DLB1215" s="255" t="s">
        <v>26</v>
      </c>
      <c r="DLC1215" s="201">
        <v>7</v>
      </c>
      <c r="DLD1215" s="201">
        <v>2</v>
      </c>
      <c r="DLE1215" s="202" t="s">
        <v>237</v>
      </c>
      <c r="DLF1215" s="203">
        <v>0</v>
      </c>
      <c r="DLG1215" s="203">
        <v>210</v>
      </c>
      <c r="DLH1215" s="75">
        <f t="shared" si="364"/>
        <v>448.774</v>
      </c>
      <c r="DLI1215" s="200" t="s">
        <v>29</v>
      </c>
      <c r="DLJ1215" s="255" t="s">
        <v>26</v>
      </c>
      <c r="DLK1215" s="201">
        <v>7</v>
      </c>
      <c r="DLL1215" s="201">
        <v>2</v>
      </c>
      <c r="DLM1215" s="202" t="s">
        <v>237</v>
      </c>
      <c r="DLN1215" s="203">
        <v>0</v>
      </c>
      <c r="DLO1215" s="203">
        <v>210</v>
      </c>
      <c r="DLP1215" s="75">
        <f t="shared" si="364"/>
        <v>448.774</v>
      </c>
      <c r="DLQ1215" s="200" t="s">
        <v>29</v>
      </c>
      <c r="DLR1215" s="255" t="s">
        <v>26</v>
      </c>
      <c r="DLS1215" s="201">
        <v>7</v>
      </c>
      <c r="DLT1215" s="201">
        <v>2</v>
      </c>
      <c r="DLU1215" s="202" t="s">
        <v>237</v>
      </c>
      <c r="DLV1215" s="203">
        <v>0</v>
      </c>
      <c r="DLW1215" s="203">
        <v>210</v>
      </c>
      <c r="DLX1215" s="75">
        <f t="shared" si="364"/>
        <v>448.774</v>
      </c>
      <c r="DLY1215" s="200" t="s">
        <v>29</v>
      </c>
      <c r="DLZ1215" s="255" t="s">
        <v>26</v>
      </c>
      <c r="DMA1215" s="201">
        <v>7</v>
      </c>
      <c r="DMB1215" s="201">
        <v>2</v>
      </c>
      <c r="DMC1215" s="202" t="s">
        <v>237</v>
      </c>
      <c r="DMD1215" s="203">
        <v>0</v>
      </c>
      <c r="DME1215" s="203">
        <v>210</v>
      </c>
      <c r="DMF1215" s="75">
        <f t="shared" ref="DMF1215:DOJ1215" si="365">DMF1216+DMF1217</f>
        <v>448.774</v>
      </c>
      <c r="DMG1215" s="200" t="s">
        <v>29</v>
      </c>
      <c r="DMH1215" s="255" t="s">
        <v>26</v>
      </c>
      <c r="DMI1215" s="201">
        <v>7</v>
      </c>
      <c r="DMJ1215" s="201">
        <v>2</v>
      </c>
      <c r="DMK1215" s="202" t="s">
        <v>237</v>
      </c>
      <c r="DML1215" s="203">
        <v>0</v>
      </c>
      <c r="DMM1215" s="203">
        <v>210</v>
      </c>
      <c r="DMN1215" s="75">
        <f t="shared" si="365"/>
        <v>448.774</v>
      </c>
      <c r="DMO1215" s="200" t="s">
        <v>29</v>
      </c>
      <c r="DMP1215" s="255" t="s">
        <v>26</v>
      </c>
      <c r="DMQ1215" s="201">
        <v>7</v>
      </c>
      <c r="DMR1215" s="201">
        <v>2</v>
      </c>
      <c r="DMS1215" s="202" t="s">
        <v>237</v>
      </c>
      <c r="DMT1215" s="203">
        <v>0</v>
      </c>
      <c r="DMU1215" s="203">
        <v>210</v>
      </c>
      <c r="DMV1215" s="75">
        <f t="shared" si="365"/>
        <v>448.774</v>
      </c>
      <c r="DMW1215" s="200" t="s">
        <v>29</v>
      </c>
      <c r="DMX1215" s="255" t="s">
        <v>26</v>
      </c>
      <c r="DMY1215" s="201">
        <v>7</v>
      </c>
      <c r="DMZ1215" s="201">
        <v>2</v>
      </c>
      <c r="DNA1215" s="202" t="s">
        <v>237</v>
      </c>
      <c r="DNB1215" s="203">
        <v>0</v>
      </c>
      <c r="DNC1215" s="203">
        <v>210</v>
      </c>
      <c r="DND1215" s="75">
        <f t="shared" si="365"/>
        <v>448.774</v>
      </c>
      <c r="DNE1215" s="200" t="s">
        <v>29</v>
      </c>
      <c r="DNF1215" s="255" t="s">
        <v>26</v>
      </c>
      <c r="DNG1215" s="201">
        <v>7</v>
      </c>
      <c r="DNH1215" s="201">
        <v>2</v>
      </c>
      <c r="DNI1215" s="202" t="s">
        <v>237</v>
      </c>
      <c r="DNJ1215" s="203">
        <v>0</v>
      </c>
      <c r="DNK1215" s="203">
        <v>210</v>
      </c>
      <c r="DNL1215" s="75">
        <f t="shared" si="365"/>
        <v>448.774</v>
      </c>
      <c r="DNM1215" s="200" t="s">
        <v>29</v>
      </c>
      <c r="DNN1215" s="255" t="s">
        <v>26</v>
      </c>
      <c r="DNO1215" s="201">
        <v>7</v>
      </c>
      <c r="DNP1215" s="201">
        <v>2</v>
      </c>
      <c r="DNQ1215" s="202" t="s">
        <v>237</v>
      </c>
      <c r="DNR1215" s="203">
        <v>0</v>
      </c>
      <c r="DNS1215" s="203">
        <v>210</v>
      </c>
      <c r="DNT1215" s="75">
        <f t="shared" si="365"/>
        <v>448.774</v>
      </c>
      <c r="DNU1215" s="200" t="s">
        <v>29</v>
      </c>
      <c r="DNV1215" s="255" t="s">
        <v>26</v>
      </c>
      <c r="DNW1215" s="201">
        <v>7</v>
      </c>
      <c r="DNX1215" s="201">
        <v>2</v>
      </c>
      <c r="DNY1215" s="202" t="s">
        <v>237</v>
      </c>
      <c r="DNZ1215" s="203">
        <v>0</v>
      </c>
      <c r="DOA1215" s="203">
        <v>210</v>
      </c>
      <c r="DOB1215" s="75">
        <f t="shared" si="365"/>
        <v>448.774</v>
      </c>
      <c r="DOC1215" s="200" t="s">
        <v>29</v>
      </c>
      <c r="DOD1215" s="255" t="s">
        <v>26</v>
      </c>
      <c r="DOE1215" s="201">
        <v>7</v>
      </c>
      <c r="DOF1215" s="201">
        <v>2</v>
      </c>
      <c r="DOG1215" s="202" t="s">
        <v>237</v>
      </c>
      <c r="DOH1215" s="203">
        <v>0</v>
      </c>
      <c r="DOI1215" s="203">
        <v>210</v>
      </c>
      <c r="DOJ1215" s="75">
        <f t="shared" si="365"/>
        <v>448.774</v>
      </c>
      <c r="DOK1215" s="200" t="s">
        <v>29</v>
      </c>
      <c r="DOL1215" s="255" t="s">
        <v>26</v>
      </c>
      <c r="DOM1215" s="201">
        <v>7</v>
      </c>
      <c r="DON1215" s="201">
        <v>2</v>
      </c>
      <c r="DOO1215" s="202" t="s">
        <v>237</v>
      </c>
      <c r="DOP1215" s="203">
        <v>0</v>
      </c>
      <c r="DOQ1215" s="203">
        <v>210</v>
      </c>
      <c r="DOR1215" s="75">
        <f t="shared" ref="DOR1215:DQV1215" si="366">DOR1216+DOR1217</f>
        <v>448.774</v>
      </c>
      <c r="DOS1215" s="200" t="s">
        <v>29</v>
      </c>
      <c r="DOT1215" s="255" t="s">
        <v>26</v>
      </c>
      <c r="DOU1215" s="201">
        <v>7</v>
      </c>
      <c r="DOV1215" s="201">
        <v>2</v>
      </c>
      <c r="DOW1215" s="202" t="s">
        <v>237</v>
      </c>
      <c r="DOX1215" s="203">
        <v>0</v>
      </c>
      <c r="DOY1215" s="203">
        <v>210</v>
      </c>
      <c r="DOZ1215" s="75">
        <f t="shared" si="366"/>
        <v>448.774</v>
      </c>
      <c r="DPA1215" s="200" t="s">
        <v>29</v>
      </c>
      <c r="DPB1215" s="255" t="s">
        <v>26</v>
      </c>
      <c r="DPC1215" s="201">
        <v>7</v>
      </c>
      <c r="DPD1215" s="201">
        <v>2</v>
      </c>
      <c r="DPE1215" s="202" t="s">
        <v>237</v>
      </c>
      <c r="DPF1215" s="203">
        <v>0</v>
      </c>
      <c r="DPG1215" s="203">
        <v>210</v>
      </c>
      <c r="DPH1215" s="75">
        <f t="shared" si="366"/>
        <v>448.774</v>
      </c>
      <c r="DPI1215" s="200" t="s">
        <v>29</v>
      </c>
      <c r="DPJ1215" s="255" t="s">
        <v>26</v>
      </c>
      <c r="DPK1215" s="201">
        <v>7</v>
      </c>
      <c r="DPL1215" s="201">
        <v>2</v>
      </c>
      <c r="DPM1215" s="202" t="s">
        <v>237</v>
      </c>
      <c r="DPN1215" s="203">
        <v>0</v>
      </c>
      <c r="DPO1215" s="203">
        <v>210</v>
      </c>
      <c r="DPP1215" s="75">
        <f t="shared" si="366"/>
        <v>448.774</v>
      </c>
      <c r="DPQ1215" s="200" t="s">
        <v>29</v>
      </c>
      <c r="DPR1215" s="255" t="s">
        <v>26</v>
      </c>
      <c r="DPS1215" s="201">
        <v>7</v>
      </c>
      <c r="DPT1215" s="201">
        <v>2</v>
      </c>
      <c r="DPU1215" s="202" t="s">
        <v>237</v>
      </c>
      <c r="DPV1215" s="203">
        <v>0</v>
      </c>
      <c r="DPW1215" s="203">
        <v>210</v>
      </c>
      <c r="DPX1215" s="75">
        <f t="shared" si="366"/>
        <v>448.774</v>
      </c>
      <c r="DPY1215" s="200" t="s">
        <v>29</v>
      </c>
      <c r="DPZ1215" s="255" t="s">
        <v>26</v>
      </c>
      <c r="DQA1215" s="201">
        <v>7</v>
      </c>
      <c r="DQB1215" s="201">
        <v>2</v>
      </c>
      <c r="DQC1215" s="202" t="s">
        <v>237</v>
      </c>
      <c r="DQD1215" s="203">
        <v>0</v>
      </c>
      <c r="DQE1215" s="203">
        <v>210</v>
      </c>
      <c r="DQF1215" s="75">
        <f t="shared" si="366"/>
        <v>448.774</v>
      </c>
      <c r="DQG1215" s="200" t="s">
        <v>29</v>
      </c>
      <c r="DQH1215" s="255" t="s">
        <v>26</v>
      </c>
      <c r="DQI1215" s="201">
        <v>7</v>
      </c>
      <c r="DQJ1215" s="201">
        <v>2</v>
      </c>
      <c r="DQK1215" s="202" t="s">
        <v>237</v>
      </c>
      <c r="DQL1215" s="203">
        <v>0</v>
      </c>
      <c r="DQM1215" s="203">
        <v>210</v>
      </c>
      <c r="DQN1215" s="75">
        <f t="shared" si="366"/>
        <v>448.774</v>
      </c>
      <c r="DQO1215" s="200" t="s">
        <v>29</v>
      </c>
      <c r="DQP1215" s="255" t="s">
        <v>26</v>
      </c>
      <c r="DQQ1215" s="201">
        <v>7</v>
      </c>
      <c r="DQR1215" s="201">
        <v>2</v>
      </c>
      <c r="DQS1215" s="202" t="s">
        <v>237</v>
      </c>
      <c r="DQT1215" s="203">
        <v>0</v>
      </c>
      <c r="DQU1215" s="203">
        <v>210</v>
      </c>
      <c r="DQV1215" s="75">
        <f t="shared" si="366"/>
        <v>448.774</v>
      </c>
      <c r="DQW1215" s="200" t="s">
        <v>29</v>
      </c>
      <c r="DQX1215" s="255" t="s">
        <v>26</v>
      </c>
      <c r="DQY1215" s="201">
        <v>7</v>
      </c>
      <c r="DQZ1215" s="201">
        <v>2</v>
      </c>
      <c r="DRA1215" s="202" t="s">
        <v>237</v>
      </c>
      <c r="DRB1215" s="203">
        <v>0</v>
      </c>
      <c r="DRC1215" s="203">
        <v>210</v>
      </c>
      <c r="DRD1215" s="75">
        <f t="shared" ref="DRD1215:DTH1215" si="367">DRD1216+DRD1217</f>
        <v>448.774</v>
      </c>
      <c r="DRE1215" s="200" t="s">
        <v>29</v>
      </c>
      <c r="DRF1215" s="255" t="s">
        <v>26</v>
      </c>
      <c r="DRG1215" s="201">
        <v>7</v>
      </c>
      <c r="DRH1215" s="201">
        <v>2</v>
      </c>
      <c r="DRI1215" s="202" t="s">
        <v>237</v>
      </c>
      <c r="DRJ1215" s="203">
        <v>0</v>
      </c>
      <c r="DRK1215" s="203">
        <v>210</v>
      </c>
      <c r="DRL1215" s="75">
        <f t="shared" si="367"/>
        <v>448.774</v>
      </c>
      <c r="DRM1215" s="200" t="s">
        <v>29</v>
      </c>
      <c r="DRN1215" s="255" t="s">
        <v>26</v>
      </c>
      <c r="DRO1215" s="201">
        <v>7</v>
      </c>
      <c r="DRP1215" s="201">
        <v>2</v>
      </c>
      <c r="DRQ1215" s="202" t="s">
        <v>237</v>
      </c>
      <c r="DRR1215" s="203">
        <v>0</v>
      </c>
      <c r="DRS1215" s="203">
        <v>210</v>
      </c>
      <c r="DRT1215" s="75">
        <f t="shared" si="367"/>
        <v>448.774</v>
      </c>
      <c r="DRU1215" s="200" t="s">
        <v>29</v>
      </c>
      <c r="DRV1215" s="255" t="s">
        <v>26</v>
      </c>
      <c r="DRW1215" s="201">
        <v>7</v>
      </c>
      <c r="DRX1215" s="201">
        <v>2</v>
      </c>
      <c r="DRY1215" s="202" t="s">
        <v>237</v>
      </c>
      <c r="DRZ1215" s="203">
        <v>0</v>
      </c>
      <c r="DSA1215" s="203">
        <v>210</v>
      </c>
      <c r="DSB1215" s="75">
        <f t="shared" si="367"/>
        <v>448.774</v>
      </c>
      <c r="DSC1215" s="200" t="s">
        <v>29</v>
      </c>
      <c r="DSD1215" s="255" t="s">
        <v>26</v>
      </c>
      <c r="DSE1215" s="201">
        <v>7</v>
      </c>
      <c r="DSF1215" s="201">
        <v>2</v>
      </c>
      <c r="DSG1215" s="202" t="s">
        <v>237</v>
      </c>
      <c r="DSH1215" s="203">
        <v>0</v>
      </c>
      <c r="DSI1215" s="203">
        <v>210</v>
      </c>
      <c r="DSJ1215" s="75">
        <f t="shared" si="367"/>
        <v>448.774</v>
      </c>
      <c r="DSK1215" s="200" t="s">
        <v>29</v>
      </c>
      <c r="DSL1215" s="255" t="s">
        <v>26</v>
      </c>
      <c r="DSM1215" s="201">
        <v>7</v>
      </c>
      <c r="DSN1215" s="201">
        <v>2</v>
      </c>
      <c r="DSO1215" s="202" t="s">
        <v>237</v>
      </c>
      <c r="DSP1215" s="203">
        <v>0</v>
      </c>
      <c r="DSQ1215" s="203">
        <v>210</v>
      </c>
      <c r="DSR1215" s="75">
        <f t="shared" si="367"/>
        <v>448.774</v>
      </c>
      <c r="DSS1215" s="200" t="s">
        <v>29</v>
      </c>
      <c r="DST1215" s="255" t="s">
        <v>26</v>
      </c>
      <c r="DSU1215" s="201">
        <v>7</v>
      </c>
      <c r="DSV1215" s="201">
        <v>2</v>
      </c>
      <c r="DSW1215" s="202" t="s">
        <v>237</v>
      </c>
      <c r="DSX1215" s="203">
        <v>0</v>
      </c>
      <c r="DSY1215" s="203">
        <v>210</v>
      </c>
      <c r="DSZ1215" s="75">
        <f t="shared" si="367"/>
        <v>448.774</v>
      </c>
      <c r="DTA1215" s="200" t="s">
        <v>29</v>
      </c>
      <c r="DTB1215" s="255" t="s">
        <v>26</v>
      </c>
      <c r="DTC1215" s="201">
        <v>7</v>
      </c>
      <c r="DTD1215" s="201">
        <v>2</v>
      </c>
      <c r="DTE1215" s="202" t="s">
        <v>237</v>
      </c>
      <c r="DTF1215" s="203">
        <v>0</v>
      </c>
      <c r="DTG1215" s="203">
        <v>210</v>
      </c>
      <c r="DTH1215" s="75">
        <f t="shared" si="367"/>
        <v>448.774</v>
      </c>
      <c r="DTI1215" s="200" t="s">
        <v>29</v>
      </c>
      <c r="DTJ1215" s="255" t="s">
        <v>26</v>
      </c>
      <c r="DTK1215" s="201">
        <v>7</v>
      </c>
      <c r="DTL1215" s="201">
        <v>2</v>
      </c>
      <c r="DTM1215" s="202" t="s">
        <v>237</v>
      </c>
      <c r="DTN1215" s="203">
        <v>0</v>
      </c>
      <c r="DTO1215" s="203">
        <v>210</v>
      </c>
      <c r="DTP1215" s="75">
        <f t="shared" ref="DTP1215:DVT1215" si="368">DTP1216+DTP1217</f>
        <v>448.774</v>
      </c>
      <c r="DTQ1215" s="200" t="s">
        <v>29</v>
      </c>
      <c r="DTR1215" s="255" t="s">
        <v>26</v>
      </c>
      <c r="DTS1215" s="201">
        <v>7</v>
      </c>
      <c r="DTT1215" s="201">
        <v>2</v>
      </c>
      <c r="DTU1215" s="202" t="s">
        <v>237</v>
      </c>
      <c r="DTV1215" s="203">
        <v>0</v>
      </c>
      <c r="DTW1215" s="203">
        <v>210</v>
      </c>
      <c r="DTX1215" s="75">
        <f t="shared" si="368"/>
        <v>448.774</v>
      </c>
      <c r="DTY1215" s="200" t="s">
        <v>29</v>
      </c>
      <c r="DTZ1215" s="255" t="s">
        <v>26</v>
      </c>
      <c r="DUA1215" s="201">
        <v>7</v>
      </c>
      <c r="DUB1215" s="201">
        <v>2</v>
      </c>
      <c r="DUC1215" s="202" t="s">
        <v>237</v>
      </c>
      <c r="DUD1215" s="203">
        <v>0</v>
      </c>
      <c r="DUE1215" s="203">
        <v>210</v>
      </c>
      <c r="DUF1215" s="75">
        <f t="shared" si="368"/>
        <v>448.774</v>
      </c>
      <c r="DUG1215" s="200" t="s">
        <v>29</v>
      </c>
      <c r="DUH1215" s="255" t="s">
        <v>26</v>
      </c>
      <c r="DUI1215" s="201">
        <v>7</v>
      </c>
      <c r="DUJ1215" s="201">
        <v>2</v>
      </c>
      <c r="DUK1215" s="202" t="s">
        <v>237</v>
      </c>
      <c r="DUL1215" s="203">
        <v>0</v>
      </c>
      <c r="DUM1215" s="203">
        <v>210</v>
      </c>
      <c r="DUN1215" s="75">
        <f t="shared" si="368"/>
        <v>448.774</v>
      </c>
      <c r="DUO1215" s="200" t="s">
        <v>29</v>
      </c>
      <c r="DUP1215" s="255" t="s">
        <v>26</v>
      </c>
      <c r="DUQ1215" s="201">
        <v>7</v>
      </c>
      <c r="DUR1215" s="201">
        <v>2</v>
      </c>
      <c r="DUS1215" s="202" t="s">
        <v>237</v>
      </c>
      <c r="DUT1215" s="203">
        <v>0</v>
      </c>
      <c r="DUU1215" s="203">
        <v>210</v>
      </c>
      <c r="DUV1215" s="75">
        <f t="shared" si="368"/>
        <v>448.774</v>
      </c>
      <c r="DUW1215" s="200" t="s">
        <v>29</v>
      </c>
      <c r="DUX1215" s="255" t="s">
        <v>26</v>
      </c>
      <c r="DUY1215" s="201">
        <v>7</v>
      </c>
      <c r="DUZ1215" s="201">
        <v>2</v>
      </c>
      <c r="DVA1215" s="202" t="s">
        <v>237</v>
      </c>
      <c r="DVB1215" s="203">
        <v>0</v>
      </c>
      <c r="DVC1215" s="203">
        <v>210</v>
      </c>
      <c r="DVD1215" s="75">
        <f t="shared" si="368"/>
        <v>448.774</v>
      </c>
      <c r="DVE1215" s="200" t="s">
        <v>29</v>
      </c>
      <c r="DVF1215" s="255" t="s">
        <v>26</v>
      </c>
      <c r="DVG1215" s="201">
        <v>7</v>
      </c>
      <c r="DVH1215" s="201">
        <v>2</v>
      </c>
      <c r="DVI1215" s="202" t="s">
        <v>237</v>
      </c>
      <c r="DVJ1215" s="203">
        <v>0</v>
      </c>
      <c r="DVK1215" s="203">
        <v>210</v>
      </c>
      <c r="DVL1215" s="75">
        <f t="shared" si="368"/>
        <v>448.774</v>
      </c>
      <c r="DVM1215" s="200" t="s">
        <v>29</v>
      </c>
      <c r="DVN1215" s="255" t="s">
        <v>26</v>
      </c>
      <c r="DVO1215" s="201">
        <v>7</v>
      </c>
      <c r="DVP1215" s="201">
        <v>2</v>
      </c>
      <c r="DVQ1215" s="202" t="s">
        <v>237</v>
      </c>
      <c r="DVR1215" s="203">
        <v>0</v>
      </c>
      <c r="DVS1215" s="203">
        <v>210</v>
      </c>
      <c r="DVT1215" s="75">
        <f t="shared" si="368"/>
        <v>448.774</v>
      </c>
      <c r="DVU1215" s="200" t="s">
        <v>29</v>
      </c>
      <c r="DVV1215" s="255" t="s">
        <v>26</v>
      </c>
      <c r="DVW1215" s="201">
        <v>7</v>
      </c>
      <c r="DVX1215" s="201">
        <v>2</v>
      </c>
      <c r="DVY1215" s="202" t="s">
        <v>237</v>
      </c>
      <c r="DVZ1215" s="203">
        <v>0</v>
      </c>
      <c r="DWA1215" s="203">
        <v>210</v>
      </c>
      <c r="DWB1215" s="75">
        <f t="shared" ref="DWB1215:DYF1215" si="369">DWB1216+DWB1217</f>
        <v>448.774</v>
      </c>
      <c r="DWC1215" s="200" t="s">
        <v>29</v>
      </c>
      <c r="DWD1215" s="255" t="s">
        <v>26</v>
      </c>
      <c r="DWE1215" s="201">
        <v>7</v>
      </c>
      <c r="DWF1215" s="201">
        <v>2</v>
      </c>
      <c r="DWG1215" s="202" t="s">
        <v>237</v>
      </c>
      <c r="DWH1215" s="203">
        <v>0</v>
      </c>
      <c r="DWI1215" s="203">
        <v>210</v>
      </c>
      <c r="DWJ1215" s="75">
        <f t="shared" si="369"/>
        <v>448.774</v>
      </c>
      <c r="DWK1215" s="200" t="s">
        <v>29</v>
      </c>
      <c r="DWL1215" s="255" t="s">
        <v>26</v>
      </c>
      <c r="DWM1215" s="201">
        <v>7</v>
      </c>
      <c r="DWN1215" s="201">
        <v>2</v>
      </c>
      <c r="DWO1215" s="202" t="s">
        <v>237</v>
      </c>
      <c r="DWP1215" s="203">
        <v>0</v>
      </c>
      <c r="DWQ1215" s="203">
        <v>210</v>
      </c>
      <c r="DWR1215" s="75">
        <f t="shared" si="369"/>
        <v>448.774</v>
      </c>
      <c r="DWS1215" s="200" t="s">
        <v>29</v>
      </c>
      <c r="DWT1215" s="255" t="s">
        <v>26</v>
      </c>
      <c r="DWU1215" s="201">
        <v>7</v>
      </c>
      <c r="DWV1215" s="201">
        <v>2</v>
      </c>
      <c r="DWW1215" s="202" t="s">
        <v>237</v>
      </c>
      <c r="DWX1215" s="203">
        <v>0</v>
      </c>
      <c r="DWY1215" s="203">
        <v>210</v>
      </c>
      <c r="DWZ1215" s="75">
        <f t="shared" si="369"/>
        <v>448.774</v>
      </c>
      <c r="DXA1215" s="200" t="s">
        <v>29</v>
      </c>
      <c r="DXB1215" s="255" t="s">
        <v>26</v>
      </c>
      <c r="DXC1215" s="201">
        <v>7</v>
      </c>
      <c r="DXD1215" s="201">
        <v>2</v>
      </c>
      <c r="DXE1215" s="202" t="s">
        <v>237</v>
      </c>
      <c r="DXF1215" s="203">
        <v>0</v>
      </c>
      <c r="DXG1215" s="203">
        <v>210</v>
      </c>
      <c r="DXH1215" s="75">
        <f t="shared" si="369"/>
        <v>448.774</v>
      </c>
      <c r="DXI1215" s="200" t="s">
        <v>29</v>
      </c>
      <c r="DXJ1215" s="255" t="s">
        <v>26</v>
      </c>
      <c r="DXK1215" s="201">
        <v>7</v>
      </c>
      <c r="DXL1215" s="201">
        <v>2</v>
      </c>
      <c r="DXM1215" s="202" t="s">
        <v>237</v>
      </c>
      <c r="DXN1215" s="203">
        <v>0</v>
      </c>
      <c r="DXO1215" s="203">
        <v>210</v>
      </c>
      <c r="DXP1215" s="75">
        <f t="shared" si="369"/>
        <v>448.774</v>
      </c>
      <c r="DXQ1215" s="200" t="s">
        <v>29</v>
      </c>
      <c r="DXR1215" s="255" t="s">
        <v>26</v>
      </c>
      <c r="DXS1215" s="201">
        <v>7</v>
      </c>
      <c r="DXT1215" s="201">
        <v>2</v>
      </c>
      <c r="DXU1215" s="202" t="s">
        <v>237</v>
      </c>
      <c r="DXV1215" s="203">
        <v>0</v>
      </c>
      <c r="DXW1215" s="203">
        <v>210</v>
      </c>
      <c r="DXX1215" s="75">
        <f t="shared" si="369"/>
        <v>448.774</v>
      </c>
      <c r="DXY1215" s="200" t="s">
        <v>29</v>
      </c>
      <c r="DXZ1215" s="255" t="s">
        <v>26</v>
      </c>
      <c r="DYA1215" s="201">
        <v>7</v>
      </c>
      <c r="DYB1215" s="201">
        <v>2</v>
      </c>
      <c r="DYC1215" s="202" t="s">
        <v>237</v>
      </c>
      <c r="DYD1215" s="203">
        <v>0</v>
      </c>
      <c r="DYE1215" s="203">
        <v>210</v>
      </c>
      <c r="DYF1215" s="75">
        <f t="shared" si="369"/>
        <v>448.774</v>
      </c>
      <c r="DYG1215" s="200" t="s">
        <v>29</v>
      </c>
      <c r="DYH1215" s="255" t="s">
        <v>26</v>
      </c>
      <c r="DYI1215" s="201">
        <v>7</v>
      </c>
      <c r="DYJ1215" s="201">
        <v>2</v>
      </c>
      <c r="DYK1215" s="202" t="s">
        <v>237</v>
      </c>
      <c r="DYL1215" s="203">
        <v>0</v>
      </c>
      <c r="DYM1215" s="203">
        <v>210</v>
      </c>
      <c r="DYN1215" s="75">
        <f t="shared" ref="DYN1215:EAR1215" si="370">DYN1216+DYN1217</f>
        <v>448.774</v>
      </c>
      <c r="DYO1215" s="200" t="s">
        <v>29</v>
      </c>
      <c r="DYP1215" s="255" t="s">
        <v>26</v>
      </c>
      <c r="DYQ1215" s="201">
        <v>7</v>
      </c>
      <c r="DYR1215" s="201">
        <v>2</v>
      </c>
      <c r="DYS1215" s="202" t="s">
        <v>237</v>
      </c>
      <c r="DYT1215" s="203">
        <v>0</v>
      </c>
      <c r="DYU1215" s="203">
        <v>210</v>
      </c>
      <c r="DYV1215" s="75">
        <f t="shared" si="370"/>
        <v>448.774</v>
      </c>
      <c r="DYW1215" s="200" t="s">
        <v>29</v>
      </c>
      <c r="DYX1215" s="255" t="s">
        <v>26</v>
      </c>
      <c r="DYY1215" s="201">
        <v>7</v>
      </c>
      <c r="DYZ1215" s="201">
        <v>2</v>
      </c>
      <c r="DZA1215" s="202" t="s">
        <v>237</v>
      </c>
      <c r="DZB1215" s="203">
        <v>0</v>
      </c>
      <c r="DZC1215" s="203">
        <v>210</v>
      </c>
      <c r="DZD1215" s="75">
        <f t="shared" si="370"/>
        <v>448.774</v>
      </c>
      <c r="DZE1215" s="200" t="s">
        <v>29</v>
      </c>
      <c r="DZF1215" s="255" t="s">
        <v>26</v>
      </c>
      <c r="DZG1215" s="201">
        <v>7</v>
      </c>
      <c r="DZH1215" s="201">
        <v>2</v>
      </c>
      <c r="DZI1215" s="202" t="s">
        <v>237</v>
      </c>
      <c r="DZJ1215" s="203">
        <v>0</v>
      </c>
      <c r="DZK1215" s="203">
        <v>210</v>
      </c>
      <c r="DZL1215" s="75">
        <f t="shared" si="370"/>
        <v>448.774</v>
      </c>
      <c r="DZM1215" s="200" t="s">
        <v>29</v>
      </c>
      <c r="DZN1215" s="255" t="s">
        <v>26</v>
      </c>
      <c r="DZO1215" s="201">
        <v>7</v>
      </c>
      <c r="DZP1215" s="201">
        <v>2</v>
      </c>
      <c r="DZQ1215" s="202" t="s">
        <v>237</v>
      </c>
      <c r="DZR1215" s="203">
        <v>0</v>
      </c>
      <c r="DZS1215" s="203">
        <v>210</v>
      </c>
      <c r="DZT1215" s="75">
        <f t="shared" si="370"/>
        <v>448.774</v>
      </c>
      <c r="DZU1215" s="200" t="s">
        <v>29</v>
      </c>
      <c r="DZV1215" s="255" t="s">
        <v>26</v>
      </c>
      <c r="DZW1215" s="201">
        <v>7</v>
      </c>
      <c r="DZX1215" s="201">
        <v>2</v>
      </c>
      <c r="DZY1215" s="202" t="s">
        <v>237</v>
      </c>
      <c r="DZZ1215" s="203">
        <v>0</v>
      </c>
      <c r="EAA1215" s="203">
        <v>210</v>
      </c>
      <c r="EAB1215" s="75">
        <f t="shared" si="370"/>
        <v>448.774</v>
      </c>
      <c r="EAC1215" s="200" t="s">
        <v>29</v>
      </c>
      <c r="EAD1215" s="255" t="s">
        <v>26</v>
      </c>
      <c r="EAE1215" s="201">
        <v>7</v>
      </c>
      <c r="EAF1215" s="201">
        <v>2</v>
      </c>
      <c r="EAG1215" s="202" t="s">
        <v>237</v>
      </c>
      <c r="EAH1215" s="203">
        <v>0</v>
      </c>
      <c r="EAI1215" s="203">
        <v>210</v>
      </c>
      <c r="EAJ1215" s="75">
        <f t="shared" si="370"/>
        <v>448.774</v>
      </c>
      <c r="EAK1215" s="200" t="s">
        <v>29</v>
      </c>
      <c r="EAL1215" s="255" t="s">
        <v>26</v>
      </c>
      <c r="EAM1215" s="201">
        <v>7</v>
      </c>
      <c r="EAN1215" s="201">
        <v>2</v>
      </c>
      <c r="EAO1215" s="202" t="s">
        <v>237</v>
      </c>
      <c r="EAP1215" s="203">
        <v>0</v>
      </c>
      <c r="EAQ1215" s="203">
        <v>210</v>
      </c>
      <c r="EAR1215" s="75">
        <f t="shared" si="370"/>
        <v>448.774</v>
      </c>
      <c r="EAS1215" s="200" t="s">
        <v>29</v>
      </c>
      <c r="EAT1215" s="255" t="s">
        <v>26</v>
      </c>
      <c r="EAU1215" s="201">
        <v>7</v>
      </c>
      <c r="EAV1215" s="201">
        <v>2</v>
      </c>
      <c r="EAW1215" s="202" t="s">
        <v>237</v>
      </c>
      <c r="EAX1215" s="203">
        <v>0</v>
      </c>
      <c r="EAY1215" s="203">
        <v>210</v>
      </c>
      <c r="EAZ1215" s="75">
        <f t="shared" ref="EAZ1215:EDD1215" si="371">EAZ1216+EAZ1217</f>
        <v>448.774</v>
      </c>
      <c r="EBA1215" s="200" t="s">
        <v>29</v>
      </c>
      <c r="EBB1215" s="255" t="s">
        <v>26</v>
      </c>
      <c r="EBC1215" s="201">
        <v>7</v>
      </c>
      <c r="EBD1215" s="201">
        <v>2</v>
      </c>
      <c r="EBE1215" s="202" t="s">
        <v>237</v>
      </c>
      <c r="EBF1215" s="203">
        <v>0</v>
      </c>
      <c r="EBG1215" s="203">
        <v>210</v>
      </c>
      <c r="EBH1215" s="75">
        <f t="shared" si="371"/>
        <v>448.774</v>
      </c>
      <c r="EBI1215" s="200" t="s">
        <v>29</v>
      </c>
      <c r="EBJ1215" s="255" t="s">
        <v>26</v>
      </c>
      <c r="EBK1215" s="201">
        <v>7</v>
      </c>
      <c r="EBL1215" s="201">
        <v>2</v>
      </c>
      <c r="EBM1215" s="202" t="s">
        <v>237</v>
      </c>
      <c r="EBN1215" s="203">
        <v>0</v>
      </c>
      <c r="EBO1215" s="203">
        <v>210</v>
      </c>
      <c r="EBP1215" s="75">
        <f t="shared" si="371"/>
        <v>448.774</v>
      </c>
      <c r="EBQ1215" s="200" t="s">
        <v>29</v>
      </c>
      <c r="EBR1215" s="255" t="s">
        <v>26</v>
      </c>
      <c r="EBS1215" s="201">
        <v>7</v>
      </c>
      <c r="EBT1215" s="201">
        <v>2</v>
      </c>
      <c r="EBU1215" s="202" t="s">
        <v>237</v>
      </c>
      <c r="EBV1215" s="203">
        <v>0</v>
      </c>
      <c r="EBW1215" s="203">
        <v>210</v>
      </c>
      <c r="EBX1215" s="75">
        <f t="shared" si="371"/>
        <v>448.774</v>
      </c>
      <c r="EBY1215" s="200" t="s">
        <v>29</v>
      </c>
      <c r="EBZ1215" s="255" t="s">
        <v>26</v>
      </c>
      <c r="ECA1215" s="201">
        <v>7</v>
      </c>
      <c r="ECB1215" s="201">
        <v>2</v>
      </c>
      <c r="ECC1215" s="202" t="s">
        <v>237</v>
      </c>
      <c r="ECD1215" s="203">
        <v>0</v>
      </c>
      <c r="ECE1215" s="203">
        <v>210</v>
      </c>
      <c r="ECF1215" s="75">
        <f t="shared" si="371"/>
        <v>448.774</v>
      </c>
      <c r="ECG1215" s="200" t="s">
        <v>29</v>
      </c>
      <c r="ECH1215" s="255" t="s">
        <v>26</v>
      </c>
      <c r="ECI1215" s="201">
        <v>7</v>
      </c>
      <c r="ECJ1215" s="201">
        <v>2</v>
      </c>
      <c r="ECK1215" s="202" t="s">
        <v>237</v>
      </c>
      <c r="ECL1215" s="203">
        <v>0</v>
      </c>
      <c r="ECM1215" s="203">
        <v>210</v>
      </c>
      <c r="ECN1215" s="75">
        <f t="shared" si="371"/>
        <v>448.774</v>
      </c>
      <c r="ECO1215" s="200" t="s">
        <v>29</v>
      </c>
      <c r="ECP1215" s="255" t="s">
        <v>26</v>
      </c>
      <c r="ECQ1215" s="201">
        <v>7</v>
      </c>
      <c r="ECR1215" s="201">
        <v>2</v>
      </c>
      <c r="ECS1215" s="202" t="s">
        <v>237</v>
      </c>
      <c r="ECT1215" s="203">
        <v>0</v>
      </c>
      <c r="ECU1215" s="203">
        <v>210</v>
      </c>
      <c r="ECV1215" s="75">
        <f t="shared" si="371"/>
        <v>448.774</v>
      </c>
      <c r="ECW1215" s="200" t="s">
        <v>29</v>
      </c>
      <c r="ECX1215" s="255" t="s">
        <v>26</v>
      </c>
      <c r="ECY1215" s="201">
        <v>7</v>
      </c>
      <c r="ECZ1215" s="201">
        <v>2</v>
      </c>
      <c r="EDA1215" s="202" t="s">
        <v>237</v>
      </c>
      <c r="EDB1215" s="203">
        <v>0</v>
      </c>
      <c r="EDC1215" s="203">
        <v>210</v>
      </c>
      <c r="EDD1215" s="75">
        <f t="shared" si="371"/>
        <v>448.774</v>
      </c>
      <c r="EDE1215" s="200" t="s">
        <v>29</v>
      </c>
      <c r="EDF1215" s="255" t="s">
        <v>26</v>
      </c>
      <c r="EDG1215" s="201">
        <v>7</v>
      </c>
      <c r="EDH1215" s="201">
        <v>2</v>
      </c>
      <c r="EDI1215" s="202" t="s">
        <v>237</v>
      </c>
      <c r="EDJ1215" s="203">
        <v>0</v>
      </c>
      <c r="EDK1215" s="203">
        <v>210</v>
      </c>
      <c r="EDL1215" s="75">
        <f t="shared" ref="EDL1215:EFP1215" si="372">EDL1216+EDL1217</f>
        <v>448.774</v>
      </c>
      <c r="EDM1215" s="200" t="s">
        <v>29</v>
      </c>
      <c r="EDN1215" s="255" t="s">
        <v>26</v>
      </c>
      <c r="EDO1215" s="201">
        <v>7</v>
      </c>
      <c r="EDP1215" s="201">
        <v>2</v>
      </c>
      <c r="EDQ1215" s="202" t="s">
        <v>237</v>
      </c>
      <c r="EDR1215" s="203">
        <v>0</v>
      </c>
      <c r="EDS1215" s="203">
        <v>210</v>
      </c>
      <c r="EDT1215" s="75">
        <f t="shared" si="372"/>
        <v>448.774</v>
      </c>
      <c r="EDU1215" s="200" t="s">
        <v>29</v>
      </c>
      <c r="EDV1215" s="255" t="s">
        <v>26</v>
      </c>
      <c r="EDW1215" s="201">
        <v>7</v>
      </c>
      <c r="EDX1215" s="201">
        <v>2</v>
      </c>
      <c r="EDY1215" s="202" t="s">
        <v>237</v>
      </c>
      <c r="EDZ1215" s="203">
        <v>0</v>
      </c>
      <c r="EEA1215" s="203">
        <v>210</v>
      </c>
      <c r="EEB1215" s="75">
        <f t="shared" si="372"/>
        <v>448.774</v>
      </c>
      <c r="EEC1215" s="200" t="s">
        <v>29</v>
      </c>
      <c r="EED1215" s="255" t="s">
        <v>26</v>
      </c>
      <c r="EEE1215" s="201">
        <v>7</v>
      </c>
      <c r="EEF1215" s="201">
        <v>2</v>
      </c>
      <c r="EEG1215" s="202" t="s">
        <v>237</v>
      </c>
      <c r="EEH1215" s="203">
        <v>0</v>
      </c>
      <c r="EEI1215" s="203">
        <v>210</v>
      </c>
      <c r="EEJ1215" s="75">
        <f t="shared" si="372"/>
        <v>448.774</v>
      </c>
      <c r="EEK1215" s="200" t="s">
        <v>29</v>
      </c>
      <c r="EEL1215" s="255" t="s">
        <v>26</v>
      </c>
      <c r="EEM1215" s="201">
        <v>7</v>
      </c>
      <c r="EEN1215" s="201">
        <v>2</v>
      </c>
      <c r="EEO1215" s="202" t="s">
        <v>237</v>
      </c>
      <c r="EEP1215" s="203">
        <v>0</v>
      </c>
      <c r="EEQ1215" s="203">
        <v>210</v>
      </c>
      <c r="EER1215" s="75">
        <f t="shared" si="372"/>
        <v>448.774</v>
      </c>
      <c r="EES1215" s="200" t="s">
        <v>29</v>
      </c>
      <c r="EET1215" s="255" t="s">
        <v>26</v>
      </c>
      <c r="EEU1215" s="201">
        <v>7</v>
      </c>
      <c r="EEV1215" s="201">
        <v>2</v>
      </c>
      <c r="EEW1215" s="202" t="s">
        <v>237</v>
      </c>
      <c r="EEX1215" s="203">
        <v>0</v>
      </c>
      <c r="EEY1215" s="203">
        <v>210</v>
      </c>
      <c r="EEZ1215" s="75">
        <f t="shared" si="372"/>
        <v>448.774</v>
      </c>
      <c r="EFA1215" s="200" t="s">
        <v>29</v>
      </c>
      <c r="EFB1215" s="255" t="s">
        <v>26</v>
      </c>
      <c r="EFC1215" s="201">
        <v>7</v>
      </c>
      <c r="EFD1215" s="201">
        <v>2</v>
      </c>
      <c r="EFE1215" s="202" t="s">
        <v>237</v>
      </c>
      <c r="EFF1215" s="203">
        <v>0</v>
      </c>
      <c r="EFG1215" s="203">
        <v>210</v>
      </c>
      <c r="EFH1215" s="75">
        <f t="shared" si="372"/>
        <v>448.774</v>
      </c>
      <c r="EFI1215" s="200" t="s">
        <v>29</v>
      </c>
      <c r="EFJ1215" s="255" t="s">
        <v>26</v>
      </c>
      <c r="EFK1215" s="201">
        <v>7</v>
      </c>
      <c r="EFL1215" s="201">
        <v>2</v>
      </c>
      <c r="EFM1215" s="202" t="s">
        <v>237</v>
      </c>
      <c r="EFN1215" s="203">
        <v>0</v>
      </c>
      <c r="EFO1215" s="203">
        <v>210</v>
      </c>
      <c r="EFP1215" s="75">
        <f t="shared" si="372"/>
        <v>448.774</v>
      </c>
      <c r="EFQ1215" s="200" t="s">
        <v>29</v>
      </c>
      <c r="EFR1215" s="255" t="s">
        <v>26</v>
      </c>
      <c r="EFS1215" s="201">
        <v>7</v>
      </c>
      <c r="EFT1215" s="201">
        <v>2</v>
      </c>
      <c r="EFU1215" s="202" t="s">
        <v>237</v>
      </c>
      <c r="EFV1215" s="203">
        <v>0</v>
      </c>
      <c r="EFW1215" s="203">
        <v>210</v>
      </c>
      <c r="EFX1215" s="75">
        <f t="shared" ref="EFX1215:EIB1215" si="373">EFX1216+EFX1217</f>
        <v>448.774</v>
      </c>
      <c r="EFY1215" s="200" t="s">
        <v>29</v>
      </c>
      <c r="EFZ1215" s="255" t="s">
        <v>26</v>
      </c>
      <c r="EGA1215" s="201">
        <v>7</v>
      </c>
      <c r="EGB1215" s="201">
        <v>2</v>
      </c>
      <c r="EGC1215" s="202" t="s">
        <v>237</v>
      </c>
      <c r="EGD1215" s="203">
        <v>0</v>
      </c>
      <c r="EGE1215" s="203">
        <v>210</v>
      </c>
      <c r="EGF1215" s="75">
        <f t="shared" si="373"/>
        <v>448.774</v>
      </c>
      <c r="EGG1215" s="200" t="s">
        <v>29</v>
      </c>
      <c r="EGH1215" s="255" t="s">
        <v>26</v>
      </c>
      <c r="EGI1215" s="201">
        <v>7</v>
      </c>
      <c r="EGJ1215" s="201">
        <v>2</v>
      </c>
      <c r="EGK1215" s="202" t="s">
        <v>237</v>
      </c>
      <c r="EGL1215" s="203">
        <v>0</v>
      </c>
      <c r="EGM1215" s="203">
        <v>210</v>
      </c>
      <c r="EGN1215" s="75">
        <f t="shared" si="373"/>
        <v>448.774</v>
      </c>
      <c r="EGO1215" s="200" t="s">
        <v>29</v>
      </c>
      <c r="EGP1215" s="255" t="s">
        <v>26</v>
      </c>
      <c r="EGQ1215" s="201">
        <v>7</v>
      </c>
      <c r="EGR1215" s="201">
        <v>2</v>
      </c>
      <c r="EGS1215" s="202" t="s">
        <v>237</v>
      </c>
      <c r="EGT1215" s="203">
        <v>0</v>
      </c>
      <c r="EGU1215" s="203">
        <v>210</v>
      </c>
      <c r="EGV1215" s="75">
        <f t="shared" si="373"/>
        <v>448.774</v>
      </c>
      <c r="EGW1215" s="200" t="s">
        <v>29</v>
      </c>
      <c r="EGX1215" s="255" t="s">
        <v>26</v>
      </c>
      <c r="EGY1215" s="201">
        <v>7</v>
      </c>
      <c r="EGZ1215" s="201">
        <v>2</v>
      </c>
      <c r="EHA1215" s="202" t="s">
        <v>237</v>
      </c>
      <c r="EHB1215" s="203">
        <v>0</v>
      </c>
      <c r="EHC1215" s="203">
        <v>210</v>
      </c>
      <c r="EHD1215" s="75">
        <f t="shared" si="373"/>
        <v>448.774</v>
      </c>
      <c r="EHE1215" s="200" t="s">
        <v>29</v>
      </c>
      <c r="EHF1215" s="255" t="s">
        <v>26</v>
      </c>
      <c r="EHG1215" s="201">
        <v>7</v>
      </c>
      <c r="EHH1215" s="201">
        <v>2</v>
      </c>
      <c r="EHI1215" s="202" t="s">
        <v>237</v>
      </c>
      <c r="EHJ1215" s="203">
        <v>0</v>
      </c>
      <c r="EHK1215" s="203">
        <v>210</v>
      </c>
      <c r="EHL1215" s="75">
        <f t="shared" si="373"/>
        <v>448.774</v>
      </c>
      <c r="EHM1215" s="200" t="s">
        <v>29</v>
      </c>
      <c r="EHN1215" s="255" t="s">
        <v>26</v>
      </c>
      <c r="EHO1215" s="201">
        <v>7</v>
      </c>
      <c r="EHP1215" s="201">
        <v>2</v>
      </c>
      <c r="EHQ1215" s="202" t="s">
        <v>237</v>
      </c>
      <c r="EHR1215" s="203">
        <v>0</v>
      </c>
      <c r="EHS1215" s="203">
        <v>210</v>
      </c>
      <c r="EHT1215" s="75">
        <f t="shared" si="373"/>
        <v>448.774</v>
      </c>
      <c r="EHU1215" s="200" t="s">
        <v>29</v>
      </c>
      <c r="EHV1215" s="255" t="s">
        <v>26</v>
      </c>
      <c r="EHW1215" s="201">
        <v>7</v>
      </c>
      <c r="EHX1215" s="201">
        <v>2</v>
      </c>
      <c r="EHY1215" s="202" t="s">
        <v>237</v>
      </c>
      <c r="EHZ1215" s="203">
        <v>0</v>
      </c>
      <c r="EIA1215" s="203">
        <v>210</v>
      </c>
      <c r="EIB1215" s="75">
        <f t="shared" si="373"/>
        <v>448.774</v>
      </c>
      <c r="EIC1215" s="200" t="s">
        <v>29</v>
      </c>
      <c r="EID1215" s="255" t="s">
        <v>26</v>
      </c>
      <c r="EIE1215" s="201">
        <v>7</v>
      </c>
      <c r="EIF1215" s="201">
        <v>2</v>
      </c>
      <c r="EIG1215" s="202" t="s">
        <v>237</v>
      </c>
      <c r="EIH1215" s="203">
        <v>0</v>
      </c>
      <c r="EII1215" s="203">
        <v>210</v>
      </c>
      <c r="EIJ1215" s="75">
        <f t="shared" ref="EIJ1215:EKN1215" si="374">EIJ1216+EIJ1217</f>
        <v>448.774</v>
      </c>
      <c r="EIK1215" s="200" t="s">
        <v>29</v>
      </c>
      <c r="EIL1215" s="255" t="s">
        <v>26</v>
      </c>
      <c r="EIM1215" s="201">
        <v>7</v>
      </c>
      <c r="EIN1215" s="201">
        <v>2</v>
      </c>
      <c r="EIO1215" s="202" t="s">
        <v>237</v>
      </c>
      <c r="EIP1215" s="203">
        <v>0</v>
      </c>
      <c r="EIQ1215" s="203">
        <v>210</v>
      </c>
      <c r="EIR1215" s="75">
        <f t="shared" si="374"/>
        <v>448.774</v>
      </c>
      <c r="EIS1215" s="200" t="s">
        <v>29</v>
      </c>
      <c r="EIT1215" s="255" t="s">
        <v>26</v>
      </c>
      <c r="EIU1215" s="201">
        <v>7</v>
      </c>
      <c r="EIV1215" s="201">
        <v>2</v>
      </c>
      <c r="EIW1215" s="202" t="s">
        <v>237</v>
      </c>
      <c r="EIX1215" s="203">
        <v>0</v>
      </c>
      <c r="EIY1215" s="203">
        <v>210</v>
      </c>
      <c r="EIZ1215" s="75">
        <f t="shared" si="374"/>
        <v>448.774</v>
      </c>
      <c r="EJA1215" s="200" t="s">
        <v>29</v>
      </c>
      <c r="EJB1215" s="255" t="s">
        <v>26</v>
      </c>
      <c r="EJC1215" s="201">
        <v>7</v>
      </c>
      <c r="EJD1215" s="201">
        <v>2</v>
      </c>
      <c r="EJE1215" s="202" t="s">
        <v>237</v>
      </c>
      <c r="EJF1215" s="203">
        <v>0</v>
      </c>
      <c r="EJG1215" s="203">
        <v>210</v>
      </c>
      <c r="EJH1215" s="75">
        <f t="shared" si="374"/>
        <v>448.774</v>
      </c>
      <c r="EJI1215" s="200" t="s">
        <v>29</v>
      </c>
      <c r="EJJ1215" s="255" t="s">
        <v>26</v>
      </c>
      <c r="EJK1215" s="201">
        <v>7</v>
      </c>
      <c r="EJL1215" s="201">
        <v>2</v>
      </c>
      <c r="EJM1215" s="202" t="s">
        <v>237</v>
      </c>
      <c r="EJN1215" s="203">
        <v>0</v>
      </c>
      <c r="EJO1215" s="203">
        <v>210</v>
      </c>
      <c r="EJP1215" s="75">
        <f t="shared" si="374"/>
        <v>448.774</v>
      </c>
      <c r="EJQ1215" s="200" t="s">
        <v>29</v>
      </c>
      <c r="EJR1215" s="255" t="s">
        <v>26</v>
      </c>
      <c r="EJS1215" s="201">
        <v>7</v>
      </c>
      <c r="EJT1215" s="201">
        <v>2</v>
      </c>
      <c r="EJU1215" s="202" t="s">
        <v>237</v>
      </c>
      <c r="EJV1215" s="203">
        <v>0</v>
      </c>
      <c r="EJW1215" s="203">
        <v>210</v>
      </c>
      <c r="EJX1215" s="75">
        <f t="shared" si="374"/>
        <v>448.774</v>
      </c>
      <c r="EJY1215" s="200" t="s">
        <v>29</v>
      </c>
      <c r="EJZ1215" s="255" t="s">
        <v>26</v>
      </c>
      <c r="EKA1215" s="201">
        <v>7</v>
      </c>
      <c r="EKB1215" s="201">
        <v>2</v>
      </c>
      <c r="EKC1215" s="202" t="s">
        <v>237</v>
      </c>
      <c r="EKD1215" s="203">
        <v>0</v>
      </c>
      <c r="EKE1215" s="203">
        <v>210</v>
      </c>
      <c r="EKF1215" s="75">
        <f t="shared" si="374"/>
        <v>448.774</v>
      </c>
      <c r="EKG1215" s="200" t="s">
        <v>29</v>
      </c>
      <c r="EKH1215" s="255" t="s">
        <v>26</v>
      </c>
      <c r="EKI1215" s="201">
        <v>7</v>
      </c>
      <c r="EKJ1215" s="201">
        <v>2</v>
      </c>
      <c r="EKK1215" s="202" t="s">
        <v>237</v>
      </c>
      <c r="EKL1215" s="203">
        <v>0</v>
      </c>
      <c r="EKM1215" s="203">
        <v>210</v>
      </c>
      <c r="EKN1215" s="75">
        <f t="shared" si="374"/>
        <v>448.774</v>
      </c>
      <c r="EKO1215" s="200" t="s">
        <v>29</v>
      </c>
      <c r="EKP1215" s="255" t="s">
        <v>26</v>
      </c>
      <c r="EKQ1215" s="201">
        <v>7</v>
      </c>
      <c r="EKR1215" s="201">
        <v>2</v>
      </c>
      <c r="EKS1215" s="202" t="s">
        <v>237</v>
      </c>
      <c r="EKT1215" s="203">
        <v>0</v>
      </c>
      <c r="EKU1215" s="203">
        <v>210</v>
      </c>
      <c r="EKV1215" s="75">
        <f t="shared" ref="EKV1215:EMZ1215" si="375">EKV1216+EKV1217</f>
        <v>448.774</v>
      </c>
      <c r="EKW1215" s="200" t="s">
        <v>29</v>
      </c>
      <c r="EKX1215" s="255" t="s">
        <v>26</v>
      </c>
      <c r="EKY1215" s="201">
        <v>7</v>
      </c>
      <c r="EKZ1215" s="201">
        <v>2</v>
      </c>
      <c r="ELA1215" s="202" t="s">
        <v>237</v>
      </c>
      <c r="ELB1215" s="203">
        <v>0</v>
      </c>
      <c r="ELC1215" s="203">
        <v>210</v>
      </c>
      <c r="ELD1215" s="75">
        <f t="shared" si="375"/>
        <v>448.774</v>
      </c>
      <c r="ELE1215" s="200" t="s">
        <v>29</v>
      </c>
      <c r="ELF1215" s="255" t="s">
        <v>26</v>
      </c>
      <c r="ELG1215" s="201">
        <v>7</v>
      </c>
      <c r="ELH1215" s="201">
        <v>2</v>
      </c>
      <c r="ELI1215" s="202" t="s">
        <v>237</v>
      </c>
      <c r="ELJ1215" s="203">
        <v>0</v>
      </c>
      <c r="ELK1215" s="203">
        <v>210</v>
      </c>
      <c r="ELL1215" s="75">
        <f t="shared" si="375"/>
        <v>448.774</v>
      </c>
      <c r="ELM1215" s="200" t="s">
        <v>29</v>
      </c>
      <c r="ELN1215" s="255" t="s">
        <v>26</v>
      </c>
      <c r="ELO1215" s="201">
        <v>7</v>
      </c>
      <c r="ELP1215" s="201">
        <v>2</v>
      </c>
      <c r="ELQ1215" s="202" t="s">
        <v>237</v>
      </c>
      <c r="ELR1215" s="203">
        <v>0</v>
      </c>
      <c r="ELS1215" s="203">
        <v>210</v>
      </c>
      <c r="ELT1215" s="75">
        <f t="shared" si="375"/>
        <v>448.774</v>
      </c>
      <c r="ELU1215" s="200" t="s">
        <v>29</v>
      </c>
      <c r="ELV1215" s="255" t="s">
        <v>26</v>
      </c>
      <c r="ELW1215" s="201">
        <v>7</v>
      </c>
      <c r="ELX1215" s="201">
        <v>2</v>
      </c>
      <c r="ELY1215" s="202" t="s">
        <v>237</v>
      </c>
      <c r="ELZ1215" s="203">
        <v>0</v>
      </c>
      <c r="EMA1215" s="203">
        <v>210</v>
      </c>
      <c r="EMB1215" s="75">
        <f t="shared" si="375"/>
        <v>448.774</v>
      </c>
      <c r="EMC1215" s="200" t="s">
        <v>29</v>
      </c>
      <c r="EMD1215" s="255" t="s">
        <v>26</v>
      </c>
      <c r="EME1215" s="201">
        <v>7</v>
      </c>
      <c r="EMF1215" s="201">
        <v>2</v>
      </c>
      <c r="EMG1215" s="202" t="s">
        <v>237</v>
      </c>
      <c r="EMH1215" s="203">
        <v>0</v>
      </c>
      <c r="EMI1215" s="203">
        <v>210</v>
      </c>
      <c r="EMJ1215" s="75">
        <f t="shared" si="375"/>
        <v>448.774</v>
      </c>
      <c r="EMK1215" s="200" t="s">
        <v>29</v>
      </c>
      <c r="EML1215" s="255" t="s">
        <v>26</v>
      </c>
      <c r="EMM1215" s="201">
        <v>7</v>
      </c>
      <c r="EMN1215" s="201">
        <v>2</v>
      </c>
      <c r="EMO1215" s="202" t="s">
        <v>237</v>
      </c>
      <c r="EMP1215" s="203">
        <v>0</v>
      </c>
      <c r="EMQ1215" s="203">
        <v>210</v>
      </c>
      <c r="EMR1215" s="75">
        <f t="shared" si="375"/>
        <v>448.774</v>
      </c>
      <c r="EMS1215" s="200" t="s">
        <v>29</v>
      </c>
      <c r="EMT1215" s="255" t="s">
        <v>26</v>
      </c>
      <c r="EMU1215" s="201">
        <v>7</v>
      </c>
      <c r="EMV1215" s="201">
        <v>2</v>
      </c>
      <c r="EMW1215" s="202" t="s">
        <v>237</v>
      </c>
      <c r="EMX1215" s="203">
        <v>0</v>
      </c>
      <c r="EMY1215" s="203">
        <v>210</v>
      </c>
      <c r="EMZ1215" s="75">
        <f t="shared" si="375"/>
        <v>448.774</v>
      </c>
      <c r="ENA1215" s="200" t="s">
        <v>29</v>
      </c>
      <c r="ENB1215" s="255" t="s">
        <v>26</v>
      </c>
      <c r="ENC1215" s="201">
        <v>7</v>
      </c>
      <c r="END1215" s="201">
        <v>2</v>
      </c>
      <c r="ENE1215" s="202" t="s">
        <v>237</v>
      </c>
      <c r="ENF1215" s="203">
        <v>0</v>
      </c>
      <c r="ENG1215" s="203">
        <v>210</v>
      </c>
      <c r="ENH1215" s="75">
        <f t="shared" ref="ENH1215:EPL1215" si="376">ENH1216+ENH1217</f>
        <v>448.774</v>
      </c>
      <c r="ENI1215" s="200" t="s">
        <v>29</v>
      </c>
      <c r="ENJ1215" s="255" t="s">
        <v>26</v>
      </c>
      <c r="ENK1215" s="201">
        <v>7</v>
      </c>
      <c r="ENL1215" s="201">
        <v>2</v>
      </c>
      <c r="ENM1215" s="202" t="s">
        <v>237</v>
      </c>
      <c r="ENN1215" s="203">
        <v>0</v>
      </c>
      <c r="ENO1215" s="203">
        <v>210</v>
      </c>
      <c r="ENP1215" s="75">
        <f t="shared" si="376"/>
        <v>448.774</v>
      </c>
      <c r="ENQ1215" s="200" t="s">
        <v>29</v>
      </c>
      <c r="ENR1215" s="255" t="s">
        <v>26</v>
      </c>
      <c r="ENS1215" s="201">
        <v>7</v>
      </c>
      <c r="ENT1215" s="201">
        <v>2</v>
      </c>
      <c r="ENU1215" s="202" t="s">
        <v>237</v>
      </c>
      <c r="ENV1215" s="203">
        <v>0</v>
      </c>
      <c r="ENW1215" s="203">
        <v>210</v>
      </c>
      <c r="ENX1215" s="75">
        <f t="shared" si="376"/>
        <v>448.774</v>
      </c>
      <c r="ENY1215" s="200" t="s">
        <v>29</v>
      </c>
      <c r="ENZ1215" s="255" t="s">
        <v>26</v>
      </c>
      <c r="EOA1215" s="201">
        <v>7</v>
      </c>
      <c r="EOB1215" s="201">
        <v>2</v>
      </c>
      <c r="EOC1215" s="202" t="s">
        <v>237</v>
      </c>
      <c r="EOD1215" s="203">
        <v>0</v>
      </c>
      <c r="EOE1215" s="203">
        <v>210</v>
      </c>
      <c r="EOF1215" s="75">
        <f t="shared" si="376"/>
        <v>448.774</v>
      </c>
      <c r="EOG1215" s="200" t="s">
        <v>29</v>
      </c>
      <c r="EOH1215" s="255" t="s">
        <v>26</v>
      </c>
      <c r="EOI1215" s="201">
        <v>7</v>
      </c>
      <c r="EOJ1215" s="201">
        <v>2</v>
      </c>
      <c r="EOK1215" s="202" t="s">
        <v>237</v>
      </c>
      <c r="EOL1215" s="203">
        <v>0</v>
      </c>
      <c r="EOM1215" s="203">
        <v>210</v>
      </c>
      <c r="EON1215" s="75">
        <f t="shared" si="376"/>
        <v>448.774</v>
      </c>
      <c r="EOO1215" s="200" t="s">
        <v>29</v>
      </c>
      <c r="EOP1215" s="255" t="s">
        <v>26</v>
      </c>
      <c r="EOQ1215" s="201">
        <v>7</v>
      </c>
      <c r="EOR1215" s="201">
        <v>2</v>
      </c>
      <c r="EOS1215" s="202" t="s">
        <v>237</v>
      </c>
      <c r="EOT1215" s="203">
        <v>0</v>
      </c>
      <c r="EOU1215" s="203">
        <v>210</v>
      </c>
      <c r="EOV1215" s="75">
        <f t="shared" si="376"/>
        <v>448.774</v>
      </c>
      <c r="EOW1215" s="200" t="s">
        <v>29</v>
      </c>
      <c r="EOX1215" s="255" t="s">
        <v>26</v>
      </c>
      <c r="EOY1215" s="201">
        <v>7</v>
      </c>
      <c r="EOZ1215" s="201">
        <v>2</v>
      </c>
      <c r="EPA1215" s="202" t="s">
        <v>237</v>
      </c>
      <c r="EPB1215" s="203">
        <v>0</v>
      </c>
      <c r="EPC1215" s="203">
        <v>210</v>
      </c>
      <c r="EPD1215" s="75">
        <f t="shared" si="376"/>
        <v>448.774</v>
      </c>
      <c r="EPE1215" s="200" t="s">
        <v>29</v>
      </c>
      <c r="EPF1215" s="255" t="s">
        <v>26</v>
      </c>
      <c r="EPG1215" s="201">
        <v>7</v>
      </c>
      <c r="EPH1215" s="201">
        <v>2</v>
      </c>
      <c r="EPI1215" s="202" t="s">
        <v>237</v>
      </c>
      <c r="EPJ1215" s="203">
        <v>0</v>
      </c>
      <c r="EPK1215" s="203">
        <v>210</v>
      </c>
      <c r="EPL1215" s="75">
        <f t="shared" si="376"/>
        <v>448.774</v>
      </c>
      <c r="EPM1215" s="200" t="s">
        <v>29</v>
      </c>
      <c r="EPN1215" s="255" t="s">
        <v>26</v>
      </c>
      <c r="EPO1215" s="201">
        <v>7</v>
      </c>
      <c r="EPP1215" s="201">
        <v>2</v>
      </c>
      <c r="EPQ1215" s="202" t="s">
        <v>237</v>
      </c>
      <c r="EPR1215" s="203">
        <v>0</v>
      </c>
      <c r="EPS1215" s="203">
        <v>210</v>
      </c>
      <c r="EPT1215" s="75">
        <f t="shared" ref="EPT1215:ERX1215" si="377">EPT1216+EPT1217</f>
        <v>448.774</v>
      </c>
      <c r="EPU1215" s="200" t="s">
        <v>29</v>
      </c>
      <c r="EPV1215" s="255" t="s">
        <v>26</v>
      </c>
      <c r="EPW1215" s="201">
        <v>7</v>
      </c>
      <c r="EPX1215" s="201">
        <v>2</v>
      </c>
      <c r="EPY1215" s="202" t="s">
        <v>237</v>
      </c>
      <c r="EPZ1215" s="203">
        <v>0</v>
      </c>
      <c r="EQA1215" s="203">
        <v>210</v>
      </c>
      <c r="EQB1215" s="75">
        <f t="shared" si="377"/>
        <v>448.774</v>
      </c>
      <c r="EQC1215" s="200" t="s">
        <v>29</v>
      </c>
      <c r="EQD1215" s="255" t="s">
        <v>26</v>
      </c>
      <c r="EQE1215" s="201">
        <v>7</v>
      </c>
      <c r="EQF1215" s="201">
        <v>2</v>
      </c>
      <c r="EQG1215" s="202" t="s">
        <v>237</v>
      </c>
      <c r="EQH1215" s="203">
        <v>0</v>
      </c>
      <c r="EQI1215" s="203">
        <v>210</v>
      </c>
      <c r="EQJ1215" s="75">
        <f t="shared" si="377"/>
        <v>448.774</v>
      </c>
      <c r="EQK1215" s="200" t="s">
        <v>29</v>
      </c>
      <c r="EQL1215" s="255" t="s">
        <v>26</v>
      </c>
      <c r="EQM1215" s="201">
        <v>7</v>
      </c>
      <c r="EQN1215" s="201">
        <v>2</v>
      </c>
      <c r="EQO1215" s="202" t="s">
        <v>237</v>
      </c>
      <c r="EQP1215" s="203">
        <v>0</v>
      </c>
      <c r="EQQ1215" s="203">
        <v>210</v>
      </c>
      <c r="EQR1215" s="75">
        <f t="shared" si="377"/>
        <v>448.774</v>
      </c>
      <c r="EQS1215" s="200" t="s">
        <v>29</v>
      </c>
      <c r="EQT1215" s="255" t="s">
        <v>26</v>
      </c>
      <c r="EQU1215" s="201">
        <v>7</v>
      </c>
      <c r="EQV1215" s="201">
        <v>2</v>
      </c>
      <c r="EQW1215" s="202" t="s">
        <v>237</v>
      </c>
      <c r="EQX1215" s="203">
        <v>0</v>
      </c>
      <c r="EQY1215" s="203">
        <v>210</v>
      </c>
      <c r="EQZ1215" s="75">
        <f t="shared" si="377"/>
        <v>448.774</v>
      </c>
      <c r="ERA1215" s="200" t="s">
        <v>29</v>
      </c>
      <c r="ERB1215" s="255" t="s">
        <v>26</v>
      </c>
      <c r="ERC1215" s="201">
        <v>7</v>
      </c>
      <c r="ERD1215" s="201">
        <v>2</v>
      </c>
      <c r="ERE1215" s="202" t="s">
        <v>237</v>
      </c>
      <c r="ERF1215" s="203">
        <v>0</v>
      </c>
      <c r="ERG1215" s="203">
        <v>210</v>
      </c>
      <c r="ERH1215" s="75">
        <f t="shared" si="377"/>
        <v>448.774</v>
      </c>
      <c r="ERI1215" s="200" t="s">
        <v>29</v>
      </c>
      <c r="ERJ1215" s="255" t="s">
        <v>26</v>
      </c>
      <c r="ERK1215" s="201">
        <v>7</v>
      </c>
      <c r="ERL1215" s="201">
        <v>2</v>
      </c>
      <c r="ERM1215" s="202" t="s">
        <v>237</v>
      </c>
      <c r="ERN1215" s="203">
        <v>0</v>
      </c>
      <c r="ERO1215" s="203">
        <v>210</v>
      </c>
      <c r="ERP1215" s="75">
        <f t="shared" si="377"/>
        <v>448.774</v>
      </c>
      <c r="ERQ1215" s="200" t="s">
        <v>29</v>
      </c>
      <c r="ERR1215" s="255" t="s">
        <v>26</v>
      </c>
      <c r="ERS1215" s="201">
        <v>7</v>
      </c>
      <c r="ERT1215" s="201">
        <v>2</v>
      </c>
      <c r="ERU1215" s="202" t="s">
        <v>237</v>
      </c>
      <c r="ERV1215" s="203">
        <v>0</v>
      </c>
      <c r="ERW1215" s="203">
        <v>210</v>
      </c>
      <c r="ERX1215" s="75">
        <f t="shared" si="377"/>
        <v>448.774</v>
      </c>
      <c r="ERY1215" s="200" t="s">
        <v>29</v>
      </c>
      <c r="ERZ1215" s="255" t="s">
        <v>26</v>
      </c>
      <c r="ESA1215" s="201">
        <v>7</v>
      </c>
      <c r="ESB1215" s="201">
        <v>2</v>
      </c>
      <c r="ESC1215" s="202" t="s">
        <v>237</v>
      </c>
      <c r="ESD1215" s="203">
        <v>0</v>
      </c>
      <c r="ESE1215" s="203">
        <v>210</v>
      </c>
      <c r="ESF1215" s="75">
        <f t="shared" ref="ESF1215:EUJ1215" si="378">ESF1216+ESF1217</f>
        <v>448.774</v>
      </c>
      <c r="ESG1215" s="200" t="s">
        <v>29</v>
      </c>
      <c r="ESH1215" s="255" t="s">
        <v>26</v>
      </c>
      <c r="ESI1215" s="201">
        <v>7</v>
      </c>
      <c r="ESJ1215" s="201">
        <v>2</v>
      </c>
      <c r="ESK1215" s="202" t="s">
        <v>237</v>
      </c>
      <c r="ESL1215" s="203">
        <v>0</v>
      </c>
      <c r="ESM1215" s="203">
        <v>210</v>
      </c>
      <c r="ESN1215" s="75">
        <f t="shared" si="378"/>
        <v>448.774</v>
      </c>
      <c r="ESO1215" s="200" t="s">
        <v>29</v>
      </c>
      <c r="ESP1215" s="255" t="s">
        <v>26</v>
      </c>
      <c r="ESQ1215" s="201">
        <v>7</v>
      </c>
      <c r="ESR1215" s="201">
        <v>2</v>
      </c>
      <c r="ESS1215" s="202" t="s">
        <v>237</v>
      </c>
      <c r="EST1215" s="203">
        <v>0</v>
      </c>
      <c r="ESU1215" s="203">
        <v>210</v>
      </c>
      <c r="ESV1215" s="75">
        <f t="shared" si="378"/>
        <v>448.774</v>
      </c>
      <c r="ESW1215" s="200" t="s">
        <v>29</v>
      </c>
      <c r="ESX1215" s="255" t="s">
        <v>26</v>
      </c>
      <c r="ESY1215" s="201">
        <v>7</v>
      </c>
      <c r="ESZ1215" s="201">
        <v>2</v>
      </c>
      <c r="ETA1215" s="202" t="s">
        <v>237</v>
      </c>
      <c r="ETB1215" s="203">
        <v>0</v>
      </c>
      <c r="ETC1215" s="203">
        <v>210</v>
      </c>
      <c r="ETD1215" s="75">
        <f t="shared" si="378"/>
        <v>448.774</v>
      </c>
      <c r="ETE1215" s="200" t="s">
        <v>29</v>
      </c>
      <c r="ETF1215" s="255" t="s">
        <v>26</v>
      </c>
      <c r="ETG1215" s="201">
        <v>7</v>
      </c>
      <c r="ETH1215" s="201">
        <v>2</v>
      </c>
      <c r="ETI1215" s="202" t="s">
        <v>237</v>
      </c>
      <c r="ETJ1215" s="203">
        <v>0</v>
      </c>
      <c r="ETK1215" s="203">
        <v>210</v>
      </c>
      <c r="ETL1215" s="75">
        <f t="shared" si="378"/>
        <v>448.774</v>
      </c>
      <c r="ETM1215" s="200" t="s">
        <v>29</v>
      </c>
      <c r="ETN1215" s="255" t="s">
        <v>26</v>
      </c>
      <c r="ETO1215" s="201">
        <v>7</v>
      </c>
      <c r="ETP1215" s="201">
        <v>2</v>
      </c>
      <c r="ETQ1215" s="202" t="s">
        <v>237</v>
      </c>
      <c r="ETR1215" s="203">
        <v>0</v>
      </c>
      <c r="ETS1215" s="203">
        <v>210</v>
      </c>
      <c r="ETT1215" s="75">
        <f t="shared" si="378"/>
        <v>448.774</v>
      </c>
      <c r="ETU1215" s="200" t="s">
        <v>29</v>
      </c>
      <c r="ETV1215" s="255" t="s">
        <v>26</v>
      </c>
      <c r="ETW1215" s="201">
        <v>7</v>
      </c>
      <c r="ETX1215" s="201">
        <v>2</v>
      </c>
      <c r="ETY1215" s="202" t="s">
        <v>237</v>
      </c>
      <c r="ETZ1215" s="203">
        <v>0</v>
      </c>
      <c r="EUA1215" s="203">
        <v>210</v>
      </c>
      <c r="EUB1215" s="75">
        <f t="shared" si="378"/>
        <v>448.774</v>
      </c>
      <c r="EUC1215" s="200" t="s">
        <v>29</v>
      </c>
      <c r="EUD1215" s="255" t="s">
        <v>26</v>
      </c>
      <c r="EUE1215" s="201">
        <v>7</v>
      </c>
      <c r="EUF1215" s="201">
        <v>2</v>
      </c>
      <c r="EUG1215" s="202" t="s">
        <v>237</v>
      </c>
      <c r="EUH1215" s="203">
        <v>0</v>
      </c>
      <c r="EUI1215" s="203">
        <v>210</v>
      </c>
      <c r="EUJ1215" s="75">
        <f t="shared" si="378"/>
        <v>448.774</v>
      </c>
      <c r="EUK1215" s="200" t="s">
        <v>29</v>
      </c>
      <c r="EUL1215" s="255" t="s">
        <v>26</v>
      </c>
      <c r="EUM1215" s="201">
        <v>7</v>
      </c>
      <c r="EUN1215" s="201">
        <v>2</v>
      </c>
      <c r="EUO1215" s="202" t="s">
        <v>237</v>
      </c>
      <c r="EUP1215" s="203">
        <v>0</v>
      </c>
      <c r="EUQ1215" s="203">
        <v>210</v>
      </c>
      <c r="EUR1215" s="75">
        <f t="shared" ref="EUR1215:EWV1215" si="379">EUR1216+EUR1217</f>
        <v>448.774</v>
      </c>
      <c r="EUS1215" s="200" t="s">
        <v>29</v>
      </c>
      <c r="EUT1215" s="255" t="s">
        <v>26</v>
      </c>
      <c r="EUU1215" s="201">
        <v>7</v>
      </c>
      <c r="EUV1215" s="201">
        <v>2</v>
      </c>
      <c r="EUW1215" s="202" t="s">
        <v>237</v>
      </c>
      <c r="EUX1215" s="203">
        <v>0</v>
      </c>
      <c r="EUY1215" s="203">
        <v>210</v>
      </c>
      <c r="EUZ1215" s="75">
        <f t="shared" si="379"/>
        <v>448.774</v>
      </c>
      <c r="EVA1215" s="200" t="s">
        <v>29</v>
      </c>
      <c r="EVB1215" s="255" t="s">
        <v>26</v>
      </c>
      <c r="EVC1215" s="201">
        <v>7</v>
      </c>
      <c r="EVD1215" s="201">
        <v>2</v>
      </c>
      <c r="EVE1215" s="202" t="s">
        <v>237</v>
      </c>
      <c r="EVF1215" s="203">
        <v>0</v>
      </c>
      <c r="EVG1215" s="203">
        <v>210</v>
      </c>
      <c r="EVH1215" s="75">
        <f t="shared" si="379"/>
        <v>448.774</v>
      </c>
      <c r="EVI1215" s="200" t="s">
        <v>29</v>
      </c>
      <c r="EVJ1215" s="255" t="s">
        <v>26</v>
      </c>
      <c r="EVK1215" s="201">
        <v>7</v>
      </c>
      <c r="EVL1215" s="201">
        <v>2</v>
      </c>
      <c r="EVM1215" s="202" t="s">
        <v>237</v>
      </c>
      <c r="EVN1215" s="203">
        <v>0</v>
      </c>
      <c r="EVO1215" s="203">
        <v>210</v>
      </c>
      <c r="EVP1215" s="75">
        <f t="shared" si="379"/>
        <v>448.774</v>
      </c>
      <c r="EVQ1215" s="200" t="s">
        <v>29</v>
      </c>
      <c r="EVR1215" s="255" t="s">
        <v>26</v>
      </c>
      <c r="EVS1215" s="201">
        <v>7</v>
      </c>
      <c r="EVT1215" s="201">
        <v>2</v>
      </c>
      <c r="EVU1215" s="202" t="s">
        <v>237</v>
      </c>
      <c r="EVV1215" s="203">
        <v>0</v>
      </c>
      <c r="EVW1215" s="203">
        <v>210</v>
      </c>
      <c r="EVX1215" s="75">
        <f t="shared" si="379"/>
        <v>448.774</v>
      </c>
      <c r="EVY1215" s="200" t="s">
        <v>29</v>
      </c>
      <c r="EVZ1215" s="255" t="s">
        <v>26</v>
      </c>
      <c r="EWA1215" s="201">
        <v>7</v>
      </c>
      <c r="EWB1215" s="201">
        <v>2</v>
      </c>
      <c r="EWC1215" s="202" t="s">
        <v>237</v>
      </c>
      <c r="EWD1215" s="203">
        <v>0</v>
      </c>
      <c r="EWE1215" s="203">
        <v>210</v>
      </c>
      <c r="EWF1215" s="75">
        <f t="shared" si="379"/>
        <v>448.774</v>
      </c>
      <c r="EWG1215" s="200" t="s">
        <v>29</v>
      </c>
      <c r="EWH1215" s="255" t="s">
        <v>26</v>
      </c>
      <c r="EWI1215" s="201">
        <v>7</v>
      </c>
      <c r="EWJ1215" s="201">
        <v>2</v>
      </c>
      <c r="EWK1215" s="202" t="s">
        <v>237</v>
      </c>
      <c r="EWL1215" s="203">
        <v>0</v>
      </c>
      <c r="EWM1215" s="203">
        <v>210</v>
      </c>
      <c r="EWN1215" s="75">
        <f t="shared" si="379"/>
        <v>448.774</v>
      </c>
      <c r="EWO1215" s="200" t="s">
        <v>29</v>
      </c>
      <c r="EWP1215" s="255" t="s">
        <v>26</v>
      </c>
      <c r="EWQ1215" s="201">
        <v>7</v>
      </c>
      <c r="EWR1215" s="201">
        <v>2</v>
      </c>
      <c r="EWS1215" s="202" t="s">
        <v>237</v>
      </c>
      <c r="EWT1215" s="203">
        <v>0</v>
      </c>
      <c r="EWU1215" s="203">
        <v>210</v>
      </c>
      <c r="EWV1215" s="75">
        <f t="shared" si="379"/>
        <v>448.774</v>
      </c>
      <c r="EWW1215" s="200" t="s">
        <v>29</v>
      </c>
      <c r="EWX1215" s="255" t="s">
        <v>26</v>
      </c>
      <c r="EWY1215" s="201">
        <v>7</v>
      </c>
      <c r="EWZ1215" s="201">
        <v>2</v>
      </c>
      <c r="EXA1215" s="202" t="s">
        <v>237</v>
      </c>
      <c r="EXB1215" s="203">
        <v>0</v>
      </c>
      <c r="EXC1215" s="203">
        <v>210</v>
      </c>
      <c r="EXD1215" s="75">
        <f t="shared" ref="EXD1215:EZH1215" si="380">EXD1216+EXD1217</f>
        <v>448.774</v>
      </c>
      <c r="EXE1215" s="200" t="s">
        <v>29</v>
      </c>
      <c r="EXF1215" s="255" t="s">
        <v>26</v>
      </c>
      <c r="EXG1215" s="201">
        <v>7</v>
      </c>
      <c r="EXH1215" s="201">
        <v>2</v>
      </c>
      <c r="EXI1215" s="202" t="s">
        <v>237</v>
      </c>
      <c r="EXJ1215" s="203">
        <v>0</v>
      </c>
      <c r="EXK1215" s="203">
        <v>210</v>
      </c>
      <c r="EXL1215" s="75">
        <f t="shared" si="380"/>
        <v>448.774</v>
      </c>
      <c r="EXM1215" s="200" t="s">
        <v>29</v>
      </c>
      <c r="EXN1215" s="255" t="s">
        <v>26</v>
      </c>
      <c r="EXO1215" s="201">
        <v>7</v>
      </c>
      <c r="EXP1215" s="201">
        <v>2</v>
      </c>
      <c r="EXQ1215" s="202" t="s">
        <v>237</v>
      </c>
      <c r="EXR1215" s="203">
        <v>0</v>
      </c>
      <c r="EXS1215" s="203">
        <v>210</v>
      </c>
      <c r="EXT1215" s="75">
        <f t="shared" si="380"/>
        <v>448.774</v>
      </c>
      <c r="EXU1215" s="200" t="s">
        <v>29</v>
      </c>
      <c r="EXV1215" s="255" t="s">
        <v>26</v>
      </c>
      <c r="EXW1215" s="201">
        <v>7</v>
      </c>
      <c r="EXX1215" s="201">
        <v>2</v>
      </c>
      <c r="EXY1215" s="202" t="s">
        <v>237</v>
      </c>
      <c r="EXZ1215" s="203">
        <v>0</v>
      </c>
      <c r="EYA1215" s="203">
        <v>210</v>
      </c>
      <c r="EYB1215" s="75">
        <f t="shared" si="380"/>
        <v>448.774</v>
      </c>
      <c r="EYC1215" s="200" t="s">
        <v>29</v>
      </c>
      <c r="EYD1215" s="255" t="s">
        <v>26</v>
      </c>
      <c r="EYE1215" s="201">
        <v>7</v>
      </c>
      <c r="EYF1215" s="201">
        <v>2</v>
      </c>
      <c r="EYG1215" s="202" t="s">
        <v>237</v>
      </c>
      <c r="EYH1215" s="203">
        <v>0</v>
      </c>
      <c r="EYI1215" s="203">
        <v>210</v>
      </c>
      <c r="EYJ1215" s="75">
        <f t="shared" si="380"/>
        <v>448.774</v>
      </c>
      <c r="EYK1215" s="200" t="s">
        <v>29</v>
      </c>
      <c r="EYL1215" s="255" t="s">
        <v>26</v>
      </c>
      <c r="EYM1215" s="201">
        <v>7</v>
      </c>
      <c r="EYN1215" s="201">
        <v>2</v>
      </c>
      <c r="EYO1215" s="202" t="s">
        <v>237</v>
      </c>
      <c r="EYP1215" s="203">
        <v>0</v>
      </c>
      <c r="EYQ1215" s="203">
        <v>210</v>
      </c>
      <c r="EYR1215" s="75">
        <f t="shared" si="380"/>
        <v>448.774</v>
      </c>
      <c r="EYS1215" s="200" t="s">
        <v>29</v>
      </c>
      <c r="EYT1215" s="255" t="s">
        <v>26</v>
      </c>
      <c r="EYU1215" s="201">
        <v>7</v>
      </c>
      <c r="EYV1215" s="201">
        <v>2</v>
      </c>
      <c r="EYW1215" s="202" t="s">
        <v>237</v>
      </c>
      <c r="EYX1215" s="203">
        <v>0</v>
      </c>
      <c r="EYY1215" s="203">
        <v>210</v>
      </c>
      <c r="EYZ1215" s="75">
        <f t="shared" si="380"/>
        <v>448.774</v>
      </c>
      <c r="EZA1215" s="200" t="s">
        <v>29</v>
      </c>
      <c r="EZB1215" s="255" t="s">
        <v>26</v>
      </c>
      <c r="EZC1215" s="201">
        <v>7</v>
      </c>
      <c r="EZD1215" s="201">
        <v>2</v>
      </c>
      <c r="EZE1215" s="202" t="s">
        <v>237</v>
      </c>
      <c r="EZF1215" s="203">
        <v>0</v>
      </c>
      <c r="EZG1215" s="203">
        <v>210</v>
      </c>
      <c r="EZH1215" s="75">
        <f t="shared" si="380"/>
        <v>448.774</v>
      </c>
      <c r="EZI1215" s="200" t="s">
        <v>29</v>
      </c>
      <c r="EZJ1215" s="255" t="s">
        <v>26</v>
      </c>
      <c r="EZK1215" s="201">
        <v>7</v>
      </c>
      <c r="EZL1215" s="201">
        <v>2</v>
      </c>
      <c r="EZM1215" s="202" t="s">
        <v>237</v>
      </c>
      <c r="EZN1215" s="203">
        <v>0</v>
      </c>
      <c r="EZO1215" s="203">
        <v>210</v>
      </c>
      <c r="EZP1215" s="75">
        <f t="shared" ref="EZP1215:FBT1215" si="381">EZP1216+EZP1217</f>
        <v>448.774</v>
      </c>
      <c r="EZQ1215" s="200" t="s">
        <v>29</v>
      </c>
      <c r="EZR1215" s="255" t="s">
        <v>26</v>
      </c>
      <c r="EZS1215" s="201">
        <v>7</v>
      </c>
      <c r="EZT1215" s="201">
        <v>2</v>
      </c>
      <c r="EZU1215" s="202" t="s">
        <v>237</v>
      </c>
      <c r="EZV1215" s="203">
        <v>0</v>
      </c>
      <c r="EZW1215" s="203">
        <v>210</v>
      </c>
      <c r="EZX1215" s="75">
        <f t="shared" si="381"/>
        <v>448.774</v>
      </c>
      <c r="EZY1215" s="200" t="s">
        <v>29</v>
      </c>
      <c r="EZZ1215" s="255" t="s">
        <v>26</v>
      </c>
      <c r="FAA1215" s="201">
        <v>7</v>
      </c>
      <c r="FAB1215" s="201">
        <v>2</v>
      </c>
      <c r="FAC1215" s="202" t="s">
        <v>237</v>
      </c>
      <c r="FAD1215" s="203">
        <v>0</v>
      </c>
      <c r="FAE1215" s="203">
        <v>210</v>
      </c>
      <c r="FAF1215" s="75">
        <f t="shared" si="381"/>
        <v>448.774</v>
      </c>
      <c r="FAG1215" s="200" t="s">
        <v>29</v>
      </c>
      <c r="FAH1215" s="255" t="s">
        <v>26</v>
      </c>
      <c r="FAI1215" s="201">
        <v>7</v>
      </c>
      <c r="FAJ1215" s="201">
        <v>2</v>
      </c>
      <c r="FAK1215" s="202" t="s">
        <v>237</v>
      </c>
      <c r="FAL1215" s="203">
        <v>0</v>
      </c>
      <c r="FAM1215" s="203">
        <v>210</v>
      </c>
      <c r="FAN1215" s="75">
        <f t="shared" si="381"/>
        <v>448.774</v>
      </c>
      <c r="FAO1215" s="200" t="s">
        <v>29</v>
      </c>
      <c r="FAP1215" s="255" t="s">
        <v>26</v>
      </c>
      <c r="FAQ1215" s="201">
        <v>7</v>
      </c>
      <c r="FAR1215" s="201">
        <v>2</v>
      </c>
      <c r="FAS1215" s="202" t="s">
        <v>237</v>
      </c>
      <c r="FAT1215" s="203">
        <v>0</v>
      </c>
      <c r="FAU1215" s="203">
        <v>210</v>
      </c>
      <c r="FAV1215" s="75">
        <f t="shared" si="381"/>
        <v>448.774</v>
      </c>
      <c r="FAW1215" s="200" t="s">
        <v>29</v>
      </c>
      <c r="FAX1215" s="255" t="s">
        <v>26</v>
      </c>
      <c r="FAY1215" s="201">
        <v>7</v>
      </c>
      <c r="FAZ1215" s="201">
        <v>2</v>
      </c>
      <c r="FBA1215" s="202" t="s">
        <v>237</v>
      </c>
      <c r="FBB1215" s="203">
        <v>0</v>
      </c>
      <c r="FBC1215" s="203">
        <v>210</v>
      </c>
      <c r="FBD1215" s="75">
        <f t="shared" si="381"/>
        <v>448.774</v>
      </c>
      <c r="FBE1215" s="200" t="s">
        <v>29</v>
      </c>
      <c r="FBF1215" s="255" t="s">
        <v>26</v>
      </c>
      <c r="FBG1215" s="201">
        <v>7</v>
      </c>
      <c r="FBH1215" s="201">
        <v>2</v>
      </c>
      <c r="FBI1215" s="202" t="s">
        <v>237</v>
      </c>
      <c r="FBJ1215" s="203">
        <v>0</v>
      </c>
      <c r="FBK1215" s="203">
        <v>210</v>
      </c>
      <c r="FBL1215" s="75">
        <f t="shared" si="381"/>
        <v>448.774</v>
      </c>
      <c r="FBM1215" s="200" t="s">
        <v>29</v>
      </c>
      <c r="FBN1215" s="255" t="s">
        <v>26</v>
      </c>
      <c r="FBO1215" s="201">
        <v>7</v>
      </c>
      <c r="FBP1215" s="201">
        <v>2</v>
      </c>
      <c r="FBQ1215" s="202" t="s">
        <v>237</v>
      </c>
      <c r="FBR1215" s="203">
        <v>0</v>
      </c>
      <c r="FBS1215" s="203">
        <v>210</v>
      </c>
      <c r="FBT1215" s="75">
        <f t="shared" si="381"/>
        <v>448.774</v>
      </c>
      <c r="FBU1215" s="200" t="s">
        <v>29</v>
      </c>
      <c r="FBV1215" s="255" t="s">
        <v>26</v>
      </c>
      <c r="FBW1215" s="201">
        <v>7</v>
      </c>
      <c r="FBX1215" s="201">
        <v>2</v>
      </c>
      <c r="FBY1215" s="202" t="s">
        <v>237</v>
      </c>
      <c r="FBZ1215" s="203">
        <v>0</v>
      </c>
      <c r="FCA1215" s="203">
        <v>210</v>
      </c>
      <c r="FCB1215" s="75">
        <f t="shared" ref="FCB1215:FEF1215" si="382">FCB1216+FCB1217</f>
        <v>448.774</v>
      </c>
      <c r="FCC1215" s="200" t="s">
        <v>29</v>
      </c>
      <c r="FCD1215" s="255" t="s">
        <v>26</v>
      </c>
      <c r="FCE1215" s="201">
        <v>7</v>
      </c>
      <c r="FCF1215" s="201">
        <v>2</v>
      </c>
      <c r="FCG1215" s="202" t="s">
        <v>237</v>
      </c>
      <c r="FCH1215" s="203">
        <v>0</v>
      </c>
      <c r="FCI1215" s="203">
        <v>210</v>
      </c>
      <c r="FCJ1215" s="75">
        <f t="shared" si="382"/>
        <v>448.774</v>
      </c>
      <c r="FCK1215" s="200" t="s">
        <v>29</v>
      </c>
      <c r="FCL1215" s="255" t="s">
        <v>26</v>
      </c>
      <c r="FCM1215" s="201">
        <v>7</v>
      </c>
      <c r="FCN1215" s="201">
        <v>2</v>
      </c>
      <c r="FCO1215" s="202" t="s">
        <v>237</v>
      </c>
      <c r="FCP1215" s="203">
        <v>0</v>
      </c>
      <c r="FCQ1215" s="203">
        <v>210</v>
      </c>
      <c r="FCR1215" s="75">
        <f t="shared" si="382"/>
        <v>448.774</v>
      </c>
      <c r="FCS1215" s="200" t="s">
        <v>29</v>
      </c>
      <c r="FCT1215" s="255" t="s">
        <v>26</v>
      </c>
      <c r="FCU1215" s="201">
        <v>7</v>
      </c>
      <c r="FCV1215" s="201">
        <v>2</v>
      </c>
      <c r="FCW1215" s="202" t="s">
        <v>237</v>
      </c>
      <c r="FCX1215" s="203">
        <v>0</v>
      </c>
      <c r="FCY1215" s="203">
        <v>210</v>
      </c>
      <c r="FCZ1215" s="75">
        <f t="shared" si="382"/>
        <v>448.774</v>
      </c>
      <c r="FDA1215" s="200" t="s">
        <v>29</v>
      </c>
      <c r="FDB1215" s="255" t="s">
        <v>26</v>
      </c>
      <c r="FDC1215" s="201">
        <v>7</v>
      </c>
      <c r="FDD1215" s="201">
        <v>2</v>
      </c>
      <c r="FDE1215" s="202" t="s">
        <v>237</v>
      </c>
      <c r="FDF1215" s="203">
        <v>0</v>
      </c>
      <c r="FDG1215" s="203">
        <v>210</v>
      </c>
      <c r="FDH1215" s="75">
        <f t="shared" si="382"/>
        <v>448.774</v>
      </c>
      <c r="FDI1215" s="200" t="s">
        <v>29</v>
      </c>
      <c r="FDJ1215" s="255" t="s">
        <v>26</v>
      </c>
      <c r="FDK1215" s="201">
        <v>7</v>
      </c>
      <c r="FDL1215" s="201">
        <v>2</v>
      </c>
      <c r="FDM1215" s="202" t="s">
        <v>237</v>
      </c>
      <c r="FDN1215" s="203">
        <v>0</v>
      </c>
      <c r="FDO1215" s="203">
        <v>210</v>
      </c>
      <c r="FDP1215" s="75">
        <f t="shared" si="382"/>
        <v>448.774</v>
      </c>
      <c r="FDQ1215" s="200" t="s">
        <v>29</v>
      </c>
      <c r="FDR1215" s="255" t="s">
        <v>26</v>
      </c>
      <c r="FDS1215" s="201">
        <v>7</v>
      </c>
      <c r="FDT1215" s="201">
        <v>2</v>
      </c>
      <c r="FDU1215" s="202" t="s">
        <v>237</v>
      </c>
      <c r="FDV1215" s="203">
        <v>0</v>
      </c>
      <c r="FDW1215" s="203">
        <v>210</v>
      </c>
      <c r="FDX1215" s="75">
        <f t="shared" si="382"/>
        <v>448.774</v>
      </c>
      <c r="FDY1215" s="200" t="s">
        <v>29</v>
      </c>
      <c r="FDZ1215" s="255" t="s">
        <v>26</v>
      </c>
      <c r="FEA1215" s="201">
        <v>7</v>
      </c>
      <c r="FEB1215" s="201">
        <v>2</v>
      </c>
      <c r="FEC1215" s="202" t="s">
        <v>237</v>
      </c>
      <c r="FED1215" s="203">
        <v>0</v>
      </c>
      <c r="FEE1215" s="203">
        <v>210</v>
      </c>
      <c r="FEF1215" s="75">
        <f t="shared" si="382"/>
        <v>448.774</v>
      </c>
      <c r="FEG1215" s="200" t="s">
        <v>29</v>
      </c>
      <c r="FEH1215" s="255" t="s">
        <v>26</v>
      </c>
      <c r="FEI1215" s="201">
        <v>7</v>
      </c>
      <c r="FEJ1215" s="201">
        <v>2</v>
      </c>
      <c r="FEK1215" s="202" t="s">
        <v>237</v>
      </c>
      <c r="FEL1215" s="203">
        <v>0</v>
      </c>
      <c r="FEM1215" s="203">
        <v>210</v>
      </c>
      <c r="FEN1215" s="75">
        <f t="shared" ref="FEN1215:FGR1215" si="383">FEN1216+FEN1217</f>
        <v>448.774</v>
      </c>
      <c r="FEO1215" s="200" t="s">
        <v>29</v>
      </c>
      <c r="FEP1215" s="255" t="s">
        <v>26</v>
      </c>
      <c r="FEQ1215" s="201">
        <v>7</v>
      </c>
      <c r="FER1215" s="201">
        <v>2</v>
      </c>
      <c r="FES1215" s="202" t="s">
        <v>237</v>
      </c>
      <c r="FET1215" s="203">
        <v>0</v>
      </c>
      <c r="FEU1215" s="203">
        <v>210</v>
      </c>
      <c r="FEV1215" s="75">
        <f t="shared" si="383"/>
        <v>448.774</v>
      </c>
      <c r="FEW1215" s="200" t="s">
        <v>29</v>
      </c>
      <c r="FEX1215" s="255" t="s">
        <v>26</v>
      </c>
      <c r="FEY1215" s="201">
        <v>7</v>
      </c>
      <c r="FEZ1215" s="201">
        <v>2</v>
      </c>
      <c r="FFA1215" s="202" t="s">
        <v>237</v>
      </c>
      <c r="FFB1215" s="203">
        <v>0</v>
      </c>
      <c r="FFC1215" s="203">
        <v>210</v>
      </c>
      <c r="FFD1215" s="75">
        <f t="shared" si="383"/>
        <v>448.774</v>
      </c>
      <c r="FFE1215" s="200" t="s">
        <v>29</v>
      </c>
      <c r="FFF1215" s="255" t="s">
        <v>26</v>
      </c>
      <c r="FFG1215" s="201">
        <v>7</v>
      </c>
      <c r="FFH1215" s="201">
        <v>2</v>
      </c>
      <c r="FFI1215" s="202" t="s">
        <v>237</v>
      </c>
      <c r="FFJ1215" s="203">
        <v>0</v>
      </c>
      <c r="FFK1215" s="203">
        <v>210</v>
      </c>
      <c r="FFL1215" s="75">
        <f t="shared" si="383"/>
        <v>448.774</v>
      </c>
      <c r="FFM1215" s="200" t="s">
        <v>29</v>
      </c>
      <c r="FFN1215" s="255" t="s">
        <v>26</v>
      </c>
      <c r="FFO1215" s="201">
        <v>7</v>
      </c>
      <c r="FFP1215" s="201">
        <v>2</v>
      </c>
      <c r="FFQ1215" s="202" t="s">
        <v>237</v>
      </c>
      <c r="FFR1215" s="203">
        <v>0</v>
      </c>
      <c r="FFS1215" s="203">
        <v>210</v>
      </c>
      <c r="FFT1215" s="75">
        <f t="shared" si="383"/>
        <v>448.774</v>
      </c>
      <c r="FFU1215" s="200" t="s">
        <v>29</v>
      </c>
      <c r="FFV1215" s="255" t="s">
        <v>26</v>
      </c>
      <c r="FFW1215" s="201">
        <v>7</v>
      </c>
      <c r="FFX1215" s="201">
        <v>2</v>
      </c>
      <c r="FFY1215" s="202" t="s">
        <v>237</v>
      </c>
      <c r="FFZ1215" s="203">
        <v>0</v>
      </c>
      <c r="FGA1215" s="203">
        <v>210</v>
      </c>
      <c r="FGB1215" s="75">
        <f t="shared" si="383"/>
        <v>448.774</v>
      </c>
      <c r="FGC1215" s="200" t="s">
        <v>29</v>
      </c>
      <c r="FGD1215" s="255" t="s">
        <v>26</v>
      </c>
      <c r="FGE1215" s="201">
        <v>7</v>
      </c>
      <c r="FGF1215" s="201">
        <v>2</v>
      </c>
      <c r="FGG1215" s="202" t="s">
        <v>237</v>
      </c>
      <c r="FGH1215" s="203">
        <v>0</v>
      </c>
      <c r="FGI1215" s="203">
        <v>210</v>
      </c>
      <c r="FGJ1215" s="75">
        <f t="shared" si="383"/>
        <v>448.774</v>
      </c>
      <c r="FGK1215" s="200" t="s">
        <v>29</v>
      </c>
      <c r="FGL1215" s="255" t="s">
        <v>26</v>
      </c>
      <c r="FGM1215" s="201">
        <v>7</v>
      </c>
      <c r="FGN1215" s="201">
        <v>2</v>
      </c>
      <c r="FGO1215" s="202" t="s">
        <v>237</v>
      </c>
      <c r="FGP1215" s="203">
        <v>0</v>
      </c>
      <c r="FGQ1215" s="203">
        <v>210</v>
      </c>
      <c r="FGR1215" s="75">
        <f t="shared" si="383"/>
        <v>448.774</v>
      </c>
      <c r="FGS1215" s="200" t="s">
        <v>29</v>
      </c>
      <c r="FGT1215" s="255" t="s">
        <v>26</v>
      </c>
      <c r="FGU1215" s="201">
        <v>7</v>
      </c>
      <c r="FGV1215" s="201">
        <v>2</v>
      </c>
      <c r="FGW1215" s="202" t="s">
        <v>237</v>
      </c>
      <c r="FGX1215" s="203">
        <v>0</v>
      </c>
      <c r="FGY1215" s="203">
        <v>210</v>
      </c>
      <c r="FGZ1215" s="75">
        <f t="shared" ref="FGZ1215:FJD1215" si="384">FGZ1216+FGZ1217</f>
        <v>448.774</v>
      </c>
      <c r="FHA1215" s="200" t="s">
        <v>29</v>
      </c>
      <c r="FHB1215" s="255" t="s">
        <v>26</v>
      </c>
      <c r="FHC1215" s="201">
        <v>7</v>
      </c>
      <c r="FHD1215" s="201">
        <v>2</v>
      </c>
      <c r="FHE1215" s="202" t="s">
        <v>237</v>
      </c>
      <c r="FHF1215" s="203">
        <v>0</v>
      </c>
      <c r="FHG1215" s="203">
        <v>210</v>
      </c>
      <c r="FHH1215" s="75">
        <f t="shared" si="384"/>
        <v>448.774</v>
      </c>
      <c r="FHI1215" s="200" t="s">
        <v>29</v>
      </c>
      <c r="FHJ1215" s="255" t="s">
        <v>26</v>
      </c>
      <c r="FHK1215" s="201">
        <v>7</v>
      </c>
      <c r="FHL1215" s="201">
        <v>2</v>
      </c>
      <c r="FHM1215" s="202" t="s">
        <v>237</v>
      </c>
      <c r="FHN1215" s="203">
        <v>0</v>
      </c>
      <c r="FHO1215" s="203">
        <v>210</v>
      </c>
      <c r="FHP1215" s="75">
        <f t="shared" si="384"/>
        <v>448.774</v>
      </c>
      <c r="FHQ1215" s="200" t="s">
        <v>29</v>
      </c>
      <c r="FHR1215" s="255" t="s">
        <v>26</v>
      </c>
      <c r="FHS1215" s="201">
        <v>7</v>
      </c>
      <c r="FHT1215" s="201">
        <v>2</v>
      </c>
      <c r="FHU1215" s="202" t="s">
        <v>237</v>
      </c>
      <c r="FHV1215" s="203">
        <v>0</v>
      </c>
      <c r="FHW1215" s="203">
        <v>210</v>
      </c>
      <c r="FHX1215" s="75">
        <f t="shared" si="384"/>
        <v>448.774</v>
      </c>
      <c r="FHY1215" s="200" t="s">
        <v>29</v>
      </c>
      <c r="FHZ1215" s="255" t="s">
        <v>26</v>
      </c>
      <c r="FIA1215" s="201">
        <v>7</v>
      </c>
      <c r="FIB1215" s="201">
        <v>2</v>
      </c>
      <c r="FIC1215" s="202" t="s">
        <v>237</v>
      </c>
      <c r="FID1215" s="203">
        <v>0</v>
      </c>
      <c r="FIE1215" s="203">
        <v>210</v>
      </c>
      <c r="FIF1215" s="75">
        <f t="shared" si="384"/>
        <v>448.774</v>
      </c>
      <c r="FIG1215" s="200" t="s">
        <v>29</v>
      </c>
      <c r="FIH1215" s="255" t="s">
        <v>26</v>
      </c>
      <c r="FII1215" s="201">
        <v>7</v>
      </c>
      <c r="FIJ1215" s="201">
        <v>2</v>
      </c>
      <c r="FIK1215" s="202" t="s">
        <v>237</v>
      </c>
      <c r="FIL1215" s="203">
        <v>0</v>
      </c>
      <c r="FIM1215" s="203">
        <v>210</v>
      </c>
      <c r="FIN1215" s="75">
        <f t="shared" si="384"/>
        <v>448.774</v>
      </c>
      <c r="FIO1215" s="200" t="s">
        <v>29</v>
      </c>
      <c r="FIP1215" s="255" t="s">
        <v>26</v>
      </c>
      <c r="FIQ1215" s="201">
        <v>7</v>
      </c>
      <c r="FIR1215" s="201">
        <v>2</v>
      </c>
      <c r="FIS1215" s="202" t="s">
        <v>237</v>
      </c>
      <c r="FIT1215" s="203">
        <v>0</v>
      </c>
      <c r="FIU1215" s="203">
        <v>210</v>
      </c>
      <c r="FIV1215" s="75">
        <f t="shared" si="384"/>
        <v>448.774</v>
      </c>
      <c r="FIW1215" s="200" t="s">
        <v>29</v>
      </c>
      <c r="FIX1215" s="255" t="s">
        <v>26</v>
      </c>
      <c r="FIY1215" s="201">
        <v>7</v>
      </c>
      <c r="FIZ1215" s="201">
        <v>2</v>
      </c>
      <c r="FJA1215" s="202" t="s">
        <v>237</v>
      </c>
      <c r="FJB1215" s="203">
        <v>0</v>
      </c>
      <c r="FJC1215" s="203">
        <v>210</v>
      </c>
      <c r="FJD1215" s="75">
        <f t="shared" si="384"/>
        <v>448.774</v>
      </c>
      <c r="FJE1215" s="200" t="s">
        <v>29</v>
      </c>
      <c r="FJF1215" s="255" t="s">
        <v>26</v>
      </c>
      <c r="FJG1215" s="201">
        <v>7</v>
      </c>
      <c r="FJH1215" s="201">
        <v>2</v>
      </c>
      <c r="FJI1215" s="202" t="s">
        <v>237</v>
      </c>
      <c r="FJJ1215" s="203">
        <v>0</v>
      </c>
      <c r="FJK1215" s="203">
        <v>210</v>
      </c>
      <c r="FJL1215" s="75">
        <f t="shared" ref="FJL1215:FLP1215" si="385">FJL1216+FJL1217</f>
        <v>448.774</v>
      </c>
      <c r="FJM1215" s="200" t="s">
        <v>29</v>
      </c>
      <c r="FJN1215" s="255" t="s">
        <v>26</v>
      </c>
      <c r="FJO1215" s="201">
        <v>7</v>
      </c>
      <c r="FJP1215" s="201">
        <v>2</v>
      </c>
      <c r="FJQ1215" s="202" t="s">
        <v>237</v>
      </c>
      <c r="FJR1215" s="203">
        <v>0</v>
      </c>
      <c r="FJS1215" s="203">
        <v>210</v>
      </c>
      <c r="FJT1215" s="75">
        <f t="shared" si="385"/>
        <v>448.774</v>
      </c>
      <c r="FJU1215" s="200" t="s">
        <v>29</v>
      </c>
      <c r="FJV1215" s="255" t="s">
        <v>26</v>
      </c>
      <c r="FJW1215" s="201">
        <v>7</v>
      </c>
      <c r="FJX1215" s="201">
        <v>2</v>
      </c>
      <c r="FJY1215" s="202" t="s">
        <v>237</v>
      </c>
      <c r="FJZ1215" s="203">
        <v>0</v>
      </c>
      <c r="FKA1215" s="203">
        <v>210</v>
      </c>
      <c r="FKB1215" s="75">
        <f t="shared" si="385"/>
        <v>448.774</v>
      </c>
      <c r="FKC1215" s="200" t="s">
        <v>29</v>
      </c>
      <c r="FKD1215" s="255" t="s">
        <v>26</v>
      </c>
      <c r="FKE1215" s="201">
        <v>7</v>
      </c>
      <c r="FKF1215" s="201">
        <v>2</v>
      </c>
      <c r="FKG1215" s="202" t="s">
        <v>237</v>
      </c>
      <c r="FKH1215" s="203">
        <v>0</v>
      </c>
      <c r="FKI1215" s="203">
        <v>210</v>
      </c>
      <c r="FKJ1215" s="75">
        <f t="shared" si="385"/>
        <v>448.774</v>
      </c>
      <c r="FKK1215" s="200" t="s">
        <v>29</v>
      </c>
      <c r="FKL1215" s="255" t="s">
        <v>26</v>
      </c>
      <c r="FKM1215" s="201">
        <v>7</v>
      </c>
      <c r="FKN1215" s="201">
        <v>2</v>
      </c>
      <c r="FKO1215" s="202" t="s">
        <v>237</v>
      </c>
      <c r="FKP1215" s="203">
        <v>0</v>
      </c>
      <c r="FKQ1215" s="203">
        <v>210</v>
      </c>
      <c r="FKR1215" s="75">
        <f t="shared" si="385"/>
        <v>448.774</v>
      </c>
      <c r="FKS1215" s="200" t="s">
        <v>29</v>
      </c>
      <c r="FKT1215" s="255" t="s">
        <v>26</v>
      </c>
      <c r="FKU1215" s="201">
        <v>7</v>
      </c>
      <c r="FKV1215" s="201">
        <v>2</v>
      </c>
      <c r="FKW1215" s="202" t="s">
        <v>237</v>
      </c>
      <c r="FKX1215" s="203">
        <v>0</v>
      </c>
      <c r="FKY1215" s="203">
        <v>210</v>
      </c>
      <c r="FKZ1215" s="75">
        <f t="shared" si="385"/>
        <v>448.774</v>
      </c>
      <c r="FLA1215" s="200" t="s">
        <v>29</v>
      </c>
      <c r="FLB1215" s="255" t="s">
        <v>26</v>
      </c>
      <c r="FLC1215" s="201">
        <v>7</v>
      </c>
      <c r="FLD1215" s="201">
        <v>2</v>
      </c>
      <c r="FLE1215" s="202" t="s">
        <v>237</v>
      </c>
      <c r="FLF1215" s="203">
        <v>0</v>
      </c>
      <c r="FLG1215" s="203">
        <v>210</v>
      </c>
      <c r="FLH1215" s="75">
        <f t="shared" si="385"/>
        <v>448.774</v>
      </c>
      <c r="FLI1215" s="200" t="s">
        <v>29</v>
      </c>
      <c r="FLJ1215" s="255" t="s">
        <v>26</v>
      </c>
      <c r="FLK1215" s="201">
        <v>7</v>
      </c>
      <c r="FLL1215" s="201">
        <v>2</v>
      </c>
      <c r="FLM1215" s="202" t="s">
        <v>237</v>
      </c>
      <c r="FLN1215" s="203">
        <v>0</v>
      </c>
      <c r="FLO1215" s="203">
        <v>210</v>
      </c>
      <c r="FLP1215" s="75">
        <f t="shared" si="385"/>
        <v>448.774</v>
      </c>
      <c r="FLQ1215" s="200" t="s">
        <v>29</v>
      </c>
      <c r="FLR1215" s="255" t="s">
        <v>26</v>
      </c>
      <c r="FLS1215" s="201">
        <v>7</v>
      </c>
      <c r="FLT1215" s="201">
        <v>2</v>
      </c>
      <c r="FLU1215" s="202" t="s">
        <v>237</v>
      </c>
      <c r="FLV1215" s="203">
        <v>0</v>
      </c>
      <c r="FLW1215" s="203">
        <v>210</v>
      </c>
      <c r="FLX1215" s="75">
        <f t="shared" ref="FLX1215:FOB1215" si="386">FLX1216+FLX1217</f>
        <v>448.774</v>
      </c>
      <c r="FLY1215" s="200" t="s">
        <v>29</v>
      </c>
      <c r="FLZ1215" s="255" t="s">
        <v>26</v>
      </c>
      <c r="FMA1215" s="201">
        <v>7</v>
      </c>
      <c r="FMB1215" s="201">
        <v>2</v>
      </c>
      <c r="FMC1215" s="202" t="s">
        <v>237</v>
      </c>
      <c r="FMD1215" s="203">
        <v>0</v>
      </c>
      <c r="FME1215" s="203">
        <v>210</v>
      </c>
      <c r="FMF1215" s="75">
        <f t="shared" si="386"/>
        <v>448.774</v>
      </c>
      <c r="FMG1215" s="200" t="s">
        <v>29</v>
      </c>
      <c r="FMH1215" s="255" t="s">
        <v>26</v>
      </c>
      <c r="FMI1215" s="201">
        <v>7</v>
      </c>
      <c r="FMJ1215" s="201">
        <v>2</v>
      </c>
      <c r="FMK1215" s="202" t="s">
        <v>237</v>
      </c>
      <c r="FML1215" s="203">
        <v>0</v>
      </c>
      <c r="FMM1215" s="203">
        <v>210</v>
      </c>
      <c r="FMN1215" s="75">
        <f t="shared" si="386"/>
        <v>448.774</v>
      </c>
      <c r="FMO1215" s="200" t="s">
        <v>29</v>
      </c>
      <c r="FMP1215" s="255" t="s">
        <v>26</v>
      </c>
      <c r="FMQ1215" s="201">
        <v>7</v>
      </c>
      <c r="FMR1215" s="201">
        <v>2</v>
      </c>
      <c r="FMS1215" s="202" t="s">
        <v>237</v>
      </c>
      <c r="FMT1215" s="203">
        <v>0</v>
      </c>
      <c r="FMU1215" s="203">
        <v>210</v>
      </c>
      <c r="FMV1215" s="75">
        <f t="shared" si="386"/>
        <v>448.774</v>
      </c>
      <c r="FMW1215" s="200" t="s">
        <v>29</v>
      </c>
      <c r="FMX1215" s="255" t="s">
        <v>26</v>
      </c>
      <c r="FMY1215" s="201">
        <v>7</v>
      </c>
      <c r="FMZ1215" s="201">
        <v>2</v>
      </c>
      <c r="FNA1215" s="202" t="s">
        <v>237</v>
      </c>
      <c r="FNB1215" s="203">
        <v>0</v>
      </c>
      <c r="FNC1215" s="203">
        <v>210</v>
      </c>
      <c r="FND1215" s="75">
        <f t="shared" si="386"/>
        <v>448.774</v>
      </c>
      <c r="FNE1215" s="200" t="s">
        <v>29</v>
      </c>
      <c r="FNF1215" s="255" t="s">
        <v>26</v>
      </c>
      <c r="FNG1215" s="201">
        <v>7</v>
      </c>
      <c r="FNH1215" s="201">
        <v>2</v>
      </c>
      <c r="FNI1215" s="202" t="s">
        <v>237</v>
      </c>
      <c r="FNJ1215" s="203">
        <v>0</v>
      </c>
      <c r="FNK1215" s="203">
        <v>210</v>
      </c>
      <c r="FNL1215" s="75">
        <f t="shared" si="386"/>
        <v>448.774</v>
      </c>
      <c r="FNM1215" s="200" t="s">
        <v>29</v>
      </c>
      <c r="FNN1215" s="255" t="s">
        <v>26</v>
      </c>
      <c r="FNO1215" s="201">
        <v>7</v>
      </c>
      <c r="FNP1215" s="201">
        <v>2</v>
      </c>
      <c r="FNQ1215" s="202" t="s">
        <v>237</v>
      </c>
      <c r="FNR1215" s="203">
        <v>0</v>
      </c>
      <c r="FNS1215" s="203">
        <v>210</v>
      </c>
      <c r="FNT1215" s="75">
        <f t="shared" si="386"/>
        <v>448.774</v>
      </c>
      <c r="FNU1215" s="200" t="s">
        <v>29</v>
      </c>
      <c r="FNV1215" s="255" t="s">
        <v>26</v>
      </c>
      <c r="FNW1215" s="201">
        <v>7</v>
      </c>
      <c r="FNX1215" s="201">
        <v>2</v>
      </c>
      <c r="FNY1215" s="202" t="s">
        <v>237</v>
      </c>
      <c r="FNZ1215" s="203">
        <v>0</v>
      </c>
      <c r="FOA1215" s="203">
        <v>210</v>
      </c>
      <c r="FOB1215" s="75">
        <f t="shared" si="386"/>
        <v>448.774</v>
      </c>
      <c r="FOC1215" s="200" t="s">
        <v>29</v>
      </c>
      <c r="FOD1215" s="255" t="s">
        <v>26</v>
      </c>
      <c r="FOE1215" s="201">
        <v>7</v>
      </c>
      <c r="FOF1215" s="201">
        <v>2</v>
      </c>
      <c r="FOG1215" s="202" t="s">
        <v>237</v>
      </c>
      <c r="FOH1215" s="203">
        <v>0</v>
      </c>
      <c r="FOI1215" s="203">
        <v>210</v>
      </c>
      <c r="FOJ1215" s="75">
        <f t="shared" ref="FOJ1215:FQN1215" si="387">FOJ1216+FOJ1217</f>
        <v>448.774</v>
      </c>
      <c r="FOK1215" s="200" t="s">
        <v>29</v>
      </c>
      <c r="FOL1215" s="255" t="s">
        <v>26</v>
      </c>
      <c r="FOM1215" s="201">
        <v>7</v>
      </c>
      <c r="FON1215" s="201">
        <v>2</v>
      </c>
      <c r="FOO1215" s="202" t="s">
        <v>237</v>
      </c>
      <c r="FOP1215" s="203">
        <v>0</v>
      </c>
      <c r="FOQ1215" s="203">
        <v>210</v>
      </c>
      <c r="FOR1215" s="75">
        <f t="shared" si="387"/>
        <v>448.774</v>
      </c>
      <c r="FOS1215" s="200" t="s">
        <v>29</v>
      </c>
      <c r="FOT1215" s="255" t="s">
        <v>26</v>
      </c>
      <c r="FOU1215" s="201">
        <v>7</v>
      </c>
      <c r="FOV1215" s="201">
        <v>2</v>
      </c>
      <c r="FOW1215" s="202" t="s">
        <v>237</v>
      </c>
      <c r="FOX1215" s="203">
        <v>0</v>
      </c>
      <c r="FOY1215" s="203">
        <v>210</v>
      </c>
      <c r="FOZ1215" s="75">
        <f t="shared" si="387"/>
        <v>448.774</v>
      </c>
      <c r="FPA1215" s="200" t="s">
        <v>29</v>
      </c>
      <c r="FPB1215" s="255" t="s">
        <v>26</v>
      </c>
      <c r="FPC1215" s="201">
        <v>7</v>
      </c>
      <c r="FPD1215" s="201">
        <v>2</v>
      </c>
      <c r="FPE1215" s="202" t="s">
        <v>237</v>
      </c>
      <c r="FPF1215" s="203">
        <v>0</v>
      </c>
      <c r="FPG1215" s="203">
        <v>210</v>
      </c>
      <c r="FPH1215" s="75">
        <f t="shared" si="387"/>
        <v>448.774</v>
      </c>
      <c r="FPI1215" s="200" t="s">
        <v>29</v>
      </c>
      <c r="FPJ1215" s="255" t="s">
        <v>26</v>
      </c>
      <c r="FPK1215" s="201">
        <v>7</v>
      </c>
      <c r="FPL1215" s="201">
        <v>2</v>
      </c>
      <c r="FPM1215" s="202" t="s">
        <v>237</v>
      </c>
      <c r="FPN1215" s="203">
        <v>0</v>
      </c>
      <c r="FPO1215" s="203">
        <v>210</v>
      </c>
      <c r="FPP1215" s="75">
        <f t="shared" si="387"/>
        <v>448.774</v>
      </c>
      <c r="FPQ1215" s="200" t="s">
        <v>29</v>
      </c>
      <c r="FPR1215" s="255" t="s">
        <v>26</v>
      </c>
      <c r="FPS1215" s="201">
        <v>7</v>
      </c>
      <c r="FPT1215" s="201">
        <v>2</v>
      </c>
      <c r="FPU1215" s="202" t="s">
        <v>237</v>
      </c>
      <c r="FPV1215" s="203">
        <v>0</v>
      </c>
      <c r="FPW1215" s="203">
        <v>210</v>
      </c>
      <c r="FPX1215" s="75">
        <f t="shared" si="387"/>
        <v>448.774</v>
      </c>
      <c r="FPY1215" s="200" t="s">
        <v>29</v>
      </c>
      <c r="FPZ1215" s="255" t="s">
        <v>26</v>
      </c>
      <c r="FQA1215" s="201">
        <v>7</v>
      </c>
      <c r="FQB1215" s="201">
        <v>2</v>
      </c>
      <c r="FQC1215" s="202" t="s">
        <v>237</v>
      </c>
      <c r="FQD1215" s="203">
        <v>0</v>
      </c>
      <c r="FQE1215" s="203">
        <v>210</v>
      </c>
      <c r="FQF1215" s="75">
        <f t="shared" si="387"/>
        <v>448.774</v>
      </c>
      <c r="FQG1215" s="200" t="s">
        <v>29</v>
      </c>
      <c r="FQH1215" s="255" t="s">
        <v>26</v>
      </c>
      <c r="FQI1215" s="201">
        <v>7</v>
      </c>
      <c r="FQJ1215" s="201">
        <v>2</v>
      </c>
      <c r="FQK1215" s="202" t="s">
        <v>237</v>
      </c>
      <c r="FQL1215" s="203">
        <v>0</v>
      </c>
      <c r="FQM1215" s="203">
        <v>210</v>
      </c>
      <c r="FQN1215" s="75">
        <f t="shared" si="387"/>
        <v>448.774</v>
      </c>
      <c r="FQO1215" s="200" t="s">
        <v>29</v>
      </c>
      <c r="FQP1215" s="255" t="s">
        <v>26</v>
      </c>
      <c r="FQQ1215" s="201">
        <v>7</v>
      </c>
      <c r="FQR1215" s="201">
        <v>2</v>
      </c>
      <c r="FQS1215" s="202" t="s">
        <v>237</v>
      </c>
      <c r="FQT1215" s="203">
        <v>0</v>
      </c>
      <c r="FQU1215" s="203">
        <v>210</v>
      </c>
      <c r="FQV1215" s="75">
        <f t="shared" ref="FQV1215:FSZ1215" si="388">FQV1216+FQV1217</f>
        <v>448.774</v>
      </c>
      <c r="FQW1215" s="200" t="s">
        <v>29</v>
      </c>
      <c r="FQX1215" s="255" t="s">
        <v>26</v>
      </c>
      <c r="FQY1215" s="201">
        <v>7</v>
      </c>
      <c r="FQZ1215" s="201">
        <v>2</v>
      </c>
      <c r="FRA1215" s="202" t="s">
        <v>237</v>
      </c>
      <c r="FRB1215" s="203">
        <v>0</v>
      </c>
      <c r="FRC1215" s="203">
        <v>210</v>
      </c>
      <c r="FRD1215" s="75">
        <f t="shared" si="388"/>
        <v>448.774</v>
      </c>
      <c r="FRE1215" s="200" t="s">
        <v>29</v>
      </c>
      <c r="FRF1215" s="255" t="s">
        <v>26</v>
      </c>
      <c r="FRG1215" s="201">
        <v>7</v>
      </c>
      <c r="FRH1215" s="201">
        <v>2</v>
      </c>
      <c r="FRI1215" s="202" t="s">
        <v>237</v>
      </c>
      <c r="FRJ1215" s="203">
        <v>0</v>
      </c>
      <c r="FRK1215" s="203">
        <v>210</v>
      </c>
      <c r="FRL1215" s="75">
        <f t="shared" si="388"/>
        <v>448.774</v>
      </c>
      <c r="FRM1215" s="200" t="s">
        <v>29</v>
      </c>
      <c r="FRN1215" s="255" t="s">
        <v>26</v>
      </c>
      <c r="FRO1215" s="201">
        <v>7</v>
      </c>
      <c r="FRP1215" s="201">
        <v>2</v>
      </c>
      <c r="FRQ1215" s="202" t="s">
        <v>237</v>
      </c>
      <c r="FRR1215" s="203">
        <v>0</v>
      </c>
      <c r="FRS1215" s="203">
        <v>210</v>
      </c>
      <c r="FRT1215" s="75">
        <f t="shared" si="388"/>
        <v>448.774</v>
      </c>
      <c r="FRU1215" s="200" t="s">
        <v>29</v>
      </c>
      <c r="FRV1215" s="255" t="s">
        <v>26</v>
      </c>
      <c r="FRW1215" s="201">
        <v>7</v>
      </c>
      <c r="FRX1215" s="201">
        <v>2</v>
      </c>
      <c r="FRY1215" s="202" t="s">
        <v>237</v>
      </c>
      <c r="FRZ1215" s="203">
        <v>0</v>
      </c>
      <c r="FSA1215" s="203">
        <v>210</v>
      </c>
      <c r="FSB1215" s="75">
        <f t="shared" si="388"/>
        <v>448.774</v>
      </c>
      <c r="FSC1215" s="200" t="s">
        <v>29</v>
      </c>
      <c r="FSD1215" s="255" t="s">
        <v>26</v>
      </c>
      <c r="FSE1215" s="201">
        <v>7</v>
      </c>
      <c r="FSF1215" s="201">
        <v>2</v>
      </c>
      <c r="FSG1215" s="202" t="s">
        <v>237</v>
      </c>
      <c r="FSH1215" s="203">
        <v>0</v>
      </c>
      <c r="FSI1215" s="203">
        <v>210</v>
      </c>
      <c r="FSJ1215" s="75">
        <f t="shared" si="388"/>
        <v>448.774</v>
      </c>
      <c r="FSK1215" s="200" t="s">
        <v>29</v>
      </c>
      <c r="FSL1215" s="255" t="s">
        <v>26</v>
      </c>
      <c r="FSM1215" s="201">
        <v>7</v>
      </c>
      <c r="FSN1215" s="201">
        <v>2</v>
      </c>
      <c r="FSO1215" s="202" t="s">
        <v>237</v>
      </c>
      <c r="FSP1215" s="203">
        <v>0</v>
      </c>
      <c r="FSQ1215" s="203">
        <v>210</v>
      </c>
      <c r="FSR1215" s="75">
        <f t="shared" si="388"/>
        <v>448.774</v>
      </c>
      <c r="FSS1215" s="200" t="s">
        <v>29</v>
      </c>
      <c r="FST1215" s="255" t="s">
        <v>26</v>
      </c>
      <c r="FSU1215" s="201">
        <v>7</v>
      </c>
      <c r="FSV1215" s="201">
        <v>2</v>
      </c>
      <c r="FSW1215" s="202" t="s">
        <v>237</v>
      </c>
      <c r="FSX1215" s="203">
        <v>0</v>
      </c>
      <c r="FSY1215" s="203">
        <v>210</v>
      </c>
      <c r="FSZ1215" s="75">
        <f t="shared" si="388"/>
        <v>448.774</v>
      </c>
      <c r="FTA1215" s="200" t="s">
        <v>29</v>
      </c>
      <c r="FTB1215" s="255" t="s">
        <v>26</v>
      </c>
      <c r="FTC1215" s="201">
        <v>7</v>
      </c>
      <c r="FTD1215" s="201">
        <v>2</v>
      </c>
      <c r="FTE1215" s="202" t="s">
        <v>237</v>
      </c>
      <c r="FTF1215" s="203">
        <v>0</v>
      </c>
      <c r="FTG1215" s="203">
        <v>210</v>
      </c>
      <c r="FTH1215" s="75">
        <f t="shared" ref="FTH1215:FVL1215" si="389">FTH1216+FTH1217</f>
        <v>448.774</v>
      </c>
      <c r="FTI1215" s="200" t="s">
        <v>29</v>
      </c>
      <c r="FTJ1215" s="255" t="s">
        <v>26</v>
      </c>
      <c r="FTK1215" s="201">
        <v>7</v>
      </c>
      <c r="FTL1215" s="201">
        <v>2</v>
      </c>
      <c r="FTM1215" s="202" t="s">
        <v>237</v>
      </c>
      <c r="FTN1215" s="203">
        <v>0</v>
      </c>
      <c r="FTO1215" s="203">
        <v>210</v>
      </c>
      <c r="FTP1215" s="75">
        <f t="shared" si="389"/>
        <v>448.774</v>
      </c>
      <c r="FTQ1215" s="200" t="s">
        <v>29</v>
      </c>
      <c r="FTR1215" s="255" t="s">
        <v>26</v>
      </c>
      <c r="FTS1215" s="201">
        <v>7</v>
      </c>
      <c r="FTT1215" s="201">
        <v>2</v>
      </c>
      <c r="FTU1215" s="202" t="s">
        <v>237</v>
      </c>
      <c r="FTV1215" s="203">
        <v>0</v>
      </c>
      <c r="FTW1215" s="203">
        <v>210</v>
      </c>
      <c r="FTX1215" s="75">
        <f t="shared" si="389"/>
        <v>448.774</v>
      </c>
      <c r="FTY1215" s="200" t="s">
        <v>29</v>
      </c>
      <c r="FTZ1215" s="255" t="s">
        <v>26</v>
      </c>
      <c r="FUA1215" s="201">
        <v>7</v>
      </c>
      <c r="FUB1215" s="201">
        <v>2</v>
      </c>
      <c r="FUC1215" s="202" t="s">
        <v>237</v>
      </c>
      <c r="FUD1215" s="203">
        <v>0</v>
      </c>
      <c r="FUE1215" s="203">
        <v>210</v>
      </c>
      <c r="FUF1215" s="75">
        <f t="shared" si="389"/>
        <v>448.774</v>
      </c>
      <c r="FUG1215" s="200" t="s">
        <v>29</v>
      </c>
      <c r="FUH1215" s="255" t="s">
        <v>26</v>
      </c>
      <c r="FUI1215" s="201">
        <v>7</v>
      </c>
      <c r="FUJ1215" s="201">
        <v>2</v>
      </c>
      <c r="FUK1215" s="202" t="s">
        <v>237</v>
      </c>
      <c r="FUL1215" s="203">
        <v>0</v>
      </c>
      <c r="FUM1215" s="203">
        <v>210</v>
      </c>
      <c r="FUN1215" s="75">
        <f t="shared" si="389"/>
        <v>448.774</v>
      </c>
      <c r="FUO1215" s="200" t="s">
        <v>29</v>
      </c>
      <c r="FUP1215" s="255" t="s">
        <v>26</v>
      </c>
      <c r="FUQ1215" s="201">
        <v>7</v>
      </c>
      <c r="FUR1215" s="201">
        <v>2</v>
      </c>
      <c r="FUS1215" s="202" t="s">
        <v>237</v>
      </c>
      <c r="FUT1215" s="203">
        <v>0</v>
      </c>
      <c r="FUU1215" s="203">
        <v>210</v>
      </c>
      <c r="FUV1215" s="75">
        <f t="shared" si="389"/>
        <v>448.774</v>
      </c>
      <c r="FUW1215" s="200" t="s">
        <v>29</v>
      </c>
      <c r="FUX1215" s="255" t="s">
        <v>26</v>
      </c>
      <c r="FUY1215" s="201">
        <v>7</v>
      </c>
      <c r="FUZ1215" s="201">
        <v>2</v>
      </c>
      <c r="FVA1215" s="202" t="s">
        <v>237</v>
      </c>
      <c r="FVB1215" s="203">
        <v>0</v>
      </c>
      <c r="FVC1215" s="203">
        <v>210</v>
      </c>
      <c r="FVD1215" s="75">
        <f t="shared" si="389"/>
        <v>448.774</v>
      </c>
      <c r="FVE1215" s="200" t="s">
        <v>29</v>
      </c>
      <c r="FVF1215" s="255" t="s">
        <v>26</v>
      </c>
      <c r="FVG1215" s="201">
        <v>7</v>
      </c>
      <c r="FVH1215" s="201">
        <v>2</v>
      </c>
      <c r="FVI1215" s="202" t="s">
        <v>237</v>
      </c>
      <c r="FVJ1215" s="203">
        <v>0</v>
      </c>
      <c r="FVK1215" s="203">
        <v>210</v>
      </c>
      <c r="FVL1215" s="75">
        <f t="shared" si="389"/>
        <v>448.774</v>
      </c>
      <c r="FVM1215" s="200" t="s">
        <v>29</v>
      </c>
      <c r="FVN1215" s="255" t="s">
        <v>26</v>
      </c>
      <c r="FVO1215" s="201">
        <v>7</v>
      </c>
      <c r="FVP1215" s="201">
        <v>2</v>
      </c>
      <c r="FVQ1215" s="202" t="s">
        <v>237</v>
      </c>
      <c r="FVR1215" s="203">
        <v>0</v>
      </c>
      <c r="FVS1215" s="203">
        <v>210</v>
      </c>
      <c r="FVT1215" s="75">
        <f t="shared" ref="FVT1215:FXX1215" si="390">FVT1216+FVT1217</f>
        <v>448.774</v>
      </c>
      <c r="FVU1215" s="200" t="s">
        <v>29</v>
      </c>
      <c r="FVV1215" s="255" t="s">
        <v>26</v>
      </c>
      <c r="FVW1215" s="201">
        <v>7</v>
      </c>
      <c r="FVX1215" s="201">
        <v>2</v>
      </c>
      <c r="FVY1215" s="202" t="s">
        <v>237</v>
      </c>
      <c r="FVZ1215" s="203">
        <v>0</v>
      </c>
      <c r="FWA1215" s="203">
        <v>210</v>
      </c>
      <c r="FWB1215" s="75">
        <f t="shared" si="390"/>
        <v>448.774</v>
      </c>
      <c r="FWC1215" s="200" t="s">
        <v>29</v>
      </c>
      <c r="FWD1215" s="255" t="s">
        <v>26</v>
      </c>
      <c r="FWE1215" s="201">
        <v>7</v>
      </c>
      <c r="FWF1215" s="201">
        <v>2</v>
      </c>
      <c r="FWG1215" s="202" t="s">
        <v>237</v>
      </c>
      <c r="FWH1215" s="203">
        <v>0</v>
      </c>
      <c r="FWI1215" s="203">
        <v>210</v>
      </c>
      <c r="FWJ1215" s="75">
        <f t="shared" si="390"/>
        <v>448.774</v>
      </c>
      <c r="FWK1215" s="200" t="s">
        <v>29</v>
      </c>
      <c r="FWL1215" s="255" t="s">
        <v>26</v>
      </c>
      <c r="FWM1215" s="201">
        <v>7</v>
      </c>
      <c r="FWN1215" s="201">
        <v>2</v>
      </c>
      <c r="FWO1215" s="202" t="s">
        <v>237</v>
      </c>
      <c r="FWP1215" s="203">
        <v>0</v>
      </c>
      <c r="FWQ1215" s="203">
        <v>210</v>
      </c>
      <c r="FWR1215" s="75">
        <f t="shared" si="390"/>
        <v>448.774</v>
      </c>
      <c r="FWS1215" s="200" t="s">
        <v>29</v>
      </c>
      <c r="FWT1215" s="255" t="s">
        <v>26</v>
      </c>
      <c r="FWU1215" s="201">
        <v>7</v>
      </c>
      <c r="FWV1215" s="201">
        <v>2</v>
      </c>
      <c r="FWW1215" s="202" t="s">
        <v>237</v>
      </c>
      <c r="FWX1215" s="203">
        <v>0</v>
      </c>
      <c r="FWY1215" s="203">
        <v>210</v>
      </c>
      <c r="FWZ1215" s="75">
        <f t="shared" si="390"/>
        <v>448.774</v>
      </c>
      <c r="FXA1215" s="200" t="s">
        <v>29</v>
      </c>
      <c r="FXB1215" s="255" t="s">
        <v>26</v>
      </c>
      <c r="FXC1215" s="201">
        <v>7</v>
      </c>
      <c r="FXD1215" s="201">
        <v>2</v>
      </c>
      <c r="FXE1215" s="202" t="s">
        <v>237</v>
      </c>
      <c r="FXF1215" s="203">
        <v>0</v>
      </c>
      <c r="FXG1215" s="203">
        <v>210</v>
      </c>
      <c r="FXH1215" s="75">
        <f t="shared" si="390"/>
        <v>448.774</v>
      </c>
      <c r="FXI1215" s="200" t="s">
        <v>29</v>
      </c>
      <c r="FXJ1215" s="255" t="s">
        <v>26</v>
      </c>
      <c r="FXK1215" s="201">
        <v>7</v>
      </c>
      <c r="FXL1215" s="201">
        <v>2</v>
      </c>
      <c r="FXM1215" s="202" t="s">
        <v>237</v>
      </c>
      <c r="FXN1215" s="203">
        <v>0</v>
      </c>
      <c r="FXO1215" s="203">
        <v>210</v>
      </c>
      <c r="FXP1215" s="75">
        <f t="shared" si="390"/>
        <v>448.774</v>
      </c>
      <c r="FXQ1215" s="200" t="s">
        <v>29</v>
      </c>
      <c r="FXR1215" s="255" t="s">
        <v>26</v>
      </c>
      <c r="FXS1215" s="201">
        <v>7</v>
      </c>
      <c r="FXT1215" s="201">
        <v>2</v>
      </c>
      <c r="FXU1215" s="202" t="s">
        <v>237</v>
      </c>
      <c r="FXV1215" s="203">
        <v>0</v>
      </c>
      <c r="FXW1215" s="203">
        <v>210</v>
      </c>
      <c r="FXX1215" s="75">
        <f t="shared" si="390"/>
        <v>448.774</v>
      </c>
      <c r="FXY1215" s="200" t="s">
        <v>29</v>
      </c>
      <c r="FXZ1215" s="255" t="s">
        <v>26</v>
      </c>
      <c r="FYA1215" s="201">
        <v>7</v>
      </c>
      <c r="FYB1215" s="201">
        <v>2</v>
      </c>
      <c r="FYC1215" s="202" t="s">
        <v>237</v>
      </c>
      <c r="FYD1215" s="203">
        <v>0</v>
      </c>
      <c r="FYE1215" s="203">
        <v>210</v>
      </c>
      <c r="FYF1215" s="75">
        <f t="shared" ref="FYF1215:GAJ1215" si="391">FYF1216+FYF1217</f>
        <v>448.774</v>
      </c>
      <c r="FYG1215" s="200" t="s">
        <v>29</v>
      </c>
      <c r="FYH1215" s="255" t="s">
        <v>26</v>
      </c>
      <c r="FYI1215" s="201">
        <v>7</v>
      </c>
      <c r="FYJ1215" s="201">
        <v>2</v>
      </c>
      <c r="FYK1215" s="202" t="s">
        <v>237</v>
      </c>
      <c r="FYL1215" s="203">
        <v>0</v>
      </c>
      <c r="FYM1215" s="203">
        <v>210</v>
      </c>
      <c r="FYN1215" s="75">
        <f t="shared" si="391"/>
        <v>448.774</v>
      </c>
      <c r="FYO1215" s="200" t="s">
        <v>29</v>
      </c>
      <c r="FYP1215" s="255" t="s">
        <v>26</v>
      </c>
      <c r="FYQ1215" s="201">
        <v>7</v>
      </c>
      <c r="FYR1215" s="201">
        <v>2</v>
      </c>
      <c r="FYS1215" s="202" t="s">
        <v>237</v>
      </c>
      <c r="FYT1215" s="203">
        <v>0</v>
      </c>
      <c r="FYU1215" s="203">
        <v>210</v>
      </c>
      <c r="FYV1215" s="75">
        <f t="shared" si="391"/>
        <v>448.774</v>
      </c>
      <c r="FYW1215" s="200" t="s">
        <v>29</v>
      </c>
      <c r="FYX1215" s="255" t="s">
        <v>26</v>
      </c>
      <c r="FYY1215" s="201">
        <v>7</v>
      </c>
      <c r="FYZ1215" s="201">
        <v>2</v>
      </c>
      <c r="FZA1215" s="202" t="s">
        <v>237</v>
      </c>
      <c r="FZB1215" s="203">
        <v>0</v>
      </c>
      <c r="FZC1215" s="203">
        <v>210</v>
      </c>
      <c r="FZD1215" s="75">
        <f t="shared" si="391"/>
        <v>448.774</v>
      </c>
      <c r="FZE1215" s="200" t="s">
        <v>29</v>
      </c>
      <c r="FZF1215" s="255" t="s">
        <v>26</v>
      </c>
      <c r="FZG1215" s="201">
        <v>7</v>
      </c>
      <c r="FZH1215" s="201">
        <v>2</v>
      </c>
      <c r="FZI1215" s="202" t="s">
        <v>237</v>
      </c>
      <c r="FZJ1215" s="203">
        <v>0</v>
      </c>
      <c r="FZK1215" s="203">
        <v>210</v>
      </c>
      <c r="FZL1215" s="75">
        <f t="shared" si="391"/>
        <v>448.774</v>
      </c>
      <c r="FZM1215" s="200" t="s">
        <v>29</v>
      </c>
      <c r="FZN1215" s="255" t="s">
        <v>26</v>
      </c>
      <c r="FZO1215" s="201">
        <v>7</v>
      </c>
      <c r="FZP1215" s="201">
        <v>2</v>
      </c>
      <c r="FZQ1215" s="202" t="s">
        <v>237</v>
      </c>
      <c r="FZR1215" s="203">
        <v>0</v>
      </c>
      <c r="FZS1215" s="203">
        <v>210</v>
      </c>
      <c r="FZT1215" s="75">
        <f t="shared" si="391"/>
        <v>448.774</v>
      </c>
      <c r="FZU1215" s="200" t="s">
        <v>29</v>
      </c>
      <c r="FZV1215" s="255" t="s">
        <v>26</v>
      </c>
      <c r="FZW1215" s="201">
        <v>7</v>
      </c>
      <c r="FZX1215" s="201">
        <v>2</v>
      </c>
      <c r="FZY1215" s="202" t="s">
        <v>237</v>
      </c>
      <c r="FZZ1215" s="203">
        <v>0</v>
      </c>
      <c r="GAA1215" s="203">
        <v>210</v>
      </c>
      <c r="GAB1215" s="75">
        <f t="shared" si="391"/>
        <v>448.774</v>
      </c>
      <c r="GAC1215" s="200" t="s">
        <v>29</v>
      </c>
      <c r="GAD1215" s="255" t="s">
        <v>26</v>
      </c>
      <c r="GAE1215" s="201">
        <v>7</v>
      </c>
      <c r="GAF1215" s="201">
        <v>2</v>
      </c>
      <c r="GAG1215" s="202" t="s">
        <v>237</v>
      </c>
      <c r="GAH1215" s="203">
        <v>0</v>
      </c>
      <c r="GAI1215" s="203">
        <v>210</v>
      </c>
      <c r="GAJ1215" s="75">
        <f t="shared" si="391"/>
        <v>448.774</v>
      </c>
      <c r="GAK1215" s="200" t="s">
        <v>29</v>
      </c>
      <c r="GAL1215" s="255" t="s">
        <v>26</v>
      </c>
      <c r="GAM1215" s="201">
        <v>7</v>
      </c>
      <c r="GAN1215" s="201">
        <v>2</v>
      </c>
      <c r="GAO1215" s="202" t="s">
        <v>237</v>
      </c>
      <c r="GAP1215" s="203">
        <v>0</v>
      </c>
      <c r="GAQ1215" s="203">
        <v>210</v>
      </c>
      <c r="GAR1215" s="75">
        <f t="shared" ref="GAR1215:GCV1215" si="392">GAR1216+GAR1217</f>
        <v>448.774</v>
      </c>
      <c r="GAS1215" s="200" t="s">
        <v>29</v>
      </c>
      <c r="GAT1215" s="255" t="s">
        <v>26</v>
      </c>
      <c r="GAU1215" s="201">
        <v>7</v>
      </c>
      <c r="GAV1215" s="201">
        <v>2</v>
      </c>
      <c r="GAW1215" s="202" t="s">
        <v>237</v>
      </c>
      <c r="GAX1215" s="203">
        <v>0</v>
      </c>
      <c r="GAY1215" s="203">
        <v>210</v>
      </c>
      <c r="GAZ1215" s="75">
        <f t="shared" si="392"/>
        <v>448.774</v>
      </c>
      <c r="GBA1215" s="200" t="s">
        <v>29</v>
      </c>
      <c r="GBB1215" s="255" t="s">
        <v>26</v>
      </c>
      <c r="GBC1215" s="201">
        <v>7</v>
      </c>
      <c r="GBD1215" s="201">
        <v>2</v>
      </c>
      <c r="GBE1215" s="202" t="s">
        <v>237</v>
      </c>
      <c r="GBF1215" s="203">
        <v>0</v>
      </c>
      <c r="GBG1215" s="203">
        <v>210</v>
      </c>
      <c r="GBH1215" s="75">
        <f t="shared" si="392"/>
        <v>448.774</v>
      </c>
      <c r="GBI1215" s="200" t="s">
        <v>29</v>
      </c>
      <c r="GBJ1215" s="255" t="s">
        <v>26</v>
      </c>
      <c r="GBK1215" s="201">
        <v>7</v>
      </c>
      <c r="GBL1215" s="201">
        <v>2</v>
      </c>
      <c r="GBM1215" s="202" t="s">
        <v>237</v>
      </c>
      <c r="GBN1215" s="203">
        <v>0</v>
      </c>
      <c r="GBO1215" s="203">
        <v>210</v>
      </c>
      <c r="GBP1215" s="75">
        <f t="shared" si="392"/>
        <v>448.774</v>
      </c>
      <c r="GBQ1215" s="200" t="s">
        <v>29</v>
      </c>
      <c r="GBR1215" s="255" t="s">
        <v>26</v>
      </c>
      <c r="GBS1215" s="201">
        <v>7</v>
      </c>
      <c r="GBT1215" s="201">
        <v>2</v>
      </c>
      <c r="GBU1215" s="202" t="s">
        <v>237</v>
      </c>
      <c r="GBV1215" s="203">
        <v>0</v>
      </c>
      <c r="GBW1215" s="203">
        <v>210</v>
      </c>
      <c r="GBX1215" s="75">
        <f t="shared" si="392"/>
        <v>448.774</v>
      </c>
      <c r="GBY1215" s="200" t="s">
        <v>29</v>
      </c>
      <c r="GBZ1215" s="255" t="s">
        <v>26</v>
      </c>
      <c r="GCA1215" s="201">
        <v>7</v>
      </c>
      <c r="GCB1215" s="201">
        <v>2</v>
      </c>
      <c r="GCC1215" s="202" t="s">
        <v>237</v>
      </c>
      <c r="GCD1215" s="203">
        <v>0</v>
      </c>
      <c r="GCE1215" s="203">
        <v>210</v>
      </c>
      <c r="GCF1215" s="75">
        <f t="shared" si="392"/>
        <v>448.774</v>
      </c>
      <c r="GCG1215" s="200" t="s">
        <v>29</v>
      </c>
      <c r="GCH1215" s="255" t="s">
        <v>26</v>
      </c>
      <c r="GCI1215" s="201">
        <v>7</v>
      </c>
      <c r="GCJ1215" s="201">
        <v>2</v>
      </c>
      <c r="GCK1215" s="202" t="s">
        <v>237</v>
      </c>
      <c r="GCL1215" s="203">
        <v>0</v>
      </c>
      <c r="GCM1215" s="203">
        <v>210</v>
      </c>
      <c r="GCN1215" s="75">
        <f t="shared" si="392"/>
        <v>448.774</v>
      </c>
      <c r="GCO1215" s="200" t="s">
        <v>29</v>
      </c>
      <c r="GCP1215" s="255" t="s">
        <v>26</v>
      </c>
      <c r="GCQ1215" s="201">
        <v>7</v>
      </c>
      <c r="GCR1215" s="201">
        <v>2</v>
      </c>
      <c r="GCS1215" s="202" t="s">
        <v>237</v>
      </c>
      <c r="GCT1215" s="203">
        <v>0</v>
      </c>
      <c r="GCU1215" s="203">
        <v>210</v>
      </c>
      <c r="GCV1215" s="75">
        <f t="shared" si="392"/>
        <v>448.774</v>
      </c>
      <c r="GCW1215" s="200" t="s">
        <v>29</v>
      </c>
      <c r="GCX1215" s="255" t="s">
        <v>26</v>
      </c>
      <c r="GCY1215" s="201">
        <v>7</v>
      </c>
      <c r="GCZ1215" s="201">
        <v>2</v>
      </c>
      <c r="GDA1215" s="202" t="s">
        <v>237</v>
      </c>
      <c r="GDB1215" s="203">
        <v>0</v>
      </c>
      <c r="GDC1215" s="203">
        <v>210</v>
      </c>
      <c r="GDD1215" s="75">
        <f t="shared" ref="GDD1215:GFH1215" si="393">GDD1216+GDD1217</f>
        <v>448.774</v>
      </c>
      <c r="GDE1215" s="200" t="s">
        <v>29</v>
      </c>
      <c r="GDF1215" s="255" t="s">
        <v>26</v>
      </c>
      <c r="GDG1215" s="201">
        <v>7</v>
      </c>
      <c r="GDH1215" s="201">
        <v>2</v>
      </c>
      <c r="GDI1215" s="202" t="s">
        <v>237</v>
      </c>
      <c r="GDJ1215" s="203">
        <v>0</v>
      </c>
      <c r="GDK1215" s="203">
        <v>210</v>
      </c>
      <c r="GDL1215" s="75">
        <f t="shared" si="393"/>
        <v>448.774</v>
      </c>
      <c r="GDM1215" s="200" t="s">
        <v>29</v>
      </c>
      <c r="GDN1215" s="255" t="s">
        <v>26</v>
      </c>
      <c r="GDO1215" s="201">
        <v>7</v>
      </c>
      <c r="GDP1215" s="201">
        <v>2</v>
      </c>
      <c r="GDQ1215" s="202" t="s">
        <v>237</v>
      </c>
      <c r="GDR1215" s="203">
        <v>0</v>
      </c>
      <c r="GDS1215" s="203">
        <v>210</v>
      </c>
      <c r="GDT1215" s="75">
        <f t="shared" si="393"/>
        <v>448.774</v>
      </c>
      <c r="GDU1215" s="200" t="s">
        <v>29</v>
      </c>
      <c r="GDV1215" s="255" t="s">
        <v>26</v>
      </c>
      <c r="GDW1215" s="201">
        <v>7</v>
      </c>
      <c r="GDX1215" s="201">
        <v>2</v>
      </c>
      <c r="GDY1215" s="202" t="s">
        <v>237</v>
      </c>
      <c r="GDZ1215" s="203">
        <v>0</v>
      </c>
      <c r="GEA1215" s="203">
        <v>210</v>
      </c>
      <c r="GEB1215" s="75">
        <f t="shared" si="393"/>
        <v>448.774</v>
      </c>
      <c r="GEC1215" s="200" t="s">
        <v>29</v>
      </c>
      <c r="GED1215" s="255" t="s">
        <v>26</v>
      </c>
      <c r="GEE1215" s="201">
        <v>7</v>
      </c>
      <c r="GEF1215" s="201">
        <v>2</v>
      </c>
      <c r="GEG1215" s="202" t="s">
        <v>237</v>
      </c>
      <c r="GEH1215" s="203">
        <v>0</v>
      </c>
      <c r="GEI1215" s="203">
        <v>210</v>
      </c>
      <c r="GEJ1215" s="75">
        <f t="shared" si="393"/>
        <v>448.774</v>
      </c>
      <c r="GEK1215" s="200" t="s">
        <v>29</v>
      </c>
      <c r="GEL1215" s="255" t="s">
        <v>26</v>
      </c>
      <c r="GEM1215" s="201">
        <v>7</v>
      </c>
      <c r="GEN1215" s="201">
        <v>2</v>
      </c>
      <c r="GEO1215" s="202" t="s">
        <v>237</v>
      </c>
      <c r="GEP1215" s="203">
        <v>0</v>
      </c>
      <c r="GEQ1215" s="203">
        <v>210</v>
      </c>
      <c r="GER1215" s="75">
        <f t="shared" si="393"/>
        <v>448.774</v>
      </c>
      <c r="GES1215" s="200" t="s">
        <v>29</v>
      </c>
      <c r="GET1215" s="255" t="s">
        <v>26</v>
      </c>
      <c r="GEU1215" s="201">
        <v>7</v>
      </c>
      <c r="GEV1215" s="201">
        <v>2</v>
      </c>
      <c r="GEW1215" s="202" t="s">
        <v>237</v>
      </c>
      <c r="GEX1215" s="203">
        <v>0</v>
      </c>
      <c r="GEY1215" s="203">
        <v>210</v>
      </c>
      <c r="GEZ1215" s="75">
        <f t="shared" si="393"/>
        <v>448.774</v>
      </c>
      <c r="GFA1215" s="200" t="s">
        <v>29</v>
      </c>
      <c r="GFB1215" s="255" t="s">
        <v>26</v>
      </c>
      <c r="GFC1215" s="201">
        <v>7</v>
      </c>
      <c r="GFD1215" s="201">
        <v>2</v>
      </c>
      <c r="GFE1215" s="202" t="s">
        <v>237</v>
      </c>
      <c r="GFF1215" s="203">
        <v>0</v>
      </c>
      <c r="GFG1215" s="203">
        <v>210</v>
      </c>
      <c r="GFH1215" s="75">
        <f t="shared" si="393"/>
        <v>448.774</v>
      </c>
      <c r="GFI1215" s="200" t="s">
        <v>29</v>
      </c>
      <c r="GFJ1215" s="255" t="s">
        <v>26</v>
      </c>
      <c r="GFK1215" s="201">
        <v>7</v>
      </c>
      <c r="GFL1215" s="201">
        <v>2</v>
      </c>
      <c r="GFM1215" s="202" t="s">
        <v>237</v>
      </c>
      <c r="GFN1215" s="203">
        <v>0</v>
      </c>
      <c r="GFO1215" s="203">
        <v>210</v>
      </c>
      <c r="GFP1215" s="75">
        <f t="shared" ref="GFP1215:GHT1215" si="394">GFP1216+GFP1217</f>
        <v>448.774</v>
      </c>
      <c r="GFQ1215" s="200" t="s">
        <v>29</v>
      </c>
      <c r="GFR1215" s="255" t="s">
        <v>26</v>
      </c>
      <c r="GFS1215" s="201">
        <v>7</v>
      </c>
      <c r="GFT1215" s="201">
        <v>2</v>
      </c>
      <c r="GFU1215" s="202" t="s">
        <v>237</v>
      </c>
      <c r="GFV1215" s="203">
        <v>0</v>
      </c>
      <c r="GFW1215" s="203">
        <v>210</v>
      </c>
      <c r="GFX1215" s="75">
        <f t="shared" si="394"/>
        <v>448.774</v>
      </c>
      <c r="GFY1215" s="200" t="s">
        <v>29</v>
      </c>
      <c r="GFZ1215" s="255" t="s">
        <v>26</v>
      </c>
      <c r="GGA1215" s="201">
        <v>7</v>
      </c>
      <c r="GGB1215" s="201">
        <v>2</v>
      </c>
      <c r="GGC1215" s="202" t="s">
        <v>237</v>
      </c>
      <c r="GGD1215" s="203">
        <v>0</v>
      </c>
      <c r="GGE1215" s="203">
        <v>210</v>
      </c>
      <c r="GGF1215" s="75">
        <f t="shared" si="394"/>
        <v>448.774</v>
      </c>
      <c r="GGG1215" s="200" t="s">
        <v>29</v>
      </c>
      <c r="GGH1215" s="255" t="s">
        <v>26</v>
      </c>
      <c r="GGI1215" s="201">
        <v>7</v>
      </c>
      <c r="GGJ1215" s="201">
        <v>2</v>
      </c>
      <c r="GGK1215" s="202" t="s">
        <v>237</v>
      </c>
      <c r="GGL1215" s="203">
        <v>0</v>
      </c>
      <c r="GGM1215" s="203">
        <v>210</v>
      </c>
      <c r="GGN1215" s="75">
        <f t="shared" si="394"/>
        <v>448.774</v>
      </c>
      <c r="GGO1215" s="200" t="s">
        <v>29</v>
      </c>
      <c r="GGP1215" s="255" t="s">
        <v>26</v>
      </c>
      <c r="GGQ1215" s="201">
        <v>7</v>
      </c>
      <c r="GGR1215" s="201">
        <v>2</v>
      </c>
      <c r="GGS1215" s="202" t="s">
        <v>237</v>
      </c>
      <c r="GGT1215" s="203">
        <v>0</v>
      </c>
      <c r="GGU1215" s="203">
        <v>210</v>
      </c>
      <c r="GGV1215" s="75">
        <f t="shared" si="394"/>
        <v>448.774</v>
      </c>
      <c r="GGW1215" s="200" t="s">
        <v>29</v>
      </c>
      <c r="GGX1215" s="255" t="s">
        <v>26</v>
      </c>
      <c r="GGY1215" s="201">
        <v>7</v>
      </c>
      <c r="GGZ1215" s="201">
        <v>2</v>
      </c>
      <c r="GHA1215" s="202" t="s">
        <v>237</v>
      </c>
      <c r="GHB1215" s="203">
        <v>0</v>
      </c>
      <c r="GHC1215" s="203">
        <v>210</v>
      </c>
      <c r="GHD1215" s="75">
        <f t="shared" si="394"/>
        <v>448.774</v>
      </c>
      <c r="GHE1215" s="200" t="s">
        <v>29</v>
      </c>
      <c r="GHF1215" s="255" t="s">
        <v>26</v>
      </c>
      <c r="GHG1215" s="201">
        <v>7</v>
      </c>
      <c r="GHH1215" s="201">
        <v>2</v>
      </c>
      <c r="GHI1215" s="202" t="s">
        <v>237</v>
      </c>
      <c r="GHJ1215" s="203">
        <v>0</v>
      </c>
      <c r="GHK1215" s="203">
        <v>210</v>
      </c>
      <c r="GHL1215" s="75">
        <f t="shared" si="394"/>
        <v>448.774</v>
      </c>
      <c r="GHM1215" s="200" t="s">
        <v>29</v>
      </c>
      <c r="GHN1215" s="255" t="s">
        <v>26</v>
      </c>
      <c r="GHO1215" s="201">
        <v>7</v>
      </c>
      <c r="GHP1215" s="201">
        <v>2</v>
      </c>
      <c r="GHQ1215" s="202" t="s">
        <v>237</v>
      </c>
      <c r="GHR1215" s="203">
        <v>0</v>
      </c>
      <c r="GHS1215" s="203">
        <v>210</v>
      </c>
      <c r="GHT1215" s="75">
        <f t="shared" si="394"/>
        <v>448.774</v>
      </c>
      <c r="GHU1215" s="200" t="s">
        <v>29</v>
      </c>
      <c r="GHV1215" s="255" t="s">
        <v>26</v>
      </c>
      <c r="GHW1215" s="201">
        <v>7</v>
      </c>
      <c r="GHX1215" s="201">
        <v>2</v>
      </c>
      <c r="GHY1215" s="202" t="s">
        <v>237</v>
      </c>
      <c r="GHZ1215" s="203">
        <v>0</v>
      </c>
      <c r="GIA1215" s="203">
        <v>210</v>
      </c>
      <c r="GIB1215" s="75">
        <f t="shared" ref="GIB1215:GKF1215" si="395">GIB1216+GIB1217</f>
        <v>448.774</v>
      </c>
      <c r="GIC1215" s="200" t="s">
        <v>29</v>
      </c>
      <c r="GID1215" s="255" t="s">
        <v>26</v>
      </c>
      <c r="GIE1215" s="201">
        <v>7</v>
      </c>
      <c r="GIF1215" s="201">
        <v>2</v>
      </c>
      <c r="GIG1215" s="202" t="s">
        <v>237</v>
      </c>
      <c r="GIH1215" s="203">
        <v>0</v>
      </c>
      <c r="GII1215" s="203">
        <v>210</v>
      </c>
      <c r="GIJ1215" s="75">
        <f t="shared" si="395"/>
        <v>448.774</v>
      </c>
      <c r="GIK1215" s="200" t="s">
        <v>29</v>
      </c>
      <c r="GIL1215" s="255" t="s">
        <v>26</v>
      </c>
      <c r="GIM1215" s="201">
        <v>7</v>
      </c>
      <c r="GIN1215" s="201">
        <v>2</v>
      </c>
      <c r="GIO1215" s="202" t="s">
        <v>237</v>
      </c>
      <c r="GIP1215" s="203">
        <v>0</v>
      </c>
      <c r="GIQ1215" s="203">
        <v>210</v>
      </c>
      <c r="GIR1215" s="75">
        <f t="shared" si="395"/>
        <v>448.774</v>
      </c>
      <c r="GIS1215" s="200" t="s">
        <v>29</v>
      </c>
      <c r="GIT1215" s="255" t="s">
        <v>26</v>
      </c>
      <c r="GIU1215" s="201">
        <v>7</v>
      </c>
      <c r="GIV1215" s="201">
        <v>2</v>
      </c>
      <c r="GIW1215" s="202" t="s">
        <v>237</v>
      </c>
      <c r="GIX1215" s="203">
        <v>0</v>
      </c>
      <c r="GIY1215" s="203">
        <v>210</v>
      </c>
      <c r="GIZ1215" s="75">
        <f t="shared" si="395"/>
        <v>448.774</v>
      </c>
      <c r="GJA1215" s="200" t="s">
        <v>29</v>
      </c>
      <c r="GJB1215" s="255" t="s">
        <v>26</v>
      </c>
      <c r="GJC1215" s="201">
        <v>7</v>
      </c>
      <c r="GJD1215" s="201">
        <v>2</v>
      </c>
      <c r="GJE1215" s="202" t="s">
        <v>237</v>
      </c>
      <c r="GJF1215" s="203">
        <v>0</v>
      </c>
      <c r="GJG1215" s="203">
        <v>210</v>
      </c>
      <c r="GJH1215" s="75">
        <f t="shared" si="395"/>
        <v>448.774</v>
      </c>
      <c r="GJI1215" s="200" t="s">
        <v>29</v>
      </c>
      <c r="GJJ1215" s="255" t="s">
        <v>26</v>
      </c>
      <c r="GJK1215" s="201">
        <v>7</v>
      </c>
      <c r="GJL1215" s="201">
        <v>2</v>
      </c>
      <c r="GJM1215" s="202" t="s">
        <v>237</v>
      </c>
      <c r="GJN1215" s="203">
        <v>0</v>
      </c>
      <c r="GJO1215" s="203">
        <v>210</v>
      </c>
      <c r="GJP1215" s="75">
        <f t="shared" si="395"/>
        <v>448.774</v>
      </c>
      <c r="GJQ1215" s="200" t="s">
        <v>29</v>
      </c>
      <c r="GJR1215" s="255" t="s">
        <v>26</v>
      </c>
      <c r="GJS1215" s="201">
        <v>7</v>
      </c>
      <c r="GJT1215" s="201">
        <v>2</v>
      </c>
      <c r="GJU1215" s="202" t="s">
        <v>237</v>
      </c>
      <c r="GJV1215" s="203">
        <v>0</v>
      </c>
      <c r="GJW1215" s="203">
        <v>210</v>
      </c>
      <c r="GJX1215" s="75">
        <f t="shared" si="395"/>
        <v>448.774</v>
      </c>
      <c r="GJY1215" s="200" t="s">
        <v>29</v>
      </c>
      <c r="GJZ1215" s="255" t="s">
        <v>26</v>
      </c>
      <c r="GKA1215" s="201">
        <v>7</v>
      </c>
      <c r="GKB1215" s="201">
        <v>2</v>
      </c>
      <c r="GKC1215" s="202" t="s">
        <v>237</v>
      </c>
      <c r="GKD1215" s="203">
        <v>0</v>
      </c>
      <c r="GKE1215" s="203">
        <v>210</v>
      </c>
      <c r="GKF1215" s="75">
        <f t="shared" si="395"/>
        <v>448.774</v>
      </c>
      <c r="GKG1215" s="200" t="s">
        <v>29</v>
      </c>
      <c r="GKH1215" s="255" t="s">
        <v>26</v>
      </c>
      <c r="GKI1215" s="201">
        <v>7</v>
      </c>
      <c r="GKJ1215" s="201">
        <v>2</v>
      </c>
      <c r="GKK1215" s="202" t="s">
        <v>237</v>
      </c>
      <c r="GKL1215" s="203">
        <v>0</v>
      </c>
      <c r="GKM1215" s="203">
        <v>210</v>
      </c>
      <c r="GKN1215" s="75">
        <f t="shared" ref="GKN1215:GMR1215" si="396">GKN1216+GKN1217</f>
        <v>448.774</v>
      </c>
      <c r="GKO1215" s="200" t="s">
        <v>29</v>
      </c>
      <c r="GKP1215" s="255" t="s">
        <v>26</v>
      </c>
      <c r="GKQ1215" s="201">
        <v>7</v>
      </c>
      <c r="GKR1215" s="201">
        <v>2</v>
      </c>
      <c r="GKS1215" s="202" t="s">
        <v>237</v>
      </c>
      <c r="GKT1215" s="203">
        <v>0</v>
      </c>
      <c r="GKU1215" s="203">
        <v>210</v>
      </c>
      <c r="GKV1215" s="75">
        <f t="shared" si="396"/>
        <v>448.774</v>
      </c>
      <c r="GKW1215" s="200" t="s">
        <v>29</v>
      </c>
      <c r="GKX1215" s="255" t="s">
        <v>26</v>
      </c>
      <c r="GKY1215" s="201">
        <v>7</v>
      </c>
      <c r="GKZ1215" s="201">
        <v>2</v>
      </c>
      <c r="GLA1215" s="202" t="s">
        <v>237</v>
      </c>
      <c r="GLB1215" s="203">
        <v>0</v>
      </c>
      <c r="GLC1215" s="203">
        <v>210</v>
      </c>
      <c r="GLD1215" s="75">
        <f t="shared" si="396"/>
        <v>448.774</v>
      </c>
      <c r="GLE1215" s="200" t="s">
        <v>29</v>
      </c>
      <c r="GLF1215" s="255" t="s">
        <v>26</v>
      </c>
      <c r="GLG1215" s="201">
        <v>7</v>
      </c>
      <c r="GLH1215" s="201">
        <v>2</v>
      </c>
      <c r="GLI1215" s="202" t="s">
        <v>237</v>
      </c>
      <c r="GLJ1215" s="203">
        <v>0</v>
      </c>
      <c r="GLK1215" s="203">
        <v>210</v>
      </c>
      <c r="GLL1215" s="75">
        <f t="shared" si="396"/>
        <v>448.774</v>
      </c>
      <c r="GLM1215" s="200" t="s">
        <v>29</v>
      </c>
      <c r="GLN1215" s="255" t="s">
        <v>26</v>
      </c>
      <c r="GLO1215" s="201">
        <v>7</v>
      </c>
      <c r="GLP1215" s="201">
        <v>2</v>
      </c>
      <c r="GLQ1215" s="202" t="s">
        <v>237</v>
      </c>
      <c r="GLR1215" s="203">
        <v>0</v>
      </c>
      <c r="GLS1215" s="203">
        <v>210</v>
      </c>
      <c r="GLT1215" s="75">
        <f t="shared" si="396"/>
        <v>448.774</v>
      </c>
      <c r="GLU1215" s="200" t="s">
        <v>29</v>
      </c>
      <c r="GLV1215" s="255" t="s">
        <v>26</v>
      </c>
      <c r="GLW1215" s="201">
        <v>7</v>
      </c>
      <c r="GLX1215" s="201">
        <v>2</v>
      </c>
      <c r="GLY1215" s="202" t="s">
        <v>237</v>
      </c>
      <c r="GLZ1215" s="203">
        <v>0</v>
      </c>
      <c r="GMA1215" s="203">
        <v>210</v>
      </c>
      <c r="GMB1215" s="75">
        <f t="shared" si="396"/>
        <v>448.774</v>
      </c>
      <c r="GMC1215" s="200" t="s">
        <v>29</v>
      </c>
      <c r="GMD1215" s="255" t="s">
        <v>26</v>
      </c>
      <c r="GME1215" s="201">
        <v>7</v>
      </c>
      <c r="GMF1215" s="201">
        <v>2</v>
      </c>
      <c r="GMG1215" s="202" t="s">
        <v>237</v>
      </c>
      <c r="GMH1215" s="203">
        <v>0</v>
      </c>
      <c r="GMI1215" s="203">
        <v>210</v>
      </c>
      <c r="GMJ1215" s="75">
        <f t="shared" si="396"/>
        <v>448.774</v>
      </c>
      <c r="GMK1215" s="200" t="s">
        <v>29</v>
      </c>
      <c r="GML1215" s="255" t="s">
        <v>26</v>
      </c>
      <c r="GMM1215" s="201">
        <v>7</v>
      </c>
      <c r="GMN1215" s="201">
        <v>2</v>
      </c>
      <c r="GMO1215" s="202" t="s">
        <v>237</v>
      </c>
      <c r="GMP1215" s="203">
        <v>0</v>
      </c>
      <c r="GMQ1215" s="203">
        <v>210</v>
      </c>
      <c r="GMR1215" s="75">
        <f t="shared" si="396"/>
        <v>448.774</v>
      </c>
      <c r="GMS1215" s="200" t="s">
        <v>29</v>
      </c>
      <c r="GMT1215" s="255" t="s">
        <v>26</v>
      </c>
      <c r="GMU1215" s="201">
        <v>7</v>
      </c>
      <c r="GMV1215" s="201">
        <v>2</v>
      </c>
      <c r="GMW1215" s="202" t="s">
        <v>237</v>
      </c>
      <c r="GMX1215" s="203">
        <v>0</v>
      </c>
      <c r="GMY1215" s="203">
        <v>210</v>
      </c>
      <c r="GMZ1215" s="75">
        <f t="shared" ref="GMZ1215:GPD1215" si="397">GMZ1216+GMZ1217</f>
        <v>448.774</v>
      </c>
      <c r="GNA1215" s="200" t="s">
        <v>29</v>
      </c>
      <c r="GNB1215" s="255" t="s">
        <v>26</v>
      </c>
      <c r="GNC1215" s="201">
        <v>7</v>
      </c>
      <c r="GND1215" s="201">
        <v>2</v>
      </c>
      <c r="GNE1215" s="202" t="s">
        <v>237</v>
      </c>
      <c r="GNF1215" s="203">
        <v>0</v>
      </c>
      <c r="GNG1215" s="203">
        <v>210</v>
      </c>
      <c r="GNH1215" s="75">
        <f t="shared" si="397"/>
        <v>448.774</v>
      </c>
      <c r="GNI1215" s="200" t="s">
        <v>29</v>
      </c>
      <c r="GNJ1215" s="255" t="s">
        <v>26</v>
      </c>
      <c r="GNK1215" s="201">
        <v>7</v>
      </c>
      <c r="GNL1215" s="201">
        <v>2</v>
      </c>
      <c r="GNM1215" s="202" t="s">
        <v>237</v>
      </c>
      <c r="GNN1215" s="203">
        <v>0</v>
      </c>
      <c r="GNO1215" s="203">
        <v>210</v>
      </c>
      <c r="GNP1215" s="75">
        <f t="shared" si="397"/>
        <v>448.774</v>
      </c>
      <c r="GNQ1215" s="200" t="s">
        <v>29</v>
      </c>
      <c r="GNR1215" s="255" t="s">
        <v>26</v>
      </c>
      <c r="GNS1215" s="201">
        <v>7</v>
      </c>
      <c r="GNT1215" s="201">
        <v>2</v>
      </c>
      <c r="GNU1215" s="202" t="s">
        <v>237</v>
      </c>
      <c r="GNV1215" s="203">
        <v>0</v>
      </c>
      <c r="GNW1215" s="203">
        <v>210</v>
      </c>
      <c r="GNX1215" s="75">
        <f t="shared" si="397"/>
        <v>448.774</v>
      </c>
      <c r="GNY1215" s="200" t="s">
        <v>29</v>
      </c>
      <c r="GNZ1215" s="255" t="s">
        <v>26</v>
      </c>
      <c r="GOA1215" s="201">
        <v>7</v>
      </c>
      <c r="GOB1215" s="201">
        <v>2</v>
      </c>
      <c r="GOC1215" s="202" t="s">
        <v>237</v>
      </c>
      <c r="GOD1215" s="203">
        <v>0</v>
      </c>
      <c r="GOE1215" s="203">
        <v>210</v>
      </c>
      <c r="GOF1215" s="75">
        <f t="shared" si="397"/>
        <v>448.774</v>
      </c>
      <c r="GOG1215" s="200" t="s">
        <v>29</v>
      </c>
      <c r="GOH1215" s="255" t="s">
        <v>26</v>
      </c>
      <c r="GOI1215" s="201">
        <v>7</v>
      </c>
      <c r="GOJ1215" s="201">
        <v>2</v>
      </c>
      <c r="GOK1215" s="202" t="s">
        <v>237</v>
      </c>
      <c r="GOL1215" s="203">
        <v>0</v>
      </c>
      <c r="GOM1215" s="203">
        <v>210</v>
      </c>
      <c r="GON1215" s="75">
        <f t="shared" si="397"/>
        <v>448.774</v>
      </c>
      <c r="GOO1215" s="200" t="s">
        <v>29</v>
      </c>
      <c r="GOP1215" s="255" t="s">
        <v>26</v>
      </c>
      <c r="GOQ1215" s="201">
        <v>7</v>
      </c>
      <c r="GOR1215" s="201">
        <v>2</v>
      </c>
      <c r="GOS1215" s="202" t="s">
        <v>237</v>
      </c>
      <c r="GOT1215" s="203">
        <v>0</v>
      </c>
      <c r="GOU1215" s="203">
        <v>210</v>
      </c>
      <c r="GOV1215" s="75">
        <f t="shared" si="397"/>
        <v>448.774</v>
      </c>
      <c r="GOW1215" s="200" t="s">
        <v>29</v>
      </c>
      <c r="GOX1215" s="255" t="s">
        <v>26</v>
      </c>
      <c r="GOY1215" s="201">
        <v>7</v>
      </c>
      <c r="GOZ1215" s="201">
        <v>2</v>
      </c>
      <c r="GPA1215" s="202" t="s">
        <v>237</v>
      </c>
      <c r="GPB1215" s="203">
        <v>0</v>
      </c>
      <c r="GPC1215" s="203">
        <v>210</v>
      </c>
      <c r="GPD1215" s="75">
        <f t="shared" si="397"/>
        <v>448.774</v>
      </c>
      <c r="GPE1215" s="200" t="s">
        <v>29</v>
      </c>
      <c r="GPF1215" s="255" t="s">
        <v>26</v>
      </c>
      <c r="GPG1215" s="201">
        <v>7</v>
      </c>
      <c r="GPH1215" s="201">
        <v>2</v>
      </c>
      <c r="GPI1215" s="202" t="s">
        <v>237</v>
      </c>
      <c r="GPJ1215" s="203">
        <v>0</v>
      </c>
      <c r="GPK1215" s="203">
        <v>210</v>
      </c>
      <c r="GPL1215" s="75">
        <f t="shared" ref="GPL1215:GRP1215" si="398">GPL1216+GPL1217</f>
        <v>448.774</v>
      </c>
      <c r="GPM1215" s="200" t="s">
        <v>29</v>
      </c>
      <c r="GPN1215" s="255" t="s">
        <v>26</v>
      </c>
      <c r="GPO1215" s="201">
        <v>7</v>
      </c>
      <c r="GPP1215" s="201">
        <v>2</v>
      </c>
      <c r="GPQ1215" s="202" t="s">
        <v>237</v>
      </c>
      <c r="GPR1215" s="203">
        <v>0</v>
      </c>
      <c r="GPS1215" s="203">
        <v>210</v>
      </c>
      <c r="GPT1215" s="75">
        <f t="shared" si="398"/>
        <v>448.774</v>
      </c>
      <c r="GPU1215" s="200" t="s">
        <v>29</v>
      </c>
      <c r="GPV1215" s="255" t="s">
        <v>26</v>
      </c>
      <c r="GPW1215" s="201">
        <v>7</v>
      </c>
      <c r="GPX1215" s="201">
        <v>2</v>
      </c>
      <c r="GPY1215" s="202" t="s">
        <v>237</v>
      </c>
      <c r="GPZ1215" s="203">
        <v>0</v>
      </c>
      <c r="GQA1215" s="203">
        <v>210</v>
      </c>
      <c r="GQB1215" s="75">
        <f t="shared" si="398"/>
        <v>448.774</v>
      </c>
      <c r="GQC1215" s="200" t="s">
        <v>29</v>
      </c>
      <c r="GQD1215" s="255" t="s">
        <v>26</v>
      </c>
      <c r="GQE1215" s="201">
        <v>7</v>
      </c>
      <c r="GQF1215" s="201">
        <v>2</v>
      </c>
      <c r="GQG1215" s="202" t="s">
        <v>237</v>
      </c>
      <c r="GQH1215" s="203">
        <v>0</v>
      </c>
      <c r="GQI1215" s="203">
        <v>210</v>
      </c>
      <c r="GQJ1215" s="75">
        <f t="shared" si="398"/>
        <v>448.774</v>
      </c>
      <c r="GQK1215" s="200" t="s">
        <v>29</v>
      </c>
      <c r="GQL1215" s="255" t="s">
        <v>26</v>
      </c>
      <c r="GQM1215" s="201">
        <v>7</v>
      </c>
      <c r="GQN1215" s="201">
        <v>2</v>
      </c>
      <c r="GQO1215" s="202" t="s">
        <v>237</v>
      </c>
      <c r="GQP1215" s="203">
        <v>0</v>
      </c>
      <c r="GQQ1215" s="203">
        <v>210</v>
      </c>
      <c r="GQR1215" s="75">
        <f t="shared" si="398"/>
        <v>448.774</v>
      </c>
      <c r="GQS1215" s="200" t="s">
        <v>29</v>
      </c>
      <c r="GQT1215" s="255" t="s">
        <v>26</v>
      </c>
      <c r="GQU1215" s="201">
        <v>7</v>
      </c>
      <c r="GQV1215" s="201">
        <v>2</v>
      </c>
      <c r="GQW1215" s="202" t="s">
        <v>237</v>
      </c>
      <c r="GQX1215" s="203">
        <v>0</v>
      </c>
      <c r="GQY1215" s="203">
        <v>210</v>
      </c>
      <c r="GQZ1215" s="75">
        <f t="shared" si="398"/>
        <v>448.774</v>
      </c>
      <c r="GRA1215" s="200" t="s">
        <v>29</v>
      </c>
      <c r="GRB1215" s="255" t="s">
        <v>26</v>
      </c>
      <c r="GRC1215" s="201">
        <v>7</v>
      </c>
      <c r="GRD1215" s="201">
        <v>2</v>
      </c>
      <c r="GRE1215" s="202" t="s">
        <v>237</v>
      </c>
      <c r="GRF1215" s="203">
        <v>0</v>
      </c>
      <c r="GRG1215" s="203">
        <v>210</v>
      </c>
      <c r="GRH1215" s="75">
        <f t="shared" si="398"/>
        <v>448.774</v>
      </c>
      <c r="GRI1215" s="200" t="s">
        <v>29</v>
      </c>
      <c r="GRJ1215" s="255" t="s">
        <v>26</v>
      </c>
      <c r="GRK1215" s="201">
        <v>7</v>
      </c>
      <c r="GRL1215" s="201">
        <v>2</v>
      </c>
      <c r="GRM1215" s="202" t="s">
        <v>237</v>
      </c>
      <c r="GRN1215" s="203">
        <v>0</v>
      </c>
      <c r="GRO1215" s="203">
        <v>210</v>
      </c>
      <c r="GRP1215" s="75">
        <f t="shared" si="398"/>
        <v>448.774</v>
      </c>
      <c r="GRQ1215" s="200" t="s">
        <v>29</v>
      </c>
      <c r="GRR1215" s="255" t="s">
        <v>26</v>
      </c>
      <c r="GRS1215" s="201">
        <v>7</v>
      </c>
      <c r="GRT1215" s="201">
        <v>2</v>
      </c>
      <c r="GRU1215" s="202" t="s">
        <v>237</v>
      </c>
      <c r="GRV1215" s="203">
        <v>0</v>
      </c>
      <c r="GRW1215" s="203">
        <v>210</v>
      </c>
      <c r="GRX1215" s="75">
        <f t="shared" ref="GRX1215:GUB1215" si="399">GRX1216+GRX1217</f>
        <v>448.774</v>
      </c>
      <c r="GRY1215" s="200" t="s">
        <v>29</v>
      </c>
      <c r="GRZ1215" s="255" t="s">
        <v>26</v>
      </c>
      <c r="GSA1215" s="201">
        <v>7</v>
      </c>
      <c r="GSB1215" s="201">
        <v>2</v>
      </c>
      <c r="GSC1215" s="202" t="s">
        <v>237</v>
      </c>
      <c r="GSD1215" s="203">
        <v>0</v>
      </c>
      <c r="GSE1215" s="203">
        <v>210</v>
      </c>
      <c r="GSF1215" s="75">
        <f t="shared" si="399"/>
        <v>448.774</v>
      </c>
      <c r="GSG1215" s="200" t="s">
        <v>29</v>
      </c>
      <c r="GSH1215" s="255" t="s">
        <v>26</v>
      </c>
      <c r="GSI1215" s="201">
        <v>7</v>
      </c>
      <c r="GSJ1215" s="201">
        <v>2</v>
      </c>
      <c r="GSK1215" s="202" t="s">
        <v>237</v>
      </c>
      <c r="GSL1215" s="203">
        <v>0</v>
      </c>
      <c r="GSM1215" s="203">
        <v>210</v>
      </c>
      <c r="GSN1215" s="75">
        <f t="shared" si="399"/>
        <v>448.774</v>
      </c>
      <c r="GSO1215" s="200" t="s">
        <v>29</v>
      </c>
      <c r="GSP1215" s="255" t="s">
        <v>26</v>
      </c>
      <c r="GSQ1215" s="201">
        <v>7</v>
      </c>
      <c r="GSR1215" s="201">
        <v>2</v>
      </c>
      <c r="GSS1215" s="202" t="s">
        <v>237</v>
      </c>
      <c r="GST1215" s="203">
        <v>0</v>
      </c>
      <c r="GSU1215" s="203">
        <v>210</v>
      </c>
      <c r="GSV1215" s="75">
        <f t="shared" si="399"/>
        <v>448.774</v>
      </c>
      <c r="GSW1215" s="200" t="s">
        <v>29</v>
      </c>
      <c r="GSX1215" s="255" t="s">
        <v>26</v>
      </c>
      <c r="GSY1215" s="201">
        <v>7</v>
      </c>
      <c r="GSZ1215" s="201">
        <v>2</v>
      </c>
      <c r="GTA1215" s="202" t="s">
        <v>237</v>
      </c>
      <c r="GTB1215" s="203">
        <v>0</v>
      </c>
      <c r="GTC1215" s="203">
        <v>210</v>
      </c>
      <c r="GTD1215" s="75">
        <f t="shared" si="399"/>
        <v>448.774</v>
      </c>
      <c r="GTE1215" s="200" t="s">
        <v>29</v>
      </c>
      <c r="GTF1215" s="255" t="s">
        <v>26</v>
      </c>
      <c r="GTG1215" s="201">
        <v>7</v>
      </c>
      <c r="GTH1215" s="201">
        <v>2</v>
      </c>
      <c r="GTI1215" s="202" t="s">
        <v>237</v>
      </c>
      <c r="GTJ1215" s="203">
        <v>0</v>
      </c>
      <c r="GTK1215" s="203">
        <v>210</v>
      </c>
      <c r="GTL1215" s="75">
        <f t="shared" si="399"/>
        <v>448.774</v>
      </c>
      <c r="GTM1215" s="200" t="s">
        <v>29</v>
      </c>
      <c r="GTN1215" s="255" t="s">
        <v>26</v>
      </c>
      <c r="GTO1215" s="201">
        <v>7</v>
      </c>
      <c r="GTP1215" s="201">
        <v>2</v>
      </c>
      <c r="GTQ1215" s="202" t="s">
        <v>237</v>
      </c>
      <c r="GTR1215" s="203">
        <v>0</v>
      </c>
      <c r="GTS1215" s="203">
        <v>210</v>
      </c>
      <c r="GTT1215" s="75">
        <f t="shared" si="399"/>
        <v>448.774</v>
      </c>
      <c r="GTU1215" s="200" t="s">
        <v>29</v>
      </c>
      <c r="GTV1215" s="255" t="s">
        <v>26</v>
      </c>
      <c r="GTW1215" s="201">
        <v>7</v>
      </c>
      <c r="GTX1215" s="201">
        <v>2</v>
      </c>
      <c r="GTY1215" s="202" t="s">
        <v>237</v>
      </c>
      <c r="GTZ1215" s="203">
        <v>0</v>
      </c>
      <c r="GUA1215" s="203">
        <v>210</v>
      </c>
      <c r="GUB1215" s="75">
        <f t="shared" si="399"/>
        <v>448.774</v>
      </c>
      <c r="GUC1215" s="200" t="s">
        <v>29</v>
      </c>
      <c r="GUD1215" s="255" t="s">
        <v>26</v>
      </c>
      <c r="GUE1215" s="201">
        <v>7</v>
      </c>
      <c r="GUF1215" s="201">
        <v>2</v>
      </c>
      <c r="GUG1215" s="202" t="s">
        <v>237</v>
      </c>
      <c r="GUH1215" s="203">
        <v>0</v>
      </c>
      <c r="GUI1215" s="203">
        <v>210</v>
      </c>
      <c r="GUJ1215" s="75">
        <f t="shared" ref="GUJ1215:GWN1215" si="400">GUJ1216+GUJ1217</f>
        <v>448.774</v>
      </c>
      <c r="GUK1215" s="200" t="s">
        <v>29</v>
      </c>
      <c r="GUL1215" s="255" t="s">
        <v>26</v>
      </c>
      <c r="GUM1215" s="201">
        <v>7</v>
      </c>
      <c r="GUN1215" s="201">
        <v>2</v>
      </c>
      <c r="GUO1215" s="202" t="s">
        <v>237</v>
      </c>
      <c r="GUP1215" s="203">
        <v>0</v>
      </c>
      <c r="GUQ1215" s="203">
        <v>210</v>
      </c>
      <c r="GUR1215" s="75">
        <f t="shared" si="400"/>
        <v>448.774</v>
      </c>
      <c r="GUS1215" s="200" t="s">
        <v>29</v>
      </c>
      <c r="GUT1215" s="255" t="s">
        <v>26</v>
      </c>
      <c r="GUU1215" s="201">
        <v>7</v>
      </c>
      <c r="GUV1215" s="201">
        <v>2</v>
      </c>
      <c r="GUW1215" s="202" t="s">
        <v>237</v>
      </c>
      <c r="GUX1215" s="203">
        <v>0</v>
      </c>
      <c r="GUY1215" s="203">
        <v>210</v>
      </c>
      <c r="GUZ1215" s="75">
        <f t="shared" si="400"/>
        <v>448.774</v>
      </c>
      <c r="GVA1215" s="200" t="s">
        <v>29</v>
      </c>
      <c r="GVB1215" s="255" t="s">
        <v>26</v>
      </c>
      <c r="GVC1215" s="201">
        <v>7</v>
      </c>
      <c r="GVD1215" s="201">
        <v>2</v>
      </c>
      <c r="GVE1215" s="202" t="s">
        <v>237</v>
      </c>
      <c r="GVF1215" s="203">
        <v>0</v>
      </c>
      <c r="GVG1215" s="203">
        <v>210</v>
      </c>
      <c r="GVH1215" s="75">
        <f t="shared" si="400"/>
        <v>448.774</v>
      </c>
      <c r="GVI1215" s="200" t="s">
        <v>29</v>
      </c>
      <c r="GVJ1215" s="255" t="s">
        <v>26</v>
      </c>
      <c r="GVK1215" s="201">
        <v>7</v>
      </c>
      <c r="GVL1215" s="201">
        <v>2</v>
      </c>
      <c r="GVM1215" s="202" t="s">
        <v>237</v>
      </c>
      <c r="GVN1215" s="203">
        <v>0</v>
      </c>
      <c r="GVO1215" s="203">
        <v>210</v>
      </c>
      <c r="GVP1215" s="75">
        <f t="shared" si="400"/>
        <v>448.774</v>
      </c>
      <c r="GVQ1215" s="200" t="s">
        <v>29</v>
      </c>
      <c r="GVR1215" s="255" t="s">
        <v>26</v>
      </c>
      <c r="GVS1215" s="201">
        <v>7</v>
      </c>
      <c r="GVT1215" s="201">
        <v>2</v>
      </c>
      <c r="GVU1215" s="202" t="s">
        <v>237</v>
      </c>
      <c r="GVV1215" s="203">
        <v>0</v>
      </c>
      <c r="GVW1215" s="203">
        <v>210</v>
      </c>
      <c r="GVX1215" s="75">
        <f t="shared" si="400"/>
        <v>448.774</v>
      </c>
      <c r="GVY1215" s="200" t="s">
        <v>29</v>
      </c>
      <c r="GVZ1215" s="255" t="s">
        <v>26</v>
      </c>
      <c r="GWA1215" s="201">
        <v>7</v>
      </c>
      <c r="GWB1215" s="201">
        <v>2</v>
      </c>
      <c r="GWC1215" s="202" t="s">
        <v>237</v>
      </c>
      <c r="GWD1215" s="203">
        <v>0</v>
      </c>
      <c r="GWE1215" s="203">
        <v>210</v>
      </c>
      <c r="GWF1215" s="75">
        <f t="shared" si="400"/>
        <v>448.774</v>
      </c>
      <c r="GWG1215" s="200" t="s">
        <v>29</v>
      </c>
      <c r="GWH1215" s="255" t="s">
        <v>26</v>
      </c>
      <c r="GWI1215" s="201">
        <v>7</v>
      </c>
      <c r="GWJ1215" s="201">
        <v>2</v>
      </c>
      <c r="GWK1215" s="202" t="s">
        <v>237</v>
      </c>
      <c r="GWL1215" s="203">
        <v>0</v>
      </c>
      <c r="GWM1215" s="203">
        <v>210</v>
      </c>
      <c r="GWN1215" s="75">
        <f t="shared" si="400"/>
        <v>448.774</v>
      </c>
      <c r="GWO1215" s="200" t="s">
        <v>29</v>
      </c>
      <c r="GWP1215" s="255" t="s">
        <v>26</v>
      </c>
      <c r="GWQ1215" s="201">
        <v>7</v>
      </c>
      <c r="GWR1215" s="201">
        <v>2</v>
      </c>
      <c r="GWS1215" s="202" t="s">
        <v>237</v>
      </c>
      <c r="GWT1215" s="203">
        <v>0</v>
      </c>
      <c r="GWU1215" s="203">
        <v>210</v>
      </c>
      <c r="GWV1215" s="75">
        <f t="shared" ref="GWV1215:GYZ1215" si="401">GWV1216+GWV1217</f>
        <v>448.774</v>
      </c>
      <c r="GWW1215" s="200" t="s">
        <v>29</v>
      </c>
      <c r="GWX1215" s="255" t="s">
        <v>26</v>
      </c>
      <c r="GWY1215" s="201">
        <v>7</v>
      </c>
      <c r="GWZ1215" s="201">
        <v>2</v>
      </c>
      <c r="GXA1215" s="202" t="s">
        <v>237</v>
      </c>
      <c r="GXB1215" s="203">
        <v>0</v>
      </c>
      <c r="GXC1215" s="203">
        <v>210</v>
      </c>
      <c r="GXD1215" s="75">
        <f t="shared" si="401"/>
        <v>448.774</v>
      </c>
      <c r="GXE1215" s="200" t="s">
        <v>29</v>
      </c>
      <c r="GXF1215" s="255" t="s">
        <v>26</v>
      </c>
      <c r="GXG1215" s="201">
        <v>7</v>
      </c>
      <c r="GXH1215" s="201">
        <v>2</v>
      </c>
      <c r="GXI1215" s="202" t="s">
        <v>237</v>
      </c>
      <c r="GXJ1215" s="203">
        <v>0</v>
      </c>
      <c r="GXK1215" s="203">
        <v>210</v>
      </c>
      <c r="GXL1215" s="75">
        <f t="shared" si="401"/>
        <v>448.774</v>
      </c>
      <c r="GXM1215" s="200" t="s">
        <v>29</v>
      </c>
      <c r="GXN1215" s="255" t="s">
        <v>26</v>
      </c>
      <c r="GXO1215" s="201">
        <v>7</v>
      </c>
      <c r="GXP1215" s="201">
        <v>2</v>
      </c>
      <c r="GXQ1215" s="202" t="s">
        <v>237</v>
      </c>
      <c r="GXR1215" s="203">
        <v>0</v>
      </c>
      <c r="GXS1215" s="203">
        <v>210</v>
      </c>
      <c r="GXT1215" s="75">
        <f t="shared" si="401"/>
        <v>448.774</v>
      </c>
      <c r="GXU1215" s="200" t="s">
        <v>29</v>
      </c>
      <c r="GXV1215" s="255" t="s">
        <v>26</v>
      </c>
      <c r="GXW1215" s="201">
        <v>7</v>
      </c>
      <c r="GXX1215" s="201">
        <v>2</v>
      </c>
      <c r="GXY1215" s="202" t="s">
        <v>237</v>
      </c>
      <c r="GXZ1215" s="203">
        <v>0</v>
      </c>
      <c r="GYA1215" s="203">
        <v>210</v>
      </c>
      <c r="GYB1215" s="75">
        <f t="shared" si="401"/>
        <v>448.774</v>
      </c>
      <c r="GYC1215" s="200" t="s">
        <v>29</v>
      </c>
      <c r="GYD1215" s="255" t="s">
        <v>26</v>
      </c>
      <c r="GYE1215" s="201">
        <v>7</v>
      </c>
      <c r="GYF1215" s="201">
        <v>2</v>
      </c>
      <c r="GYG1215" s="202" t="s">
        <v>237</v>
      </c>
      <c r="GYH1215" s="203">
        <v>0</v>
      </c>
      <c r="GYI1215" s="203">
        <v>210</v>
      </c>
      <c r="GYJ1215" s="75">
        <f t="shared" si="401"/>
        <v>448.774</v>
      </c>
      <c r="GYK1215" s="200" t="s">
        <v>29</v>
      </c>
      <c r="GYL1215" s="255" t="s">
        <v>26</v>
      </c>
      <c r="GYM1215" s="201">
        <v>7</v>
      </c>
      <c r="GYN1215" s="201">
        <v>2</v>
      </c>
      <c r="GYO1215" s="202" t="s">
        <v>237</v>
      </c>
      <c r="GYP1215" s="203">
        <v>0</v>
      </c>
      <c r="GYQ1215" s="203">
        <v>210</v>
      </c>
      <c r="GYR1215" s="75">
        <f t="shared" si="401"/>
        <v>448.774</v>
      </c>
      <c r="GYS1215" s="200" t="s">
        <v>29</v>
      </c>
      <c r="GYT1215" s="255" t="s">
        <v>26</v>
      </c>
      <c r="GYU1215" s="201">
        <v>7</v>
      </c>
      <c r="GYV1215" s="201">
        <v>2</v>
      </c>
      <c r="GYW1215" s="202" t="s">
        <v>237</v>
      </c>
      <c r="GYX1215" s="203">
        <v>0</v>
      </c>
      <c r="GYY1215" s="203">
        <v>210</v>
      </c>
      <c r="GYZ1215" s="75">
        <f t="shared" si="401"/>
        <v>448.774</v>
      </c>
      <c r="GZA1215" s="200" t="s">
        <v>29</v>
      </c>
      <c r="GZB1215" s="255" t="s">
        <v>26</v>
      </c>
      <c r="GZC1215" s="201">
        <v>7</v>
      </c>
      <c r="GZD1215" s="201">
        <v>2</v>
      </c>
      <c r="GZE1215" s="202" t="s">
        <v>237</v>
      </c>
      <c r="GZF1215" s="203">
        <v>0</v>
      </c>
      <c r="GZG1215" s="203">
        <v>210</v>
      </c>
      <c r="GZH1215" s="75">
        <f t="shared" ref="GZH1215:HBL1215" si="402">GZH1216+GZH1217</f>
        <v>448.774</v>
      </c>
      <c r="GZI1215" s="200" t="s">
        <v>29</v>
      </c>
      <c r="GZJ1215" s="255" t="s">
        <v>26</v>
      </c>
      <c r="GZK1215" s="201">
        <v>7</v>
      </c>
      <c r="GZL1215" s="201">
        <v>2</v>
      </c>
      <c r="GZM1215" s="202" t="s">
        <v>237</v>
      </c>
      <c r="GZN1215" s="203">
        <v>0</v>
      </c>
      <c r="GZO1215" s="203">
        <v>210</v>
      </c>
      <c r="GZP1215" s="75">
        <f t="shared" si="402"/>
        <v>448.774</v>
      </c>
      <c r="GZQ1215" s="200" t="s">
        <v>29</v>
      </c>
      <c r="GZR1215" s="255" t="s">
        <v>26</v>
      </c>
      <c r="GZS1215" s="201">
        <v>7</v>
      </c>
      <c r="GZT1215" s="201">
        <v>2</v>
      </c>
      <c r="GZU1215" s="202" t="s">
        <v>237</v>
      </c>
      <c r="GZV1215" s="203">
        <v>0</v>
      </c>
      <c r="GZW1215" s="203">
        <v>210</v>
      </c>
      <c r="GZX1215" s="75">
        <f t="shared" si="402"/>
        <v>448.774</v>
      </c>
      <c r="GZY1215" s="200" t="s">
        <v>29</v>
      </c>
      <c r="GZZ1215" s="255" t="s">
        <v>26</v>
      </c>
      <c r="HAA1215" s="201">
        <v>7</v>
      </c>
      <c r="HAB1215" s="201">
        <v>2</v>
      </c>
      <c r="HAC1215" s="202" t="s">
        <v>237</v>
      </c>
      <c r="HAD1215" s="203">
        <v>0</v>
      </c>
      <c r="HAE1215" s="203">
        <v>210</v>
      </c>
      <c r="HAF1215" s="75">
        <f t="shared" si="402"/>
        <v>448.774</v>
      </c>
      <c r="HAG1215" s="200" t="s">
        <v>29</v>
      </c>
      <c r="HAH1215" s="255" t="s">
        <v>26</v>
      </c>
      <c r="HAI1215" s="201">
        <v>7</v>
      </c>
      <c r="HAJ1215" s="201">
        <v>2</v>
      </c>
      <c r="HAK1215" s="202" t="s">
        <v>237</v>
      </c>
      <c r="HAL1215" s="203">
        <v>0</v>
      </c>
      <c r="HAM1215" s="203">
        <v>210</v>
      </c>
      <c r="HAN1215" s="75">
        <f t="shared" si="402"/>
        <v>448.774</v>
      </c>
      <c r="HAO1215" s="200" t="s">
        <v>29</v>
      </c>
      <c r="HAP1215" s="255" t="s">
        <v>26</v>
      </c>
      <c r="HAQ1215" s="201">
        <v>7</v>
      </c>
      <c r="HAR1215" s="201">
        <v>2</v>
      </c>
      <c r="HAS1215" s="202" t="s">
        <v>237</v>
      </c>
      <c r="HAT1215" s="203">
        <v>0</v>
      </c>
      <c r="HAU1215" s="203">
        <v>210</v>
      </c>
      <c r="HAV1215" s="75">
        <f t="shared" si="402"/>
        <v>448.774</v>
      </c>
      <c r="HAW1215" s="200" t="s">
        <v>29</v>
      </c>
      <c r="HAX1215" s="255" t="s">
        <v>26</v>
      </c>
      <c r="HAY1215" s="201">
        <v>7</v>
      </c>
      <c r="HAZ1215" s="201">
        <v>2</v>
      </c>
      <c r="HBA1215" s="202" t="s">
        <v>237</v>
      </c>
      <c r="HBB1215" s="203">
        <v>0</v>
      </c>
      <c r="HBC1215" s="203">
        <v>210</v>
      </c>
      <c r="HBD1215" s="75">
        <f t="shared" si="402"/>
        <v>448.774</v>
      </c>
      <c r="HBE1215" s="200" t="s">
        <v>29</v>
      </c>
      <c r="HBF1215" s="255" t="s">
        <v>26</v>
      </c>
      <c r="HBG1215" s="201">
        <v>7</v>
      </c>
      <c r="HBH1215" s="201">
        <v>2</v>
      </c>
      <c r="HBI1215" s="202" t="s">
        <v>237</v>
      </c>
      <c r="HBJ1215" s="203">
        <v>0</v>
      </c>
      <c r="HBK1215" s="203">
        <v>210</v>
      </c>
      <c r="HBL1215" s="75">
        <f t="shared" si="402"/>
        <v>448.774</v>
      </c>
      <c r="HBM1215" s="200" t="s">
        <v>29</v>
      </c>
      <c r="HBN1215" s="255" t="s">
        <v>26</v>
      </c>
      <c r="HBO1215" s="201">
        <v>7</v>
      </c>
      <c r="HBP1215" s="201">
        <v>2</v>
      </c>
      <c r="HBQ1215" s="202" t="s">
        <v>237</v>
      </c>
      <c r="HBR1215" s="203">
        <v>0</v>
      </c>
      <c r="HBS1215" s="203">
        <v>210</v>
      </c>
      <c r="HBT1215" s="75">
        <f t="shared" ref="HBT1215:HDX1215" si="403">HBT1216+HBT1217</f>
        <v>448.774</v>
      </c>
      <c r="HBU1215" s="200" t="s">
        <v>29</v>
      </c>
      <c r="HBV1215" s="255" t="s">
        <v>26</v>
      </c>
      <c r="HBW1215" s="201">
        <v>7</v>
      </c>
      <c r="HBX1215" s="201">
        <v>2</v>
      </c>
      <c r="HBY1215" s="202" t="s">
        <v>237</v>
      </c>
      <c r="HBZ1215" s="203">
        <v>0</v>
      </c>
      <c r="HCA1215" s="203">
        <v>210</v>
      </c>
      <c r="HCB1215" s="75">
        <f t="shared" si="403"/>
        <v>448.774</v>
      </c>
      <c r="HCC1215" s="200" t="s">
        <v>29</v>
      </c>
      <c r="HCD1215" s="255" t="s">
        <v>26</v>
      </c>
      <c r="HCE1215" s="201">
        <v>7</v>
      </c>
      <c r="HCF1215" s="201">
        <v>2</v>
      </c>
      <c r="HCG1215" s="202" t="s">
        <v>237</v>
      </c>
      <c r="HCH1215" s="203">
        <v>0</v>
      </c>
      <c r="HCI1215" s="203">
        <v>210</v>
      </c>
      <c r="HCJ1215" s="75">
        <f t="shared" si="403"/>
        <v>448.774</v>
      </c>
      <c r="HCK1215" s="200" t="s">
        <v>29</v>
      </c>
      <c r="HCL1215" s="255" t="s">
        <v>26</v>
      </c>
      <c r="HCM1215" s="201">
        <v>7</v>
      </c>
      <c r="HCN1215" s="201">
        <v>2</v>
      </c>
      <c r="HCO1215" s="202" t="s">
        <v>237</v>
      </c>
      <c r="HCP1215" s="203">
        <v>0</v>
      </c>
      <c r="HCQ1215" s="203">
        <v>210</v>
      </c>
      <c r="HCR1215" s="75">
        <f t="shared" si="403"/>
        <v>448.774</v>
      </c>
      <c r="HCS1215" s="200" t="s">
        <v>29</v>
      </c>
      <c r="HCT1215" s="255" t="s">
        <v>26</v>
      </c>
      <c r="HCU1215" s="201">
        <v>7</v>
      </c>
      <c r="HCV1215" s="201">
        <v>2</v>
      </c>
      <c r="HCW1215" s="202" t="s">
        <v>237</v>
      </c>
      <c r="HCX1215" s="203">
        <v>0</v>
      </c>
      <c r="HCY1215" s="203">
        <v>210</v>
      </c>
      <c r="HCZ1215" s="75">
        <f t="shared" si="403"/>
        <v>448.774</v>
      </c>
      <c r="HDA1215" s="200" t="s">
        <v>29</v>
      </c>
      <c r="HDB1215" s="255" t="s">
        <v>26</v>
      </c>
      <c r="HDC1215" s="201">
        <v>7</v>
      </c>
      <c r="HDD1215" s="201">
        <v>2</v>
      </c>
      <c r="HDE1215" s="202" t="s">
        <v>237</v>
      </c>
      <c r="HDF1215" s="203">
        <v>0</v>
      </c>
      <c r="HDG1215" s="203">
        <v>210</v>
      </c>
      <c r="HDH1215" s="75">
        <f t="shared" si="403"/>
        <v>448.774</v>
      </c>
      <c r="HDI1215" s="200" t="s">
        <v>29</v>
      </c>
      <c r="HDJ1215" s="255" t="s">
        <v>26</v>
      </c>
      <c r="HDK1215" s="201">
        <v>7</v>
      </c>
      <c r="HDL1215" s="201">
        <v>2</v>
      </c>
      <c r="HDM1215" s="202" t="s">
        <v>237</v>
      </c>
      <c r="HDN1215" s="203">
        <v>0</v>
      </c>
      <c r="HDO1215" s="203">
        <v>210</v>
      </c>
      <c r="HDP1215" s="75">
        <f t="shared" si="403"/>
        <v>448.774</v>
      </c>
      <c r="HDQ1215" s="200" t="s">
        <v>29</v>
      </c>
      <c r="HDR1215" s="255" t="s">
        <v>26</v>
      </c>
      <c r="HDS1215" s="201">
        <v>7</v>
      </c>
      <c r="HDT1215" s="201">
        <v>2</v>
      </c>
      <c r="HDU1215" s="202" t="s">
        <v>237</v>
      </c>
      <c r="HDV1215" s="203">
        <v>0</v>
      </c>
      <c r="HDW1215" s="203">
        <v>210</v>
      </c>
      <c r="HDX1215" s="75">
        <f t="shared" si="403"/>
        <v>448.774</v>
      </c>
      <c r="HDY1215" s="200" t="s">
        <v>29</v>
      </c>
      <c r="HDZ1215" s="255" t="s">
        <v>26</v>
      </c>
      <c r="HEA1215" s="201">
        <v>7</v>
      </c>
      <c r="HEB1215" s="201">
        <v>2</v>
      </c>
      <c r="HEC1215" s="202" t="s">
        <v>237</v>
      </c>
      <c r="HED1215" s="203">
        <v>0</v>
      </c>
      <c r="HEE1215" s="203">
        <v>210</v>
      </c>
      <c r="HEF1215" s="75">
        <f t="shared" ref="HEF1215:HGJ1215" si="404">HEF1216+HEF1217</f>
        <v>448.774</v>
      </c>
      <c r="HEG1215" s="200" t="s">
        <v>29</v>
      </c>
      <c r="HEH1215" s="255" t="s">
        <v>26</v>
      </c>
      <c r="HEI1215" s="201">
        <v>7</v>
      </c>
      <c r="HEJ1215" s="201">
        <v>2</v>
      </c>
      <c r="HEK1215" s="202" t="s">
        <v>237</v>
      </c>
      <c r="HEL1215" s="203">
        <v>0</v>
      </c>
      <c r="HEM1215" s="203">
        <v>210</v>
      </c>
      <c r="HEN1215" s="75">
        <f t="shared" si="404"/>
        <v>448.774</v>
      </c>
      <c r="HEO1215" s="200" t="s">
        <v>29</v>
      </c>
      <c r="HEP1215" s="255" t="s">
        <v>26</v>
      </c>
      <c r="HEQ1215" s="201">
        <v>7</v>
      </c>
      <c r="HER1215" s="201">
        <v>2</v>
      </c>
      <c r="HES1215" s="202" t="s">
        <v>237</v>
      </c>
      <c r="HET1215" s="203">
        <v>0</v>
      </c>
      <c r="HEU1215" s="203">
        <v>210</v>
      </c>
      <c r="HEV1215" s="75">
        <f t="shared" si="404"/>
        <v>448.774</v>
      </c>
      <c r="HEW1215" s="200" t="s">
        <v>29</v>
      </c>
      <c r="HEX1215" s="255" t="s">
        <v>26</v>
      </c>
      <c r="HEY1215" s="201">
        <v>7</v>
      </c>
      <c r="HEZ1215" s="201">
        <v>2</v>
      </c>
      <c r="HFA1215" s="202" t="s">
        <v>237</v>
      </c>
      <c r="HFB1215" s="203">
        <v>0</v>
      </c>
      <c r="HFC1215" s="203">
        <v>210</v>
      </c>
      <c r="HFD1215" s="75">
        <f t="shared" si="404"/>
        <v>448.774</v>
      </c>
      <c r="HFE1215" s="200" t="s">
        <v>29</v>
      </c>
      <c r="HFF1215" s="255" t="s">
        <v>26</v>
      </c>
      <c r="HFG1215" s="201">
        <v>7</v>
      </c>
      <c r="HFH1215" s="201">
        <v>2</v>
      </c>
      <c r="HFI1215" s="202" t="s">
        <v>237</v>
      </c>
      <c r="HFJ1215" s="203">
        <v>0</v>
      </c>
      <c r="HFK1215" s="203">
        <v>210</v>
      </c>
      <c r="HFL1215" s="75">
        <f t="shared" si="404"/>
        <v>448.774</v>
      </c>
      <c r="HFM1215" s="200" t="s">
        <v>29</v>
      </c>
      <c r="HFN1215" s="255" t="s">
        <v>26</v>
      </c>
      <c r="HFO1215" s="201">
        <v>7</v>
      </c>
      <c r="HFP1215" s="201">
        <v>2</v>
      </c>
      <c r="HFQ1215" s="202" t="s">
        <v>237</v>
      </c>
      <c r="HFR1215" s="203">
        <v>0</v>
      </c>
      <c r="HFS1215" s="203">
        <v>210</v>
      </c>
      <c r="HFT1215" s="75">
        <f t="shared" si="404"/>
        <v>448.774</v>
      </c>
      <c r="HFU1215" s="200" t="s">
        <v>29</v>
      </c>
      <c r="HFV1215" s="255" t="s">
        <v>26</v>
      </c>
      <c r="HFW1215" s="201">
        <v>7</v>
      </c>
      <c r="HFX1215" s="201">
        <v>2</v>
      </c>
      <c r="HFY1215" s="202" t="s">
        <v>237</v>
      </c>
      <c r="HFZ1215" s="203">
        <v>0</v>
      </c>
      <c r="HGA1215" s="203">
        <v>210</v>
      </c>
      <c r="HGB1215" s="75">
        <f t="shared" si="404"/>
        <v>448.774</v>
      </c>
      <c r="HGC1215" s="200" t="s">
        <v>29</v>
      </c>
      <c r="HGD1215" s="255" t="s">
        <v>26</v>
      </c>
      <c r="HGE1215" s="201">
        <v>7</v>
      </c>
      <c r="HGF1215" s="201">
        <v>2</v>
      </c>
      <c r="HGG1215" s="202" t="s">
        <v>237</v>
      </c>
      <c r="HGH1215" s="203">
        <v>0</v>
      </c>
      <c r="HGI1215" s="203">
        <v>210</v>
      </c>
      <c r="HGJ1215" s="75">
        <f t="shared" si="404"/>
        <v>448.774</v>
      </c>
      <c r="HGK1215" s="200" t="s">
        <v>29</v>
      </c>
      <c r="HGL1215" s="255" t="s">
        <v>26</v>
      </c>
      <c r="HGM1215" s="201">
        <v>7</v>
      </c>
      <c r="HGN1215" s="201">
        <v>2</v>
      </c>
      <c r="HGO1215" s="202" t="s">
        <v>237</v>
      </c>
      <c r="HGP1215" s="203">
        <v>0</v>
      </c>
      <c r="HGQ1215" s="203">
        <v>210</v>
      </c>
      <c r="HGR1215" s="75">
        <f t="shared" ref="HGR1215:HIV1215" si="405">HGR1216+HGR1217</f>
        <v>448.774</v>
      </c>
      <c r="HGS1215" s="200" t="s">
        <v>29</v>
      </c>
      <c r="HGT1215" s="255" t="s">
        <v>26</v>
      </c>
      <c r="HGU1215" s="201">
        <v>7</v>
      </c>
      <c r="HGV1215" s="201">
        <v>2</v>
      </c>
      <c r="HGW1215" s="202" t="s">
        <v>237</v>
      </c>
      <c r="HGX1215" s="203">
        <v>0</v>
      </c>
      <c r="HGY1215" s="203">
        <v>210</v>
      </c>
      <c r="HGZ1215" s="75">
        <f t="shared" si="405"/>
        <v>448.774</v>
      </c>
      <c r="HHA1215" s="200" t="s">
        <v>29</v>
      </c>
      <c r="HHB1215" s="255" t="s">
        <v>26</v>
      </c>
      <c r="HHC1215" s="201">
        <v>7</v>
      </c>
      <c r="HHD1215" s="201">
        <v>2</v>
      </c>
      <c r="HHE1215" s="202" t="s">
        <v>237</v>
      </c>
      <c r="HHF1215" s="203">
        <v>0</v>
      </c>
      <c r="HHG1215" s="203">
        <v>210</v>
      </c>
      <c r="HHH1215" s="75">
        <f t="shared" si="405"/>
        <v>448.774</v>
      </c>
      <c r="HHI1215" s="200" t="s">
        <v>29</v>
      </c>
      <c r="HHJ1215" s="255" t="s">
        <v>26</v>
      </c>
      <c r="HHK1215" s="201">
        <v>7</v>
      </c>
      <c r="HHL1215" s="201">
        <v>2</v>
      </c>
      <c r="HHM1215" s="202" t="s">
        <v>237</v>
      </c>
      <c r="HHN1215" s="203">
        <v>0</v>
      </c>
      <c r="HHO1215" s="203">
        <v>210</v>
      </c>
      <c r="HHP1215" s="75">
        <f t="shared" si="405"/>
        <v>448.774</v>
      </c>
      <c r="HHQ1215" s="200" t="s">
        <v>29</v>
      </c>
      <c r="HHR1215" s="255" t="s">
        <v>26</v>
      </c>
      <c r="HHS1215" s="201">
        <v>7</v>
      </c>
      <c r="HHT1215" s="201">
        <v>2</v>
      </c>
      <c r="HHU1215" s="202" t="s">
        <v>237</v>
      </c>
      <c r="HHV1215" s="203">
        <v>0</v>
      </c>
      <c r="HHW1215" s="203">
        <v>210</v>
      </c>
      <c r="HHX1215" s="75">
        <f t="shared" si="405"/>
        <v>448.774</v>
      </c>
      <c r="HHY1215" s="200" t="s">
        <v>29</v>
      </c>
      <c r="HHZ1215" s="255" t="s">
        <v>26</v>
      </c>
      <c r="HIA1215" s="201">
        <v>7</v>
      </c>
      <c r="HIB1215" s="201">
        <v>2</v>
      </c>
      <c r="HIC1215" s="202" t="s">
        <v>237</v>
      </c>
      <c r="HID1215" s="203">
        <v>0</v>
      </c>
      <c r="HIE1215" s="203">
        <v>210</v>
      </c>
      <c r="HIF1215" s="75">
        <f t="shared" si="405"/>
        <v>448.774</v>
      </c>
      <c r="HIG1215" s="200" t="s">
        <v>29</v>
      </c>
      <c r="HIH1215" s="255" t="s">
        <v>26</v>
      </c>
      <c r="HII1215" s="201">
        <v>7</v>
      </c>
      <c r="HIJ1215" s="201">
        <v>2</v>
      </c>
      <c r="HIK1215" s="202" t="s">
        <v>237</v>
      </c>
      <c r="HIL1215" s="203">
        <v>0</v>
      </c>
      <c r="HIM1215" s="203">
        <v>210</v>
      </c>
      <c r="HIN1215" s="75">
        <f t="shared" si="405"/>
        <v>448.774</v>
      </c>
      <c r="HIO1215" s="200" t="s">
        <v>29</v>
      </c>
      <c r="HIP1215" s="255" t="s">
        <v>26</v>
      </c>
      <c r="HIQ1215" s="201">
        <v>7</v>
      </c>
      <c r="HIR1215" s="201">
        <v>2</v>
      </c>
      <c r="HIS1215" s="202" t="s">
        <v>237</v>
      </c>
      <c r="HIT1215" s="203">
        <v>0</v>
      </c>
      <c r="HIU1215" s="203">
        <v>210</v>
      </c>
      <c r="HIV1215" s="75">
        <f t="shared" si="405"/>
        <v>448.774</v>
      </c>
      <c r="HIW1215" s="200" t="s">
        <v>29</v>
      </c>
      <c r="HIX1215" s="255" t="s">
        <v>26</v>
      </c>
      <c r="HIY1215" s="201">
        <v>7</v>
      </c>
      <c r="HIZ1215" s="201">
        <v>2</v>
      </c>
      <c r="HJA1215" s="202" t="s">
        <v>237</v>
      </c>
      <c r="HJB1215" s="203">
        <v>0</v>
      </c>
      <c r="HJC1215" s="203">
        <v>210</v>
      </c>
      <c r="HJD1215" s="75">
        <f t="shared" ref="HJD1215:HLH1215" si="406">HJD1216+HJD1217</f>
        <v>448.774</v>
      </c>
      <c r="HJE1215" s="200" t="s">
        <v>29</v>
      </c>
      <c r="HJF1215" s="255" t="s">
        <v>26</v>
      </c>
      <c r="HJG1215" s="201">
        <v>7</v>
      </c>
      <c r="HJH1215" s="201">
        <v>2</v>
      </c>
      <c r="HJI1215" s="202" t="s">
        <v>237</v>
      </c>
      <c r="HJJ1215" s="203">
        <v>0</v>
      </c>
      <c r="HJK1215" s="203">
        <v>210</v>
      </c>
      <c r="HJL1215" s="75">
        <f t="shared" si="406"/>
        <v>448.774</v>
      </c>
      <c r="HJM1215" s="200" t="s">
        <v>29</v>
      </c>
      <c r="HJN1215" s="255" t="s">
        <v>26</v>
      </c>
      <c r="HJO1215" s="201">
        <v>7</v>
      </c>
      <c r="HJP1215" s="201">
        <v>2</v>
      </c>
      <c r="HJQ1215" s="202" t="s">
        <v>237</v>
      </c>
      <c r="HJR1215" s="203">
        <v>0</v>
      </c>
      <c r="HJS1215" s="203">
        <v>210</v>
      </c>
      <c r="HJT1215" s="75">
        <f t="shared" si="406"/>
        <v>448.774</v>
      </c>
      <c r="HJU1215" s="200" t="s">
        <v>29</v>
      </c>
      <c r="HJV1215" s="255" t="s">
        <v>26</v>
      </c>
      <c r="HJW1215" s="201">
        <v>7</v>
      </c>
      <c r="HJX1215" s="201">
        <v>2</v>
      </c>
      <c r="HJY1215" s="202" t="s">
        <v>237</v>
      </c>
      <c r="HJZ1215" s="203">
        <v>0</v>
      </c>
      <c r="HKA1215" s="203">
        <v>210</v>
      </c>
      <c r="HKB1215" s="75">
        <f t="shared" si="406"/>
        <v>448.774</v>
      </c>
      <c r="HKC1215" s="200" t="s">
        <v>29</v>
      </c>
      <c r="HKD1215" s="255" t="s">
        <v>26</v>
      </c>
      <c r="HKE1215" s="201">
        <v>7</v>
      </c>
      <c r="HKF1215" s="201">
        <v>2</v>
      </c>
      <c r="HKG1215" s="202" t="s">
        <v>237</v>
      </c>
      <c r="HKH1215" s="203">
        <v>0</v>
      </c>
      <c r="HKI1215" s="203">
        <v>210</v>
      </c>
      <c r="HKJ1215" s="75">
        <f t="shared" si="406"/>
        <v>448.774</v>
      </c>
      <c r="HKK1215" s="200" t="s">
        <v>29</v>
      </c>
      <c r="HKL1215" s="255" t="s">
        <v>26</v>
      </c>
      <c r="HKM1215" s="201">
        <v>7</v>
      </c>
      <c r="HKN1215" s="201">
        <v>2</v>
      </c>
      <c r="HKO1215" s="202" t="s">
        <v>237</v>
      </c>
      <c r="HKP1215" s="203">
        <v>0</v>
      </c>
      <c r="HKQ1215" s="203">
        <v>210</v>
      </c>
      <c r="HKR1215" s="75">
        <f t="shared" si="406"/>
        <v>448.774</v>
      </c>
      <c r="HKS1215" s="200" t="s">
        <v>29</v>
      </c>
      <c r="HKT1215" s="255" t="s">
        <v>26</v>
      </c>
      <c r="HKU1215" s="201">
        <v>7</v>
      </c>
      <c r="HKV1215" s="201">
        <v>2</v>
      </c>
      <c r="HKW1215" s="202" t="s">
        <v>237</v>
      </c>
      <c r="HKX1215" s="203">
        <v>0</v>
      </c>
      <c r="HKY1215" s="203">
        <v>210</v>
      </c>
      <c r="HKZ1215" s="75">
        <f t="shared" si="406"/>
        <v>448.774</v>
      </c>
      <c r="HLA1215" s="200" t="s">
        <v>29</v>
      </c>
      <c r="HLB1215" s="255" t="s">
        <v>26</v>
      </c>
      <c r="HLC1215" s="201">
        <v>7</v>
      </c>
      <c r="HLD1215" s="201">
        <v>2</v>
      </c>
      <c r="HLE1215" s="202" t="s">
        <v>237</v>
      </c>
      <c r="HLF1215" s="203">
        <v>0</v>
      </c>
      <c r="HLG1215" s="203">
        <v>210</v>
      </c>
      <c r="HLH1215" s="75">
        <f t="shared" si="406"/>
        <v>448.774</v>
      </c>
      <c r="HLI1215" s="200" t="s">
        <v>29</v>
      </c>
      <c r="HLJ1215" s="255" t="s">
        <v>26</v>
      </c>
      <c r="HLK1215" s="201">
        <v>7</v>
      </c>
      <c r="HLL1215" s="201">
        <v>2</v>
      </c>
      <c r="HLM1215" s="202" t="s">
        <v>237</v>
      </c>
      <c r="HLN1215" s="203">
        <v>0</v>
      </c>
      <c r="HLO1215" s="203">
        <v>210</v>
      </c>
      <c r="HLP1215" s="75">
        <f t="shared" ref="HLP1215:HNT1215" si="407">HLP1216+HLP1217</f>
        <v>448.774</v>
      </c>
      <c r="HLQ1215" s="200" t="s">
        <v>29</v>
      </c>
      <c r="HLR1215" s="255" t="s">
        <v>26</v>
      </c>
      <c r="HLS1215" s="201">
        <v>7</v>
      </c>
      <c r="HLT1215" s="201">
        <v>2</v>
      </c>
      <c r="HLU1215" s="202" t="s">
        <v>237</v>
      </c>
      <c r="HLV1215" s="203">
        <v>0</v>
      </c>
      <c r="HLW1215" s="203">
        <v>210</v>
      </c>
      <c r="HLX1215" s="75">
        <f t="shared" si="407"/>
        <v>448.774</v>
      </c>
      <c r="HLY1215" s="200" t="s">
        <v>29</v>
      </c>
      <c r="HLZ1215" s="255" t="s">
        <v>26</v>
      </c>
      <c r="HMA1215" s="201">
        <v>7</v>
      </c>
      <c r="HMB1215" s="201">
        <v>2</v>
      </c>
      <c r="HMC1215" s="202" t="s">
        <v>237</v>
      </c>
      <c r="HMD1215" s="203">
        <v>0</v>
      </c>
      <c r="HME1215" s="203">
        <v>210</v>
      </c>
      <c r="HMF1215" s="75">
        <f t="shared" si="407"/>
        <v>448.774</v>
      </c>
      <c r="HMG1215" s="200" t="s">
        <v>29</v>
      </c>
      <c r="HMH1215" s="255" t="s">
        <v>26</v>
      </c>
      <c r="HMI1215" s="201">
        <v>7</v>
      </c>
      <c r="HMJ1215" s="201">
        <v>2</v>
      </c>
      <c r="HMK1215" s="202" t="s">
        <v>237</v>
      </c>
      <c r="HML1215" s="203">
        <v>0</v>
      </c>
      <c r="HMM1215" s="203">
        <v>210</v>
      </c>
      <c r="HMN1215" s="75">
        <f t="shared" si="407"/>
        <v>448.774</v>
      </c>
      <c r="HMO1215" s="200" t="s">
        <v>29</v>
      </c>
      <c r="HMP1215" s="255" t="s">
        <v>26</v>
      </c>
      <c r="HMQ1215" s="201">
        <v>7</v>
      </c>
      <c r="HMR1215" s="201">
        <v>2</v>
      </c>
      <c r="HMS1215" s="202" t="s">
        <v>237</v>
      </c>
      <c r="HMT1215" s="203">
        <v>0</v>
      </c>
      <c r="HMU1215" s="203">
        <v>210</v>
      </c>
      <c r="HMV1215" s="75">
        <f t="shared" si="407"/>
        <v>448.774</v>
      </c>
      <c r="HMW1215" s="200" t="s">
        <v>29</v>
      </c>
      <c r="HMX1215" s="255" t="s">
        <v>26</v>
      </c>
      <c r="HMY1215" s="201">
        <v>7</v>
      </c>
      <c r="HMZ1215" s="201">
        <v>2</v>
      </c>
      <c r="HNA1215" s="202" t="s">
        <v>237</v>
      </c>
      <c r="HNB1215" s="203">
        <v>0</v>
      </c>
      <c r="HNC1215" s="203">
        <v>210</v>
      </c>
      <c r="HND1215" s="75">
        <f t="shared" si="407"/>
        <v>448.774</v>
      </c>
      <c r="HNE1215" s="200" t="s">
        <v>29</v>
      </c>
      <c r="HNF1215" s="255" t="s">
        <v>26</v>
      </c>
      <c r="HNG1215" s="201">
        <v>7</v>
      </c>
      <c r="HNH1215" s="201">
        <v>2</v>
      </c>
      <c r="HNI1215" s="202" t="s">
        <v>237</v>
      </c>
      <c r="HNJ1215" s="203">
        <v>0</v>
      </c>
      <c r="HNK1215" s="203">
        <v>210</v>
      </c>
      <c r="HNL1215" s="75">
        <f t="shared" si="407"/>
        <v>448.774</v>
      </c>
      <c r="HNM1215" s="200" t="s">
        <v>29</v>
      </c>
      <c r="HNN1215" s="255" t="s">
        <v>26</v>
      </c>
      <c r="HNO1215" s="201">
        <v>7</v>
      </c>
      <c r="HNP1215" s="201">
        <v>2</v>
      </c>
      <c r="HNQ1215" s="202" t="s">
        <v>237</v>
      </c>
      <c r="HNR1215" s="203">
        <v>0</v>
      </c>
      <c r="HNS1215" s="203">
        <v>210</v>
      </c>
      <c r="HNT1215" s="75">
        <f t="shared" si="407"/>
        <v>448.774</v>
      </c>
      <c r="HNU1215" s="200" t="s">
        <v>29</v>
      </c>
      <c r="HNV1215" s="255" t="s">
        <v>26</v>
      </c>
      <c r="HNW1215" s="201">
        <v>7</v>
      </c>
      <c r="HNX1215" s="201">
        <v>2</v>
      </c>
      <c r="HNY1215" s="202" t="s">
        <v>237</v>
      </c>
      <c r="HNZ1215" s="203">
        <v>0</v>
      </c>
      <c r="HOA1215" s="203">
        <v>210</v>
      </c>
      <c r="HOB1215" s="75">
        <f t="shared" ref="HOB1215:HQF1215" si="408">HOB1216+HOB1217</f>
        <v>448.774</v>
      </c>
      <c r="HOC1215" s="200" t="s">
        <v>29</v>
      </c>
      <c r="HOD1215" s="255" t="s">
        <v>26</v>
      </c>
      <c r="HOE1215" s="201">
        <v>7</v>
      </c>
      <c r="HOF1215" s="201">
        <v>2</v>
      </c>
      <c r="HOG1215" s="202" t="s">
        <v>237</v>
      </c>
      <c r="HOH1215" s="203">
        <v>0</v>
      </c>
      <c r="HOI1215" s="203">
        <v>210</v>
      </c>
      <c r="HOJ1215" s="75">
        <f t="shared" si="408"/>
        <v>448.774</v>
      </c>
      <c r="HOK1215" s="200" t="s">
        <v>29</v>
      </c>
      <c r="HOL1215" s="255" t="s">
        <v>26</v>
      </c>
      <c r="HOM1215" s="201">
        <v>7</v>
      </c>
      <c r="HON1215" s="201">
        <v>2</v>
      </c>
      <c r="HOO1215" s="202" t="s">
        <v>237</v>
      </c>
      <c r="HOP1215" s="203">
        <v>0</v>
      </c>
      <c r="HOQ1215" s="203">
        <v>210</v>
      </c>
      <c r="HOR1215" s="75">
        <f t="shared" si="408"/>
        <v>448.774</v>
      </c>
      <c r="HOS1215" s="200" t="s">
        <v>29</v>
      </c>
      <c r="HOT1215" s="255" t="s">
        <v>26</v>
      </c>
      <c r="HOU1215" s="201">
        <v>7</v>
      </c>
      <c r="HOV1215" s="201">
        <v>2</v>
      </c>
      <c r="HOW1215" s="202" t="s">
        <v>237</v>
      </c>
      <c r="HOX1215" s="203">
        <v>0</v>
      </c>
      <c r="HOY1215" s="203">
        <v>210</v>
      </c>
      <c r="HOZ1215" s="75">
        <f t="shared" si="408"/>
        <v>448.774</v>
      </c>
      <c r="HPA1215" s="200" t="s">
        <v>29</v>
      </c>
      <c r="HPB1215" s="255" t="s">
        <v>26</v>
      </c>
      <c r="HPC1215" s="201">
        <v>7</v>
      </c>
      <c r="HPD1215" s="201">
        <v>2</v>
      </c>
      <c r="HPE1215" s="202" t="s">
        <v>237</v>
      </c>
      <c r="HPF1215" s="203">
        <v>0</v>
      </c>
      <c r="HPG1215" s="203">
        <v>210</v>
      </c>
      <c r="HPH1215" s="75">
        <f t="shared" si="408"/>
        <v>448.774</v>
      </c>
      <c r="HPI1215" s="200" t="s">
        <v>29</v>
      </c>
      <c r="HPJ1215" s="255" t="s">
        <v>26</v>
      </c>
      <c r="HPK1215" s="201">
        <v>7</v>
      </c>
      <c r="HPL1215" s="201">
        <v>2</v>
      </c>
      <c r="HPM1215" s="202" t="s">
        <v>237</v>
      </c>
      <c r="HPN1215" s="203">
        <v>0</v>
      </c>
      <c r="HPO1215" s="203">
        <v>210</v>
      </c>
      <c r="HPP1215" s="75">
        <f t="shared" si="408"/>
        <v>448.774</v>
      </c>
      <c r="HPQ1215" s="200" t="s">
        <v>29</v>
      </c>
      <c r="HPR1215" s="255" t="s">
        <v>26</v>
      </c>
      <c r="HPS1215" s="201">
        <v>7</v>
      </c>
      <c r="HPT1215" s="201">
        <v>2</v>
      </c>
      <c r="HPU1215" s="202" t="s">
        <v>237</v>
      </c>
      <c r="HPV1215" s="203">
        <v>0</v>
      </c>
      <c r="HPW1215" s="203">
        <v>210</v>
      </c>
      <c r="HPX1215" s="75">
        <f t="shared" si="408"/>
        <v>448.774</v>
      </c>
      <c r="HPY1215" s="200" t="s">
        <v>29</v>
      </c>
      <c r="HPZ1215" s="255" t="s">
        <v>26</v>
      </c>
      <c r="HQA1215" s="201">
        <v>7</v>
      </c>
      <c r="HQB1215" s="201">
        <v>2</v>
      </c>
      <c r="HQC1215" s="202" t="s">
        <v>237</v>
      </c>
      <c r="HQD1215" s="203">
        <v>0</v>
      </c>
      <c r="HQE1215" s="203">
        <v>210</v>
      </c>
      <c r="HQF1215" s="75">
        <f t="shared" si="408"/>
        <v>448.774</v>
      </c>
      <c r="HQG1215" s="200" t="s">
        <v>29</v>
      </c>
      <c r="HQH1215" s="255" t="s">
        <v>26</v>
      </c>
      <c r="HQI1215" s="201">
        <v>7</v>
      </c>
      <c r="HQJ1215" s="201">
        <v>2</v>
      </c>
      <c r="HQK1215" s="202" t="s">
        <v>237</v>
      </c>
      <c r="HQL1215" s="203">
        <v>0</v>
      </c>
      <c r="HQM1215" s="203">
        <v>210</v>
      </c>
      <c r="HQN1215" s="75">
        <f t="shared" ref="HQN1215:HSR1215" si="409">HQN1216+HQN1217</f>
        <v>448.774</v>
      </c>
      <c r="HQO1215" s="200" t="s">
        <v>29</v>
      </c>
      <c r="HQP1215" s="255" t="s">
        <v>26</v>
      </c>
      <c r="HQQ1215" s="201">
        <v>7</v>
      </c>
      <c r="HQR1215" s="201">
        <v>2</v>
      </c>
      <c r="HQS1215" s="202" t="s">
        <v>237</v>
      </c>
      <c r="HQT1215" s="203">
        <v>0</v>
      </c>
      <c r="HQU1215" s="203">
        <v>210</v>
      </c>
      <c r="HQV1215" s="75">
        <f t="shared" si="409"/>
        <v>448.774</v>
      </c>
      <c r="HQW1215" s="200" t="s">
        <v>29</v>
      </c>
      <c r="HQX1215" s="255" t="s">
        <v>26</v>
      </c>
      <c r="HQY1215" s="201">
        <v>7</v>
      </c>
      <c r="HQZ1215" s="201">
        <v>2</v>
      </c>
      <c r="HRA1215" s="202" t="s">
        <v>237</v>
      </c>
      <c r="HRB1215" s="203">
        <v>0</v>
      </c>
      <c r="HRC1215" s="203">
        <v>210</v>
      </c>
      <c r="HRD1215" s="75">
        <f t="shared" si="409"/>
        <v>448.774</v>
      </c>
      <c r="HRE1215" s="200" t="s">
        <v>29</v>
      </c>
      <c r="HRF1215" s="255" t="s">
        <v>26</v>
      </c>
      <c r="HRG1215" s="201">
        <v>7</v>
      </c>
      <c r="HRH1215" s="201">
        <v>2</v>
      </c>
      <c r="HRI1215" s="202" t="s">
        <v>237</v>
      </c>
      <c r="HRJ1215" s="203">
        <v>0</v>
      </c>
      <c r="HRK1215" s="203">
        <v>210</v>
      </c>
      <c r="HRL1215" s="75">
        <f t="shared" si="409"/>
        <v>448.774</v>
      </c>
      <c r="HRM1215" s="200" t="s">
        <v>29</v>
      </c>
      <c r="HRN1215" s="255" t="s">
        <v>26</v>
      </c>
      <c r="HRO1215" s="201">
        <v>7</v>
      </c>
      <c r="HRP1215" s="201">
        <v>2</v>
      </c>
      <c r="HRQ1215" s="202" t="s">
        <v>237</v>
      </c>
      <c r="HRR1215" s="203">
        <v>0</v>
      </c>
      <c r="HRS1215" s="203">
        <v>210</v>
      </c>
      <c r="HRT1215" s="75">
        <f t="shared" si="409"/>
        <v>448.774</v>
      </c>
      <c r="HRU1215" s="200" t="s">
        <v>29</v>
      </c>
      <c r="HRV1215" s="255" t="s">
        <v>26</v>
      </c>
      <c r="HRW1215" s="201">
        <v>7</v>
      </c>
      <c r="HRX1215" s="201">
        <v>2</v>
      </c>
      <c r="HRY1215" s="202" t="s">
        <v>237</v>
      </c>
      <c r="HRZ1215" s="203">
        <v>0</v>
      </c>
      <c r="HSA1215" s="203">
        <v>210</v>
      </c>
      <c r="HSB1215" s="75">
        <f t="shared" si="409"/>
        <v>448.774</v>
      </c>
      <c r="HSC1215" s="200" t="s">
        <v>29</v>
      </c>
      <c r="HSD1215" s="255" t="s">
        <v>26</v>
      </c>
      <c r="HSE1215" s="201">
        <v>7</v>
      </c>
      <c r="HSF1215" s="201">
        <v>2</v>
      </c>
      <c r="HSG1215" s="202" t="s">
        <v>237</v>
      </c>
      <c r="HSH1215" s="203">
        <v>0</v>
      </c>
      <c r="HSI1215" s="203">
        <v>210</v>
      </c>
      <c r="HSJ1215" s="75">
        <f t="shared" si="409"/>
        <v>448.774</v>
      </c>
      <c r="HSK1215" s="200" t="s">
        <v>29</v>
      </c>
      <c r="HSL1215" s="255" t="s">
        <v>26</v>
      </c>
      <c r="HSM1215" s="201">
        <v>7</v>
      </c>
      <c r="HSN1215" s="201">
        <v>2</v>
      </c>
      <c r="HSO1215" s="202" t="s">
        <v>237</v>
      </c>
      <c r="HSP1215" s="203">
        <v>0</v>
      </c>
      <c r="HSQ1215" s="203">
        <v>210</v>
      </c>
      <c r="HSR1215" s="75">
        <f t="shared" si="409"/>
        <v>448.774</v>
      </c>
      <c r="HSS1215" s="200" t="s">
        <v>29</v>
      </c>
      <c r="HST1215" s="255" t="s">
        <v>26</v>
      </c>
      <c r="HSU1215" s="201">
        <v>7</v>
      </c>
      <c r="HSV1215" s="201">
        <v>2</v>
      </c>
      <c r="HSW1215" s="202" t="s">
        <v>237</v>
      </c>
      <c r="HSX1215" s="203">
        <v>0</v>
      </c>
      <c r="HSY1215" s="203">
        <v>210</v>
      </c>
      <c r="HSZ1215" s="75">
        <f t="shared" ref="HSZ1215:HVD1215" si="410">HSZ1216+HSZ1217</f>
        <v>448.774</v>
      </c>
      <c r="HTA1215" s="200" t="s">
        <v>29</v>
      </c>
      <c r="HTB1215" s="255" t="s">
        <v>26</v>
      </c>
      <c r="HTC1215" s="201">
        <v>7</v>
      </c>
      <c r="HTD1215" s="201">
        <v>2</v>
      </c>
      <c r="HTE1215" s="202" t="s">
        <v>237</v>
      </c>
      <c r="HTF1215" s="203">
        <v>0</v>
      </c>
      <c r="HTG1215" s="203">
        <v>210</v>
      </c>
      <c r="HTH1215" s="75">
        <f t="shared" si="410"/>
        <v>448.774</v>
      </c>
      <c r="HTI1215" s="200" t="s">
        <v>29</v>
      </c>
      <c r="HTJ1215" s="255" t="s">
        <v>26</v>
      </c>
      <c r="HTK1215" s="201">
        <v>7</v>
      </c>
      <c r="HTL1215" s="201">
        <v>2</v>
      </c>
      <c r="HTM1215" s="202" t="s">
        <v>237</v>
      </c>
      <c r="HTN1215" s="203">
        <v>0</v>
      </c>
      <c r="HTO1215" s="203">
        <v>210</v>
      </c>
      <c r="HTP1215" s="75">
        <f t="shared" si="410"/>
        <v>448.774</v>
      </c>
      <c r="HTQ1215" s="200" t="s">
        <v>29</v>
      </c>
      <c r="HTR1215" s="255" t="s">
        <v>26</v>
      </c>
      <c r="HTS1215" s="201">
        <v>7</v>
      </c>
      <c r="HTT1215" s="201">
        <v>2</v>
      </c>
      <c r="HTU1215" s="202" t="s">
        <v>237</v>
      </c>
      <c r="HTV1215" s="203">
        <v>0</v>
      </c>
      <c r="HTW1215" s="203">
        <v>210</v>
      </c>
      <c r="HTX1215" s="75">
        <f t="shared" si="410"/>
        <v>448.774</v>
      </c>
      <c r="HTY1215" s="200" t="s">
        <v>29</v>
      </c>
      <c r="HTZ1215" s="255" t="s">
        <v>26</v>
      </c>
      <c r="HUA1215" s="201">
        <v>7</v>
      </c>
      <c r="HUB1215" s="201">
        <v>2</v>
      </c>
      <c r="HUC1215" s="202" t="s">
        <v>237</v>
      </c>
      <c r="HUD1215" s="203">
        <v>0</v>
      </c>
      <c r="HUE1215" s="203">
        <v>210</v>
      </c>
      <c r="HUF1215" s="75">
        <f t="shared" si="410"/>
        <v>448.774</v>
      </c>
      <c r="HUG1215" s="200" t="s">
        <v>29</v>
      </c>
      <c r="HUH1215" s="255" t="s">
        <v>26</v>
      </c>
      <c r="HUI1215" s="201">
        <v>7</v>
      </c>
      <c r="HUJ1215" s="201">
        <v>2</v>
      </c>
      <c r="HUK1215" s="202" t="s">
        <v>237</v>
      </c>
      <c r="HUL1215" s="203">
        <v>0</v>
      </c>
      <c r="HUM1215" s="203">
        <v>210</v>
      </c>
      <c r="HUN1215" s="75">
        <f t="shared" si="410"/>
        <v>448.774</v>
      </c>
      <c r="HUO1215" s="200" t="s">
        <v>29</v>
      </c>
      <c r="HUP1215" s="255" t="s">
        <v>26</v>
      </c>
      <c r="HUQ1215" s="201">
        <v>7</v>
      </c>
      <c r="HUR1215" s="201">
        <v>2</v>
      </c>
      <c r="HUS1215" s="202" t="s">
        <v>237</v>
      </c>
      <c r="HUT1215" s="203">
        <v>0</v>
      </c>
      <c r="HUU1215" s="203">
        <v>210</v>
      </c>
      <c r="HUV1215" s="75">
        <f t="shared" si="410"/>
        <v>448.774</v>
      </c>
      <c r="HUW1215" s="200" t="s">
        <v>29</v>
      </c>
      <c r="HUX1215" s="255" t="s">
        <v>26</v>
      </c>
      <c r="HUY1215" s="201">
        <v>7</v>
      </c>
      <c r="HUZ1215" s="201">
        <v>2</v>
      </c>
      <c r="HVA1215" s="202" t="s">
        <v>237</v>
      </c>
      <c r="HVB1215" s="203">
        <v>0</v>
      </c>
      <c r="HVC1215" s="203">
        <v>210</v>
      </c>
      <c r="HVD1215" s="75">
        <f t="shared" si="410"/>
        <v>448.774</v>
      </c>
      <c r="HVE1215" s="200" t="s">
        <v>29</v>
      </c>
      <c r="HVF1215" s="255" t="s">
        <v>26</v>
      </c>
      <c r="HVG1215" s="201">
        <v>7</v>
      </c>
      <c r="HVH1215" s="201">
        <v>2</v>
      </c>
      <c r="HVI1215" s="202" t="s">
        <v>237</v>
      </c>
      <c r="HVJ1215" s="203">
        <v>0</v>
      </c>
      <c r="HVK1215" s="203">
        <v>210</v>
      </c>
      <c r="HVL1215" s="75">
        <f t="shared" ref="HVL1215:HXP1215" si="411">HVL1216+HVL1217</f>
        <v>448.774</v>
      </c>
      <c r="HVM1215" s="200" t="s">
        <v>29</v>
      </c>
      <c r="HVN1215" s="255" t="s">
        <v>26</v>
      </c>
      <c r="HVO1215" s="201">
        <v>7</v>
      </c>
      <c r="HVP1215" s="201">
        <v>2</v>
      </c>
      <c r="HVQ1215" s="202" t="s">
        <v>237</v>
      </c>
      <c r="HVR1215" s="203">
        <v>0</v>
      </c>
      <c r="HVS1215" s="203">
        <v>210</v>
      </c>
      <c r="HVT1215" s="75">
        <f t="shared" si="411"/>
        <v>448.774</v>
      </c>
      <c r="HVU1215" s="200" t="s">
        <v>29</v>
      </c>
      <c r="HVV1215" s="255" t="s">
        <v>26</v>
      </c>
      <c r="HVW1215" s="201">
        <v>7</v>
      </c>
      <c r="HVX1215" s="201">
        <v>2</v>
      </c>
      <c r="HVY1215" s="202" t="s">
        <v>237</v>
      </c>
      <c r="HVZ1215" s="203">
        <v>0</v>
      </c>
      <c r="HWA1215" s="203">
        <v>210</v>
      </c>
      <c r="HWB1215" s="75">
        <f t="shared" si="411"/>
        <v>448.774</v>
      </c>
      <c r="HWC1215" s="200" t="s">
        <v>29</v>
      </c>
      <c r="HWD1215" s="255" t="s">
        <v>26</v>
      </c>
      <c r="HWE1215" s="201">
        <v>7</v>
      </c>
      <c r="HWF1215" s="201">
        <v>2</v>
      </c>
      <c r="HWG1215" s="202" t="s">
        <v>237</v>
      </c>
      <c r="HWH1215" s="203">
        <v>0</v>
      </c>
      <c r="HWI1215" s="203">
        <v>210</v>
      </c>
      <c r="HWJ1215" s="75">
        <f t="shared" si="411"/>
        <v>448.774</v>
      </c>
      <c r="HWK1215" s="200" t="s">
        <v>29</v>
      </c>
      <c r="HWL1215" s="255" t="s">
        <v>26</v>
      </c>
      <c r="HWM1215" s="201">
        <v>7</v>
      </c>
      <c r="HWN1215" s="201">
        <v>2</v>
      </c>
      <c r="HWO1215" s="202" t="s">
        <v>237</v>
      </c>
      <c r="HWP1215" s="203">
        <v>0</v>
      </c>
      <c r="HWQ1215" s="203">
        <v>210</v>
      </c>
      <c r="HWR1215" s="75">
        <f t="shared" si="411"/>
        <v>448.774</v>
      </c>
      <c r="HWS1215" s="200" t="s">
        <v>29</v>
      </c>
      <c r="HWT1215" s="255" t="s">
        <v>26</v>
      </c>
      <c r="HWU1215" s="201">
        <v>7</v>
      </c>
      <c r="HWV1215" s="201">
        <v>2</v>
      </c>
      <c r="HWW1215" s="202" t="s">
        <v>237</v>
      </c>
      <c r="HWX1215" s="203">
        <v>0</v>
      </c>
      <c r="HWY1215" s="203">
        <v>210</v>
      </c>
      <c r="HWZ1215" s="75">
        <f t="shared" si="411"/>
        <v>448.774</v>
      </c>
      <c r="HXA1215" s="200" t="s">
        <v>29</v>
      </c>
      <c r="HXB1215" s="255" t="s">
        <v>26</v>
      </c>
      <c r="HXC1215" s="201">
        <v>7</v>
      </c>
      <c r="HXD1215" s="201">
        <v>2</v>
      </c>
      <c r="HXE1215" s="202" t="s">
        <v>237</v>
      </c>
      <c r="HXF1215" s="203">
        <v>0</v>
      </c>
      <c r="HXG1215" s="203">
        <v>210</v>
      </c>
      <c r="HXH1215" s="75">
        <f t="shared" si="411"/>
        <v>448.774</v>
      </c>
      <c r="HXI1215" s="200" t="s">
        <v>29</v>
      </c>
      <c r="HXJ1215" s="255" t="s">
        <v>26</v>
      </c>
      <c r="HXK1215" s="201">
        <v>7</v>
      </c>
      <c r="HXL1215" s="201">
        <v>2</v>
      </c>
      <c r="HXM1215" s="202" t="s">
        <v>237</v>
      </c>
      <c r="HXN1215" s="203">
        <v>0</v>
      </c>
      <c r="HXO1215" s="203">
        <v>210</v>
      </c>
      <c r="HXP1215" s="75">
        <f t="shared" si="411"/>
        <v>448.774</v>
      </c>
      <c r="HXQ1215" s="200" t="s">
        <v>29</v>
      </c>
      <c r="HXR1215" s="255" t="s">
        <v>26</v>
      </c>
      <c r="HXS1215" s="201">
        <v>7</v>
      </c>
      <c r="HXT1215" s="201">
        <v>2</v>
      </c>
      <c r="HXU1215" s="202" t="s">
        <v>237</v>
      </c>
      <c r="HXV1215" s="203">
        <v>0</v>
      </c>
      <c r="HXW1215" s="203">
        <v>210</v>
      </c>
      <c r="HXX1215" s="75">
        <f t="shared" ref="HXX1215:IAB1215" si="412">HXX1216+HXX1217</f>
        <v>448.774</v>
      </c>
      <c r="HXY1215" s="200" t="s">
        <v>29</v>
      </c>
      <c r="HXZ1215" s="255" t="s">
        <v>26</v>
      </c>
      <c r="HYA1215" s="201">
        <v>7</v>
      </c>
      <c r="HYB1215" s="201">
        <v>2</v>
      </c>
      <c r="HYC1215" s="202" t="s">
        <v>237</v>
      </c>
      <c r="HYD1215" s="203">
        <v>0</v>
      </c>
      <c r="HYE1215" s="203">
        <v>210</v>
      </c>
      <c r="HYF1215" s="75">
        <f t="shared" si="412"/>
        <v>448.774</v>
      </c>
      <c r="HYG1215" s="200" t="s">
        <v>29</v>
      </c>
      <c r="HYH1215" s="255" t="s">
        <v>26</v>
      </c>
      <c r="HYI1215" s="201">
        <v>7</v>
      </c>
      <c r="HYJ1215" s="201">
        <v>2</v>
      </c>
      <c r="HYK1215" s="202" t="s">
        <v>237</v>
      </c>
      <c r="HYL1215" s="203">
        <v>0</v>
      </c>
      <c r="HYM1215" s="203">
        <v>210</v>
      </c>
      <c r="HYN1215" s="75">
        <f t="shared" si="412"/>
        <v>448.774</v>
      </c>
      <c r="HYO1215" s="200" t="s">
        <v>29</v>
      </c>
      <c r="HYP1215" s="255" t="s">
        <v>26</v>
      </c>
      <c r="HYQ1215" s="201">
        <v>7</v>
      </c>
      <c r="HYR1215" s="201">
        <v>2</v>
      </c>
      <c r="HYS1215" s="202" t="s">
        <v>237</v>
      </c>
      <c r="HYT1215" s="203">
        <v>0</v>
      </c>
      <c r="HYU1215" s="203">
        <v>210</v>
      </c>
      <c r="HYV1215" s="75">
        <f t="shared" si="412"/>
        <v>448.774</v>
      </c>
      <c r="HYW1215" s="200" t="s">
        <v>29</v>
      </c>
      <c r="HYX1215" s="255" t="s">
        <v>26</v>
      </c>
      <c r="HYY1215" s="201">
        <v>7</v>
      </c>
      <c r="HYZ1215" s="201">
        <v>2</v>
      </c>
      <c r="HZA1215" s="202" t="s">
        <v>237</v>
      </c>
      <c r="HZB1215" s="203">
        <v>0</v>
      </c>
      <c r="HZC1215" s="203">
        <v>210</v>
      </c>
      <c r="HZD1215" s="75">
        <f t="shared" si="412"/>
        <v>448.774</v>
      </c>
      <c r="HZE1215" s="200" t="s">
        <v>29</v>
      </c>
      <c r="HZF1215" s="255" t="s">
        <v>26</v>
      </c>
      <c r="HZG1215" s="201">
        <v>7</v>
      </c>
      <c r="HZH1215" s="201">
        <v>2</v>
      </c>
      <c r="HZI1215" s="202" t="s">
        <v>237</v>
      </c>
      <c r="HZJ1215" s="203">
        <v>0</v>
      </c>
      <c r="HZK1215" s="203">
        <v>210</v>
      </c>
      <c r="HZL1215" s="75">
        <f t="shared" si="412"/>
        <v>448.774</v>
      </c>
      <c r="HZM1215" s="200" t="s">
        <v>29</v>
      </c>
      <c r="HZN1215" s="255" t="s">
        <v>26</v>
      </c>
      <c r="HZO1215" s="201">
        <v>7</v>
      </c>
      <c r="HZP1215" s="201">
        <v>2</v>
      </c>
      <c r="HZQ1215" s="202" t="s">
        <v>237</v>
      </c>
      <c r="HZR1215" s="203">
        <v>0</v>
      </c>
      <c r="HZS1215" s="203">
        <v>210</v>
      </c>
      <c r="HZT1215" s="75">
        <f t="shared" si="412"/>
        <v>448.774</v>
      </c>
      <c r="HZU1215" s="200" t="s">
        <v>29</v>
      </c>
      <c r="HZV1215" s="255" t="s">
        <v>26</v>
      </c>
      <c r="HZW1215" s="201">
        <v>7</v>
      </c>
      <c r="HZX1215" s="201">
        <v>2</v>
      </c>
      <c r="HZY1215" s="202" t="s">
        <v>237</v>
      </c>
      <c r="HZZ1215" s="203">
        <v>0</v>
      </c>
      <c r="IAA1215" s="203">
        <v>210</v>
      </c>
      <c r="IAB1215" s="75">
        <f t="shared" si="412"/>
        <v>448.774</v>
      </c>
      <c r="IAC1215" s="200" t="s">
        <v>29</v>
      </c>
      <c r="IAD1215" s="255" t="s">
        <v>26</v>
      </c>
      <c r="IAE1215" s="201">
        <v>7</v>
      </c>
      <c r="IAF1215" s="201">
        <v>2</v>
      </c>
      <c r="IAG1215" s="202" t="s">
        <v>237</v>
      </c>
      <c r="IAH1215" s="203">
        <v>0</v>
      </c>
      <c r="IAI1215" s="203">
        <v>210</v>
      </c>
      <c r="IAJ1215" s="75">
        <f t="shared" ref="IAJ1215:ICN1215" si="413">IAJ1216+IAJ1217</f>
        <v>448.774</v>
      </c>
      <c r="IAK1215" s="200" t="s">
        <v>29</v>
      </c>
      <c r="IAL1215" s="255" t="s">
        <v>26</v>
      </c>
      <c r="IAM1215" s="201">
        <v>7</v>
      </c>
      <c r="IAN1215" s="201">
        <v>2</v>
      </c>
      <c r="IAO1215" s="202" t="s">
        <v>237</v>
      </c>
      <c r="IAP1215" s="203">
        <v>0</v>
      </c>
      <c r="IAQ1215" s="203">
        <v>210</v>
      </c>
      <c r="IAR1215" s="75">
        <f t="shared" si="413"/>
        <v>448.774</v>
      </c>
      <c r="IAS1215" s="200" t="s">
        <v>29</v>
      </c>
      <c r="IAT1215" s="255" t="s">
        <v>26</v>
      </c>
      <c r="IAU1215" s="201">
        <v>7</v>
      </c>
      <c r="IAV1215" s="201">
        <v>2</v>
      </c>
      <c r="IAW1215" s="202" t="s">
        <v>237</v>
      </c>
      <c r="IAX1215" s="203">
        <v>0</v>
      </c>
      <c r="IAY1215" s="203">
        <v>210</v>
      </c>
      <c r="IAZ1215" s="75">
        <f t="shared" si="413"/>
        <v>448.774</v>
      </c>
      <c r="IBA1215" s="200" t="s">
        <v>29</v>
      </c>
      <c r="IBB1215" s="255" t="s">
        <v>26</v>
      </c>
      <c r="IBC1215" s="201">
        <v>7</v>
      </c>
      <c r="IBD1215" s="201">
        <v>2</v>
      </c>
      <c r="IBE1215" s="202" t="s">
        <v>237</v>
      </c>
      <c r="IBF1215" s="203">
        <v>0</v>
      </c>
      <c r="IBG1215" s="203">
        <v>210</v>
      </c>
      <c r="IBH1215" s="75">
        <f t="shared" si="413"/>
        <v>448.774</v>
      </c>
      <c r="IBI1215" s="200" t="s">
        <v>29</v>
      </c>
      <c r="IBJ1215" s="255" t="s">
        <v>26</v>
      </c>
      <c r="IBK1215" s="201">
        <v>7</v>
      </c>
      <c r="IBL1215" s="201">
        <v>2</v>
      </c>
      <c r="IBM1215" s="202" t="s">
        <v>237</v>
      </c>
      <c r="IBN1215" s="203">
        <v>0</v>
      </c>
      <c r="IBO1215" s="203">
        <v>210</v>
      </c>
      <c r="IBP1215" s="75">
        <f t="shared" si="413"/>
        <v>448.774</v>
      </c>
      <c r="IBQ1215" s="200" t="s">
        <v>29</v>
      </c>
      <c r="IBR1215" s="255" t="s">
        <v>26</v>
      </c>
      <c r="IBS1215" s="201">
        <v>7</v>
      </c>
      <c r="IBT1215" s="201">
        <v>2</v>
      </c>
      <c r="IBU1215" s="202" t="s">
        <v>237</v>
      </c>
      <c r="IBV1215" s="203">
        <v>0</v>
      </c>
      <c r="IBW1215" s="203">
        <v>210</v>
      </c>
      <c r="IBX1215" s="75">
        <f t="shared" si="413"/>
        <v>448.774</v>
      </c>
      <c r="IBY1215" s="200" t="s">
        <v>29</v>
      </c>
      <c r="IBZ1215" s="255" t="s">
        <v>26</v>
      </c>
      <c r="ICA1215" s="201">
        <v>7</v>
      </c>
      <c r="ICB1215" s="201">
        <v>2</v>
      </c>
      <c r="ICC1215" s="202" t="s">
        <v>237</v>
      </c>
      <c r="ICD1215" s="203">
        <v>0</v>
      </c>
      <c r="ICE1215" s="203">
        <v>210</v>
      </c>
      <c r="ICF1215" s="75">
        <f t="shared" si="413"/>
        <v>448.774</v>
      </c>
      <c r="ICG1215" s="200" t="s">
        <v>29</v>
      </c>
      <c r="ICH1215" s="255" t="s">
        <v>26</v>
      </c>
      <c r="ICI1215" s="201">
        <v>7</v>
      </c>
      <c r="ICJ1215" s="201">
        <v>2</v>
      </c>
      <c r="ICK1215" s="202" t="s">
        <v>237</v>
      </c>
      <c r="ICL1215" s="203">
        <v>0</v>
      </c>
      <c r="ICM1215" s="203">
        <v>210</v>
      </c>
      <c r="ICN1215" s="75">
        <f t="shared" si="413"/>
        <v>448.774</v>
      </c>
      <c r="ICO1215" s="200" t="s">
        <v>29</v>
      </c>
      <c r="ICP1215" s="255" t="s">
        <v>26</v>
      </c>
      <c r="ICQ1215" s="201">
        <v>7</v>
      </c>
      <c r="ICR1215" s="201">
        <v>2</v>
      </c>
      <c r="ICS1215" s="202" t="s">
        <v>237</v>
      </c>
      <c r="ICT1215" s="203">
        <v>0</v>
      </c>
      <c r="ICU1215" s="203">
        <v>210</v>
      </c>
      <c r="ICV1215" s="75">
        <f t="shared" ref="ICV1215:IEZ1215" si="414">ICV1216+ICV1217</f>
        <v>448.774</v>
      </c>
      <c r="ICW1215" s="200" t="s">
        <v>29</v>
      </c>
      <c r="ICX1215" s="255" t="s">
        <v>26</v>
      </c>
      <c r="ICY1215" s="201">
        <v>7</v>
      </c>
      <c r="ICZ1215" s="201">
        <v>2</v>
      </c>
      <c r="IDA1215" s="202" t="s">
        <v>237</v>
      </c>
      <c r="IDB1215" s="203">
        <v>0</v>
      </c>
      <c r="IDC1215" s="203">
        <v>210</v>
      </c>
      <c r="IDD1215" s="75">
        <f t="shared" si="414"/>
        <v>448.774</v>
      </c>
      <c r="IDE1215" s="200" t="s">
        <v>29</v>
      </c>
      <c r="IDF1215" s="255" t="s">
        <v>26</v>
      </c>
      <c r="IDG1215" s="201">
        <v>7</v>
      </c>
      <c r="IDH1215" s="201">
        <v>2</v>
      </c>
      <c r="IDI1215" s="202" t="s">
        <v>237</v>
      </c>
      <c r="IDJ1215" s="203">
        <v>0</v>
      </c>
      <c r="IDK1215" s="203">
        <v>210</v>
      </c>
      <c r="IDL1215" s="75">
        <f t="shared" si="414"/>
        <v>448.774</v>
      </c>
      <c r="IDM1215" s="200" t="s">
        <v>29</v>
      </c>
      <c r="IDN1215" s="255" t="s">
        <v>26</v>
      </c>
      <c r="IDO1215" s="201">
        <v>7</v>
      </c>
      <c r="IDP1215" s="201">
        <v>2</v>
      </c>
      <c r="IDQ1215" s="202" t="s">
        <v>237</v>
      </c>
      <c r="IDR1215" s="203">
        <v>0</v>
      </c>
      <c r="IDS1215" s="203">
        <v>210</v>
      </c>
      <c r="IDT1215" s="75">
        <f t="shared" si="414"/>
        <v>448.774</v>
      </c>
      <c r="IDU1215" s="200" t="s">
        <v>29</v>
      </c>
      <c r="IDV1215" s="255" t="s">
        <v>26</v>
      </c>
      <c r="IDW1215" s="201">
        <v>7</v>
      </c>
      <c r="IDX1215" s="201">
        <v>2</v>
      </c>
      <c r="IDY1215" s="202" t="s">
        <v>237</v>
      </c>
      <c r="IDZ1215" s="203">
        <v>0</v>
      </c>
      <c r="IEA1215" s="203">
        <v>210</v>
      </c>
      <c r="IEB1215" s="75">
        <f t="shared" si="414"/>
        <v>448.774</v>
      </c>
      <c r="IEC1215" s="200" t="s">
        <v>29</v>
      </c>
      <c r="IED1215" s="255" t="s">
        <v>26</v>
      </c>
      <c r="IEE1215" s="201">
        <v>7</v>
      </c>
      <c r="IEF1215" s="201">
        <v>2</v>
      </c>
      <c r="IEG1215" s="202" t="s">
        <v>237</v>
      </c>
      <c r="IEH1215" s="203">
        <v>0</v>
      </c>
      <c r="IEI1215" s="203">
        <v>210</v>
      </c>
      <c r="IEJ1215" s="75">
        <f t="shared" si="414"/>
        <v>448.774</v>
      </c>
      <c r="IEK1215" s="200" t="s">
        <v>29</v>
      </c>
      <c r="IEL1215" s="255" t="s">
        <v>26</v>
      </c>
      <c r="IEM1215" s="201">
        <v>7</v>
      </c>
      <c r="IEN1215" s="201">
        <v>2</v>
      </c>
      <c r="IEO1215" s="202" t="s">
        <v>237</v>
      </c>
      <c r="IEP1215" s="203">
        <v>0</v>
      </c>
      <c r="IEQ1215" s="203">
        <v>210</v>
      </c>
      <c r="IER1215" s="75">
        <f t="shared" si="414"/>
        <v>448.774</v>
      </c>
      <c r="IES1215" s="200" t="s">
        <v>29</v>
      </c>
      <c r="IET1215" s="255" t="s">
        <v>26</v>
      </c>
      <c r="IEU1215" s="201">
        <v>7</v>
      </c>
      <c r="IEV1215" s="201">
        <v>2</v>
      </c>
      <c r="IEW1215" s="202" t="s">
        <v>237</v>
      </c>
      <c r="IEX1215" s="203">
        <v>0</v>
      </c>
      <c r="IEY1215" s="203">
        <v>210</v>
      </c>
      <c r="IEZ1215" s="75">
        <f t="shared" si="414"/>
        <v>448.774</v>
      </c>
      <c r="IFA1215" s="200" t="s">
        <v>29</v>
      </c>
      <c r="IFB1215" s="255" t="s">
        <v>26</v>
      </c>
      <c r="IFC1215" s="201">
        <v>7</v>
      </c>
      <c r="IFD1215" s="201">
        <v>2</v>
      </c>
      <c r="IFE1215" s="202" t="s">
        <v>237</v>
      </c>
      <c r="IFF1215" s="203">
        <v>0</v>
      </c>
      <c r="IFG1215" s="203">
        <v>210</v>
      </c>
      <c r="IFH1215" s="75">
        <f t="shared" ref="IFH1215:IHL1215" si="415">IFH1216+IFH1217</f>
        <v>448.774</v>
      </c>
      <c r="IFI1215" s="200" t="s">
        <v>29</v>
      </c>
      <c r="IFJ1215" s="255" t="s">
        <v>26</v>
      </c>
      <c r="IFK1215" s="201">
        <v>7</v>
      </c>
      <c r="IFL1215" s="201">
        <v>2</v>
      </c>
      <c r="IFM1215" s="202" t="s">
        <v>237</v>
      </c>
      <c r="IFN1215" s="203">
        <v>0</v>
      </c>
      <c r="IFO1215" s="203">
        <v>210</v>
      </c>
      <c r="IFP1215" s="75">
        <f t="shared" si="415"/>
        <v>448.774</v>
      </c>
      <c r="IFQ1215" s="200" t="s">
        <v>29</v>
      </c>
      <c r="IFR1215" s="255" t="s">
        <v>26</v>
      </c>
      <c r="IFS1215" s="201">
        <v>7</v>
      </c>
      <c r="IFT1215" s="201">
        <v>2</v>
      </c>
      <c r="IFU1215" s="202" t="s">
        <v>237</v>
      </c>
      <c r="IFV1215" s="203">
        <v>0</v>
      </c>
      <c r="IFW1215" s="203">
        <v>210</v>
      </c>
      <c r="IFX1215" s="75">
        <f t="shared" si="415"/>
        <v>448.774</v>
      </c>
      <c r="IFY1215" s="200" t="s">
        <v>29</v>
      </c>
      <c r="IFZ1215" s="255" t="s">
        <v>26</v>
      </c>
      <c r="IGA1215" s="201">
        <v>7</v>
      </c>
      <c r="IGB1215" s="201">
        <v>2</v>
      </c>
      <c r="IGC1215" s="202" t="s">
        <v>237</v>
      </c>
      <c r="IGD1215" s="203">
        <v>0</v>
      </c>
      <c r="IGE1215" s="203">
        <v>210</v>
      </c>
      <c r="IGF1215" s="75">
        <f t="shared" si="415"/>
        <v>448.774</v>
      </c>
      <c r="IGG1215" s="200" t="s">
        <v>29</v>
      </c>
      <c r="IGH1215" s="255" t="s">
        <v>26</v>
      </c>
      <c r="IGI1215" s="201">
        <v>7</v>
      </c>
      <c r="IGJ1215" s="201">
        <v>2</v>
      </c>
      <c r="IGK1215" s="202" t="s">
        <v>237</v>
      </c>
      <c r="IGL1215" s="203">
        <v>0</v>
      </c>
      <c r="IGM1215" s="203">
        <v>210</v>
      </c>
      <c r="IGN1215" s="75">
        <f t="shared" si="415"/>
        <v>448.774</v>
      </c>
      <c r="IGO1215" s="200" t="s">
        <v>29</v>
      </c>
      <c r="IGP1215" s="255" t="s">
        <v>26</v>
      </c>
      <c r="IGQ1215" s="201">
        <v>7</v>
      </c>
      <c r="IGR1215" s="201">
        <v>2</v>
      </c>
      <c r="IGS1215" s="202" t="s">
        <v>237</v>
      </c>
      <c r="IGT1215" s="203">
        <v>0</v>
      </c>
      <c r="IGU1215" s="203">
        <v>210</v>
      </c>
      <c r="IGV1215" s="75">
        <f t="shared" si="415"/>
        <v>448.774</v>
      </c>
      <c r="IGW1215" s="200" t="s">
        <v>29</v>
      </c>
      <c r="IGX1215" s="255" t="s">
        <v>26</v>
      </c>
      <c r="IGY1215" s="201">
        <v>7</v>
      </c>
      <c r="IGZ1215" s="201">
        <v>2</v>
      </c>
      <c r="IHA1215" s="202" t="s">
        <v>237</v>
      </c>
      <c r="IHB1215" s="203">
        <v>0</v>
      </c>
      <c r="IHC1215" s="203">
        <v>210</v>
      </c>
      <c r="IHD1215" s="75">
        <f t="shared" si="415"/>
        <v>448.774</v>
      </c>
      <c r="IHE1215" s="200" t="s">
        <v>29</v>
      </c>
      <c r="IHF1215" s="255" t="s">
        <v>26</v>
      </c>
      <c r="IHG1215" s="201">
        <v>7</v>
      </c>
      <c r="IHH1215" s="201">
        <v>2</v>
      </c>
      <c r="IHI1215" s="202" t="s">
        <v>237</v>
      </c>
      <c r="IHJ1215" s="203">
        <v>0</v>
      </c>
      <c r="IHK1215" s="203">
        <v>210</v>
      </c>
      <c r="IHL1215" s="75">
        <f t="shared" si="415"/>
        <v>448.774</v>
      </c>
      <c r="IHM1215" s="200" t="s">
        <v>29</v>
      </c>
      <c r="IHN1215" s="255" t="s">
        <v>26</v>
      </c>
      <c r="IHO1215" s="201">
        <v>7</v>
      </c>
      <c r="IHP1215" s="201">
        <v>2</v>
      </c>
      <c r="IHQ1215" s="202" t="s">
        <v>237</v>
      </c>
      <c r="IHR1215" s="203">
        <v>0</v>
      </c>
      <c r="IHS1215" s="203">
        <v>210</v>
      </c>
      <c r="IHT1215" s="75">
        <f t="shared" ref="IHT1215:IJX1215" si="416">IHT1216+IHT1217</f>
        <v>448.774</v>
      </c>
      <c r="IHU1215" s="200" t="s">
        <v>29</v>
      </c>
      <c r="IHV1215" s="255" t="s">
        <v>26</v>
      </c>
      <c r="IHW1215" s="201">
        <v>7</v>
      </c>
      <c r="IHX1215" s="201">
        <v>2</v>
      </c>
      <c r="IHY1215" s="202" t="s">
        <v>237</v>
      </c>
      <c r="IHZ1215" s="203">
        <v>0</v>
      </c>
      <c r="IIA1215" s="203">
        <v>210</v>
      </c>
      <c r="IIB1215" s="75">
        <f t="shared" si="416"/>
        <v>448.774</v>
      </c>
      <c r="IIC1215" s="200" t="s">
        <v>29</v>
      </c>
      <c r="IID1215" s="255" t="s">
        <v>26</v>
      </c>
      <c r="IIE1215" s="201">
        <v>7</v>
      </c>
      <c r="IIF1215" s="201">
        <v>2</v>
      </c>
      <c r="IIG1215" s="202" t="s">
        <v>237</v>
      </c>
      <c r="IIH1215" s="203">
        <v>0</v>
      </c>
      <c r="III1215" s="203">
        <v>210</v>
      </c>
      <c r="IIJ1215" s="75">
        <f t="shared" si="416"/>
        <v>448.774</v>
      </c>
      <c r="IIK1215" s="200" t="s">
        <v>29</v>
      </c>
      <c r="IIL1215" s="255" t="s">
        <v>26</v>
      </c>
      <c r="IIM1215" s="201">
        <v>7</v>
      </c>
      <c r="IIN1215" s="201">
        <v>2</v>
      </c>
      <c r="IIO1215" s="202" t="s">
        <v>237</v>
      </c>
      <c r="IIP1215" s="203">
        <v>0</v>
      </c>
      <c r="IIQ1215" s="203">
        <v>210</v>
      </c>
      <c r="IIR1215" s="75">
        <f t="shared" si="416"/>
        <v>448.774</v>
      </c>
      <c r="IIS1215" s="200" t="s">
        <v>29</v>
      </c>
      <c r="IIT1215" s="255" t="s">
        <v>26</v>
      </c>
      <c r="IIU1215" s="201">
        <v>7</v>
      </c>
      <c r="IIV1215" s="201">
        <v>2</v>
      </c>
      <c r="IIW1215" s="202" t="s">
        <v>237</v>
      </c>
      <c r="IIX1215" s="203">
        <v>0</v>
      </c>
      <c r="IIY1215" s="203">
        <v>210</v>
      </c>
      <c r="IIZ1215" s="75">
        <f t="shared" si="416"/>
        <v>448.774</v>
      </c>
      <c r="IJA1215" s="200" t="s">
        <v>29</v>
      </c>
      <c r="IJB1215" s="255" t="s">
        <v>26</v>
      </c>
      <c r="IJC1215" s="201">
        <v>7</v>
      </c>
      <c r="IJD1215" s="201">
        <v>2</v>
      </c>
      <c r="IJE1215" s="202" t="s">
        <v>237</v>
      </c>
      <c r="IJF1215" s="203">
        <v>0</v>
      </c>
      <c r="IJG1215" s="203">
        <v>210</v>
      </c>
      <c r="IJH1215" s="75">
        <f t="shared" si="416"/>
        <v>448.774</v>
      </c>
      <c r="IJI1215" s="200" t="s">
        <v>29</v>
      </c>
      <c r="IJJ1215" s="255" t="s">
        <v>26</v>
      </c>
      <c r="IJK1215" s="201">
        <v>7</v>
      </c>
      <c r="IJL1215" s="201">
        <v>2</v>
      </c>
      <c r="IJM1215" s="202" t="s">
        <v>237</v>
      </c>
      <c r="IJN1215" s="203">
        <v>0</v>
      </c>
      <c r="IJO1215" s="203">
        <v>210</v>
      </c>
      <c r="IJP1215" s="75">
        <f t="shared" si="416"/>
        <v>448.774</v>
      </c>
      <c r="IJQ1215" s="200" t="s">
        <v>29</v>
      </c>
      <c r="IJR1215" s="255" t="s">
        <v>26</v>
      </c>
      <c r="IJS1215" s="201">
        <v>7</v>
      </c>
      <c r="IJT1215" s="201">
        <v>2</v>
      </c>
      <c r="IJU1215" s="202" t="s">
        <v>237</v>
      </c>
      <c r="IJV1215" s="203">
        <v>0</v>
      </c>
      <c r="IJW1215" s="203">
        <v>210</v>
      </c>
      <c r="IJX1215" s="75">
        <f t="shared" si="416"/>
        <v>448.774</v>
      </c>
      <c r="IJY1215" s="200" t="s">
        <v>29</v>
      </c>
      <c r="IJZ1215" s="255" t="s">
        <v>26</v>
      </c>
      <c r="IKA1215" s="201">
        <v>7</v>
      </c>
      <c r="IKB1215" s="201">
        <v>2</v>
      </c>
      <c r="IKC1215" s="202" t="s">
        <v>237</v>
      </c>
      <c r="IKD1215" s="203">
        <v>0</v>
      </c>
      <c r="IKE1215" s="203">
        <v>210</v>
      </c>
      <c r="IKF1215" s="75">
        <f t="shared" ref="IKF1215:IMJ1215" si="417">IKF1216+IKF1217</f>
        <v>448.774</v>
      </c>
      <c r="IKG1215" s="200" t="s">
        <v>29</v>
      </c>
      <c r="IKH1215" s="255" t="s">
        <v>26</v>
      </c>
      <c r="IKI1215" s="201">
        <v>7</v>
      </c>
      <c r="IKJ1215" s="201">
        <v>2</v>
      </c>
      <c r="IKK1215" s="202" t="s">
        <v>237</v>
      </c>
      <c r="IKL1215" s="203">
        <v>0</v>
      </c>
      <c r="IKM1215" s="203">
        <v>210</v>
      </c>
      <c r="IKN1215" s="75">
        <f t="shared" si="417"/>
        <v>448.774</v>
      </c>
      <c r="IKO1215" s="200" t="s">
        <v>29</v>
      </c>
      <c r="IKP1215" s="255" t="s">
        <v>26</v>
      </c>
      <c r="IKQ1215" s="201">
        <v>7</v>
      </c>
      <c r="IKR1215" s="201">
        <v>2</v>
      </c>
      <c r="IKS1215" s="202" t="s">
        <v>237</v>
      </c>
      <c r="IKT1215" s="203">
        <v>0</v>
      </c>
      <c r="IKU1215" s="203">
        <v>210</v>
      </c>
      <c r="IKV1215" s="75">
        <f t="shared" si="417"/>
        <v>448.774</v>
      </c>
      <c r="IKW1215" s="200" t="s">
        <v>29</v>
      </c>
      <c r="IKX1215" s="255" t="s">
        <v>26</v>
      </c>
      <c r="IKY1215" s="201">
        <v>7</v>
      </c>
      <c r="IKZ1215" s="201">
        <v>2</v>
      </c>
      <c r="ILA1215" s="202" t="s">
        <v>237</v>
      </c>
      <c r="ILB1215" s="203">
        <v>0</v>
      </c>
      <c r="ILC1215" s="203">
        <v>210</v>
      </c>
      <c r="ILD1215" s="75">
        <f t="shared" si="417"/>
        <v>448.774</v>
      </c>
      <c r="ILE1215" s="200" t="s">
        <v>29</v>
      </c>
      <c r="ILF1215" s="255" t="s">
        <v>26</v>
      </c>
      <c r="ILG1215" s="201">
        <v>7</v>
      </c>
      <c r="ILH1215" s="201">
        <v>2</v>
      </c>
      <c r="ILI1215" s="202" t="s">
        <v>237</v>
      </c>
      <c r="ILJ1215" s="203">
        <v>0</v>
      </c>
      <c r="ILK1215" s="203">
        <v>210</v>
      </c>
      <c r="ILL1215" s="75">
        <f t="shared" si="417"/>
        <v>448.774</v>
      </c>
      <c r="ILM1215" s="200" t="s">
        <v>29</v>
      </c>
      <c r="ILN1215" s="255" t="s">
        <v>26</v>
      </c>
      <c r="ILO1215" s="201">
        <v>7</v>
      </c>
      <c r="ILP1215" s="201">
        <v>2</v>
      </c>
      <c r="ILQ1215" s="202" t="s">
        <v>237</v>
      </c>
      <c r="ILR1215" s="203">
        <v>0</v>
      </c>
      <c r="ILS1215" s="203">
        <v>210</v>
      </c>
      <c r="ILT1215" s="75">
        <f t="shared" si="417"/>
        <v>448.774</v>
      </c>
      <c r="ILU1215" s="200" t="s">
        <v>29</v>
      </c>
      <c r="ILV1215" s="255" t="s">
        <v>26</v>
      </c>
      <c r="ILW1215" s="201">
        <v>7</v>
      </c>
      <c r="ILX1215" s="201">
        <v>2</v>
      </c>
      <c r="ILY1215" s="202" t="s">
        <v>237</v>
      </c>
      <c r="ILZ1215" s="203">
        <v>0</v>
      </c>
      <c r="IMA1215" s="203">
        <v>210</v>
      </c>
      <c r="IMB1215" s="75">
        <f t="shared" si="417"/>
        <v>448.774</v>
      </c>
      <c r="IMC1215" s="200" t="s">
        <v>29</v>
      </c>
      <c r="IMD1215" s="255" t="s">
        <v>26</v>
      </c>
      <c r="IME1215" s="201">
        <v>7</v>
      </c>
      <c r="IMF1215" s="201">
        <v>2</v>
      </c>
      <c r="IMG1215" s="202" t="s">
        <v>237</v>
      </c>
      <c r="IMH1215" s="203">
        <v>0</v>
      </c>
      <c r="IMI1215" s="203">
        <v>210</v>
      </c>
      <c r="IMJ1215" s="75">
        <f t="shared" si="417"/>
        <v>448.774</v>
      </c>
      <c r="IMK1215" s="200" t="s">
        <v>29</v>
      </c>
      <c r="IML1215" s="255" t="s">
        <v>26</v>
      </c>
      <c r="IMM1215" s="201">
        <v>7</v>
      </c>
      <c r="IMN1215" s="201">
        <v>2</v>
      </c>
      <c r="IMO1215" s="202" t="s">
        <v>237</v>
      </c>
      <c r="IMP1215" s="203">
        <v>0</v>
      </c>
      <c r="IMQ1215" s="203">
        <v>210</v>
      </c>
      <c r="IMR1215" s="75">
        <f t="shared" ref="IMR1215:IOV1215" si="418">IMR1216+IMR1217</f>
        <v>448.774</v>
      </c>
      <c r="IMS1215" s="200" t="s">
        <v>29</v>
      </c>
      <c r="IMT1215" s="255" t="s">
        <v>26</v>
      </c>
      <c r="IMU1215" s="201">
        <v>7</v>
      </c>
      <c r="IMV1215" s="201">
        <v>2</v>
      </c>
      <c r="IMW1215" s="202" t="s">
        <v>237</v>
      </c>
      <c r="IMX1215" s="203">
        <v>0</v>
      </c>
      <c r="IMY1215" s="203">
        <v>210</v>
      </c>
      <c r="IMZ1215" s="75">
        <f t="shared" si="418"/>
        <v>448.774</v>
      </c>
      <c r="INA1215" s="200" t="s">
        <v>29</v>
      </c>
      <c r="INB1215" s="255" t="s">
        <v>26</v>
      </c>
      <c r="INC1215" s="201">
        <v>7</v>
      </c>
      <c r="IND1215" s="201">
        <v>2</v>
      </c>
      <c r="INE1215" s="202" t="s">
        <v>237</v>
      </c>
      <c r="INF1215" s="203">
        <v>0</v>
      </c>
      <c r="ING1215" s="203">
        <v>210</v>
      </c>
      <c r="INH1215" s="75">
        <f t="shared" si="418"/>
        <v>448.774</v>
      </c>
      <c r="INI1215" s="200" t="s">
        <v>29</v>
      </c>
      <c r="INJ1215" s="255" t="s">
        <v>26</v>
      </c>
      <c r="INK1215" s="201">
        <v>7</v>
      </c>
      <c r="INL1215" s="201">
        <v>2</v>
      </c>
      <c r="INM1215" s="202" t="s">
        <v>237</v>
      </c>
      <c r="INN1215" s="203">
        <v>0</v>
      </c>
      <c r="INO1215" s="203">
        <v>210</v>
      </c>
      <c r="INP1215" s="75">
        <f t="shared" si="418"/>
        <v>448.774</v>
      </c>
      <c r="INQ1215" s="200" t="s">
        <v>29</v>
      </c>
      <c r="INR1215" s="255" t="s">
        <v>26</v>
      </c>
      <c r="INS1215" s="201">
        <v>7</v>
      </c>
      <c r="INT1215" s="201">
        <v>2</v>
      </c>
      <c r="INU1215" s="202" t="s">
        <v>237</v>
      </c>
      <c r="INV1215" s="203">
        <v>0</v>
      </c>
      <c r="INW1215" s="203">
        <v>210</v>
      </c>
      <c r="INX1215" s="75">
        <f t="shared" si="418"/>
        <v>448.774</v>
      </c>
      <c r="INY1215" s="200" t="s">
        <v>29</v>
      </c>
      <c r="INZ1215" s="255" t="s">
        <v>26</v>
      </c>
      <c r="IOA1215" s="201">
        <v>7</v>
      </c>
      <c r="IOB1215" s="201">
        <v>2</v>
      </c>
      <c r="IOC1215" s="202" t="s">
        <v>237</v>
      </c>
      <c r="IOD1215" s="203">
        <v>0</v>
      </c>
      <c r="IOE1215" s="203">
        <v>210</v>
      </c>
      <c r="IOF1215" s="75">
        <f t="shared" si="418"/>
        <v>448.774</v>
      </c>
      <c r="IOG1215" s="200" t="s">
        <v>29</v>
      </c>
      <c r="IOH1215" s="255" t="s">
        <v>26</v>
      </c>
      <c r="IOI1215" s="201">
        <v>7</v>
      </c>
      <c r="IOJ1215" s="201">
        <v>2</v>
      </c>
      <c r="IOK1215" s="202" t="s">
        <v>237</v>
      </c>
      <c r="IOL1215" s="203">
        <v>0</v>
      </c>
      <c r="IOM1215" s="203">
        <v>210</v>
      </c>
      <c r="ION1215" s="75">
        <f t="shared" si="418"/>
        <v>448.774</v>
      </c>
      <c r="IOO1215" s="200" t="s">
        <v>29</v>
      </c>
      <c r="IOP1215" s="255" t="s">
        <v>26</v>
      </c>
      <c r="IOQ1215" s="201">
        <v>7</v>
      </c>
      <c r="IOR1215" s="201">
        <v>2</v>
      </c>
      <c r="IOS1215" s="202" t="s">
        <v>237</v>
      </c>
      <c r="IOT1215" s="203">
        <v>0</v>
      </c>
      <c r="IOU1215" s="203">
        <v>210</v>
      </c>
      <c r="IOV1215" s="75">
        <f t="shared" si="418"/>
        <v>448.774</v>
      </c>
      <c r="IOW1215" s="200" t="s">
        <v>29</v>
      </c>
      <c r="IOX1215" s="255" t="s">
        <v>26</v>
      </c>
      <c r="IOY1215" s="201">
        <v>7</v>
      </c>
      <c r="IOZ1215" s="201">
        <v>2</v>
      </c>
      <c r="IPA1215" s="202" t="s">
        <v>237</v>
      </c>
      <c r="IPB1215" s="203">
        <v>0</v>
      </c>
      <c r="IPC1215" s="203">
        <v>210</v>
      </c>
      <c r="IPD1215" s="75">
        <f t="shared" ref="IPD1215:IRH1215" si="419">IPD1216+IPD1217</f>
        <v>448.774</v>
      </c>
      <c r="IPE1215" s="200" t="s">
        <v>29</v>
      </c>
      <c r="IPF1215" s="255" t="s">
        <v>26</v>
      </c>
      <c r="IPG1215" s="201">
        <v>7</v>
      </c>
      <c r="IPH1215" s="201">
        <v>2</v>
      </c>
      <c r="IPI1215" s="202" t="s">
        <v>237</v>
      </c>
      <c r="IPJ1215" s="203">
        <v>0</v>
      </c>
      <c r="IPK1215" s="203">
        <v>210</v>
      </c>
      <c r="IPL1215" s="75">
        <f t="shared" si="419"/>
        <v>448.774</v>
      </c>
      <c r="IPM1215" s="200" t="s">
        <v>29</v>
      </c>
      <c r="IPN1215" s="255" t="s">
        <v>26</v>
      </c>
      <c r="IPO1215" s="201">
        <v>7</v>
      </c>
      <c r="IPP1215" s="201">
        <v>2</v>
      </c>
      <c r="IPQ1215" s="202" t="s">
        <v>237</v>
      </c>
      <c r="IPR1215" s="203">
        <v>0</v>
      </c>
      <c r="IPS1215" s="203">
        <v>210</v>
      </c>
      <c r="IPT1215" s="75">
        <f t="shared" si="419"/>
        <v>448.774</v>
      </c>
      <c r="IPU1215" s="200" t="s">
        <v>29</v>
      </c>
      <c r="IPV1215" s="255" t="s">
        <v>26</v>
      </c>
      <c r="IPW1215" s="201">
        <v>7</v>
      </c>
      <c r="IPX1215" s="201">
        <v>2</v>
      </c>
      <c r="IPY1215" s="202" t="s">
        <v>237</v>
      </c>
      <c r="IPZ1215" s="203">
        <v>0</v>
      </c>
      <c r="IQA1215" s="203">
        <v>210</v>
      </c>
      <c r="IQB1215" s="75">
        <f t="shared" si="419"/>
        <v>448.774</v>
      </c>
      <c r="IQC1215" s="200" t="s">
        <v>29</v>
      </c>
      <c r="IQD1215" s="255" t="s">
        <v>26</v>
      </c>
      <c r="IQE1215" s="201">
        <v>7</v>
      </c>
      <c r="IQF1215" s="201">
        <v>2</v>
      </c>
      <c r="IQG1215" s="202" t="s">
        <v>237</v>
      </c>
      <c r="IQH1215" s="203">
        <v>0</v>
      </c>
      <c r="IQI1215" s="203">
        <v>210</v>
      </c>
      <c r="IQJ1215" s="75">
        <f t="shared" si="419"/>
        <v>448.774</v>
      </c>
      <c r="IQK1215" s="200" t="s">
        <v>29</v>
      </c>
      <c r="IQL1215" s="255" t="s">
        <v>26</v>
      </c>
      <c r="IQM1215" s="201">
        <v>7</v>
      </c>
      <c r="IQN1215" s="201">
        <v>2</v>
      </c>
      <c r="IQO1215" s="202" t="s">
        <v>237</v>
      </c>
      <c r="IQP1215" s="203">
        <v>0</v>
      </c>
      <c r="IQQ1215" s="203">
        <v>210</v>
      </c>
      <c r="IQR1215" s="75">
        <f t="shared" si="419"/>
        <v>448.774</v>
      </c>
      <c r="IQS1215" s="200" t="s">
        <v>29</v>
      </c>
      <c r="IQT1215" s="255" t="s">
        <v>26</v>
      </c>
      <c r="IQU1215" s="201">
        <v>7</v>
      </c>
      <c r="IQV1215" s="201">
        <v>2</v>
      </c>
      <c r="IQW1215" s="202" t="s">
        <v>237</v>
      </c>
      <c r="IQX1215" s="203">
        <v>0</v>
      </c>
      <c r="IQY1215" s="203">
        <v>210</v>
      </c>
      <c r="IQZ1215" s="75">
        <f t="shared" si="419"/>
        <v>448.774</v>
      </c>
      <c r="IRA1215" s="200" t="s">
        <v>29</v>
      </c>
      <c r="IRB1215" s="255" t="s">
        <v>26</v>
      </c>
      <c r="IRC1215" s="201">
        <v>7</v>
      </c>
      <c r="IRD1215" s="201">
        <v>2</v>
      </c>
      <c r="IRE1215" s="202" t="s">
        <v>237</v>
      </c>
      <c r="IRF1215" s="203">
        <v>0</v>
      </c>
      <c r="IRG1215" s="203">
        <v>210</v>
      </c>
      <c r="IRH1215" s="75">
        <f t="shared" si="419"/>
        <v>448.774</v>
      </c>
      <c r="IRI1215" s="200" t="s">
        <v>29</v>
      </c>
      <c r="IRJ1215" s="255" t="s">
        <v>26</v>
      </c>
      <c r="IRK1215" s="201">
        <v>7</v>
      </c>
      <c r="IRL1215" s="201">
        <v>2</v>
      </c>
      <c r="IRM1215" s="202" t="s">
        <v>237</v>
      </c>
      <c r="IRN1215" s="203">
        <v>0</v>
      </c>
      <c r="IRO1215" s="203">
        <v>210</v>
      </c>
      <c r="IRP1215" s="75">
        <f t="shared" ref="IRP1215:ITT1215" si="420">IRP1216+IRP1217</f>
        <v>448.774</v>
      </c>
      <c r="IRQ1215" s="200" t="s">
        <v>29</v>
      </c>
      <c r="IRR1215" s="255" t="s">
        <v>26</v>
      </c>
      <c r="IRS1215" s="201">
        <v>7</v>
      </c>
      <c r="IRT1215" s="201">
        <v>2</v>
      </c>
      <c r="IRU1215" s="202" t="s">
        <v>237</v>
      </c>
      <c r="IRV1215" s="203">
        <v>0</v>
      </c>
      <c r="IRW1215" s="203">
        <v>210</v>
      </c>
      <c r="IRX1215" s="75">
        <f t="shared" si="420"/>
        <v>448.774</v>
      </c>
      <c r="IRY1215" s="200" t="s">
        <v>29</v>
      </c>
      <c r="IRZ1215" s="255" t="s">
        <v>26</v>
      </c>
      <c r="ISA1215" s="201">
        <v>7</v>
      </c>
      <c r="ISB1215" s="201">
        <v>2</v>
      </c>
      <c r="ISC1215" s="202" t="s">
        <v>237</v>
      </c>
      <c r="ISD1215" s="203">
        <v>0</v>
      </c>
      <c r="ISE1215" s="203">
        <v>210</v>
      </c>
      <c r="ISF1215" s="75">
        <f t="shared" si="420"/>
        <v>448.774</v>
      </c>
      <c r="ISG1215" s="200" t="s">
        <v>29</v>
      </c>
      <c r="ISH1215" s="255" t="s">
        <v>26</v>
      </c>
      <c r="ISI1215" s="201">
        <v>7</v>
      </c>
      <c r="ISJ1215" s="201">
        <v>2</v>
      </c>
      <c r="ISK1215" s="202" t="s">
        <v>237</v>
      </c>
      <c r="ISL1215" s="203">
        <v>0</v>
      </c>
      <c r="ISM1215" s="203">
        <v>210</v>
      </c>
      <c r="ISN1215" s="75">
        <f t="shared" si="420"/>
        <v>448.774</v>
      </c>
      <c r="ISO1215" s="200" t="s">
        <v>29</v>
      </c>
      <c r="ISP1215" s="255" t="s">
        <v>26</v>
      </c>
      <c r="ISQ1215" s="201">
        <v>7</v>
      </c>
      <c r="ISR1215" s="201">
        <v>2</v>
      </c>
      <c r="ISS1215" s="202" t="s">
        <v>237</v>
      </c>
      <c r="IST1215" s="203">
        <v>0</v>
      </c>
      <c r="ISU1215" s="203">
        <v>210</v>
      </c>
      <c r="ISV1215" s="75">
        <f t="shared" si="420"/>
        <v>448.774</v>
      </c>
      <c r="ISW1215" s="200" t="s">
        <v>29</v>
      </c>
      <c r="ISX1215" s="255" t="s">
        <v>26</v>
      </c>
      <c r="ISY1215" s="201">
        <v>7</v>
      </c>
      <c r="ISZ1215" s="201">
        <v>2</v>
      </c>
      <c r="ITA1215" s="202" t="s">
        <v>237</v>
      </c>
      <c r="ITB1215" s="203">
        <v>0</v>
      </c>
      <c r="ITC1215" s="203">
        <v>210</v>
      </c>
      <c r="ITD1215" s="75">
        <f t="shared" si="420"/>
        <v>448.774</v>
      </c>
      <c r="ITE1215" s="200" t="s">
        <v>29</v>
      </c>
      <c r="ITF1215" s="255" t="s">
        <v>26</v>
      </c>
      <c r="ITG1215" s="201">
        <v>7</v>
      </c>
      <c r="ITH1215" s="201">
        <v>2</v>
      </c>
      <c r="ITI1215" s="202" t="s">
        <v>237</v>
      </c>
      <c r="ITJ1215" s="203">
        <v>0</v>
      </c>
      <c r="ITK1215" s="203">
        <v>210</v>
      </c>
      <c r="ITL1215" s="75">
        <f t="shared" si="420"/>
        <v>448.774</v>
      </c>
      <c r="ITM1215" s="200" t="s">
        <v>29</v>
      </c>
      <c r="ITN1215" s="255" t="s">
        <v>26</v>
      </c>
      <c r="ITO1215" s="201">
        <v>7</v>
      </c>
      <c r="ITP1215" s="201">
        <v>2</v>
      </c>
      <c r="ITQ1215" s="202" t="s">
        <v>237</v>
      </c>
      <c r="ITR1215" s="203">
        <v>0</v>
      </c>
      <c r="ITS1215" s="203">
        <v>210</v>
      </c>
      <c r="ITT1215" s="75">
        <f t="shared" si="420"/>
        <v>448.774</v>
      </c>
      <c r="ITU1215" s="200" t="s">
        <v>29</v>
      </c>
      <c r="ITV1215" s="255" t="s">
        <v>26</v>
      </c>
      <c r="ITW1215" s="201">
        <v>7</v>
      </c>
      <c r="ITX1215" s="201">
        <v>2</v>
      </c>
      <c r="ITY1215" s="202" t="s">
        <v>237</v>
      </c>
      <c r="ITZ1215" s="203">
        <v>0</v>
      </c>
      <c r="IUA1215" s="203">
        <v>210</v>
      </c>
      <c r="IUB1215" s="75">
        <f t="shared" ref="IUB1215:IWF1215" si="421">IUB1216+IUB1217</f>
        <v>448.774</v>
      </c>
      <c r="IUC1215" s="200" t="s">
        <v>29</v>
      </c>
      <c r="IUD1215" s="255" t="s">
        <v>26</v>
      </c>
      <c r="IUE1215" s="201">
        <v>7</v>
      </c>
      <c r="IUF1215" s="201">
        <v>2</v>
      </c>
      <c r="IUG1215" s="202" t="s">
        <v>237</v>
      </c>
      <c r="IUH1215" s="203">
        <v>0</v>
      </c>
      <c r="IUI1215" s="203">
        <v>210</v>
      </c>
      <c r="IUJ1215" s="75">
        <f t="shared" si="421"/>
        <v>448.774</v>
      </c>
      <c r="IUK1215" s="200" t="s">
        <v>29</v>
      </c>
      <c r="IUL1215" s="255" t="s">
        <v>26</v>
      </c>
      <c r="IUM1215" s="201">
        <v>7</v>
      </c>
      <c r="IUN1215" s="201">
        <v>2</v>
      </c>
      <c r="IUO1215" s="202" t="s">
        <v>237</v>
      </c>
      <c r="IUP1215" s="203">
        <v>0</v>
      </c>
      <c r="IUQ1215" s="203">
        <v>210</v>
      </c>
      <c r="IUR1215" s="75">
        <f t="shared" si="421"/>
        <v>448.774</v>
      </c>
      <c r="IUS1215" s="200" t="s">
        <v>29</v>
      </c>
      <c r="IUT1215" s="255" t="s">
        <v>26</v>
      </c>
      <c r="IUU1215" s="201">
        <v>7</v>
      </c>
      <c r="IUV1215" s="201">
        <v>2</v>
      </c>
      <c r="IUW1215" s="202" t="s">
        <v>237</v>
      </c>
      <c r="IUX1215" s="203">
        <v>0</v>
      </c>
      <c r="IUY1215" s="203">
        <v>210</v>
      </c>
      <c r="IUZ1215" s="75">
        <f t="shared" si="421"/>
        <v>448.774</v>
      </c>
      <c r="IVA1215" s="200" t="s">
        <v>29</v>
      </c>
      <c r="IVB1215" s="255" t="s">
        <v>26</v>
      </c>
      <c r="IVC1215" s="201">
        <v>7</v>
      </c>
      <c r="IVD1215" s="201">
        <v>2</v>
      </c>
      <c r="IVE1215" s="202" t="s">
        <v>237</v>
      </c>
      <c r="IVF1215" s="203">
        <v>0</v>
      </c>
      <c r="IVG1215" s="203">
        <v>210</v>
      </c>
      <c r="IVH1215" s="75">
        <f t="shared" si="421"/>
        <v>448.774</v>
      </c>
      <c r="IVI1215" s="200" t="s">
        <v>29</v>
      </c>
      <c r="IVJ1215" s="255" t="s">
        <v>26</v>
      </c>
      <c r="IVK1215" s="201">
        <v>7</v>
      </c>
      <c r="IVL1215" s="201">
        <v>2</v>
      </c>
      <c r="IVM1215" s="202" t="s">
        <v>237</v>
      </c>
      <c r="IVN1215" s="203">
        <v>0</v>
      </c>
      <c r="IVO1215" s="203">
        <v>210</v>
      </c>
      <c r="IVP1215" s="75">
        <f t="shared" si="421"/>
        <v>448.774</v>
      </c>
      <c r="IVQ1215" s="200" t="s">
        <v>29</v>
      </c>
      <c r="IVR1215" s="255" t="s">
        <v>26</v>
      </c>
      <c r="IVS1215" s="201">
        <v>7</v>
      </c>
      <c r="IVT1215" s="201">
        <v>2</v>
      </c>
      <c r="IVU1215" s="202" t="s">
        <v>237</v>
      </c>
      <c r="IVV1215" s="203">
        <v>0</v>
      </c>
      <c r="IVW1215" s="203">
        <v>210</v>
      </c>
      <c r="IVX1215" s="75">
        <f t="shared" si="421"/>
        <v>448.774</v>
      </c>
      <c r="IVY1215" s="200" t="s">
        <v>29</v>
      </c>
      <c r="IVZ1215" s="255" t="s">
        <v>26</v>
      </c>
      <c r="IWA1215" s="201">
        <v>7</v>
      </c>
      <c r="IWB1215" s="201">
        <v>2</v>
      </c>
      <c r="IWC1215" s="202" t="s">
        <v>237</v>
      </c>
      <c r="IWD1215" s="203">
        <v>0</v>
      </c>
      <c r="IWE1215" s="203">
        <v>210</v>
      </c>
      <c r="IWF1215" s="75">
        <f t="shared" si="421"/>
        <v>448.774</v>
      </c>
      <c r="IWG1215" s="200" t="s">
        <v>29</v>
      </c>
      <c r="IWH1215" s="255" t="s">
        <v>26</v>
      </c>
      <c r="IWI1215" s="201">
        <v>7</v>
      </c>
      <c r="IWJ1215" s="201">
        <v>2</v>
      </c>
      <c r="IWK1215" s="202" t="s">
        <v>237</v>
      </c>
      <c r="IWL1215" s="203">
        <v>0</v>
      </c>
      <c r="IWM1215" s="203">
        <v>210</v>
      </c>
      <c r="IWN1215" s="75">
        <f t="shared" ref="IWN1215:IYR1215" si="422">IWN1216+IWN1217</f>
        <v>448.774</v>
      </c>
      <c r="IWO1215" s="200" t="s">
        <v>29</v>
      </c>
      <c r="IWP1215" s="255" t="s">
        <v>26</v>
      </c>
      <c r="IWQ1215" s="201">
        <v>7</v>
      </c>
      <c r="IWR1215" s="201">
        <v>2</v>
      </c>
      <c r="IWS1215" s="202" t="s">
        <v>237</v>
      </c>
      <c r="IWT1215" s="203">
        <v>0</v>
      </c>
      <c r="IWU1215" s="203">
        <v>210</v>
      </c>
      <c r="IWV1215" s="75">
        <f t="shared" si="422"/>
        <v>448.774</v>
      </c>
      <c r="IWW1215" s="200" t="s">
        <v>29</v>
      </c>
      <c r="IWX1215" s="255" t="s">
        <v>26</v>
      </c>
      <c r="IWY1215" s="201">
        <v>7</v>
      </c>
      <c r="IWZ1215" s="201">
        <v>2</v>
      </c>
      <c r="IXA1215" s="202" t="s">
        <v>237</v>
      </c>
      <c r="IXB1215" s="203">
        <v>0</v>
      </c>
      <c r="IXC1215" s="203">
        <v>210</v>
      </c>
      <c r="IXD1215" s="75">
        <f t="shared" si="422"/>
        <v>448.774</v>
      </c>
      <c r="IXE1215" s="200" t="s">
        <v>29</v>
      </c>
      <c r="IXF1215" s="255" t="s">
        <v>26</v>
      </c>
      <c r="IXG1215" s="201">
        <v>7</v>
      </c>
      <c r="IXH1215" s="201">
        <v>2</v>
      </c>
      <c r="IXI1215" s="202" t="s">
        <v>237</v>
      </c>
      <c r="IXJ1215" s="203">
        <v>0</v>
      </c>
      <c r="IXK1215" s="203">
        <v>210</v>
      </c>
      <c r="IXL1215" s="75">
        <f t="shared" si="422"/>
        <v>448.774</v>
      </c>
      <c r="IXM1215" s="200" t="s">
        <v>29</v>
      </c>
      <c r="IXN1215" s="255" t="s">
        <v>26</v>
      </c>
      <c r="IXO1215" s="201">
        <v>7</v>
      </c>
      <c r="IXP1215" s="201">
        <v>2</v>
      </c>
      <c r="IXQ1215" s="202" t="s">
        <v>237</v>
      </c>
      <c r="IXR1215" s="203">
        <v>0</v>
      </c>
      <c r="IXS1215" s="203">
        <v>210</v>
      </c>
      <c r="IXT1215" s="75">
        <f t="shared" si="422"/>
        <v>448.774</v>
      </c>
      <c r="IXU1215" s="200" t="s">
        <v>29</v>
      </c>
      <c r="IXV1215" s="255" t="s">
        <v>26</v>
      </c>
      <c r="IXW1215" s="201">
        <v>7</v>
      </c>
      <c r="IXX1215" s="201">
        <v>2</v>
      </c>
      <c r="IXY1215" s="202" t="s">
        <v>237</v>
      </c>
      <c r="IXZ1215" s="203">
        <v>0</v>
      </c>
      <c r="IYA1215" s="203">
        <v>210</v>
      </c>
      <c r="IYB1215" s="75">
        <f t="shared" si="422"/>
        <v>448.774</v>
      </c>
      <c r="IYC1215" s="200" t="s">
        <v>29</v>
      </c>
      <c r="IYD1215" s="255" t="s">
        <v>26</v>
      </c>
      <c r="IYE1215" s="201">
        <v>7</v>
      </c>
      <c r="IYF1215" s="201">
        <v>2</v>
      </c>
      <c r="IYG1215" s="202" t="s">
        <v>237</v>
      </c>
      <c r="IYH1215" s="203">
        <v>0</v>
      </c>
      <c r="IYI1215" s="203">
        <v>210</v>
      </c>
      <c r="IYJ1215" s="75">
        <f t="shared" si="422"/>
        <v>448.774</v>
      </c>
      <c r="IYK1215" s="200" t="s">
        <v>29</v>
      </c>
      <c r="IYL1215" s="255" t="s">
        <v>26</v>
      </c>
      <c r="IYM1215" s="201">
        <v>7</v>
      </c>
      <c r="IYN1215" s="201">
        <v>2</v>
      </c>
      <c r="IYO1215" s="202" t="s">
        <v>237</v>
      </c>
      <c r="IYP1215" s="203">
        <v>0</v>
      </c>
      <c r="IYQ1215" s="203">
        <v>210</v>
      </c>
      <c r="IYR1215" s="75">
        <f t="shared" si="422"/>
        <v>448.774</v>
      </c>
      <c r="IYS1215" s="200" t="s">
        <v>29</v>
      </c>
      <c r="IYT1215" s="255" t="s">
        <v>26</v>
      </c>
      <c r="IYU1215" s="201">
        <v>7</v>
      </c>
      <c r="IYV1215" s="201">
        <v>2</v>
      </c>
      <c r="IYW1215" s="202" t="s">
        <v>237</v>
      </c>
      <c r="IYX1215" s="203">
        <v>0</v>
      </c>
      <c r="IYY1215" s="203">
        <v>210</v>
      </c>
      <c r="IYZ1215" s="75">
        <f t="shared" ref="IYZ1215:JBD1215" si="423">IYZ1216+IYZ1217</f>
        <v>448.774</v>
      </c>
      <c r="IZA1215" s="200" t="s">
        <v>29</v>
      </c>
      <c r="IZB1215" s="255" t="s">
        <v>26</v>
      </c>
      <c r="IZC1215" s="201">
        <v>7</v>
      </c>
      <c r="IZD1215" s="201">
        <v>2</v>
      </c>
      <c r="IZE1215" s="202" t="s">
        <v>237</v>
      </c>
      <c r="IZF1215" s="203">
        <v>0</v>
      </c>
      <c r="IZG1215" s="203">
        <v>210</v>
      </c>
      <c r="IZH1215" s="75">
        <f t="shared" si="423"/>
        <v>448.774</v>
      </c>
      <c r="IZI1215" s="200" t="s">
        <v>29</v>
      </c>
      <c r="IZJ1215" s="255" t="s">
        <v>26</v>
      </c>
      <c r="IZK1215" s="201">
        <v>7</v>
      </c>
      <c r="IZL1215" s="201">
        <v>2</v>
      </c>
      <c r="IZM1215" s="202" t="s">
        <v>237</v>
      </c>
      <c r="IZN1215" s="203">
        <v>0</v>
      </c>
      <c r="IZO1215" s="203">
        <v>210</v>
      </c>
      <c r="IZP1215" s="75">
        <f t="shared" si="423"/>
        <v>448.774</v>
      </c>
      <c r="IZQ1215" s="200" t="s">
        <v>29</v>
      </c>
      <c r="IZR1215" s="255" t="s">
        <v>26</v>
      </c>
      <c r="IZS1215" s="201">
        <v>7</v>
      </c>
      <c r="IZT1215" s="201">
        <v>2</v>
      </c>
      <c r="IZU1215" s="202" t="s">
        <v>237</v>
      </c>
      <c r="IZV1215" s="203">
        <v>0</v>
      </c>
      <c r="IZW1215" s="203">
        <v>210</v>
      </c>
      <c r="IZX1215" s="75">
        <f t="shared" si="423"/>
        <v>448.774</v>
      </c>
      <c r="IZY1215" s="200" t="s">
        <v>29</v>
      </c>
      <c r="IZZ1215" s="255" t="s">
        <v>26</v>
      </c>
      <c r="JAA1215" s="201">
        <v>7</v>
      </c>
      <c r="JAB1215" s="201">
        <v>2</v>
      </c>
      <c r="JAC1215" s="202" t="s">
        <v>237</v>
      </c>
      <c r="JAD1215" s="203">
        <v>0</v>
      </c>
      <c r="JAE1215" s="203">
        <v>210</v>
      </c>
      <c r="JAF1215" s="75">
        <f t="shared" si="423"/>
        <v>448.774</v>
      </c>
      <c r="JAG1215" s="200" t="s">
        <v>29</v>
      </c>
      <c r="JAH1215" s="255" t="s">
        <v>26</v>
      </c>
      <c r="JAI1215" s="201">
        <v>7</v>
      </c>
      <c r="JAJ1215" s="201">
        <v>2</v>
      </c>
      <c r="JAK1215" s="202" t="s">
        <v>237</v>
      </c>
      <c r="JAL1215" s="203">
        <v>0</v>
      </c>
      <c r="JAM1215" s="203">
        <v>210</v>
      </c>
      <c r="JAN1215" s="75">
        <f t="shared" si="423"/>
        <v>448.774</v>
      </c>
      <c r="JAO1215" s="200" t="s">
        <v>29</v>
      </c>
      <c r="JAP1215" s="255" t="s">
        <v>26</v>
      </c>
      <c r="JAQ1215" s="201">
        <v>7</v>
      </c>
      <c r="JAR1215" s="201">
        <v>2</v>
      </c>
      <c r="JAS1215" s="202" t="s">
        <v>237</v>
      </c>
      <c r="JAT1215" s="203">
        <v>0</v>
      </c>
      <c r="JAU1215" s="203">
        <v>210</v>
      </c>
      <c r="JAV1215" s="75">
        <f t="shared" si="423"/>
        <v>448.774</v>
      </c>
      <c r="JAW1215" s="200" t="s">
        <v>29</v>
      </c>
      <c r="JAX1215" s="255" t="s">
        <v>26</v>
      </c>
      <c r="JAY1215" s="201">
        <v>7</v>
      </c>
      <c r="JAZ1215" s="201">
        <v>2</v>
      </c>
      <c r="JBA1215" s="202" t="s">
        <v>237</v>
      </c>
      <c r="JBB1215" s="203">
        <v>0</v>
      </c>
      <c r="JBC1215" s="203">
        <v>210</v>
      </c>
      <c r="JBD1215" s="75">
        <f t="shared" si="423"/>
        <v>448.774</v>
      </c>
      <c r="JBE1215" s="200" t="s">
        <v>29</v>
      </c>
      <c r="JBF1215" s="255" t="s">
        <v>26</v>
      </c>
      <c r="JBG1215" s="201">
        <v>7</v>
      </c>
      <c r="JBH1215" s="201">
        <v>2</v>
      </c>
      <c r="JBI1215" s="202" t="s">
        <v>237</v>
      </c>
      <c r="JBJ1215" s="203">
        <v>0</v>
      </c>
      <c r="JBK1215" s="203">
        <v>210</v>
      </c>
      <c r="JBL1215" s="75">
        <f t="shared" ref="JBL1215:JDP1215" si="424">JBL1216+JBL1217</f>
        <v>448.774</v>
      </c>
      <c r="JBM1215" s="200" t="s">
        <v>29</v>
      </c>
      <c r="JBN1215" s="255" t="s">
        <v>26</v>
      </c>
      <c r="JBO1215" s="201">
        <v>7</v>
      </c>
      <c r="JBP1215" s="201">
        <v>2</v>
      </c>
      <c r="JBQ1215" s="202" t="s">
        <v>237</v>
      </c>
      <c r="JBR1215" s="203">
        <v>0</v>
      </c>
      <c r="JBS1215" s="203">
        <v>210</v>
      </c>
      <c r="JBT1215" s="75">
        <f t="shared" si="424"/>
        <v>448.774</v>
      </c>
      <c r="JBU1215" s="200" t="s">
        <v>29</v>
      </c>
      <c r="JBV1215" s="255" t="s">
        <v>26</v>
      </c>
      <c r="JBW1215" s="201">
        <v>7</v>
      </c>
      <c r="JBX1215" s="201">
        <v>2</v>
      </c>
      <c r="JBY1215" s="202" t="s">
        <v>237</v>
      </c>
      <c r="JBZ1215" s="203">
        <v>0</v>
      </c>
      <c r="JCA1215" s="203">
        <v>210</v>
      </c>
      <c r="JCB1215" s="75">
        <f t="shared" si="424"/>
        <v>448.774</v>
      </c>
      <c r="JCC1215" s="200" t="s">
        <v>29</v>
      </c>
      <c r="JCD1215" s="255" t="s">
        <v>26</v>
      </c>
      <c r="JCE1215" s="201">
        <v>7</v>
      </c>
      <c r="JCF1215" s="201">
        <v>2</v>
      </c>
      <c r="JCG1215" s="202" t="s">
        <v>237</v>
      </c>
      <c r="JCH1215" s="203">
        <v>0</v>
      </c>
      <c r="JCI1215" s="203">
        <v>210</v>
      </c>
      <c r="JCJ1215" s="75">
        <f t="shared" si="424"/>
        <v>448.774</v>
      </c>
      <c r="JCK1215" s="200" t="s">
        <v>29</v>
      </c>
      <c r="JCL1215" s="255" t="s">
        <v>26</v>
      </c>
      <c r="JCM1215" s="201">
        <v>7</v>
      </c>
      <c r="JCN1215" s="201">
        <v>2</v>
      </c>
      <c r="JCO1215" s="202" t="s">
        <v>237</v>
      </c>
      <c r="JCP1215" s="203">
        <v>0</v>
      </c>
      <c r="JCQ1215" s="203">
        <v>210</v>
      </c>
      <c r="JCR1215" s="75">
        <f t="shared" si="424"/>
        <v>448.774</v>
      </c>
      <c r="JCS1215" s="200" t="s">
        <v>29</v>
      </c>
      <c r="JCT1215" s="255" t="s">
        <v>26</v>
      </c>
      <c r="JCU1215" s="201">
        <v>7</v>
      </c>
      <c r="JCV1215" s="201">
        <v>2</v>
      </c>
      <c r="JCW1215" s="202" t="s">
        <v>237</v>
      </c>
      <c r="JCX1215" s="203">
        <v>0</v>
      </c>
      <c r="JCY1215" s="203">
        <v>210</v>
      </c>
      <c r="JCZ1215" s="75">
        <f t="shared" si="424"/>
        <v>448.774</v>
      </c>
      <c r="JDA1215" s="200" t="s">
        <v>29</v>
      </c>
      <c r="JDB1215" s="255" t="s">
        <v>26</v>
      </c>
      <c r="JDC1215" s="201">
        <v>7</v>
      </c>
      <c r="JDD1215" s="201">
        <v>2</v>
      </c>
      <c r="JDE1215" s="202" t="s">
        <v>237</v>
      </c>
      <c r="JDF1215" s="203">
        <v>0</v>
      </c>
      <c r="JDG1215" s="203">
        <v>210</v>
      </c>
      <c r="JDH1215" s="75">
        <f t="shared" si="424"/>
        <v>448.774</v>
      </c>
      <c r="JDI1215" s="200" t="s">
        <v>29</v>
      </c>
      <c r="JDJ1215" s="255" t="s">
        <v>26</v>
      </c>
      <c r="JDK1215" s="201">
        <v>7</v>
      </c>
      <c r="JDL1215" s="201">
        <v>2</v>
      </c>
      <c r="JDM1215" s="202" t="s">
        <v>237</v>
      </c>
      <c r="JDN1215" s="203">
        <v>0</v>
      </c>
      <c r="JDO1215" s="203">
        <v>210</v>
      </c>
      <c r="JDP1215" s="75">
        <f t="shared" si="424"/>
        <v>448.774</v>
      </c>
      <c r="JDQ1215" s="200" t="s">
        <v>29</v>
      </c>
      <c r="JDR1215" s="255" t="s">
        <v>26</v>
      </c>
      <c r="JDS1215" s="201">
        <v>7</v>
      </c>
      <c r="JDT1215" s="201">
        <v>2</v>
      </c>
      <c r="JDU1215" s="202" t="s">
        <v>237</v>
      </c>
      <c r="JDV1215" s="203">
        <v>0</v>
      </c>
      <c r="JDW1215" s="203">
        <v>210</v>
      </c>
      <c r="JDX1215" s="75">
        <f t="shared" ref="JDX1215:JGB1215" si="425">JDX1216+JDX1217</f>
        <v>448.774</v>
      </c>
      <c r="JDY1215" s="200" t="s">
        <v>29</v>
      </c>
      <c r="JDZ1215" s="255" t="s">
        <v>26</v>
      </c>
      <c r="JEA1215" s="201">
        <v>7</v>
      </c>
      <c r="JEB1215" s="201">
        <v>2</v>
      </c>
      <c r="JEC1215" s="202" t="s">
        <v>237</v>
      </c>
      <c r="JED1215" s="203">
        <v>0</v>
      </c>
      <c r="JEE1215" s="203">
        <v>210</v>
      </c>
      <c r="JEF1215" s="75">
        <f t="shared" si="425"/>
        <v>448.774</v>
      </c>
      <c r="JEG1215" s="200" t="s">
        <v>29</v>
      </c>
      <c r="JEH1215" s="255" t="s">
        <v>26</v>
      </c>
      <c r="JEI1215" s="201">
        <v>7</v>
      </c>
      <c r="JEJ1215" s="201">
        <v>2</v>
      </c>
      <c r="JEK1215" s="202" t="s">
        <v>237</v>
      </c>
      <c r="JEL1215" s="203">
        <v>0</v>
      </c>
      <c r="JEM1215" s="203">
        <v>210</v>
      </c>
      <c r="JEN1215" s="75">
        <f t="shared" si="425"/>
        <v>448.774</v>
      </c>
      <c r="JEO1215" s="200" t="s">
        <v>29</v>
      </c>
      <c r="JEP1215" s="255" t="s">
        <v>26</v>
      </c>
      <c r="JEQ1215" s="201">
        <v>7</v>
      </c>
      <c r="JER1215" s="201">
        <v>2</v>
      </c>
      <c r="JES1215" s="202" t="s">
        <v>237</v>
      </c>
      <c r="JET1215" s="203">
        <v>0</v>
      </c>
      <c r="JEU1215" s="203">
        <v>210</v>
      </c>
      <c r="JEV1215" s="75">
        <f t="shared" si="425"/>
        <v>448.774</v>
      </c>
      <c r="JEW1215" s="200" t="s">
        <v>29</v>
      </c>
      <c r="JEX1215" s="255" t="s">
        <v>26</v>
      </c>
      <c r="JEY1215" s="201">
        <v>7</v>
      </c>
      <c r="JEZ1215" s="201">
        <v>2</v>
      </c>
      <c r="JFA1215" s="202" t="s">
        <v>237</v>
      </c>
      <c r="JFB1215" s="203">
        <v>0</v>
      </c>
      <c r="JFC1215" s="203">
        <v>210</v>
      </c>
      <c r="JFD1215" s="75">
        <f t="shared" si="425"/>
        <v>448.774</v>
      </c>
      <c r="JFE1215" s="200" t="s">
        <v>29</v>
      </c>
      <c r="JFF1215" s="255" t="s">
        <v>26</v>
      </c>
      <c r="JFG1215" s="201">
        <v>7</v>
      </c>
      <c r="JFH1215" s="201">
        <v>2</v>
      </c>
      <c r="JFI1215" s="202" t="s">
        <v>237</v>
      </c>
      <c r="JFJ1215" s="203">
        <v>0</v>
      </c>
      <c r="JFK1215" s="203">
        <v>210</v>
      </c>
      <c r="JFL1215" s="75">
        <f t="shared" si="425"/>
        <v>448.774</v>
      </c>
      <c r="JFM1215" s="200" t="s">
        <v>29</v>
      </c>
      <c r="JFN1215" s="255" t="s">
        <v>26</v>
      </c>
      <c r="JFO1215" s="201">
        <v>7</v>
      </c>
      <c r="JFP1215" s="201">
        <v>2</v>
      </c>
      <c r="JFQ1215" s="202" t="s">
        <v>237</v>
      </c>
      <c r="JFR1215" s="203">
        <v>0</v>
      </c>
      <c r="JFS1215" s="203">
        <v>210</v>
      </c>
      <c r="JFT1215" s="75">
        <f t="shared" si="425"/>
        <v>448.774</v>
      </c>
      <c r="JFU1215" s="200" t="s">
        <v>29</v>
      </c>
      <c r="JFV1215" s="255" t="s">
        <v>26</v>
      </c>
      <c r="JFW1215" s="201">
        <v>7</v>
      </c>
      <c r="JFX1215" s="201">
        <v>2</v>
      </c>
      <c r="JFY1215" s="202" t="s">
        <v>237</v>
      </c>
      <c r="JFZ1215" s="203">
        <v>0</v>
      </c>
      <c r="JGA1215" s="203">
        <v>210</v>
      </c>
      <c r="JGB1215" s="75">
        <f t="shared" si="425"/>
        <v>448.774</v>
      </c>
      <c r="JGC1215" s="200" t="s">
        <v>29</v>
      </c>
      <c r="JGD1215" s="255" t="s">
        <v>26</v>
      </c>
      <c r="JGE1215" s="201">
        <v>7</v>
      </c>
      <c r="JGF1215" s="201">
        <v>2</v>
      </c>
      <c r="JGG1215" s="202" t="s">
        <v>237</v>
      </c>
      <c r="JGH1215" s="203">
        <v>0</v>
      </c>
      <c r="JGI1215" s="203">
        <v>210</v>
      </c>
      <c r="JGJ1215" s="75">
        <f t="shared" ref="JGJ1215:JIN1215" si="426">JGJ1216+JGJ1217</f>
        <v>448.774</v>
      </c>
      <c r="JGK1215" s="200" t="s">
        <v>29</v>
      </c>
      <c r="JGL1215" s="255" t="s">
        <v>26</v>
      </c>
      <c r="JGM1215" s="201">
        <v>7</v>
      </c>
      <c r="JGN1215" s="201">
        <v>2</v>
      </c>
      <c r="JGO1215" s="202" t="s">
        <v>237</v>
      </c>
      <c r="JGP1215" s="203">
        <v>0</v>
      </c>
      <c r="JGQ1215" s="203">
        <v>210</v>
      </c>
      <c r="JGR1215" s="75">
        <f t="shared" si="426"/>
        <v>448.774</v>
      </c>
      <c r="JGS1215" s="200" t="s">
        <v>29</v>
      </c>
      <c r="JGT1215" s="255" t="s">
        <v>26</v>
      </c>
      <c r="JGU1215" s="201">
        <v>7</v>
      </c>
      <c r="JGV1215" s="201">
        <v>2</v>
      </c>
      <c r="JGW1215" s="202" t="s">
        <v>237</v>
      </c>
      <c r="JGX1215" s="203">
        <v>0</v>
      </c>
      <c r="JGY1215" s="203">
        <v>210</v>
      </c>
      <c r="JGZ1215" s="75">
        <f t="shared" si="426"/>
        <v>448.774</v>
      </c>
      <c r="JHA1215" s="200" t="s">
        <v>29</v>
      </c>
      <c r="JHB1215" s="255" t="s">
        <v>26</v>
      </c>
      <c r="JHC1215" s="201">
        <v>7</v>
      </c>
      <c r="JHD1215" s="201">
        <v>2</v>
      </c>
      <c r="JHE1215" s="202" t="s">
        <v>237</v>
      </c>
      <c r="JHF1215" s="203">
        <v>0</v>
      </c>
      <c r="JHG1215" s="203">
        <v>210</v>
      </c>
      <c r="JHH1215" s="75">
        <f t="shared" si="426"/>
        <v>448.774</v>
      </c>
      <c r="JHI1215" s="200" t="s">
        <v>29</v>
      </c>
      <c r="JHJ1215" s="255" t="s">
        <v>26</v>
      </c>
      <c r="JHK1215" s="201">
        <v>7</v>
      </c>
      <c r="JHL1215" s="201">
        <v>2</v>
      </c>
      <c r="JHM1215" s="202" t="s">
        <v>237</v>
      </c>
      <c r="JHN1215" s="203">
        <v>0</v>
      </c>
      <c r="JHO1215" s="203">
        <v>210</v>
      </c>
      <c r="JHP1215" s="75">
        <f t="shared" si="426"/>
        <v>448.774</v>
      </c>
      <c r="JHQ1215" s="200" t="s">
        <v>29</v>
      </c>
      <c r="JHR1215" s="255" t="s">
        <v>26</v>
      </c>
      <c r="JHS1215" s="201">
        <v>7</v>
      </c>
      <c r="JHT1215" s="201">
        <v>2</v>
      </c>
      <c r="JHU1215" s="202" t="s">
        <v>237</v>
      </c>
      <c r="JHV1215" s="203">
        <v>0</v>
      </c>
      <c r="JHW1215" s="203">
        <v>210</v>
      </c>
      <c r="JHX1215" s="75">
        <f t="shared" si="426"/>
        <v>448.774</v>
      </c>
      <c r="JHY1215" s="200" t="s">
        <v>29</v>
      </c>
      <c r="JHZ1215" s="255" t="s">
        <v>26</v>
      </c>
      <c r="JIA1215" s="201">
        <v>7</v>
      </c>
      <c r="JIB1215" s="201">
        <v>2</v>
      </c>
      <c r="JIC1215" s="202" t="s">
        <v>237</v>
      </c>
      <c r="JID1215" s="203">
        <v>0</v>
      </c>
      <c r="JIE1215" s="203">
        <v>210</v>
      </c>
      <c r="JIF1215" s="75">
        <f t="shared" si="426"/>
        <v>448.774</v>
      </c>
      <c r="JIG1215" s="200" t="s">
        <v>29</v>
      </c>
      <c r="JIH1215" s="255" t="s">
        <v>26</v>
      </c>
      <c r="JII1215" s="201">
        <v>7</v>
      </c>
      <c r="JIJ1215" s="201">
        <v>2</v>
      </c>
      <c r="JIK1215" s="202" t="s">
        <v>237</v>
      </c>
      <c r="JIL1215" s="203">
        <v>0</v>
      </c>
      <c r="JIM1215" s="203">
        <v>210</v>
      </c>
      <c r="JIN1215" s="75">
        <f t="shared" si="426"/>
        <v>448.774</v>
      </c>
      <c r="JIO1215" s="200" t="s">
        <v>29</v>
      </c>
      <c r="JIP1215" s="255" t="s">
        <v>26</v>
      </c>
      <c r="JIQ1215" s="201">
        <v>7</v>
      </c>
      <c r="JIR1215" s="201">
        <v>2</v>
      </c>
      <c r="JIS1215" s="202" t="s">
        <v>237</v>
      </c>
      <c r="JIT1215" s="203">
        <v>0</v>
      </c>
      <c r="JIU1215" s="203">
        <v>210</v>
      </c>
      <c r="JIV1215" s="75">
        <f t="shared" ref="JIV1215:JKZ1215" si="427">JIV1216+JIV1217</f>
        <v>448.774</v>
      </c>
      <c r="JIW1215" s="200" t="s">
        <v>29</v>
      </c>
      <c r="JIX1215" s="255" t="s">
        <v>26</v>
      </c>
      <c r="JIY1215" s="201">
        <v>7</v>
      </c>
      <c r="JIZ1215" s="201">
        <v>2</v>
      </c>
      <c r="JJA1215" s="202" t="s">
        <v>237</v>
      </c>
      <c r="JJB1215" s="203">
        <v>0</v>
      </c>
      <c r="JJC1215" s="203">
        <v>210</v>
      </c>
      <c r="JJD1215" s="75">
        <f t="shared" si="427"/>
        <v>448.774</v>
      </c>
      <c r="JJE1215" s="200" t="s">
        <v>29</v>
      </c>
      <c r="JJF1215" s="255" t="s">
        <v>26</v>
      </c>
      <c r="JJG1215" s="201">
        <v>7</v>
      </c>
      <c r="JJH1215" s="201">
        <v>2</v>
      </c>
      <c r="JJI1215" s="202" t="s">
        <v>237</v>
      </c>
      <c r="JJJ1215" s="203">
        <v>0</v>
      </c>
      <c r="JJK1215" s="203">
        <v>210</v>
      </c>
      <c r="JJL1215" s="75">
        <f t="shared" si="427"/>
        <v>448.774</v>
      </c>
      <c r="JJM1215" s="200" t="s">
        <v>29</v>
      </c>
      <c r="JJN1215" s="255" t="s">
        <v>26</v>
      </c>
      <c r="JJO1215" s="201">
        <v>7</v>
      </c>
      <c r="JJP1215" s="201">
        <v>2</v>
      </c>
      <c r="JJQ1215" s="202" t="s">
        <v>237</v>
      </c>
      <c r="JJR1215" s="203">
        <v>0</v>
      </c>
      <c r="JJS1215" s="203">
        <v>210</v>
      </c>
      <c r="JJT1215" s="75">
        <f t="shared" si="427"/>
        <v>448.774</v>
      </c>
      <c r="JJU1215" s="200" t="s">
        <v>29</v>
      </c>
      <c r="JJV1215" s="255" t="s">
        <v>26</v>
      </c>
      <c r="JJW1215" s="201">
        <v>7</v>
      </c>
      <c r="JJX1215" s="201">
        <v>2</v>
      </c>
      <c r="JJY1215" s="202" t="s">
        <v>237</v>
      </c>
      <c r="JJZ1215" s="203">
        <v>0</v>
      </c>
      <c r="JKA1215" s="203">
        <v>210</v>
      </c>
      <c r="JKB1215" s="75">
        <f t="shared" si="427"/>
        <v>448.774</v>
      </c>
      <c r="JKC1215" s="200" t="s">
        <v>29</v>
      </c>
      <c r="JKD1215" s="255" t="s">
        <v>26</v>
      </c>
      <c r="JKE1215" s="201">
        <v>7</v>
      </c>
      <c r="JKF1215" s="201">
        <v>2</v>
      </c>
      <c r="JKG1215" s="202" t="s">
        <v>237</v>
      </c>
      <c r="JKH1215" s="203">
        <v>0</v>
      </c>
      <c r="JKI1215" s="203">
        <v>210</v>
      </c>
      <c r="JKJ1215" s="75">
        <f t="shared" si="427"/>
        <v>448.774</v>
      </c>
      <c r="JKK1215" s="200" t="s">
        <v>29</v>
      </c>
      <c r="JKL1215" s="255" t="s">
        <v>26</v>
      </c>
      <c r="JKM1215" s="201">
        <v>7</v>
      </c>
      <c r="JKN1215" s="201">
        <v>2</v>
      </c>
      <c r="JKO1215" s="202" t="s">
        <v>237</v>
      </c>
      <c r="JKP1215" s="203">
        <v>0</v>
      </c>
      <c r="JKQ1215" s="203">
        <v>210</v>
      </c>
      <c r="JKR1215" s="75">
        <f t="shared" si="427"/>
        <v>448.774</v>
      </c>
      <c r="JKS1215" s="200" t="s">
        <v>29</v>
      </c>
      <c r="JKT1215" s="255" t="s">
        <v>26</v>
      </c>
      <c r="JKU1215" s="201">
        <v>7</v>
      </c>
      <c r="JKV1215" s="201">
        <v>2</v>
      </c>
      <c r="JKW1215" s="202" t="s">
        <v>237</v>
      </c>
      <c r="JKX1215" s="203">
        <v>0</v>
      </c>
      <c r="JKY1215" s="203">
        <v>210</v>
      </c>
      <c r="JKZ1215" s="75">
        <f t="shared" si="427"/>
        <v>448.774</v>
      </c>
      <c r="JLA1215" s="200" t="s">
        <v>29</v>
      </c>
      <c r="JLB1215" s="255" t="s">
        <v>26</v>
      </c>
      <c r="JLC1215" s="201">
        <v>7</v>
      </c>
      <c r="JLD1215" s="201">
        <v>2</v>
      </c>
      <c r="JLE1215" s="202" t="s">
        <v>237</v>
      </c>
      <c r="JLF1215" s="203">
        <v>0</v>
      </c>
      <c r="JLG1215" s="203">
        <v>210</v>
      </c>
      <c r="JLH1215" s="75">
        <f t="shared" ref="JLH1215:JNL1215" si="428">JLH1216+JLH1217</f>
        <v>448.774</v>
      </c>
      <c r="JLI1215" s="200" t="s">
        <v>29</v>
      </c>
      <c r="JLJ1215" s="255" t="s">
        <v>26</v>
      </c>
      <c r="JLK1215" s="201">
        <v>7</v>
      </c>
      <c r="JLL1215" s="201">
        <v>2</v>
      </c>
      <c r="JLM1215" s="202" t="s">
        <v>237</v>
      </c>
      <c r="JLN1215" s="203">
        <v>0</v>
      </c>
      <c r="JLO1215" s="203">
        <v>210</v>
      </c>
      <c r="JLP1215" s="75">
        <f t="shared" si="428"/>
        <v>448.774</v>
      </c>
      <c r="JLQ1215" s="200" t="s">
        <v>29</v>
      </c>
      <c r="JLR1215" s="255" t="s">
        <v>26</v>
      </c>
      <c r="JLS1215" s="201">
        <v>7</v>
      </c>
      <c r="JLT1215" s="201">
        <v>2</v>
      </c>
      <c r="JLU1215" s="202" t="s">
        <v>237</v>
      </c>
      <c r="JLV1215" s="203">
        <v>0</v>
      </c>
      <c r="JLW1215" s="203">
        <v>210</v>
      </c>
      <c r="JLX1215" s="75">
        <f t="shared" si="428"/>
        <v>448.774</v>
      </c>
      <c r="JLY1215" s="200" t="s">
        <v>29</v>
      </c>
      <c r="JLZ1215" s="255" t="s">
        <v>26</v>
      </c>
      <c r="JMA1215" s="201">
        <v>7</v>
      </c>
      <c r="JMB1215" s="201">
        <v>2</v>
      </c>
      <c r="JMC1215" s="202" t="s">
        <v>237</v>
      </c>
      <c r="JMD1215" s="203">
        <v>0</v>
      </c>
      <c r="JME1215" s="203">
        <v>210</v>
      </c>
      <c r="JMF1215" s="75">
        <f t="shared" si="428"/>
        <v>448.774</v>
      </c>
      <c r="JMG1215" s="200" t="s">
        <v>29</v>
      </c>
      <c r="JMH1215" s="255" t="s">
        <v>26</v>
      </c>
      <c r="JMI1215" s="201">
        <v>7</v>
      </c>
      <c r="JMJ1215" s="201">
        <v>2</v>
      </c>
      <c r="JMK1215" s="202" t="s">
        <v>237</v>
      </c>
      <c r="JML1215" s="203">
        <v>0</v>
      </c>
      <c r="JMM1215" s="203">
        <v>210</v>
      </c>
      <c r="JMN1215" s="75">
        <f t="shared" si="428"/>
        <v>448.774</v>
      </c>
      <c r="JMO1215" s="200" t="s">
        <v>29</v>
      </c>
      <c r="JMP1215" s="255" t="s">
        <v>26</v>
      </c>
      <c r="JMQ1215" s="201">
        <v>7</v>
      </c>
      <c r="JMR1215" s="201">
        <v>2</v>
      </c>
      <c r="JMS1215" s="202" t="s">
        <v>237</v>
      </c>
      <c r="JMT1215" s="203">
        <v>0</v>
      </c>
      <c r="JMU1215" s="203">
        <v>210</v>
      </c>
      <c r="JMV1215" s="75">
        <f t="shared" si="428"/>
        <v>448.774</v>
      </c>
      <c r="JMW1215" s="200" t="s">
        <v>29</v>
      </c>
      <c r="JMX1215" s="255" t="s">
        <v>26</v>
      </c>
      <c r="JMY1215" s="201">
        <v>7</v>
      </c>
      <c r="JMZ1215" s="201">
        <v>2</v>
      </c>
      <c r="JNA1215" s="202" t="s">
        <v>237</v>
      </c>
      <c r="JNB1215" s="203">
        <v>0</v>
      </c>
      <c r="JNC1215" s="203">
        <v>210</v>
      </c>
      <c r="JND1215" s="75">
        <f t="shared" si="428"/>
        <v>448.774</v>
      </c>
      <c r="JNE1215" s="200" t="s">
        <v>29</v>
      </c>
      <c r="JNF1215" s="255" t="s">
        <v>26</v>
      </c>
      <c r="JNG1215" s="201">
        <v>7</v>
      </c>
      <c r="JNH1215" s="201">
        <v>2</v>
      </c>
      <c r="JNI1215" s="202" t="s">
        <v>237</v>
      </c>
      <c r="JNJ1215" s="203">
        <v>0</v>
      </c>
      <c r="JNK1215" s="203">
        <v>210</v>
      </c>
      <c r="JNL1215" s="75">
        <f t="shared" si="428"/>
        <v>448.774</v>
      </c>
      <c r="JNM1215" s="200" t="s">
        <v>29</v>
      </c>
      <c r="JNN1215" s="255" t="s">
        <v>26</v>
      </c>
      <c r="JNO1215" s="201">
        <v>7</v>
      </c>
      <c r="JNP1215" s="201">
        <v>2</v>
      </c>
      <c r="JNQ1215" s="202" t="s">
        <v>237</v>
      </c>
      <c r="JNR1215" s="203">
        <v>0</v>
      </c>
      <c r="JNS1215" s="203">
        <v>210</v>
      </c>
      <c r="JNT1215" s="75">
        <f t="shared" ref="JNT1215:JPX1215" si="429">JNT1216+JNT1217</f>
        <v>448.774</v>
      </c>
      <c r="JNU1215" s="200" t="s">
        <v>29</v>
      </c>
      <c r="JNV1215" s="255" t="s">
        <v>26</v>
      </c>
      <c r="JNW1215" s="201">
        <v>7</v>
      </c>
      <c r="JNX1215" s="201">
        <v>2</v>
      </c>
      <c r="JNY1215" s="202" t="s">
        <v>237</v>
      </c>
      <c r="JNZ1215" s="203">
        <v>0</v>
      </c>
      <c r="JOA1215" s="203">
        <v>210</v>
      </c>
      <c r="JOB1215" s="75">
        <f t="shared" si="429"/>
        <v>448.774</v>
      </c>
      <c r="JOC1215" s="200" t="s">
        <v>29</v>
      </c>
      <c r="JOD1215" s="255" t="s">
        <v>26</v>
      </c>
      <c r="JOE1215" s="201">
        <v>7</v>
      </c>
      <c r="JOF1215" s="201">
        <v>2</v>
      </c>
      <c r="JOG1215" s="202" t="s">
        <v>237</v>
      </c>
      <c r="JOH1215" s="203">
        <v>0</v>
      </c>
      <c r="JOI1215" s="203">
        <v>210</v>
      </c>
      <c r="JOJ1215" s="75">
        <f t="shared" si="429"/>
        <v>448.774</v>
      </c>
      <c r="JOK1215" s="200" t="s">
        <v>29</v>
      </c>
      <c r="JOL1215" s="255" t="s">
        <v>26</v>
      </c>
      <c r="JOM1215" s="201">
        <v>7</v>
      </c>
      <c r="JON1215" s="201">
        <v>2</v>
      </c>
      <c r="JOO1215" s="202" t="s">
        <v>237</v>
      </c>
      <c r="JOP1215" s="203">
        <v>0</v>
      </c>
      <c r="JOQ1215" s="203">
        <v>210</v>
      </c>
      <c r="JOR1215" s="75">
        <f t="shared" si="429"/>
        <v>448.774</v>
      </c>
      <c r="JOS1215" s="200" t="s">
        <v>29</v>
      </c>
      <c r="JOT1215" s="255" t="s">
        <v>26</v>
      </c>
      <c r="JOU1215" s="201">
        <v>7</v>
      </c>
      <c r="JOV1215" s="201">
        <v>2</v>
      </c>
      <c r="JOW1215" s="202" t="s">
        <v>237</v>
      </c>
      <c r="JOX1215" s="203">
        <v>0</v>
      </c>
      <c r="JOY1215" s="203">
        <v>210</v>
      </c>
      <c r="JOZ1215" s="75">
        <f t="shared" si="429"/>
        <v>448.774</v>
      </c>
      <c r="JPA1215" s="200" t="s">
        <v>29</v>
      </c>
      <c r="JPB1215" s="255" t="s">
        <v>26</v>
      </c>
      <c r="JPC1215" s="201">
        <v>7</v>
      </c>
      <c r="JPD1215" s="201">
        <v>2</v>
      </c>
      <c r="JPE1215" s="202" t="s">
        <v>237</v>
      </c>
      <c r="JPF1215" s="203">
        <v>0</v>
      </c>
      <c r="JPG1215" s="203">
        <v>210</v>
      </c>
      <c r="JPH1215" s="75">
        <f t="shared" si="429"/>
        <v>448.774</v>
      </c>
      <c r="JPI1215" s="200" t="s">
        <v>29</v>
      </c>
      <c r="JPJ1215" s="255" t="s">
        <v>26</v>
      </c>
      <c r="JPK1215" s="201">
        <v>7</v>
      </c>
      <c r="JPL1215" s="201">
        <v>2</v>
      </c>
      <c r="JPM1215" s="202" t="s">
        <v>237</v>
      </c>
      <c r="JPN1215" s="203">
        <v>0</v>
      </c>
      <c r="JPO1215" s="203">
        <v>210</v>
      </c>
      <c r="JPP1215" s="75">
        <f t="shared" si="429"/>
        <v>448.774</v>
      </c>
      <c r="JPQ1215" s="200" t="s">
        <v>29</v>
      </c>
      <c r="JPR1215" s="255" t="s">
        <v>26</v>
      </c>
      <c r="JPS1215" s="201">
        <v>7</v>
      </c>
      <c r="JPT1215" s="201">
        <v>2</v>
      </c>
      <c r="JPU1215" s="202" t="s">
        <v>237</v>
      </c>
      <c r="JPV1215" s="203">
        <v>0</v>
      </c>
      <c r="JPW1215" s="203">
        <v>210</v>
      </c>
      <c r="JPX1215" s="75">
        <f t="shared" si="429"/>
        <v>448.774</v>
      </c>
      <c r="JPY1215" s="200" t="s">
        <v>29</v>
      </c>
      <c r="JPZ1215" s="255" t="s">
        <v>26</v>
      </c>
      <c r="JQA1215" s="201">
        <v>7</v>
      </c>
      <c r="JQB1215" s="201">
        <v>2</v>
      </c>
      <c r="JQC1215" s="202" t="s">
        <v>237</v>
      </c>
      <c r="JQD1215" s="203">
        <v>0</v>
      </c>
      <c r="JQE1215" s="203">
        <v>210</v>
      </c>
      <c r="JQF1215" s="75">
        <f t="shared" ref="JQF1215:JSJ1215" si="430">JQF1216+JQF1217</f>
        <v>448.774</v>
      </c>
      <c r="JQG1215" s="200" t="s">
        <v>29</v>
      </c>
      <c r="JQH1215" s="255" t="s">
        <v>26</v>
      </c>
      <c r="JQI1215" s="201">
        <v>7</v>
      </c>
      <c r="JQJ1215" s="201">
        <v>2</v>
      </c>
      <c r="JQK1215" s="202" t="s">
        <v>237</v>
      </c>
      <c r="JQL1215" s="203">
        <v>0</v>
      </c>
      <c r="JQM1215" s="203">
        <v>210</v>
      </c>
      <c r="JQN1215" s="75">
        <f t="shared" si="430"/>
        <v>448.774</v>
      </c>
      <c r="JQO1215" s="200" t="s">
        <v>29</v>
      </c>
      <c r="JQP1215" s="255" t="s">
        <v>26</v>
      </c>
      <c r="JQQ1215" s="201">
        <v>7</v>
      </c>
      <c r="JQR1215" s="201">
        <v>2</v>
      </c>
      <c r="JQS1215" s="202" t="s">
        <v>237</v>
      </c>
      <c r="JQT1215" s="203">
        <v>0</v>
      </c>
      <c r="JQU1215" s="203">
        <v>210</v>
      </c>
      <c r="JQV1215" s="75">
        <f t="shared" si="430"/>
        <v>448.774</v>
      </c>
      <c r="JQW1215" s="200" t="s">
        <v>29</v>
      </c>
      <c r="JQX1215" s="255" t="s">
        <v>26</v>
      </c>
      <c r="JQY1215" s="201">
        <v>7</v>
      </c>
      <c r="JQZ1215" s="201">
        <v>2</v>
      </c>
      <c r="JRA1215" s="202" t="s">
        <v>237</v>
      </c>
      <c r="JRB1215" s="203">
        <v>0</v>
      </c>
      <c r="JRC1215" s="203">
        <v>210</v>
      </c>
      <c r="JRD1215" s="75">
        <f t="shared" si="430"/>
        <v>448.774</v>
      </c>
      <c r="JRE1215" s="200" t="s">
        <v>29</v>
      </c>
      <c r="JRF1215" s="255" t="s">
        <v>26</v>
      </c>
      <c r="JRG1215" s="201">
        <v>7</v>
      </c>
      <c r="JRH1215" s="201">
        <v>2</v>
      </c>
      <c r="JRI1215" s="202" t="s">
        <v>237</v>
      </c>
      <c r="JRJ1215" s="203">
        <v>0</v>
      </c>
      <c r="JRK1215" s="203">
        <v>210</v>
      </c>
      <c r="JRL1215" s="75">
        <f t="shared" si="430"/>
        <v>448.774</v>
      </c>
      <c r="JRM1215" s="200" t="s">
        <v>29</v>
      </c>
      <c r="JRN1215" s="255" t="s">
        <v>26</v>
      </c>
      <c r="JRO1215" s="201">
        <v>7</v>
      </c>
      <c r="JRP1215" s="201">
        <v>2</v>
      </c>
      <c r="JRQ1215" s="202" t="s">
        <v>237</v>
      </c>
      <c r="JRR1215" s="203">
        <v>0</v>
      </c>
      <c r="JRS1215" s="203">
        <v>210</v>
      </c>
      <c r="JRT1215" s="75">
        <f t="shared" si="430"/>
        <v>448.774</v>
      </c>
      <c r="JRU1215" s="200" t="s">
        <v>29</v>
      </c>
      <c r="JRV1215" s="255" t="s">
        <v>26</v>
      </c>
      <c r="JRW1215" s="201">
        <v>7</v>
      </c>
      <c r="JRX1215" s="201">
        <v>2</v>
      </c>
      <c r="JRY1215" s="202" t="s">
        <v>237</v>
      </c>
      <c r="JRZ1215" s="203">
        <v>0</v>
      </c>
      <c r="JSA1215" s="203">
        <v>210</v>
      </c>
      <c r="JSB1215" s="75">
        <f t="shared" si="430"/>
        <v>448.774</v>
      </c>
      <c r="JSC1215" s="200" t="s">
        <v>29</v>
      </c>
      <c r="JSD1215" s="255" t="s">
        <v>26</v>
      </c>
      <c r="JSE1215" s="201">
        <v>7</v>
      </c>
      <c r="JSF1215" s="201">
        <v>2</v>
      </c>
      <c r="JSG1215" s="202" t="s">
        <v>237</v>
      </c>
      <c r="JSH1215" s="203">
        <v>0</v>
      </c>
      <c r="JSI1215" s="203">
        <v>210</v>
      </c>
      <c r="JSJ1215" s="75">
        <f t="shared" si="430"/>
        <v>448.774</v>
      </c>
      <c r="JSK1215" s="200" t="s">
        <v>29</v>
      </c>
      <c r="JSL1215" s="255" t="s">
        <v>26</v>
      </c>
      <c r="JSM1215" s="201">
        <v>7</v>
      </c>
      <c r="JSN1215" s="201">
        <v>2</v>
      </c>
      <c r="JSO1215" s="202" t="s">
        <v>237</v>
      </c>
      <c r="JSP1215" s="203">
        <v>0</v>
      </c>
      <c r="JSQ1215" s="203">
        <v>210</v>
      </c>
      <c r="JSR1215" s="75">
        <f t="shared" ref="JSR1215:JUV1215" si="431">JSR1216+JSR1217</f>
        <v>448.774</v>
      </c>
      <c r="JSS1215" s="200" t="s">
        <v>29</v>
      </c>
      <c r="JST1215" s="255" t="s">
        <v>26</v>
      </c>
      <c r="JSU1215" s="201">
        <v>7</v>
      </c>
      <c r="JSV1215" s="201">
        <v>2</v>
      </c>
      <c r="JSW1215" s="202" t="s">
        <v>237</v>
      </c>
      <c r="JSX1215" s="203">
        <v>0</v>
      </c>
      <c r="JSY1215" s="203">
        <v>210</v>
      </c>
      <c r="JSZ1215" s="75">
        <f t="shared" si="431"/>
        <v>448.774</v>
      </c>
      <c r="JTA1215" s="200" t="s">
        <v>29</v>
      </c>
      <c r="JTB1215" s="255" t="s">
        <v>26</v>
      </c>
      <c r="JTC1215" s="201">
        <v>7</v>
      </c>
      <c r="JTD1215" s="201">
        <v>2</v>
      </c>
      <c r="JTE1215" s="202" t="s">
        <v>237</v>
      </c>
      <c r="JTF1215" s="203">
        <v>0</v>
      </c>
      <c r="JTG1215" s="203">
        <v>210</v>
      </c>
      <c r="JTH1215" s="75">
        <f t="shared" si="431"/>
        <v>448.774</v>
      </c>
      <c r="JTI1215" s="200" t="s">
        <v>29</v>
      </c>
      <c r="JTJ1215" s="255" t="s">
        <v>26</v>
      </c>
      <c r="JTK1215" s="201">
        <v>7</v>
      </c>
      <c r="JTL1215" s="201">
        <v>2</v>
      </c>
      <c r="JTM1215" s="202" t="s">
        <v>237</v>
      </c>
      <c r="JTN1215" s="203">
        <v>0</v>
      </c>
      <c r="JTO1215" s="203">
        <v>210</v>
      </c>
      <c r="JTP1215" s="75">
        <f t="shared" si="431"/>
        <v>448.774</v>
      </c>
      <c r="JTQ1215" s="200" t="s">
        <v>29</v>
      </c>
      <c r="JTR1215" s="255" t="s">
        <v>26</v>
      </c>
      <c r="JTS1215" s="201">
        <v>7</v>
      </c>
      <c r="JTT1215" s="201">
        <v>2</v>
      </c>
      <c r="JTU1215" s="202" t="s">
        <v>237</v>
      </c>
      <c r="JTV1215" s="203">
        <v>0</v>
      </c>
      <c r="JTW1215" s="203">
        <v>210</v>
      </c>
      <c r="JTX1215" s="75">
        <f t="shared" si="431"/>
        <v>448.774</v>
      </c>
      <c r="JTY1215" s="200" t="s">
        <v>29</v>
      </c>
      <c r="JTZ1215" s="255" t="s">
        <v>26</v>
      </c>
      <c r="JUA1215" s="201">
        <v>7</v>
      </c>
      <c r="JUB1215" s="201">
        <v>2</v>
      </c>
      <c r="JUC1215" s="202" t="s">
        <v>237</v>
      </c>
      <c r="JUD1215" s="203">
        <v>0</v>
      </c>
      <c r="JUE1215" s="203">
        <v>210</v>
      </c>
      <c r="JUF1215" s="75">
        <f t="shared" si="431"/>
        <v>448.774</v>
      </c>
      <c r="JUG1215" s="200" t="s">
        <v>29</v>
      </c>
      <c r="JUH1215" s="255" t="s">
        <v>26</v>
      </c>
      <c r="JUI1215" s="201">
        <v>7</v>
      </c>
      <c r="JUJ1215" s="201">
        <v>2</v>
      </c>
      <c r="JUK1215" s="202" t="s">
        <v>237</v>
      </c>
      <c r="JUL1215" s="203">
        <v>0</v>
      </c>
      <c r="JUM1215" s="203">
        <v>210</v>
      </c>
      <c r="JUN1215" s="75">
        <f t="shared" si="431"/>
        <v>448.774</v>
      </c>
      <c r="JUO1215" s="200" t="s">
        <v>29</v>
      </c>
      <c r="JUP1215" s="255" t="s">
        <v>26</v>
      </c>
      <c r="JUQ1215" s="201">
        <v>7</v>
      </c>
      <c r="JUR1215" s="201">
        <v>2</v>
      </c>
      <c r="JUS1215" s="202" t="s">
        <v>237</v>
      </c>
      <c r="JUT1215" s="203">
        <v>0</v>
      </c>
      <c r="JUU1215" s="203">
        <v>210</v>
      </c>
      <c r="JUV1215" s="75">
        <f t="shared" si="431"/>
        <v>448.774</v>
      </c>
      <c r="JUW1215" s="200" t="s">
        <v>29</v>
      </c>
      <c r="JUX1215" s="255" t="s">
        <v>26</v>
      </c>
      <c r="JUY1215" s="201">
        <v>7</v>
      </c>
      <c r="JUZ1215" s="201">
        <v>2</v>
      </c>
      <c r="JVA1215" s="202" t="s">
        <v>237</v>
      </c>
      <c r="JVB1215" s="203">
        <v>0</v>
      </c>
      <c r="JVC1215" s="203">
        <v>210</v>
      </c>
      <c r="JVD1215" s="75">
        <f t="shared" ref="JVD1215:JXH1215" si="432">JVD1216+JVD1217</f>
        <v>448.774</v>
      </c>
      <c r="JVE1215" s="200" t="s">
        <v>29</v>
      </c>
      <c r="JVF1215" s="255" t="s">
        <v>26</v>
      </c>
      <c r="JVG1215" s="201">
        <v>7</v>
      </c>
      <c r="JVH1215" s="201">
        <v>2</v>
      </c>
      <c r="JVI1215" s="202" t="s">
        <v>237</v>
      </c>
      <c r="JVJ1215" s="203">
        <v>0</v>
      </c>
      <c r="JVK1215" s="203">
        <v>210</v>
      </c>
      <c r="JVL1215" s="75">
        <f t="shared" si="432"/>
        <v>448.774</v>
      </c>
      <c r="JVM1215" s="200" t="s">
        <v>29</v>
      </c>
      <c r="JVN1215" s="255" t="s">
        <v>26</v>
      </c>
      <c r="JVO1215" s="201">
        <v>7</v>
      </c>
      <c r="JVP1215" s="201">
        <v>2</v>
      </c>
      <c r="JVQ1215" s="202" t="s">
        <v>237</v>
      </c>
      <c r="JVR1215" s="203">
        <v>0</v>
      </c>
      <c r="JVS1215" s="203">
        <v>210</v>
      </c>
      <c r="JVT1215" s="75">
        <f t="shared" si="432"/>
        <v>448.774</v>
      </c>
      <c r="JVU1215" s="200" t="s">
        <v>29</v>
      </c>
      <c r="JVV1215" s="255" t="s">
        <v>26</v>
      </c>
      <c r="JVW1215" s="201">
        <v>7</v>
      </c>
      <c r="JVX1215" s="201">
        <v>2</v>
      </c>
      <c r="JVY1215" s="202" t="s">
        <v>237</v>
      </c>
      <c r="JVZ1215" s="203">
        <v>0</v>
      </c>
      <c r="JWA1215" s="203">
        <v>210</v>
      </c>
      <c r="JWB1215" s="75">
        <f t="shared" si="432"/>
        <v>448.774</v>
      </c>
      <c r="JWC1215" s="200" t="s">
        <v>29</v>
      </c>
      <c r="JWD1215" s="255" t="s">
        <v>26</v>
      </c>
      <c r="JWE1215" s="201">
        <v>7</v>
      </c>
      <c r="JWF1215" s="201">
        <v>2</v>
      </c>
      <c r="JWG1215" s="202" t="s">
        <v>237</v>
      </c>
      <c r="JWH1215" s="203">
        <v>0</v>
      </c>
      <c r="JWI1215" s="203">
        <v>210</v>
      </c>
      <c r="JWJ1215" s="75">
        <f t="shared" si="432"/>
        <v>448.774</v>
      </c>
      <c r="JWK1215" s="200" t="s">
        <v>29</v>
      </c>
      <c r="JWL1215" s="255" t="s">
        <v>26</v>
      </c>
      <c r="JWM1215" s="201">
        <v>7</v>
      </c>
      <c r="JWN1215" s="201">
        <v>2</v>
      </c>
      <c r="JWO1215" s="202" t="s">
        <v>237</v>
      </c>
      <c r="JWP1215" s="203">
        <v>0</v>
      </c>
      <c r="JWQ1215" s="203">
        <v>210</v>
      </c>
      <c r="JWR1215" s="75">
        <f t="shared" si="432"/>
        <v>448.774</v>
      </c>
      <c r="JWS1215" s="200" t="s">
        <v>29</v>
      </c>
      <c r="JWT1215" s="255" t="s">
        <v>26</v>
      </c>
      <c r="JWU1215" s="201">
        <v>7</v>
      </c>
      <c r="JWV1215" s="201">
        <v>2</v>
      </c>
      <c r="JWW1215" s="202" t="s">
        <v>237</v>
      </c>
      <c r="JWX1215" s="203">
        <v>0</v>
      </c>
      <c r="JWY1215" s="203">
        <v>210</v>
      </c>
      <c r="JWZ1215" s="75">
        <f t="shared" si="432"/>
        <v>448.774</v>
      </c>
      <c r="JXA1215" s="200" t="s">
        <v>29</v>
      </c>
      <c r="JXB1215" s="255" t="s">
        <v>26</v>
      </c>
      <c r="JXC1215" s="201">
        <v>7</v>
      </c>
      <c r="JXD1215" s="201">
        <v>2</v>
      </c>
      <c r="JXE1215" s="202" t="s">
        <v>237</v>
      </c>
      <c r="JXF1215" s="203">
        <v>0</v>
      </c>
      <c r="JXG1215" s="203">
        <v>210</v>
      </c>
      <c r="JXH1215" s="75">
        <f t="shared" si="432"/>
        <v>448.774</v>
      </c>
      <c r="JXI1215" s="200" t="s">
        <v>29</v>
      </c>
      <c r="JXJ1215" s="255" t="s">
        <v>26</v>
      </c>
      <c r="JXK1215" s="201">
        <v>7</v>
      </c>
      <c r="JXL1215" s="201">
        <v>2</v>
      </c>
      <c r="JXM1215" s="202" t="s">
        <v>237</v>
      </c>
      <c r="JXN1215" s="203">
        <v>0</v>
      </c>
      <c r="JXO1215" s="203">
        <v>210</v>
      </c>
      <c r="JXP1215" s="75">
        <f t="shared" ref="JXP1215:JZT1215" si="433">JXP1216+JXP1217</f>
        <v>448.774</v>
      </c>
      <c r="JXQ1215" s="200" t="s">
        <v>29</v>
      </c>
      <c r="JXR1215" s="255" t="s">
        <v>26</v>
      </c>
      <c r="JXS1215" s="201">
        <v>7</v>
      </c>
      <c r="JXT1215" s="201">
        <v>2</v>
      </c>
      <c r="JXU1215" s="202" t="s">
        <v>237</v>
      </c>
      <c r="JXV1215" s="203">
        <v>0</v>
      </c>
      <c r="JXW1215" s="203">
        <v>210</v>
      </c>
      <c r="JXX1215" s="75">
        <f t="shared" si="433"/>
        <v>448.774</v>
      </c>
      <c r="JXY1215" s="200" t="s">
        <v>29</v>
      </c>
      <c r="JXZ1215" s="255" t="s">
        <v>26</v>
      </c>
      <c r="JYA1215" s="201">
        <v>7</v>
      </c>
      <c r="JYB1215" s="201">
        <v>2</v>
      </c>
      <c r="JYC1215" s="202" t="s">
        <v>237</v>
      </c>
      <c r="JYD1215" s="203">
        <v>0</v>
      </c>
      <c r="JYE1215" s="203">
        <v>210</v>
      </c>
      <c r="JYF1215" s="75">
        <f t="shared" si="433"/>
        <v>448.774</v>
      </c>
      <c r="JYG1215" s="200" t="s">
        <v>29</v>
      </c>
      <c r="JYH1215" s="255" t="s">
        <v>26</v>
      </c>
      <c r="JYI1215" s="201">
        <v>7</v>
      </c>
      <c r="JYJ1215" s="201">
        <v>2</v>
      </c>
      <c r="JYK1215" s="202" t="s">
        <v>237</v>
      </c>
      <c r="JYL1215" s="203">
        <v>0</v>
      </c>
      <c r="JYM1215" s="203">
        <v>210</v>
      </c>
      <c r="JYN1215" s="75">
        <f t="shared" si="433"/>
        <v>448.774</v>
      </c>
      <c r="JYO1215" s="200" t="s">
        <v>29</v>
      </c>
      <c r="JYP1215" s="255" t="s">
        <v>26</v>
      </c>
      <c r="JYQ1215" s="201">
        <v>7</v>
      </c>
      <c r="JYR1215" s="201">
        <v>2</v>
      </c>
      <c r="JYS1215" s="202" t="s">
        <v>237</v>
      </c>
      <c r="JYT1215" s="203">
        <v>0</v>
      </c>
      <c r="JYU1215" s="203">
        <v>210</v>
      </c>
      <c r="JYV1215" s="75">
        <f t="shared" si="433"/>
        <v>448.774</v>
      </c>
      <c r="JYW1215" s="200" t="s">
        <v>29</v>
      </c>
      <c r="JYX1215" s="255" t="s">
        <v>26</v>
      </c>
      <c r="JYY1215" s="201">
        <v>7</v>
      </c>
      <c r="JYZ1215" s="201">
        <v>2</v>
      </c>
      <c r="JZA1215" s="202" t="s">
        <v>237</v>
      </c>
      <c r="JZB1215" s="203">
        <v>0</v>
      </c>
      <c r="JZC1215" s="203">
        <v>210</v>
      </c>
      <c r="JZD1215" s="75">
        <f t="shared" si="433"/>
        <v>448.774</v>
      </c>
      <c r="JZE1215" s="200" t="s">
        <v>29</v>
      </c>
      <c r="JZF1215" s="255" t="s">
        <v>26</v>
      </c>
      <c r="JZG1215" s="201">
        <v>7</v>
      </c>
      <c r="JZH1215" s="201">
        <v>2</v>
      </c>
      <c r="JZI1215" s="202" t="s">
        <v>237</v>
      </c>
      <c r="JZJ1215" s="203">
        <v>0</v>
      </c>
      <c r="JZK1215" s="203">
        <v>210</v>
      </c>
      <c r="JZL1215" s="75">
        <f t="shared" si="433"/>
        <v>448.774</v>
      </c>
      <c r="JZM1215" s="200" t="s">
        <v>29</v>
      </c>
      <c r="JZN1215" s="255" t="s">
        <v>26</v>
      </c>
      <c r="JZO1215" s="201">
        <v>7</v>
      </c>
      <c r="JZP1215" s="201">
        <v>2</v>
      </c>
      <c r="JZQ1215" s="202" t="s">
        <v>237</v>
      </c>
      <c r="JZR1215" s="203">
        <v>0</v>
      </c>
      <c r="JZS1215" s="203">
        <v>210</v>
      </c>
      <c r="JZT1215" s="75">
        <f t="shared" si="433"/>
        <v>448.774</v>
      </c>
      <c r="JZU1215" s="200" t="s">
        <v>29</v>
      </c>
      <c r="JZV1215" s="255" t="s">
        <v>26</v>
      </c>
      <c r="JZW1215" s="201">
        <v>7</v>
      </c>
      <c r="JZX1215" s="201">
        <v>2</v>
      </c>
      <c r="JZY1215" s="202" t="s">
        <v>237</v>
      </c>
      <c r="JZZ1215" s="203">
        <v>0</v>
      </c>
      <c r="KAA1215" s="203">
        <v>210</v>
      </c>
      <c r="KAB1215" s="75">
        <f t="shared" ref="KAB1215:KCF1215" si="434">KAB1216+KAB1217</f>
        <v>448.774</v>
      </c>
      <c r="KAC1215" s="200" t="s">
        <v>29</v>
      </c>
      <c r="KAD1215" s="255" t="s">
        <v>26</v>
      </c>
      <c r="KAE1215" s="201">
        <v>7</v>
      </c>
      <c r="KAF1215" s="201">
        <v>2</v>
      </c>
      <c r="KAG1215" s="202" t="s">
        <v>237</v>
      </c>
      <c r="KAH1215" s="203">
        <v>0</v>
      </c>
      <c r="KAI1215" s="203">
        <v>210</v>
      </c>
      <c r="KAJ1215" s="75">
        <f t="shared" si="434"/>
        <v>448.774</v>
      </c>
      <c r="KAK1215" s="200" t="s">
        <v>29</v>
      </c>
      <c r="KAL1215" s="255" t="s">
        <v>26</v>
      </c>
      <c r="KAM1215" s="201">
        <v>7</v>
      </c>
      <c r="KAN1215" s="201">
        <v>2</v>
      </c>
      <c r="KAO1215" s="202" t="s">
        <v>237</v>
      </c>
      <c r="KAP1215" s="203">
        <v>0</v>
      </c>
      <c r="KAQ1215" s="203">
        <v>210</v>
      </c>
      <c r="KAR1215" s="75">
        <f t="shared" si="434"/>
        <v>448.774</v>
      </c>
      <c r="KAS1215" s="200" t="s">
        <v>29</v>
      </c>
      <c r="KAT1215" s="255" t="s">
        <v>26</v>
      </c>
      <c r="KAU1215" s="201">
        <v>7</v>
      </c>
      <c r="KAV1215" s="201">
        <v>2</v>
      </c>
      <c r="KAW1215" s="202" t="s">
        <v>237</v>
      </c>
      <c r="KAX1215" s="203">
        <v>0</v>
      </c>
      <c r="KAY1215" s="203">
        <v>210</v>
      </c>
      <c r="KAZ1215" s="75">
        <f t="shared" si="434"/>
        <v>448.774</v>
      </c>
      <c r="KBA1215" s="200" t="s">
        <v>29</v>
      </c>
      <c r="KBB1215" s="255" t="s">
        <v>26</v>
      </c>
      <c r="KBC1215" s="201">
        <v>7</v>
      </c>
      <c r="KBD1215" s="201">
        <v>2</v>
      </c>
      <c r="KBE1215" s="202" t="s">
        <v>237</v>
      </c>
      <c r="KBF1215" s="203">
        <v>0</v>
      </c>
      <c r="KBG1215" s="203">
        <v>210</v>
      </c>
      <c r="KBH1215" s="75">
        <f t="shared" si="434"/>
        <v>448.774</v>
      </c>
      <c r="KBI1215" s="200" t="s">
        <v>29</v>
      </c>
      <c r="KBJ1215" s="255" t="s">
        <v>26</v>
      </c>
      <c r="KBK1215" s="201">
        <v>7</v>
      </c>
      <c r="KBL1215" s="201">
        <v>2</v>
      </c>
      <c r="KBM1215" s="202" t="s">
        <v>237</v>
      </c>
      <c r="KBN1215" s="203">
        <v>0</v>
      </c>
      <c r="KBO1215" s="203">
        <v>210</v>
      </c>
      <c r="KBP1215" s="75">
        <f t="shared" si="434"/>
        <v>448.774</v>
      </c>
      <c r="KBQ1215" s="200" t="s">
        <v>29</v>
      </c>
      <c r="KBR1215" s="255" t="s">
        <v>26</v>
      </c>
      <c r="KBS1215" s="201">
        <v>7</v>
      </c>
      <c r="KBT1215" s="201">
        <v>2</v>
      </c>
      <c r="KBU1215" s="202" t="s">
        <v>237</v>
      </c>
      <c r="KBV1215" s="203">
        <v>0</v>
      </c>
      <c r="KBW1215" s="203">
        <v>210</v>
      </c>
      <c r="KBX1215" s="75">
        <f t="shared" si="434"/>
        <v>448.774</v>
      </c>
      <c r="KBY1215" s="200" t="s">
        <v>29</v>
      </c>
      <c r="KBZ1215" s="255" t="s">
        <v>26</v>
      </c>
      <c r="KCA1215" s="201">
        <v>7</v>
      </c>
      <c r="KCB1215" s="201">
        <v>2</v>
      </c>
      <c r="KCC1215" s="202" t="s">
        <v>237</v>
      </c>
      <c r="KCD1215" s="203">
        <v>0</v>
      </c>
      <c r="KCE1215" s="203">
        <v>210</v>
      </c>
      <c r="KCF1215" s="75">
        <f t="shared" si="434"/>
        <v>448.774</v>
      </c>
      <c r="KCG1215" s="200" t="s">
        <v>29</v>
      </c>
      <c r="KCH1215" s="255" t="s">
        <v>26</v>
      </c>
      <c r="KCI1215" s="201">
        <v>7</v>
      </c>
      <c r="KCJ1215" s="201">
        <v>2</v>
      </c>
      <c r="KCK1215" s="202" t="s">
        <v>237</v>
      </c>
      <c r="KCL1215" s="203">
        <v>0</v>
      </c>
      <c r="KCM1215" s="203">
        <v>210</v>
      </c>
      <c r="KCN1215" s="75">
        <f t="shared" ref="KCN1215:KER1215" si="435">KCN1216+KCN1217</f>
        <v>448.774</v>
      </c>
      <c r="KCO1215" s="200" t="s">
        <v>29</v>
      </c>
      <c r="KCP1215" s="255" t="s">
        <v>26</v>
      </c>
      <c r="KCQ1215" s="201">
        <v>7</v>
      </c>
      <c r="KCR1215" s="201">
        <v>2</v>
      </c>
      <c r="KCS1215" s="202" t="s">
        <v>237</v>
      </c>
      <c r="KCT1215" s="203">
        <v>0</v>
      </c>
      <c r="KCU1215" s="203">
        <v>210</v>
      </c>
      <c r="KCV1215" s="75">
        <f t="shared" si="435"/>
        <v>448.774</v>
      </c>
      <c r="KCW1215" s="200" t="s">
        <v>29</v>
      </c>
      <c r="KCX1215" s="255" t="s">
        <v>26</v>
      </c>
      <c r="KCY1215" s="201">
        <v>7</v>
      </c>
      <c r="KCZ1215" s="201">
        <v>2</v>
      </c>
      <c r="KDA1215" s="202" t="s">
        <v>237</v>
      </c>
      <c r="KDB1215" s="203">
        <v>0</v>
      </c>
      <c r="KDC1215" s="203">
        <v>210</v>
      </c>
      <c r="KDD1215" s="75">
        <f t="shared" si="435"/>
        <v>448.774</v>
      </c>
      <c r="KDE1215" s="200" t="s">
        <v>29</v>
      </c>
      <c r="KDF1215" s="255" t="s">
        <v>26</v>
      </c>
      <c r="KDG1215" s="201">
        <v>7</v>
      </c>
      <c r="KDH1215" s="201">
        <v>2</v>
      </c>
      <c r="KDI1215" s="202" t="s">
        <v>237</v>
      </c>
      <c r="KDJ1215" s="203">
        <v>0</v>
      </c>
      <c r="KDK1215" s="203">
        <v>210</v>
      </c>
      <c r="KDL1215" s="75">
        <f t="shared" si="435"/>
        <v>448.774</v>
      </c>
      <c r="KDM1215" s="200" t="s">
        <v>29</v>
      </c>
      <c r="KDN1215" s="255" t="s">
        <v>26</v>
      </c>
      <c r="KDO1215" s="201">
        <v>7</v>
      </c>
      <c r="KDP1215" s="201">
        <v>2</v>
      </c>
      <c r="KDQ1215" s="202" t="s">
        <v>237</v>
      </c>
      <c r="KDR1215" s="203">
        <v>0</v>
      </c>
      <c r="KDS1215" s="203">
        <v>210</v>
      </c>
      <c r="KDT1215" s="75">
        <f t="shared" si="435"/>
        <v>448.774</v>
      </c>
      <c r="KDU1215" s="200" t="s">
        <v>29</v>
      </c>
      <c r="KDV1215" s="255" t="s">
        <v>26</v>
      </c>
      <c r="KDW1215" s="201">
        <v>7</v>
      </c>
      <c r="KDX1215" s="201">
        <v>2</v>
      </c>
      <c r="KDY1215" s="202" t="s">
        <v>237</v>
      </c>
      <c r="KDZ1215" s="203">
        <v>0</v>
      </c>
      <c r="KEA1215" s="203">
        <v>210</v>
      </c>
      <c r="KEB1215" s="75">
        <f t="shared" si="435"/>
        <v>448.774</v>
      </c>
      <c r="KEC1215" s="200" t="s">
        <v>29</v>
      </c>
      <c r="KED1215" s="255" t="s">
        <v>26</v>
      </c>
      <c r="KEE1215" s="201">
        <v>7</v>
      </c>
      <c r="KEF1215" s="201">
        <v>2</v>
      </c>
      <c r="KEG1215" s="202" t="s">
        <v>237</v>
      </c>
      <c r="KEH1215" s="203">
        <v>0</v>
      </c>
      <c r="KEI1215" s="203">
        <v>210</v>
      </c>
      <c r="KEJ1215" s="75">
        <f t="shared" si="435"/>
        <v>448.774</v>
      </c>
      <c r="KEK1215" s="200" t="s">
        <v>29</v>
      </c>
      <c r="KEL1215" s="255" t="s">
        <v>26</v>
      </c>
      <c r="KEM1215" s="201">
        <v>7</v>
      </c>
      <c r="KEN1215" s="201">
        <v>2</v>
      </c>
      <c r="KEO1215" s="202" t="s">
        <v>237</v>
      </c>
      <c r="KEP1215" s="203">
        <v>0</v>
      </c>
      <c r="KEQ1215" s="203">
        <v>210</v>
      </c>
      <c r="KER1215" s="75">
        <f t="shared" si="435"/>
        <v>448.774</v>
      </c>
      <c r="KES1215" s="200" t="s">
        <v>29</v>
      </c>
      <c r="KET1215" s="255" t="s">
        <v>26</v>
      </c>
      <c r="KEU1215" s="201">
        <v>7</v>
      </c>
      <c r="KEV1215" s="201">
        <v>2</v>
      </c>
      <c r="KEW1215" s="202" t="s">
        <v>237</v>
      </c>
      <c r="KEX1215" s="203">
        <v>0</v>
      </c>
      <c r="KEY1215" s="203">
        <v>210</v>
      </c>
      <c r="KEZ1215" s="75">
        <f t="shared" ref="KEZ1215:KHD1215" si="436">KEZ1216+KEZ1217</f>
        <v>448.774</v>
      </c>
      <c r="KFA1215" s="200" t="s">
        <v>29</v>
      </c>
      <c r="KFB1215" s="255" t="s">
        <v>26</v>
      </c>
      <c r="KFC1215" s="201">
        <v>7</v>
      </c>
      <c r="KFD1215" s="201">
        <v>2</v>
      </c>
      <c r="KFE1215" s="202" t="s">
        <v>237</v>
      </c>
      <c r="KFF1215" s="203">
        <v>0</v>
      </c>
      <c r="KFG1215" s="203">
        <v>210</v>
      </c>
      <c r="KFH1215" s="75">
        <f t="shared" si="436"/>
        <v>448.774</v>
      </c>
      <c r="KFI1215" s="200" t="s">
        <v>29</v>
      </c>
      <c r="KFJ1215" s="255" t="s">
        <v>26</v>
      </c>
      <c r="KFK1215" s="201">
        <v>7</v>
      </c>
      <c r="KFL1215" s="201">
        <v>2</v>
      </c>
      <c r="KFM1215" s="202" t="s">
        <v>237</v>
      </c>
      <c r="KFN1215" s="203">
        <v>0</v>
      </c>
      <c r="KFO1215" s="203">
        <v>210</v>
      </c>
      <c r="KFP1215" s="75">
        <f t="shared" si="436"/>
        <v>448.774</v>
      </c>
      <c r="KFQ1215" s="200" t="s">
        <v>29</v>
      </c>
      <c r="KFR1215" s="255" t="s">
        <v>26</v>
      </c>
      <c r="KFS1215" s="201">
        <v>7</v>
      </c>
      <c r="KFT1215" s="201">
        <v>2</v>
      </c>
      <c r="KFU1215" s="202" t="s">
        <v>237</v>
      </c>
      <c r="KFV1215" s="203">
        <v>0</v>
      </c>
      <c r="KFW1215" s="203">
        <v>210</v>
      </c>
      <c r="KFX1215" s="75">
        <f t="shared" si="436"/>
        <v>448.774</v>
      </c>
      <c r="KFY1215" s="200" t="s">
        <v>29</v>
      </c>
      <c r="KFZ1215" s="255" t="s">
        <v>26</v>
      </c>
      <c r="KGA1215" s="201">
        <v>7</v>
      </c>
      <c r="KGB1215" s="201">
        <v>2</v>
      </c>
      <c r="KGC1215" s="202" t="s">
        <v>237</v>
      </c>
      <c r="KGD1215" s="203">
        <v>0</v>
      </c>
      <c r="KGE1215" s="203">
        <v>210</v>
      </c>
      <c r="KGF1215" s="75">
        <f t="shared" si="436"/>
        <v>448.774</v>
      </c>
      <c r="KGG1215" s="200" t="s">
        <v>29</v>
      </c>
      <c r="KGH1215" s="255" t="s">
        <v>26</v>
      </c>
      <c r="KGI1215" s="201">
        <v>7</v>
      </c>
      <c r="KGJ1215" s="201">
        <v>2</v>
      </c>
      <c r="KGK1215" s="202" t="s">
        <v>237</v>
      </c>
      <c r="KGL1215" s="203">
        <v>0</v>
      </c>
      <c r="KGM1215" s="203">
        <v>210</v>
      </c>
      <c r="KGN1215" s="75">
        <f t="shared" si="436"/>
        <v>448.774</v>
      </c>
      <c r="KGO1215" s="200" t="s">
        <v>29</v>
      </c>
      <c r="KGP1215" s="255" t="s">
        <v>26</v>
      </c>
      <c r="KGQ1215" s="201">
        <v>7</v>
      </c>
      <c r="KGR1215" s="201">
        <v>2</v>
      </c>
      <c r="KGS1215" s="202" t="s">
        <v>237</v>
      </c>
      <c r="KGT1215" s="203">
        <v>0</v>
      </c>
      <c r="KGU1215" s="203">
        <v>210</v>
      </c>
      <c r="KGV1215" s="75">
        <f t="shared" si="436"/>
        <v>448.774</v>
      </c>
      <c r="KGW1215" s="200" t="s">
        <v>29</v>
      </c>
      <c r="KGX1215" s="255" t="s">
        <v>26</v>
      </c>
      <c r="KGY1215" s="201">
        <v>7</v>
      </c>
      <c r="KGZ1215" s="201">
        <v>2</v>
      </c>
      <c r="KHA1215" s="202" t="s">
        <v>237</v>
      </c>
      <c r="KHB1215" s="203">
        <v>0</v>
      </c>
      <c r="KHC1215" s="203">
        <v>210</v>
      </c>
      <c r="KHD1215" s="75">
        <f t="shared" si="436"/>
        <v>448.774</v>
      </c>
      <c r="KHE1215" s="200" t="s">
        <v>29</v>
      </c>
      <c r="KHF1215" s="255" t="s">
        <v>26</v>
      </c>
      <c r="KHG1215" s="201">
        <v>7</v>
      </c>
      <c r="KHH1215" s="201">
        <v>2</v>
      </c>
      <c r="KHI1215" s="202" t="s">
        <v>237</v>
      </c>
      <c r="KHJ1215" s="203">
        <v>0</v>
      </c>
      <c r="KHK1215" s="203">
        <v>210</v>
      </c>
      <c r="KHL1215" s="75">
        <f t="shared" ref="KHL1215:KJP1215" si="437">KHL1216+KHL1217</f>
        <v>448.774</v>
      </c>
      <c r="KHM1215" s="200" t="s">
        <v>29</v>
      </c>
      <c r="KHN1215" s="255" t="s">
        <v>26</v>
      </c>
      <c r="KHO1215" s="201">
        <v>7</v>
      </c>
      <c r="KHP1215" s="201">
        <v>2</v>
      </c>
      <c r="KHQ1215" s="202" t="s">
        <v>237</v>
      </c>
      <c r="KHR1215" s="203">
        <v>0</v>
      </c>
      <c r="KHS1215" s="203">
        <v>210</v>
      </c>
      <c r="KHT1215" s="75">
        <f t="shared" si="437"/>
        <v>448.774</v>
      </c>
      <c r="KHU1215" s="200" t="s">
        <v>29</v>
      </c>
      <c r="KHV1215" s="255" t="s">
        <v>26</v>
      </c>
      <c r="KHW1215" s="201">
        <v>7</v>
      </c>
      <c r="KHX1215" s="201">
        <v>2</v>
      </c>
      <c r="KHY1215" s="202" t="s">
        <v>237</v>
      </c>
      <c r="KHZ1215" s="203">
        <v>0</v>
      </c>
      <c r="KIA1215" s="203">
        <v>210</v>
      </c>
      <c r="KIB1215" s="75">
        <f t="shared" si="437"/>
        <v>448.774</v>
      </c>
      <c r="KIC1215" s="200" t="s">
        <v>29</v>
      </c>
      <c r="KID1215" s="255" t="s">
        <v>26</v>
      </c>
      <c r="KIE1215" s="201">
        <v>7</v>
      </c>
      <c r="KIF1215" s="201">
        <v>2</v>
      </c>
      <c r="KIG1215" s="202" t="s">
        <v>237</v>
      </c>
      <c r="KIH1215" s="203">
        <v>0</v>
      </c>
      <c r="KII1215" s="203">
        <v>210</v>
      </c>
      <c r="KIJ1215" s="75">
        <f t="shared" si="437"/>
        <v>448.774</v>
      </c>
      <c r="KIK1215" s="200" t="s">
        <v>29</v>
      </c>
      <c r="KIL1215" s="255" t="s">
        <v>26</v>
      </c>
      <c r="KIM1215" s="201">
        <v>7</v>
      </c>
      <c r="KIN1215" s="201">
        <v>2</v>
      </c>
      <c r="KIO1215" s="202" t="s">
        <v>237</v>
      </c>
      <c r="KIP1215" s="203">
        <v>0</v>
      </c>
      <c r="KIQ1215" s="203">
        <v>210</v>
      </c>
      <c r="KIR1215" s="75">
        <f t="shared" si="437"/>
        <v>448.774</v>
      </c>
      <c r="KIS1215" s="200" t="s">
        <v>29</v>
      </c>
      <c r="KIT1215" s="255" t="s">
        <v>26</v>
      </c>
      <c r="KIU1215" s="201">
        <v>7</v>
      </c>
      <c r="KIV1215" s="201">
        <v>2</v>
      </c>
      <c r="KIW1215" s="202" t="s">
        <v>237</v>
      </c>
      <c r="KIX1215" s="203">
        <v>0</v>
      </c>
      <c r="KIY1215" s="203">
        <v>210</v>
      </c>
      <c r="KIZ1215" s="75">
        <f t="shared" si="437"/>
        <v>448.774</v>
      </c>
      <c r="KJA1215" s="200" t="s">
        <v>29</v>
      </c>
      <c r="KJB1215" s="255" t="s">
        <v>26</v>
      </c>
      <c r="KJC1215" s="201">
        <v>7</v>
      </c>
      <c r="KJD1215" s="201">
        <v>2</v>
      </c>
      <c r="KJE1215" s="202" t="s">
        <v>237</v>
      </c>
      <c r="KJF1215" s="203">
        <v>0</v>
      </c>
      <c r="KJG1215" s="203">
        <v>210</v>
      </c>
      <c r="KJH1215" s="75">
        <f t="shared" si="437"/>
        <v>448.774</v>
      </c>
      <c r="KJI1215" s="200" t="s">
        <v>29</v>
      </c>
      <c r="KJJ1215" s="255" t="s">
        <v>26</v>
      </c>
      <c r="KJK1215" s="201">
        <v>7</v>
      </c>
      <c r="KJL1215" s="201">
        <v>2</v>
      </c>
      <c r="KJM1215" s="202" t="s">
        <v>237</v>
      </c>
      <c r="KJN1215" s="203">
        <v>0</v>
      </c>
      <c r="KJO1215" s="203">
        <v>210</v>
      </c>
      <c r="KJP1215" s="75">
        <f t="shared" si="437"/>
        <v>448.774</v>
      </c>
      <c r="KJQ1215" s="200" t="s">
        <v>29</v>
      </c>
      <c r="KJR1215" s="255" t="s">
        <v>26</v>
      </c>
      <c r="KJS1215" s="201">
        <v>7</v>
      </c>
      <c r="KJT1215" s="201">
        <v>2</v>
      </c>
      <c r="KJU1215" s="202" t="s">
        <v>237</v>
      </c>
      <c r="KJV1215" s="203">
        <v>0</v>
      </c>
      <c r="KJW1215" s="203">
        <v>210</v>
      </c>
      <c r="KJX1215" s="75">
        <f t="shared" ref="KJX1215:KMB1215" si="438">KJX1216+KJX1217</f>
        <v>448.774</v>
      </c>
      <c r="KJY1215" s="200" t="s">
        <v>29</v>
      </c>
      <c r="KJZ1215" s="255" t="s">
        <v>26</v>
      </c>
      <c r="KKA1215" s="201">
        <v>7</v>
      </c>
      <c r="KKB1215" s="201">
        <v>2</v>
      </c>
      <c r="KKC1215" s="202" t="s">
        <v>237</v>
      </c>
      <c r="KKD1215" s="203">
        <v>0</v>
      </c>
      <c r="KKE1215" s="203">
        <v>210</v>
      </c>
      <c r="KKF1215" s="75">
        <f t="shared" si="438"/>
        <v>448.774</v>
      </c>
      <c r="KKG1215" s="200" t="s">
        <v>29</v>
      </c>
      <c r="KKH1215" s="255" t="s">
        <v>26</v>
      </c>
      <c r="KKI1215" s="201">
        <v>7</v>
      </c>
      <c r="KKJ1215" s="201">
        <v>2</v>
      </c>
      <c r="KKK1215" s="202" t="s">
        <v>237</v>
      </c>
      <c r="KKL1215" s="203">
        <v>0</v>
      </c>
      <c r="KKM1215" s="203">
        <v>210</v>
      </c>
      <c r="KKN1215" s="75">
        <f t="shared" si="438"/>
        <v>448.774</v>
      </c>
      <c r="KKO1215" s="200" t="s">
        <v>29</v>
      </c>
      <c r="KKP1215" s="255" t="s">
        <v>26</v>
      </c>
      <c r="KKQ1215" s="201">
        <v>7</v>
      </c>
      <c r="KKR1215" s="201">
        <v>2</v>
      </c>
      <c r="KKS1215" s="202" t="s">
        <v>237</v>
      </c>
      <c r="KKT1215" s="203">
        <v>0</v>
      </c>
      <c r="KKU1215" s="203">
        <v>210</v>
      </c>
      <c r="KKV1215" s="75">
        <f t="shared" si="438"/>
        <v>448.774</v>
      </c>
      <c r="KKW1215" s="200" t="s">
        <v>29</v>
      </c>
      <c r="KKX1215" s="255" t="s">
        <v>26</v>
      </c>
      <c r="KKY1215" s="201">
        <v>7</v>
      </c>
      <c r="KKZ1215" s="201">
        <v>2</v>
      </c>
      <c r="KLA1215" s="202" t="s">
        <v>237</v>
      </c>
      <c r="KLB1215" s="203">
        <v>0</v>
      </c>
      <c r="KLC1215" s="203">
        <v>210</v>
      </c>
      <c r="KLD1215" s="75">
        <f t="shared" si="438"/>
        <v>448.774</v>
      </c>
      <c r="KLE1215" s="200" t="s">
        <v>29</v>
      </c>
      <c r="KLF1215" s="255" t="s">
        <v>26</v>
      </c>
      <c r="KLG1215" s="201">
        <v>7</v>
      </c>
      <c r="KLH1215" s="201">
        <v>2</v>
      </c>
      <c r="KLI1215" s="202" t="s">
        <v>237</v>
      </c>
      <c r="KLJ1215" s="203">
        <v>0</v>
      </c>
      <c r="KLK1215" s="203">
        <v>210</v>
      </c>
      <c r="KLL1215" s="75">
        <f t="shared" si="438"/>
        <v>448.774</v>
      </c>
      <c r="KLM1215" s="200" t="s">
        <v>29</v>
      </c>
      <c r="KLN1215" s="255" t="s">
        <v>26</v>
      </c>
      <c r="KLO1215" s="201">
        <v>7</v>
      </c>
      <c r="KLP1215" s="201">
        <v>2</v>
      </c>
      <c r="KLQ1215" s="202" t="s">
        <v>237</v>
      </c>
      <c r="KLR1215" s="203">
        <v>0</v>
      </c>
      <c r="KLS1215" s="203">
        <v>210</v>
      </c>
      <c r="KLT1215" s="75">
        <f t="shared" si="438"/>
        <v>448.774</v>
      </c>
      <c r="KLU1215" s="200" t="s">
        <v>29</v>
      </c>
      <c r="KLV1215" s="255" t="s">
        <v>26</v>
      </c>
      <c r="KLW1215" s="201">
        <v>7</v>
      </c>
      <c r="KLX1215" s="201">
        <v>2</v>
      </c>
      <c r="KLY1215" s="202" t="s">
        <v>237</v>
      </c>
      <c r="KLZ1215" s="203">
        <v>0</v>
      </c>
      <c r="KMA1215" s="203">
        <v>210</v>
      </c>
      <c r="KMB1215" s="75">
        <f t="shared" si="438"/>
        <v>448.774</v>
      </c>
      <c r="KMC1215" s="200" t="s">
        <v>29</v>
      </c>
      <c r="KMD1215" s="255" t="s">
        <v>26</v>
      </c>
      <c r="KME1215" s="201">
        <v>7</v>
      </c>
      <c r="KMF1215" s="201">
        <v>2</v>
      </c>
      <c r="KMG1215" s="202" t="s">
        <v>237</v>
      </c>
      <c r="KMH1215" s="203">
        <v>0</v>
      </c>
      <c r="KMI1215" s="203">
        <v>210</v>
      </c>
      <c r="KMJ1215" s="75">
        <f t="shared" ref="KMJ1215:KON1215" si="439">KMJ1216+KMJ1217</f>
        <v>448.774</v>
      </c>
      <c r="KMK1215" s="200" t="s">
        <v>29</v>
      </c>
      <c r="KML1215" s="255" t="s">
        <v>26</v>
      </c>
      <c r="KMM1215" s="201">
        <v>7</v>
      </c>
      <c r="KMN1215" s="201">
        <v>2</v>
      </c>
      <c r="KMO1215" s="202" t="s">
        <v>237</v>
      </c>
      <c r="KMP1215" s="203">
        <v>0</v>
      </c>
      <c r="KMQ1215" s="203">
        <v>210</v>
      </c>
      <c r="KMR1215" s="75">
        <f t="shared" si="439"/>
        <v>448.774</v>
      </c>
      <c r="KMS1215" s="200" t="s">
        <v>29</v>
      </c>
      <c r="KMT1215" s="255" t="s">
        <v>26</v>
      </c>
      <c r="KMU1215" s="201">
        <v>7</v>
      </c>
      <c r="KMV1215" s="201">
        <v>2</v>
      </c>
      <c r="KMW1215" s="202" t="s">
        <v>237</v>
      </c>
      <c r="KMX1215" s="203">
        <v>0</v>
      </c>
      <c r="KMY1215" s="203">
        <v>210</v>
      </c>
      <c r="KMZ1215" s="75">
        <f t="shared" si="439"/>
        <v>448.774</v>
      </c>
      <c r="KNA1215" s="200" t="s">
        <v>29</v>
      </c>
      <c r="KNB1215" s="255" t="s">
        <v>26</v>
      </c>
      <c r="KNC1215" s="201">
        <v>7</v>
      </c>
      <c r="KND1215" s="201">
        <v>2</v>
      </c>
      <c r="KNE1215" s="202" t="s">
        <v>237</v>
      </c>
      <c r="KNF1215" s="203">
        <v>0</v>
      </c>
      <c r="KNG1215" s="203">
        <v>210</v>
      </c>
      <c r="KNH1215" s="75">
        <f t="shared" si="439"/>
        <v>448.774</v>
      </c>
      <c r="KNI1215" s="200" t="s">
        <v>29</v>
      </c>
      <c r="KNJ1215" s="255" t="s">
        <v>26</v>
      </c>
      <c r="KNK1215" s="201">
        <v>7</v>
      </c>
      <c r="KNL1215" s="201">
        <v>2</v>
      </c>
      <c r="KNM1215" s="202" t="s">
        <v>237</v>
      </c>
      <c r="KNN1215" s="203">
        <v>0</v>
      </c>
      <c r="KNO1215" s="203">
        <v>210</v>
      </c>
      <c r="KNP1215" s="75">
        <f t="shared" si="439"/>
        <v>448.774</v>
      </c>
      <c r="KNQ1215" s="200" t="s">
        <v>29</v>
      </c>
      <c r="KNR1215" s="255" t="s">
        <v>26</v>
      </c>
      <c r="KNS1215" s="201">
        <v>7</v>
      </c>
      <c r="KNT1215" s="201">
        <v>2</v>
      </c>
      <c r="KNU1215" s="202" t="s">
        <v>237</v>
      </c>
      <c r="KNV1215" s="203">
        <v>0</v>
      </c>
      <c r="KNW1215" s="203">
        <v>210</v>
      </c>
      <c r="KNX1215" s="75">
        <f t="shared" si="439"/>
        <v>448.774</v>
      </c>
      <c r="KNY1215" s="200" t="s">
        <v>29</v>
      </c>
      <c r="KNZ1215" s="255" t="s">
        <v>26</v>
      </c>
      <c r="KOA1215" s="201">
        <v>7</v>
      </c>
      <c r="KOB1215" s="201">
        <v>2</v>
      </c>
      <c r="KOC1215" s="202" t="s">
        <v>237</v>
      </c>
      <c r="KOD1215" s="203">
        <v>0</v>
      </c>
      <c r="KOE1215" s="203">
        <v>210</v>
      </c>
      <c r="KOF1215" s="75">
        <f t="shared" si="439"/>
        <v>448.774</v>
      </c>
      <c r="KOG1215" s="200" t="s">
        <v>29</v>
      </c>
      <c r="KOH1215" s="255" t="s">
        <v>26</v>
      </c>
      <c r="KOI1215" s="201">
        <v>7</v>
      </c>
      <c r="KOJ1215" s="201">
        <v>2</v>
      </c>
      <c r="KOK1215" s="202" t="s">
        <v>237</v>
      </c>
      <c r="KOL1215" s="203">
        <v>0</v>
      </c>
      <c r="KOM1215" s="203">
        <v>210</v>
      </c>
      <c r="KON1215" s="75">
        <f t="shared" si="439"/>
        <v>448.774</v>
      </c>
      <c r="KOO1215" s="200" t="s">
        <v>29</v>
      </c>
      <c r="KOP1215" s="255" t="s">
        <v>26</v>
      </c>
      <c r="KOQ1215" s="201">
        <v>7</v>
      </c>
      <c r="KOR1215" s="201">
        <v>2</v>
      </c>
      <c r="KOS1215" s="202" t="s">
        <v>237</v>
      </c>
      <c r="KOT1215" s="203">
        <v>0</v>
      </c>
      <c r="KOU1215" s="203">
        <v>210</v>
      </c>
      <c r="KOV1215" s="75">
        <f t="shared" ref="KOV1215:KQZ1215" si="440">KOV1216+KOV1217</f>
        <v>448.774</v>
      </c>
      <c r="KOW1215" s="200" t="s">
        <v>29</v>
      </c>
      <c r="KOX1215" s="255" t="s">
        <v>26</v>
      </c>
      <c r="KOY1215" s="201">
        <v>7</v>
      </c>
      <c r="KOZ1215" s="201">
        <v>2</v>
      </c>
      <c r="KPA1215" s="202" t="s">
        <v>237</v>
      </c>
      <c r="KPB1215" s="203">
        <v>0</v>
      </c>
      <c r="KPC1215" s="203">
        <v>210</v>
      </c>
      <c r="KPD1215" s="75">
        <f t="shared" si="440"/>
        <v>448.774</v>
      </c>
      <c r="KPE1215" s="200" t="s">
        <v>29</v>
      </c>
      <c r="KPF1215" s="255" t="s">
        <v>26</v>
      </c>
      <c r="KPG1215" s="201">
        <v>7</v>
      </c>
      <c r="KPH1215" s="201">
        <v>2</v>
      </c>
      <c r="KPI1215" s="202" t="s">
        <v>237</v>
      </c>
      <c r="KPJ1215" s="203">
        <v>0</v>
      </c>
      <c r="KPK1215" s="203">
        <v>210</v>
      </c>
      <c r="KPL1215" s="75">
        <f t="shared" si="440"/>
        <v>448.774</v>
      </c>
      <c r="KPM1215" s="200" t="s">
        <v>29</v>
      </c>
      <c r="KPN1215" s="255" t="s">
        <v>26</v>
      </c>
      <c r="KPO1215" s="201">
        <v>7</v>
      </c>
      <c r="KPP1215" s="201">
        <v>2</v>
      </c>
      <c r="KPQ1215" s="202" t="s">
        <v>237</v>
      </c>
      <c r="KPR1215" s="203">
        <v>0</v>
      </c>
      <c r="KPS1215" s="203">
        <v>210</v>
      </c>
      <c r="KPT1215" s="75">
        <f t="shared" si="440"/>
        <v>448.774</v>
      </c>
      <c r="KPU1215" s="200" t="s">
        <v>29</v>
      </c>
      <c r="KPV1215" s="255" t="s">
        <v>26</v>
      </c>
      <c r="KPW1215" s="201">
        <v>7</v>
      </c>
      <c r="KPX1215" s="201">
        <v>2</v>
      </c>
      <c r="KPY1215" s="202" t="s">
        <v>237</v>
      </c>
      <c r="KPZ1215" s="203">
        <v>0</v>
      </c>
      <c r="KQA1215" s="203">
        <v>210</v>
      </c>
      <c r="KQB1215" s="75">
        <f t="shared" si="440"/>
        <v>448.774</v>
      </c>
      <c r="KQC1215" s="200" t="s">
        <v>29</v>
      </c>
      <c r="KQD1215" s="255" t="s">
        <v>26</v>
      </c>
      <c r="KQE1215" s="201">
        <v>7</v>
      </c>
      <c r="KQF1215" s="201">
        <v>2</v>
      </c>
      <c r="KQG1215" s="202" t="s">
        <v>237</v>
      </c>
      <c r="KQH1215" s="203">
        <v>0</v>
      </c>
      <c r="KQI1215" s="203">
        <v>210</v>
      </c>
      <c r="KQJ1215" s="75">
        <f t="shared" si="440"/>
        <v>448.774</v>
      </c>
      <c r="KQK1215" s="200" t="s">
        <v>29</v>
      </c>
      <c r="KQL1215" s="255" t="s">
        <v>26</v>
      </c>
      <c r="KQM1215" s="201">
        <v>7</v>
      </c>
      <c r="KQN1215" s="201">
        <v>2</v>
      </c>
      <c r="KQO1215" s="202" t="s">
        <v>237</v>
      </c>
      <c r="KQP1215" s="203">
        <v>0</v>
      </c>
      <c r="KQQ1215" s="203">
        <v>210</v>
      </c>
      <c r="KQR1215" s="75">
        <f t="shared" si="440"/>
        <v>448.774</v>
      </c>
      <c r="KQS1215" s="200" t="s">
        <v>29</v>
      </c>
      <c r="KQT1215" s="255" t="s">
        <v>26</v>
      </c>
      <c r="KQU1215" s="201">
        <v>7</v>
      </c>
      <c r="KQV1215" s="201">
        <v>2</v>
      </c>
      <c r="KQW1215" s="202" t="s">
        <v>237</v>
      </c>
      <c r="KQX1215" s="203">
        <v>0</v>
      </c>
      <c r="KQY1215" s="203">
        <v>210</v>
      </c>
      <c r="KQZ1215" s="75">
        <f t="shared" si="440"/>
        <v>448.774</v>
      </c>
      <c r="KRA1215" s="200" t="s">
        <v>29</v>
      </c>
      <c r="KRB1215" s="255" t="s">
        <v>26</v>
      </c>
      <c r="KRC1215" s="201">
        <v>7</v>
      </c>
      <c r="KRD1215" s="201">
        <v>2</v>
      </c>
      <c r="KRE1215" s="202" t="s">
        <v>237</v>
      </c>
      <c r="KRF1215" s="203">
        <v>0</v>
      </c>
      <c r="KRG1215" s="203">
        <v>210</v>
      </c>
      <c r="KRH1215" s="75">
        <f t="shared" ref="KRH1215:KTL1215" si="441">KRH1216+KRH1217</f>
        <v>448.774</v>
      </c>
      <c r="KRI1215" s="200" t="s">
        <v>29</v>
      </c>
      <c r="KRJ1215" s="255" t="s">
        <v>26</v>
      </c>
      <c r="KRK1215" s="201">
        <v>7</v>
      </c>
      <c r="KRL1215" s="201">
        <v>2</v>
      </c>
      <c r="KRM1215" s="202" t="s">
        <v>237</v>
      </c>
      <c r="KRN1215" s="203">
        <v>0</v>
      </c>
      <c r="KRO1215" s="203">
        <v>210</v>
      </c>
      <c r="KRP1215" s="75">
        <f t="shared" si="441"/>
        <v>448.774</v>
      </c>
      <c r="KRQ1215" s="200" t="s">
        <v>29</v>
      </c>
      <c r="KRR1215" s="255" t="s">
        <v>26</v>
      </c>
      <c r="KRS1215" s="201">
        <v>7</v>
      </c>
      <c r="KRT1215" s="201">
        <v>2</v>
      </c>
      <c r="KRU1215" s="202" t="s">
        <v>237</v>
      </c>
      <c r="KRV1215" s="203">
        <v>0</v>
      </c>
      <c r="KRW1215" s="203">
        <v>210</v>
      </c>
      <c r="KRX1215" s="75">
        <f t="shared" si="441"/>
        <v>448.774</v>
      </c>
      <c r="KRY1215" s="200" t="s">
        <v>29</v>
      </c>
      <c r="KRZ1215" s="255" t="s">
        <v>26</v>
      </c>
      <c r="KSA1215" s="201">
        <v>7</v>
      </c>
      <c r="KSB1215" s="201">
        <v>2</v>
      </c>
      <c r="KSC1215" s="202" t="s">
        <v>237</v>
      </c>
      <c r="KSD1215" s="203">
        <v>0</v>
      </c>
      <c r="KSE1215" s="203">
        <v>210</v>
      </c>
      <c r="KSF1215" s="75">
        <f t="shared" si="441"/>
        <v>448.774</v>
      </c>
      <c r="KSG1215" s="200" t="s">
        <v>29</v>
      </c>
      <c r="KSH1215" s="255" t="s">
        <v>26</v>
      </c>
      <c r="KSI1215" s="201">
        <v>7</v>
      </c>
      <c r="KSJ1215" s="201">
        <v>2</v>
      </c>
      <c r="KSK1215" s="202" t="s">
        <v>237</v>
      </c>
      <c r="KSL1215" s="203">
        <v>0</v>
      </c>
      <c r="KSM1215" s="203">
        <v>210</v>
      </c>
      <c r="KSN1215" s="75">
        <f t="shared" si="441"/>
        <v>448.774</v>
      </c>
      <c r="KSO1215" s="200" t="s">
        <v>29</v>
      </c>
      <c r="KSP1215" s="255" t="s">
        <v>26</v>
      </c>
      <c r="KSQ1215" s="201">
        <v>7</v>
      </c>
      <c r="KSR1215" s="201">
        <v>2</v>
      </c>
      <c r="KSS1215" s="202" t="s">
        <v>237</v>
      </c>
      <c r="KST1215" s="203">
        <v>0</v>
      </c>
      <c r="KSU1215" s="203">
        <v>210</v>
      </c>
      <c r="KSV1215" s="75">
        <f t="shared" si="441"/>
        <v>448.774</v>
      </c>
      <c r="KSW1215" s="200" t="s">
        <v>29</v>
      </c>
      <c r="KSX1215" s="255" t="s">
        <v>26</v>
      </c>
      <c r="KSY1215" s="201">
        <v>7</v>
      </c>
      <c r="KSZ1215" s="201">
        <v>2</v>
      </c>
      <c r="KTA1215" s="202" t="s">
        <v>237</v>
      </c>
      <c r="KTB1215" s="203">
        <v>0</v>
      </c>
      <c r="KTC1215" s="203">
        <v>210</v>
      </c>
      <c r="KTD1215" s="75">
        <f t="shared" si="441"/>
        <v>448.774</v>
      </c>
      <c r="KTE1215" s="200" t="s">
        <v>29</v>
      </c>
      <c r="KTF1215" s="255" t="s">
        <v>26</v>
      </c>
      <c r="KTG1215" s="201">
        <v>7</v>
      </c>
      <c r="KTH1215" s="201">
        <v>2</v>
      </c>
      <c r="KTI1215" s="202" t="s">
        <v>237</v>
      </c>
      <c r="KTJ1215" s="203">
        <v>0</v>
      </c>
      <c r="KTK1215" s="203">
        <v>210</v>
      </c>
      <c r="KTL1215" s="75">
        <f t="shared" si="441"/>
        <v>448.774</v>
      </c>
      <c r="KTM1215" s="200" t="s">
        <v>29</v>
      </c>
      <c r="KTN1215" s="255" t="s">
        <v>26</v>
      </c>
      <c r="KTO1215" s="201">
        <v>7</v>
      </c>
      <c r="KTP1215" s="201">
        <v>2</v>
      </c>
      <c r="KTQ1215" s="202" t="s">
        <v>237</v>
      </c>
      <c r="KTR1215" s="203">
        <v>0</v>
      </c>
      <c r="KTS1215" s="203">
        <v>210</v>
      </c>
      <c r="KTT1215" s="75">
        <f t="shared" ref="KTT1215:KVX1215" si="442">KTT1216+KTT1217</f>
        <v>448.774</v>
      </c>
      <c r="KTU1215" s="200" t="s">
        <v>29</v>
      </c>
      <c r="KTV1215" s="255" t="s">
        <v>26</v>
      </c>
      <c r="KTW1215" s="201">
        <v>7</v>
      </c>
      <c r="KTX1215" s="201">
        <v>2</v>
      </c>
      <c r="KTY1215" s="202" t="s">
        <v>237</v>
      </c>
      <c r="KTZ1215" s="203">
        <v>0</v>
      </c>
      <c r="KUA1215" s="203">
        <v>210</v>
      </c>
      <c r="KUB1215" s="75">
        <f t="shared" si="442"/>
        <v>448.774</v>
      </c>
      <c r="KUC1215" s="200" t="s">
        <v>29</v>
      </c>
      <c r="KUD1215" s="255" t="s">
        <v>26</v>
      </c>
      <c r="KUE1215" s="201">
        <v>7</v>
      </c>
      <c r="KUF1215" s="201">
        <v>2</v>
      </c>
      <c r="KUG1215" s="202" t="s">
        <v>237</v>
      </c>
      <c r="KUH1215" s="203">
        <v>0</v>
      </c>
      <c r="KUI1215" s="203">
        <v>210</v>
      </c>
      <c r="KUJ1215" s="75">
        <f t="shared" si="442"/>
        <v>448.774</v>
      </c>
      <c r="KUK1215" s="200" t="s">
        <v>29</v>
      </c>
      <c r="KUL1215" s="255" t="s">
        <v>26</v>
      </c>
      <c r="KUM1215" s="201">
        <v>7</v>
      </c>
      <c r="KUN1215" s="201">
        <v>2</v>
      </c>
      <c r="KUO1215" s="202" t="s">
        <v>237</v>
      </c>
      <c r="KUP1215" s="203">
        <v>0</v>
      </c>
      <c r="KUQ1215" s="203">
        <v>210</v>
      </c>
      <c r="KUR1215" s="75">
        <f t="shared" si="442"/>
        <v>448.774</v>
      </c>
      <c r="KUS1215" s="200" t="s">
        <v>29</v>
      </c>
      <c r="KUT1215" s="255" t="s">
        <v>26</v>
      </c>
      <c r="KUU1215" s="201">
        <v>7</v>
      </c>
      <c r="KUV1215" s="201">
        <v>2</v>
      </c>
      <c r="KUW1215" s="202" t="s">
        <v>237</v>
      </c>
      <c r="KUX1215" s="203">
        <v>0</v>
      </c>
      <c r="KUY1215" s="203">
        <v>210</v>
      </c>
      <c r="KUZ1215" s="75">
        <f t="shared" si="442"/>
        <v>448.774</v>
      </c>
      <c r="KVA1215" s="200" t="s">
        <v>29</v>
      </c>
      <c r="KVB1215" s="255" t="s">
        <v>26</v>
      </c>
      <c r="KVC1215" s="201">
        <v>7</v>
      </c>
      <c r="KVD1215" s="201">
        <v>2</v>
      </c>
      <c r="KVE1215" s="202" t="s">
        <v>237</v>
      </c>
      <c r="KVF1215" s="203">
        <v>0</v>
      </c>
      <c r="KVG1215" s="203">
        <v>210</v>
      </c>
      <c r="KVH1215" s="75">
        <f t="shared" si="442"/>
        <v>448.774</v>
      </c>
      <c r="KVI1215" s="200" t="s">
        <v>29</v>
      </c>
      <c r="KVJ1215" s="255" t="s">
        <v>26</v>
      </c>
      <c r="KVK1215" s="201">
        <v>7</v>
      </c>
      <c r="KVL1215" s="201">
        <v>2</v>
      </c>
      <c r="KVM1215" s="202" t="s">
        <v>237</v>
      </c>
      <c r="KVN1215" s="203">
        <v>0</v>
      </c>
      <c r="KVO1215" s="203">
        <v>210</v>
      </c>
      <c r="KVP1215" s="75">
        <f t="shared" si="442"/>
        <v>448.774</v>
      </c>
      <c r="KVQ1215" s="200" t="s">
        <v>29</v>
      </c>
      <c r="KVR1215" s="255" t="s">
        <v>26</v>
      </c>
      <c r="KVS1215" s="201">
        <v>7</v>
      </c>
      <c r="KVT1215" s="201">
        <v>2</v>
      </c>
      <c r="KVU1215" s="202" t="s">
        <v>237</v>
      </c>
      <c r="KVV1215" s="203">
        <v>0</v>
      </c>
      <c r="KVW1215" s="203">
        <v>210</v>
      </c>
      <c r="KVX1215" s="75">
        <f t="shared" si="442"/>
        <v>448.774</v>
      </c>
      <c r="KVY1215" s="200" t="s">
        <v>29</v>
      </c>
      <c r="KVZ1215" s="255" t="s">
        <v>26</v>
      </c>
      <c r="KWA1215" s="201">
        <v>7</v>
      </c>
      <c r="KWB1215" s="201">
        <v>2</v>
      </c>
      <c r="KWC1215" s="202" t="s">
        <v>237</v>
      </c>
      <c r="KWD1215" s="203">
        <v>0</v>
      </c>
      <c r="KWE1215" s="203">
        <v>210</v>
      </c>
      <c r="KWF1215" s="75">
        <f t="shared" ref="KWF1215:KYJ1215" si="443">KWF1216+KWF1217</f>
        <v>448.774</v>
      </c>
      <c r="KWG1215" s="200" t="s">
        <v>29</v>
      </c>
      <c r="KWH1215" s="255" t="s">
        <v>26</v>
      </c>
      <c r="KWI1215" s="201">
        <v>7</v>
      </c>
      <c r="KWJ1215" s="201">
        <v>2</v>
      </c>
      <c r="KWK1215" s="202" t="s">
        <v>237</v>
      </c>
      <c r="KWL1215" s="203">
        <v>0</v>
      </c>
      <c r="KWM1215" s="203">
        <v>210</v>
      </c>
      <c r="KWN1215" s="75">
        <f t="shared" si="443"/>
        <v>448.774</v>
      </c>
      <c r="KWO1215" s="200" t="s">
        <v>29</v>
      </c>
      <c r="KWP1215" s="255" t="s">
        <v>26</v>
      </c>
      <c r="KWQ1215" s="201">
        <v>7</v>
      </c>
      <c r="KWR1215" s="201">
        <v>2</v>
      </c>
      <c r="KWS1215" s="202" t="s">
        <v>237</v>
      </c>
      <c r="KWT1215" s="203">
        <v>0</v>
      </c>
      <c r="KWU1215" s="203">
        <v>210</v>
      </c>
      <c r="KWV1215" s="75">
        <f t="shared" si="443"/>
        <v>448.774</v>
      </c>
      <c r="KWW1215" s="200" t="s">
        <v>29</v>
      </c>
      <c r="KWX1215" s="255" t="s">
        <v>26</v>
      </c>
      <c r="KWY1215" s="201">
        <v>7</v>
      </c>
      <c r="KWZ1215" s="201">
        <v>2</v>
      </c>
      <c r="KXA1215" s="202" t="s">
        <v>237</v>
      </c>
      <c r="KXB1215" s="203">
        <v>0</v>
      </c>
      <c r="KXC1215" s="203">
        <v>210</v>
      </c>
      <c r="KXD1215" s="75">
        <f t="shared" si="443"/>
        <v>448.774</v>
      </c>
      <c r="KXE1215" s="200" t="s">
        <v>29</v>
      </c>
      <c r="KXF1215" s="255" t="s">
        <v>26</v>
      </c>
      <c r="KXG1215" s="201">
        <v>7</v>
      </c>
      <c r="KXH1215" s="201">
        <v>2</v>
      </c>
      <c r="KXI1215" s="202" t="s">
        <v>237</v>
      </c>
      <c r="KXJ1215" s="203">
        <v>0</v>
      </c>
      <c r="KXK1215" s="203">
        <v>210</v>
      </c>
      <c r="KXL1215" s="75">
        <f t="shared" si="443"/>
        <v>448.774</v>
      </c>
      <c r="KXM1215" s="200" t="s">
        <v>29</v>
      </c>
      <c r="KXN1215" s="255" t="s">
        <v>26</v>
      </c>
      <c r="KXO1215" s="201">
        <v>7</v>
      </c>
      <c r="KXP1215" s="201">
        <v>2</v>
      </c>
      <c r="KXQ1215" s="202" t="s">
        <v>237</v>
      </c>
      <c r="KXR1215" s="203">
        <v>0</v>
      </c>
      <c r="KXS1215" s="203">
        <v>210</v>
      </c>
      <c r="KXT1215" s="75">
        <f t="shared" si="443"/>
        <v>448.774</v>
      </c>
      <c r="KXU1215" s="200" t="s">
        <v>29</v>
      </c>
      <c r="KXV1215" s="255" t="s">
        <v>26</v>
      </c>
      <c r="KXW1215" s="201">
        <v>7</v>
      </c>
      <c r="KXX1215" s="201">
        <v>2</v>
      </c>
      <c r="KXY1215" s="202" t="s">
        <v>237</v>
      </c>
      <c r="KXZ1215" s="203">
        <v>0</v>
      </c>
      <c r="KYA1215" s="203">
        <v>210</v>
      </c>
      <c r="KYB1215" s="75">
        <f t="shared" si="443"/>
        <v>448.774</v>
      </c>
      <c r="KYC1215" s="200" t="s">
        <v>29</v>
      </c>
      <c r="KYD1215" s="255" t="s">
        <v>26</v>
      </c>
      <c r="KYE1215" s="201">
        <v>7</v>
      </c>
      <c r="KYF1215" s="201">
        <v>2</v>
      </c>
      <c r="KYG1215" s="202" t="s">
        <v>237</v>
      </c>
      <c r="KYH1215" s="203">
        <v>0</v>
      </c>
      <c r="KYI1215" s="203">
        <v>210</v>
      </c>
      <c r="KYJ1215" s="75">
        <f t="shared" si="443"/>
        <v>448.774</v>
      </c>
      <c r="KYK1215" s="200" t="s">
        <v>29</v>
      </c>
      <c r="KYL1215" s="255" t="s">
        <v>26</v>
      </c>
      <c r="KYM1215" s="201">
        <v>7</v>
      </c>
      <c r="KYN1215" s="201">
        <v>2</v>
      </c>
      <c r="KYO1215" s="202" t="s">
        <v>237</v>
      </c>
      <c r="KYP1215" s="203">
        <v>0</v>
      </c>
      <c r="KYQ1215" s="203">
        <v>210</v>
      </c>
      <c r="KYR1215" s="75">
        <f t="shared" ref="KYR1215:LAV1215" si="444">KYR1216+KYR1217</f>
        <v>448.774</v>
      </c>
      <c r="KYS1215" s="200" t="s">
        <v>29</v>
      </c>
      <c r="KYT1215" s="255" t="s">
        <v>26</v>
      </c>
      <c r="KYU1215" s="201">
        <v>7</v>
      </c>
      <c r="KYV1215" s="201">
        <v>2</v>
      </c>
      <c r="KYW1215" s="202" t="s">
        <v>237</v>
      </c>
      <c r="KYX1215" s="203">
        <v>0</v>
      </c>
      <c r="KYY1215" s="203">
        <v>210</v>
      </c>
      <c r="KYZ1215" s="75">
        <f t="shared" si="444"/>
        <v>448.774</v>
      </c>
      <c r="KZA1215" s="200" t="s">
        <v>29</v>
      </c>
      <c r="KZB1215" s="255" t="s">
        <v>26</v>
      </c>
      <c r="KZC1215" s="201">
        <v>7</v>
      </c>
      <c r="KZD1215" s="201">
        <v>2</v>
      </c>
      <c r="KZE1215" s="202" t="s">
        <v>237</v>
      </c>
      <c r="KZF1215" s="203">
        <v>0</v>
      </c>
      <c r="KZG1215" s="203">
        <v>210</v>
      </c>
      <c r="KZH1215" s="75">
        <f t="shared" si="444"/>
        <v>448.774</v>
      </c>
      <c r="KZI1215" s="200" t="s">
        <v>29</v>
      </c>
      <c r="KZJ1215" s="255" t="s">
        <v>26</v>
      </c>
      <c r="KZK1215" s="201">
        <v>7</v>
      </c>
      <c r="KZL1215" s="201">
        <v>2</v>
      </c>
      <c r="KZM1215" s="202" t="s">
        <v>237</v>
      </c>
      <c r="KZN1215" s="203">
        <v>0</v>
      </c>
      <c r="KZO1215" s="203">
        <v>210</v>
      </c>
      <c r="KZP1215" s="75">
        <f t="shared" si="444"/>
        <v>448.774</v>
      </c>
      <c r="KZQ1215" s="200" t="s">
        <v>29</v>
      </c>
      <c r="KZR1215" s="255" t="s">
        <v>26</v>
      </c>
      <c r="KZS1215" s="201">
        <v>7</v>
      </c>
      <c r="KZT1215" s="201">
        <v>2</v>
      </c>
      <c r="KZU1215" s="202" t="s">
        <v>237</v>
      </c>
      <c r="KZV1215" s="203">
        <v>0</v>
      </c>
      <c r="KZW1215" s="203">
        <v>210</v>
      </c>
      <c r="KZX1215" s="75">
        <f t="shared" si="444"/>
        <v>448.774</v>
      </c>
      <c r="KZY1215" s="200" t="s">
        <v>29</v>
      </c>
      <c r="KZZ1215" s="255" t="s">
        <v>26</v>
      </c>
      <c r="LAA1215" s="201">
        <v>7</v>
      </c>
      <c r="LAB1215" s="201">
        <v>2</v>
      </c>
      <c r="LAC1215" s="202" t="s">
        <v>237</v>
      </c>
      <c r="LAD1215" s="203">
        <v>0</v>
      </c>
      <c r="LAE1215" s="203">
        <v>210</v>
      </c>
      <c r="LAF1215" s="75">
        <f t="shared" si="444"/>
        <v>448.774</v>
      </c>
      <c r="LAG1215" s="200" t="s">
        <v>29</v>
      </c>
      <c r="LAH1215" s="255" t="s">
        <v>26</v>
      </c>
      <c r="LAI1215" s="201">
        <v>7</v>
      </c>
      <c r="LAJ1215" s="201">
        <v>2</v>
      </c>
      <c r="LAK1215" s="202" t="s">
        <v>237</v>
      </c>
      <c r="LAL1215" s="203">
        <v>0</v>
      </c>
      <c r="LAM1215" s="203">
        <v>210</v>
      </c>
      <c r="LAN1215" s="75">
        <f t="shared" si="444"/>
        <v>448.774</v>
      </c>
      <c r="LAO1215" s="200" t="s">
        <v>29</v>
      </c>
      <c r="LAP1215" s="255" t="s">
        <v>26</v>
      </c>
      <c r="LAQ1215" s="201">
        <v>7</v>
      </c>
      <c r="LAR1215" s="201">
        <v>2</v>
      </c>
      <c r="LAS1215" s="202" t="s">
        <v>237</v>
      </c>
      <c r="LAT1215" s="203">
        <v>0</v>
      </c>
      <c r="LAU1215" s="203">
        <v>210</v>
      </c>
      <c r="LAV1215" s="75">
        <f t="shared" si="444"/>
        <v>448.774</v>
      </c>
      <c r="LAW1215" s="200" t="s">
        <v>29</v>
      </c>
      <c r="LAX1215" s="255" t="s">
        <v>26</v>
      </c>
      <c r="LAY1215" s="201">
        <v>7</v>
      </c>
      <c r="LAZ1215" s="201">
        <v>2</v>
      </c>
      <c r="LBA1215" s="202" t="s">
        <v>237</v>
      </c>
      <c r="LBB1215" s="203">
        <v>0</v>
      </c>
      <c r="LBC1215" s="203">
        <v>210</v>
      </c>
      <c r="LBD1215" s="75">
        <f t="shared" ref="LBD1215:LDH1215" si="445">LBD1216+LBD1217</f>
        <v>448.774</v>
      </c>
      <c r="LBE1215" s="200" t="s">
        <v>29</v>
      </c>
      <c r="LBF1215" s="255" t="s">
        <v>26</v>
      </c>
      <c r="LBG1215" s="201">
        <v>7</v>
      </c>
      <c r="LBH1215" s="201">
        <v>2</v>
      </c>
      <c r="LBI1215" s="202" t="s">
        <v>237</v>
      </c>
      <c r="LBJ1215" s="203">
        <v>0</v>
      </c>
      <c r="LBK1215" s="203">
        <v>210</v>
      </c>
      <c r="LBL1215" s="75">
        <f t="shared" si="445"/>
        <v>448.774</v>
      </c>
      <c r="LBM1215" s="200" t="s">
        <v>29</v>
      </c>
      <c r="LBN1215" s="255" t="s">
        <v>26</v>
      </c>
      <c r="LBO1215" s="201">
        <v>7</v>
      </c>
      <c r="LBP1215" s="201">
        <v>2</v>
      </c>
      <c r="LBQ1215" s="202" t="s">
        <v>237</v>
      </c>
      <c r="LBR1215" s="203">
        <v>0</v>
      </c>
      <c r="LBS1215" s="203">
        <v>210</v>
      </c>
      <c r="LBT1215" s="75">
        <f t="shared" si="445"/>
        <v>448.774</v>
      </c>
      <c r="LBU1215" s="200" t="s">
        <v>29</v>
      </c>
      <c r="LBV1215" s="255" t="s">
        <v>26</v>
      </c>
      <c r="LBW1215" s="201">
        <v>7</v>
      </c>
      <c r="LBX1215" s="201">
        <v>2</v>
      </c>
      <c r="LBY1215" s="202" t="s">
        <v>237</v>
      </c>
      <c r="LBZ1215" s="203">
        <v>0</v>
      </c>
      <c r="LCA1215" s="203">
        <v>210</v>
      </c>
      <c r="LCB1215" s="75">
        <f t="shared" si="445"/>
        <v>448.774</v>
      </c>
      <c r="LCC1215" s="200" t="s">
        <v>29</v>
      </c>
      <c r="LCD1215" s="255" t="s">
        <v>26</v>
      </c>
      <c r="LCE1215" s="201">
        <v>7</v>
      </c>
      <c r="LCF1215" s="201">
        <v>2</v>
      </c>
      <c r="LCG1215" s="202" t="s">
        <v>237</v>
      </c>
      <c r="LCH1215" s="203">
        <v>0</v>
      </c>
      <c r="LCI1215" s="203">
        <v>210</v>
      </c>
      <c r="LCJ1215" s="75">
        <f t="shared" si="445"/>
        <v>448.774</v>
      </c>
      <c r="LCK1215" s="200" t="s">
        <v>29</v>
      </c>
      <c r="LCL1215" s="255" t="s">
        <v>26</v>
      </c>
      <c r="LCM1215" s="201">
        <v>7</v>
      </c>
      <c r="LCN1215" s="201">
        <v>2</v>
      </c>
      <c r="LCO1215" s="202" t="s">
        <v>237</v>
      </c>
      <c r="LCP1215" s="203">
        <v>0</v>
      </c>
      <c r="LCQ1215" s="203">
        <v>210</v>
      </c>
      <c r="LCR1215" s="75">
        <f t="shared" si="445"/>
        <v>448.774</v>
      </c>
      <c r="LCS1215" s="200" t="s">
        <v>29</v>
      </c>
      <c r="LCT1215" s="255" t="s">
        <v>26</v>
      </c>
      <c r="LCU1215" s="201">
        <v>7</v>
      </c>
      <c r="LCV1215" s="201">
        <v>2</v>
      </c>
      <c r="LCW1215" s="202" t="s">
        <v>237</v>
      </c>
      <c r="LCX1215" s="203">
        <v>0</v>
      </c>
      <c r="LCY1215" s="203">
        <v>210</v>
      </c>
      <c r="LCZ1215" s="75">
        <f t="shared" si="445"/>
        <v>448.774</v>
      </c>
      <c r="LDA1215" s="200" t="s">
        <v>29</v>
      </c>
      <c r="LDB1215" s="255" t="s">
        <v>26</v>
      </c>
      <c r="LDC1215" s="201">
        <v>7</v>
      </c>
      <c r="LDD1215" s="201">
        <v>2</v>
      </c>
      <c r="LDE1215" s="202" t="s">
        <v>237</v>
      </c>
      <c r="LDF1215" s="203">
        <v>0</v>
      </c>
      <c r="LDG1215" s="203">
        <v>210</v>
      </c>
      <c r="LDH1215" s="75">
        <f t="shared" si="445"/>
        <v>448.774</v>
      </c>
      <c r="LDI1215" s="200" t="s">
        <v>29</v>
      </c>
      <c r="LDJ1215" s="255" t="s">
        <v>26</v>
      </c>
      <c r="LDK1215" s="201">
        <v>7</v>
      </c>
      <c r="LDL1215" s="201">
        <v>2</v>
      </c>
      <c r="LDM1215" s="202" t="s">
        <v>237</v>
      </c>
      <c r="LDN1215" s="203">
        <v>0</v>
      </c>
      <c r="LDO1215" s="203">
        <v>210</v>
      </c>
      <c r="LDP1215" s="75">
        <f t="shared" ref="LDP1215:LFT1215" si="446">LDP1216+LDP1217</f>
        <v>448.774</v>
      </c>
      <c r="LDQ1215" s="200" t="s">
        <v>29</v>
      </c>
      <c r="LDR1215" s="255" t="s">
        <v>26</v>
      </c>
      <c r="LDS1215" s="201">
        <v>7</v>
      </c>
      <c r="LDT1215" s="201">
        <v>2</v>
      </c>
      <c r="LDU1215" s="202" t="s">
        <v>237</v>
      </c>
      <c r="LDV1215" s="203">
        <v>0</v>
      </c>
      <c r="LDW1215" s="203">
        <v>210</v>
      </c>
      <c r="LDX1215" s="75">
        <f t="shared" si="446"/>
        <v>448.774</v>
      </c>
      <c r="LDY1215" s="200" t="s">
        <v>29</v>
      </c>
      <c r="LDZ1215" s="255" t="s">
        <v>26</v>
      </c>
      <c r="LEA1215" s="201">
        <v>7</v>
      </c>
      <c r="LEB1215" s="201">
        <v>2</v>
      </c>
      <c r="LEC1215" s="202" t="s">
        <v>237</v>
      </c>
      <c r="LED1215" s="203">
        <v>0</v>
      </c>
      <c r="LEE1215" s="203">
        <v>210</v>
      </c>
      <c r="LEF1215" s="75">
        <f t="shared" si="446"/>
        <v>448.774</v>
      </c>
      <c r="LEG1215" s="200" t="s">
        <v>29</v>
      </c>
      <c r="LEH1215" s="255" t="s">
        <v>26</v>
      </c>
      <c r="LEI1215" s="201">
        <v>7</v>
      </c>
      <c r="LEJ1215" s="201">
        <v>2</v>
      </c>
      <c r="LEK1215" s="202" t="s">
        <v>237</v>
      </c>
      <c r="LEL1215" s="203">
        <v>0</v>
      </c>
      <c r="LEM1215" s="203">
        <v>210</v>
      </c>
      <c r="LEN1215" s="75">
        <f t="shared" si="446"/>
        <v>448.774</v>
      </c>
      <c r="LEO1215" s="200" t="s">
        <v>29</v>
      </c>
      <c r="LEP1215" s="255" t="s">
        <v>26</v>
      </c>
      <c r="LEQ1215" s="201">
        <v>7</v>
      </c>
      <c r="LER1215" s="201">
        <v>2</v>
      </c>
      <c r="LES1215" s="202" t="s">
        <v>237</v>
      </c>
      <c r="LET1215" s="203">
        <v>0</v>
      </c>
      <c r="LEU1215" s="203">
        <v>210</v>
      </c>
      <c r="LEV1215" s="75">
        <f t="shared" si="446"/>
        <v>448.774</v>
      </c>
      <c r="LEW1215" s="200" t="s">
        <v>29</v>
      </c>
      <c r="LEX1215" s="255" t="s">
        <v>26</v>
      </c>
      <c r="LEY1215" s="201">
        <v>7</v>
      </c>
      <c r="LEZ1215" s="201">
        <v>2</v>
      </c>
      <c r="LFA1215" s="202" t="s">
        <v>237</v>
      </c>
      <c r="LFB1215" s="203">
        <v>0</v>
      </c>
      <c r="LFC1215" s="203">
        <v>210</v>
      </c>
      <c r="LFD1215" s="75">
        <f t="shared" si="446"/>
        <v>448.774</v>
      </c>
      <c r="LFE1215" s="200" t="s">
        <v>29</v>
      </c>
      <c r="LFF1215" s="255" t="s">
        <v>26</v>
      </c>
      <c r="LFG1215" s="201">
        <v>7</v>
      </c>
      <c r="LFH1215" s="201">
        <v>2</v>
      </c>
      <c r="LFI1215" s="202" t="s">
        <v>237</v>
      </c>
      <c r="LFJ1215" s="203">
        <v>0</v>
      </c>
      <c r="LFK1215" s="203">
        <v>210</v>
      </c>
      <c r="LFL1215" s="75">
        <f t="shared" si="446"/>
        <v>448.774</v>
      </c>
      <c r="LFM1215" s="200" t="s">
        <v>29</v>
      </c>
      <c r="LFN1215" s="255" t="s">
        <v>26</v>
      </c>
      <c r="LFO1215" s="201">
        <v>7</v>
      </c>
      <c r="LFP1215" s="201">
        <v>2</v>
      </c>
      <c r="LFQ1215" s="202" t="s">
        <v>237</v>
      </c>
      <c r="LFR1215" s="203">
        <v>0</v>
      </c>
      <c r="LFS1215" s="203">
        <v>210</v>
      </c>
      <c r="LFT1215" s="75">
        <f t="shared" si="446"/>
        <v>448.774</v>
      </c>
      <c r="LFU1215" s="200" t="s">
        <v>29</v>
      </c>
      <c r="LFV1215" s="255" t="s">
        <v>26</v>
      </c>
      <c r="LFW1215" s="201">
        <v>7</v>
      </c>
      <c r="LFX1215" s="201">
        <v>2</v>
      </c>
      <c r="LFY1215" s="202" t="s">
        <v>237</v>
      </c>
      <c r="LFZ1215" s="203">
        <v>0</v>
      </c>
      <c r="LGA1215" s="203">
        <v>210</v>
      </c>
      <c r="LGB1215" s="75">
        <f t="shared" ref="LGB1215:LIF1215" si="447">LGB1216+LGB1217</f>
        <v>448.774</v>
      </c>
      <c r="LGC1215" s="200" t="s">
        <v>29</v>
      </c>
      <c r="LGD1215" s="255" t="s">
        <v>26</v>
      </c>
      <c r="LGE1215" s="201">
        <v>7</v>
      </c>
      <c r="LGF1215" s="201">
        <v>2</v>
      </c>
      <c r="LGG1215" s="202" t="s">
        <v>237</v>
      </c>
      <c r="LGH1215" s="203">
        <v>0</v>
      </c>
      <c r="LGI1215" s="203">
        <v>210</v>
      </c>
      <c r="LGJ1215" s="75">
        <f t="shared" si="447"/>
        <v>448.774</v>
      </c>
      <c r="LGK1215" s="200" t="s">
        <v>29</v>
      </c>
      <c r="LGL1215" s="255" t="s">
        <v>26</v>
      </c>
      <c r="LGM1215" s="201">
        <v>7</v>
      </c>
      <c r="LGN1215" s="201">
        <v>2</v>
      </c>
      <c r="LGO1215" s="202" t="s">
        <v>237</v>
      </c>
      <c r="LGP1215" s="203">
        <v>0</v>
      </c>
      <c r="LGQ1215" s="203">
        <v>210</v>
      </c>
      <c r="LGR1215" s="75">
        <f t="shared" si="447"/>
        <v>448.774</v>
      </c>
      <c r="LGS1215" s="200" t="s">
        <v>29</v>
      </c>
      <c r="LGT1215" s="255" t="s">
        <v>26</v>
      </c>
      <c r="LGU1215" s="201">
        <v>7</v>
      </c>
      <c r="LGV1215" s="201">
        <v>2</v>
      </c>
      <c r="LGW1215" s="202" t="s">
        <v>237</v>
      </c>
      <c r="LGX1215" s="203">
        <v>0</v>
      </c>
      <c r="LGY1215" s="203">
        <v>210</v>
      </c>
      <c r="LGZ1215" s="75">
        <f t="shared" si="447"/>
        <v>448.774</v>
      </c>
      <c r="LHA1215" s="200" t="s">
        <v>29</v>
      </c>
      <c r="LHB1215" s="255" t="s">
        <v>26</v>
      </c>
      <c r="LHC1215" s="201">
        <v>7</v>
      </c>
      <c r="LHD1215" s="201">
        <v>2</v>
      </c>
      <c r="LHE1215" s="202" t="s">
        <v>237</v>
      </c>
      <c r="LHF1215" s="203">
        <v>0</v>
      </c>
      <c r="LHG1215" s="203">
        <v>210</v>
      </c>
      <c r="LHH1215" s="75">
        <f t="shared" si="447"/>
        <v>448.774</v>
      </c>
      <c r="LHI1215" s="200" t="s">
        <v>29</v>
      </c>
      <c r="LHJ1215" s="255" t="s">
        <v>26</v>
      </c>
      <c r="LHK1215" s="201">
        <v>7</v>
      </c>
      <c r="LHL1215" s="201">
        <v>2</v>
      </c>
      <c r="LHM1215" s="202" t="s">
        <v>237</v>
      </c>
      <c r="LHN1215" s="203">
        <v>0</v>
      </c>
      <c r="LHO1215" s="203">
        <v>210</v>
      </c>
      <c r="LHP1215" s="75">
        <f t="shared" si="447"/>
        <v>448.774</v>
      </c>
      <c r="LHQ1215" s="200" t="s">
        <v>29</v>
      </c>
      <c r="LHR1215" s="255" t="s">
        <v>26</v>
      </c>
      <c r="LHS1215" s="201">
        <v>7</v>
      </c>
      <c r="LHT1215" s="201">
        <v>2</v>
      </c>
      <c r="LHU1215" s="202" t="s">
        <v>237</v>
      </c>
      <c r="LHV1215" s="203">
        <v>0</v>
      </c>
      <c r="LHW1215" s="203">
        <v>210</v>
      </c>
      <c r="LHX1215" s="75">
        <f t="shared" si="447"/>
        <v>448.774</v>
      </c>
      <c r="LHY1215" s="200" t="s">
        <v>29</v>
      </c>
      <c r="LHZ1215" s="255" t="s">
        <v>26</v>
      </c>
      <c r="LIA1215" s="201">
        <v>7</v>
      </c>
      <c r="LIB1215" s="201">
        <v>2</v>
      </c>
      <c r="LIC1215" s="202" t="s">
        <v>237</v>
      </c>
      <c r="LID1215" s="203">
        <v>0</v>
      </c>
      <c r="LIE1215" s="203">
        <v>210</v>
      </c>
      <c r="LIF1215" s="75">
        <f t="shared" si="447"/>
        <v>448.774</v>
      </c>
      <c r="LIG1215" s="200" t="s">
        <v>29</v>
      </c>
      <c r="LIH1215" s="255" t="s">
        <v>26</v>
      </c>
      <c r="LII1215" s="201">
        <v>7</v>
      </c>
      <c r="LIJ1215" s="201">
        <v>2</v>
      </c>
      <c r="LIK1215" s="202" t="s">
        <v>237</v>
      </c>
      <c r="LIL1215" s="203">
        <v>0</v>
      </c>
      <c r="LIM1215" s="203">
        <v>210</v>
      </c>
      <c r="LIN1215" s="75">
        <f t="shared" ref="LIN1215:LKR1215" si="448">LIN1216+LIN1217</f>
        <v>448.774</v>
      </c>
      <c r="LIO1215" s="200" t="s">
        <v>29</v>
      </c>
      <c r="LIP1215" s="255" t="s">
        <v>26</v>
      </c>
      <c r="LIQ1215" s="201">
        <v>7</v>
      </c>
      <c r="LIR1215" s="201">
        <v>2</v>
      </c>
      <c r="LIS1215" s="202" t="s">
        <v>237</v>
      </c>
      <c r="LIT1215" s="203">
        <v>0</v>
      </c>
      <c r="LIU1215" s="203">
        <v>210</v>
      </c>
      <c r="LIV1215" s="75">
        <f t="shared" si="448"/>
        <v>448.774</v>
      </c>
      <c r="LIW1215" s="200" t="s">
        <v>29</v>
      </c>
      <c r="LIX1215" s="255" t="s">
        <v>26</v>
      </c>
      <c r="LIY1215" s="201">
        <v>7</v>
      </c>
      <c r="LIZ1215" s="201">
        <v>2</v>
      </c>
      <c r="LJA1215" s="202" t="s">
        <v>237</v>
      </c>
      <c r="LJB1215" s="203">
        <v>0</v>
      </c>
      <c r="LJC1215" s="203">
        <v>210</v>
      </c>
      <c r="LJD1215" s="75">
        <f t="shared" si="448"/>
        <v>448.774</v>
      </c>
      <c r="LJE1215" s="200" t="s">
        <v>29</v>
      </c>
      <c r="LJF1215" s="255" t="s">
        <v>26</v>
      </c>
      <c r="LJG1215" s="201">
        <v>7</v>
      </c>
      <c r="LJH1215" s="201">
        <v>2</v>
      </c>
      <c r="LJI1215" s="202" t="s">
        <v>237</v>
      </c>
      <c r="LJJ1215" s="203">
        <v>0</v>
      </c>
      <c r="LJK1215" s="203">
        <v>210</v>
      </c>
      <c r="LJL1215" s="75">
        <f t="shared" si="448"/>
        <v>448.774</v>
      </c>
      <c r="LJM1215" s="200" t="s">
        <v>29</v>
      </c>
      <c r="LJN1215" s="255" t="s">
        <v>26</v>
      </c>
      <c r="LJO1215" s="201">
        <v>7</v>
      </c>
      <c r="LJP1215" s="201">
        <v>2</v>
      </c>
      <c r="LJQ1215" s="202" t="s">
        <v>237</v>
      </c>
      <c r="LJR1215" s="203">
        <v>0</v>
      </c>
      <c r="LJS1215" s="203">
        <v>210</v>
      </c>
      <c r="LJT1215" s="75">
        <f t="shared" si="448"/>
        <v>448.774</v>
      </c>
      <c r="LJU1215" s="200" t="s">
        <v>29</v>
      </c>
      <c r="LJV1215" s="255" t="s">
        <v>26</v>
      </c>
      <c r="LJW1215" s="201">
        <v>7</v>
      </c>
      <c r="LJX1215" s="201">
        <v>2</v>
      </c>
      <c r="LJY1215" s="202" t="s">
        <v>237</v>
      </c>
      <c r="LJZ1215" s="203">
        <v>0</v>
      </c>
      <c r="LKA1215" s="203">
        <v>210</v>
      </c>
      <c r="LKB1215" s="75">
        <f t="shared" si="448"/>
        <v>448.774</v>
      </c>
      <c r="LKC1215" s="200" t="s">
        <v>29</v>
      </c>
      <c r="LKD1215" s="255" t="s">
        <v>26</v>
      </c>
      <c r="LKE1215" s="201">
        <v>7</v>
      </c>
      <c r="LKF1215" s="201">
        <v>2</v>
      </c>
      <c r="LKG1215" s="202" t="s">
        <v>237</v>
      </c>
      <c r="LKH1215" s="203">
        <v>0</v>
      </c>
      <c r="LKI1215" s="203">
        <v>210</v>
      </c>
      <c r="LKJ1215" s="75">
        <f t="shared" si="448"/>
        <v>448.774</v>
      </c>
      <c r="LKK1215" s="200" t="s">
        <v>29</v>
      </c>
      <c r="LKL1215" s="255" t="s">
        <v>26</v>
      </c>
      <c r="LKM1215" s="201">
        <v>7</v>
      </c>
      <c r="LKN1215" s="201">
        <v>2</v>
      </c>
      <c r="LKO1215" s="202" t="s">
        <v>237</v>
      </c>
      <c r="LKP1215" s="203">
        <v>0</v>
      </c>
      <c r="LKQ1215" s="203">
        <v>210</v>
      </c>
      <c r="LKR1215" s="75">
        <f t="shared" si="448"/>
        <v>448.774</v>
      </c>
      <c r="LKS1215" s="200" t="s">
        <v>29</v>
      </c>
      <c r="LKT1215" s="255" t="s">
        <v>26</v>
      </c>
      <c r="LKU1215" s="201">
        <v>7</v>
      </c>
      <c r="LKV1215" s="201">
        <v>2</v>
      </c>
      <c r="LKW1215" s="202" t="s">
        <v>237</v>
      </c>
      <c r="LKX1215" s="203">
        <v>0</v>
      </c>
      <c r="LKY1215" s="203">
        <v>210</v>
      </c>
      <c r="LKZ1215" s="75">
        <f t="shared" ref="LKZ1215:LND1215" si="449">LKZ1216+LKZ1217</f>
        <v>448.774</v>
      </c>
      <c r="LLA1215" s="200" t="s">
        <v>29</v>
      </c>
      <c r="LLB1215" s="255" t="s">
        <v>26</v>
      </c>
      <c r="LLC1215" s="201">
        <v>7</v>
      </c>
      <c r="LLD1215" s="201">
        <v>2</v>
      </c>
      <c r="LLE1215" s="202" t="s">
        <v>237</v>
      </c>
      <c r="LLF1215" s="203">
        <v>0</v>
      </c>
      <c r="LLG1215" s="203">
        <v>210</v>
      </c>
      <c r="LLH1215" s="75">
        <f t="shared" si="449"/>
        <v>448.774</v>
      </c>
      <c r="LLI1215" s="200" t="s">
        <v>29</v>
      </c>
      <c r="LLJ1215" s="255" t="s">
        <v>26</v>
      </c>
      <c r="LLK1215" s="201">
        <v>7</v>
      </c>
      <c r="LLL1215" s="201">
        <v>2</v>
      </c>
      <c r="LLM1215" s="202" t="s">
        <v>237</v>
      </c>
      <c r="LLN1215" s="203">
        <v>0</v>
      </c>
      <c r="LLO1215" s="203">
        <v>210</v>
      </c>
      <c r="LLP1215" s="75">
        <f t="shared" si="449"/>
        <v>448.774</v>
      </c>
      <c r="LLQ1215" s="200" t="s">
        <v>29</v>
      </c>
      <c r="LLR1215" s="255" t="s">
        <v>26</v>
      </c>
      <c r="LLS1215" s="201">
        <v>7</v>
      </c>
      <c r="LLT1215" s="201">
        <v>2</v>
      </c>
      <c r="LLU1215" s="202" t="s">
        <v>237</v>
      </c>
      <c r="LLV1215" s="203">
        <v>0</v>
      </c>
      <c r="LLW1215" s="203">
        <v>210</v>
      </c>
      <c r="LLX1215" s="75">
        <f t="shared" si="449"/>
        <v>448.774</v>
      </c>
      <c r="LLY1215" s="200" t="s">
        <v>29</v>
      </c>
      <c r="LLZ1215" s="255" t="s">
        <v>26</v>
      </c>
      <c r="LMA1215" s="201">
        <v>7</v>
      </c>
      <c r="LMB1215" s="201">
        <v>2</v>
      </c>
      <c r="LMC1215" s="202" t="s">
        <v>237</v>
      </c>
      <c r="LMD1215" s="203">
        <v>0</v>
      </c>
      <c r="LME1215" s="203">
        <v>210</v>
      </c>
      <c r="LMF1215" s="75">
        <f t="shared" si="449"/>
        <v>448.774</v>
      </c>
      <c r="LMG1215" s="200" t="s">
        <v>29</v>
      </c>
      <c r="LMH1215" s="255" t="s">
        <v>26</v>
      </c>
      <c r="LMI1215" s="201">
        <v>7</v>
      </c>
      <c r="LMJ1215" s="201">
        <v>2</v>
      </c>
      <c r="LMK1215" s="202" t="s">
        <v>237</v>
      </c>
      <c r="LML1215" s="203">
        <v>0</v>
      </c>
      <c r="LMM1215" s="203">
        <v>210</v>
      </c>
      <c r="LMN1215" s="75">
        <f t="shared" si="449"/>
        <v>448.774</v>
      </c>
      <c r="LMO1215" s="200" t="s">
        <v>29</v>
      </c>
      <c r="LMP1215" s="255" t="s">
        <v>26</v>
      </c>
      <c r="LMQ1215" s="201">
        <v>7</v>
      </c>
      <c r="LMR1215" s="201">
        <v>2</v>
      </c>
      <c r="LMS1215" s="202" t="s">
        <v>237</v>
      </c>
      <c r="LMT1215" s="203">
        <v>0</v>
      </c>
      <c r="LMU1215" s="203">
        <v>210</v>
      </c>
      <c r="LMV1215" s="75">
        <f t="shared" si="449"/>
        <v>448.774</v>
      </c>
      <c r="LMW1215" s="200" t="s">
        <v>29</v>
      </c>
      <c r="LMX1215" s="255" t="s">
        <v>26</v>
      </c>
      <c r="LMY1215" s="201">
        <v>7</v>
      </c>
      <c r="LMZ1215" s="201">
        <v>2</v>
      </c>
      <c r="LNA1215" s="202" t="s">
        <v>237</v>
      </c>
      <c r="LNB1215" s="203">
        <v>0</v>
      </c>
      <c r="LNC1215" s="203">
        <v>210</v>
      </c>
      <c r="LND1215" s="75">
        <f t="shared" si="449"/>
        <v>448.774</v>
      </c>
      <c r="LNE1215" s="200" t="s">
        <v>29</v>
      </c>
      <c r="LNF1215" s="255" t="s">
        <v>26</v>
      </c>
      <c r="LNG1215" s="201">
        <v>7</v>
      </c>
      <c r="LNH1215" s="201">
        <v>2</v>
      </c>
      <c r="LNI1215" s="202" t="s">
        <v>237</v>
      </c>
      <c r="LNJ1215" s="203">
        <v>0</v>
      </c>
      <c r="LNK1215" s="203">
        <v>210</v>
      </c>
      <c r="LNL1215" s="75">
        <f t="shared" ref="LNL1215:LPP1215" si="450">LNL1216+LNL1217</f>
        <v>448.774</v>
      </c>
      <c r="LNM1215" s="200" t="s">
        <v>29</v>
      </c>
      <c r="LNN1215" s="255" t="s">
        <v>26</v>
      </c>
      <c r="LNO1215" s="201">
        <v>7</v>
      </c>
      <c r="LNP1215" s="201">
        <v>2</v>
      </c>
      <c r="LNQ1215" s="202" t="s">
        <v>237</v>
      </c>
      <c r="LNR1215" s="203">
        <v>0</v>
      </c>
      <c r="LNS1215" s="203">
        <v>210</v>
      </c>
      <c r="LNT1215" s="75">
        <f t="shared" si="450"/>
        <v>448.774</v>
      </c>
      <c r="LNU1215" s="200" t="s">
        <v>29</v>
      </c>
      <c r="LNV1215" s="255" t="s">
        <v>26</v>
      </c>
      <c r="LNW1215" s="201">
        <v>7</v>
      </c>
      <c r="LNX1215" s="201">
        <v>2</v>
      </c>
      <c r="LNY1215" s="202" t="s">
        <v>237</v>
      </c>
      <c r="LNZ1215" s="203">
        <v>0</v>
      </c>
      <c r="LOA1215" s="203">
        <v>210</v>
      </c>
      <c r="LOB1215" s="75">
        <f t="shared" si="450"/>
        <v>448.774</v>
      </c>
      <c r="LOC1215" s="200" t="s">
        <v>29</v>
      </c>
      <c r="LOD1215" s="255" t="s">
        <v>26</v>
      </c>
      <c r="LOE1215" s="201">
        <v>7</v>
      </c>
      <c r="LOF1215" s="201">
        <v>2</v>
      </c>
      <c r="LOG1215" s="202" t="s">
        <v>237</v>
      </c>
      <c r="LOH1215" s="203">
        <v>0</v>
      </c>
      <c r="LOI1215" s="203">
        <v>210</v>
      </c>
      <c r="LOJ1215" s="75">
        <f t="shared" si="450"/>
        <v>448.774</v>
      </c>
      <c r="LOK1215" s="200" t="s">
        <v>29</v>
      </c>
      <c r="LOL1215" s="255" t="s">
        <v>26</v>
      </c>
      <c r="LOM1215" s="201">
        <v>7</v>
      </c>
      <c r="LON1215" s="201">
        <v>2</v>
      </c>
      <c r="LOO1215" s="202" t="s">
        <v>237</v>
      </c>
      <c r="LOP1215" s="203">
        <v>0</v>
      </c>
      <c r="LOQ1215" s="203">
        <v>210</v>
      </c>
      <c r="LOR1215" s="75">
        <f t="shared" si="450"/>
        <v>448.774</v>
      </c>
      <c r="LOS1215" s="200" t="s">
        <v>29</v>
      </c>
      <c r="LOT1215" s="255" t="s">
        <v>26</v>
      </c>
      <c r="LOU1215" s="201">
        <v>7</v>
      </c>
      <c r="LOV1215" s="201">
        <v>2</v>
      </c>
      <c r="LOW1215" s="202" t="s">
        <v>237</v>
      </c>
      <c r="LOX1215" s="203">
        <v>0</v>
      </c>
      <c r="LOY1215" s="203">
        <v>210</v>
      </c>
      <c r="LOZ1215" s="75">
        <f t="shared" si="450"/>
        <v>448.774</v>
      </c>
      <c r="LPA1215" s="200" t="s">
        <v>29</v>
      </c>
      <c r="LPB1215" s="255" t="s">
        <v>26</v>
      </c>
      <c r="LPC1215" s="201">
        <v>7</v>
      </c>
      <c r="LPD1215" s="201">
        <v>2</v>
      </c>
      <c r="LPE1215" s="202" t="s">
        <v>237</v>
      </c>
      <c r="LPF1215" s="203">
        <v>0</v>
      </c>
      <c r="LPG1215" s="203">
        <v>210</v>
      </c>
      <c r="LPH1215" s="75">
        <f t="shared" si="450"/>
        <v>448.774</v>
      </c>
      <c r="LPI1215" s="200" t="s">
        <v>29</v>
      </c>
      <c r="LPJ1215" s="255" t="s">
        <v>26</v>
      </c>
      <c r="LPK1215" s="201">
        <v>7</v>
      </c>
      <c r="LPL1215" s="201">
        <v>2</v>
      </c>
      <c r="LPM1215" s="202" t="s">
        <v>237</v>
      </c>
      <c r="LPN1215" s="203">
        <v>0</v>
      </c>
      <c r="LPO1215" s="203">
        <v>210</v>
      </c>
      <c r="LPP1215" s="75">
        <f t="shared" si="450"/>
        <v>448.774</v>
      </c>
      <c r="LPQ1215" s="200" t="s">
        <v>29</v>
      </c>
      <c r="LPR1215" s="255" t="s">
        <v>26</v>
      </c>
      <c r="LPS1215" s="201">
        <v>7</v>
      </c>
      <c r="LPT1215" s="201">
        <v>2</v>
      </c>
      <c r="LPU1215" s="202" t="s">
        <v>237</v>
      </c>
      <c r="LPV1215" s="203">
        <v>0</v>
      </c>
      <c r="LPW1215" s="203">
        <v>210</v>
      </c>
      <c r="LPX1215" s="75">
        <f t="shared" ref="LPX1215:LSB1215" si="451">LPX1216+LPX1217</f>
        <v>448.774</v>
      </c>
      <c r="LPY1215" s="200" t="s">
        <v>29</v>
      </c>
      <c r="LPZ1215" s="255" t="s">
        <v>26</v>
      </c>
      <c r="LQA1215" s="201">
        <v>7</v>
      </c>
      <c r="LQB1215" s="201">
        <v>2</v>
      </c>
      <c r="LQC1215" s="202" t="s">
        <v>237</v>
      </c>
      <c r="LQD1215" s="203">
        <v>0</v>
      </c>
      <c r="LQE1215" s="203">
        <v>210</v>
      </c>
      <c r="LQF1215" s="75">
        <f t="shared" si="451"/>
        <v>448.774</v>
      </c>
      <c r="LQG1215" s="200" t="s">
        <v>29</v>
      </c>
      <c r="LQH1215" s="255" t="s">
        <v>26</v>
      </c>
      <c r="LQI1215" s="201">
        <v>7</v>
      </c>
      <c r="LQJ1215" s="201">
        <v>2</v>
      </c>
      <c r="LQK1215" s="202" t="s">
        <v>237</v>
      </c>
      <c r="LQL1215" s="203">
        <v>0</v>
      </c>
      <c r="LQM1215" s="203">
        <v>210</v>
      </c>
      <c r="LQN1215" s="75">
        <f t="shared" si="451"/>
        <v>448.774</v>
      </c>
      <c r="LQO1215" s="200" t="s">
        <v>29</v>
      </c>
      <c r="LQP1215" s="255" t="s">
        <v>26</v>
      </c>
      <c r="LQQ1215" s="201">
        <v>7</v>
      </c>
      <c r="LQR1215" s="201">
        <v>2</v>
      </c>
      <c r="LQS1215" s="202" t="s">
        <v>237</v>
      </c>
      <c r="LQT1215" s="203">
        <v>0</v>
      </c>
      <c r="LQU1215" s="203">
        <v>210</v>
      </c>
      <c r="LQV1215" s="75">
        <f t="shared" si="451"/>
        <v>448.774</v>
      </c>
      <c r="LQW1215" s="200" t="s">
        <v>29</v>
      </c>
      <c r="LQX1215" s="255" t="s">
        <v>26</v>
      </c>
      <c r="LQY1215" s="201">
        <v>7</v>
      </c>
      <c r="LQZ1215" s="201">
        <v>2</v>
      </c>
      <c r="LRA1215" s="202" t="s">
        <v>237</v>
      </c>
      <c r="LRB1215" s="203">
        <v>0</v>
      </c>
      <c r="LRC1215" s="203">
        <v>210</v>
      </c>
      <c r="LRD1215" s="75">
        <f t="shared" si="451"/>
        <v>448.774</v>
      </c>
      <c r="LRE1215" s="200" t="s">
        <v>29</v>
      </c>
      <c r="LRF1215" s="255" t="s">
        <v>26</v>
      </c>
      <c r="LRG1215" s="201">
        <v>7</v>
      </c>
      <c r="LRH1215" s="201">
        <v>2</v>
      </c>
      <c r="LRI1215" s="202" t="s">
        <v>237</v>
      </c>
      <c r="LRJ1215" s="203">
        <v>0</v>
      </c>
      <c r="LRK1215" s="203">
        <v>210</v>
      </c>
      <c r="LRL1215" s="75">
        <f t="shared" si="451"/>
        <v>448.774</v>
      </c>
      <c r="LRM1215" s="200" t="s">
        <v>29</v>
      </c>
      <c r="LRN1215" s="255" t="s">
        <v>26</v>
      </c>
      <c r="LRO1215" s="201">
        <v>7</v>
      </c>
      <c r="LRP1215" s="201">
        <v>2</v>
      </c>
      <c r="LRQ1215" s="202" t="s">
        <v>237</v>
      </c>
      <c r="LRR1215" s="203">
        <v>0</v>
      </c>
      <c r="LRS1215" s="203">
        <v>210</v>
      </c>
      <c r="LRT1215" s="75">
        <f t="shared" si="451"/>
        <v>448.774</v>
      </c>
      <c r="LRU1215" s="200" t="s">
        <v>29</v>
      </c>
      <c r="LRV1215" s="255" t="s">
        <v>26</v>
      </c>
      <c r="LRW1215" s="201">
        <v>7</v>
      </c>
      <c r="LRX1215" s="201">
        <v>2</v>
      </c>
      <c r="LRY1215" s="202" t="s">
        <v>237</v>
      </c>
      <c r="LRZ1215" s="203">
        <v>0</v>
      </c>
      <c r="LSA1215" s="203">
        <v>210</v>
      </c>
      <c r="LSB1215" s="75">
        <f t="shared" si="451"/>
        <v>448.774</v>
      </c>
      <c r="LSC1215" s="200" t="s">
        <v>29</v>
      </c>
      <c r="LSD1215" s="255" t="s">
        <v>26</v>
      </c>
      <c r="LSE1215" s="201">
        <v>7</v>
      </c>
      <c r="LSF1215" s="201">
        <v>2</v>
      </c>
      <c r="LSG1215" s="202" t="s">
        <v>237</v>
      </c>
      <c r="LSH1215" s="203">
        <v>0</v>
      </c>
      <c r="LSI1215" s="203">
        <v>210</v>
      </c>
      <c r="LSJ1215" s="75">
        <f t="shared" ref="LSJ1215:LUN1215" si="452">LSJ1216+LSJ1217</f>
        <v>448.774</v>
      </c>
      <c r="LSK1215" s="200" t="s">
        <v>29</v>
      </c>
      <c r="LSL1215" s="255" t="s">
        <v>26</v>
      </c>
      <c r="LSM1215" s="201">
        <v>7</v>
      </c>
      <c r="LSN1215" s="201">
        <v>2</v>
      </c>
      <c r="LSO1215" s="202" t="s">
        <v>237</v>
      </c>
      <c r="LSP1215" s="203">
        <v>0</v>
      </c>
      <c r="LSQ1215" s="203">
        <v>210</v>
      </c>
      <c r="LSR1215" s="75">
        <f t="shared" si="452"/>
        <v>448.774</v>
      </c>
      <c r="LSS1215" s="200" t="s">
        <v>29</v>
      </c>
      <c r="LST1215" s="255" t="s">
        <v>26</v>
      </c>
      <c r="LSU1215" s="201">
        <v>7</v>
      </c>
      <c r="LSV1215" s="201">
        <v>2</v>
      </c>
      <c r="LSW1215" s="202" t="s">
        <v>237</v>
      </c>
      <c r="LSX1215" s="203">
        <v>0</v>
      </c>
      <c r="LSY1215" s="203">
        <v>210</v>
      </c>
      <c r="LSZ1215" s="75">
        <f t="shared" si="452"/>
        <v>448.774</v>
      </c>
      <c r="LTA1215" s="200" t="s">
        <v>29</v>
      </c>
      <c r="LTB1215" s="255" t="s">
        <v>26</v>
      </c>
      <c r="LTC1215" s="201">
        <v>7</v>
      </c>
      <c r="LTD1215" s="201">
        <v>2</v>
      </c>
      <c r="LTE1215" s="202" t="s">
        <v>237</v>
      </c>
      <c r="LTF1215" s="203">
        <v>0</v>
      </c>
      <c r="LTG1215" s="203">
        <v>210</v>
      </c>
      <c r="LTH1215" s="75">
        <f t="shared" si="452"/>
        <v>448.774</v>
      </c>
      <c r="LTI1215" s="200" t="s">
        <v>29</v>
      </c>
      <c r="LTJ1215" s="255" t="s">
        <v>26</v>
      </c>
      <c r="LTK1215" s="201">
        <v>7</v>
      </c>
      <c r="LTL1215" s="201">
        <v>2</v>
      </c>
      <c r="LTM1215" s="202" t="s">
        <v>237</v>
      </c>
      <c r="LTN1215" s="203">
        <v>0</v>
      </c>
      <c r="LTO1215" s="203">
        <v>210</v>
      </c>
      <c r="LTP1215" s="75">
        <f t="shared" si="452"/>
        <v>448.774</v>
      </c>
      <c r="LTQ1215" s="200" t="s">
        <v>29</v>
      </c>
      <c r="LTR1215" s="255" t="s">
        <v>26</v>
      </c>
      <c r="LTS1215" s="201">
        <v>7</v>
      </c>
      <c r="LTT1215" s="201">
        <v>2</v>
      </c>
      <c r="LTU1215" s="202" t="s">
        <v>237</v>
      </c>
      <c r="LTV1215" s="203">
        <v>0</v>
      </c>
      <c r="LTW1215" s="203">
        <v>210</v>
      </c>
      <c r="LTX1215" s="75">
        <f t="shared" si="452"/>
        <v>448.774</v>
      </c>
      <c r="LTY1215" s="200" t="s">
        <v>29</v>
      </c>
      <c r="LTZ1215" s="255" t="s">
        <v>26</v>
      </c>
      <c r="LUA1215" s="201">
        <v>7</v>
      </c>
      <c r="LUB1215" s="201">
        <v>2</v>
      </c>
      <c r="LUC1215" s="202" t="s">
        <v>237</v>
      </c>
      <c r="LUD1215" s="203">
        <v>0</v>
      </c>
      <c r="LUE1215" s="203">
        <v>210</v>
      </c>
      <c r="LUF1215" s="75">
        <f t="shared" si="452"/>
        <v>448.774</v>
      </c>
      <c r="LUG1215" s="200" t="s">
        <v>29</v>
      </c>
      <c r="LUH1215" s="255" t="s">
        <v>26</v>
      </c>
      <c r="LUI1215" s="201">
        <v>7</v>
      </c>
      <c r="LUJ1215" s="201">
        <v>2</v>
      </c>
      <c r="LUK1215" s="202" t="s">
        <v>237</v>
      </c>
      <c r="LUL1215" s="203">
        <v>0</v>
      </c>
      <c r="LUM1215" s="203">
        <v>210</v>
      </c>
      <c r="LUN1215" s="75">
        <f t="shared" si="452"/>
        <v>448.774</v>
      </c>
      <c r="LUO1215" s="200" t="s">
        <v>29</v>
      </c>
      <c r="LUP1215" s="255" t="s">
        <v>26</v>
      </c>
      <c r="LUQ1215" s="201">
        <v>7</v>
      </c>
      <c r="LUR1215" s="201">
        <v>2</v>
      </c>
      <c r="LUS1215" s="202" t="s">
        <v>237</v>
      </c>
      <c r="LUT1215" s="203">
        <v>0</v>
      </c>
      <c r="LUU1215" s="203">
        <v>210</v>
      </c>
      <c r="LUV1215" s="75">
        <f t="shared" ref="LUV1215:LWZ1215" si="453">LUV1216+LUV1217</f>
        <v>448.774</v>
      </c>
      <c r="LUW1215" s="200" t="s">
        <v>29</v>
      </c>
      <c r="LUX1215" s="255" t="s">
        <v>26</v>
      </c>
      <c r="LUY1215" s="201">
        <v>7</v>
      </c>
      <c r="LUZ1215" s="201">
        <v>2</v>
      </c>
      <c r="LVA1215" s="202" t="s">
        <v>237</v>
      </c>
      <c r="LVB1215" s="203">
        <v>0</v>
      </c>
      <c r="LVC1215" s="203">
        <v>210</v>
      </c>
      <c r="LVD1215" s="75">
        <f t="shared" si="453"/>
        <v>448.774</v>
      </c>
      <c r="LVE1215" s="200" t="s">
        <v>29</v>
      </c>
      <c r="LVF1215" s="255" t="s">
        <v>26</v>
      </c>
      <c r="LVG1215" s="201">
        <v>7</v>
      </c>
      <c r="LVH1215" s="201">
        <v>2</v>
      </c>
      <c r="LVI1215" s="202" t="s">
        <v>237</v>
      </c>
      <c r="LVJ1215" s="203">
        <v>0</v>
      </c>
      <c r="LVK1215" s="203">
        <v>210</v>
      </c>
      <c r="LVL1215" s="75">
        <f t="shared" si="453"/>
        <v>448.774</v>
      </c>
      <c r="LVM1215" s="200" t="s">
        <v>29</v>
      </c>
      <c r="LVN1215" s="255" t="s">
        <v>26</v>
      </c>
      <c r="LVO1215" s="201">
        <v>7</v>
      </c>
      <c r="LVP1215" s="201">
        <v>2</v>
      </c>
      <c r="LVQ1215" s="202" t="s">
        <v>237</v>
      </c>
      <c r="LVR1215" s="203">
        <v>0</v>
      </c>
      <c r="LVS1215" s="203">
        <v>210</v>
      </c>
      <c r="LVT1215" s="75">
        <f t="shared" si="453"/>
        <v>448.774</v>
      </c>
      <c r="LVU1215" s="200" t="s">
        <v>29</v>
      </c>
      <c r="LVV1215" s="255" t="s">
        <v>26</v>
      </c>
      <c r="LVW1215" s="201">
        <v>7</v>
      </c>
      <c r="LVX1215" s="201">
        <v>2</v>
      </c>
      <c r="LVY1215" s="202" t="s">
        <v>237</v>
      </c>
      <c r="LVZ1215" s="203">
        <v>0</v>
      </c>
      <c r="LWA1215" s="203">
        <v>210</v>
      </c>
      <c r="LWB1215" s="75">
        <f t="shared" si="453"/>
        <v>448.774</v>
      </c>
      <c r="LWC1215" s="200" t="s">
        <v>29</v>
      </c>
      <c r="LWD1215" s="255" t="s">
        <v>26</v>
      </c>
      <c r="LWE1215" s="201">
        <v>7</v>
      </c>
      <c r="LWF1215" s="201">
        <v>2</v>
      </c>
      <c r="LWG1215" s="202" t="s">
        <v>237</v>
      </c>
      <c r="LWH1215" s="203">
        <v>0</v>
      </c>
      <c r="LWI1215" s="203">
        <v>210</v>
      </c>
      <c r="LWJ1215" s="75">
        <f t="shared" si="453"/>
        <v>448.774</v>
      </c>
      <c r="LWK1215" s="200" t="s">
        <v>29</v>
      </c>
      <c r="LWL1215" s="255" t="s">
        <v>26</v>
      </c>
      <c r="LWM1215" s="201">
        <v>7</v>
      </c>
      <c r="LWN1215" s="201">
        <v>2</v>
      </c>
      <c r="LWO1215" s="202" t="s">
        <v>237</v>
      </c>
      <c r="LWP1215" s="203">
        <v>0</v>
      </c>
      <c r="LWQ1215" s="203">
        <v>210</v>
      </c>
      <c r="LWR1215" s="75">
        <f t="shared" si="453"/>
        <v>448.774</v>
      </c>
      <c r="LWS1215" s="200" t="s">
        <v>29</v>
      </c>
      <c r="LWT1215" s="255" t="s">
        <v>26</v>
      </c>
      <c r="LWU1215" s="201">
        <v>7</v>
      </c>
      <c r="LWV1215" s="201">
        <v>2</v>
      </c>
      <c r="LWW1215" s="202" t="s">
        <v>237</v>
      </c>
      <c r="LWX1215" s="203">
        <v>0</v>
      </c>
      <c r="LWY1215" s="203">
        <v>210</v>
      </c>
      <c r="LWZ1215" s="75">
        <f t="shared" si="453"/>
        <v>448.774</v>
      </c>
      <c r="LXA1215" s="200" t="s">
        <v>29</v>
      </c>
      <c r="LXB1215" s="255" t="s">
        <v>26</v>
      </c>
      <c r="LXC1215" s="201">
        <v>7</v>
      </c>
      <c r="LXD1215" s="201">
        <v>2</v>
      </c>
      <c r="LXE1215" s="202" t="s">
        <v>237</v>
      </c>
      <c r="LXF1215" s="203">
        <v>0</v>
      </c>
      <c r="LXG1215" s="203">
        <v>210</v>
      </c>
      <c r="LXH1215" s="75">
        <f t="shared" ref="LXH1215:LZL1215" si="454">LXH1216+LXH1217</f>
        <v>448.774</v>
      </c>
      <c r="LXI1215" s="200" t="s">
        <v>29</v>
      </c>
      <c r="LXJ1215" s="255" t="s">
        <v>26</v>
      </c>
      <c r="LXK1215" s="201">
        <v>7</v>
      </c>
      <c r="LXL1215" s="201">
        <v>2</v>
      </c>
      <c r="LXM1215" s="202" t="s">
        <v>237</v>
      </c>
      <c r="LXN1215" s="203">
        <v>0</v>
      </c>
      <c r="LXO1215" s="203">
        <v>210</v>
      </c>
      <c r="LXP1215" s="75">
        <f t="shared" si="454"/>
        <v>448.774</v>
      </c>
      <c r="LXQ1215" s="200" t="s">
        <v>29</v>
      </c>
      <c r="LXR1215" s="255" t="s">
        <v>26</v>
      </c>
      <c r="LXS1215" s="201">
        <v>7</v>
      </c>
      <c r="LXT1215" s="201">
        <v>2</v>
      </c>
      <c r="LXU1215" s="202" t="s">
        <v>237</v>
      </c>
      <c r="LXV1215" s="203">
        <v>0</v>
      </c>
      <c r="LXW1215" s="203">
        <v>210</v>
      </c>
      <c r="LXX1215" s="75">
        <f t="shared" si="454"/>
        <v>448.774</v>
      </c>
      <c r="LXY1215" s="200" t="s">
        <v>29</v>
      </c>
      <c r="LXZ1215" s="255" t="s">
        <v>26</v>
      </c>
      <c r="LYA1215" s="201">
        <v>7</v>
      </c>
      <c r="LYB1215" s="201">
        <v>2</v>
      </c>
      <c r="LYC1215" s="202" t="s">
        <v>237</v>
      </c>
      <c r="LYD1215" s="203">
        <v>0</v>
      </c>
      <c r="LYE1215" s="203">
        <v>210</v>
      </c>
      <c r="LYF1215" s="75">
        <f t="shared" si="454"/>
        <v>448.774</v>
      </c>
      <c r="LYG1215" s="200" t="s">
        <v>29</v>
      </c>
      <c r="LYH1215" s="255" t="s">
        <v>26</v>
      </c>
      <c r="LYI1215" s="201">
        <v>7</v>
      </c>
      <c r="LYJ1215" s="201">
        <v>2</v>
      </c>
      <c r="LYK1215" s="202" t="s">
        <v>237</v>
      </c>
      <c r="LYL1215" s="203">
        <v>0</v>
      </c>
      <c r="LYM1215" s="203">
        <v>210</v>
      </c>
      <c r="LYN1215" s="75">
        <f t="shared" si="454"/>
        <v>448.774</v>
      </c>
      <c r="LYO1215" s="200" t="s">
        <v>29</v>
      </c>
      <c r="LYP1215" s="255" t="s">
        <v>26</v>
      </c>
      <c r="LYQ1215" s="201">
        <v>7</v>
      </c>
      <c r="LYR1215" s="201">
        <v>2</v>
      </c>
      <c r="LYS1215" s="202" t="s">
        <v>237</v>
      </c>
      <c r="LYT1215" s="203">
        <v>0</v>
      </c>
      <c r="LYU1215" s="203">
        <v>210</v>
      </c>
      <c r="LYV1215" s="75">
        <f t="shared" si="454"/>
        <v>448.774</v>
      </c>
      <c r="LYW1215" s="200" t="s">
        <v>29</v>
      </c>
      <c r="LYX1215" s="255" t="s">
        <v>26</v>
      </c>
      <c r="LYY1215" s="201">
        <v>7</v>
      </c>
      <c r="LYZ1215" s="201">
        <v>2</v>
      </c>
      <c r="LZA1215" s="202" t="s">
        <v>237</v>
      </c>
      <c r="LZB1215" s="203">
        <v>0</v>
      </c>
      <c r="LZC1215" s="203">
        <v>210</v>
      </c>
      <c r="LZD1215" s="75">
        <f t="shared" si="454"/>
        <v>448.774</v>
      </c>
      <c r="LZE1215" s="200" t="s">
        <v>29</v>
      </c>
      <c r="LZF1215" s="255" t="s">
        <v>26</v>
      </c>
      <c r="LZG1215" s="201">
        <v>7</v>
      </c>
      <c r="LZH1215" s="201">
        <v>2</v>
      </c>
      <c r="LZI1215" s="202" t="s">
        <v>237</v>
      </c>
      <c r="LZJ1215" s="203">
        <v>0</v>
      </c>
      <c r="LZK1215" s="203">
        <v>210</v>
      </c>
      <c r="LZL1215" s="75">
        <f t="shared" si="454"/>
        <v>448.774</v>
      </c>
      <c r="LZM1215" s="200" t="s">
        <v>29</v>
      </c>
      <c r="LZN1215" s="255" t="s">
        <v>26</v>
      </c>
      <c r="LZO1215" s="201">
        <v>7</v>
      </c>
      <c r="LZP1215" s="201">
        <v>2</v>
      </c>
      <c r="LZQ1215" s="202" t="s">
        <v>237</v>
      </c>
      <c r="LZR1215" s="203">
        <v>0</v>
      </c>
      <c r="LZS1215" s="203">
        <v>210</v>
      </c>
      <c r="LZT1215" s="75">
        <f t="shared" ref="LZT1215:MBX1215" si="455">LZT1216+LZT1217</f>
        <v>448.774</v>
      </c>
      <c r="LZU1215" s="200" t="s">
        <v>29</v>
      </c>
      <c r="LZV1215" s="255" t="s">
        <v>26</v>
      </c>
      <c r="LZW1215" s="201">
        <v>7</v>
      </c>
      <c r="LZX1215" s="201">
        <v>2</v>
      </c>
      <c r="LZY1215" s="202" t="s">
        <v>237</v>
      </c>
      <c r="LZZ1215" s="203">
        <v>0</v>
      </c>
      <c r="MAA1215" s="203">
        <v>210</v>
      </c>
      <c r="MAB1215" s="75">
        <f t="shared" si="455"/>
        <v>448.774</v>
      </c>
      <c r="MAC1215" s="200" t="s">
        <v>29</v>
      </c>
      <c r="MAD1215" s="255" t="s">
        <v>26</v>
      </c>
      <c r="MAE1215" s="201">
        <v>7</v>
      </c>
      <c r="MAF1215" s="201">
        <v>2</v>
      </c>
      <c r="MAG1215" s="202" t="s">
        <v>237</v>
      </c>
      <c r="MAH1215" s="203">
        <v>0</v>
      </c>
      <c r="MAI1215" s="203">
        <v>210</v>
      </c>
      <c r="MAJ1215" s="75">
        <f t="shared" si="455"/>
        <v>448.774</v>
      </c>
      <c r="MAK1215" s="200" t="s">
        <v>29</v>
      </c>
      <c r="MAL1215" s="255" t="s">
        <v>26</v>
      </c>
      <c r="MAM1215" s="201">
        <v>7</v>
      </c>
      <c r="MAN1215" s="201">
        <v>2</v>
      </c>
      <c r="MAO1215" s="202" t="s">
        <v>237</v>
      </c>
      <c r="MAP1215" s="203">
        <v>0</v>
      </c>
      <c r="MAQ1215" s="203">
        <v>210</v>
      </c>
      <c r="MAR1215" s="75">
        <f t="shared" si="455"/>
        <v>448.774</v>
      </c>
      <c r="MAS1215" s="200" t="s">
        <v>29</v>
      </c>
      <c r="MAT1215" s="255" t="s">
        <v>26</v>
      </c>
      <c r="MAU1215" s="201">
        <v>7</v>
      </c>
      <c r="MAV1215" s="201">
        <v>2</v>
      </c>
      <c r="MAW1215" s="202" t="s">
        <v>237</v>
      </c>
      <c r="MAX1215" s="203">
        <v>0</v>
      </c>
      <c r="MAY1215" s="203">
        <v>210</v>
      </c>
      <c r="MAZ1215" s="75">
        <f t="shared" si="455"/>
        <v>448.774</v>
      </c>
      <c r="MBA1215" s="200" t="s">
        <v>29</v>
      </c>
      <c r="MBB1215" s="255" t="s">
        <v>26</v>
      </c>
      <c r="MBC1215" s="201">
        <v>7</v>
      </c>
      <c r="MBD1215" s="201">
        <v>2</v>
      </c>
      <c r="MBE1215" s="202" t="s">
        <v>237</v>
      </c>
      <c r="MBF1215" s="203">
        <v>0</v>
      </c>
      <c r="MBG1215" s="203">
        <v>210</v>
      </c>
      <c r="MBH1215" s="75">
        <f t="shared" si="455"/>
        <v>448.774</v>
      </c>
      <c r="MBI1215" s="200" t="s">
        <v>29</v>
      </c>
      <c r="MBJ1215" s="255" t="s">
        <v>26</v>
      </c>
      <c r="MBK1215" s="201">
        <v>7</v>
      </c>
      <c r="MBL1215" s="201">
        <v>2</v>
      </c>
      <c r="MBM1215" s="202" t="s">
        <v>237</v>
      </c>
      <c r="MBN1215" s="203">
        <v>0</v>
      </c>
      <c r="MBO1215" s="203">
        <v>210</v>
      </c>
      <c r="MBP1215" s="75">
        <f t="shared" si="455"/>
        <v>448.774</v>
      </c>
      <c r="MBQ1215" s="200" t="s">
        <v>29</v>
      </c>
      <c r="MBR1215" s="255" t="s">
        <v>26</v>
      </c>
      <c r="MBS1215" s="201">
        <v>7</v>
      </c>
      <c r="MBT1215" s="201">
        <v>2</v>
      </c>
      <c r="MBU1215" s="202" t="s">
        <v>237</v>
      </c>
      <c r="MBV1215" s="203">
        <v>0</v>
      </c>
      <c r="MBW1215" s="203">
        <v>210</v>
      </c>
      <c r="MBX1215" s="75">
        <f t="shared" si="455"/>
        <v>448.774</v>
      </c>
      <c r="MBY1215" s="200" t="s">
        <v>29</v>
      </c>
      <c r="MBZ1215" s="255" t="s">
        <v>26</v>
      </c>
      <c r="MCA1215" s="201">
        <v>7</v>
      </c>
      <c r="MCB1215" s="201">
        <v>2</v>
      </c>
      <c r="MCC1215" s="202" t="s">
        <v>237</v>
      </c>
      <c r="MCD1215" s="203">
        <v>0</v>
      </c>
      <c r="MCE1215" s="203">
        <v>210</v>
      </c>
      <c r="MCF1215" s="75">
        <f t="shared" ref="MCF1215:MEJ1215" si="456">MCF1216+MCF1217</f>
        <v>448.774</v>
      </c>
      <c r="MCG1215" s="200" t="s">
        <v>29</v>
      </c>
      <c r="MCH1215" s="255" t="s">
        <v>26</v>
      </c>
      <c r="MCI1215" s="201">
        <v>7</v>
      </c>
      <c r="MCJ1215" s="201">
        <v>2</v>
      </c>
      <c r="MCK1215" s="202" t="s">
        <v>237</v>
      </c>
      <c r="MCL1215" s="203">
        <v>0</v>
      </c>
      <c r="MCM1215" s="203">
        <v>210</v>
      </c>
      <c r="MCN1215" s="75">
        <f t="shared" si="456"/>
        <v>448.774</v>
      </c>
      <c r="MCO1215" s="200" t="s">
        <v>29</v>
      </c>
      <c r="MCP1215" s="255" t="s">
        <v>26</v>
      </c>
      <c r="MCQ1215" s="201">
        <v>7</v>
      </c>
      <c r="MCR1215" s="201">
        <v>2</v>
      </c>
      <c r="MCS1215" s="202" t="s">
        <v>237</v>
      </c>
      <c r="MCT1215" s="203">
        <v>0</v>
      </c>
      <c r="MCU1215" s="203">
        <v>210</v>
      </c>
      <c r="MCV1215" s="75">
        <f t="shared" si="456"/>
        <v>448.774</v>
      </c>
      <c r="MCW1215" s="200" t="s">
        <v>29</v>
      </c>
      <c r="MCX1215" s="255" t="s">
        <v>26</v>
      </c>
      <c r="MCY1215" s="201">
        <v>7</v>
      </c>
      <c r="MCZ1215" s="201">
        <v>2</v>
      </c>
      <c r="MDA1215" s="202" t="s">
        <v>237</v>
      </c>
      <c r="MDB1215" s="203">
        <v>0</v>
      </c>
      <c r="MDC1215" s="203">
        <v>210</v>
      </c>
      <c r="MDD1215" s="75">
        <f t="shared" si="456"/>
        <v>448.774</v>
      </c>
      <c r="MDE1215" s="200" t="s">
        <v>29</v>
      </c>
      <c r="MDF1215" s="255" t="s">
        <v>26</v>
      </c>
      <c r="MDG1215" s="201">
        <v>7</v>
      </c>
      <c r="MDH1215" s="201">
        <v>2</v>
      </c>
      <c r="MDI1215" s="202" t="s">
        <v>237</v>
      </c>
      <c r="MDJ1215" s="203">
        <v>0</v>
      </c>
      <c r="MDK1215" s="203">
        <v>210</v>
      </c>
      <c r="MDL1215" s="75">
        <f t="shared" si="456"/>
        <v>448.774</v>
      </c>
      <c r="MDM1215" s="200" t="s">
        <v>29</v>
      </c>
      <c r="MDN1215" s="255" t="s">
        <v>26</v>
      </c>
      <c r="MDO1215" s="201">
        <v>7</v>
      </c>
      <c r="MDP1215" s="201">
        <v>2</v>
      </c>
      <c r="MDQ1215" s="202" t="s">
        <v>237</v>
      </c>
      <c r="MDR1215" s="203">
        <v>0</v>
      </c>
      <c r="MDS1215" s="203">
        <v>210</v>
      </c>
      <c r="MDT1215" s="75">
        <f t="shared" si="456"/>
        <v>448.774</v>
      </c>
      <c r="MDU1215" s="200" t="s">
        <v>29</v>
      </c>
      <c r="MDV1215" s="255" t="s">
        <v>26</v>
      </c>
      <c r="MDW1215" s="201">
        <v>7</v>
      </c>
      <c r="MDX1215" s="201">
        <v>2</v>
      </c>
      <c r="MDY1215" s="202" t="s">
        <v>237</v>
      </c>
      <c r="MDZ1215" s="203">
        <v>0</v>
      </c>
      <c r="MEA1215" s="203">
        <v>210</v>
      </c>
      <c r="MEB1215" s="75">
        <f t="shared" si="456"/>
        <v>448.774</v>
      </c>
      <c r="MEC1215" s="200" t="s">
        <v>29</v>
      </c>
      <c r="MED1215" s="255" t="s">
        <v>26</v>
      </c>
      <c r="MEE1215" s="201">
        <v>7</v>
      </c>
      <c r="MEF1215" s="201">
        <v>2</v>
      </c>
      <c r="MEG1215" s="202" t="s">
        <v>237</v>
      </c>
      <c r="MEH1215" s="203">
        <v>0</v>
      </c>
      <c r="MEI1215" s="203">
        <v>210</v>
      </c>
      <c r="MEJ1215" s="75">
        <f t="shared" si="456"/>
        <v>448.774</v>
      </c>
      <c r="MEK1215" s="200" t="s">
        <v>29</v>
      </c>
      <c r="MEL1215" s="255" t="s">
        <v>26</v>
      </c>
      <c r="MEM1215" s="201">
        <v>7</v>
      </c>
      <c r="MEN1215" s="201">
        <v>2</v>
      </c>
      <c r="MEO1215" s="202" t="s">
        <v>237</v>
      </c>
      <c r="MEP1215" s="203">
        <v>0</v>
      </c>
      <c r="MEQ1215" s="203">
        <v>210</v>
      </c>
      <c r="MER1215" s="75">
        <f t="shared" ref="MER1215:MGV1215" si="457">MER1216+MER1217</f>
        <v>448.774</v>
      </c>
      <c r="MES1215" s="200" t="s">
        <v>29</v>
      </c>
      <c r="MET1215" s="255" t="s">
        <v>26</v>
      </c>
      <c r="MEU1215" s="201">
        <v>7</v>
      </c>
      <c r="MEV1215" s="201">
        <v>2</v>
      </c>
      <c r="MEW1215" s="202" t="s">
        <v>237</v>
      </c>
      <c r="MEX1215" s="203">
        <v>0</v>
      </c>
      <c r="MEY1215" s="203">
        <v>210</v>
      </c>
      <c r="MEZ1215" s="75">
        <f t="shared" si="457"/>
        <v>448.774</v>
      </c>
      <c r="MFA1215" s="200" t="s">
        <v>29</v>
      </c>
      <c r="MFB1215" s="255" t="s">
        <v>26</v>
      </c>
      <c r="MFC1215" s="201">
        <v>7</v>
      </c>
      <c r="MFD1215" s="201">
        <v>2</v>
      </c>
      <c r="MFE1215" s="202" t="s">
        <v>237</v>
      </c>
      <c r="MFF1215" s="203">
        <v>0</v>
      </c>
      <c r="MFG1215" s="203">
        <v>210</v>
      </c>
      <c r="MFH1215" s="75">
        <f t="shared" si="457"/>
        <v>448.774</v>
      </c>
      <c r="MFI1215" s="200" t="s">
        <v>29</v>
      </c>
      <c r="MFJ1215" s="255" t="s">
        <v>26</v>
      </c>
      <c r="MFK1215" s="201">
        <v>7</v>
      </c>
      <c r="MFL1215" s="201">
        <v>2</v>
      </c>
      <c r="MFM1215" s="202" t="s">
        <v>237</v>
      </c>
      <c r="MFN1215" s="203">
        <v>0</v>
      </c>
      <c r="MFO1215" s="203">
        <v>210</v>
      </c>
      <c r="MFP1215" s="75">
        <f t="shared" si="457"/>
        <v>448.774</v>
      </c>
      <c r="MFQ1215" s="200" t="s">
        <v>29</v>
      </c>
      <c r="MFR1215" s="255" t="s">
        <v>26</v>
      </c>
      <c r="MFS1215" s="201">
        <v>7</v>
      </c>
      <c r="MFT1215" s="201">
        <v>2</v>
      </c>
      <c r="MFU1215" s="202" t="s">
        <v>237</v>
      </c>
      <c r="MFV1215" s="203">
        <v>0</v>
      </c>
      <c r="MFW1215" s="203">
        <v>210</v>
      </c>
      <c r="MFX1215" s="75">
        <f t="shared" si="457"/>
        <v>448.774</v>
      </c>
      <c r="MFY1215" s="200" t="s">
        <v>29</v>
      </c>
      <c r="MFZ1215" s="255" t="s">
        <v>26</v>
      </c>
      <c r="MGA1215" s="201">
        <v>7</v>
      </c>
      <c r="MGB1215" s="201">
        <v>2</v>
      </c>
      <c r="MGC1215" s="202" t="s">
        <v>237</v>
      </c>
      <c r="MGD1215" s="203">
        <v>0</v>
      </c>
      <c r="MGE1215" s="203">
        <v>210</v>
      </c>
      <c r="MGF1215" s="75">
        <f t="shared" si="457"/>
        <v>448.774</v>
      </c>
      <c r="MGG1215" s="200" t="s">
        <v>29</v>
      </c>
      <c r="MGH1215" s="255" t="s">
        <v>26</v>
      </c>
      <c r="MGI1215" s="201">
        <v>7</v>
      </c>
      <c r="MGJ1215" s="201">
        <v>2</v>
      </c>
      <c r="MGK1215" s="202" t="s">
        <v>237</v>
      </c>
      <c r="MGL1215" s="203">
        <v>0</v>
      </c>
      <c r="MGM1215" s="203">
        <v>210</v>
      </c>
      <c r="MGN1215" s="75">
        <f t="shared" si="457"/>
        <v>448.774</v>
      </c>
      <c r="MGO1215" s="200" t="s">
        <v>29</v>
      </c>
      <c r="MGP1215" s="255" t="s">
        <v>26</v>
      </c>
      <c r="MGQ1215" s="201">
        <v>7</v>
      </c>
      <c r="MGR1215" s="201">
        <v>2</v>
      </c>
      <c r="MGS1215" s="202" t="s">
        <v>237</v>
      </c>
      <c r="MGT1215" s="203">
        <v>0</v>
      </c>
      <c r="MGU1215" s="203">
        <v>210</v>
      </c>
      <c r="MGV1215" s="75">
        <f t="shared" si="457"/>
        <v>448.774</v>
      </c>
      <c r="MGW1215" s="200" t="s">
        <v>29</v>
      </c>
      <c r="MGX1215" s="255" t="s">
        <v>26</v>
      </c>
      <c r="MGY1215" s="201">
        <v>7</v>
      </c>
      <c r="MGZ1215" s="201">
        <v>2</v>
      </c>
      <c r="MHA1215" s="202" t="s">
        <v>237</v>
      </c>
      <c r="MHB1215" s="203">
        <v>0</v>
      </c>
      <c r="MHC1215" s="203">
        <v>210</v>
      </c>
      <c r="MHD1215" s="75">
        <f t="shared" ref="MHD1215:MJH1215" si="458">MHD1216+MHD1217</f>
        <v>448.774</v>
      </c>
      <c r="MHE1215" s="200" t="s">
        <v>29</v>
      </c>
      <c r="MHF1215" s="255" t="s">
        <v>26</v>
      </c>
      <c r="MHG1215" s="201">
        <v>7</v>
      </c>
      <c r="MHH1215" s="201">
        <v>2</v>
      </c>
      <c r="MHI1215" s="202" t="s">
        <v>237</v>
      </c>
      <c r="MHJ1215" s="203">
        <v>0</v>
      </c>
      <c r="MHK1215" s="203">
        <v>210</v>
      </c>
      <c r="MHL1215" s="75">
        <f t="shared" si="458"/>
        <v>448.774</v>
      </c>
      <c r="MHM1215" s="200" t="s">
        <v>29</v>
      </c>
      <c r="MHN1215" s="255" t="s">
        <v>26</v>
      </c>
      <c r="MHO1215" s="201">
        <v>7</v>
      </c>
      <c r="MHP1215" s="201">
        <v>2</v>
      </c>
      <c r="MHQ1215" s="202" t="s">
        <v>237</v>
      </c>
      <c r="MHR1215" s="203">
        <v>0</v>
      </c>
      <c r="MHS1215" s="203">
        <v>210</v>
      </c>
      <c r="MHT1215" s="75">
        <f t="shared" si="458"/>
        <v>448.774</v>
      </c>
      <c r="MHU1215" s="200" t="s">
        <v>29</v>
      </c>
      <c r="MHV1215" s="255" t="s">
        <v>26</v>
      </c>
      <c r="MHW1215" s="201">
        <v>7</v>
      </c>
      <c r="MHX1215" s="201">
        <v>2</v>
      </c>
      <c r="MHY1215" s="202" t="s">
        <v>237</v>
      </c>
      <c r="MHZ1215" s="203">
        <v>0</v>
      </c>
      <c r="MIA1215" s="203">
        <v>210</v>
      </c>
      <c r="MIB1215" s="75">
        <f t="shared" si="458"/>
        <v>448.774</v>
      </c>
      <c r="MIC1215" s="200" t="s">
        <v>29</v>
      </c>
      <c r="MID1215" s="255" t="s">
        <v>26</v>
      </c>
      <c r="MIE1215" s="201">
        <v>7</v>
      </c>
      <c r="MIF1215" s="201">
        <v>2</v>
      </c>
      <c r="MIG1215" s="202" t="s">
        <v>237</v>
      </c>
      <c r="MIH1215" s="203">
        <v>0</v>
      </c>
      <c r="MII1215" s="203">
        <v>210</v>
      </c>
      <c r="MIJ1215" s="75">
        <f t="shared" si="458"/>
        <v>448.774</v>
      </c>
      <c r="MIK1215" s="200" t="s">
        <v>29</v>
      </c>
      <c r="MIL1215" s="255" t="s">
        <v>26</v>
      </c>
      <c r="MIM1215" s="201">
        <v>7</v>
      </c>
      <c r="MIN1215" s="201">
        <v>2</v>
      </c>
      <c r="MIO1215" s="202" t="s">
        <v>237</v>
      </c>
      <c r="MIP1215" s="203">
        <v>0</v>
      </c>
      <c r="MIQ1215" s="203">
        <v>210</v>
      </c>
      <c r="MIR1215" s="75">
        <f t="shared" si="458"/>
        <v>448.774</v>
      </c>
      <c r="MIS1215" s="200" t="s">
        <v>29</v>
      </c>
      <c r="MIT1215" s="255" t="s">
        <v>26</v>
      </c>
      <c r="MIU1215" s="201">
        <v>7</v>
      </c>
      <c r="MIV1215" s="201">
        <v>2</v>
      </c>
      <c r="MIW1215" s="202" t="s">
        <v>237</v>
      </c>
      <c r="MIX1215" s="203">
        <v>0</v>
      </c>
      <c r="MIY1215" s="203">
        <v>210</v>
      </c>
      <c r="MIZ1215" s="75">
        <f t="shared" si="458"/>
        <v>448.774</v>
      </c>
      <c r="MJA1215" s="200" t="s">
        <v>29</v>
      </c>
      <c r="MJB1215" s="255" t="s">
        <v>26</v>
      </c>
      <c r="MJC1215" s="201">
        <v>7</v>
      </c>
      <c r="MJD1215" s="201">
        <v>2</v>
      </c>
      <c r="MJE1215" s="202" t="s">
        <v>237</v>
      </c>
      <c r="MJF1215" s="203">
        <v>0</v>
      </c>
      <c r="MJG1215" s="203">
        <v>210</v>
      </c>
      <c r="MJH1215" s="75">
        <f t="shared" si="458"/>
        <v>448.774</v>
      </c>
      <c r="MJI1215" s="200" t="s">
        <v>29</v>
      </c>
      <c r="MJJ1215" s="255" t="s">
        <v>26</v>
      </c>
      <c r="MJK1215" s="201">
        <v>7</v>
      </c>
      <c r="MJL1215" s="201">
        <v>2</v>
      </c>
      <c r="MJM1215" s="202" t="s">
        <v>237</v>
      </c>
      <c r="MJN1215" s="203">
        <v>0</v>
      </c>
      <c r="MJO1215" s="203">
        <v>210</v>
      </c>
      <c r="MJP1215" s="75">
        <f t="shared" ref="MJP1215:MLT1215" si="459">MJP1216+MJP1217</f>
        <v>448.774</v>
      </c>
      <c r="MJQ1215" s="200" t="s">
        <v>29</v>
      </c>
      <c r="MJR1215" s="255" t="s">
        <v>26</v>
      </c>
      <c r="MJS1215" s="201">
        <v>7</v>
      </c>
      <c r="MJT1215" s="201">
        <v>2</v>
      </c>
      <c r="MJU1215" s="202" t="s">
        <v>237</v>
      </c>
      <c r="MJV1215" s="203">
        <v>0</v>
      </c>
      <c r="MJW1215" s="203">
        <v>210</v>
      </c>
      <c r="MJX1215" s="75">
        <f t="shared" si="459"/>
        <v>448.774</v>
      </c>
      <c r="MJY1215" s="200" t="s">
        <v>29</v>
      </c>
      <c r="MJZ1215" s="255" t="s">
        <v>26</v>
      </c>
      <c r="MKA1215" s="201">
        <v>7</v>
      </c>
      <c r="MKB1215" s="201">
        <v>2</v>
      </c>
      <c r="MKC1215" s="202" t="s">
        <v>237</v>
      </c>
      <c r="MKD1215" s="203">
        <v>0</v>
      </c>
      <c r="MKE1215" s="203">
        <v>210</v>
      </c>
      <c r="MKF1215" s="75">
        <f t="shared" si="459"/>
        <v>448.774</v>
      </c>
      <c r="MKG1215" s="200" t="s">
        <v>29</v>
      </c>
      <c r="MKH1215" s="255" t="s">
        <v>26</v>
      </c>
      <c r="MKI1215" s="201">
        <v>7</v>
      </c>
      <c r="MKJ1215" s="201">
        <v>2</v>
      </c>
      <c r="MKK1215" s="202" t="s">
        <v>237</v>
      </c>
      <c r="MKL1215" s="203">
        <v>0</v>
      </c>
      <c r="MKM1215" s="203">
        <v>210</v>
      </c>
      <c r="MKN1215" s="75">
        <f t="shared" si="459"/>
        <v>448.774</v>
      </c>
      <c r="MKO1215" s="200" t="s">
        <v>29</v>
      </c>
      <c r="MKP1215" s="255" t="s">
        <v>26</v>
      </c>
      <c r="MKQ1215" s="201">
        <v>7</v>
      </c>
      <c r="MKR1215" s="201">
        <v>2</v>
      </c>
      <c r="MKS1215" s="202" t="s">
        <v>237</v>
      </c>
      <c r="MKT1215" s="203">
        <v>0</v>
      </c>
      <c r="MKU1215" s="203">
        <v>210</v>
      </c>
      <c r="MKV1215" s="75">
        <f t="shared" si="459"/>
        <v>448.774</v>
      </c>
      <c r="MKW1215" s="200" t="s">
        <v>29</v>
      </c>
      <c r="MKX1215" s="255" t="s">
        <v>26</v>
      </c>
      <c r="MKY1215" s="201">
        <v>7</v>
      </c>
      <c r="MKZ1215" s="201">
        <v>2</v>
      </c>
      <c r="MLA1215" s="202" t="s">
        <v>237</v>
      </c>
      <c r="MLB1215" s="203">
        <v>0</v>
      </c>
      <c r="MLC1215" s="203">
        <v>210</v>
      </c>
      <c r="MLD1215" s="75">
        <f t="shared" si="459"/>
        <v>448.774</v>
      </c>
      <c r="MLE1215" s="200" t="s">
        <v>29</v>
      </c>
      <c r="MLF1215" s="255" t="s">
        <v>26</v>
      </c>
      <c r="MLG1215" s="201">
        <v>7</v>
      </c>
      <c r="MLH1215" s="201">
        <v>2</v>
      </c>
      <c r="MLI1215" s="202" t="s">
        <v>237</v>
      </c>
      <c r="MLJ1215" s="203">
        <v>0</v>
      </c>
      <c r="MLK1215" s="203">
        <v>210</v>
      </c>
      <c r="MLL1215" s="75">
        <f t="shared" si="459"/>
        <v>448.774</v>
      </c>
      <c r="MLM1215" s="200" t="s">
        <v>29</v>
      </c>
      <c r="MLN1215" s="255" t="s">
        <v>26</v>
      </c>
      <c r="MLO1215" s="201">
        <v>7</v>
      </c>
      <c r="MLP1215" s="201">
        <v>2</v>
      </c>
      <c r="MLQ1215" s="202" t="s">
        <v>237</v>
      </c>
      <c r="MLR1215" s="203">
        <v>0</v>
      </c>
      <c r="MLS1215" s="203">
        <v>210</v>
      </c>
      <c r="MLT1215" s="75">
        <f t="shared" si="459"/>
        <v>448.774</v>
      </c>
      <c r="MLU1215" s="200" t="s">
        <v>29</v>
      </c>
      <c r="MLV1215" s="255" t="s">
        <v>26</v>
      </c>
      <c r="MLW1215" s="201">
        <v>7</v>
      </c>
      <c r="MLX1215" s="201">
        <v>2</v>
      </c>
      <c r="MLY1215" s="202" t="s">
        <v>237</v>
      </c>
      <c r="MLZ1215" s="203">
        <v>0</v>
      </c>
      <c r="MMA1215" s="203">
        <v>210</v>
      </c>
      <c r="MMB1215" s="75">
        <f t="shared" ref="MMB1215:MOF1215" si="460">MMB1216+MMB1217</f>
        <v>448.774</v>
      </c>
      <c r="MMC1215" s="200" t="s">
        <v>29</v>
      </c>
      <c r="MMD1215" s="255" t="s">
        <v>26</v>
      </c>
      <c r="MME1215" s="201">
        <v>7</v>
      </c>
      <c r="MMF1215" s="201">
        <v>2</v>
      </c>
      <c r="MMG1215" s="202" t="s">
        <v>237</v>
      </c>
      <c r="MMH1215" s="203">
        <v>0</v>
      </c>
      <c r="MMI1215" s="203">
        <v>210</v>
      </c>
      <c r="MMJ1215" s="75">
        <f t="shared" si="460"/>
        <v>448.774</v>
      </c>
      <c r="MMK1215" s="200" t="s">
        <v>29</v>
      </c>
      <c r="MML1215" s="255" t="s">
        <v>26</v>
      </c>
      <c r="MMM1215" s="201">
        <v>7</v>
      </c>
      <c r="MMN1215" s="201">
        <v>2</v>
      </c>
      <c r="MMO1215" s="202" t="s">
        <v>237</v>
      </c>
      <c r="MMP1215" s="203">
        <v>0</v>
      </c>
      <c r="MMQ1215" s="203">
        <v>210</v>
      </c>
      <c r="MMR1215" s="75">
        <f t="shared" si="460"/>
        <v>448.774</v>
      </c>
      <c r="MMS1215" s="200" t="s">
        <v>29</v>
      </c>
      <c r="MMT1215" s="255" t="s">
        <v>26</v>
      </c>
      <c r="MMU1215" s="201">
        <v>7</v>
      </c>
      <c r="MMV1215" s="201">
        <v>2</v>
      </c>
      <c r="MMW1215" s="202" t="s">
        <v>237</v>
      </c>
      <c r="MMX1215" s="203">
        <v>0</v>
      </c>
      <c r="MMY1215" s="203">
        <v>210</v>
      </c>
      <c r="MMZ1215" s="75">
        <f t="shared" si="460"/>
        <v>448.774</v>
      </c>
      <c r="MNA1215" s="200" t="s">
        <v>29</v>
      </c>
      <c r="MNB1215" s="255" t="s">
        <v>26</v>
      </c>
      <c r="MNC1215" s="201">
        <v>7</v>
      </c>
      <c r="MND1215" s="201">
        <v>2</v>
      </c>
      <c r="MNE1215" s="202" t="s">
        <v>237</v>
      </c>
      <c r="MNF1215" s="203">
        <v>0</v>
      </c>
      <c r="MNG1215" s="203">
        <v>210</v>
      </c>
      <c r="MNH1215" s="75">
        <f t="shared" si="460"/>
        <v>448.774</v>
      </c>
      <c r="MNI1215" s="200" t="s">
        <v>29</v>
      </c>
      <c r="MNJ1215" s="255" t="s">
        <v>26</v>
      </c>
      <c r="MNK1215" s="201">
        <v>7</v>
      </c>
      <c r="MNL1215" s="201">
        <v>2</v>
      </c>
      <c r="MNM1215" s="202" t="s">
        <v>237</v>
      </c>
      <c r="MNN1215" s="203">
        <v>0</v>
      </c>
      <c r="MNO1215" s="203">
        <v>210</v>
      </c>
      <c r="MNP1215" s="75">
        <f t="shared" si="460"/>
        <v>448.774</v>
      </c>
      <c r="MNQ1215" s="200" t="s">
        <v>29</v>
      </c>
      <c r="MNR1215" s="255" t="s">
        <v>26</v>
      </c>
      <c r="MNS1215" s="201">
        <v>7</v>
      </c>
      <c r="MNT1215" s="201">
        <v>2</v>
      </c>
      <c r="MNU1215" s="202" t="s">
        <v>237</v>
      </c>
      <c r="MNV1215" s="203">
        <v>0</v>
      </c>
      <c r="MNW1215" s="203">
        <v>210</v>
      </c>
      <c r="MNX1215" s="75">
        <f t="shared" si="460"/>
        <v>448.774</v>
      </c>
      <c r="MNY1215" s="200" t="s">
        <v>29</v>
      </c>
      <c r="MNZ1215" s="255" t="s">
        <v>26</v>
      </c>
      <c r="MOA1215" s="201">
        <v>7</v>
      </c>
      <c r="MOB1215" s="201">
        <v>2</v>
      </c>
      <c r="MOC1215" s="202" t="s">
        <v>237</v>
      </c>
      <c r="MOD1215" s="203">
        <v>0</v>
      </c>
      <c r="MOE1215" s="203">
        <v>210</v>
      </c>
      <c r="MOF1215" s="75">
        <f t="shared" si="460"/>
        <v>448.774</v>
      </c>
      <c r="MOG1215" s="200" t="s">
        <v>29</v>
      </c>
      <c r="MOH1215" s="255" t="s">
        <v>26</v>
      </c>
      <c r="MOI1215" s="201">
        <v>7</v>
      </c>
      <c r="MOJ1215" s="201">
        <v>2</v>
      </c>
      <c r="MOK1215" s="202" t="s">
        <v>237</v>
      </c>
      <c r="MOL1215" s="203">
        <v>0</v>
      </c>
      <c r="MOM1215" s="203">
        <v>210</v>
      </c>
      <c r="MON1215" s="75">
        <f t="shared" ref="MON1215:MQR1215" si="461">MON1216+MON1217</f>
        <v>448.774</v>
      </c>
      <c r="MOO1215" s="200" t="s">
        <v>29</v>
      </c>
      <c r="MOP1215" s="255" t="s">
        <v>26</v>
      </c>
      <c r="MOQ1215" s="201">
        <v>7</v>
      </c>
      <c r="MOR1215" s="201">
        <v>2</v>
      </c>
      <c r="MOS1215" s="202" t="s">
        <v>237</v>
      </c>
      <c r="MOT1215" s="203">
        <v>0</v>
      </c>
      <c r="MOU1215" s="203">
        <v>210</v>
      </c>
      <c r="MOV1215" s="75">
        <f t="shared" si="461"/>
        <v>448.774</v>
      </c>
      <c r="MOW1215" s="200" t="s">
        <v>29</v>
      </c>
      <c r="MOX1215" s="255" t="s">
        <v>26</v>
      </c>
      <c r="MOY1215" s="201">
        <v>7</v>
      </c>
      <c r="MOZ1215" s="201">
        <v>2</v>
      </c>
      <c r="MPA1215" s="202" t="s">
        <v>237</v>
      </c>
      <c r="MPB1215" s="203">
        <v>0</v>
      </c>
      <c r="MPC1215" s="203">
        <v>210</v>
      </c>
      <c r="MPD1215" s="75">
        <f t="shared" si="461"/>
        <v>448.774</v>
      </c>
      <c r="MPE1215" s="200" t="s">
        <v>29</v>
      </c>
      <c r="MPF1215" s="255" t="s">
        <v>26</v>
      </c>
      <c r="MPG1215" s="201">
        <v>7</v>
      </c>
      <c r="MPH1215" s="201">
        <v>2</v>
      </c>
      <c r="MPI1215" s="202" t="s">
        <v>237</v>
      </c>
      <c r="MPJ1215" s="203">
        <v>0</v>
      </c>
      <c r="MPK1215" s="203">
        <v>210</v>
      </c>
      <c r="MPL1215" s="75">
        <f t="shared" si="461"/>
        <v>448.774</v>
      </c>
      <c r="MPM1215" s="200" t="s">
        <v>29</v>
      </c>
      <c r="MPN1215" s="255" t="s">
        <v>26</v>
      </c>
      <c r="MPO1215" s="201">
        <v>7</v>
      </c>
      <c r="MPP1215" s="201">
        <v>2</v>
      </c>
      <c r="MPQ1215" s="202" t="s">
        <v>237</v>
      </c>
      <c r="MPR1215" s="203">
        <v>0</v>
      </c>
      <c r="MPS1215" s="203">
        <v>210</v>
      </c>
      <c r="MPT1215" s="75">
        <f t="shared" si="461"/>
        <v>448.774</v>
      </c>
      <c r="MPU1215" s="200" t="s">
        <v>29</v>
      </c>
      <c r="MPV1215" s="255" t="s">
        <v>26</v>
      </c>
      <c r="MPW1215" s="201">
        <v>7</v>
      </c>
      <c r="MPX1215" s="201">
        <v>2</v>
      </c>
      <c r="MPY1215" s="202" t="s">
        <v>237</v>
      </c>
      <c r="MPZ1215" s="203">
        <v>0</v>
      </c>
      <c r="MQA1215" s="203">
        <v>210</v>
      </c>
      <c r="MQB1215" s="75">
        <f t="shared" si="461"/>
        <v>448.774</v>
      </c>
      <c r="MQC1215" s="200" t="s">
        <v>29</v>
      </c>
      <c r="MQD1215" s="255" t="s">
        <v>26</v>
      </c>
      <c r="MQE1215" s="201">
        <v>7</v>
      </c>
      <c r="MQF1215" s="201">
        <v>2</v>
      </c>
      <c r="MQG1215" s="202" t="s">
        <v>237</v>
      </c>
      <c r="MQH1215" s="203">
        <v>0</v>
      </c>
      <c r="MQI1215" s="203">
        <v>210</v>
      </c>
      <c r="MQJ1215" s="75">
        <f t="shared" si="461"/>
        <v>448.774</v>
      </c>
      <c r="MQK1215" s="200" t="s">
        <v>29</v>
      </c>
      <c r="MQL1215" s="255" t="s">
        <v>26</v>
      </c>
      <c r="MQM1215" s="201">
        <v>7</v>
      </c>
      <c r="MQN1215" s="201">
        <v>2</v>
      </c>
      <c r="MQO1215" s="202" t="s">
        <v>237</v>
      </c>
      <c r="MQP1215" s="203">
        <v>0</v>
      </c>
      <c r="MQQ1215" s="203">
        <v>210</v>
      </c>
      <c r="MQR1215" s="75">
        <f t="shared" si="461"/>
        <v>448.774</v>
      </c>
      <c r="MQS1215" s="200" t="s">
        <v>29</v>
      </c>
      <c r="MQT1215" s="255" t="s">
        <v>26</v>
      </c>
      <c r="MQU1215" s="201">
        <v>7</v>
      </c>
      <c r="MQV1215" s="201">
        <v>2</v>
      </c>
      <c r="MQW1215" s="202" t="s">
        <v>237</v>
      </c>
      <c r="MQX1215" s="203">
        <v>0</v>
      </c>
      <c r="MQY1215" s="203">
        <v>210</v>
      </c>
      <c r="MQZ1215" s="75">
        <f t="shared" ref="MQZ1215:MTD1215" si="462">MQZ1216+MQZ1217</f>
        <v>448.774</v>
      </c>
      <c r="MRA1215" s="200" t="s">
        <v>29</v>
      </c>
      <c r="MRB1215" s="255" t="s">
        <v>26</v>
      </c>
      <c r="MRC1215" s="201">
        <v>7</v>
      </c>
      <c r="MRD1215" s="201">
        <v>2</v>
      </c>
      <c r="MRE1215" s="202" t="s">
        <v>237</v>
      </c>
      <c r="MRF1215" s="203">
        <v>0</v>
      </c>
      <c r="MRG1215" s="203">
        <v>210</v>
      </c>
      <c r="MRH1215" s="75">
        <f t="shared" si="462"/>
        <v>448.774</v>
      </c>
      <c r="MRI1215" s="200" t="s">
        <v>29</v>
      </c>
      <c r="MRJ1215" s="255" t="s">
        <v>26</v>
      </c>
      <c r="MRK1215" s="201">
        <v>7</v>
      </c>
      <c r="MRL1215" s="201">
        <v>2</v>
      </c>
      <c r="MRM1215" s="202" t="s">
        <v>237</v>
      </c>
      <c r="MRN1215" s="203">
        <v>0</v>
      </c>
      <c r="MRO1215" s="203">
        <v>210</v>
      </c>
      <c r="MRP1215" s="75">
        <f t="shared" si="462"/>
        <v>448.774</v>
      </c>
      <c r="MRQ1215" s="200" t="s">
        <v>29</v>
      </c>
      <c r="MRR1215" s="255" t="s">
        <v>26</v>
      </c>
      <c r="MRS1215" s="201">
        <v>7</v>
      </c>
      <c r="MRT1215" s="201">
        <v>2</v>
      </c>
      <c r="MRU1215" s="202" t="s">
        <v>237</v>
      </c>
      <c r="MRV1215" s="203">
        <v>0</v>
      </c>
      <c r="MRW1215" s="203">
        <v>210</v>
      </c>
      <c r="MRX1215" s="75">
        <f t="shared" si="462"/>
        <v>448.774</v>
      </c>
      <c r="MRY1215" s="200" t="s">
        <v>29</v>
      </c>
      <c r="MRZ1215" s="255" t="s">
        <v>26</v>
      </c>
      <c r="MSA1215" s="201">
        <v>7</v>
      </c>
      <c r="MSB1215" s="201">
        <v>2</v>
      </c>
      <c r="MSC1215" s="202" t="s">
        <v>237</v>
      </c>
      <c r="MSD1215" s="203">
        <v>0</v>
      </c>
      <c r="MSE1215" s="203">
        <v>210</v>
      </c>
      <c r="MSF1215" s="75">
        <f t="shared" si="462"/>
        <v>448.774</v>
      </c>
      <c r="MSG1215" s="200" t="s">
        <v>29</v>
      </c>
      <c r="MSH1215" s="255" t="s">
        <v>26</v>
      </c>
      <c r="MSI1215" s="201">
        <v>7</v>
      </c>
      <c r="MSJ1215" s="201">
        <v>2</v>
      </c>
      <c r="MSK1215" s="202" t="s">
        <v>237</v>
      </c>
      <c r="MSL1215" s="203">
        <v>0</v>
      </c>
      <c r="MSM1215" s="203">
        <v>210</v>
      </c>
      <c r="MSN1215" s="75">
        <f t="shared" si="462"/>
        <v>448.774</v>
      </c>
      <c r="MSO1215" s="200" t="s">
        <v>29</v>
      </c>
      <c r="MSP1215" s="255" t="s">
        <v>26</v>
      </c>
      <c r="MSQ1215" s="201">
        <v>7</v>
      </c>
      <c r="MSR1215" s="201">
        <v>2</v>
      </c>
      <c r="MSS1215" s="202" t="s">
        <v>237</v>
      </c>
      <c r="MST1215" s="203">
        <v>0</v>
      </c>
      <c r="MSU1215" s="203">
        <v>210</v>
      </c>
      <c r="MSV1215" s="75">
        <f t="shared" si="462"/>
        <v>448.774</v>
      </c>
      <c r="MSW1215" s="200" t="s">
        <v>29</v>
      </c>
      <c r="MSX1215" s="255" t="s">
        <v>26</v>
      </c>
      <c r="MSY1215" s="201">
        <v>7</v>
      </c>
      <c r="MSZ1215" s="201">
        <v>2</v>
      </c>
      <c r="MTA1215" s="202" t="s">
        <v>237</v>
      </c>
      <c r="MTB1215" s="203">
        <v>0</v>
      </c>
      <c r="MTC1215" s="203">
        <v>210</v>
      </c>
      <c r="MTD1215" s="75">
        <f t="shared" si="462"/>
        <v>448.774</v>
      </c>
      <c r="MTE1215" s="200" t="s">
        <v>29</v>
      </c>
      <c r="MTF1215" s="255" t="s">
        <v>26</v>
      </c>
      <c r="MTG1215" s="201">
        <v>7</v>
      </c>
      <c r="MTH1215" s="201">
        <v>2</v>
      </c>
      <c r="MTI1215" s="202" t="s">
        <v>237</v>
      </c>
      <c r="MTJ1215" s="203">
        <v>0</v>
      </c>
      <c r="MTK1215" s="203">
        <v>210</v>
      </c>
      <c r="MTL1215" s="75">
        <f t="shared" ref="MTL1215:MVP1215" si="463">MTL1216+MTL1217</f>
        <v>448.774</v>
      </c>
      <c r="MTM1215" s="200" t="s">
        <v>29</v>
      </c>
      <c r="MTN1215" s="255" t="s">
        <v>26</v>
      </c>
      <c r="MTO1215" s="201">
        <v>7</v>
      </c>
      <c r="MTP1215" s="201">
        <v>2</v>
      </c>
      <c r="MTQ1215" s="202" t="s">
        <v>237</v>
      </c>
      <c r="MTR1215" s="203">
        <v>0</v>
      </c>
      <c r="MTS1215" s="203">
        <v>210</v>
      </c>
      <c r="MTT1215" s="75">
        <f t="shared" si="463"/>
        <v>448.774</v>
      </c>
      <c r="MTU1215" s="200" t="s">
        <v>29</v>
      </c>
      <c r="MTV1215" s="255" t="s">
        <v>26</v>
      </c>
      <c r="MTW1215" s="201">
        <v>7</v>
      </c>
      <c r="MTX1215" s="201">
        <v>2</v>
      </c>
      <c r="MTY1215" s="202" t="s">
        <v>237</v>
      </c>
      <c r="MTZ1215" s="203">
        <v>0</v>
      </c>
      <c r="MUA1215" s="203">
        <v>210</v>
      </c>
      <c r="MUB1215" s="75">
        <f t="shared" si="463"/>
        <v>448.774</v>
      </c>
      <c r="MUC1215" s="200" t="s">
        <v>29</v>
      </c>
      <c r="MUD1215" s="255" t="s">
        <v>26</v>
      </c>
      <c r="MUE1215" s="201">
        <v>7</v>
      </c>
      <c r="MUF1215" s="201">
        <v>2</v>
      </c>
      <c r="MUG1215" s="202" t="s">
        <v>237</v>
      </c>
      <c r="MUH1215" s="203">
        <v>0</v>
      </c>
      <c r="MUI1215" s="203">
        <v>210</v>
      </c>
      <c r="MUJ1215" s="75">
        <f t="shared" si="463"/>
        <v>448.774</v>
      </c>
      <c r="MUK1215" s="200" t="s">
        <v>29</v>
      </c>
      <c r="MUL1215" s="255" t="s">
        <v>26</v>
      </c>
      <c r="MUM1215" s="201">
        <v>7</v>
      </c>
      <c r="MUN1215" s="201">
        <v>2</v>
      </c>
      <c r="MUO1215" s="202" t="s">
        <v>237</v>
      </c>
      <c r="MUP1215" s="203">
        <v>0</v>
      </c>
      <c r="MUQ1215" s="203">
        <v>210</v>
      </c>
      <c r="MUR1215" s="75">
        <f t="shared" si="463"/>
        <v>448.774</v>
      </c>
      <c r="MUS1215" s="200" t="s">
        <v>29</v>
      </c>
      <c r="MUT1215" s="255" t="s">
        <v>26</v>
      </c>
      <c r="MUU1215" s="201">
        <v>7</v>
      </c>
      <c r="MUV1215" s="201">
        <v>2</v>
      </c>
      <c r="MUW1215" s="202" t="s">
        <v>237</v>
      </c>
      <c r="MUX1215" s="203">
        <v>0</v>
      </c>
      <c r="MUY1215" s="203">
        <v>210</v>
      </c>
      <c r="MUZ1215" s="75">
        <f t="shared" si="463"/>
        <v>448.774</v>
      </c>
      <c r="MVA1215" s="200" t="s">
        <v>29</v>
      </c>
      <c r="MVB1215" s="255" t="s">
        <v>26</v>
      </c>
      <c r="MVC1215" s="201">
        <v>7</v>
      </c>
      <c r="MVD1215" s="201">
        <v>2</v>
      </c>
      <c r="MVE1215" s="202" t="s">
        <v>237</v>
      </c>
      <c r="MVF1215" s="203">
        <v>0</v>
      </c>
      <c r="MVG1215" s="203">
        <v>210</v>
      </c>
      <c r="MVH1215" s="75">
        <f t="shared" si="463"/>
        <v>448.774</v>
      </c>
      <c r="MVI1215" s="200" t="s">
        <v>29</v>
      </c>
      <c r="MVJ1215" s="255" t="s">
        <v>26</v>
      </c>
      <c r="MVK1215" s="201">
        <v>7</v>
      </c>
      <c r="MVL1215" s="201">
        <v>2</v>
      </c>
      <c r="MVM1215" s="202" t="s">
        <v>237</v>
      </c>
      <c r="MVN1215" s="203">
        <v>0</v>
      </c>
      <c r="MVO1215" s="203">
        <v>210</v>
      </c>
      <c r="MVP1215" s="75">
        <f t="shared" si="463"/>
        <v>448.774</v>
      </c>
      <c r="MVQ1215" s="200" t="s">
        <v>29</v>
      </c>
      <c r="MVR1215" s="255" t="s">
        <v>26</v>
      </c>
      <c r="MVS1215" s="201">
        <v>7</v>
      </c>
      <c r="MVT1215" s="201">
        <v>2</v>
      </c>
      <c r="MVU1215" s="202" t="s">
        <v>237</v>
      </c>
      <c r="MVV1215" s="203">
        <v>0</v>
      </c>
      <c r="MVW1215" s="203">
        <v>210</v>
      </c>
      <c r="MVX1215" s="75">
        <f t="shared" ref="MVX1215:MYB1215" si="464">MVX1216+MVX1217</f>
        <v>448.774</v>
      </c>
      <c r="MVY1215" s="200" t="s">
        <v>29</v>
      </c>
      <c r="MVZ1215" s="255" t="s">
        <v>26</v>
      </c>
      <c r="MWA1215" s="201">
        <v>7</v>
      </c>
      <c r="MWB1215" s="201">
        <v>2</v>
      </c>
      <c r="MWC1215" s="202" t="s">
        <v>237</v>
      </c>
      <c r="MWD1215" s="203">
        <v>0</v>
      </c>
      <c r="MWE1215" s="203">
        <v>210</v>
      </c>
      <c r="MWF1215" s="75">
        <f t="shared" si="464"/>
        <v>448.774</v>
      </c>
      <c r="MWG1215" s="200" t="s">
        <v>29</v>
      </c>
      <c r="MWH1215" s="255" t="s">
        <v>26</v>
      </c>
      <c r="MWI1215" s="201">
        <v>7</v>
      </c>
      <c r="MWJ1215" s="201">
        <v>2</v>
      </c>
      <c r="MWK1215" s="202" t="s">
        <v>237</v>
      </c>
      <c r="MWL1215" s="203">
        <v>0</v>
      </c>
      <c r="MWM1215" s="203">
        <v>210</v>
      </c>
      <c r="MWN1215" s="75">
        <f t="shared" si="464"/>
        <v>448.774</v>
      </c>
      <c r="MWO1215" s="200" t="s">
        <v>29</v>
      </c>
      <c r="MWP1215" s="255" t="s">
        <v>26</v>
      </c>
      <c r="MWQ1215" s="201">
        <v>7</v>
      </c>
      <c r="MWR1215" s="201">
        <v>2</v>
      </c>
      <c r="MWS1215" s="202" t="s">
        <v>237</v>
      </c>
      <c r="MWT1215" s="203">
        <v>0</v>
      </c>
      <c r="MWU1215" s="203">
        <v>210</v>
      </c>
      <c r="MWV1215" s="75">
        <f t="shared" si="464"/>
        <v>448.774</v>
      </c>
      <c r="MWW1215" s="200" t="s">
        <v>29</v>
      </c>
      <c r="MWX1215" s="255" t="s">
        <v>26</v>
      </c>
      <c r="MWY1215" s="201">
        <v>7</v>
      </c>
      <c r="MWZ1215" s="201">
        <v>2</v>
      </c>
      <c r="MXA1215" s="202" t="s">
        <v>237</v>
      </c>
      <c r="MXB1215" s="203">
        <v>0</v>
      </c>
      <c r="MXC1215" s="203">
        <v>210</v>
      </c>
      <c r="MXD1215" s="75">
        <f t="shared" si="464"/>
        <v>448.774</v>
      </c>
      <c r="MXE1215" s="200" t="s">
        <v>29</v>
      </c>
      <c r="MXF1215" s="255" t="s">
        <v>26</v>
      </c>
      <c r="MXG1215" s="201">
        <v>7</v>
      </c>
      <c r="MXH1215" s="201">
        <v>2</v>
      </c>
      <c r="MXI1215" s="202" t="s">
        <v>237</v>
      </c>
      <c r="MXJ1215" s="203">
        <v>0</v>
      </c>
      <c r="MXK1215" s="203">
        <v>210</v>
      </c>
      <c r="MXL1215" s="75">
        <f t="shared" si="464"/>
        <v>448.774</v>
      </c>
      <c r="MXM1215" s="200" t="s">
        <v>29</v>
      </c>
      <c r="MXN1215" s="255" t="s">
        <v>26</v>
      </c>
      <c r="MXO1215" s="201">
        <v>7</v>
      </c>
      <c r="MXP1215" s="201">
        <v>2</v>
      </c>
      <c r="MXQ1215" s="202" t="s">
        <v>237</v>
      </c>
      <c r="MXR1215" s="203">
        <v>0</v>
      </c>
      <c r="MXS1215" s="203">
        <v>210</v>
      </c>
      <c r="MXT1215" s="75">
        <f t="shared" si="464"/>
        <v>448.774</v>
      </c>
      <c r="MXU1215" s="200" t="s">
        <v>29</v>
      </c>
      <c r="MXV1215" s="255" t="s">
        <v>26</v>
      </c>
      <c r="MXW1215" s="201">
        <v>7</v>
      </c>
      <c r="MXX1215" s="201">
        <v>2</v>
      </c>
      <c r="MXY1215" s="202" t="s">
        <v>237</v>
      </c>
      <c r="MXZ1215" s="203">
        <v>0</v>
      </c>
      <c r="MYA1215" s="203">
        <v>210</v>
      </c>
      <c r="MYB1215" s="75">
        <f t="shared" si="464"/>
        <v>448.774</v>
      </c>
      <c r="MYC1215" s="200" t="s">
        <v>29</v>
      </c>
      <c r="MYD1215" s="255" t="s">
        <v>26</v>
      </c>
      <c r="MYE1215" s="201">
        <v>7</v>
      </c>
      <c r="MYF1215" s="201">
        <v>2</v>
      </c>
      <c r="MYG1215" s="202" t="s">
        <v>237</v>
      </c>
      <c r="MYH1215" s="203">
        <v>0</v>
      </c>
      <c r="MYI1215" s="203">
        <v>210</v>
      </c>
      <c r="MYJ1215" s="75">
        <f t="shared" ref="MYJ1215:NAN1215" si="465">MYJ1216+MYJ1217</f>
        <v>448.774</v>
      </c>
      <c r="MYK1215" s="200" t="s">
        <v>29</v>
      </c>
      <c r="MYL1215" s="255" t="s">
        <v>26</v>
      </c>
      <c r="MYM1215" s="201">
        <v>7</v>
      </c>
      <c r="MYN1215" s="201">
        <v>2</v>
      </c>
      <c r="MYO1215" s="202" t="s">
        <v>237</v>
      </c>
      <c r="MYP1215" s="203">
        <v>0</v>
      </c>
      <c r="MYQ1215" s="203">
        <v>210</v>
      </c>
      <c r="MYR1215" s="75">
        <f t="shared" si="465"/>
        <v>448.774</v>
      </c>
      <c r="MYS1215" s="200" t="s">
        <v>29</v>
      </c>
      <c r="MYT1215" s="255" t="s">
        <v>26</v>
      </c>
      <c r="MYU1215" s="201">
        <v>7</v>
      </c>
      <c r="MYV1215" s="201">
        <v>2</v>
      </c>
      <c r="MYW1215" s="202" t="s">
        <v>237</v>
      </c>
      <c r="MYX1215" s="203">
        <v>0</v>
      </c>
      <c r="MYY1215" s="203">
        <v>210</v>
      </c>
      <c r="MYZ1215" s="75">
        <f t="shared" si="465"/>
        <v>448.774</v>
      </c>
      <c r="MZA1215" s="200" t="s">
        <v>29</v>
      </c>
      <c r="MZB1215" s="255" t="s">
        <v>26</v>
      </c>
      <c r="MZC1215" s="201">
        <v>7</v>
      </c>
      <c r="MZD1215" s="201">
        <v>2</v>
      </c>
      <c r="MZE1215" s="202" t="s">
        <v>237</v>
      </c>
      <c r="MZF1215" s="203">
        <v>0</v>
      </c>
      <c r="MZG1215" s="203">
        <v>210</v>
      </c>
      <c r="MZH1215" s="75">
        <f t="shared" si="465"/>
        <v>448.774</v>
      </c>
      <c r="MZI1215" s="200" t="s">
        <v>29</v>
      </c>
      <c r="MZJ1215" s="255" t="s">
        <v>26</v>
      </c>
      <c r="MZK1215" s="201">
        <v>7</v>
      </c>
      <c r="MZL1215" s="201">
        <v>2</v>
      </c>
      <c r="MZM1215" s="202" t="s">
        <v>237</v>
      </c>
      <c r="MZN1215" s="203">
        <v>0</v>
      </c>
      <c r="MZO1215" s="203">
        <v>210</v>
      </c>
      <c r="MZP1215" s="75">
        <f t="shared" si="465"/>
        <v>448.774</v>
      </c>
      <c r="MZQ1215" s="200" t="s">
        <v>29</v>
      </c>
      <c r="MZR1215" s="255" t="s">
        <v>26</v>
      </c>
      <c r="MZS1215" s="201">
        <v>7</v>
      </c>
      <c r="MZT1215" s="201">
        <v>2</v>
      </c>
      <c r="MZU1215" s="202" t="s">
        <v>237</v>
      </c>
      <c r="MZV1215" s="203">
        <v>0</v>
      </c>
      <c r="MZW1215" s="203">
        <v>210</v>
      </c>
      <c r="MZX1215" s="75">
        <f t="shared" si="465"/>
        <v>448.774</v>
      </c>
      <c r="MZY1215" s="200" t="s">
        <v>29</v>
      </c>
      <c r="MZZ1215" s="255" t="s">
        <v>26</v>
      </c>
      <c r="NAA1215" s="201">
        <v>7</v>
      </c>
      <c r="NAB1215" s="201">
        <v>2</v>
      </c>
      <c r="NAC1215" s="202" t="s">
        <v>237</v>
      </c>
      <c r="NAD1215" s="203">
        <v>0</v>
      </c>
      <c r="NAE1215" s="203">
        <v>210</v>
      </c>
      <c r="NAF1215" s="75">
        <f t="shared" si="465"/>
        <v>448.774</v>
      </c>
      <c r="NAG1215" s="200" t="s">
        <v>29</v>
      </c>
      <c r="NAH1215" s="255" t="s">
        <v>26</v>
      </c>
      <c r="NAI1215" s="201">
        <v>7</v>
      </c>
      <c r="NAJ1215" s="201">
        <v>2</v>
      </c>
      <c r="NAK1215" s="202" t="s">
        <v>237</v>
      </c>
      <c r="NAL1215" s="203">
        <v>0</v>
      </c>
      <c r="NAM1215" s="203">
        <v>210</v>
      </c>
      <c r="NAN1215" s="75">
        <f t="shared" si="465"/>
        <v>448.774</v>
      </c>
      <c r="NAO1215" s="200" t="s">
        <v>29</v>
      </c>
      <c r="NAP1215" s="255" t="s">
        <v>26</v>
      </c>
      <c r="NAQ1215" s="201">
        <v>7</v>
      </c>
      <c r="NAR1215" s="201">
        <v>2</v>
      </c>
      <c r="NAS1215" s="202" t="s">
        <v>237</v>
      </c>
      <c r="NAT1215" s="203">
        <v>0</v>
      </c>
      <c r="NAU1215" s="203">
        <v>210</v>
      </c>
      <c r="NAV1215" s="75">
        <f t="shared" ref="NAV1215:NCZ1215" si="466">NAV1216+NAV1217</f>
        <v>448.774</v>
      </c>
      <c r="NAW1215" s="200" t="s">
        <v>29</v>
      </c>
      <c r="NAX1215" s="255" t="s">
        <v>26</v>
      </c>
      <c r="NAY1215" s="201">
        <v>7</v>
      </c>
      <c r="NAZ1215" s="201">
        <v>2</v>
      </c>
      <c r="NBA1215" s="202" t="s">
        <v>237</v>
      </c>
      <c r="NBB1215" s="203">
        <v>0</v>
      </c>
      <c r="NBC1215" s="203">
        <v>210</v>
      </c>
      <c r="NBD1215" s="75">
        <f t="shared" si="466"/>
        <v>448.774</v>
      </c>
      <c r="NBE1215" s="200" t="s">
        <v>29</v>
      </c>
      <c r="NBF1215" s="255" t="s">
        <v>26</v>
      </c>
      <c r="NBG1215" s="201">
        <v>7</v>
      </c>
      <c r="NBH1215" s="201">
        <v>2</v>
      </c>
      <c r="NBI1215" s="202" t="s">
        <v>237</v>
      </c>
      <c r="NBJ1215" s="203">
        <v>0</v>
      </c>
      <c r="NBK1215" s="203">
        <v>210</v>
      </c>
      <c r="NBL1215" s="75">
        <f t="shared" si="466"/>
        <v>448.774</v>
      </c>
      <c r="NBM1215" s="200" t="s">
        <v>29</v>
      </c>
      <c r="NBN1215" s="255" t="s">
        <v>26</v>
      </c>
      <c r="NBO1215" s="201">
        <v>7</v>
      </c>
      <c r="NBP1215" s="201">
        <v>2</v>
      </c>
      <c r="NBQ1215" s="202" t="s">
        <v>237</v>
      </c>
      <c r="NBR1215" s="203">
        <v>0</v>
      </c>
      <c r="NBS1215" s="203">
        <v>210</v>
      </c>
      <c r="NBT1215" s="75">
        <f t="shared" si="466"/>
        <v>448.774</v>
      </c>
      <c r="NBU1215" s="200" t="s">
        <v>29</v>
      </c>
      <c r="NBV1215" s="255" t="s">
        <v>26</v>
      </c>
      <c r="NBW1215" s="201">
        <v>7</v>
      </c>
      <c r="NBX1215" s="201">
        <v>2</v>
      </c>
      <c r="NBY1215" s="202" t="s">
        <v>237</v>
      </c>
      <c r="NBZ1215" s="203">
        <v>0</v>
      </c>
      <c r="NCA1215" s="203">
        <v>210</v>
      </c>
      <c r="NCB1215" s="75">
        <f t="shared" si="466"/>
        <v>448.774</v>
      </c>
      <c r="NCC1215" s="200" t="s">
        <v>29</v>
      </c>
      <c r="NCD1215" s="255" t="s">
        <v>26</v>
      </c>
      <c r="NCE1215" s="201">
        <v>7</v>
      </c>
      <c r="NCF1215" s="201">
        <v>2</v>
      </c>
      <c r="NCG1215" s="202" t="s">
        <v>237</v>
      </c>
      <c r="NCH1215" s="203">
        <v>0</v>
      </c>
      <c r="NCI1215" s="203">
        <v>210</v>
      </c>
      <c r="NCJ1215" s="75">
        <f t="shared" si="466"/>
        <v>448.774</v>
      </c>
      <c r="NCK1215" s="200" t="s">
        <v>29</v>
      </c>
      <c r="NCL1215" s="255" t="s">
        <v>26</v>
      </c>
      <c r="NCM1215" s="201">
        <v>7</v>
      </c>
      <c r="NCN1215" s="201">
        <v>2</v>
      </c>
      <c r="NCO1215" s="202" t="s">
        <v>237</v>
      </c>
      <c r="NCP1215" s="203">
        <v>0</v>
      </c>
      <c r="NCQ1215" s="203">
        <v>210</v>
      </c>
      <c r="NCR1215" s="75">
        <f t="shared" si="466"/>
        <v>448.774</v>
      </c>
      <c r="NCS1215" s="200" t="s">
        <v>29</v>
      </c>
      <c r="NCT1215" s="255" t="s">
        <v>26</v>
      </c>
      <c r="NCU1215" s="201">
        <v>7</v>
      </c>
      <c r="NCV1215" s="201">
        <v>2</v>
      </c>
      <c r="NCW1215" s="202" t="s">
        <v>237</v>
      </c>
      <c r="NCX1215" s="203">
        <v>0</v>
      </c>
      <c r="NCY1215" s="203">
        <v>210</v>
      </c>
      <c r="NCZ1215" s="75">
        <f t="shared" si="466"/>
        <v>448.774</v>
      </c>
      <c r="NDA1215" s="200" t="s">
        <v>29</v>
      </c>
      <c r="NDB1215" s="255" t="s">
        <v>26</v>
      </c>
      <c r="NDC1215" s="201">
        <v>7</v>
      </c>
      <c r="NDD1215" s="201">
        <v>2</v>
      </c>
      <c r="NDE1215" s="202" t="s">
        <v>237</v>
      </c>
      <c r="NDF1215" s="203">
        <v>0</v>
      </c>
      <c r="NDG1215" s="203">
        <v>210</v>
      </c>
      <c r="NDH1215" s="75">
        <f t="shared" ref="NDH1215:NFL1215" si="467">NDH1216+NDH1217</f>
        <v>448.774</v>
      </c>
      <c r="NDI1215" s="200" t="s">
        <v>29</v>
      </c>
      <c r="NDJ1215" s="255" t="s">
        <v>26</v>
      </c>
      <c r="NDK1215" s="201">
        <v>7</v>
      </c>
      <c r="NDL1215" s="201">
        <v>2</v>
      </c>
      <c r="NDM1215" s="202" t="s">
        <v>237</v>
      </c>
      <c r="NDN1215" s="203">
        <v>0</v>
      </c>
      <c r="NDO1215" s="203">
        <v>210</v>
      </c>
      <c r="NDP1215" s="75">
        <f t="shared" si="467"/>
        <v>448.774</v>
      </c>
      <c r="NDQ1215" s="200" t="s">
        <v>29</v>
      </c>
      <c r="NDR1215" s="255" t="s">
        <v>26</v>
      </c>
      <c r="NDS1215" s="201">
        <v>7</v>
      </c>
      <c r="NDT1215" s="201">
        <v>2</v>
      </c>
      <c r="NDU1215" s="202" t="s">
        <v>237</v>
      </c>
      <c r="NDV1215" s="203">
        <v>0</v>
      </c>
      <c r="NDW1215" s="203">
        <v>210</v>
      </c>
      <c r="NDX1215" s="75">
        <f t="shared" si="467"/>
        <v>448.774</v>
      </c>
      <c r="NDY1215" s="200" t="s">
        <v>29</v>
      </c>
      <c r="NDZ1215" s="255" t="s">
        <v>26</v>
      </c>
      <c r="NEA1215" s="201">
        <v>7</v>
      </c>
      <c r="NEB1215" s="201">
        <v>2</v>
      </c>
      <c r="NEC1215" s="202" t="s">
        <v>237</v>
      </c>
      <c r="NED1215" s="203">
        <v>0</v>
      </c>
      <c r="NEE1215" s="203">
        <v>210</v>
      </c>
      <c r="NEF1215" s="75">
        <f t="shared" si="467"/>
        <v>448.774</v>
      </c>
      <c r="NEG1215" s="200" t="s">
        <v>29</v>
      </c>
      <c r="NEH1215" s="255" t="s">
        <v>26</v>
      </c>
      <c r="NEI1215" s="201">
        <v>7</v>
      </c>
      <c r="NEJ1215" s="201">
        <v>2</v>
      </c>
      <c r="NEK1215" s="202" t="s">
        <v>237</v>
      </c>
      <c r="NEL1215" s="203">
        <v>0</v>
      </c>
      <c r="NEM1215" s="203">
        <v>210</v>
      </c>
      <c r="NEN1215" s="75">
        <f t="shared" si="467"/>
        <v>448.774</v>
      </c>
      <c r="NEO1215" s="200" t="s">
        <v>29</v>
      </c>
      <c r="NEP1215" s="255" t="s">
        <v>26</v>
      </c>
      <c r="NEQ1215" s="201">
        <v>7</v>
      </c>
      <c r="NER1215" s="201">
        <v>2</v>
      </c>
      <c r="NES1215" s="202" t="s">
        <v>237</v>
      </c>
      <c r="NET1215" s="203">
        <v>0</v>
      </c>
      <c r="NEU1215" s="203">
        <v>210</v>
      </c>
      <c r="NEV1215" s="75">
        <f t="shared" si="467"/>
        <v>448.774</v>
      </c>
      <c r="NEW1215" s="200" t="s">
        <v>29</v>
      </c>
      <c r="NEX1215" s="255" t="s">
        <v>26</v>
      </c>
      <c r="NEY1215" s="201">
        <v>7</v>
      </c>
      <c r="NEZ1215" s="201">
        <v>2</v>
      </c>
      <c r="NFA1215" s="202" t="s">
        <v>237</v>
      </c>
      <c r="NFB1215" s="203">
        <v>0</v>
      </c>
      <c r="NFC1215" s="203">
        <v>210</v>
      </c>
      <c r="NFD1215" s="75">
        <f t="shared" si="467"/>
        <v>448.774</v>
      </c>
      <c r="NFE1215" s="200" t="s">
        <v>29</v>
      </c>
      <c r="NFF1215" s="255" t="s">
        <v>26</v>
      </c>
      <c r="NFG1215" s="201">
        <v>7</v>
      </c>
      <c r="NFH1215" s="201">
        <v>2</v>
      </c>
      <c r="NFI1215" s="202" t="s">
        <v>237</v>
      </c>
      <c r="NFJ1215" s="203">
        <v>0</v>
      </c>
      <c r="NFK1215" s="203">
        <v>210</v>
      </c>
      <c r="NFL1215" s="75">
        <f t="shared" si="467"/>
        <v>448.774</v>
      </c>
      <c r="NFM1215" s="200" t="s">
        <v>29</v>
      </c>
      <c r="NFN1215" s="255" t="s">
        <v>26</v>
      </c>
      <c r="NFO1215" s="201">
        <v>7</v>
      </c>
      <c r="NFP1215" s="201">
        <v>2</v>
      </c>
      <c r="NFQ1215" s="202" t="s">
        <v>237</v>
      </c>
      <c r="NFR1215" s="203">
        <v>0</v>
      </c>
      <c r="NFS1215" s="203">
        <v>210</v>
      </c>
      <c r="NFT1215" s="75">
        <f t="shared" ref="NFT1215:NHX1215" si="468">NFT1216+NFT1217</f>
        <v>448.774</v>
      </c>
      <c r="NFU1215" s="200" t="s">
        <v>29</v>
      </c>
      <c r="NFV1215" s="255" t="s">
        <v>26</v>
      </c>
      <c r="NFW1215" s="201">
        <v>7</v>
      </c>
      <c r="NFX1215" s="201">
        <v>2</v>
      </c>
      <c r="NFY1215" s="202" t="s">
        <v>237</v>
      </c>
      <c r="NFZ1215" s="203">
        <v>0</v>
      </c>
      <c r="NGA1215" s="203">
        <v>210</v>
      </c>
      <c r="NGB1215" s="75">
        <f t="shared" si="468"/>
        <v>448.774</v>
      </c>
      <c r="NGC1215" s="200" t="s">
        <v>29</v>
      </c>
      <c r="NGD1215" s="255" t="s">
        <v>26</v>
      </c>
      <c r="NGE1215" s="201">
        <v>7</v>
      </c>
      <c r="NGF1215" s="201">
        <v>2</v>
      </c>
      <c r="NGG1215" s="202" t="s">
        <v>237</v>
      </c>
      <c r="NGH1215" s="203">
        <v>0</v>
      </c>
      <c r="NGI1215" s="203">
        <v>210</v>
      </c>
      <c r="NGJ1215" s="75">
        <f t="shared" si="468"/>
        <v>448.774</v>
      </c>
      <c r="NGK1215" s="200" t="s">
        <v>29</v>
      </c>
      <c r="NGL1215" s="255" t="s">
        <v>26</v>
      </c>
      <c r="NGM1215" s="201">
        <v>7</v>
      </c>
      <c r="NGN1215" s="201">
        <v>2</v>
      </c>
      <c r="NGO1215" s="202" t="s">
        <v>237</v>
      </c>
      <c r="NGP1215" s="203">
        <v>0</v>
      </c>
      <c r="NGQ1215" s="203">
        <v>210</v>
      </c>
      <c r="NGR1215" s="75">
        <f t="shared" si="468"/>
        <v>448.774</v>
      </c>
      <c r="NGS1215" s="200" t="s">
        <v>29</v>
      </c>
      <c r="NGT1215" s="255" t="s">
        <v>26</v>
      </c>
      <c r="NGU1215" s="201">
        <v>7</v>
      </c>
      <c r="NGV1215" s="201">
        <v>2</v>
      </c>
      <c r="NGW1215" s="202" t="s">
        <v>237</v>
      </c>
      <c r="NGX1215" s="203">
        <v>0</v>
      </c>
      <c r="NGY1215" s="203">
        <v>210</v>
      </c>
      <c r="NGZ1215" s="75">
        <f t="shared" si="468"/>
        <v>448.774</v>
      </c>
      <c r="NHA1215" s="200" t="s">
        <v>29</v>
      </c>
      <c r="NHB1215" s="255" t="s">
        <v>26</v>
      </c>
      <c r="NHC1215" s="201">
        <v>7</v>
      </c>
      <c r="NHD1215" s="201">
        <v>2</v>
      </c>
      <c r="NHE1215" s="202" t="s">
        <v>237</v>
      </c>
      <c r="NHF1215" s="203">
        <v>0</v>
      </c>
      <c r="NHG1215" s="203">
        <v>210</v>
      </c>
      <c r="NHH1215" s="75">
        <f t="shared" si="468"/>
        <v>448.774</v>
      </c>
      <c r="NHI1215" s="200" t="s">
        <v>29</v>
      </c>
      <c r="NHJ1215" s="255" t="s">
        <v>26</v>
      </c>
      <c r="NHK1215" s="201">
        <v>7</v>
      </c>
      <c r="NHL1215" s="201">
        <v>2</v>
      </c>
      <c r="NHM1215" s="202" t="s">
        <v>237</v>
      </c>
      <c r="NHN1215" s="203">
        <v>0</v>
      </c>
      <c r="NHO1215" s="203">
        <v>210</v>
      </c>
      <c r="NHP1215" s="75">
        <f t="shared" si="468"/>
        <v>448.774</v>
      </c>
      <c r="NHQ1215" s="200" t="s">
        <v>29</v>
      </c>
      <c r="NHR1215" s="255" t="s">
        <v>26</v>
      </c>
      <c r="NHS1215" s="201">
        <v>7</v>
      </c>
      <c r="NHT1215" s="201">
        <v>2</v>
      </c>
      <c r="NHU1215" s="202" t="s">
        <v>237</v>
      </c>
      <c r="NHV1215" s="203">
        <v>0</v>
      </c>
      <c r="NHW1215" s="203">
        <v>210</v>
      </c>
      <c r="NHX1215" s="75">
        <f t="shared" si="468"/>
        <v>448.774</v>
      </c>
      <c r="NHY1215" s="200" t="s">
        <v>29</v>
      </c>
      <c r="NHZ1215" s="255" t="s">
        <v>26</v>
      </c>
      <c r="NIA1215" s="201">
        <v>7</v>
      </c>
      <c r="NIB1215" s="201">
        <v>2</v>
      </c>
      <c r="NIC1215" s="202" t="s">
        <v>237</v>
      </c>
      <c r="NID1215" s="203">
        <v>0</v>
      </c>
      <c r="NIE1215" s="203">
        <v>210</v>
      </c>
      <c r="NIF1215" s="75">
        <f t="shared" ref="NIF1215:NKJ1215" si="469">NIF1216+NIF1217</f>
        <v>448.774</v>
      </c>
      <c r="NIG1215" s="200" t="s">
        <v>29</v>
      </c>
      <c r="NIH1215" s="255" t="s">
        <v>26</v>
      </c>
      <c r="NII1215" s="201">
        <v>7</v>
      </c>
      <c r="NIJ1215" s="201">
        <v>2</v>
      </c>
      <c r="NIK1215" s="202" t="s">
        <v>237</v>
      </c>
      <c r="NIL1215" s="203">
        <v>0</v>
      </c>
      <c r="NIM1215" s="203">
        <v>210</v>
      </c>
      <c r="NIN1215" s="75">
        <f t="shared" si="469"/>
        <v>448.774</v>
      </c>
      <c r="NIO1215" s="200" t="s">
        <v>29</v>
      </c>
      <c r="NIP1215" s="255" t="s">
        <v>26</v>
      </c>
      <c r="NIQ1215" s="201">
        <v>7</v>
      </c>
      <c r="NIR1215" s="201">
        <v>2</v>
      </c>
      <c r="NIS1215" s="202" t="s">
        <v>237</v>
      </c>
      <c r="NIT1215" s="203">
        <v>0</v>
      </c>
      <c r="NIU1215" s="203">
        <v>210</v>
      </c>
      <c r="NIV1215" s="75">
        <f t="shared" si="469"/>
        <v>448.774</v>
      </c>
      <c r="NIW1215" s="200" t="s">
        <v>29</v>
      </c>
      <c r="NIX1215" s="255" t="s">
        <v>26</v>
      </c>
      <c r="NIY1215" s="201">
        <v>7</v>
      </c>
      <c r="NIZ1215" s="201">
        <v>2</v>
      </c>
      <c r="NJA1215" s="202" t="s">
        <v>237</v>
      </c>
      <c r="NJB1215" s="203">
        <v>0</v>
      </c>
      <c r="NJC1215" s="203">
        <v>210</v>
      </c>
      <c r="NJD1215" s="75">
        <f t="shared" si="469"/>
        <v>448.774</v>
      </c>
      <c r="NJE1215" s="200" t="s">
        <v>29</v>
      </c>
      <c r="NJF1215" s="255" t="s">
        <v>26</v>
      </c>
      <c r="NJG1215" s="201">
        <v>7</v>
      </c>
      <c r="NJH1215" s="201">
        <v>2</v>
      </c>
      <c r="NJI1215" s="202" t="s">
        <v>237</v>
      </c>
      <c r="NJJ1215" s="203">
        <v>0</v>
      </c>
      <c r="NJK1215" s="203">
        <v>210</v>
      </c>
      <c r="NJL1215" s="75">
        <f t="shared" si="469"/>
        <v>448.774</v>
      </c>
      <c r="NJM1215" s="200" t="s">
        <v>29</v>
      </c>
      <c r="NJN1215" s="255" t="s">
        <v>26</v>
      </c>
      <c r="NJO1215" s="201">
        <v>7</v>
      </c>
      <c r="NJP1215" s="201">
        <v>2</v>
      </c>
      <c r="NJQ1215" s="202" t="s">
        <v>237</v>
      </c>
      <c r="NJR1215" s="203">
        <v>0</v>
      </c>
      <c r="NJS1215" s="203">
        <v>210</v>
      </c>
      <c r="NJT1215" s="75">
        <f t="shared" si="469"/>
        <v>448.774</v>
      </c>
      <c r="NJU1215" s="200" t="s">
        <v>29</v>
      </c>
      <c r="NJV1215" s="255" t="s">
        <v>26</v>
      </c>
      <c r="NJW1215" s="201">
        <v>7</v>
      </c>
      <c r="NJX1215" s="201">
        <v>2</v>
      </c>
      <c r="NJY1215" s="202" t="s">
        <v>237</v>
      </c>
      <c r="NJZ1215" s="203">
        <v>0</v>
      </c>
      <c r="NKA1215" s="203">
        <v>210</v>
      </c>
      <c r="NKB1215" s="75">
        <f t="shared" si="469"/>
        <v>448.774</v>
      </c>
      <c r="NKC1215" s="200" t="s">
        <v>29</v>
      </c>
      <c r="NKD1215" s="255" t="s">
        <v>26</v>
      </c>
      <c r="NKE1215" s="201">
        <v>7</v>
      </c>
      <c r="NKF1215" s="201">
        <v>2</v>
      </c>
      <c r="NKG1215" s="202" t="s">
        <v>237</v>
      </c>
      <c r="NKH1215" s="203">
        <v>0</v>
      </c>
      <c r="NKI1215" s="203">
        <v>210</v>
      </c>
      <c r="NKJ1215" s="75">
        <f t="shared" si="469"/>
        <v>448.774</v>
      </c>
      <c r="NKK1215" s="200" t="s">
        <v>29</v>
      </c>
      <c r="NKL1215" s="255" t="s">
        <v>26</v>
      </c>
      <c r="NKM1215" s="201">
        <v>7</v>
      </c>
      <c r="NKN1215" s="201">
        <v>2</v>
      </c>
      <c r="NKO1215" s="202" t="s">
        <v>237</v>
      </c>
      <c r="NKP1215" s="203">
        <v>0</v>
      </c>
      <c r="NKQ1215" s="203">
        <v>210</v>
      </c>
      <c r="NKR1215" s="75">
        <f t="shared" ref="NKR1215:NMV1215" si="470">NKR1216+NKR1217</f>
        <v>448.774</v>
      </c>
      <c r="NKS1215" s="200" t="s">
        <v>29</v>
      </c>
      <c r="NKT1215" s="255" t="s">
        <v>26</v>
      </c>
      <c r="NKU1215" s="201">
        <v>7</v>
      </c>
      <c r="NKV1215" s="201">
        <v>2</v>
      </c>
      <c r="NKW1215" s="202" t="s">
        <v>237</v>
      </c>
      <c r="NKX1215" s="203">
        <v>0</v>
      </c>
      <c r="NKY1215" s="203">
        <v>210</v>
      </c>
      <c r="NKZ1215" s="75">
        <f t="shared" si="470"/>
        <v>448.774</v>
      </c>
      <c r="NLA1215" s="200" t="s">
        <v>29</v>
      </c>
      <c r="NLB1215" s="255" t="s">
        <v>26</v>
      </c>
      <c r="NLC1215" s="201">
        <v>7</v>
      </c>
      <c r="NLD1215" s="201">
        <v>2</v>
      </c>
      <c r="NLE1215" s="202" t="s">
        <v>237</v>
      </c>
      <c r="NLF1215" s="203">
        <v>0</v>
      </c>
      <c r="NLG1215" s="203">
        <v>210</v>
      </c>
      <c r="NLH1215" s="75">
        <f t="shared" si="470"/>
        <v>448.774</v>
      </c>
      <c r="NLI1215" s="200" t="s">
        <v>29</v>
      </c>
      <c r="NLJ1215" s="255" t="s">
        <v>26</v>
      </c>
      <c r="NLK1215" s="201">
        <v>7</v>
      </c>
      <c r="NLL1215" s="201">
        <v>2</v>
      </c>
      <c r="NLM1215" s="202" t="s">
        <v>237</v>
      </c>
      <c r="NLN1215" s="203">
        <v>0</v>
      </c>
      <c r="NLO1215" s="203">
        <v>210</v>
      </c>
      <c r="NLP1215" s="75">
        <f t="shared" si="470"/>
        <v>448.774</v>
      </c>
      <c r="NLQ1215" s="200" t="s">
        <v>29</v>
      </c>
      <c r="NLR1215" s="255" t="s">
        <v>26</v>
      </c>
      <c r="NLS1215" s="201">
        <v>7</v>
      </c>
      <c r="NLT1215" s="201">
        <v>2</v>
      </c>
      <c r="NLU1215" s="202" t="s">
        <v>237</v>
      </c>
      <c r="NLV1215" s="203">
        <v>0</v>
      </c>
      <c r="NLW1215" s="203">
        <v>210</v>
      </c>
      <c r="NLX1215" s="75">
        <f t="shared" si="470"/>
        <v>448.774</v>
      </c>
      <c r="NLY1215" s="200" t="s">
        <v>29</v>
      </c>
      <c r="NLZ1215" s="255" t="s">
        <v>26</v>
      </c>
      <c r="NMA1215" s="201">
        <v>7</v>
      </c>
      <c r="NMB1215" s="201">
        <v>2</v>
      </c>
      <c r="NMC1215" s="202" t="s">
        <v>237</v>
      </c>
      <c r="NMD1215" s="203">
        <v>0</v>
      </c>
      <c r="NME1215" s="203">
        <v>210</v>
      </c>
      <c r="NMF1215" s="75">
        <f t="shared" si="470"/>
        <v>448.774</v>
      </c>
      <c r="NMG1215" s="200" t="s">
        <v>29</v>
      </c>
      <c r="NMH1215" s="255" t="s">
        <v>26</v>
      </c>
      <c r="NMI1215" s="201">
        <v>7</v>
      </c>
      <c r="NMJ1215" s="201">
        <v>2</v>
      </c>
      <c r="NMK1215" s="202" t="s">
        <v>237</v>
      </c>
      <c r="NML1215" s="203">
        <v>0</v>
      </c>
      <c r="NMM1215" s="203">
        <v>210</v>
      </c>
      <c r="NMN1215" s="75">
        <f t="shared" si="470"/>
        <v>448.774</v>
      </c>
      <c r="NMO1215" s="200" t="s">
        <v>29</v>
      </c>
      <c r="NMP1215" s="255" t="s">
        <v>26</v>
      </c>
      <c r="NMQ1215" s="201">
        <v>7</v>
      </c>
      <c r="NMR1215" s="201">
        <v>2</v>
      </c>
      <c r="NMS1215" s="202" t="s">
        <v>237</v>
      </c>
      <c r="NMT1215" s="203">
        <v>0</v>
      </c>
      <c r="NMU1215" s="203">
        <v>210</v>
      </c>
      <c r="NMV1215" s="75">
        <f t="shared" si="470"/>
        <v>448.774</v>
      </c>
      <c r="NMW1215" s="200" t="s">
        <v>29</v>
      </c>
      <c r="NMX1215" s="255" t="s">
        <v>26</v>
      </c>
      <c r="NMY1215" s="201">
        <v>7</v>
      </c>
      <c r="NMZ1215" s="201">
        <v>2</v>
      </c>
      <c r="NNA1215" s="202" t="s">
        <v>237</v>
      </c>
      <c r="NNB1215" s="203">
        <v>0</v>
      </c>
      <c r="NNC1215" s="203">
        <v>210</v>
      </c>
      <c r="NND1215" s="75">
        <f t="shared" ref="NND1215:NPH1215" si="471">NND1216+NND1217</f>
        <v>448.774</v>
      </c>
      <c r="NNE1215" s="200" t="s">
        <v>29</v>
      </c>
      <c r="NNF1215" s="255" t="s">
        <v>26</v>
      </c>
      <c r="NNG1215" s="201">
        <v>7</v>
      </c>
      <c r="NNH1215" s="201">
        <v>2</v>
      </c>
      <c r="NNI1215" s="202" t="s">
        <v>237</v>
      </c>
      <c r="NNJ1215" s="203">
        <v>0</v>
      </c>
      <c r="NNK1215" s="203">
        <v>210</v>
      </c>
      <c r="NNL1215" s="75">
        <f t="shared" si="471"/>
        <v>448.774</v>
      </c>
      <c r="NNM1215" s="200" t="s">
        <v>29</v>
      </c>
      <c r="NNN1215" s="255" t="s">
        <v>26</v>
      </c>
      <c r="NNO1215" s="201">
        <v>7</v>
      </c>
      <c r="NNP1215" s="201">
        <v>2</v>
      </c>
      <c r="NNQ1215" s="202" t="s">
        <v>237</v>
      </c>
      <c r="NNR1215" s="203">
        <v>0</v>
      </c>
      <c r="NNS1215" s="203">
        <v>210</v>
      </c>
      <c r="NNT1215" s="75">
        <f t="shared" si="471"/>
        <v>448.774</v>
      </c>
      <c r="NNU1215" s="200" t="s">
        <v>29</v>
      </c>
      <c r="NNV1215" s="255" t="s">
        <v>26</v>
      </c>
      <c r="NNW1215" s="201">
        <v>7</v>
      </c>
      <c r="NNX1215" s="201">
        <v>2</v>
      </c>
      <c r="NNY1215" s="202" t="s">
        <v>237</v>
      </c>
      <c r="NNZ1215" s="203">
        <v>0</v>
      </c>
      <c r="NOA1215" s="203">
        <v>210</v>
      </c>
      <c r="NOB1215" s="75">
        <f t="shared" si="471"/>
        <v>448.774</v>
      </c>
      <c r="NOC1215" s="200" t="s">
        <v>29</v>
      </c>
      <c r="NOD1215" s="255" t="s">
        <v>26</v>
      </c>
      <c r="NOE1215" s="201">
        <v>7</v>
      </c>
      <c r="NOF1215" s="201">
        <v>2</v>
      </c>
      <c r="NOG1215" s="202" t="s">
        <v>237</v>
      </c>
      <c r="NOH1215" s="203">
        <v>0</v>
      </c>
      <c r="NOI1215" s="203">
        <v>210</v>
      </c>
      <c r="NOJ1215" s="75">
        <f t="shared" si="471"/>
        <v>448.774</v>
      </c>
      <c r="NOK1215" s="200" t="s">
        <v>29</v>
      </c>
      <c r="NOL1215" s="255" t="s">
        <v>26</v>
      </c>
      <c r="NOM1215" s="201">
        <v>7</v>
      </c>
      <c r="NON1215" s="201">
        <v>2</v>
      </c>
      <c r="NOO1215" s="202" t="s">
        <v>237</v>
      </c>
      <c r="NOP1215" s="203">
        <v>0</v>
      </c>
      <c r="NOQ1215" s="203">
        <v>210</v>
      </c>
      <c r="NOR1215" s="75">
        <f t="shared" si="471"/>
        <v>448.774</v>
      </c>
      <c r="NOS1215" s="200" t="s">
        <v>29</v>
      </c>
      <c r="NOT1215" s="255" t="s">
        <v>26</v>
      </c>
      <c r="NOU1215" s="201">
        <v>7</v>
      </c>
      <c r="NOV1215" s="201">
        <v>2</v>
      </c>
      <c r="NOW1215" s="202" t="s">
        <v>237</v>
      </c>
      <c r="NOX1215" s="203">
        <v>0</v>
      </c>
      <c r="NOY1215" s="203">
        <v>210</v>
      </c>
      <c r="NOZ1215" s="75">
        <f t="shared" si="471"/>
        <v>448.774</v>
      </c>
      <c r="NPA1215" s="200" t="s">
        <v>29</v>
      </c>
      <c r="NPB1215" s="255" t="s">
        <v>26</v>
      </c>
      <c r="NPC1215" s="201">
        <v>7</v>
      </c>
      <c r="NPD1215" s="201">
        <v>2</v>
      </c>
      <c r="NPE1215" s="202" t="s">
        <v>237</v>
      </c>
      <c r="NPF1215" s="203">
        <v>0</v>
      </c>
      <c r="NPG1215" s="203">
        <v>210</v>
      </c>
      <c r="NPH1215" s="75">
        <f t="shared" si="471"/>
        <v>448.774</v>
      </c>
      <c r="NPI1215" s="200" t="s">
        <v>29</v>
      </c>
      <c r="NPJ1215" s="255" t="s">
        <v>26</v>
      </c>
      <c r="NPK1215" s="201">
        <v>7</v>
      </c>
      <c r="NPL1215" s="201">
        <v>2</v>
      </c>
      <c r="NPM1215" s="202" t="s">
        <v>237</v>
      </c>
      <c r="NPN1215" s="203">
        <v>0</v>
      </c>
      <c r="NPO1215" s="203">
        <v>210</v>
      </c>
      <c r="NPP1215" s="75">
        <f t="shared" ref="NPP1215:NRT1215" si="472">NPP1216+NPP1217</f>
        <v>448.774</v>
      </c>
      <c r="NPQ1215" s="200" t="s">
        <v>29</v>
      </c>
      <c r="NPR1215" s="255" t="s">
        <v>26</v>
      </c>
      <c r="NPS1215" s="201">
        <v>7</v>
      </c>
      <c r="NPT1215" s="201">
        <v>2</v>
      </c>
      <c r="NPU1215" s="202" t="s">
        <v>237</v>
      </c>
      <c r="NPV1215" s="203">
        <v>0</v>
      </c>
      <c r="NPW1215" s="203">
        <v>210</v>
      </c>
      <c r="NPX1215" s="75">
        <f t="shared" si="472"/>
        <v>448.774</v>
      </c>
      <c r="NPY1215" s="200" t="s">
        <v>29</v>
      </c>
      <c r="NPZ1215" s="255" t="s">
        <v>26</v>
      </c>
      <c r="NQA1215" s="201">
        <v>7</v>
      </c>
      <c r="NQB1215" s="201">
        <v>2</v>
      </c>
      <c r="NQC1215" s="202" t="s">
        <v>237</v>
      </c>
      <c r="NQD1215" s="203">
        <v>0</v>
      </c>
      <c r="NQE1215" s="203">
        <v>210</v>
      </c>
      <c r="NQF1215" s="75">
        <f t="shared" si="472"/>
        <v>448.774</v>
      </c>
      <c r="NQG1215" s="200" t="s">
        <v>29</v>
      </c>
      <c r="NQH1215" s="255" t="s">
        <v>26</v>
      </c>
      <c r="NQI1215" s="201">
        <v>7</v>
      </c>
      <c r="NQJ1215" s="201">
        <v>2</v>
      </c>
      <c r="NQK1215" s="202" t="s">
        <v>237</v>
      </c>
      <c r="NQL1215" s="203">
        <v>0</v>
      </c>
      <c r="NQM1215" s="203">
        <v>210</v>
      </c>
      <c r="NQN1215" s="75">
        <f t="shared" si="472"/>
        <v>448.774</v>
      </c>
      <c r="NQO1215" s="200" t="s">
        <v>29</v>
      </c>
      <c r="NQP1215" s="255" t="s">
        <v>26</v>
      </c>
      <c r="NQQ1215" s="201">
        <v>7</v>
      </c>
      <c r="NQR1215" s="201">
        <v>2</v>
      </c>
      <c r="NQS1215" s="202" t="s">
        <v>237</v>
      </c>
      <c r="NQT1215" s="203">
        <v>0</v>
      </c>
      <c r="NQU1215" s="203">
        <v>210</v>
      </c>
      <c r="NQV1215" s="75">
        <f t="shared" si="472"/>
        <v>448.774</v>
      </c>
      <c r="NQW1215" s="200" t="s">
        <v>29</v>
      </c>
      <c r="NQX1215" s="255" t="s">
        <v>26</v>
      </c>
      <c r="NQY1215" s="201">
        <v>7</v>
      </c>
      <c r="NQZ1215" s="201">
        <v>2</v>
      </c>
      <c r="NRA1215" s="202" t="s">
        <v>237</v>
      </c>
      <c r="NRB1215" s="203">
        <v>0</v>
      </c>
      <c r="NRC1215" s="203">
        <v>210</v>
      </c>
      <c r="NRD1215" s="75">
        <f t="shared" si="472"/>
        <v>448.774</v>
      </c>
      <c r="NRE1215" s="200" t="s">
        <v>29</v>
      </c>
      <c r="NRF1215" s="255" t="s">
        <v>26</v>
      </c>
      <c r="NRG1215" s="201">
        <v>7</v>
      </c>
      <c r="NRH1215" s="201">
        <v>2</v>
      </c>
      <c r="NRI1215" s="202" t="s">
        <v>237</v>
      </c>
      <c r="NRJ1215" s="203">
        <v>0</v>
      </c>
      <c r="NRK1215" s="203">
        <v>210</v>
      </c>
      <c r="NRL1215" s="75">
        <f t="shared" si="472"/>
        <v>448.774</v>
      </c>
      <c r="NRM1215" s="200" t="s">
        <v>29</v>
      </c>
      <c r="NRN1215" s="255" t="s">
        <v>26</v>
      </c>
      <c r="NRO1215" s="201">
        <v>7</v>
      </c>
      <c r="NRP1215" s="201">
        <v>2</v>
      </c>
      <c r="NRQ1215" s="202" t="s">
        <v>237</v>
      </c>
      <c r="NRR1215" s="203">
        <v>0</v>
      </c>
      <c r="NRS1215" s="203">
        <v>210</v>
      </c>
      <c r="NRT1215" s="75">
        <f t="shared" si="472"/>
        <v>448.774</v>
      </c>
      <c r="NRU1215" s="200" t="s">
        <v>29</v>
      </c>
      <c r="NRV1215" s="255" t="s">
        <v>26</v>
      </c>
      <c r="NRW1215" s="201">
        <v>7</v>
      </c>
      <c r="NRX1215" s="201">
        <v>2</v>
      </c>
      <c r="NRY1215" s="202" t="s">
        <v>237</v>
      </c>
      <c r="NRZ1215" s="203">
        <v>0</v>
      </c>
      <c r="NSA1215" s="203">
        <v>210</v>
      </c>
      <c r="NSB1215" s="75">
        <f t="shared" ref="NSB1215:NUF1215" si="473">NSB1216+NSB1217</f>
        <v>448.774</v>
      </c>
      <c r="NSC1215" s="200" t="s">
        <v>29</v>
      </c>
      <c r="NSD1215" s="255" t="s">
        <v>26</v>
      </c>
      <c r="NSE1215" s="201">
        <v>7</v>
      </c>
      <c r="NSF1215" s="201">
        <v>2</v>
      </c>
      <c r="NSG1215" s="202" t="s">
        <v>237</v>
      </c>
      <c r="NSH1215" s="203">
        <v>0</v>
      </c>
      <c r="NSI1215" s="203">
        <v>210</v>
      </c>
      <c r="NSJ1215" s="75">
        <f t="shared" si="473"/>
        <v>448.774</v>
      </c>
      <c r="NSK1215" s="200" t="s">
        <v>29</v>
      </c>
      <c r="NSL1215" s="255" t="s">
        <v>26</v>
      </c>
      <c r="NSM1215" s="201">
        <v>7</v>
      </c>
      <c r="NSN1215" s="201">
        <v>2</v>
      </c>
      <c r="NSO1215" s="202" t="s">
        <v>237</v>
      </c>
      <c r="NSP1215" s="203">
        <v>0</v>
      </c>
      <c r="NSQ1215" s="203">
        <v>210</v>
      </c>
      <c r="NSR1215" s="75">
        <f t="shared" si="473"/>
        <v>448.774</v>
      </c>
      <c r="NSS1215" s="200" t="s">
        <v>29</v>
      </c>
      <c r="NST1215" s="255" t="s">
        <v>26</v>
      </c>
      <c r="NSU1215" s="201">
        <v>7</v>
      </c>
      <c r="NSV1215" s="201">
        <v>2</v>
      </c>
      <c r="NSW1215" s="202" t="s">
        <v>237</v>
      </c>
      <c r="NSX1215" s="203">
        <v>0</v>
      </c>
      <c r="NSY1215" s="203">
        <v>210</v>
      </c>
      <c r="NSZ1215" s="75">
        <f t="shared" si="473"/>
        <v>448.774</v>
      </c>
      <c r="NTA1215" s="200" t="s">
        <v>29</v>
      </c>
      <c r="NTB1215" s="255" t="s">
        <v>26</v>
      </c>
      <c r="NTC1215" s="201">
        <v>7</v>
      </c>
      <c r="NTD1215" s="201">
        <v>2</v>
      </c>
      <c r="NTE1215" s="202" t="s">
        <v>237</v>
      </c>
      <c r="NTF1215" s="203">
        <v>0</v>
      </c>
      <c r="NTG1215" s="203">
        <v>210</v>
      </c>
      <c r="NTH1215" s="75">
        <f t="shared" si="473"/>
        <v>448.774</v>
      </c>
      <c r="NTI1215" s="200" t="s">
        <v>29</v>
      </c>
      <c r="NTJ1215" s="255" t="s">
        <v>26</v>
      </c>
      <c r="NTK1215" s="201">
        <v>7</v>
      </c>
      <c r="NTL1215" s="201">
        <v>2</v>
      </c>
      <c r="NTM1215" s="202" t="s">
        <v>237</v>
      </c>
      <c r="NTN1215" s="203">
        <v>0</v>
      </c>
      <c r="NTO1215" s="203">
        <v>210</v>
      </c>
      <c r="NTP1215" s="75">
        <f t="shared" si="473"/>
        <v>448.774</v>
      </c>
      <c r="NTQ1215" s="200" t="s">
        <v>29</v>
      </c>
      <c r="NTR1215" s="255" t="s">
        <v>26</v>
      </c>
      <c r="NTS1215" s="201">
        <v>7</v>
      </c>
      <c r="NTT1215" s="201">
        <v>2</v>
      </c>
      <c r="NTU1215" s="202" t="s">
        <v>237</v>
      </c>
      <c r="NTV1215" s="203">
        <v>0</v>
      </c>
      <c r="NTW1215" s="203">
        <v>210</v>
      </c>
      <c r="NTX1215" s="75">
        <f t="shared" si="473"/>
        <v>448.774</v>
      </c>
      <c r="NTY1215" s="200" t="s">
        <v>29</v>
      </c>
      <c r="NTZ1215" s="255" t="s">
        <v>26</v>
      </c>
      <c r="NUA1215" s="201">
        <v>7</v>
      </c>
      <c r="NUB1215" s="201">
        <v>2</v>
      </c>
      <c r="NUC1215" s="202" t="s">
        <v>237</v>
      </c>
      <c r="NUD1215" s="203">
        <v>0</v>
      </c>
      <c r="NUE1215" s="203">
        <v>210</v>
      </c>
      <c r="NUF1215" s="75">
        <f t="shared" si="473"/>
        <v>448.774</v>
      </c>
      <c r="NUG1215" s="200" t="s">
        <v>29</v>
      </c>
      <c r="NUH1215" s="255" t="s">
        <v>26</v>
      </c>
      <c r="NUI1215" s="201">
        <v>7</v>
      </c>
      <c r="NUJ1215" s="201">
        <v>2</v>
      </c>
      <c r="NUK1215" s="202" t="s">
        <v>237</v>
      </c>
      <c r="NUL1215" s="203">
        <v>0</v>
      </c>
      <c r="NUM1215" s="203">
        <v>210</v>
      </c>
      <c r="NUN1215" s="75">
        <f t="shared" ref="NUN1215:NWR1215" si="474">NUN1216+NUN1217</f>
        <v>448.774</v>
      </c>
      <c r="NUO1215" s="200" t="s">
        <v>29</v>
      </c>
      <c r="NUP1215" s="255" t="s">
        <v>26</v>
      </c>
      <c r="NUQ1215" s="201">
        <v>7</v>
      </c>
      <c r="NUR1215" s="201">
        <v>2</v>
      </c>
      <c r="NUS1215" s="202" t="s">
        <v>237</v>
      </c>
      <c r="NUT1215" s="203">
        <v>0</v>
      </c>
      <c r="NUU1215" s="203">
        <v>210</v>
      </c>
      <c r="NUV1215" s="75">
        <f t="shared" si="474"/>
        <v>448.774</v>
      </c>
      <c r="NUW1215" s="200" t="s">
        <v>29</v>
      </c>
      <c r="NUX1215" s="255" t="s">
        <v>26</v>
      </c>
      <c r="NUY1215" s="201">
        <v>7</v>
      </c>
      <c r="NUZ1215" s="201">
        <v>2</v>
      </c>
      <c r="NVA1215" s="202" t="s">
        <v>237</v>
      </c>
      <c r="NVB1215" s="203">
        <v>0</v>
      </c>
      <c r="NVC1215" s="203">
        <v>210</v>
      </c>
      <c r="NVD1215" s="75">
        <f t="shared" si="474"/>
        <v>448.774</v>
      </c>
      <c r="NVE1215" s="200" t="s">
        <v>29</v>
      </c>
      <c r="NVF1215" s="255" t="s">
        <v>26</v>
      </c>
      <c r="NVG1215" s="201">
        <v>7</v>
      </c>
      <c r="NVH1215" s="201">
        <v>2</v>
      </c>
      <c r="NVI1215" s="202" t="s">
        <v>237</v>
      </c>
      <c r="NVJ1215" s="203">
        <v>0</v>
      </c>
      <c r="NVK1215" s="203">
        <v>210</v>
      </c>
      <c r="NVL1215" s="75">
        <f t="shared" si="474"/>
        <v>448.774</v>
      </c>
      <c r="NVM1215" s="200" t="s">
        <v>29</v>
      </c>
      <c r="NVN1215" s="255" t="s">
        <v>26</v>
      </c>
      <c r="NVO1215" s="201">
        <v>7</v>
      </c>
      <c r="NVP1215" s="201">
        <v>2</v>
      </c>
      <c r="NVQ1215" s="202" t="s">
        <v>237</v>
      </c>
      <c r="NVR1215" s="203">
        <v>0</v>
      </c>
      <c r="NVS1215" s="203">
        <v>210</v>
      </c>
      <c r="NVT1215" s="75">
        <f t="shared" si="474"/>
        <v>448.774</v>
      </c>
      <c r="NVU1215" s="200" t="s">
        <v>29</v>
      </c>
      <c r="NVV1215" s="255" t="s">
        <v>26</v>
      </c>
      <c r="NVW1215" s="201">
        <v>7</v>
      </c>
      <c r="NVX1215" s="201">
        <v>2</v>
      </c>
      <c r="NVY1215" s="202" t="s">
        <v>237</v>
      </c>
      <c r="NVZ1215" s="203">
        <v>0</v>
      </c>
      <c r="NWA1215" s="203">
        <v>210</v>
      </c>
      <c r="NWB1215" s="75">
        <f t="shared" si="474"/>
        <v>448.774</v>
      </c>
      <c r="NWC1215" s="200" t="s">
        <v>29</v>
      </c>
      <c r="NWD1215" s="255" t="s">
        <v>26</v>
      </c>
      <c r="NWE1215" s="201">
        <v>7</v>
      </c>
      <c r="NWF1215" s="201">
        <v>2</v>
      </c>
      <c r="NWG1215" s="202" t="s">
        <v>237</v>
      </c>
      <c r="NWH1215" s="203">
        <v>0</v>
      </c>
      <c r="NWI1215" s="203">
        <v>210</v>
      </c>
      <c r="NWJ1215" s="75">
        <f t="shared" si="474"/>
        <v>448.774</v>
      </c>
      <c r="NWK1215" s="200" t="s">
        <v>29</v>
      </c>
      <c r="NWL1215" s="255" t="s">
        <v>26</v>
      </c>
      <c r="NWM1215" s="201">
        <v>7</v>
      </c>
      <c r="NWN1215" s="201">
        <v>2</v>
      </c>
      <c r="NWO1215" s="202" t="s">
        <v>237</v>
      </c>
      <c r="NWP1215" s="203">
        <v>0</v>
      </c>
      <c r="NWQ1215" s="203">
        <v>210</v>
      </c>
      <c r="NWR1215" s="75">
        <f t="shared" si="474"/>
        <v>448.774</v>
      </c>
      <c r="NWS1215" s="200" t="s">
        <v>29</v>
      </c>
      <c r="NWT1215" s="255" t="s">
        <v>26</v>
      </c>
      <c r="NWU1215" s="201">
        <v>7</v>
      </c>
      <c r="NWV1215" s="201">
        <v>2</v>
      </c>
      <c r="NWW1215" s="202" t="s">
        <v>237</v>
      </c>
      <c r="NWX1215" s="203">
        <v>0</v>
      </c>
      <c r="NWY1215" s="203">
        <v>210</v>
      </c>
      <c r="NWZ1215" s="75">
        <f t="shared" ref="NWZ1215:NZD1215" si="475">NWZ1216+NWZ1217</f>
        <v>448.774</v>
      </c>
      <c r="NXA1215" s="200" t="s">
        <v>29</v>
      </c>
      <c r="NXB1215" s="255" t="s">
        <v>26</v>
      </c>
      <c r="NXC1215" s="201">
        <v>7</v>
      </c>
      <c r="NXD1215" s="201">
        <v>2</v>
      </c>
      <c r="NXE1215" s="202" t="s">
        <v>237</v>
      </c>
      <c r="NXF1215" s="203">
        <v>0</v>
      </c>
      <c r="NXG1215" s="203">
        <v>210</v>
      </c>
      <c r="NXH1215" s="75">
        <f t="shared" si="475"/>
        <v>448.774</v>
      </c>
      <c r="NXI1215" s="200" t="s">
        <v>29</v>
      </c>
      <c r="NXJ1215" s="255" t="s">
        <v>26</v>
      </c>
      <c r="NXK1215" s="201">
        <v>7</v>
      </c>
      <c r="NXL1215" s="201">
        <v>2</v>
      </c>
      <c r="NXM1215" s="202" t="s">
        <v>237</v>
      </c>
      <c r="NXN1215" s="203">
        <v>0</v>
      </c>
      <c r="NXO1215" s="203">
        <v>210</v>
      </c>
      <c r="NXP1215" s="75">
        <f t="shared" si="475"/>
        <v>448.774</v>
      </c>
      <c r="NXQ1215" s="200" t="s">
        <v>29</v>
      </c>
      <c r="NXR1215" s="255" t="s">
        <v>26</v>
      </c>
      <c r="NXS1215" s="201">
        <v>7</v>
      </c>
      <c r="NXT1215" s="201">
        <v>2</v>
      </c>
      <c r="NXU1215" s="202" t="s">
        <v>237</v>
      </c>
      <c r="NXV1215" s="203">
        <v>0</v>
      </c>
      <c r="NXW1215" s="203">
        <v>210</v>
      </c>
      <c r="NXX1215" s="75">
        <f t="shared" si="475"/>
        <v>448.774</v>
      </c>
      <c r="NXY1215" s="200" t="s">
        <v>29</v>
      </c>
      <c r="NXZ1215" s="255" t="s">
        <v>26</v>
      </c>
      <c r="NYA1215" s="201">
        <v>7</v>
      </c>
      <c r="NYB1215" s="201">
        <v>2</v>
      </c>
      <c r="NYC1215" s="202" t="s">
        <v>237</v>
      </c>
      <c r="NYD1215" s="203">
        <v>0</v>
      </c>
      <c r="NYE1215" s="203">
        <v>210</v>
      </c>
      <c r="NYF1215" s="75">
        <f t="shared" si="475"/>
        <v>448.774</v>
      </c>
      <c r="NYG1215" s="200" t="s">
        <v>29</v>
      </c>
      <c r="NYH1215" s="255" t="s">
        <v>26</v>
      </c>
      <c r="NYI1215" s="201">
        <v>7</v>
      </c>
      <c r="NYJ1215" s="201">
        <v>2</v>
      </c>
      <c r="NYK1215" s="202" t="s">
        <v>237</v>
      </c>
      <c r="NYL1215" s="203">
        <v>0</v>
      </c>
      <c r="NYM1215" s="203">
        <v>210</v>
      </c>
      <c r="NYN1215" s="75">
        <f t="shared" si="475"/>
        <v>448.774</v>
      </c>
      <c r="NYO1215" s="200" t="s">
        <v>29</v>
      </c>
      <c r="NYP1215" s="255" t="s">
        <v>26</v>
      </c>
      <c r="NYQ1215" s="201">
        <v>7</v>
      </c>
      <c r="NYR1215" s="201">
        <v>2</v>
      </c>
      <c r="NYS1215" s="202" t="s">
        <v>237</v>
      </c>
      <c r="NYT1215" s="203">
        <v>0</v>
      </c>
      <c r="NYU1215" s="203">
        <v>210</v>
      </c>
      <c r="NYV1215" s="75">
        <f t="shared" si="475"/>
        <v>448.774</v>
      </c>
      <c r="NYW1215" s="200" t="s">
        <v>29</v>
      </c>
      <c r="NYX1215" s="255" t="s">
        <v>26</v>
      </c>
      <c r="NYY1215" s="201">
        <v>7</v>
      </c>
      <c r="NYZ1215" s="201">
        <v>2</v>
      </c>
      <c r="NZA1215" s="202" t="s">
        <v>237</v>
      </c>
      <c r="NZB1215" s="203">
        <v>0</v>
      </c>
      <c r="NZC1215" s="203">
        <v>210</v>
      </c>
      <c r="NZD1215" s="75">
        <f t="shared" si="475"/>
        <v>448.774</v>
      </c>
      <c r="NZE1215" s="200" t="s">
        <v>29</v>
      </c>
      <c r="NZF1215" s="255" t="s">
        <v>26</v>
      </c>
      <c r="NZG1215" s="201">
        <v>7</v>
      </c>
      <c r="NZH1215" s="201">
        <v>2</v>
      </c>
      <c r="NZI1215" s="202" t="s">
        <v>237</v>
      </c>
      <c r="NZJ1215" s="203">
        <v>0</v>
      </c>
      <c r="NZK1215" s="203">
        <v>210</v>
      </c>
      <c r="NZL1215" s="75">
        <f t="shared" ref="NZL1215:OBP1215" si="476">NZL1216+NZL1217</f>
        <v>448.774</v>
      </c>
      <c r="NZM1215" s="200" t="s">
        <v>29</v>
      </c>
      <c r="NZN1215" s="255" t="s">
        <v>26</v>
      </c>
      <c r="NZO1215" s="201">
        <v>7</v>
      </c>
      <c r="NZP1215" s="201">
        <v>2</v>
      </c>
      <c r="NZQ1215" s="202" t="s">
        <v>237</v>
      </c>
      <c r="NZR1215" s="203">
        <v>0</v>
      </c>
      <c r="NZS1215" s="203">
        <v>210</v>
      </c>
      <c r="NZT1215" s="75">
        <f t="shared" si="476"/>
        <v>448.774</v>
      </c>
      <c r="NZU1215" s="200" t="s">
        <v>29</v>
      </c>
      <c r="NZV1215" s="255" t="s">
        <v>26</v>
      </c>
      <c r="NZW1215" s="201">
        <v>7</v>
      </c>
      <c r="NZX1215" s="201">
        <v>2</v>
      </c>
      <c r="NZY1215" s="202" t="s">
        <v>237</v>
      </c>
      <c r="NZZ1215" s="203">
        <v>0</v>
      </c>
      <c r="OAA1215" s="203">
        <v>210</v>
      </c>
      <c r="OAB1215" s="75">
        <f t="shared" si="476"/>
        <v>448.774</v>
      </c>
      <c r="OAC1215" s="200" t="s">
        <v>29</v>
      </c>
      <c r="OAD1215" s="255" t="s">
        <v>26</v>
      </c>
      <c r="OAE1215" s="201">
        <v>7</v>
      </c>
      <c r="OAF1215" s="201">
        <v>2</v>
      </c>
      <c r="OAG1215" s="202" t="s">
        <v>237</v>
      </c>
      <c r="OAH1215" s="203">
        <v>0</v>
      </c>
      <c r="OAI1215" s="203">
        <v>210</v>
      </c>
      <c r="OAJ1215" s="75">
        <f t="shared" si="476"/>
        <v>448.774</v>
      </c>
      <c r="OAK1215" s="200" t="s">
        <v>29</v>
      </c>
      <c r="OAL1215" s="255" t="s">
        <v>26</v>
      </c>
      <c r="OAM1215" s="201">
        <v>7</v>
      </c>
      <c r="OAN1215" s="201">
        <v>2</v>
      </c>
      <c r="OAO1215" s="202" t="s">
        <v>237</v>
      </c>
      <c r="OAP1215" s="203">
        <v>0</v>
      </c>
      <c r="OAQ1215" s="203">
        <v>210</v>
      </c>
      <c r="OAR1215" s="75">
        <f t="shared" si="476"/>
        <v>448.774</v>
      </c>
      <c r="OAS1215" s="200" t="s">
        <v>29</v>
      </c>
      <c r="OAT1215" s="255" t="s">
        <v>26</v>
      </c>
      <c r="OAU1215" s="201">
        <v>7</v>
      </c>
      <c r="OAV1215" s="201">
        <v>2</v>
      </c>
      <c r="OAW1215" s="202" t="s">
        <v>237</v>
      </c>
      <c r="OAX1215" s="203">
        <v>0</v>
      </c>
      <c r="OAY1215" s="203">
        <v>210</v>
      </c>
      <c r="OAZ1215" s="75">
        <f t="shared" si="476"/>
        <v>448.774</v>
      </c>
      <c r="OBA1215" s="200" t="s">
        <v>29</v>
      </c>
      <c r="OBB1215" s="255" t="s">
        <v>26</v>
      </c>
      <c r="OBC1215" s="201">
        <v>7</v>
      </c>
      <c r="OBD1215" s="201">
        <v>2</v>
      </c>
      <c r="OBE1215" s="202" t="s">
        <v>237</v>
      </c>
      <c r="OBF1215" s="203">
        <v>0</v>
      </c>
      <c r="OBG1215" s="203">
        <v>210</v>
      </c>
      <c r="OBH1215" s="75">
        <f t="shared" si="476"/>
        <v>448.774</v>
      </c>
      <c r="OBI1215" s="200" t="s">
        <v>29</v>
      </c>
      <c r="OBJ1215" s="255" t="s">
        <v>26</v>
      </c>
      <c r="OBK1215" s="201">
        <v>7</v>
      </c>
      <c r="OBL1215" s="201">
        <v>2</v>
      </c>
      <c r="OBM1215" s="202" t="s">
        <v>237</v>
      </c>
      <c r="OBN1215" s="203">
        <v>0</v>
      </c>
      <c r="OBO1215" s="203">
        <v>210</v>
      </c>
      <c r="OBP1215" s="75">
        <f t="shared" si="476"/>
        <v>448.774</v>
      </c>
      <c r="OBQ1215" s="200" t="s">
        <v>29</v>
      </c>
      <c r="OBR1215" s="255" t="s">
        <v>26</v>
      </c>
      <c r="OBS1215" s="201">
        <v>7</v>
      </c>
      <c r="OBT1215" s="201">
        <v>2</v>
      </c>
      <c r="OBU1215" s="202" t="s">
        <v>237</v>
      </c>
      <c r="OBV1215" s="203">
        <v>0</v>
      </c>
      <c r="OBW1215" s="203">
        <v>210</v>
      </c>
      <c r="OBX1215" s="75">
        <f t="shared" ref="OBX1215:OEB1215" si="477">OBX1216+OBX1217</f>
        <v>448.774</v>
      </c>
      <c r="OBY1215" s="200" t="s">
        <v>29</v>
      </c>
      <c r="OBZ1215" s="255" t="s">
        <v>26</v>
      </c>
      <c r="OCA1215" s="201">
        <v>7</v>
      </c>
      <c r="OCB1215" s="201">
        <v>2</v>
      </c>
      <c r="OCC1215" s="202" t="s">
        <v>237</v>
      </c>
      <c r="OCD1215" s="203">
        <v>0</v>
      </c>
      <c r="OCE1215" s="203">
        <v>210</v>
      </c>
      <c r="OCF1215" s="75">
        <f t="shared" si="477"/>
        <v>448.774</v>
      </c>
      <c r="OCG1215" s="200" t="s">
        <v>29</v>
      </c>
      <c r="OCH1215" s="255" t="s">
        <v>26</v>
      </c>
      <c r="OCI1215" s="201">
        <v>7</v>
      </c>
      <c r="OCJ1215" s="201">
        <v>2</v>
      </c>
      <c r="OCK1215" s="202" t="s">
        <v>237</v>
      </c>
      <c r="OCL1215" s="203">
        <v>0</v>
      </c>
      <c r="OCM1215" s="203">
        <v>210</v>
      </c>
      <c r="OCN1215" s="75">
        <f t="shared" si="477"/>
        <v>448.774</v>
      </c>
      <c r="OCO1215" s="200" t="s">
        <v>29</v>
      </c>
      <c r="OCP1215" s="255" t="s">
        <v>26</v>
      </c>
      <c r="OCQ1215" s="201">
        <v>7</v>
      </c>
      <c r="OCR1215" s="201">
        <v>2</v>
      </c>
      <c r="OCS1215" s="202" t="s">
        <v>237</v>
      </c>
      <c r="OCT1215" s="203">
        <v>0</v>
      </c>
      <c r="OCU1215" s="203">
        <v>210</v>
      </c>
      <c r="OCV1215" s="75">
        <f t="shared" si="477"/>
        <v>448.774</v>
      </c>
      <c r="OCW1215" s="200" t="s">
        <v>29</v>
      </c>
      <c r="OCX1215" s="255" t="s">
        <v>26</v>
      </c>
      <c r="OCY1215" s="201">
        <v>7</v>
      </c>
      <c r="OCZ1215" s="201">
        <v>2</v>
      </c>
      <c r="ODA1215" s="202" t="s">
        <v>237</v>
      </c>
      <c r="ODB1215" s="203">
        <v>0</v>
      </c>
      <c r="ODC1215" s="203">
        <v>210</v>
      </c>
      <c r="ODD1215" s="75">
        <f t="shared" si="477"/>
        <v>448.774</v>
      </c>
      <c r="ODE1215" s="200" t="s">
        <v>29</v>
      </c>
      <c r="ODF1215" s="255" t="s">
        <v>26</v>
      </c>
      <c r="ODG1215" s="201">
        <v>7</v>
      </c>
      <c r="ODH1215" s="201">
        <v>2</v>
      </c>
      <c r="ODI1215" s="202" t="s">
        <v>237</v>
      </c>
      <c r="ODJ1215" s="203">
        <v>0</v>
      </c>
      <c r="ODK1215" s="203">
        <v>210</v>
      </c>
      <c r="ODL1215" s="75">
        <f t="shared" si="477"/>
        <v>448.774</v>
      </c>
      <c r="ODM1215" s="200" t="s">
        <v>29</v>
      </c>
      <c r="ODN1215" s="255" t="s">
        <v>26</v>
      </c>
      <c r="ODO1215" s="201">
        <v>7</v>
      </c>
      <c r="ODP1215" s="201">
        <v>2</v>
      </c>
      <c r="ODQ1215" s="202" t="s">
        <v>237</v>
      </c>
      <c r="ODR1215" s="203">
        <v>0</v>
      </c>
      <c r="ODS1215" s="203">
        <v>210</v>
      </c>
      <c r="ODT1215" s="75">
        <f t="shared" si="477"/>
        <v>448.774</v>
      </c>
      <c r="ODU1215" s="200" t="s">
        <v>29</v>
      </c>
      <c r="ODV1215" s="255" t="s">
        <v>26</v>
      </c>
      <c r="ODW1215" s="201">
        <v>7</v>
      </c>
      <c r="ODX1215" s="201">
        <v>2</v>
      </c>
      <c r="ODY1215" s="202" t="s">
        <v>237</v>
      </c>
      <c r="ODZ1215" s="203">
        <v>0</v>
      </c>
      <c r="OEA1215" s="203">
        <v>210</v>
      </c>
      <c r="OEB1215" s="75">
        <f t="shared" si="477"/>
        <v>448.774</v>
      </c>
      <c r="OEC1215" s="200" t="s">
        <v>29</v>
      </c>
      <c r="OED1215" s="255" t="s">
        <v>26</v>
      </c>
      <c r="OEE1215" s="201">
        <v>7</v>
      </c>
      <c r="OEF1215" s="201">
        <v>2</v>
      </c>
      <c r="OEG1215" s="202" t="s">
        <v>237</v>
      </c>
      <c r="OEH1215" s="203">
        <v>0</v>
      </c>
      <c r="OEI1215" s="203">
        <v>210</v>
      </c>
      <c r="OEJ1215" s="75">
        <f t="shared" ref="OEJ1215:OGN1215" si="478">OEJ1216+OEJ1217</f>
        <v>448.774</v>
      </c>
      <c r="OEK1215" s="200" t="s">
        <v>29</v>
      </c>
      <c r="OEL1215" s="255" t="s">
        <v>26</v>
      </c>
      <c r="OEM1215" s="201">
        <v>7</v>
      </c>
      <c r="OEN1215" s="201">
        <v>2</v>
      </c>
      <c r="OEO1215" s="202" t="s">
        <v>237</v>
      </c>
      <c r="OEP1215" s="203">
        <v>0</v>
      </c>
      <c r="OEQ1215" s="203">
        <v>210</v>
      </c>
      <c r="OER1215" s="75">
        <f t="shared" si="478"/>
        <v>448.774</v>
      </c>
      <c r="OES1215" s="200" t="s">
        <v>29</v>
      </c>
      <c r="OET1215" s="255" t="s">
        <v>26</v>
      </c>
      <c r="OEU1215" s="201">
        <v>7</v>
      </c>
      <c r="OEV1215" s="201">
        <v>2</v>
      </c>
      <c r="OEW1215" s="202" t="s">
        <v>237</v>
      </c>
      <c r="OEX1215" s="203">
        <v>0</v>
      </c>
      <c r="OEY1215" s="203">
        <v>210</v>
      </c>
      <c r="OEZ1215" s="75">
        <f t="shared" si="478"/>
        <v>448.774</v>
      </c>
      <c r="OFA1215" s="200" t="s">
        <v>29</v>
      </c>
      <c r="OFB1215" s="255" t="s">
        <v>26</v>
      </c>
      <c r="OFC1215" s="201">
        <v>7</v>
      </c>
      <c r="OFD1215" s="201">
        <v>2</v>
      </c>
      <c r="OFE1215" s="202" t="s">
        <v>237</v>
      </c>
      <c r="OFF1215" s="203">
        <v>0</v>
      </c>
      <c r="OFG1215" s="203">
        <v>210</v>
      </c>
      <c r="OFH1215" s="75">
        <f t="shared" si="478"/>
        <v>448.774</v>
      </c>
      <c r="OFI1215" s="200" t="s">
        <v>29</v>
      </c>
      <c r="OFJ1215" s="255" t="s">
        <v>26</v>
      </c>
      <c r="OFK1215" s="201">
        <v>7</v>
      </c>
      <c r="OFL1215" s="201">
        <v>2</v>
      </c>
      <c r="OFM1215" s="202" t="s">
        <v>237</v>
      </c>
      <c r="OFN1215" s="203">
        <v>0</v>
      </c>
      <c r="OFO1215" s="203">
        <v>210</v>
      </c>
      <c r="OFP1215" s="75">
        <f t="shared" si="478"/>
        <v>448.774</v>
      </c>
      <c r="OFQ1215" s="200" t="s">
        <v>29</v>
      </c>
      <c r="OFR1215" s="255" t="s">
        <v>26</v>
      </c>
      <c r="OFS1215" s="201">
        <v>7</v>
      </c>
      <c r="OFT1215" s="201">
        <v>2</v>
      </c>
      <c r="OFU1215" s="202" t="s">
        <v>237</v>
      </c>
      <c r="OFV1215" s="203">
        <v>0</v>
      </c>
      <c r="OFW1215" s="203">
        <v>210</v>
      </c>
      <c r="OFX1215" s="75">
        <f t="shared" si="478"/>
        <v>448.774</v>
      </c>
      <c r="OFY1215" s="200" t="s">
        <v>29</v>
      </c>
      <c r="OFZ1215" s="255" t="s">
        <v>26</v>
      </c>
      <c r="OGA1215" s="201">
        <v>7</v>
      </c>
      <c r="OGB1215" s="201">
        <v>2</v>
      </c>
      <c r="OGC1215" s="202" t="s">
        <v>237</v>
      </c>
      <c r="OGD1215" s="203">
        <v>0</v>
      </c>
      <c r="OGE1215" s="203">
        <v>210</v>
      </c>
      <c r="OGF1215" s="75">
        <f t="shared" si="478"/>
        <v>448.774</v>
      </c>
      <c r="OGG1215" s="200" t="s">
        <v>29</v>
      </c>
      <c r="OGH1215" s="255" t="s">
        <v>26</v>
      </c>
      <c r="OGI1215" s="201">
        <v>7</v>
      </c>
      <c r="OGJ1215" s="201">
        <v>2</v>
      </c>
      <c r="OGK1215" s="202" t="s">
        <v>237</v>
      </c>
      <c r="OGL1215" s="203">
        <v>0</v>
      </c>
      <c r="OGM1215" s="203">
        <v>210</v>
      </c>
      <c r="OGN1215" s="75">
        <f t="shared" si="478"/>
        <v>448.774</v>
      </c>
      <c r="OGO1215" s="200" t="s">
        <v>29</v>
      </c>
      <c r="OGP1215" s="255" t="s">
        <v>26</v>
      </c>
      <c r="OGQ1215" s="201">
        <v>7</v>
      </c>
      <c r="OGR1215" s="201">
        <v>2</v>
      </c>
      <c r="OGS1215" s="202" t="s">
        <v>237</v>
      </c>
      <c r="OGT1215" s="203">
        <v>0</v>
      </c>
      <c r="OGU1215" s="203">
        <v>210</v>
      </c>
      <c r="OGV1215" s="75">
        <f t="shared" ref="OGV1215:OIZ1215" si="479">OGV1216+OGV1217</f>
        <v>448.774</v>
      </c>
      <c r="OGW1215" s="200" t="s">
        <v>29</v>
      </c>
      <c r="OGX1215" s="255" t="s">
        <v>26</v>
      </c>
      <c r="OGY1215" s="201">
        <v>7</v>
      </c>
      <c r="OGZ1215" s="201">
        <v>2</v>
      </c>
      <c r="OHA1215" s="202" t="s">
        <v>237</v>
      </c>
      <c r="OHB1215" s="203">
        <v>0</v>
      </c>
      <c r="OHC1215" s="203">
        <v>210</v>
      </c>
      <c r="OHD1215" s="75">
        <f t="shared" si="479"/>
        <v>448.774</v>
      </c>
      <c r="OHE1215" s="200" t="s">
        <v>29</v>
      </c>
      <c r="OHF1215" s="255" t="s">
        <v>26</v>
      </c>
      <c r="OHG1215" s="201">
        <v>7</v>
      </c>
      <c r="OHH1215" s="201">
        <v>2</v>
      </c>
      <c r="OHI1215" s="202" t="s">
        <v>237</v>
      </c>
      <c r="OHJ1215" s="203">
        <v>0</v>
      </c>
      <c r="OHK1215" s="203">
        <v>210</v>
      </c>
      <c r="OHL1215" s="75">
        <f t="shared" si="479"/>
        <v>448.774</v>
      </c>
      <c r="OHM1215" s="200" t="s">
        <v>29</v>
      </c>
      <c r="OHN1215" s="255" t="s">
        <v>26</v>
      </c>
      <c r="OHO1215" s="201">
        <v>7</v>
      </c>
      <c r="OHP1215" s="201">
        <v>2</v>
      </c>
      <c r="OHQ1215" s="202" t="s">
        <v>237</v>
      </c>
      <c r="OHR1215" s="203">
        <v>0</v>
      </c>
      <c r="OHS1215" s="203">
        <v>210</v>
      </c>
      <c r="OHT1215" s="75">
        <f t="shared" si="479"/>
        <v>448.774</v>
      </c>
      <c r="OHU1215" s="200" t="s">
        <v>29</v>
      </c>
      <c r="OHV1215" s="255" t="s">
        <v>26</v>
      </c>
      <c r="OHW1215" s="201">
        <v>7</v>
      </c>
      <c r="OHX1215" s="201">
        <v>2</v>
      </c>
      <c r="OHY1215" s="202" t="s">
        <v>237</v>
      </c>
      <c r="OHZ1215" s="203">
        <v>0</v>
      </c>
      <c r="OIA1215" s="203">
        <v>210</v>
      </c>
      <c r="OIB1215" s="75">
        <f t="shared" si="479"/>
        <v>448.774</v>
      </c>
      <c r="OIC1215" s="200" t="s">
        <v>29</v>
      </c>
      <c r="OID1215" s="255" t="s">
        <v>26</v>
      </c>
      <c r="OIE1215" s="201">
        <v>7</v>
      </c>
      <c r="OIF1215" s="201">
        <v>2</v>
      </c>
      <c r="OIG1215" s="202" t="s">
        <v>237</v>
      </c>
      <c r="OIH1215" s="203">
        <v>0</v>
      </c>
      <c r="OII1215" s="203">
        <v>210</v>
      </c>
      <c r="OIJ1215" s="75">
        <f t="shared" si="479"/>
        <v>448.774</v>
      </c>
      <c r="OIK1215" s="200" t="s">
        <v>29</v>
      </c>
      <c r="OIL1215" s="255" t="s">
        <v>26</v>
      </c>
      <c r="OIM1215" s="201">
        <v>7</v>
      </c>
      <c r="OIN1215" s="201">
        <v>2</v>
      </c>
      <c r="OIO1215" s="202" t="s">
        <v>237</v>
      </c>
      <c r="OIP1215" s="203">
        <v>0</v>
      </c>
      <c r="OIQ1215" s="203">
        <v>210</v>
      </c>
      <c r="OIR1215" s="75">
        <f t="shared" si="479"/>
        <v>448.774</v>
      </c>
      <c r="OIS1215" s="200" t="s">
        <v>29</v>
      </c>
      <c r="OIT1215" s="255" t="s">
        <v>26</v>
      </c>
      <c r="OIU1215" s="201">
        <v>7</v>
      </c>
      <c r="OIV1215" s="201">
        <v>2</v>
      </c>
      <c r="OIW1215" s="202" t="s">
        <v>237</v>
      </c>
      <c r="OIX1215" s="203">
        <v>0</v>
      </c>
      <c r="OIY1215" s="203">
        <v>210</v>
      </c>
      <c r="OIZ1215" s="75">
        <f t="shared" si="479"/>
        <v>448.774</v>
      </c>
      <c r="OJA1215" s="200" t="s">
        <v>29</v>
      </c>
      <c r="OJB1215" s="255" t="s">
        <v>26</v>
      </c>
      <c r="OJC1215" s="201">
        <v>7</v>
      </c>
      <c r="OJD1215" s="201">
        <v>2</v>
      </c>
      <c r="OJE1215" s="202" t="s">
        <v>237</v>
      </c>
      <c r="OJF1215" s="203">
        <v>0</v>
      </c>
      <c r="OJG1215" s="203">
        <v>210</v>
      </c>
      <c r="OJH1215" s="75">
        <f t="shared" ref="OJH1215:OLL1215" si="480">OJH1216+OJH1217</f>
        <v>448.774</v>
      </c>
      <c r="OJI1215" s="200" t="s">
        <v>29</v>
      </c>
      <c r="OJJ1215" s="255" t="s">
        <v>26</v>
      </c>
      <c r="OJK1215" s="201">
        <v>7</v>
      </c>
      <c r="OJL1215" s="201">
        <v>2</v>
      </c>
      <c r="OJM1215" s="202" t="s">
        <v>237</v>
      </c>
      <c r="OJN1215" s="203">
        <v>0</v>
      </c>
      <c r="OJO1215" s="203">
        <v>210</v>
      </c>
      <c r="OJP1215" s="75">
        <f t="shared" si="480"/>
        <v>448.774</v>
      </c>
      <c r="OJQ1215" s="200" t="s">
        <v>29</v>
      </c>
      <c r="OJR1215" s="255" t="s">
        <v>26</v>
      </c>
      <c r="OJS1215" s="201">
        <v>7</v>
      </c>
      <c r="OJT1215" s="201">
        <v>2</v>
      </c>
      <c r="OJU1215" s="202" t="s">
        <v>237</v>
      </c>
      <c r="OJV1215" s="203">
        <v>0</v>
      </c>
      <c r="OJW1215" s="203">
        <v>210</v>
      </c>
      <c r="OJX1215" s="75">
        <f t="shared" si="480"/>
        <v>448.774</v>
      </c>
      <c r="OJY1215" s="200" t="s">
        <v>29</v>
      </c>
      <c r="OJZ1215" s="255" t="s">
        <v>26</v>
      </c>
      <c r="OKA1215" s="201">
        <v>7</v>
      </c>
      <c r="OKB1215" s="201">
        <v>2</v>
      </c>
      <c r="OKC1215" s="202" t="s">
        <v>237</v>
      </c>
      <c r="OKD1215" s="203">
        <v>0</v>
      </c>
      <c r="OKE1215" s="203">
        <v>210</v>
      </c>
      <c r="OKF1215" s="75">
        <f t="shared" si="480"/>
        <v>448.774</v>
      </c>
      <c r="OKG1215" s="200" t="s">
        <v>29</v>
      </c>
      <c r="OKH1215" s="255" t="s">
        <v>26</v>
      </c>
      <c r="OKI1215" s="201">
        <v>7</v>
      </c>
      <c r="OKJ1215" s="201">
        <v>2</v>
      </c>
      <c r="OKK1215" s="202" t="s">
        <v>237</v>
      </c>
      <c r="OKL1215" s="203">
        <v>0</v>
      </c>
      <c r="OKM1215" s="203">
        <v>210</v>
      </c>
      <c r="OKN1215" s="75">
        <f t="shared" si="480"/>
        <v>448.774</v>
      </c>
      <c r="OKO1215" s="200" t="s">
        <v>29</v>
      </c>
      <c r="OKP1215" s="255" t="s">
        <v>26</v>
      </c>
      <c r="OKQ1215" s="201">
        <v>7</v>
      </c>
      <c r="OKR1215" s="201">
        <v>2</v>
      </c>
      <c r="OKS1215" s="202" t="s">
        <v>237</v>
      </c>
      <c r="OKT1215" s="203">
        <v>0</v>
      </c>
      <c r="OKU1215" s="203">
        <v>210</v>
      </c>
      <c r="OKV1215" s="75">
        <f t="shared" si="480"/>
        <v>448.774</v>
      </c>
      <c r="OKW1215" s="200" t="s">
        <v>29</v>
      </c>
      <c r="OKX1215" s="255" t="s">
        <v>26</v>
      </c>
      <c r="OKY1215" s="201">
        <v>7</v>
      </c>
      <c r="OKZ1215" s="201">
        <v>2</v>
      </c>
      <c r="OLA1215" s="202" t="s">
        <v>237</v>
      </c>
      <c r="OLB1215" s="203">
        <v>0</v>
      </c>
      <c r="OLC1215" s="203">
        <v>210</v>
      </c>
      <c r="OLD1215" s="75">
        <f t="shared" si="480"/>
        <v>448.774</v>
      </c>
      <c r="OLE1215" s="200" t="s">
        <v>29</v>
      </c>
      <c r="OLF1215" s="255" t="s">
        <v>26</v>
      </c>
      <c r="OLG1215" s="201">
        <v>7</v>
      </c>
      <c r="OLH1215" s="201">
        <v>2</v>
      </c>
      <c r="OLI1215" s="202" t="s">
        <v>237</v>
      </c>
      <c r="OLJ1215" s="203">
        <v>0</v>
      </c>
      <c r="OLK1215" s="203">
        <v>210</v>
      </c>
      <c r="OLL1215" s="75">
        <f t="shared" si="480"/>
        <v>448.774</v>
      </c>
      <c r="OLM1215" s="200" t="s">
        <v>29</v>
      </c>
      <c r="OLN1215" s="255" t="s">
        <v>26</v>
      </c>
      <c r="OLO1215" s="201">
        <v>7</v>
      </c>
      <c r="OLP1215" s="201">
        <v>2</v>
      </c>
      <c r="OLQ1215" s="202" t="s">
        <v>237</v>
      </c>
      <c r="OLR1215" s="203">
        <v>0</v>
      </c>
      <c r="OLS1215" s="203">
        <v>210</v>
      </c>
      <c r="OLT1215" s="75">
        <f t="shared" ref="OLT1215:ONX1215" si="481">OLT1216+OLT1217</f>
        <v>448.774</v>
      </c>
      <c r="OLU1215" s="200" t="s">
        <v>29</v>
      </c>
      <c r="OLV1215" s="255" t="s">
        <v>26</v>
      </c>
      <c r="OLW1215" s="201">
        <v>7</v>
      </c>
      <c r="OLX1215" s="201">
        <v>2</v>
      </c>
      <c r="OLY1215" s="202" t="s">
        <v>237</v>
      </c>
      <c r="OLZ1215" s="203">
        <v>0</v>
      </c>
      <c r="OMA1215" s="203">
        <v>210</v>
      </c>
      <c r="OMB1215" s="75">
        <f t="shared" si="481"/>
        <v>448.774</v>
      </c>
      <c r="OMC1215" s="200" t="s">
        <v>29</v>
      </c>
      <c r="OMD1215" s="255" t="s">
        <v>26</v>
      </c>
      <c r="OME1215" s="201">
        <v>7</v>
      </c>
      <c r="OMF1215" s="201">
        <v>2</v>
      </c>
      <c r="OMG1215" s="202" t="s">
        <v>237</v>
      </c>
      <c r="OMH1215" s="203">
        <v>0</v>
      </c>
      <c r="OMI1215" s="203">
        <v>210</v>
      </c>
      <c r="OMJ1215" s="75">
        <f t="shared" si="481"/>
        <v>448.774</v>
      </c>
      <c r="OMK1215" s="200" t="s">
        <v>29</v>
      </c>
      <c r="OML1215" s="255" t="s">
        <v>26</v>
      </c>
      <c r="OMM1215" s="201">
        <v>7</v>
      </c>
      <c r="OMN1215" s="201">
        <v>2</v>
      </c>
      <c r="OMO1215" s="202" t="s">
        <v>237</v>
      </c>
      <c r="OMP1215" s="203">
        <v>0</v>
      </c>
      <c r="OMQ1215" s="203">
        <v>210</v>
      </c>
      <c r="OMR1215" s="75">
        <f t="shared" si="481"/>
        <v>448.774</v>
      </c>
      <c r="OMS1215" s="200" t="s">
        <v>29</v>
      </c>
      <c r="OMT1215" s="255" t="s">
        <v>26</v>
      </c>
      <c r="OMU1215" s="201">
        <v>7</v>
      </c>
      <c r="OMV1215" s="201">
        <v>2</v>
      </c>
      <c r="OMW1215" s="202" t="s">
        <v>237</v>
      </c>
      <c r="OMX1215" s="203">
        <v>0</v>
      </c>
      <c r="OMY1215" s="203">
        <v>210</v>
      </c>
      <c r="OMZ1215" s="75">
        <f t="shared" si="481"/>
        <v>448.774</v>
      </c>
      <c r="ONA1215" s="200" t="s">
        <v>29</v>
      </c>
      <c r="ONB1215" s="255" t="s">
        <v>26</v>
      </c>
      <c r="ONC1215" s="201">
        <v>7</v>
      </c>
      <c r="OND1215" s="201">
        <v>2</v>
      </c>
      <c r="ONE1215" s="202" t="s">
        <v>237</v>
      </c>
      <c r="ONF1215" s="203">
        <v>0</v>
      </c>
      <c r="ONG1215" s="203">
        <v>210</v>
      </c>
      <c r="ONH1215" s="75">
        <f t="shared" si="481"/>
        <v>448.774</v>
      </c>
      <c r="ONI1215" s="200" t="s">
        <v>29</v>
      </c>
      <c r="ONJ1215" s="255" t="s">
        <v>26</v>
      </c>
      <c r="ONK1215" s="201">
        <v>7</v>
      </c>
      <c r="ONL1215" s="201">
        <v>2</v>
      </c>
      <c r="ONM1215" s="202" t="s">
        <v>237</v>
      </c>
      <c r="ONN1215" s="203">
        <v>0</v>
      </c>
      <c r="ONO1215" s="203">
        <v>210</v>
      </c>
      <c r="ONP1215" s="75">
        <f t="shared" si="481"/>
        <v>448.774</v>
      </c>
      <c r="ONQ1215" s="200" t="s">
        <v>29</v>
      </c>
      <c r="ONR1215" s="255" t="s">
        <v>26</v>
      </c>
      <c r="ONS1215" s="201">
        <v>7</v>
      </c>
      <c r="ONT1215" s="201">
        <v>2</v>
      </c>
      <c r="ONU1215" s="202" t="s">
        <v>237</v>
      </c>
      <c r="ONV1215" s="203">
        <v>0</v>
      </c>
      <c r="ONW1215" s="203">
        <v>210</v>
      </c>
      <c r="ONX1215" s="75">
        <f t="shared" si="481"/>
        <v>448.774</v>
      </c>
      <c r="ONY1215" s="200" t="s">
        <v>29</v>
      </c>
      <c r="ONZ1215" s="255" t="s">
        <v>26</v>
      </c>
      <c r="OOA1215" s="201">
        <v>7</v>
      </c>
      <c r="OOB1215" s="201">
        <v>2</v>
      </c>
      <c r="OOC1215" s="202" t="s">
        <v>237</v>
      </c>
      <c r="OOD1215" s="203">
        <v>0</v>
      </c>
      <c r="OOE1215" s="203">
        <v>210</v>
      </c>
      <c r="OOF1215" s="75">
        <f t="shared" ref="OOF1215:OQJ1215" si="482">OOF1216+OOF1217</f>
        <v>448.774</v>
      </c>
      <c r="OOG1215" s="200" t="s">
        <v>29</v>
      </c>
      <c r="OOH1215" s="255" t="s">
        <v>26</v>
      </c>
      <c r="OOI1215" s="201">
        <v>7</v>
      </c>
      <c r="OOJ1215" s="201">
        <v>2</v>
      </c>
      <c r="OOK1215" s="202" t="s">
        <v>237</v>
      </c>
      <c r="OOL1215" s="203">
        <v>0</v>
      </c>
      <c r="OOM1215" s="203">
        <v>210</v>
      </c>
      <c r="OON1215" s="75">
        <f t="shared" si="482"/>
        <v>448.774</v>
      </c>
      <c r="OOO1215" s="200" t="s">
        <v>29</v>
      </c>
      <c r="OOP1215" s="255" t="s">
        <v>26</v>
      </c>
      <c r="OOQ1215" s="201">
        <v>7</v>
      </c>
      <c r="OOR1215" s="201">
        <v>2</v>
      </c>
      <c r="OOS1215" s="202" t="s">
        <v>237</v>
      </c>
      <c r="OOT1215" s="203">
        <v>0</v>
      </c>
      <c r="OOU1215" s="203">
        <v>210</v>
      </c>
      <c r="OOV1215" s="75">
        <f t="shared" si="482"/>
        <v>448.774</v>
      </c>
      <c r="OOW1215" s="200" t="s">
        <v>29</v>
      </c>
      <c r="OOX1215" s="255" t="s">
        <v>26</v>
      </c>
      <c r="OOY1215" s="201">
        <v>7</v>
      </c>
      <c r="OOZ1215" s="201">
        <v>2</v>
      </c>
      <c r="OPA1215" s="202" t="s">
        <v>237</v>
      </c>
      <c r="OPB1215" s="203">
        <v>0</v>
      </c>
      <c r="OPC1215" s="203">
        <v>210</v>
      </c>
      <c r="OPD1215" s="75">
        <f t="shared" si="482"/>
        <v>448.774</v>
      </c>
      <c r="OPE1215" s="200" t="s">
        <v>29</v>
      </c>
      <c r="OPF1215" s="255" t="s">
        <v>26</v>
      </c>
      <c r="OPG1215" s="201">
        <v>7</v>
      </c>
      <c r="OPH1215" s="201">
        <v>2</v>
      </c>
      <c r="OPI1215" s="202" t="s">
        <v>237</v>
      </c>
      <c r="OPJ1215" s="203">
        <v>0</v>
      </c>
      <c r="OPK1215" s="203">
        <v>210</v>
      </c>
      <c r="OPL1215" s="75">
        <f t="shared" si="482"/>
        <v>448.774</v>
      </c>
      <c r="OPM1215" s="200" t="s">
        <v>29</v>
      </c>
      <c r="OPN1215" s="255" t="s">
        <v>26</v>
      </c>
      <c r="OPO1215" s="201">
        <v>7</v>
      </c>
      <c r="OPP1215" s="201">
        <v>2</v>
      </c>
      <c r="OPQ1215" s="202" t="s">
        <v>237</v>
      </c>
      <c r="OPR1215" s="203">
        <v>0</v>
      </c>
      <c r="OPS1215" s="203">
        <v>210</v>
      </c>
      <c r="OPT1215" s="75">
        <f t="shared" si="482"/>
        <v>448.774</v>
      </c>
      <c r="OPU1215" s="200" t="s">
        <v>29</v>
      </c>
      <c r="OPV1215" s="255" t="s">
        <v>26</v>
      </c>
      <c r="OPW1215" s="201">
        <v>7</v>
      </c>
      <c r="OPX1215" s="201">
        <v>2</v>
      </c>
      <c r="OPY1215" s="202" t="s">
        <v>237</v>
      </c>
      <c r="OPZ1215" s="203">
        <v>0</v>
      </c>
      <c r="OQA1215" s="203">
        <v>210</v>
      </c>
      <c r="OQB1215" s="75">
        <f t="shared" si="482"/>
        <v>448.774</v>
      </c>
      <c r="OQC1215" s="200" t="s">
        <v>29</v>
      </c>
      <c r="OQD1215" s="255" t="s">
        <v>26</v>
      </c>
      <c r="OQE1215" s="201">
        <v>7</v>
      </c>
      <c r="OQF1215" s="201">
        <v>2</v>
      </c>
      <c r="OQG1215" s="202" t="s">
        <v>237</v>
      </c>
      <c r="OQH1215" s="203">
        <v>0</v>
      </c>
      <c r="OQI1215" s="203">
        <v>210</v>
      </c>
      <c r="OQJ1215" s="75">
        <f t="shared" si="482"/>
        <v>448.774</v>
      </c>
      <c r="OQK1215" s="200" t="s">
        <v>29</v>
      </c>
      <c r="OQL1215" s="255" t="s">
        <v>26</v>
      </c>
      <c r="OQM1215" s="201">
        <v>7</v>
      </c>
      <c r="OQN1215" s="201">
        <v>2</v>
      </c>
      <c r="OQO1215" s="202" t="s">
        <v>237</v>
      </c>
      <c r="OQP1215" s="203">
        <v>0</v>
      </c>
      <c r="OQQ1215" s="203">
        <v>210</v>
      </c>
      <c r="OQR1215" s="75">
        <f t="shared" ref="OQR1215:OSV1215" si="483">OQR1216+OQR1217</f>
        <v>448.774</v>
      </c>
      <c r="OQS1215" s="200" t="s">
        <v>29</v>
      </c>
      <c r="OQT1215" s="255" t="s">
        <v>26</v>
      </c>
      <c r="OQU1215" s="201">
        <v>7</v>
      </c>
      <c r="OQV1215" s="201">
        <v>2</v>
      </c>
      <c r="OQW1215" s="202" t="s">
        <v>237</v>
      </c>
      <c r="OQX1215" s="203">
        <v>0</v>
      </c>
      <c r="OQY1215" s="203">
        <v>210</v>
      </c>
      <c r="OQZ1215" s="75">
        <f t="shared" si="483"/>
        <v>448.774</v>
      </c>
      <c r="ORA1215" s="200" t="s">
        <v>29</v>
      </c>
      <c r="ORB1215" s="255" t="s">
        <v>26</v>
      </c>
      <c r="ORC1215" s="201">
        <v>7</v>
      </c>
      <c r="ORD1215" s="201">
        <v>2</v>
      </c>
      <c r="ORE1215" s="202" t="s">
        <v>237</v>
      </c>
      <c r="ORF1215" s="203">
        <v>0</v>
      </c>
      <c r="ORG1215" s="203">
        <v>210</v>
      </c>
      <c r="ORH1215" s="75">
        <f t="shared" si="483"/>
        <v>448.774</v>
      </c>
      <c r="ORI1215" s="200" t="s">
        <v>29</v>
      </c>
      <c r="ORJ1215" s="255" t="s">
        <v>26</v>
      </c>
      <c r="ORK1215" s="201">
        <v>7</v>
      </c>
      <c r="ORL1215" s="201">
        <v>2</v>
      </c>
      <c r="ORM1215" s="202" t="s">
        <v>237</v>
      </c>
      <c r="ORN1215" s="203">
        <v>0</v>
      </c>
      <c r="ORO1215" s="203">
        <v>210</v>
      </c>
      <c r="ORP1215" s="75">
        <f t="shared" si="483"/>
        <v>448.774</v>
      </c>
      <c r="ORQ1215" s="200" t="s">
        <v>29</v>
      </c>
      <c r="ORR1215" s="255" t="s">
        <v>26</v>
      </c>
      <c r="ORS1215" s="201">
        <v>7</v>
      </c>
      <c r="ORT1215" s="201">
        <v>2</v>
      </c>
      <c r="ORU1215" s="202" t="s">
        <v>237</v>
      </c>
      <c r="ORV1215" s="203">
        <v>0</v>
      </c>
      <c r="ORW1215" s="203">
        <v>210</v>
      </c>
      <c r="ORX1215" s="75">
        <f t="shared" si="483"/>
        <v>448.774</v>
      </c>
      <c r="ORY1215" s="200" t="s">
        <v>29</v>
      </c>
      <c r="ORZ1215" s="255" t="s">
        <v>26</v>
      </c>
      <c r="OSA1215" s="201">
        <v>7</v>
      </c>
      <c r="OSB1215" s="201">
        <v>2</v>
      </c>
      <c r="OSC1215" s="202" t="s">
        <v>237</v>
      </c>
      <c r="OSD1215" s="203">
        <v>0</v>
      </c>
      <c r="OSE1215" s="203">
        <v>210</v>
      </c>
      <c r="OSF1215" s="75">
        <f t="shared" si="483"/>
        <v>448.774</v>
      </c>
      <c r="OSG1215" s="200" t="s">
        <v>29</v>
      </c>
      <c r="OSH1215" s="255" t="s">
        <v>26</v>
      </c>
      <c r="OSI1215" s="201">
        <v>7</v>
      </c>
      <c r="OSJ1215" s="201">
        <v>2</v>
      </c>
      <c r="OSK1215" s="202" t="s">
        <v>237</v>
      </c>
      <c r="OSL1215" s="203">
        <v>0</v>
      </c>
      <c r="OSM1215" s="203">
        <v>210</v>
      </c>
      <c r="OSN1215" s="75">
        <f t="shared" si="483"/>
        <v>448.774</v>
      </c>
      <c r="OSO1215" s="200" t="s">
        <v>29</v>
      </c>
      <c r="OSP1215" s="255" t="s">
        <v>26</v>
      </c>
      <c r="OSQ1215" s="201">
        <v>7</v>
      </c>
      <c r="OSR1215" s="201">
        <v>2</v>
      </c>
      <c r="OSS1215" s="202" t="s">
        <v>237</v>
      </c>
      <c r="OST1215" s="203">
        <v>0</v>
      </c>
      <c r="OSU1215" s="203">
        <v>210</v>
      </c>
      <c r="OSV1215" s="75">
        <f t="shared" si="483"/>
        <v>448.774</v>
      </c>
      <c r="OSW1215" s="200" t="s">
        <v>29</v>
      </c>
      <c r="OSX1215" s="255" t="s">
        <v>26</v>
      </c>
      <c r="OSY1215" s="201">
        <v>7</v>
      </c>
      <c r="OSZ1215" s="201">
        <v>2</v>
      </c>
      <c r="OTA1215" s="202" t="s">
        <v>237</v>
      </c>
      <c r="OTB1215" s="203">
        <v>0</v>
      </c>
      <c r="OTC1215" s="203">
        <v>210</v>
      </c>
      <c r="OTD1215" s="75">
        <f t="shared" ref="OTD1215:OVH1215" si="484">OTD1216+OTD1217</f>
        <v>448.774</v>
      </c>
      <c r="OTE1215" s="200" t="s">
        <v>29</v>
      </c>
      <c r="OTF1215" s="255" t="s">
        <v>26</v>
      </c>
      <c r="OTG1215" s="201">
        <v>7</v>
      </c>
      <c r="OTH1215" s="201">
        <v>2</v>
      </c>
      <c r="OTI1215" s="202" t="s">
        <v>237</v>
      </c>
      <c r="OTJ1215" s="203">
        <v>0</v>
      </c>
      <c r="OTK1215" s="203">
        <v>210</v>
      </c>
      <c r="OTL1215" s="75">
        <f t="shared" si="484"/>
        <v>448.774</v>
      </c>
      <c r="OTM1215" s="200" t="s">
        <v>29</v>
      </c>
      <c r="OTN1215" s="255" t="s">
        <v>26</v>
      </c>
      <c r="OTO1215" s="201">
        <v>7</v>
      </c>
      <c r="OTP1215" s="201">
        <v>2</v>
      </c>
      <c r="OTQ1215" s="202" t="s">
        <v>237</v>
      </c>
      <c r="OTR1215" s="203">
        <v>0</v>
      </c>
      <c r="OTS1215" s="203">
        <v>210</v>
      </c>
      <c r="OTT1215" s="75">
        <f t="shared" si="484"/>
        <v>448.774</v>
      </c>
      <c r="OTU1215" s="200" t="s">
        <v>29</v>
      </c>
      <c r="OTV1215" s="255" t="s">
        <v>26</v>
      </c>
      <c r="OTW1215" s="201">
        <v>7</v>
      </c>
      <c r="OTX1215" s="201">
        <v>2</v>
      </c>
      <c r="OTY1215" s="202" t="s">
        <v>237</v>
      </c>
      <c r="OTZ1215" s="203">
        <v>0</v>
      </c>
      <c r="OUA1215" s="203">
        <v>210</v>
      </c>
      <c r="OUB1215" s="75">
        <f t="shared" si="484"/>
        <v>448.774</v>
      </c>
      <c r="OUC1215" s="200" t="s">
        <v>29</v>
      </c>
      <c r="OUD1215" s="255" t="s">
        <v>26</v>
      </c>
      <c r="OUE1215" s="201">
        <v>7</v>
      </c>
      <c r="OUF1215" s="201">
        <v>2</v>
      </c>
      <c r="OUG1215" s="202" t="s">
        <v>237</v>
      </c>
      <c r="OUH1215" s="203">
        <v>0</v>
      </c>
      <c r="OUI1215" s="203">
        <v>210</v>
      </c>
      <c r="OUJ1215" s="75">
        <f t="shared" si="484"/>
        <v>448.774</v>
      </c>
      <c r="OUK1215" s="200" t="s">
        <v>29</v>
      </c>
      <c r="OUL1215" s="255" t="s">
        <v>26</v>
      </c>
      <c r="OUM1215" s="201">
        <v>7</v>
      </c>
      <c r="OUN1215" s="201">
        <v>2</v>
      </c>
      <c r="OUO1215" s="202" t="s">
        <v>237</v>
      </c>
      <c r="OUP1215" s="203">
        <v>0</v>
      </c>
      <c r="OUQ1215" s="203">
        <v>210</v>
      </c>
      <c r="OUR1215" s="75">
        <f t="shared" si="484"/>
        <v>448.774</v>
      </c>
      <c r="OUS1215" s="200" t="s">
        <v>29</v>
      </c>
      <c r="OUT1215" s="255" t="s">
        <v>26</v>
      </c>
      <c r="OUU1215" s="201">
        <v>7</v>
      </c>
      <c r="OUV1215" s="201">
        <v>2</v>
      </c>
      <c r="OUW1215" s="202" t="s">
        <v>237</v>
      </c>
      <c r="OUX1215" s="203">
        <v>0</v>
      </c>
      <c r="OUY1215" s="203">
        <v>210</v>
      </c>
      <c r="OUZ1215" s="75">
        <f t="shared" si="484"/>
        <v>448.774</v>
      </c>
      <c r="OVA1215" s="200" t="s">
        <v>29</v>
      </c>
      <c r="OVB1215" s="255" t="s">
        <v>26</v>
      </c>
      <c r="OVC1215" s="201">
        <v>7</v>
      </c>
      <c r="OVD1215" s="201">
        <v>2</v>
      </c>
      <c r="OVE1215" s="202" t="s">
        <v>237</v>
      </c>
      <c r="OVF1215" s="203">
        <v>0</v>
      </c>
      <c r="OVG1215" s="203">
        <v>210</v>
      </c>
      <c r="OVH1215" s="75">
        <f t="shared" si="484"/>
        <v>448.774</v>
      </c>
      <c r="OVI1215" s="200" t="s">
        <v>29</v>
      </c>
      <c r="OVJ1215" s="255" t="s">
        <v>26</v>
      </c>
      <c r="OVK1215" s="201">
        <v>7</v>
      </c>
      <c r="OVL1215" s="201">
        <v>2</v>
      </c>
      <c r="OVM1215" s="202" t="s">
        <v>237</v>
      </c>
      <c r="OVN1215" s="203">
        <v>0</v>
      </c>
      <c r="OVO1215" s="203">
        <v>210</v>
      </c>
      <c r="OVP1215" s="75">
        <f t="shared" ref="OVP1215:OXT1215" si="485">OVP1216+OVP1217</f>
        <v>448.774</v>
      </c>
      <c r="OVQ1215" s="200" t="s">
        <v>29</v>
      </c>
      <c r="OVR1215" s="255" t="s">
        <v>26</v>
      </c>
      <c r="OVS1215" s="201">
        <v>7</v>
      </c>
      <c r="OVT1215" s="201">
        <v>2</v>
      </c>
      <c r="OVU1215" s="202" t="s">
        <v>237</v>
      </c>
      <c r="OVV1215" s="203">
        <v>0</v>
      </c>
      <c r="OVW1215" s="203">
        <v>210</v>
      </c>
      <c r="OVX1215" s="75">
        <f t="shared" si="485"/>
        <v>448.774</v>
      </c>
      <c r="OVY1215" s="200" t="s">
        <v>29</v>
      </c>
      <c r="OVZ1215" s="255" t="s">
        <v>26</v>
      </c>
      <c r="OWA1215" s="201">
        <v>7</v>
      </c>
      <c r="OWB1215" s="201">
        <v>2</v>
      </c>
      <c r="OWC1215" s="202" t="s">
        <v>237</v>
      </c>
      <c r="OWD1215" s="203">
        <v>0</v>
      </c>
      <c r="OWE1215" s="203">
        <v>210</v>
      </c>
      <c r="OWF1215" s="75">
        <f t="shared" si="485"/>
        <v>448.774</v>
      </c>
      <c r="OWG1215" s="200" t="s">
        <v>29</v>
      </c>
      <c r="OWH1215" s="255" t="s">
        <v>26</v>
      </c>
      <c r="OWI1215" s="201">
        <v>7</v>
      </c>
      <c r="OWJ1215" s="201">
        <v>2</v>
      </c>
      <c r="OWK1215" s="202" t="s">
        <v>237</v>
      </c>
      <c r="OWL1215" s="203">
        <v>0</v>
      </c>
      <c r="OWM1215" s="203">
        <v>210</v>
      </c>
      <c r="OWN1215" s="75">
        <f t="shared" si="485"/>
        <v>448.774</v>
      </c>
      <c r="OWO1215" s="200" t="s">
        <v>29</v>
      </c>
      <c r="OWP1215" s="255" t="s">
        <v>26</v>
      </c>
      <c r="OWQ1215" s="201">
        <v>7</v>
      </c>
      <c r="OWR1215" s="201">
        <v>2</v>
      </c>
      <c r="OWS1215" s="202" t="s">
        <v>237</v>
      </c>
      <c r="OWT1215" s="203">
        <v>0</v>
      </c>
      <c r="OWU1215" s="203">
        <v>210</v>
      </c>
      <c r="OWV1215" s="75">
        <f t="shared" si="485"/>
        <v>448.774</v>
      </c>
      <c r="OWW1215" s="200" t="s">
        <v>29</v>
      </c>
      <c r="OWX1215" s="255" t="s">
        <v>26</v>
      </c>
      <c r="OWY1215" s="201">
        <v>7</v>
      </c>
      <c r="OWZ1215" s="201">
        <v>2</v>
      </c>
      <c r="OXA1215" s="202" t="s">
        <v>237</v>
      </c>
      <c r="OXB1215" s="203">
        <v>0</v>
      </c>
      <c r="OXC1215" s="203">
        <v>210</v>
      </c>
      <c r="OXD1215" s="75">
        <f t="shared" si="485"/>
        <v>448.774</v>
      </c>
      <c r="OXE1215" s="200" t="s">
        <v>29</v>
      </c>
      <c r="OXF1215" s="255" t="s">
        <v>26</v>
      </c>
      <c r="OXG1215" s="201">
        <v>7</v>
      </c>
      <c r="OXH1215" s="201">
        <v>2</v>
      </c>
      <c r="OXI1215" s="202" t="s">
        <v>237</v>
      </c>
      <c r="OXJ1215" s="203">
        <v>0</v>
      </c>
      <c r="OXK1215" s="203">
        <v>210</v>
      </c>
      <c r="OXL1215" s="75">
        <f t="shared" si="485"/>
        <v>448.774</v>
      </c>
      <c r="OXM1215" s="200" t="s">
        <v>29</v>
      </c>
      <c r="OXN1215" s="255" t="s">
        <v>26</v>
      </c>
      <c r="OXO1215" s="201">
        <v>7</v>
      </c>
      <c r="OXP1215" s="201">
        <v>2</v>
      </c>
      <c r="OXQ1215" s="202" t="s">
        <v>237</v>
      </c>
      <c r="OXR1215" s="203">
        <v>0</v>
      </c>
      <c r="OXS1215" s="203">
        <v>210</v>
      </c>
      <c r="OXT1215" s="75">
        <f t="shared" si="485"/>
        <v>448.774</v>
      </c>
      <c r="OXU1215" s="200" t="s">
        <v>29</v>
      </c>
      <c r="OXV1215" s="255" t="s">
        <v>26</v>
      </c>
      <c r="OXW1215" s="201">
        <v>7</v>
      </c>
      <c r="OXX1215" s="201">
        <v>2</v>
      </c>
      <c r="OXY1215" s="202" t="s">
        <v>237</v>
      </c>
      <c r="OXZ1215" s="203">
        <v>0</v>
      </c>
      <c r="OYA1215" s="203">
        <v>210</v>
      </c>
      <c r="OYB1215" s="75">
        <f t="shared" ref="OYB1215:PAF1215" si="486">OYB1216+OYB1217</f>
        <v>448.774</v>
      </c>
      <c r="OYC1215" s="200" t="s">
        <v>29</v>
      </c>
      <c r="OYD1215" s="255" t="s">
        <v>26</v>
      </c>
      <c r="OYE1215" s="201">
        <v>7</v>
      </c>
      <c r="OYF1215" s="201">
        <v>2</v>
      </c>
      <c r="OYG1215" s="202" t="s">
        <v>237</v>
      </c>
      <c r="OYH1215" s="203">
        <v>0</v>
      </c>
      <c r="OYI1215" s="203">
        <v>210</v>
      </c>
      <c r="OYJ1215" s="75">
        <f t="shared" si="486"/>
        <v>448.774</v>
      </c>
      <c r="OYK1215" s="200" t="s">
        <v>29</v>
      </c>
      <c r="OYL1215" s="255" t="s">
        <v>26</v>
      </c>
      <c r="OYM1215" s="201">
        <v>7</v>
      </c>
      <c r="OYN1215" s="201">
        <v>2</v>
      </c>
      <c r="OYO1215" s="202" t="s">
        <v>237</v>
      </c>
      <c r="OYP1215" s="203">
        <v>0</v>
      </c>
      <c r="OYQ1215" s="203">
        <v>210</v>
      </c>
      <c r="OYR1215" s="75">
        <f t="shared" si="486"/>
        <v>448.774</v>
      </c>
      <c r="OYS1215" s="200" t="s">
        <v>29</v>
      </c>
      <c r="OYT1215" s="255" t="s">
        <v>26</v>
      </c>
      <c r="OYU1215" s="201">
        <v>7</v>
      </c>
      <c r="OYV1215" s="201">
        <v>2</v>
      </c>
      <c r="OYW1215" s="202" t="s">
        <v>237</v>
      </c>
      <c r="OYX1215" s="203">
        <v>0</v>
      </c>
      <c r="OYY1215" s="203">
        <v>210</v>
      </c>
      <c r="OYZ1215" s="75">
        <f t="shared" si="486"/>
        <v>448.774</v>
      </c>
      <c r="OZA1215" s="200" t="s">
        <v>29</v>
      </c>
      <c r="OZB1215" s="255" t="s">
        <v>26</v>
      </c>
      <c r="OZC1215" s="201">
        <v>7</v>
      </c>
      <c r="OZD1215" s="201">
        <v>2</v>
      </c>
      <c r="OZE1215" s="202" t="s">
        <v>237</v>
      </c>
      <c r="OZF1215" s="203">
        <v>0</v>
      </c>
      <c r="OZG1215" s="203">
        <v>210</v>
      </c>
      <c r="OZH1215" s="75">
        <f t="shared" si="486"/>
        <v>448.774</v>
      </c>
      <c r="OZI1215" s="200" t="s">
        <v>29</v>
      </c>
      <c r="OZJ1215" s="255" t="s">
        <v>26</v>
      </c>
      <c r="OZK1215" s="201">
        <v>7</v>
      </c>
      <c r="OZL1215" s="201">
        <v>2</v>
      </c>
      <c r="OZM1215" s="202" t="s">
        <v>237</v>
      </c>
      <c r="OZN1215" s="203">
        <v>0</v>
      </c>
      <c r="OZO1215" s="203">
        <v>210</v>
      </c>
      <c r="OZP1215" s="75">
        <f t="shared" si="486"/>
        <v>448.774</v>
      </c>
      <c r="OZQ1215" s="200" t="s">
        <v>29</v>
      </c>
      <c r="OZR1215" s="255" t="s">
        <v>26</v>
      </c>
      <c r="OZS1215" s="201">
        <v>7</v>
      </c>
      <c r="OZT1215" s="201">
        <v>2</v>
      </c>
      <c r="OZU1215" s="202" t="s">
        <v>237</v>
      </c>
      <c r="OZV1215" s="203">
        <v>0</v>
      </c>
      <c r="OZW1215" s="203">
        <v>210</v>
      </c>
      <c r="OZX1215" s="75">
        <f t="shared" si="486"/>
        <v>448.774</v>
      </c>
      <c r="OZY1215" s="200" t="s">
        <v>29</v>
      </c>
      <c r="OZZ1215" s="255" t="s">
        <v>26</v>
      </c>
      <c r="PAA1215" s="201">
        <v>7</v>
      </c>
      <c r="PAB1215" s="201">
        <v>2</v>
      </c>
      <c r="PAC1215" s="202" t="s">
        <v>237</v>
      </c>
      <c r="PAD1215" s="203">
        <v>0</v>
      </c>
      <c r="PAE1215" s="203">
        <v>210</v>
      </c>
      <c r="PAF1215" s="75">
        <f t="shared" si="486"/>
        <v>448.774</v>
      </c>
      <c r="PAG1215" s="200" t="s">
        <v>29</v>
      </c>
      <c r="PAH1215" s="255" t="s">
        <v>26</v>
      </c>
      <c r="PAI1215" s="201">
        <v>7</v>
      </c>
      <c r="PAJ1215" s="201">
        <v>2</v>
      </c>
      <c r="PAK1215" s="202" t="s">
        <v>237</v>
      </c>
      <c r="PAL1215" s="203">
        <v>0</v>
      </c>
      <c r="PAM1215" s="203">
        <v>210</v>
      </c>
      <c r="PAN1215" s="75">
        <f t="shared" ref="PAN1215:PCR1215" si="487">PAN1216+PAN1217</f>
        <v>448.774</v>
      </c>
      <c r="PAO1215" s="200" t="s">
        <v>29</v>
      </c>
      <c r="PAP1215" s="255" t="s">
        <v>26</v>
      </c>
      <c r="PAQ1215" s="201">
        <v>7</v>
      </c>
      <c r="PAR1215" s="201">
        <v>2</v>
      </c>
      <c r="PAS1215" s="202" t="s">
        <v>237</v>
      </c>
      <c r="PAT1215" s="203">
        <v>0</v>
      </c>
      <c r="PAU1215" s="203">
        <v>210</v>
      </c>
      <c r="PAV1215" s="75">
        <f t="shared" si="487"/>
        <v>448.774</v>
      </c>
      <c r="PAW1215" s="200" t="s">
        <v>29</v>
      </c>
      <c r="PAX1215" s="255" t="s">
        <v>26</v>
      </c>
      <c r="PAY1215" s="201">
        <v>7</v>
      </c>
      <c r="PAZ1215" s="201">
        <v>2</v>
      </c>
      <c r="PBA1215" s="202" t="s">
        <v>237</v>
      </c>
      <c r="PBB1215" s="203">
        <v>0</v>
      </c>
      <c r="PBC1215" s="203">
        <v>210</v>
      </c>
      <c r="PBD1215" s="75">
        <f t="shared" si="487"/>
        <v>448.774</v>
      </c>
      <c r="PBE1215" s="200" t="s">
        <v>29</v>
      </c>
      <c r="PBF1215" s="255" t="s">
        <v>26</v>
      </c>
      <c r="PBG1215" s="201">
        <v>7</v>
      </c>
      <c r="PBH1215" s="201">
        <v>2</v>
      </c>
      <c r="PBI1215" s="202" t="s">
        <v>237</v>
      </c>
      <c r="PBJ1215" s="203">
        <v>0</v>
      </c>
      <c r="PBK1215" s="203">
        <v>210</v>
      </c>
      <c r="PBL1215" s="75">
        <f t="shared" si="487"/>
        <v>448.774</v>
      </c>
      <c r="PBM1215" s="200" t="s">
        <v>29</v>
      </c>
      <c r="PBN1215" s="255" t="s">
        <v>26</v>
      </c>
      <c r="PBO1215" s="201">
        <v>7</v>
      </c>
      <c r="PBP1215" s="201">
        <v>2</v>
      </c>
      <c r="PBQ1215" s="202" t="s">
        <v>237</v>
      </c>
      <c r="PBR1215" s="203">
        <v>0</v>
      </c>
      <c r="PBS1215" s="203">
        <v>210</v>
      </c>
      <c r="PBT1215" s="75">
        <f t="shared" si="487"/>
        <v>448.774</v>
      </c>
      <c r="PBU1215" s="200" t="s">
        <v>29</v>
      </c>
      <c r="PBV1215" s="255" t="s">
        <v>26</v>
      </c>
      <c r="PBW1215" s="201">
        <v>7</v>
      </c>
      <c r="PBX1215" s="201">
        <v>2</v>
      </c>
      <c r="PBY1215" s="202" t="s">
        <v>237</v>
      </c>
      <c r="PBZ1215" s="203">
        <v>0</v>
      </c>
      <c r="PCA1215" s="203">
        <v>210</v>
      </c>
      <c r="PCB1215" s="75">
        <f t="shared" si="487"/>
        <v>448.774</v>
      </c>
      <c r="PCC1215" s="200" t="s">
        <v>29</v>
      </c>
      <c r="PCD1215" s="255" t="s">
        <v>26</v>
      </c>
      <c r="PCE1215" s="201">
        <v>7</v>
      </c>
      <c r="PCF1215" s="201">
        <v>2</v>
      </c>
      <c r="PCG1215" s="202" t="s">
        <v>237</v>
      </c>
      <c r="PCH1215" s="203">
        <v>0</v>
      </c>
      <c r="PCI1215" s="203">
        <v>210</v>
      </c>
      <c r="PCJ1215" s="75">
        <f t="shared" si="487"/>
        <v>448.774</v>
      </c>
      <c r="PCK1215" s="200" t="s">
        <v>29</v>
      </c>
      <c r="PCL1215" s="255" t="s">
        <v>26</v>
      </c>
      <c r="PCM1215" s="201">
        <v>7</v>
      </c>
      <c r="PCN1215" s="201">
        <v>2</v>
      </c>
      <c r="PCO1215" s="202" t="s">
        <v>237</v>
      </c>
      <c r="PCP1215" s="203">
        <v>0</v>
      </c>
      <c r="PCQ1215" s="203">
        <v>210</v>
      </c>
      <c r="PCR1215" s="75">
        <f t="shared" si="487"/>
        <v>448.774</v>
      </c>
      <c r="PCS1215" s="200" t="s">
        <v>29</v>
      </c>
      <c r="PCT1215" s="255" t="s">
        <v>26</v>
      </c>
      <c r="PCU1215" s="201">
        <v>7</v>
      </c>
      <c r="PCV1215" s="201">
        <v>2</v>
      </c>
      <c r="PCW1215" s="202" t="s">
        <v>237</v>
      </c>
      <c r="PCX1215" s="203">
        <v>0</v>
      </c>
      <c r="PCY1215" s="203">
        <v>210</v>
      </c>
      <c r="PCZ1215" s="75">
        <f t="shared" ref="PCZ1215:PFD1215" si="488">PCZ1216+PCZ1217</f>
        <v>448.774</v>
      </c>
      <c r="PDA1215" s="200" t="s">
        <v>29</v>
      </c>
      <c r="PDB1215" s="255" t="s">
        <v>26</v>
      </c>
      <c r="PDC1215" s="201">
        <v>7</v>
      </c>
      <c r="PDD1215" s="201">
        <v>2</v>
      </c>
      <c r="PDE1215" s="202" t="s">
        <v>237</v>
      </c>
      <c r="PDF1215" s="203">
        <v>0</v>
      </c>
      <c r="PDG1215" s="203">
        <v>210</v>
      </c>
      <c r="PDH1215" s="75">
        <f t="shared" si="488"/>
        <v>448.774</v>
      </c>
      <c r="PDI1215" s="200" t="s">
        <v>29</v>
      </c>
      <c r="PDJ1215" s="255" t="s">
        <v>26</v>
      </c>
      <c r="PDK1215" s="201">
        <v>7</v>
      </c>
      <c r="PDL1215" s="201">
        <v>2</v>
      </c>
      <c r="PDM1215" s="202" t="s">
        <v>237</v>
      </c>
      <c r="PDN1215" s="203">
        <v>0</v>
      </c>
      <c r="PDO1215" s="203">
        <v>210</v>
      </c>
      <c r="PDP1215" s="75">
        <f t="shared" si="488"/>
        <v>448.774</v>
      </c>
      <c r="PDQ1215" s="200" t="s">
        <v>29</v>
      </c>
      <c r="PDR1215" s="255" t="s">
        <v>26</v>
      </c>
      <c r="PDS1215" s="201">
        <v>7</v>
      </c>
      <c r="PDT1215" s="201">
        <v>2</v>
      </c>
      <c r="PDU1215" s="202" t="s">
        <v>237</v>
      </c>
      <c r="PDV1215" s="203">
        <v>0</v>
      </c>
      <c r="PDW1215" s="203">
        <v>210</v>
      </c>
      <c r="PDX1215" s="75">
        <f t="shared" si="488"/>
        <v>448.774</v>
      </c>
      <c r="PDY1215" s="200" t="s">
        <v>29</v>
      </c>
      <c r="PDZ1215" s="255" t="s">
        <v>26</v>
      </c>
      <c r="PEA1215" s="201">
        <v>7</v>
      </c>
      <c r="PEB1215" s="201">
        <v>2</v>
      </c>
      <c r="PEC1215" s="202" t="s">
        <v>237</v>
      </c>
      <c r="PED1215" s="203">
        <v>0</v>
      </c>
      <c r="PEE1215" s="203">
        <v>210</v>
      </c>
      <c r="PEF1215" s="75">
        <f t="shared" si="488"/>
        <v>448.774</v>
      </c>
      <c r="PEG1215" s="200" t="s">
        <v>29</v>
      </c>
      <c r="PEH1215" s="255" t="s">
        <v>26</v>
      </c>
      <c r="PEI1215" s="201">
        <v>7</v>
      </c>
      <c r="PEJ1215" s="201">
        <v>2</v>
      </c>
      <c r="PEK1215" s="202" t="s">
        <v>237</v>
      </c>
      <c r="PEL1215" s="203">
        <v>0</v>
      </c>
      <c r="PEM1215" s="203">
        <v>210</v>
      </c>
      <c r="PEN1215" s="75">
        <f t="shared" si="488"/>
        <v>448.774</v>
      </c>
      <c r="PEO1215" s="200" t="s">
        <v>29</v>
      </c>
      <c r="PEP1215" s="255" t="s">
        <v>26</v>
      </c>
      <c r="PEQ1215" s="201">
        <v>7</v>
      </c>
      <c r="PER1215" s="201">
        <v>2</v>
      </c>
      <c r="PES1215" s="202" t="s">
        <v>237</v>
      </c>
      <c r="PET1215" s="203">
        <v>0</v>
      </c>
      <c r="PEU1215" s="203">
        <v>210</v>
      </c>
      <c r="PEV1215" s="75">
        <f t="shared" si="488"/>
        <v>448.774</v>
      </c>
      <c r="PEW1215" s="200" t="s">
        <v>29</v>
      </c>
      <c r="PEX1215" s="255" t="s">
        <v>26</v>
      </c>
      <c r="PEY1215" s="201">
        <v>7</v>
      </c>
      <c r="PEZ1215" s="201">
        <v>2</v>
      </c>
      <c r="PFA1215" s="202" t="s">
        <v>237</v>
      </c>
      <c r="PFB1215" s="203">
        <v>0</v>
      </c>
      <c r="PFC1215" s="203">
        <v>210</v>
      </c>
      <c r="PFD1215" s="75">
        <f t="shared" si="488"/>
        <v>448.774</v>
      </c>
      <c r="PFE1215" s="200" t="s">
        <v>29</v>
      </c>
      <c r="PFF1215" s="255" t="s">
        <v>26</v>
      </c>
      <c r="PFG1215" s="201">
        <v>7</v>
      </c>
      <c r="PFH1215" s="201">
        <v>2</v>
      </c>
      <c r="PFI1215" s="202" t="s">
        <v>237</v>
      </c>
      <c r="PFJ1215" s="203">
        <v>0</v>
      </c>
      <c r="PFK1215" s="203">
        <v>210</v>
      </c>
      <c r="PFL1215" s="75">
        <f t="shared" ref="PFL1215:PHP1215" si="489">PFL1216+PFL1217</f>
        <v>448.774</v>
      </c>
      <c r="PFM1215" s="200" t="s">
        <v>29</v>
      </c>
      <c r="PFN1215" s="255" t="s">
        <v>26</v>
      </c>
      <c r="PFO1215" s="201">
        <v>7</v>
      </c>
      <c r="PFP1215" s="201">
        <v>2</v>
      </c>
      <c r="PFQ1215" s="202" t="s">
        <v>237</v>
      </c>
      <c r="PFR1215" s="203">
        <v>0</v>
      </c>
      <c r="PFS1215" s="203">
        <v>210</v>
      </c>
      <c r="PFT1215" s="75">
        <f t="shared" si="489"/>
        <v>448.774</v>
      </c>
      <c r="PFU1215" s="200" t="s">
        <v>29</v>
      </c>
      <c r="PFV1215" s="255" t="s">
        <v>26</v>
      </c>
      <c r="PFW1215" s="201">
        <v>7</v>
      </c>
      <c r="PFX1215" s="201">
        <v>2</v>
      </c>
      <c r="PFY1215" s="202" t="s">
        <v>237</v>
      </c>
      <c r="PFZ1215" s="203">
        <v>0</v>
      </c>
      <c r="PGA1215" s="203">
        <v>210</v>
      </c>
      <c r="PGB1215" s="75">
        <f t="shared" si="489"/>
        <v>448.774</v>
      </c>
      <c r="PGC1215" s="200" t="s">
        <v>29</v>
      </c>
      <c r="PGD1215" s="255" t="s">
        <v>26</v>
      </c>
      <c r="PGE1215" s="201">
        <v>7</v>
      </c>
      <c r="PGF1215" s="201">
        <v>2</v>
      </c>
      <c r="PGG1215" s="202" t="s">
        <v>237</v>
      </c>
      <c r="PGH1215" s="203">
        <v>0</v>
      </c>
      <c r="PGI1215" s="203">
        <v>210</v>
      </c>
      <c r="PGJ1215" s="75">
        <f t="shared" si="489"/>
        <v>448.774</v>
      </c>
      <c r="PGK1215" s="200" t="s">
        <v>29</v>
      </c>
      <c r="PGL1215" s="255" t="s">
        <v>26</v>
      </c>
      <c r="PGM1215" s="201">
        <v>7</v>
      </c>
      <c r="PGN1215" s="201">
        <v>2</v>
      </c>
      <c r="PGO1215" s="202" t="s">
        <v>237</v>
      </c>
      <c r="PGP1215" s="203">
        <v>0</v>
      </c>
      <c r="PGQ1215" s="203">
        <v>210</v>
      </c>
      <c r="PGR1215" s="75">
        <f t="shared" si="489"/>
        <v>448.774</v>
      </c>
      <c r="PGS1215" s="200" t="s">
        <v>29</v>
      </c>
      <c r="PGT1215" s="255" t="s">
        <v>26</v>
      </c>
      <c r="PGU1215" s="201">
        <v>7</v>
      </c>
      <c r="PGV1215" s="201">
        <v>2</v>
      </c>
      <c r="PGW1215" s="202" t="s">
        <v>237</v>
      </c>
      <c r="PGX1215" s="203">
        <v>0</v>
      </c>
      <c r="PGY1215" s="203">
        <v>210</v>
      </c>
      <c r="PGZ1215" s="75">
        <f t="shared" si="489"/>
        <v>448.774</v>
      </c>
      <c r="PHA1215" s="200" t="s">
        <v>29</v>
      </c>
      <c r="PHB1215" s="255" t="s">
        <v>26</v>
      </c>
      <c r="PHC1215" s="201">
        <v>7</v>
      </c>
      <c r="PHD1215" s="201">
        <v>2</v>
      </c>
      <c r="PHE1215" s="202" t="s">
        <v>237</v>
      </c>
      <c r="PHF1215" s="203">
        <v>0</v>
      </c>
      <c r="PHG1215" s="203">
        <v>210</v>
      </c>
      <c r="PHH1215" s="75">
        <f t="shared" si="489"/>
        <v>448.774</v>
      </c>
      <c r="PHI1215" s="200" t="s">
        <v>29</v>
      </c>
      <c r="PHJ1215" s="255" t="s">
        <v>26</v>
      </c>
      <c r="PHK1215" s="201">
        <v>7</v>
      </c>
      <c r="PHL1215" s="201">
        <v>2</v>
      </c>
      <c r="PHM1215" s="202" t="s">
        <v>237</v>
      </c>
      <c r="PHN1215" s="203">
        <v>0</v>
      </c>
      <c r="PHO1215" s="203">
        <v>210</v>
      </c>
      <c r="PHP1215" s="75">
        <f t="shared" si="489"/>
        <v>448.774</v>
      </c>
      <c r="PHQ1215" s="200" t="s">
        <v>29</v>
      </c>
      <c r="PHR1215" s="255" t="s">
        <v>26</v>
      </c>
      <c r="PHS1215" s="201">
        <v>7</v>
      </c>
      <c r="PHT1215" s="201">
        <v>2</v>
      </c>
      <c r="PHU1215" s="202" t="s">
        <v>237</v>
      </c>
      <c r="PHV1215" s="203">
        <v>0</v>
      </c>
      <c r="PHW1215" s="203">
        <v>210</v>
      </c>
      <c r="PHX1215" s="75">
        <f t="shared" ref="PHX1215:PKB1215" si="490">PHX1216+PHX1217</f>
        <v>448.774</v>
      </c>
      <c r="PHY1215" s="200" t="s">
        <v>29</v>
      </c>
      <c r="PHZ1215" s="255" t="s">
        <v>26</v>
      </c>
      <c r="PIA1215" s="201">
        <v>7</v>
      </c>
      <c r="PIB1215" s="201">
        <v>2</v>
      </c>
      <c r="PIC1215" s="202" t="s">
        <v>237</v>
      </c>
      <c r="PID1215" s="203">
        <v>0</v>
      </c>
      <c r="PIE1215" s="203">
        <v>210</v>
      </c>
      <c r="PIF1215" s="75">
        <f t="shared" si="490"/>
        <v>448.774</v>
      </c>
      <c r="PIG1215" s="200" t="s">
        <v>29</v>
      </c>
      <c r="PIH1215" s="255" t="s">
        <v>26</v>
      </c>
      <c r="PII1215" s="201">
        <v>7</v>
      </c>
      <c r="PIJ1215" s="201">
        <v>2</v>
      </c>
      <c r="PIK1215" s="202" t="s">
        <v>237</v>
      </c>
      <c r="PIL1215" s="203">
        <v>0</v>
      </c>
      <c r="PIM1215" s="203">
        <v>210</v>
      </c>
      <c r="PIN1215" s="75">
        <f t="shared" si="490"/>
        <v>448.774</v>
      </c>
      <c r="PIO1215" s="200" t="s">
        <v>29</v>
      </c>
      <c r="PIP1215" s="255" t="s">
        <v>26</v>
      </c>
      <c r="PIQ1215" s="201">
        <v>7</v>
      </c>
      <c r="PIR1215" s="201">
        <v>2</v>
      </c>
      <c r="PIS1215" s="202" t="s">
        <v>237</v>
      </c>
      <c r="PIT1215" s="203">
        <v>0</v>
      </c>
      <c r="PIU1215" s="203">
        <v>210</v>
      </c>
      <c r="PIV1215" s="75">
        <f t="shared" si="490"/>
        <v>448.774</v>
      </c>
      <c r="PIW1215" s="200" t="s">
        <v>29</v>
      </c>
      <c r="PIX1215" s="255" t="s">
        <v>26</v>
      </c>
      <c r="PIY1215" s="201">
        <v>7</v>
      </c>
      <c r="PIZ1215" s="201">
        <v>2</v>
      </c>
      <c r="PJA1215" s="202" t="s">
        <v>237</v>
      </c>
      <c r="PJB1215" s="203">
        <v>0</v>
      </c>
      <c r="PJC1215" s="203">
        <v>210</v>
      </c>
      <c r="PJD1215" s="75">
        <f t="shared" si="490"/>
        <v>448.774</v>
      </c>
      <c r="PJE1215" s="200" t="s">
        <v>29</v>
      </c>
      <c r="PJF1215" s="255" t="s">
        <v>26</v>
      </c>
      <c r="PJG1215" s="201">
        <v>7</v>
      </c>
      <c r="PJH1215" s="201">
        <v>2</v>
      </c>
      <c r="PJI1215" s="202" t="s">
        <v>237</v>
      </c>
      <c r="PJJ1215" s="203">
        <v>0</v>
      </c>
      <c r="PJK1215" s="203">
        <v>210</v>
      </c>
      <c r="PJL1215" s="75">
        <f t="shared" si="490"/>
        <v>448.774</v>
      </c>
      <c r="PJM1215" s="200" t="s">
        <v>29</v>
      </c>
      <c r="PJN1215" s="255" t="s">
        <v>26</v>
      </c>
      <c r="PJO1215" s="201">
        <v>7</v>
      </c>
      <c r="PJP1215" s="201">
        <v>2</v>
      </c>
      <c r="PJQ1215" s="202" t="s">
        <v>237</v>
      </c>
      <c r="PJR1215" s="203">
        <v>0</v>
      </c>
      <c r="PJS1215" s="203">
        <v>210</v>
      </c>
      <c r="PJT1215" s="75">
        <f t="shared" si="490"/>
        <v>448.774</v>
      </c>
      <c r="PJU1215" s="200" t="s">
        <v>29</v>
      </c>
      <c r="PJV1215" s="255" t="s">
        <v>26</v>
      </c>
      <c r="PJW1215" s="201">
        <v>7</v>
      </c>
      <c r="PJX1215" s="201">
        <v>2</v>
      </c>
      <c r="PJY1215" s="202" t="s">
        <v>237</v>
      </c>
      <c r="PJZ1215" s="203">
        <v>0</v>
      </c>
      <c r="PKA1215" s="203">
        <v>210</v>
      </c>
      <c r="PKB1215" s="75">
        <f t="shared" si="490"/>
        <v>448.774</v>
      </c>
      <c r="PKC1215" s="200" t="s">
        <v>29</v>
      </c>
      <c r="PKD1215" s="255" t="s">
        <v>26</v>
      </c>
      <c r="PKE1215" s="201">
        <v>7</v>
      </c>
      <c r="PKF1215" s="201">
        <v>2</v>
      </c>
      <c r="PKG1215" s="202" t="s">
        <v>237</v>
      </c>
      <c r="PKH1215" s="203">
        <v>0</v>
      </c>
      <c r="PKI1215" s="203">
        <v>210</v>
      </c>
      <c r="PKJ1215" s="75">
        <f t="shared" ref="PKJ1215:PMN1215" si="491">PKJ1216+PKJ1217</f>
        <v>448.774</v>
      </c>
      <c r="PKK1215" s="200" t="s">
        <v>29</v>
      </c>
      <c r="PKL1215" s="255" t="s">
        <v>26</v>
      </c>
      <c r="PKM1215" s="201">
        <v>7</v>
      </c>
      <c r="PKN1215" s="201">
        <v>2</v>
      </c>
      <c r="PKO1215" s="202" t="s">
        <v>237</v>
      </c>
      <c r="PKP1215" s="203">
        <v>0</v>
      </c>
      <c r="PKQ1215" s="203">
        <v>210</v>
      </c>
      <c r="PKR1215" s="75">
        <f t="shared" si="491"/>
        <v>448.774</v>
      </c>
      <c r="PKS1215" s="200" t="s">
        <v>29</v>
      </c>
      <c r="PKT1215" s="255" t="s">
        <v>26</v>
      </c>
      <c r="PKU1215" s="201">
        <v>7</v>
      </c>
      <c r="PKV1215" s="201">
        <v>2</v>
      </c>
      <c r="PKW1215" s="202" t="s">
        <v>237</v>
      </c>
      <c r="PKX1215" s="203">
        <v>0</v>
      </c>
      <c r="PKY1215" s="203">
        <v>210</v>
      </c>
      <c r="PKZ1215" s="75">
        <f t="shared" si="491"/>
        <v>448.774</v>
      </c>
      <c r="PLA1215" s="200" t="s">
        <v>29</v>
      </c>
      <c r="PLB1215" s="255" t="s">
        <v>26</v>
      </c>
      <c r="PLC1215" s="201">
        <v>7</v>
      </c>
      <c r="PLD1215" s="201">
        <v>2</v>
      </c>
      <c r="PLE1215" s="202" t="s">
        <v>237</v>
      </c>
      <c r="PLF1215" s="203">
        <v>0</v>
      </c>
      <c r="PLG1215" s="203">
        <v>210</v>
      </c>
      <c r="PLH1215" s="75">
        <f t="shared" si="491"/>
        <v>448.774</v>
      </c>
      <c r="PLI1215" s="200" t="s">
        <v>29</v>
      </c>
      <c r="PLJ1215" s="255" t="s">
        <v>26</v>
      </c>
      <c r="PLK1215" s="201">
        <v>7</v>
      </c>
      <c r="PLL1215" s="201">
        <v>2</v>
      </c>
      <c r="PLM1215" s="202" t="s">
        <v>237</v>
      </c>
      <c r="PLN1215" s="203">
        <v>0</v>
      </c>
      <c r="PLO1215" s="203">
        <v>210</v>
      </c>
      <c r="PLP1215" s="75">
        <f t="shared" si="491"/>
        <v>448.774</v>
      </c>
      <c r="PLQ1215" s="200" t="s">
        <v>29</v>
      </c>
      <c r="PLR1215" s="255" t="s">
        <v>26</v>
      </c>
      <c r="PLS1215" s="201">
        <v>7</v>
      </c>
      <c r="PLT1215" s="201">
        <v>2</v>
      </c>
      <c r="PLU1215" s="202" t="s">
        <v>237</v>
      </c>
      <c r="PLV1215" s="203">
        <v>0</v>
      </c>
      <c r="PLW1215" s="203">
        <v>210</v>
      </c>
      <c r="PLX1215" s="75">
        <f t="shared" si="491"/>
        <v>448.774</v>
      </c>
      <c r="PLY1215" s="200" t="s">
        <v>29</v>
      </c>
      <c r="PLZ1215" s="255" t="s">
        <v>26</v>
      </c>
      <c r="PMA1215" s="201">
        <v>7</v>
      </c>
      <c r="PMB1215" s="201">
        <v>2</v>
      </c>
      <c r="PMC1215" s="202" t="s">
        <v>237</v>
      </c>
      <c r="PMD1215" s="203">
        <v>0</v>
      </c>
      <c r="PME1215" s="203">
        <v>210</v>
      </c>
      <c r="PMF1215" s="75">
        <f t="shared" si="491"/>
        <v>448.774</v>
      </c>
      <c r="PMG1215" s="200" t="s">
        <v>29</v>
      </c>
      <c r="PMH1215" s="255" t="s">
        <v>26</v>
      </c>
      <c r="PMI1215" s="201">
        <v>7</v>
      </c>
      <c r="PMJ1215" s="201">
        <v>2</v>
      </c>
      <c r="PMK1215" s="202" t="s">
        <v>237</v>
      </c>
      <c r="PML1215" s="203">
        <v>0</v>
      </c>
      <c r="PMM1215" s="203">
        <v>210</v>
      </c>
      <c r="PMN1215" s="75">
        <f t="shared" si="491"/>
        <v>448.774</v>
      </c>
      <c r="PMO1215" s="200" t="s">
        <v>29</v>
      </c>
      <c r="PMP1215" s="255" t="s">
        <v>26</v>
      </c>
      <c r="PMQ1215" s="201">
        <v>7</v>
      </c>
      <c r="PMR1215" s="201">
        <v>2</v>
      </c>
      <c r="PMS1215" s="202" t="s">
        <v>237</v>
      </c>
      <c r="PMT1215" s="203">
        <v>0</v>
      </c>
      <c r="PMU1215" s="203">
        <v>210</v>
      </c>
      <c r="PMV1215" s="75">
        <f t="shared" ref="PMV1215:POZ1215" si="492">PMV1216+PMV1217</f>
        <v>448.774</v>
      </c>
      <c r="PMW1215" s="200" t="s">
        <v>29</v>
      </c>
      <c r="PMX1215" s="255" t="s">
        <v>26</v>
      </c>
      <c r="PMY1215" s="201">
        <v>7</v>
      </c>
      <c r="PMZ1215" s="201">
        <v>2</v>
      </c>
      <c r="PNA1215" s="202" t="s">
        <v>237</v>
      </c>
      <c r="PNB1215" s="203">
        <v>0</v>
      </c>
      <c r="PNC1215" s="203">
        <v>210</v>
      </c>
      <c r="PND1215" s="75">
        <f t="shared" si="492"/>
        <v>448.774</v>
      </c>
      <c r="PNE1215" s="200" t="s">
        <v>29</v>
      </c>
      <c r="PNF1215" s="255" t="s">
        <v>26</v>
      </c>
      <c r="PNG1215" s="201">
        <v>7</v>
      </c>
      <c r="PNH1215" s="201">
        <v>2</v>
      </c>
      <c r="PNI1215" s="202" t="s">
        <v>237</v>
      </c>
      <c r="PNJ1215" s="203">
        <v>0</v>
      </c>
      <c r="PNK1215" s="203">
        <v>210</v>
      </c>
      <c r="PNL1215" s="75">
        <f t="shared" si="492"/>
        <v>448.774</v>
      </c>
      <c r="PNM1215" s="200" t="s">
        <v>29</v>
      </c>
      <c r="PNN1215" s="255" t="s">
        <v>26</v>
      </c>
      <c r="PNO1215" s="201">
        <v>7</v>
      </c>
      <c r="PNP1215" s="201">
        <v>2</v>
      </c>
      <c r="PNQ1215" s="202" t="s">
        <v>237</v>
      </c>
      <c r="PNR1215" s="203">
        <v>0</v>
      </c>
      <c r="PNS1215" s="203">
        <v>210</v>
      </c>
      <c r="PNT1215" s="75">
        <f t="shared" si="492"/>
        <v>448.774</v>
      </c>
      <c r="PNU1215" s="200" t="s">
        <v>29</v>
      </c>
      <c r="PNV1215" s="255" t="s">
        <v>26</v>
      </c>
      <c r="PNW1215" s="201">
        <v>7</v>
      </c>
      <c r="PNX1215" s="201">
        <v>2</v>
      </c>
      <c r="PNY1215" s="202" t="s">
        <v>237</v>
      </c>
      <c r="PNZ1215" s="203">
        <v>0</v>
      </c>
      <c r="POA1215" s="203">
        <v>210</v>
      </c>
      <c r="POB1215" s="75">
        <f t="shared" si="492"/>
        <v>448.774</v>
      </c>
      <c r="POC1215" s="200" t="s">
        <v>29</v>
      </c>
      <c r="POD1215" s="255" t="s">
        <v>26</v>
      </c>
      <c r="POE1215" s="201">
        <v>7</v>
      </c>
      <c r="POF1215" s="201">
        <v>2</v>
      </c>
      <c r="POG1215" s="202" t="s">
        <v>237</v>
      </c>
      <c r="POH1215" s="203">
        <v>0</v>
      </c>
      <c r="POI1215" s="203">
        <v>210</v>
      </c>
      <c r="POJ1215" s="75">
        <f t="shared" si="492"/>
        <v>448.774</v>
      </c>
      <c r="POK1215" s="200" t="s">
        <v>29</v>
      </c>
      <c r="POL1215" s="255" t="s">
        <v>26</v>
      </c>
      <c r="POM1215" s="201">
        <v>7</v>
      </c>
      <c r="PON1215" s="201">
        <v>2</v>
      </c>
      <c r="POO1215" s="202" t="s">
        <v>237</v>
      </c>
      <c r="POP1215" s="203">
        <v>0</v>
      </c>
      <c r="POQ1215" s="203">
        <v>210</v>
      </c>
      <c r="POR1215" s="75">
        <f t="shared" si="492"/>
        <v>448.774</v>
      </c>
      <c r="POS1215" s="200" t="s">
        <v>29</v>
      </c>
      <c r="POT1215" s="255" t="s">
        <v>26</v>
      </c>
      <c r="POU1215" s="201">
        <v>7</v>
      </c>
      <c r="POV1215" s="201">
        <v>2</v>
      </c>
      <c r="POW1215" s="202" t="s">
        <v>237</v>
      </c>
      <c r="POX1215" s="203">
        <v>0</v>
      </c>
      <c r="POY1215" s="203">
        <v>210</v>
      </c>
      <c r="POZ1215" s="75">
        <f t="shared" si="492"/>
        <v>448.774</v>
      </c>
      <c r="PPA1215" s="200" t="s">
        <v>29</v>
      </c>
      <c r="PPB1215" s="255" t="s">
        <v>26</v>
      </c>
      <c r="PPC1215" s="201">
        <v>7</v>
      </c>
      <c r="PPD1215" s="201">
        <v>2</v>
      </c>
      <c r="PPE1215" s="202" t="s">
        <v>237</v>
      </c>
      <c r="PPF1215" s="203">
        <v>0</v>
      </c>
      <c r="PPG1215" s="203">
        <v>210</v>
      </c>
      <c r="PPH1215" s="75">
        <f t="shared" ref="PPH1215:PRL1215" si="493">PPH1216+PPH1217</f>
        <v>448.774</v>
      </c>
      <c r="PPI1215" s="200" t="s">
        <v>29</v>
      </c>
      <c r="PPJ1215" s="255" t="s">
        <v>26</v>
      </c>
      <c r="PPK1215" s="201">
        <v>7</v>
      </c>
      <c r="PPL1215" s="201">
        <v>2</v>
      </c>
      <c r="PPM1215" s="202" t="s">
        <v>237</v>
      </c>
      <c r="PPN1215" s="203">
        <v>0</v>
      </c>
      <c r="PPO1215" s="203">
        <v>210</v>
      </c>
      <c r="PPP1215" s="75">
        <f t="shared" si="493"/>
        <v>448.774</v>
      </c>
      <c r="PPQ1215" s="200" t="s">
        <v>29</v>
      </c>
      <c r="PPR1215" s="255" t="s">
        <v>26</v>
      </c>
      <c r="PPS1215" s="201">
        <v>7</v>
      </c>
      <c r="PPT1215" s="201">
        <v>2</v>
      </c>
      <c r="PPU1215" s="202" t="s">
        <v>237</v>
      </c>
      <c r="PPV1215" s="203">
        <v>0</v>
      </c>
      <c r="PPW1215" s="203">
        <v>210</v>
      </c>
      <c r="PPX1215" s="75">
        <f t="shared" si="493"/>
        <v>448.774</v>
      </c>
      <c r="PPY1215" s="200" t="s">
        <v>29</v>
      </c>
      <c r="PPZ1215" s="255" t="s">
        <v>26</v>
      </c>
      <c r="PQA1215" s="201">
        <v>7</v>
      </c>
      <c r="PQB1215" s="201">
        <v>2</v>
      </c>
      <c r="PQC1215" s="202" t="s">
        <v>237</v>
      </c>
      <c r="PQD1215" s="203">
        <v>0</v>
      </c>
      <c r="PQE1215" s="203">
        <v>210</v>
      </c>
      <c r="PQF1215" s="75">
        <f t="shared" si="493"/>
        <v>448.774</v>
      </c>
      <c r="PQG1215" s="200" t="s">
        <v>29</v>
      </c>
      <c r="PQH1215" s="255" t="s">
        <v>26</v>
      </c>
      <c r="PQI1215" s="201">
        <v>7</v>
      </c>
      <c r="PQJ1215" s="201">
        <v>2</v>
      </c>
      <c r="PQK1215" s="202" t="s">
        <v>237</v>
      </c>
      <c r="PQL1215" s="203">
        <v>0</v>
      </c>
      <c r="PQM1215" s="203">
        <v>210</v>
      </c>
      <c r="PQN1215" s="75">
        <f t="shared" si="493"/>
        <v>448.774</v>
      </c>
      <c r="PQO1215" s="200" t="s">
        <v>29</v>
      </c>
      <c r="PQP1215" s="255" t="s">
        <v>26</v>
      </c>
      <c r="PQQ1215" s="201">
        <v>7</v>
      </c>
      <c r="PQR1215" s="201">
        <v>2</v>
      </c>
      <c r="PQS1215" s="202" t="s">
        <v>237</v>
      </c>
      <c r="PQT1215" s="203">
        <v>0</v>
      </c>
      <c r="PQU1215" s="203">
        <v>210</v>
      </c>
      <c r="PQV1215" s="75">
        <f t="shared" si="493"/>
        <v>448.774</v>
      </c>
      <c r="PQW1215" s="200" t="s">
        <v>29</v>
      </c>
      <c r="PQX1215" s="255" t="s">
        <v>26</v>
      </c>
      <c r="PQY1215" s="201">
        <v>7</v>
      </c>
      <c r="PQZ1215" s="201">
        <v>2</v>
      </c>
      <c r="PRA1215" s="202" t="s">
        <v>237</v>
      </c>
      <c r="PRB1215" s="203">
        <v>0</v>
      </c>
      <c r="PRC1215" s="203">
        <v>210</v>
      </c>
      <c r="PRD1215" s="75">
        <f t="shared" si="493"/>
        <v>448.774</v>
      </c>
      <c r="PRE1215" s="200" t="s">
        <v>29</v>
      </c>
      <c r="PRF1215" s="255" t="s">
        <v>26</v>
      </c>
      <c r="PRG1215" s="201">
        <v>7</v>
      </c>
      <c r="PRH1215" s="201">
        <v>2</v>
      </c>
      <c r="PRI1215" s="202" t="s">
        <v>237</v>
      </c>
      <c r="PRJ1215" s="203">
        <v>0</v>
      </c>
      <c r="PRK1215" s="203">
        <v>210</v>
      </c>
      <c r="PRL1215" s="75">
        <f t="shared" si="493"/>
        <v>448.774</v>
      </c>
      <c r="PRM1215" s="200" t="s">
        <v>29</v>
      </c>
      <c r="PRN1215" s="255" t="s">
        <v>26</v>
      </c>
      <c r="PRO1215" s="201">
        <v>7</v>
      </c>
      <c r="PRP1215" s="201">
        <v>2</v>
      </c>
      <c r="PRQ1215" s="202" t="s">
        <v>237</v>
      </c>
      <c r="PRR1215" s="203">
        <v>0</v>
      </c>
      <c r="PRS1215" s="203">
        <v>210</v>
      </c>
      <c r="PRT1215" s="75">
        <f t="shared" ref="PRT1215:PTX1215" si="494">PRT1216+PRT1217</f>
        <v>448.774</v>
      </c>
      <c r="PRU1215" s="200" t="s">
        <v>29</v>
      </c>
      <c r="PRV1215" s="255" t="s">
        <v>26</v>
      </c>
      <c r="PRW1215" s="201">
        <v>7</v>
      </c>
      <c r="PRX1215" s="201">
        <v>2</v>
      </c>
      <c r="PRY1215" s="202" t="s">
        <v>237</v>
      </c>
      <c r="PRZ1215" s="203">
        <v>0</v>
      </c>
      <c r="PSA1215" s="203">
        <v>210</v>
      </c>
      <c r="PSB1215" s="75">
        <f t="shared" si="494"/>
        <v>448.774</v>
      </c>
      <c r="PSC1215" s="200" t="s">
        <v>29</v>
      </c>
      <c r="PSD1215" s="255" t="s">
        <v>26</v>
      </c>
      <c r="PSE1215" s="201">
        <v>7</v>
      </c>
      <c r="PSF1215" s="201">
        <v>2</v>
      </c>
      <c r="PSG1215" s="202" t="s">
        <v>237</v>
      </c>
      <c r="PSH1215" s="203">
        <v>0</v>
      </c>
      <c r="PSI1215" s="203">
        <v>210</v>
      </c>
      <c r="PSJ1215" s="75">
        <f t="shared" si="494"/>
        <v>448.774</v>
      </c>
      <c r="PSK1215" s="200" t="s">
        <v>29</v>
      </c>
      <c r="PSL1215" s="255" t="s">
        <v>26</v>
      </c>
      <c r="PSM1215" s="201">
        <v>7</v>
      </c>
      <c r="PSN1215" s="201">
        <v>2</v>
      </c>
      <c r="PSO1215" s="202" t="s">
        <v>237</v>
      </c>
      <c r="PSP1215" s="203">
        <v>0</v>
      </c>
      <c r="PSQ1215" s="203">
        <v>210</v>
      </c>
      <c r="PSR1215" s="75">
        <f t="shared" si="494"/>
        <v>448.774</v>
      </c>
      <c r="PSS1215" s="200" t="s">
        <v>29</v>
      </c>
      <c r="PST1215" s="255" t="s">
        <v>26</v>
      </c>
      <c r="PSU1215" s="201">
        <v>7</v>
      </c>
      <c r="PSV1215" s="201">
        <v>2</v>
      </c>
      <c r="PSW1215" s="202" t="s">
        <v>237</v>
      </c>
      <c r="PSX1215" s="203">
        <v>0</v>
      </c>
      <c r="PSY1215" s="203">
        <v>210</v>
      </c>
      <c r="PSZ1215" s="75">
        <f t="shared" si="494"/>
        <v>448.774</v>
      </c>
      <c r="PTA1215" s="200" t="s">
        <v>29</v>
      </c>
      <c r="PTB1215" s="255" t="s">
        <v>26</v>
      </c>
      <c r="PTC1215" s="201">
        <v>7</v>
      </c>
      <c r="PTD1215" s="201">
        <v>2</v>
      </c>
      <c r="PTE1215" s="202" t="s">
        <v>237</v>
      </c>
      <c r="PTF1215" s="203">
        <v>0</v>
      </c>
      <c r="PTG1215" s="203">
        <v>210</v>
      </c>
      <c r="PTH1215" s="75">
        <f t="shared" si="494"/>
        <v>448.774</v>
      </c>
      <c r="PTI1215" s="200" t="s">
        <v>29</v>
      </c>
      <c r="PTJ1215" s="255" t="s">
        <v>26</v>
      </c>
      <c r="PTK1215" s="201">
        <v>7</v>
      </c>
      <c r="PTL1215" s="201">
        <v>2</v>
      </c>
      <c r="PTM1215" s="202" t="s">
        <v>237</v>
      </c>
      <c r="PTN1215" s="203">
        <v>0</v>
      </c>
      <c r="PTO1215" s="203">
        <v>210</v>
      </c>
      <c r="PTP1215" s="75">
        <f t="shared" si="494"/>
        <v>448.774</v>
      </c>
      <c r="PTQ1215" s="200" t="s">
        <v>29</v>
      </c>
      <c r="PTR1215" s="255" t="s">
        <v>26</v>
      </c>
      <c r="PTS1215" s="201">
        <v>7</v>
      </c>
      <c r="PTT1215" s="201">
        <v>2</v>
      </c>
      <c r="PTU1215" s="202" t="s">
        <v>237</v>
      </c>
      <c r="PTV1215" s="203">
        <v>0</v>
      </c>
      <c r="PTW1215" s="203">
        <v>210</v>
      </c>
      <c r="PTX1215" s="75">
        <f t="shared" si="494"/>
        <v>448.774</v>
      </c>
      <c r="PTY1215" s="200" t="s">
        <v>29</v>
      </c>
      <c r="PTZ1215" s="255" t="s">
        <v>26</v>
      </c>
      <c r="PUA1215" s="201">
        <v>7</v>
      </c>
      <c r="PUB1215" s="201">
        <v>2</v>
      </c>
      <c r="PUC1215" s="202" t="s">
        <v>237</v>
      </c>
      <c r="PUD1215" s="203">
        <v>0</v>
      </c>
      <c r="PUE1215" s="203">
        <v>210</v>
      </c>
      <c r="PUF1215" s="75">
        <f t="shared" ref="PUF1215:PWJ1215" si="495">PUF1216+PUF1217</f>
        <v>448.774</v>
      </c>
      <c r="PUG1215" s="200" t="s">
        <v>29</v>
      </c>
      <c r="PUH1215" s="255" t="s">
        <v>26</v>
      </c>
      <c r="PUI1215" s="201">
        <v>7</v>
      </c>
      <c r="PUJ1215" s="201">
        <v>2</v>
      </c>
      <c r="PUK1215" s="202" t="s">
        <v>237</v>
      </c>
      <c r="PUL1215" s="203">
        <v>0</v>
      </c>
      <c r="PUM1215" s="203">
        <v>210</v>
      </c>
      <c r="PUN1215" s="75">
        <f t="shared" si="495"/>
        <v>448.774</v>
      </c>
      <c r="PUO1215" s="200" t="s">
        <v>29</v>
      </c>
      <c r="PUP1215" s="255" t="s">
        <v>26</v>
      </c>
      <c r="PUQ1215" s="201">
        <v>7</v>
      </c>
      <c r="PUR1215" s="201">
        <v>2</v>
      </c>
      <c r="PUS1215" s="202" t="s">
        <v>237</v>
      </c>
      <c r="PUT1215" s="203">
        <v>0</v>
      </c>
      <c r="PUU1215" s="203">
        <v>210</v>
      </c>
      <c r="PUV1215" s="75">
        <f t="shared" si="495"/>
        <v>448.774</v>
      </c>
      <c r="PUW1215" s="200" t="s">
        <v>29</v>
      </c>
      <c r="PUX1215" s="255" t="s">
        <v>26</v>
      </c>
      <c r="PUY1215" s="201">
        <v>7</v>
      </c>
      <c r="PUZ1215" s="201">
        <v>2</v>
      </c>
      <c r="PVA1215" s="202" t="s">
        <v>237</v>
      </c>
      <c r="PVB1215" s="203">
        <v>0</v>
      </c>
      <c r="PVC1215" s="203">
        <v>210</v>
      </c>
      <c r="PVD1215" s="75">
        <f t="shared" si="495"/>
        <v>448.774</v>
      </c>
      <c r="PVE1215" s="200" t="s">
        <v>29</v>
      </c>
      <c r="PVF1215" s="255" t="s">
        <v>26</v>
      </c>
      <c r="PVG1215" s="201">
        <v>7</v>
      </c>
      <c r="PVH1215" s="201">
        <v>2</v>
      </c>
      <c r="PVI1215" s="202" t="s">
        <v>237</v>
      </c>
      <c r="PVJ1215" s="203">
        <v>0</v>
      </c>
      <c r="PVK1215" s="203">
        <v>210</v>
      </c>
      <c r="PVL1215" s="75">
        <f t="shared" si="495"/>
        <v>448.774</v>
      </c>
      <c r="PVM1215" s="200" t="s">
        <v>29</v>
      </c>
      <c r="PVN1215" s="255" t="s">
        <v>26</v>
      </c>
      <c r="PVO1215" s="201">
        <v>7</v>
      </c>
      <c r="PVP1215" s="201">
        <v>2</v>
      </c>
      <c r="PVQ1215" s="202" t="s">
        <v>237</v>
      </c>
      <c r="PVR1215" s="203">
        <v>0</v>
      </c>
      <c r="PVS1215" s="203">
        <v>210</v>
      </c>
      <c r="PVT1215" s="75">
        <f t="shared" si="495"/>
        <v>448.774</v>
      </c>
      <c r="PVU1215" s="200" t="s">
        <v>29</v>
      </c>
      <c r="PVV1215" s="255" t="s">
        <v>26</v>
      </c>
      <c r="PVW1215" s="201">
        <v>7</v>
      </c>
      <c r="PVX1215" s="201">
        <v>2</v>
      </c>
      <c r="PVY1215" s="202" t="s">
        <v>237</v>
      </c>
      <c r="PVZ1215" s="203">
        <v>0</v>
      </c>
      <c r="PWA1215" s="203">
        <v>210</v>
      </c>
      <c r="PWB1215" s="75">
        <f t="shared" si="495"/>
        <v>448.774</v>
      </c>
      <c r="PWC1215" s="200" t="s">
        <v>29</v>
      </c>
      <c r="PWD1215" s="255" t="s">
        <v>26</v>
      </c>
      <c r="PWE1215" s="201">
        <v>7</v>
      </c>
      <c r="PWF1215" s="201">
        <v>2</v>
      </c>
      <c r="PWG1215" s="202" t="s">
        <v>237</v>
      </c>
      <c r="PWH1215" s="203">
        <v>0</v>
      </c>
      <c r="PWI1215" s="203">
        <v>210</v>
      </c>
      <c r="PWJ1215" s="75">
        <f t="shared" si="495"/>
        <v>448.774</v>
      </c>
      <c r="PWK1215" s="200" t="s">
        <v>29</v>
      </c>
      <c r="PWL1215" s="255" t="s">
        <v>26</v>
      </c>
      <c r="PWM1215" s="201">
        <v>7</v>
      </c>
      <c r="PWN1215" s="201">
        <v>2</v>
      </c>
      <c r="PWO1215" s="202" t="s">
        <v>237</v>
      </c>
      <c r="PWP1215" s="203">
        <v>0</v>
      </c>
      <c r="PWQ1215" s="203">
        <v>210</v>
      </c>
      <c r="PWR1215" s="75">
        <f t="shared" ref="PWR1215:PYV1215" si="496">PWR1216+PWR1217</f>
        <v>448.774</v>
      </c>
      <c r="PWS1215" s="200" t="s">
        <v>29</v>
      </c>
      <c r="PWT1215" s="255" t="s">
        <v>26</v>
      </c>
      <c r="PWU1215" s="201">
        <v>7</v>
      </c>
      <c r="PWV1215" s="201">
        <v>2</v>
      </c>
      <c r="PWW1215" s="202" t="s">
        <v>237</v>
      </c>
      <c r="PWX1215" s="203">
        <v>0</v>
      </c>
      <c r="PWY1215" s="203">
        <v>210</v>
      </c>
      <c r="PWZ1215" s="75">
        <f t="shared" si="496"/>
        <v>448.774</v>
      </c>
      <c r="PXA1215" s="200" t="s">
        <v>29</v>
      </c>
      <c r="PXB1215" s="255" t="s">
        <v>26</v>
      </c>
      <c r="PXC1215" s="201">
        <v>7</v>
      </c>
      <c r="PXD1215" s="201">
        <v>2</v>
      </c>
      <c r="PXE1215" s="202" t="s">
        <v>237</v>
      </c>
      <c r="PXF1215" s="203">
        <v>0</v>
      </c>
      <c r="PXG1215" s="203">
        <v>210</v>
      </c>
      <c r="PXH1215" s="75">
        <f t="shared" si="496"/>
        <v>448.774</v>
      </c>
      <c r="PXI1215" s="200" t="s">
        <v>29</v>
      </c>
      <c r="PXJ1215" s="255" t="s">
        <v>26</v>
      </c>
      <c r="PXK1215" s="201">
        <v>7</v>
      </c>
      <c r="PXL1215" s="201">
        <v>2</v>
      </c>
      <c r="PXM1215" s="202" t="s">
        <v>237</v>
      </c>
      <c r="PXN1215" s="203">
        <v>0</v>
      </c>
      <c r="PXO1215" s="203">
        <v>210</v>
      </c>
      <c r="PXP1215" s="75">
        <f t="shared" si="496"/>
        <v>448.774</v>
      </c>
      <c r="PXQ1215" s="200" t="s">
        <v>29</v>
      </c>
      <c r="PXR1215" s="255" t="s">
        <v>26</v>
      </c>
      <c r="PXS1215" s="201">
        <v>7</v>
      </c>
      <c r="PXT1215" s="201">
        <v>2</v>
      </c>
      <c r="PXU1215" s="202" t="s">
        <v>237</v>
      </c>
      <c r="PXV1215" s="203">
        <v>0</v>
      </c>
      <c r="PXW1215" s="203">
        <v>210</v>
      </c>
      <c r="PXX1215" s="75">
        <f t="shared" si="496"/>
        <v>448.774</v>
      </c>
      <c r="PXY1215" s="200" t="s">
        <v>29</v>
      </c>
      <c r="PXZ1215" s="255" t="s">
        <v>26</v>
      </c>
      <c r="PYA1215" s="201">
        <v>7</v>
      </c>
      <c r="PYB1215" s="201">
        <v>2</v>
      </c>
      <c r="PYC1215" s="202" t="s">
        <v>237</v>
      </c>
      <c r="PYD1215" s="203">
        <v>0</v>
      </c>
      <c r="PYE1215" s="203">
        <v>210</v>
      </c>
      <c r="PYF1215" s="75">
        <f t="shared" si="496"/>
        <v>448.774</v>
      </c>
      <c r="PYG1215" s="200" t="s">
        <v>29</v>
      </c>
      <c r="PYH1215" s="255" t="s">
        <v>26</v>
      </c>
      <c r="PYI1215" s="201">
        <v>7</v>
      </c>
      <c r="PYJ1215" s="201">
        <v>2</v>
      </c>
      <c r="PYK1215" s="202" t="s">
        <v>237</v>
      </c>
      <c r="PYL1215" s="203">
        <v>0</v>
      </c>
      <c r="PYM1215" s="203">
        <v>210</v>
      </c>
      <c r="PYN1215" s="75">
        <f t="shared" si="496"/>
        <v>448.774</v>
      </c>
      <c r="PYO1215" s="200" t="s">
        <v>29</v>
      </c>
      <c r="PYP1215" s="255" t="s">
        <v>26</v>
      </c>
      <c r="PYQ1215" s="201">
        <v>7</v>
      </c>
      <c r="PYR1215" s="201">
        <v>2</v>
      </c>
      <c r="PYS1215" s="202" t="s">
        <v>237</v>
      </c>
      <c r="PYT1215" s="203">
        <v>0</v>
      </c>
      <c r="PYU1215" s="203">
        <v>210</v>
      </c>
      <c r="PYV1215" s="75">
        <f t="shared" si="496"/>
        <v>448.774</v>
      </c>
      <c r="PYW1215" s="200" t="s">
        <v>29</v>
      </c>
      <c r="PYX1215" s="255" t="s">
        <v>26</v>
      </c>
      <c r="PYY1215" s="201">
        <v>7</v>
      </c>
      <c r="PYZ1215" s="201">
        <v>2</v>
      </c>
      <c r="PZA1215" s="202" t="s">
        <v>237</v>
      </c>
      <c r="PZB1215" s="203">
        <v>0</v>
      </c>
      <c r="PZC1215" s="203">
        <v>210</v>
      </c>
      <c r="PZD1215" s="75">
        <f t="shared" ref="PZD1215:QBH1215" si="497">PZD1216+PZD1217</f>
        <v>448.774</v>
      </c>
      <c r="PZE1215" s="200" t="s">
        <v>29</v>
      </c>
      <c r="PZF1215" s="255" t="s">
        <v>26</v>
      </c>
      <c r="PZG1215" s="201">
        <v>7</v>
      </c>
      <c r="PZH1215" s="201">
        <v>2</v>
      </c>
      <c r="PZI1215" s="202" t="s">
        <v>237</v>
      </c>
      <c r="PZJ1215" s="203">
        <v>0</v>
      </c>
      <c r="PZK1215" s="203">
        <v>210</v>
      </c>
      <c r="PZL1215" s="75">
        <f t="shared" si="497"/>
        <v>448.774</v>
      </c>
      <c r="PZM1215" s="200" t="s">
        <v>29</v>
      </c>
      <c r="PZN1215" s="255" t="s">
        <v>26</v>
      </c>
      <c r="PZO1215" s="201">
        <v>7</v>
      </c>
      <c r="PZP1215" s="201">
        <v>2</v>
      </c>
      <c r="PZQ1215" s="202" t="s">
        <v>237</v>
      </c>
      <c r="PZR1215" s="203">
        <v>0</v>
      </c>
      <c r="PZS1215" s="203">
        <v>210</v>
      </c>
      <c r="PZT1215" s="75">
        <f t="shared" si="497"/>
        <v>448.774</v>
      </c>
      <c r="PZU1215" s="200" t="s">
        <v>29</v>
      </c>
      <c r="PZV1215" s="255" t="s">
        <v>26</v>
      </c>
      <c r="PZW1215" s="201">
        <v>7</v>
      </c>
      <c r="PZX1215" s="201">
        <v>2</v>
      </c>
      <c r="PZY1215" s="202" t="s">
        <v>237</v>
      </c>
      <c r="PZZ1215" s="203">
        <v>0</v>
      </c>
      <c r="QAA1215" s="203">
        <v>210</v>
      </c>
      <c r="QAB1215" s="75">
        <f t="shared" si="497"/>
        <v>448.774</v>
      </c>
      <c r="QAC1215" s="200" t="s">
        <v>29</v>
      </c>
      <c r="QAD1215" s="255" t="s">
        <v>26</v>
      </c>
      <c r="QAE1215" s="201">
        <v>7</v>
      </c>
      <c r="QAF1215" s="201">
        <v>2</v>
      </c>
      <c r="QAG1215" s="202" t="s">
        <v>237</v>
      </c>
      <c r="QAH1215" s="203">
        <v>0</v>
      </c>
      <c r="QAI1215" s="203">
        <v>210</v>
      </c>
      <c r="QAJ1215" s="75">
        <f t="shared" si="497"/>
        <v>448.774</v>
      </c>
      <c r="QAK1215" s="200" t="s">
        <v>29</v>
      </c>
      <c r="QAL1215" s="255" t="s">
        <v>26</v>
      </c>
      <c r="QAM1215" s="201">
        <v>7</v>
      </c>
      <c r="QAN1215" s="201">
        <v>2</v>
      </c>
      <c r="QAO1215" s="202" t="s">
        <v>237</v>
      </c>
      <c r="QAP1215" s="203">
        <v>0</v>
      </c>
      <c r="QAQ1215" s="203">
        <v>210</v>
      </c>
      <c r="QAR1215" s="75">
        <f t="shared" si="497"/>
        <v>448.774</v>
      </c>
      <c r="QAS1215" s="200" t="s">
        <v>29</v>
      </c>
      <c r="QAT1215" s="255" t="s">
        <v>26</v>
      </c>
      <c r="QAU1215" s="201">
        <v>7</v>
      </c>
      <c r="QAV1215" s="201">
        <v>2</v>
      </c>
      <c r="QAW1215" s="202" t="s">
        <v>237</v>
      </c>
      <c r="QAX1215" s="203">
        <v>0</v>
      </c>
      <c r="QAY1215" s="203">
        <v>210</v>
      </c>
      <c r="QAZ1215" s="75">
        <f t="shared" si="497"/>
        <v>448.774</v>
      </c>
      <c r="QBA1215" s="200" t="s">
        <v>29</v>
      </c>
      <c r="QBB1215" s="255" t="s">
        <v>26</v>
      </c>
      <c r="QBC1215" s="201">
        <v>7</v>
      </c>
      <c r="QBD1215" s="201">
        <v>2</v>
      </c>
      <c r="QBE1215" s="202" t="s">
        <v>237</v>
      </c>
      <c r="QBF1215" s="203">
        <v>0</v>
      </c>
      <c r="QBG1215" s="203">
        <v>210</v>
      </c>
      <c r="QBH1215" s="75">
        <f t="shared" si="497"/>
        <v>448.774</v>
      </c>
      <c r="QBI1215" s="200" t="s">
        <v>29</v>
      </c>
      <c r="QBJ1215" s="255" t="s">
        <v>26</v>
      </c>
      <c r="QBK1215" s="201">
        <v>7</v>
      </c>
      <c r="QBL1215" s="201">
        <v>2</v>
      </c>
      <c r="QBM1215" s="202" t="s">
        <v>237</v>
      </c>
      <c r="QBN1215" s="203">
        <v>0</v>
      </c>
      <c r="QBO1215" s="203">
        <v>210</v>
      </c>
      <c r="QBP1215" s="75">
        <f t="shared" ref="QBP1215:QDT1215" si="498">QBP1216+QBP1217</f>
        <v>448.774</v>
      </c>
      <c r="QBQ1215" s="200" t="s">
        <v>29</v>
      </c>
      <c r="QBR1215" s="255" t="s">
        <v>26</v>
      </c>
      <c r="QBS1215" s="201">
        <v>7</v>
      </c>
      <c r="QBT1215" s="201">
        <v>2</v>
      </c>
      <c r="QBU1215" s="202" t="s">
        <v>237</v>
      </c>
      <c r="QBV1215" s="203">
        <v>0</v>
      </c>
      <c r="QBW1215" s="203">
        <v>210</v>
      </c>
      <c r="QBX1215" s="75">
        <f t="shared" si="498"/>
        <v>448.774</v>
      </c>
      <c r="QBY1215" s="200" t="s">
        <v>29</v>
      </c>
      <c r="QBZ1215" s="255" t="s">
        <v>26</v>
      </c>
      <c r="QCA1215" s="201">
        <v>7</v>
      </c>
      <c r="QCB1215" s="201">
        <v>2</v>
      </c>
      <c r="QCC1215" s="202" t="s">
        <v>237</v>
      </c>
      <c r="QCD1215" s="203">
        <v>0</v>
      </c>
      <c r="QCE1215" s="203">
        <v>210</v>
      </c>
      <c r="QCF1215" s="75">
        <f t="shared" si="498"/>
        <v>448.774</v>
      </c>
      <c r="QCG1215" s="200" t="s">
        <v>29</v>
      </c>
      <c r="QCH1215" s="255" t="s">
        <v>26</v>
      </c>
      <c r="QCI1215" s="201">
        <v>7</v>
      </c>
      <c r="QCJ1215" s="201">
        <v>2</v>
      </c>
      <c r="QCK1215" s="202" t="s">
        <v>237</v>
      </c>
      <c r="QCL1215" s="203">
        <v>0</v>
      </c>
      <c r="QCM1215" s="203">
        <v>210</v>
      </c>
      <c r="QCN1215" s="75">
        <f t="shared" si="498"/>
        <v>448.774</v>
      </c>
      <c r="QCO1215" s="200" t="s">
        <v>29</v>
      </c>
      <c r="QCP1215" s="255" t="s">
        <v>26</v>
      </c>
      <c r="QCQ1215" s="201">
        <v>7</v>
      </c>
      <c r="QCR1215" s="201">
        <v>2</v>
      </c>
      <c r="QCS1215" s="202" t="s">
        <v>237</v>
      </c>
      <c r="QCT1215" s="203">
        <v>0</v>
      </c>
      <c r="QCU1215" s="203">
        <v>210</v>
      </c>
      <c r="QCV1215" s="75">
        <f t="shared" si="498"/>
        <v>448.774</v>
      </c>
      <c r="QCW1215" s="200" t="s">
        <v>29</v>
      </c>
      <c r="QCX1215" s="255" t="s">
        <v>26</v>
      </c>
      <c r="QCY1215" s="201">
        <v>7</v>
      </c>
      <c r="QCZ1215" s="201">
        <v>2</v>
      </c>
      <c r="QDA1215" s="202" t="s">
        <v>237</v>
      </c>
      <c r="QDB1215" s="203">
        <v>0</v>
      </c>
      <c r="QDC1215" s="203">
        <v>210</v>
      </c>
      <c r="QDD1215" s="75">
        <f t="shared" si="498"/>
        <v>448.774</v>
      </c>
      <c r="QDE1215" s="200" t="s">
        <v>29</v>
      </c>
      <c r="QDF1215" s="255" t="s">
        <v>26</v>
      </c>
      <c r="QDG1215" s="201">
        <v>7</v>
      </c>
      <c r="QDH1215" s="201">
        <v>2</v>
      </c>
      <c r="QDI1215" s="202" t="s">
        <v>237</v>
      </c>
      <c r="QDJ1215" s="203">
        <v>0</v>
      </c>
      <c r="QDK1215" s="203">
        <v>210</v>
      </c>
      <c r="QDL1215" s="75">
        <f t="shared" si="498"/>
        <v>448.774</v>
      </c>
      <c r="QDM1215" s="200" t="s">
        <v>29</v>
      </c>
      <c r="QDN1215" s="255" t="s">
        <v>26</v>
      </c>
      <c r="QDO1215" s="201">
        <v>7</v>
      </c>
      <c r="QDP1215" s="201">
        <v>2</v>
      </c>
      <c r="QDQ1215" s="202" t="s">
        <v>237</v>
      </c>
      <c r="QDR1215" s="203">
        <v>0</v>
      </c>
      <c r="QDS1215" s="203">
        <v>210</v>
      </c>
      <c r="QDT1215" s="75">
        <f t="shared" si="498"/>
        <v>448.774</v>
      </c>
      <c r="QDU1215" s="200" t="s">
        <v>29</v>
      </c>
      <c r="QDV1215" s="255" t="s">
        <v>26</v>
      </c>
      <c r="QDW1215" s="201">
        <v>7</v>
      </c>
      <c r="QDX1215" s="201">
        <v>2</v>
      </c>
      <c r="QDY1215" s="202" t="s">
        <v>237</v>
      </c>
      <c r="QDZ1215" s="203">
        <v>0</v>
      </c>
      <c r="QEA1215" s="203">
        <v>210</v>
      </c>
      <c r="QEB1215" s="75">
        <f t="shared" ref="QEB1215:QGF1215" si="499">QEB1216+QEB1217</f>
        <v>448.774</v>
      </c>
      <c r="QEC1215" s="200" t="s">
        <v>29</v>
      </c>
      <c r="QED1215" s="255" t="s">
        <v>26</v>
      </c>
      <c r="QEE1215" s="201">
        <v>7</v>
      </c>
      <c r="QEF1215" s="201">
        <v>2</v>
      </c>
      <c r="QEG1215" s="202" t="s">
        <v>237</v>
      </c>
      <c r="QEH1215" s="203">
        <v>0</v>
      </c>
      <c r="QEI1215" s="203">
        <v>210</v>
      </c>
      <c r="QEJ1215" s="75">
        <f t="shared" si="499"/>
        <v>448.774</v>
      </c>
      <c r="QEK1215" s="200" t="s">
        <v>29</v>
      </c>
      <c r="QEL1215" s="255" t="s">
        <v>26</v>
      </c>
      <c r="QEM1215" s="201">
        <v>7</v>
      </c>
      <c r="QEN1215" s="201">
        <v>2</v>
      </c>
      <c r="QEO1215" s="202" t="s">
        <v>237</v>
      </c>
      <c r="QEP1215" s="203">
        <v>0</v>
      </c>
      <c r="QEQ1215" s="203">
        <v>210</v>
      </c>
      <c r="QER1215" s="75">
        <f t="shared" si="499"/>
        <v>448.774</v>
      </c>
      <c r="QES1215" s="200" t="s">
        <v>29</v>
      </c>
      <c r="QET1215" s="255" t="s">
        <v>26</v>
      </c>
      <c r="QEU1215" s="201">
        <v>7</v>
      </c>
      <c r="QEV1215" s="201">
        <v>2</v>
      </c>
      <c r="QEW1215" s="202" t="s">
        <v>237</v>
      </c>
      <c r="QEX1215" s="203">
        <v>0</v>
      </c>
      <c r="QEY1215" s="203">
        <v>210</v>
      </c>
      <c r="QEZ1215" s="75">
        <f t="shared" si="499"/>
        <v>448.774</v>
      </c>
      <c r="QFA1215" s="200" t="s">
        <v>29</v>
      </c>
      <c r="QFB1215" s="255" t="s">
        <v>26</v>
      </c>
      <c r="QFC1215" s="201">
        <v>7</v>
      </c>
      <c r="QFD1215" s="201">
        <v>2</v>
      </c>
      <c r="QFE1215" s="202" t="s">
        <v>237</v>
      </c>
      <c r="QFF1215" s="203">
        <v>0</v>
      </c>
      <c r="QFG1215" s="203">
        <v>210</v>
      </c>
      <c r="QFH1215" s="75">
        <f t="shared" si="499"/>
        <v>448.774</v>
      </c>
      <c r="QFI1215" s="200" t="s">
        <v>29</v>
      </c>
      <c r="QFJ1215" s="255" t="s">
        <v>26</v>
      </c>
      <c r="QFK1215" s="201">
        <v>7</v>
      </c>
      <c r="QFL1215" s="201">
        <v>2</v>
      </c>
      <c r="QFM1215" s="202" t="s">
        <v>237</v>
      </c>
      <c r="QFN1215" s="203">
        <v>0</v>
      </c>
      <c r="QFO1215" s="203">
        <v>210</v>
      </c>
      <c r="QFP1215" s="75">
        <f t="shared" si="499"/>
        <v>448.774</v>
      </c>
      <c r="QFQ1215" s="200" t="s">
        <v>29</v>
      </c>
      <c r="QFR1215" s="255" t="s">
        <v>26</v>
      </c>
      <c r="QFS1215" s="201">
        <v>7</v>
      </c>
      <c r="QFT1215" s="201">
        <v>2</v>
      </c>
      <c r="QFU1215" s="202" t="s">
        <v>237</v>
      </c>
      <c r="QFV1215" s="203">
        <v>0</v>
      </c>
      <c r="QFW1215" s="203">
        <v>210</v>
      </c>
      <c r="QFX1215" s="75">
        <f t="shared" si="499"/>
        <v>448.774</v>
      </c>
      <c r="QFY1215" s="200" t="s">
        <v>29</v>
      </c>
      <c r="QFZ1215" s="255" t="s">
        <v>26</v>
      </c>
      <c r="QGA1215" s="201">
        <v>7</v>
      </c>
      <c r="QGB1215" s="201">
        <v>2</v>
      </c>
      <c r="QGC1215" s="202" t="s">
        <v>237</v>
      </c>
      <c r="QGD1215" s="203">
        <v>0</v>
      </c>
      <c r="QGE1215" s="203">
        <v>210</v>
      </c>
      <c r="QGF1215" s="75">
        <f t="shared" si="499"/>
        <v>448.774</v>
      </c>
      <c r="QGG1215" s="200" t="s">
        <v>29</v>
      </c>
      <c r="QGH1215" s="255" t="s">
        <v>26</v>
      </c>
      <c r="QGI1215" s="201">
        <v>7</v>
      </c>
      <c r="QGJ1215" s="201">
        <v>2</v>
      </c>
      <c r="QGK1215" s="202" t="s">
        <v>237</v>
      </c>
      <c r="QGL1215" s="203">
        <v>0</v>
      </c>
      <c r="QGM1215" s="203">
        <v>210</v>
      </c>
      <c r="QGN1215" s="75">
        <f t="shared" ref="QGN1215:QIR1215" si="500">QGN1216+QGN1217</f>
        <v>448.774</v>
      </c>
      <c r="QGO1215" s="200" t="s">
        <v>29</v>
      </c>
      <c r="QGP1215" s="255" t="s">
        <v>26</v>
      </c>
      <c r="QGQ1215" s="201">
        <v>7</v>
      </c>
      <c r="QGR1215" s="201">
        <v>2</v>
      </c>
      <c r="QGS1215" s="202" t="s">
        <v>237</v>
      </c>
      <c r="QGT1215" s="203">
        <v>0</v>
      </c>
      <c r="QGU1215" s="203">
        <v>210</v>
      </c>
      <c r="QGV1215" s="75">
        <f t="shared" si="500"/>
        <v>448.774</v>
      </c>
      <c r="QGW1215" s="200" t="s">
        <v>29</v>
      </c>
      <c r="QGX1215" s="255" t="s">
        <v>26</v>
      </c>
      <c r="QGY1215" s="201">
        <v>7</v>
      </c>
      <c r="QGZ1215" s="201">
        <v>2</v>
      </c>
      <c r="QHA1215" s="202" t="s">
        <v>237</v>
      </c>
      <c r="QHB1215" s="203">
        <v>0</v>
      </c>
      <c r="QHC1215" s="203">
        <v>210</v>
      </c>
      <c r="QHD1215" s="75">
        <f t="shared" si="500"/>
        <v>448.774</v>
      </c>
      <c r="QHE1215" s="200" t="s">
        <v>29</v>
      </c>
      <c r="QHF1215" s="255" t="s">
        <v>26</v>
      </c>
      <c r="QHG1215" s="201">
        <v>7</v>
      </c>
      <c r="QHH1215" s="201">
        <v>2</v>
      </c>
      <c r="QHI1215" s="202" t="s">
        <v>237</v>
      </c>
      <c r="QHJ1215" s="203">
        <v>0</v>
      </c>
      <c r="QHK1215" s="203">
        <v>210</v>
      </c>
      <c r="QHL1215" s="75">
        <f t="shared" si="500"/>
        <v>448.774</v>
      </c>
      <c r="QHM1215" s="200" t="s">
        <v>29</v>
      </c>
      <c r="QHN1215" s="255" t="s">
        <v>26</v>
      </c>
      <c r="QHO1215" s="201">
        <v>7</v>
      </c>
      <c r="QHP1215" s="201">
        <v>2</v>
      </c>
      <c r="QHQ1215" s="202" t="s">
        <v>237</v>
      </c>
      <c r="QHR1215" s="203">
        <v>0</v>
      </c>
      <c r="QHS1215" s="203">
        <v>210</v>
      </c>
      <c r="QHT1215" s="75">
        <f t="shared" si="500"/>
        <v>448.774</v>
      </c>
      <c r="QHU1215" s="200" t="s">
        <v>29</v>
      </c>
      <c r="QHV1215" s="255" t="s">
        <v>26</v>
      </c>
      <c r="QHW1215" s="201">
        <v>7</v>
      </c>
      <c r="QHX1215" s="201">
        <v>2</v>
      </c>
      <c r="QHY1215" s="202" t="s">
        <v>237</v>
      </c>
      <c r="QHZ1215" s="203">
        <v>0</v>
      </c>
      <c r="QIA1215" s="203">
        <v>210</v>
      </c>
      <c r="QIB1215" s="75">
        <f t="shared" si="500"/>
        <v>448.774</v>
      </c>
      <c r="QIC1215" s="200" t="s">
        <v>29</v>
      </c>
      <c r="QID1215" s="255" t="s">
        <v>26</v>
      </c>
      <c r="QIE1215" s="201">
        <v>7</v>
      </c>
      <c r="QIF1215" s="201">
        <v>2</v>
      </c>
      <c r="QIG1215" s="202" t="s">
        <v>237</v>
      </c>
      <c r="QIH1215" s="203">
        <v>0</v>
      </c>
      <c r="QII1215" s="203">
        <v>210</v>
      </c>
      <c r="QIJ1215" s="75">
        <f t="shared" si="500"/>
        <v>448.774</v>
      </c>
      <c r="QIK1215" s="200" t="s">
        <v>29</v>
      </c>
      <c r="QIL1215" s="255" t="s">
        <v>26</v>
      </c>
      <c r="QIM1215" s="201">
        <v>7</v>
      </c>
      <c r="QIN1215" s="201">
        <v>2</v>
      </c>
      <c r="QIO1215" s="202" t="s">
        <v>237</v>
      </c>
      <c r="QIP1215" s="203">
        <v>0</v>
      </c>
      <c r="QIQ1215" s="203">
        <v>210</v>
      </c>
      <c r="QIR1215" s="75">
        <f t="shared" si="500"/>
        <v>448.774</v>
      </c>
      <c r="QIS1215" s="200" t="s">
        <v>29</v>
      </c>
      <c r="QIT1215" s="255" t="s">
        <v>26</v>
      </c>
      <c r="QIU1215" s="201">
        <v>7</v>
      </c>
      <c r="QIV1215" s="201">
        <v>2</v>
      </c>
      <c r="QIW1215" s="202" t="s">
        <v>237</v>
      </c>
      <c r="QIX1215" s="203">
        <v>0</v>
      </c>
      <c r="QIY1215" s="203">
        <v>210</v>
      </c>
      <c r="QIZ1215" s="75">
        <f t="shared" ref="QIZ1215:QLD1215" si="501">QIZ1216+QIZ1217</f>
        <v>448.774</v>
      </c>
      <c r="QJA1215" s="200" t="s">
        <v>29</v>
      </c>
      <c r="QJB1215" s="255" t="s">
        <v>26</v>
      </c>
      <c r="QJC1215" s="201">
        <v>7</v>
      </c>
      <c r="QJD1215" s="201">
        <v>2</v>
      </c>
      <c r="QJE1215" s="202" t="s">
        <v>237</v>
      </c>
      <c r="QJF1215" s="203">
        <v>0</v>
      </c>
      <c r="QJG1215" s="203">
        <v>210</v>
      </c>
      <c r="QJH1215" s="75">
        <f t="shared" si="501"/>
        <v>448.774</v>
      </c>
      <c r="QJI1215" s="200" t="s">
        <v>29</v>
      </c>
      <c r="QJJ1215" s="255" t="s">
        <v>26</v>
      </c>
      <c r="QJK1215" s="201">
        <v>7</v>
      </c>
      <c r="QJL1215" s="201">
        <v>2</v>
      </c>
      <c r="QJM1215" s="202" t="s">
        <v>237</v>
      </c>
      <c r="QJN1215" s="203">
        <v>0</v>
      </c>
      <c r="QJO1215" s="203">
        <v>210</v>
      </c>
      <c r="QJP1215" s="75">
        <f t="shared" si="501"/>
        <v>448.774</v>
      </c>
      <c r="QJQ1215" s="200" t="s">
        <v>29</v>
      </c>
      <c r="QJR1215" s="255" t="s">
        <v>26</v>
      </c>
      <c r="QJS1215" s="201">
        <v>7</v>
      </c>
      <c r="QJT1215" s="201">
        <v>2</v>
      </c>
      <c r="QJU1215" s="202" t="s">
        <v>237</v>
      </c>
      <c r="QJV1215" s="203">
        <v>0</v>
      </c>
      <c r="QJW1215" s="203">
        <v>210</v>
      </c>
      <c r="QJX1215" s="75">
        <f t="shared" si="501"/>
        <v>448.774</v>
      </c>
      <c r="QJY1215" s="200" t="s">
        <v>29</v>
      </c>
      <c r="QJZ1215" s="255" t="s">
        <v>26</v>
      </c>
      <c r="QKA1215" s="201">
        <v>7</v>
      </c>
      <c r="QKB1215" s="201">
        <v>2</v>
      </c>
      <c r="QKC1215" s="202" t="s">
        <v>237</v>
      </c>
      <c r="QKD1215" s="203">
        <v>0</v>
      </c>
      <c r="QKE1215" s="203">
        <v>210</v>
      </c>
      <c r="QKF1215" s="75">
        <f t="shared" si="501"/>
        <v>448.774</v>
      </c>
      <c r="QKG1215" s="200" t="s">
        <v>29</v>
      </c>
      <c r="QKH1215" s="255" t="s">
        <v>26</v>
      </c>
      <c r="QKI1215" s="201">
        <v>7</v>
      </c>
      <c r="QKJ1215" s="201">
        <v>2</v>
      </c>
      <c r="QKK1215" s="202" t="s">
        <v>237</v>
      </c>
      <c r="QKL1215" s="203">
        <v>0</v>
      </c>
      <c r="QKM1215" s="203">
        <v>210</v>
      </c>
      <c r="QKN1215" s="75">
        <f t="shared" si="501"/>
        <v>448.774</v>
      </c>
      <c r="QKO1215" s="200" t="s">
        <v>29</v>
      </c>
      <c r="QKP1215" s="255" t="s">
        <v>26</v>
      </c>
      <c r="QKQ1215" s="201">
        <v>7</v>
      </c>
      <c r="QKR1215" s="201">
        <v>2</v>
      </c>
      <c r="QKS1215" s="202" t="s">
        <v>237</v>
      </c>
      <c r="QKT1215" s="203">
        <v>0</v>
      </c>
      <c r="QKU1215" s="203">
        <v>210</v>
      </c>
      <c r="QKV1215" s="75">
        <f t="shared" si="501"/>
        <v>448.774</v>
      </c>
      <c r="QKW1215" s="200" t="s">
        <v>29</v>
      </c>
      <c r="QKX1215" s="255" t="s">
        <v>26</v>
      </c>
      <c r="QKY1215" s="201">
        <v>7</v>
      </c>
      <c r="QKZ1215" s="201">
        <v>2</v>
      </c>
      <c r="QLA1215" s="202" t="s">
        <v>237</v>
      </c>
      <c r="QLB1215" s="203">
        <v>0</v>
      </c>
      <c r="QLC1215" s="203">
        <v>210</v>
      </c>
      <c r="QLD1215" s="75">
        <f t="shared" si="501"/>
        <v>448.774</v>
      </c>
      <c r="QLE1215" s="200" t="s">
        <v>29</v>
      </c>
      <c r="QLF1215" s="255" t="s">
        <v>26</v>
      </c>
      <c r="QLG1215" s="201">
        <v>7</v>
      </c>
      <c r="QLH1215" s="201">
        <v>2</v>
      </c>
      <c r="QLI1215" s="202" t="s">
        <v>237</v>
      </c>
      <c r="QLJ1215" s="203">
        <v>0</v>
      </c>
      <c r="QLK1215" s="203">
        <v>210</v>
      </c>
      <c r="QLL1215" s="75">
        <f t="shared" ref="QLL1215:QNP1215" si="502">QLL1216+QLL1217</f>
        <v>448.774</v>
      </c>
      <c r="QLM1215" s="200" t="s">
        <v>29</v>
      </c>
      <c r="QLN1215" s="255" t="s">
        <v>26</v>
      </c>
      <c r="QLO1215" s="201">
        <v>7</v>
      </c>
      <c r="QLP1215" s="201">
        <v>2</v>
      </c>
      <c r="QLQ1215" s="202" t="s">
        <v>237</v>
      </c>
      <c r="QLR1215" s="203">
        <v>0</v>
      </c>
      <c r="QLS1215" s="203">
        <v>210</v>
      </c>
      <c r="QLT1215" s="75">
        <f t="shared" si="502"/>
        <v>448.774</v>
      </c>
      <c r="QLU1215" s="200" t="s">
        <v>29</v>
      </c>
      <c r="QLV1215" s="255" t="s">
        <v>26</v>
      </c>
      <c r="QLW1215" s="201">
        <v>7</v>
      </c>
      <c r="QLX1215" s="201">
        <v>2</v>
      </c>
      <c r="QLY1215" s="202" t="s">
        <v>237</v>
      </c>
      <c r="QLZ1215" s="203">
        <v>0</v>
      </c>
      <c r="QMA1215" s="203">
        <v>210</v>
      </c>
      <c r="QMB1215" s="75">
        <f t="shared" si="502"/>
        <v>448.774</v>
      </c>
      <c r="QMC1215" s="200" t="s">
        <v>29</v>
      </c>
      <c r="QMD1215" s="255" t="s">
        <v>26</v>
      </c>
      <c r="QME1215" s="201">
        <v>7</v>
      </c>
      <c r="QMF1215" s="201">
        <v>2</v>
      </c>
      <c r="QMG1215" s="202" t="s">
        <v>237</v>
      </c>
      <c r="QMH1215" s="203">
        <v>0</v>
      </c>
      <c r="QMI1215" s="203">
        <v>210</v>
      </c>
      <c r="QMJ1215" s="75">
        <f t="shared" si="502"/>
        <v>448.774</v>
      </c>
      <c r="QMK1215" s="200" t="s">
        <v>29</v>
      </c>
      <c r="QML1215" s="255" t="s">
        <v>26</v>
      </c>
      <c r="QMM1215" s="201">
        <v>7</v>
      </c>
      <c r="QMN1215" s="201">
        <v>2</v>
      </c>
      <c r="QMO1215" s="202" t="s">
        <v>237</v>
      </c>
      <c r="QMP1215" s="203">
        <v>0</v>
      </c>
      <c r="QMQ1215" s="203">
        <v>210</v>
      </c>
      <c r="QMR1215" s="75">
        <f t="shared" si="502"/>
        <v>448.774</v>
      </c>
      <c r="QMS1215" s="200" t="s">
        <v>29</v>
      </c>
      <c r="QMT1215" s="255" t="s">
        <v>26</v>
      </c>
      <c r="QMU1215" s="201">
        <v>7</v>
      </c>
      <c r="QMV1215" s="201">
        <v>2</v>
      </c>
      <c r="QMW1215" s="202" t="s">
        <v>237</v>
      </c>
      <c r="QMX1215" s="203">
        <v>0</v>
      </c>
      <c r="QMY1215" s="203">
        <v>210</v>
      </c>
      <c r="QMZ1215" s="75">
        <f t="shared" si="502"/>
        <v>448.774</v>
      </c>
      <c r="QNA1215" s="200" t="s">
        <v>29</v>
      </c>
      <c r="QNB1215" s="255" t="s">
        <v>26</v>
      </c>
      <c r="QNC1215" s="201">
        <v>7</v>
      </c>
      <c r="QND1215" s="201">
        <v>2</v>
      </c>
      <c r="QNE1215" s="202" t="s">
        <v>237</v>
      </c>
      <c r="QNF1215" s="203">
        <v>0</v>
      </c>
      <c r="QNG1215" s="203">
        <v>210</v>
      </c>
      <c r="QNH1215" s="75">
        <f t="shared" si="502"/>
        <v>448.774</v>
      </c>
      <c r="QNI1215" s="200" t="s">
        <v>29</v>
      </c>
      <c r="QNJ1215" s="255" t="s">
        <v>26</v>
      </c>
      <c r="QNK1215" s="201">
        <v>7</v>
      </c>
      <c r="QNL1215" s="201">
        <v>2</v>
      </c>
      <c r="QNM1215" s="202" t="s">
        <v>237</v>
      </c>
      <c r="QNN1215" s="203">
        <v>0</v>
      </c>
      <c r="QNO1215" s="203">
        <v>210</v>
      </c>
      <c r="QNP1215" s="75">
        <f t="shared" si="502"/>
        <v>448.774</v>
      </c>
      <c r="QNQ1215" s="200" t="s">
        <v>29</v>
      </c>
      <c r="QNR1215" s="255" t="s">
        <v>26</v>
      </c>
      <c r="QNS1215" s="201">
        <v>7</v>
      </c>
      <c r="QNT1215" s="201">
        <v>2</v>
      </c>
      <c r="QNU1215" s="202" t="s">
        <v>237</v>
      </c>
      <c r="QNV1215" s="203">
        <v>0</v>
      </c>
      <c r="QNW1215" s="203">
        <v>210</v>
      </c>
      <c r="QNX1215" s="75">
        <f t="shared" ref="QNX1215:QQB1215" si="503">QNX1216+QNX1217</f>
        <v>448.774</v>
      </c>
      <c r="QNY1215" s="200" t="s">
        <v>29</v>
      </c>
      <c r="QNZ1215" s="255" t="s">
        <v>26</v>
      </c>
      <c r="QOA1215" s="201">
        <v>7</v>
      </c>
      <c r="QOB1215" s="201">
        <v>2</v>
      </c>
      <c r="QOC1215" s="202" t="s">
        <v>237</v>
      </c>
      <c r="QOD1215" s="203">
        <v>0</v>
      </c>
      <c r="QOE1215" s="203">
        <v>210</v>
      </c>
      <c r="QOF1215" s="75">
        <f t="shared" si="503"/>
        <v>448.774</v>
      </c>
      <c r="QOG1215" s="200" t="s">
        <v>29</v>
      </c>
      <c r="QOH1215" s="255" t="s">
        <v>26</v>
      </c>
      <c r="QOI1215" s="201">
        <v>7</v>
      </c>
      <c r="QOJ1215" s="201">
        <v>2</v>
      </c>
      <c r="QOK1215" s="202" t="s">
        <v>237</v>
      </c>
      <c r="QOL1215" s="203">
        <v>0</v>
      </c>
      <c r="QOM1215" s="203">
        <v>210</v>
      </c>
      <c r="QON1215" s="75">
        <f t="shared" si="503"/>
        <v>448.774</v>
      </c>
      <c r="QOO1215" s="200" t="s">
        <v>29</v>
      </c>
      <c r="QOP1215" s="255" t="s">
        <v>26</v>
      </c>
      <c r="QOQ1215" s="201">
        <v>7</v>
      </c>
      <c r="QOR1215" s="201">
        <v>2</v>
      </c>
      <c r="QOS1215" s="202" t="s">
        <v>237</v>
      </c>
      <c r="QOT1215" s="203">
        <v>0</v>
      </c>
      <c r="QOU1215" s="203">
        <v>210</v>
      </c>
      <c r="QOV1215" s="75">
        <f t="shared" si="503"/>
        <v>448.774</v>
      </c>
      <c r="QOW1215" s="200" t="s">
        <v>29</v>
      </c>
      <c r="QOX1215" s="255" t="s">
        <v>26</v>
      </c>
      <c r="QOY1215" s="201">
        <v>7</v>
      </c>
      <c r="QOZ1215" s="201">
        <v>2</v>
      </c>
      <c r="QPA1215" s="202" t="s">
        <v>237</v>
      </c>
      <c r="QPB1215" s="203">
        <v>0</v>
      </c>
      <c r="QPC1215" s="203">
        <v>210</v>
      </c>
      <c r="QPD1215" s="75">
        <f t="shared" si="503"/>
        <v>448.774</v>
      </c>
      <c r="QPE1215" s="200" t="s">
        <v>29</v>
      </c>
      <c r="QPF1215" s="255" t="s">
        <v>26</v>
      </c>
      <c r="QPG1215" s="201">
        <v>7</v>
      </c>
      <c r="QPH1215" s="201">
        <v>2</v>
      </c>
      <c r="QPI1215" s="202" t="s">
        <v>237</v>
      </c>
      <c r="QPJ1215" s="203">
        <v>0</v>
      </c>
      <c r="QPK1215" s="203">
        <v>210</v>
      </c>
      <c r="QPL1215" s="75">
        <f t="shared" si="503"/>
        <v>448.774</v>
      </c>
      <c r="QPM1215" s="200" t="s">
        <v>29</v>
      </c>
      <c r="QPN1215" s="255" t="s">
        <v>26</v>
      </c>
      <c r="QPO1215" s="201">
        <v>7</v>
      </c>
      <c r="QPP1215" s="201">
        <v>2</v>
      </c>
      <c r="QPQ1215" s="202" t="s">
        <v>237</v>
      </c>
      <c r="QPR1215" s="203">
        <v>0</v>
      </c>
      <c r="QPS1215" s="203">
        <v>210</v>
      </c>
      <c r="QPT1215" s="75">
        <f t="shared" si="503"/>
        <v>448.774</v>
      </c>
      <c r="QPU1215" s="200" t="s">
        <v>29</v>
      </c>
      <c r="QPV1215" s="255" t="s">
        <v>26</v>
      </c>
      <c r="QPW1215" s="201">
        <v>7</v>
      </c>
      <c r="QPX1215" s="201">
        <v>2</v>
      </c>
      <c r="QPY1215" s="202" t="s">
        <v>237</v>
      </c>
      <c r="QPZ1215" s="203">
        <v>0</v>
      </c>
      <c r="QQA1215" s="203">
        <v>210</v>
      </c>
      <c r="QQB1215" s="75">
        <f t="shared" si="503"/>
        <v>448.774</v>
      </c>
      <c r="QQC1215" s="200" t="s">
        <v>29</v>
      </c>
      <c r="QQD1215" s="255" t="s">
        <v>26</v>
      </c>
      <c r="QQE1215" s="201">
        <v>7</v>
      </c>
      <c r="QQF1215" s="201">
        <v>2</v>
      </c>
      <c r="QQG1215" s="202" t="s">
        <v>237</v>
      </c>
      <c r="QQH1215" s="203">
        <v>0</v>
      </c>
      <c r="QQI1215" s="203">
        <v>210</v>
      </c>
      <c r="QQJ1215" s="75">
        <f t="shared" ref="QQJ1215:QSN1215" si="504">QQJ1216+QQJ1217</f>
        <v>448.774</v>
      </c>
      <c r="QQK1215" s="200" t="s">
        <v>29</v>
      </c>
      <c r="QQL1215" s="255" t="s">
        <v>26</v>
      </c>
      <c r="QQM1215" s="201">
        <v>7</v>
      </c>
      <c r="QQN1215" s="201">
        <v>2</v>
      </c>
      <c r="QQO1215" s="202" t="s">
        <v>237</v>
      </c>
      <c r="QQP1215" s="203">
        <v>0</v>
      </c>
      <c r="QQQ1215" s="203">
        <v>210</v>
      </c>
      <c r="QQR1215" s="75">
        <f t="shared" si="504"/>
        <v>448.774</v>
      </c>
      <c r="QQS1215" s="200" t="s">
        <v>29</v>
      </c>
      <c r="QQT1215" s="255" t="s">
        <v>26</v>
      </c>
      <c r="QQU1215" s="201">
        <v>7</v>
      </c>
      <c r="QQV1215" s="201">
        <v>2</v>
      </c>
      <c r="QQW1215" s="202" t="s">
        <v>237</v>
      </c>
      <c r="QQX1215" s="203">
        <v>0</v>
      </c>
      <c r="QQY1215" s="203">
        <v>210</v>
      </c>
      <c r="QQZ1215" s="75">
        <f t="shared" si="504"/>
        <v>448.774</v>
      </c>
      <c r="QRA1215" s="200" t="s">
        <v>29</v>
      </c>
      <c r="QRB1215" s="255" t="s">
        <v>26</v>
      </c>
      <c r="QRC1215" s="201">
        <v>7</v>
      </c>
      <c r="QRD1215" s="201">
        <v>2</v>
      </c>
      <c r="QRE1215" s="202" t="s">
        <v>237</v>
      </c>
      <c r="QRF1215" s="203">
        <v>0</v>
      </c>
      <c r="QRG1215" s="203">
        <v>210</v>
      </c>
      <c r="QRH1215" s="75">
        <f t="shared" si="504"/>
        <v>448.774</v>
      </c>
      <c r="QRI1215" s="200" t="s">
        <v>29</v>
      </c>
      <c r="QRJ1215" s="255" t="s">
        <v>26</v>
      </c>
      <c r="QRK1215" s="201">
        <v>7</v>
      </c>
      <c r="QRL1215" s="201">
        <v>2</v>
      </c>
      <c r="QRM1215" s="202" t="s">
        <v>237</v>
      </c>
      <c r="QRN1215" s="203">
        <v>0</v>
      </c>
      <c r="QRO1215" s="203">
        <v>210</v>
      </c>
      <c r="QRP1215" s="75">
        <f t="shared" si="504"/>
        <v>448.774</v>
      </c>
      <c r="QRQ1215" s="200" t="s">
        <v>29</v>
      </c>
      <c r="QRR1215" s="255" t="s">
        <v>26</v>
      </c>
      <c r="QRS1215" s="201">
        <v>7</v>
      </c>
      <c r="QRT1215" s="201">
        <v>2</v>
      </c>
      <c r="QRU1215" s="202" t="s">
        <v>237</v>
      </c>
      <c r="QRV1215" s="203">
        <v>0</v>
      </c>
      <c r="QRW1215" s="203">
        <v>210</v>
      </c>
      <c r="QRX1215" s="75">
        <f t="shared" si="504"/>
        <v>448.774</v>
      </c>
      <c r="QRY1215" s="200" t="s">
        <v>29</v>
      </c>
      <c r="QRZ1215" s="255" t="s">
        <v>26</v>
      </c>
      <c r="QSA1215" s="201">
        <v>7</v>
      </c>
      <c r="QSB1215" s="201">
        <v>2</v>
      </c>
      <c r="QSC1215" s="202" t="s">
        <v>237</v>
      </c>
      <c r="QSD1215" s="203">
        <v>0</v>
      </c>
      <c r="QSE1215" s="203">
        <v>210</v>
      </c>
      <c r="QSF1215" s="75">
        <f t="shared" si="504"/>
        <v>448.774</v>
      </c>
      <c r="QSG1215" s="200" t="s">
        <v>29</v>
      </c>
      <c r="QSH1215" s="255" t="s">
        <v>26</v>
      </c>
      <c r="QSI1215" s="201">
        <v>7</v>
      </c>
      <c r="QSJ1215" s="201">
        <v>2</v>
      </c>
      <c r="QSK1215" s="202" t="s">
        <v>237</v>
      </c>
      <c r="QSL1215" s="203">
        <v>0</v>
      </c>
      <c r="QSM1215" s="203">
        <v>210</v>
      </c>
      <c r="QSN1215" s="75">
        <f t="shared" si="504"/>
        <v>448.774</v>
      </c>
      <c r="QSO1215" s="200" t="s">
        <v>29</v>
      </c>
      <c r="QSP1215" s="255" t="s">
        <v>26</v>
      </c>
      <c r="QSQ1215" s="201">
        <v>7</v>
      </c>
      <c r="QSR1215" s="201">
        <v>2</v>
      </c>
      <c r="QSS1215" s="202" t="s">
        <v>237</v>
      </c>
      <c r="QST1215" s="203">
        <v>0</v>
      </c>
      <c r="QSU1215" s="203">
        <v>210</v>
      </c>
      <c r="QSV1215" s="75">
        <f t="shared" ref="QSV1215:QUZ1215" si="505">QSV1216+QSV1217</f>
        <v>448.774</v>
      </c>
      <c r="QSW1215" s="200" t="s">
        <v>29</v>
      </c>
      <c r="QSX1215" s="255" t="s">
        <v>26</v>
      </c>
      <c r="QSY1215" s="201">
        <v>7</v>
      </c>
      <c r="QSZ1215" s="201">
        <v>2</v>
      </c>
      <c r="QTA1215" s="202" t="s">
        <v>237</v>
      </c>
      <c r="QTB1215" s="203">
        <v>0</v>
      </c>
      <c r="QTC1215" s="203">
        <v>210</v>
      </c>
      <c r="QTD1215" s="75">
        <f t="shared" si="505"/>
        <v>448.774</v>
      </c>
      <c r="QTE1215" s="200" t="s">
        <v>29</v>
      </c>
      <c r="QTF1215" s="255" t="s">
        <v>26</v>
      </c>
      <c r="QTG1215" s="201">
        <v>7</v>
      </c>
      <c r="QTH1215" s="201">
        <v>2</v>
      </c>
      <c r="QTI1215" s="202" t="s">
        <v>237</v>
      </c>
      <c r="QTJ1215" s="203">
        <v>0</v>
      </c>
      <c r="QTK1215" s="203">
        <v>210</v>
      </c>
      <c r="QTL1215" s="75">
        <f t="shared" si="505"/>
        <v>448.774</v>
      </c>
      <c r="QTM1215" s="200" t="s">
        <v>29</v>
      </c>
      <c r="QTN1215" s="255" t="s">
        <v>26</v>
      </c>
      <c r="QTO1215" s="201">
        <v>7</v>
      </c>
      <c r="QTP1215" s="201">
        <v>2</v>
      </c>
      <c r="QTQ1215" s="202" t="s">
        <v>237</v>
      </c>
      <c r="QTR1215" s="203">
        <v>0</v>
      </c>
      <c r="QTS1215" s="203">
        <v>210</v>
      </c>
      <c r="QTT1215" s="75">
        <f t="shared" si="505"/>
        <v>448.774</v>
      </c>
      <c r="QTU1215" s="200" t="s">
        <v>29</v>
      </c>
      <c r="QTV1215" s="255" t="s">
        <v>26</v>
      </c>
      <c r="QTW1215" s="201">
        <v>7</v>
      </c>
      <c r="QTX1215" s="201">
        <v>2</v>
      </c>
      <c r="QTY1215" s="202" t="s">
        <v>237</v>
      </c>
      <c r="QTZ1215" s="203">
        <v>0</v>
      </c>
      <c r="QUA1215" s="203">
        <v>210</v>
      </c>
      <c r="QUB1215" s="75">
        <f t="shared" si="505"/>
        <v>448.774</v>
      </c>
      <c r="QUC1215" s="200" t="s">
        <v>29</v>
      </c>
      <c r="QUD1215" s="255" t="s">
        <v>26</v>
      </c>
      <c r="QUE1215" s="201">
        <v>7</v>
      </c>
      <c r="QUF1215" s="201">
        <v>2</v>
      </c>
      <c r="QUG1215" s="202" t="s">
        <v>237</v>
      </c>
      <c r="QUH1215" s="203">
        <v>0</v>
      </c>
      <c r="QUI1215" s="203">
        <v>210</v>
      </c>
      <c r="QUJ1215" s="75">
        <f t="shared" si="505"/>
        <v>448.774</v>
      </c>
      <c r="QUK1215" s="200" t="s">
        <v>29</v>
      </c>
      <c r="QUL1215" s="255" t="s">
        <v>26</v>
      </c>
      <c r="QUM1215" s="201">
        <v>7</v>
      </c>
      <c r="QUN1215" s="201">
        <v>2</v>
      </c>
      <c r="QUO1215" s="202" t="s">
        <v>237</v>
      </c>
      <c r="QUP1215" s="203">
        <v>0</v>
      </c>
      <c r="QUQ1215" s="203">
        <v>210</v>
      </c>
      <c r="QUR1215" s="75">
        <f t="shared" si="505"/>
        <v>448.774</v>
      </c>
      <c r="QUS1215" s="200" t="s">
        <v>29</v>
      </c>
      <c r="QUT1215" s="255" t="s">
        <v>26</v>
      </c>
      <c r="QUU1215" s="201">
        <v>7</v>
      </c>
      <c r="QUV1215" s="201">
        <v>2</v>
      </c>
      <c r="QUW1215" s="202" t="s">
        <v>237</v>
      </c>
      <c r="QUX1215" s="203">
        <v>0</v>
      </c>
      <c r="QUY1215" s="203">
        <v>210</v>
      </c>
      <c r="QUZ1215" s="75">
        <f t="shared" si="505"/>
        <v>448.774</v>
      </c>
      <c r="QVA1215" s="200" t="s">
        <v>29</v>
      </c>
      <c r="QVB1215" s="255" t="s">
        <v>26</v>
      </c>
      <c r="QVC1215" s="201">
        <v>7</v>
      </c>
      <c r="QVD1215" s="201">
        <v>2</v>
      </c>
      <c r="QVE1215" s="202" t="s">
        <v>237</v>
      </c>
      <c r="QVF1215" s="203">
        <v>0</v>
      </c>
      <c r="QVG1215" s="203">
        <v>210</v>
      </c>
      <c r="QVH1215" s="75">
        <f t="shared" ref="QVH1215:QXL1215" si="506">QVH1216+QVH1217</f>
        <v>448.774</v>
      </c>
      <c r="QVI1215" s="200" t="s">
        <v>29</v>
      </c>
      <c r="QVJ1215" s="255" t="s">
        <v>26</v>
      </c>
      <c r="QVK1215" s="201">
        <v>7</v>
      </c>
      <c r="QVL1215" s="201">
        <v>2</v>
      </c>
      <c r="QVM1215" s="202" t="s">
        <v>237</v>
      </c>
      <c r="QVN1215" s="203">
        <v>0</v>
      </c>
      <c r="QVO1215" s="203">
        <v>210</v>
      </c>
      <c r="QVP1215" s="75">
        <f t="shared" si="506"/>
        <v>448.774</v>
      </c>
      <c r="QVQ1215" s="200" t="s">
        <v>29</v>
      </c>
      <c r="QVR1215" s="255" t="s">
        <v>26</v>
      </c>
      <c r="QVS1215" s="201">
        <v>7</v>
      </c>
      <c r="QVT1215" s="201">
        <v>2</v>
      </c>
      <c r="QVU1215" s="202" t="s">
        <v>237</v>
      </c>
      <c r="QVV1215" s="203">
        <v>0</v>
      </c>
      <c r="QVW1215" s="203">
        <v>210</v>
      </c>
      <c r="QVX1215" s="75">
        <f t="shared" si="506"/>
        <v>448.774</v>
      </c>
      <c r="QVY1215" s="200" t="s">
        <v>29</v>
      </c>
      <c r="QVZ1215" s="255" t="s">
        <v>26</v>
      </c>
      <c r="QWA1215" s="201">
        <v>7</v>
      </c>
      <c r="QWB1215" s="201">
        <v>2</v>
      </c>
      <c r="QWC1215" s="202" t="s">
        <v>237</v>
      </c>
      <c r="QWD1215" s="203">
        <v>0</v>
      </c>
      <c r="QWE1215" s="203">
        <v>210</v>
      </c>
      <c r="QWF1215" s="75">
        <f t="shared" si="506"/>
        <v>448.774</v>
      </c>
      <c r="QWG1215" s="200" t="s">
        <v>29</v>
      </c>
      <c r="QWH1215" s="255" t="s">
        <v>26</v>
      </c>
      <c r="QWI1215" s="201">
        <v>7</v>
      </c>
      <c r="QWJ1215" s="201">
        <v>2</v>
      </c>
      <c r="QWK1215" s="202" t="s">
        <v>237</v>
      </c>
      <c r="QWL1215" s="203">
        <v>0</v>
      </c>
      <c r="QWM1215" s="203">
        <v>210</v>
      </c>
      <c r="QWN1215" s="75">
        <f t="shared" si="506"/>
        <v>448.774</v>
      </c>
      <c r="QWO1215" s="200" t="s">
        <v>29</v>
      </c>
      <c r="QWP1215" s="255" t="s">
        <v>26</v>
      </c>
      <c r="QWQ1215" s="201">
        <v>7</v>
      </c>
      <c r="QWR1215" s="201">
        <v>2</v>
      </c>
      <c r="QWS1215" s="202" t="s">
        <v>237</v>
      </c>
      <c r="QWT1215" s="203">
        <v>0</v>
      </c>
      <c r="QWU1215" s="203">
        <v>210</v>
      </c>
      <c r="QWV1215" s="75">
        <f t="shared" si="506"/>
        <v>448.774</v>
      </c>
      <c r="QWW1215" s="200" t="s">
        <v>29</v>
      </c>
      <c r="QWX1215" s="255" t="s">
        <v>26</v>
      </c>
      <c r="QWY1215" s="201">
        <v>7</v>
      </c>
      <c r="QWZ1215" s="201">
        <v>2</v>
      </c>
      <c r="QXA1215" s="202" t="s">
        <v>237</v>
      </c>
      <c r="QXB1215" s="203">
        <v>0</v>
      </c>
      <c r="QXC1215" s="203">
        <v>210</v>
      </c>
      <c r="QXD1215" s="75">
        <f t="shared" si="506"/>
        <v>448.774</v>
      </c>
      <c r="QXE1215" s="200" t="s">
        <v>29</v>
      </c>
      <c r="QXF1215" s="255" t="s">
        <v>26</v>
      </c>
      <c r="QXG1215" s="201">
        <v>7</v>
      </c>
      <c r="QXH1215" s="201">
        <v>2</v>
      </c>
      <c r="QXI1215" s="202" t="s">
        <v>237</v>
      </c>
      <c r="QXJ1215" s="203">
        <v>0</v>
      </c>
      <c r="QXK1215" s="203">
        <v>210</v>
      </c>
      <c r="QXL1215" s="75">
        <f t="shared" si="506"/>
        <v>448.774</v>
      </c>
      <c r="QXM1215" s="200" t="s">
        <v>29</v>
      </c>
      <c r="QXN1215" s="255" t="s">
        <v>26</v>
      </c>
      <c r="QXO1215" s="201">
        <v>7</v>
      </c>
      <c r="QXP1215" s="201">
        <v>2</v>
      </c>
      <c r="QXQ1215" s="202" t="s">
        <v>237</v>
      </c>
      <c r="QXR1215" s="203">
        <v>0</v>
      </c>
      <c r="QXS1215" s="203">
        <v>210</v>
      </c>
      <c r="QXT1215" s="75">
        <f t="shared" ref="QXT1215:QZX1215" si="507">QXT1216+QXT1217</f>
        <v>448.774</v>
      </c>
      <c r="QXU1215" s="200" t="s">
        <v>29</v>
      </c>
      <c r="QXV1215" s="255" t="s">
        <v>26</v>
      </c>
      <c r="QXW1215" s="201">
        <v>7</v>
      </c>
      <c r="QXX1215" s="201">
        <v>2</v>
      </c>
      <c r="QXY1215" s="202" t="s">
        <v>237</v>
      </c>
      <c r="QXZ1215" s="203">
        <v>0</v>
      </c>
      <c r="QYA1215" s="203">
        <v>210</v>
      </c>
      <c r="QYB1215" s="75">
        <f t="shared" si="507"/>
        <v>448.774</v>
      </c>
      <c r="QYC1215" s="200" t="s">
        <v>29</v>
      </c>
      <c r="QYD1215" s="255" t="s">
        <v>26</v>
      </c>
      <c r="QYE1215" s="201">
        <v>7</v>
      </c>
      <c r="QYF1215" s="201">
        <v>2</v>
      </c>
      <c r="QYG1215" s="202" t="s">
        <v>237</v>
      </c>
      <c r="QYH1215" s="203">
        <v>0</v>
      </c>
      <c r="QYI1215" s="203">
        <v>210</v>
      </c>
      <c r="QYJ1215" s="75">
        <f t="shared" si="507"/>
        <v>448.774</v>
      </c>
      <c r="QYK1215" s="200" t="s">
        <v>29</v>
      </c>
      <c r="QYL1215" s="255" t="s">
        <v>26</v>
      </c>
      <c r="QYM1215" s="201">
        <v>7</v>
      </c>
      <c r="QYN1215" s="201">
        <v>2</v>
      </c>
      <c r="QYO1215" s="202" t="s">
        <v>237</v>
      </c>
      <c r="QYP1215" s="203">
        <v>0</v>
      </c>
      <c r="QYQ1215" s="203">
        <v>210</v>
      </c>
      <c r="QYR1215" s="75">
        <f t="shared" si="507"/>
        <v>448.774</v>
      </c>
      <c r="QYS1215" s="200" t="s">
        <v>29</v>
      </c>
      <c r="QYT1215" s="255" t="s">
        <v>26</v>
      </c>
      <c r="QYU1215" s="201">
        <v>7</v>
      </c>
      <c r="QYV1215" s="201">
        <v>2</v>
      </c>
      <c r="QYW1215" s="202" t="s">
        <v>237</v>
      </c>
      <c r="QYX1215" s="203">
        <v>0</v>
      </c>
      <c r="QYY1215" s="203">
        <v>210</v>
      </c>
      <c r="QYZ1215" s="75">
        <f t="shared" si="507"/>
        <v>448.774</v>
      </c>
      <c r="QZA1215" s="200" t="s">
        <v>29</v>
      </c>
      <c r="QZB1215" s="255" t="s">
        <v>26</v>
      </c>
      <c r="QZC1215" s="201">
        <v>7</v>
      </c>
      <c r="QZD1215" s="201">
        <v>2</v>
      </c>
      <c r="QZE1215" s="202" t="s">
        <v>237</v>
      </c>
      <c r="QZF1215" s="203">
        <v>0</v>
      </c>
      <c r="QZG1215" s="203">
        <v>210</v>
      </c>
      <c r="QZH1215" s="75">
        <f t="shared" si="507"/>
        <v>448.774</v>
      </c>
      <c r="QZI1215" s="200" t="s">
        <v>29</v>
      </c>
      <c r="QZJ1215" s="255" t="s">
        <v>26</v>
      </c>
      <c r="QZK1215" s="201">
        <v>7</v>
      </c>
      <c r="QZL1215" s="201">
        <v>2</v>
      </c>
      <c r="QZM1215" s="202" t="s">
        <v>237</v>
      </c>
      <c r="QZN1215" s="203">
        <v>0</v>
      </c>
      <c r="QZO1215" s="203">
        <v>210</v>
      </c>
      <c r="QZP1215" s="75">
        <f t="shared" si="507"/>
        <v>448.774</v>
      </c>
      <c r="QZQ1215" s="200" t="s">
        <v>29</v>
      </c>
      <c r="QZR1215" s="255" t="s">
        <v>26</v>
      </c>
      <c r="QZS1215" s="201">
        <v>7</v>
      </c>
      <c r="QZT1215" s="201">
        <v>2</v>
      </c>
      <c r="QZU1215" s="202" t="s">
        <v>237</v>
      </c>
      <c r="QZV1215" s="203">
        <v>0</v>
      </c>
      <c r="QZW1215" s="203">
        <v>210</v>
      </c>
      <c r="QZX1215" s="75">
        <f t="shared" si="507"/>
        <v>448.774</v>
      </c>
      <c r="QZY1215" s="200" t="s">
        <v>29</v>
      </c>
      <c r="QZZ1215" s="255" t="s">
        <v>26</v>
      </c>
      <c r="RAA1215" s="201">
        <v>7</v>
      </c>
      <c r="RAB1215" s="201">
        <v>2</v>
      </c>
      <c r="RAC1215" s="202" t="s">
        <v>237</v>
      </c>
      <c r="RAD1215" s="203">
        <v>0</v>
      </c>
      <c r="RAE1215" s="203">
        <v>210</v>
      </c>
      <c r="RAF1215" s="75">
        <f t="shared" ref="RAF1215:RCJ1215" si="508">RAF1216+RAF1217</f>
        <v>448.774</v>
      </c>
      <c r="RAG1215" s="200" t="s">
        <v>29</v>
      </c>
      <c r="RAH1215" s="255" t="s">
        <v>26</v>
      </c>
      <c r="RAI1215" s="201">
        <v>7</v>
      </c>
      <c r="RAJ1215" s="201">
        <v>2</v>
      </c>
      <c r="RAK1215" s="202" t="s">
        <v>237</v>
      </c>
      <c r="RAL1215" s="203">
        <v>0</v>
      </c>
      <c r="RAM1215" s="203">
        <v>210</v>
      </c>
      <c r="RAN1215" s="75">
        <f t="shared" si="508"/>
        <v>448.774</v>
      </c>
      <c r="RAO1215" s="200" t="s">
        <v>29</v>
      </c>
      <c r="RAP1215" s="255" t="s">
        <v>26</v>
      </c>
      <c r="RAQ1215" s="201">
        <v>7</v>
      </c>
      <c r="RAR1215" s="201">
        <v>2</v>
      </c>
      <c r="RAS1215" s="202" t="s">
        <v>237</v>
      </c>
      <c r="RAT1215" s="203">
        <v>0</v>
      </c>
      <c r="RAU1215" s="203">
        <v>210</v>
      </c>
      <c r="RAV1215" s="75">
        <f t="shared" si="508"/>
        <v>448.774</v>
      </c>
      <c r="RAW1215" s="200" t="s">
        <v>29</v>
      </c>
      <c r="RAX1215" s="255" t="s">
        <v>26</v>
      </c>
      <c r="RAY1215" s="201">
        <v>7</v>
      </c>
      <c r="RAZ1215" s="201">
        <v>2</v>
      </c>
      <c r="RBA1215" s="202" t="s">
        <v>237</v>
      </c>
      <c r="RBB1215" s="203">
        <v>0</v>
      </c>
      <c r="RBC1215" s="203">
        <v>210</v>
      </c>
      <c r="RBD1215" s="75">
        <f t="shared" si="508"/>
        <v>448.774</v>
      </c>
      <c r="RBE1215" s="200" t="s">
        <v>29</v>
      </c>
      <c r="RBF1215" s="255" t="s">
        <v>26</v>
      </c>
      <c r="RBG1215" s="201">
        <v>7</v>
      </c>
      <c r="RBH1215" s="201">
        <v>2</v>
      </c>
      <c r="RBI1215" s="202" t="s">
        <v>237</v>
      </c>
      <c r="RBJ1215" s="203">
        <v>0</v>
      </c>
      <c r="RBK1215" s="203">
        <v>210</v>
      </c>
      <c r="RBL1215" s="75">
        <f t="shared" si="508"/>
        <v>448.774</v>
      </c>
      <c r="RBM1215" s="200" t="s">
        <v>29</v>
      </c>
      <c r="RBN1215" s="255" t="s">
        <v>26</v>
      </c>
      <c r="RBO1215" s="201">
        <v>7</v>
      </c>
      <c r="RBP1215" s="201">
        <v>2</v>
      </c>
      <c r="RBQ1215" s="202" t="s">
        <v>237</v>
      </c>
      <c r="RBR1215" s="203">
        <v>0</v>
      </c>
      <c r="RBS1215" s="203">
        <v>210</v>
      </c>
      <c r="RBT1215" s="75">
        <f t="shared" si="508"/>
        <v>448.774</v>
      </c>
      <c r="RBU1215" s="200" t="s">
        <v>29</v>
      </c>
      <c r="RBV1215" s="255" t="s">
        <v>26</v>
      </c>
      <c r="RBW1215" s="201">
        <v>7</v>
      </c>
      <c r="RBX1215" s="201">
        <v>2</v>
      </c>
      <c r="RBY1215" s="202" t="s">
        <v>237</v>
      </c>
      <c r="RBZ1215" s="203">
        <v>0</v>
      </c>
      <c r="RCA1215" s="203">
        <v>210</v>
      </c>
      <c r="RCB1215" s="75">
        <f t="shared" si="508"/>
        <v>448.774</v>
      </c>
      <c r="RCC1215" s="200" t="s">
        <v>29</v>
      </c>
      <c r="RCD1215" s="255" t="s">
        <v>26</v>
      </c>
      <c r="RCE1215" s="201">
        <v>7</v>
      </c>
      <c r="RCF1215" s="201">
        <v>2</v>
      </c>
      <c r="RCG1215" s="202" t="s">
        <v>237</v>
      </c>
      <c r="RCH1215" s="203">
        <v>0</v>
      </c>
      <c r="RCI1215" s="203">
        <v>210</v>
      </c>
      <c r="RCJ1215" s="75">
        <f t="shared" si="508"/>
        <v>448.774</v>
      </c>
      <c r="RCK1215" s="200" t="s">
        <v>29</v>
      </c>
      <c r="RCL1215" s="255" t="s">
        <v>26</v>
      </c>
      <c r="RCM1215" s="201">
        <v>7</v>
      </c>
      <c r="RCN1215" s="201">
        <v>2</v>
      </c>
      <c r="RCO1215" s="202" t="s">
        <v>237</v>
      </c>
      <c r="RCP1215" s="203">
        <v>0</v>
      </c>
      <c r="RCQ1215" s="203">
        <v>210</v>
      </c>
      <c r="RCR1215" s="75">
        <f t="shared" ref="RCR1215:REV1215" si="509">RCR1216+RCR1217</f>
        <v>448.774</v>
      </c>
      <c r="RCS1215" s="200" t="s">
        <v>29</v>
      </c>
      <c r="RCT1215" s="255" t="s">
        <v>26</v>
      </c>
      <c r="RCU1215" s="201">
        <v>7</v>
      </c>
      <c r="RCV1215" s="201">
        <v>2</v>
      </c>
      <c r="RCW1215" s="202" t="s">
        <v>237</v>
      </c>
      <c r="RCX1215" s="203">
        <v>0</v>
      </c>
      <c r="RCY1215" s="203">
        <v>210</v>
      </c>
      <c r="RCZ1215" s="75">
        <f t="shared" si="509"/>
        <v>448.774</v>
      </c>
      <c r="RDA1215" s="200" t="s">
        <v>29</v>
      </c>
      <c r="RDB1215" s="255" t="s">
        <v>26</v>
      </c>
      <c r="RDC1215" s="201">
        <v>7</v>
      </c>
      <c r="RDD1215" s="201">
        <v>2</v>
      </c>
      <c r="RDE1215" s="202" t="s">
        <v>237</v>
      </c>
      <c r="RDF1215" s="203">
        <v>0</v>
      </c>
      <c r="RDG1215" s="203">
        <v>210</v>
      </c>
      <c r="RDH1215" s="75">
        <f t="shared" si="509"/>
        <v>448.774</v>
      </c>
      <c r="RDI1215" s="200" t="s">
        <v>29</v>
      </c>
      <c r="RDJ1215" s="255" t="s">
        <v>26</v>
      </c>
      <c r="RDK1215" s="201">
        <v>7</v>
      </c>
      <c r="RDL1215" s="201">
        <v>2</v>
      </c>
      <c r="RDM1215" s="202" t="s">
        <v>237</v>
      </c>
      <c r="RDN1215" s="203">
        <v>0</v>
      </c>
      <c r="RDO1215" s="203">
        <v>210</v>
      </c>
      <c r="RDP1215" s="75">
        <f t="shared" si="509"/>
        <v>448.774</v>
      </c>
      <c r="RDQ1215" s="200" t="s">
        <v>29</v>
      </c>
      <c r="RDR1215" s="255" t="s">
        <v>26</v>
      </c>
      <c r="RDS1215" s="201">
        <v>7</v>
      </c>
      <c r="RDT1215" s="201">
        <v>2</v>
      </c>
      <c r="RDU1215" s="202" t="s">
        <v>237</v>
      </c>
      <c r="RDV1215" s="203">
        <v>0</v>
      </c>
      <c r="RDW1215" s="203">
        <v>210</v>
      </c>
      <c r="RDX1215" s="75">
        <f t="shared" si="509"/>
        <v>448.774</v>
      </c>
      <c r="RDY1215" s="200" t="s">
        <v>29</v>
      </c>
      <c r="RDZ1215" s="255" t="s">
        <v>26</v>
      </c>
      <c r="REA1215" s="201">
        <v>7</v>
      </c>
      <c r="REB1215" s="201">
        <v>2</v>
      </c>
      <c r="REC1215" s="202" t="s">
        <v>237</v>
      </c>
      <c r="RED1215" s="203">
        <v>0</v>
      </c>
      <c r="REE1215" s="203">
        <v>210</v>
      </c>
      <c r="REF1215" s="75">
        <f t="shared" si="509"/>
        <v>448.774</v>
      </c>
      <c r="REG1215" s="200" t="s">
        <v>29</v>
      </c>
      <c r="REH1215" s="255" t="s">
        <v>26</v>
      </c>
      <c r="REI1215" s="201">
        <v>7</v>
      </c>
      <c r="REJ1215" s="201">
        <v>2</v>
      </c>
      <c r="REK1215" s="202" t="s">
        <v>237</v>
      </c>
      <c r="REL1215" s="203">
        <v>0</v>
      </c>
      <c r="REM1215" s="203">
        <v>210</v>
      </c>
      <c r="REN1215" s="75">
        <f t="shared" si="509"/>
        <v>448.774</v>
      </c>
      <c r="REO1215" s="200" t="s">
        <v>29</v>
      </c>
      <c r="REP1215" s="255" t="s">
        <v>26</v>
      </c>
      <c r="REQ1215" s="201">
        <v>7</v>
      </c>
      <c r="RER1215" s="201">
        <v>2</v>
      </c>
      <c r="RES1215" s="202" t="s">
        <v>237</v>
      </c>
      <c r="RET1215" s="203">
        <v>0</v>
      </c>
      <c r="REU1215" s="203">
        <v>210</v>
      </c>
      <c r="REV1215" s="75">
        <f t="shared" si="509"/>
        <v>448.774</v>
      </c>
      <c r="REW1215" s="200" t="s">
        <v>29</v>
      </c>
      <c r="REX1215" s="255" t="s">
        <v>26</v>
      </c>
      <c r="REY1215" s="201">
        <v>7</v>
      </c>
      <c r="REZ1215" s="201">
        <v>2</v>
      </c>
      <c r="RFA1215" s="202" t="s">
        <v>237</v>
      </c>
      <c r="RFB1215" s="203">
        <v>0</v>
      </c>
      <c r="RFC1215" s="203">
        <v>210</v>
      </c>
      <c r="RFD1215" s="75">
        <f t="shared" ref="RFD1215:RHH1215" si="510">RFD1216+RFD1217</f>
        <v>448.774</v>
      </c>
      <c r="RFE1215" s="200" t="s">
        <v>29</v>
      </c>
      <c r="RFF1215" s="255" t="s">
        <v>26</v>
      </c>
      <c r="RFG1215" s="201">
        <v>7</v>
      </c>
      <c r="RFH1215" s="201">
        <v>2</v>
      </c>
      <c r="RFI1215" s="202" t="s">
        <v>237</v>
      </c>
      <c r="RFJ1215" s="203">
        <v>0</v>
      </c>
      <c r="RFK1215" s="203">
        <v>210</v>
      </c>
      <c r="RFL1215" s="75">
        <f t="shared" si="510"/>
        <v>448.774</v>
      </c>
      <c r="RFM1215" s="200" t="s">
        <v>29</v>
      </c>
      <c r="RFN1215" s="255" t="s">
        <v>26</v>
      </c>
      <c r="RFO1215" s="201">
        <v>7</v>
      </c>
      <c r="RFP1215" s="201">
        <v>2</v>
      </c>
      <c r="RFQ1215" s="202" t="s">
        <v>237</v>
      </c>
      <c r="RFR1215" s="203">
        <v>0</v>
      </c>
      <c r="RFS1215" s="203">
        <v>210</v>
      </c>
      <c r="RFT1215" s="75">
        <f t="shared" si="510"/>
        <v>448.774</v>
      </c>
      <c r="RFU1215" s="200" t="s">
        <v>29</v>
      </c>
      <c r="RFV1215" s="255" t="s">
        <v>26</v>
      </c>
      <c r="RFW1215" s="201">
        <v>7</v>
      </c>
      <c r="RFX1215" s="201">
        <v>2</v>
      </c>
      <c r="RFY1215" s="202" t="s">
        <v>237</v>
      </c>
      <c r="RFZ1215" s="203">
        <v>0</v>
      </c>
      <c r="RGA1215" s="203">
        <v>210</v>
      </c>
      <c r="RGB1215" s="75">
        <f t="shared" si="510"/>
        <v>448.774</v>
      </c>
      <c r="RGC1215" s="200" t="s">
        <v>29</v>
      </c>
      <c r="RGD1215" s="255" t="s">
        <v>26</v>
      </c>
      <c r="RGE1215" s="201">
        <v>7</v>
      </c>
      <c r="RGF1215" s="201">
        <v>2</v>
      </c>
      <c r="RGG1215" s="202" t="s">
        <v>237</v>
      </c>
      <c r="RGH1215" s="203">
        <v>0</v>
      </c>
      <c r="RGI1215" s="203">
        <v>210</v>
      </c>
      <c r="RGJ1215" s="75">
        <f t="shared" si="510"/>
        <v>448.774</v>
      </c>
      <c r="RGK1215" s="200" t="s">
        <v>29</v>
      </c>
      <c r="RGL1215" s="255" t="s">
        <v>26</v>
      </c>
      <c r="RGM1215" s="201">
        <v>7</v>
      </c>
      <c r="RGN1215" s="201">
        <v>2</v>
      </c>
      <c r="RGO1215" s="202" t="s">
        <v>237</v>
      </c>
      <c r="RGP1215" s="203">
        <v>0</v>
      </c>
      <c r="RGQ1215" s="203">
        <v>210</v>
      </c>
      <c r="RGR1215" s="75">
        <f t="shared" si="510"/>
        <v>448.774</v>
      </c>
      <c r="RGS1215" s="200" t="s">
        <v>29</v>
      </c>
      <c r="RGT1215" s="255" t="s">
        <v>26</v>
      </c>
      <c r="RGU1215" s="201">
        <v>7</v>
      </c>
      <c r="RGV1215" s="201">
        <v>2</v>
      </c>
      <c r="RGW1215" s="202" t="s">
        <v>237</v>
      </c>
      <c r="RGX1215" s="203">
        <v>0</v>
      </c>
      <c r="RGY1215" s="203">
        <v>210</v>
      </c>
      <c r="RGZ1215" s="75">
        <f t="shared" si="510"/>
        <v>448.774</v>
      </c>
      <c r="RHA1215" s="200" t="s">
        <v>29</v>
      </c>
      <c r="RHB1215" s="255" t="s">
        <v>26</v>
      </c>
      <c r="RHC1215" s="201">
        <v>7</v>
      </c>
      <c r="RHD1215" s="201">
        <v>2</v>
      </c>
      <c r="RHE1215" s="202" t="s">
        <v>237</v>
      </c>
      <c r="RHF1215" s="203">
        <v>0</v>
      </c>
      <c r="RHG1215" s="203">
        <v>210</v>
      </c>
      <c r="RHH1215" s="75">
        <f t="shared" si="510"/>
        <v>448.774</v>
      </c>
      <c r="RHI1215" s="200" t="s">
        <v>29</v>
      </c>
      <c r="RHJ1215" s="255" t="s">
        <v>26</v>
      </c>
      <c r="RHK1215" s="201">
        <v>7</v>
      </c>
      <c r="RHL1215" s="201">
        <v>2</v>
      </c>
      <c r="RHM1215" s="202" t="s">
        <v>237</v>
      </c>
      <c r="RHN1215" s="203">
        <v>0</v>
      </c>
      <c r="RHO1215" s="203">
        <v>210</v>
      </c>
      <c r="RHP1215" s="75">
        <f t="shared" ref="RHP1215:RJT1215" si="511">RHP1216+RHP1217</f>
        <v>448.774</v>
      </c>
      <c r="RHQ1215" s="200" t="s">
        <v>29</v>
      </c>
      <c r="RHR1215" s="255" t="s">
        <v>26</v>
      </c>
      <c r="RHS1215" s="201">
        <v>7</v>
      </c>
      <c r="RHT1215" s="201">
        <v>2</v>
      </c>
      <c r="RHU1215" s="202" t="s">
        <v>237</v>
      </c>
      <c r="RHV1215" s="203">
        <v>0</v>
      </c>
      <c r="RHW1215" s="203">
        <v>210</v>
      </c>
      <c r="RHX1215" s="75">
        <f t="shared" si="511"/>
        <v>448.774</v>
      </c>
      <c r="RHY1215" s="200" t="s">
        <v>29</v>
      </c>
      <c r="RHZ1215" s="255" t="s">
        <v>26</v>
      </c>
      <c r="RIA1215" s="201">
        <v>7</v>
      </c>
      <c r="RIB1215" s="201">
        <v>2</v>
      </c>
      <c r="RIC1215" s="202" t="s">
        <v>237</v>
      </c>
      <c r="RID1215" s="203">
        <v>0</v>
      </c>
      <c r="RIE1215" s="203">
        <v>210</v>
      </c>
      <c r="RIF1215" s="75">
        <f t="shared" si="511"/>
        <v>448.774</v>
      </c>
      <c r="RIG1215" s="200" t="s">
        <v>29</v>
      </c>
      <c r="RIH1215" s="255" t="s">
        <v>26</v>
      </c>
      <c r="RII1215" s="201">
        <v>7</v>
      </c>
      <c r="RIJ1215" s="201">
        <v>2</v>
      </c>
      <c r="RIK1215" s="202" t="s">
        <v>237</v>
      </c>
      <c r="RIL1215" s="203">
        <v>0</v>
      </c>
      <c r="RIM1215" s="203">
        <v>210</v>
      </c>
      <c r="RIN1215" s="75">
        <f t="shared" si="511"/>
        <v>448.774</v>
      </c>
      <c r="RIO1215" s="200" t="s">
        <v>29</v>
      </c>
      <c r="RIP1215" s="255" t="s">
        <v>26</v>
      </c>
      <c r="RIQ1215" s="201">
        <v>7</v>
      </c>
      <c r="RIR1215" s="201">
        <v>2</v>
      </c>
      <c r="RIS1215" s="202" t="s">
        <v>237</v>
      </c>
      <c r="RIT1215" s="203">
        <v>0</v>
      </c>
      <c r="RIU1215" s="203">
        <v>210</v>
      </c>
      <c r="RIV1215" s="75">
        <f t="shared" si="511"/>
        <v>448.774</v>
      </c>
      <c r="RIW1215" s="200" t="s">
        <v>29</v>
      </c>
      <c r="RIX1215" s="255" t="s">
        <v>26</v>
      </c>
      <c r="RIY1215" s="201">
        <v>7</v>
      </c>
      <c r="RIZ1215" s="201">
        <v>2</v>
      </c>
      <c r="RJA1215" s="202" t="s">
        <v>237</v>
      </c>
      <c r="RJB1215" s="203">
        <v>0</v>
      </c>
      <c r="RJC1215" s="203">
        <v>210</v>
      </c>
      <c r="RJD1215" s="75">
        <f t="shared" si="511"/>
        <v>448.774</v>
      </c>
      <c r="RJE1215" s="200" t="s">
        <v>29</v>
      </c>
      <c r="RJF1215" s="255" t="s">
        <v>26</v>
      </c>
      <c r="RJG1215" s="201">
        <v>7</v>
      </c>
      <c r="RJH1215" s="201">
        <v>2</v>
      </c>
      <c r="RJI1215" s="202" t="s">
        <v>237</v>
      </c>
      <c r="RJJ1215" s="203">
        <v>0</v>
      </c>
      <c r="RJK1215" s="203">
        <v>210</v>
      </c>
      <c r="RJL1215" s="75">
        <f t="shared" si="511"/>
        <v>448.774</v>
      </c>
      <c r="RJM1215" s="200" t="s">
        <v>29</v>
      </c>
      <c r="RJN1215" s="255" t="s">
        <v>26</v>
      </c>
      <c r="RJO1215" s="201">
        <v>7</v>
      </c>
      <c r="RJP1215" s="201">
        <v>2</v>
      </c>
      <c r="RJQ1215" s="202" t="s">
        <v>237</v>
      </c>
      <c r="RJR1215" s="203">
        <v>0</v>
      </c>
      <c r="RJS1215" s="203">
        <v>210</v>
      </c>
      <c r="RJT1215" s="75">
        <f t="shared" si="511"/>
        <v>448.774</v>
      </c>
      <c r="RJU1215" s="200" t="s">
        <v>29</v>
      </c>
      <c r="RJV1215" s="255" t="s">
        <v>26</v>
      </c>
      <c r="RJW1215" s="201">
        <v>7</v>
      </c>
      <c r="RJX1215" s="201">
        <v>2</v>
      </c>
      <c r="RJY1215" s="202" t="s">
        <v>237</v>
      </c>
      <c r="RJZ1215" s="203">
        <v>0</v>
      </c>
      <c r="RKA1215" s="203">
        <v>210</v>
      </c>
      <c r="RKB1215" s="75">
        <f t="shared" ref="RKB1215:RMF1215" si="512">RKB1216+RKB1217</f>
        <v>448.774</v>
      </c>
      <c r="RKC1215" s="200" t="s">
        <v>29</v>
      </c>
      <c r="RKD1215" s="255" t="s">
        <v>26</v>
      </c>
      <c r="RKE1215" s="201">
        <v>7</v>
      </c>
      <c r="RKF1215" s="201">
        <v>2</v>
      </c>
      <c r="RKG1215" s="202" t="s">
        <v>237</v>
      </c>
      <c r="RKH1215" s="203">
        <v>0</v>
      </c>
      <c r="RKI1215" s="203">
        <v>210</v>
      </c>
      <c r="RKJ1215" s="75">
        <f t="shared" si="512"/>
        <v>448.774</v>
      </c>
      <c r="RKK1215" s="200" t="s">
        <v>29</v>
      </c>
      <c r="RKL1215" s="255" t="s">
        <v>26</v>
      </c>
      <c r="RKM1215" s="201">
        <v>7</v>
      </c>
      <c r="RKN1215" s="201">
        <v>2</v>
      </c>
      <c r="RKO1215" s="202" t="s">
        <v>237</v>
      </c>
      <c r="RKP1215" s="203">
        <v>0</v>
      </c>
      <c r="RKQ1215" s="203">
        <v>210</v>
      </c>
      <c r="RKR1215" s="75">
        <f t="shared" si="512"/>
        <v>448.774</v>
      </c>
      <c r="RKS1215" s="200" t="s">
        <v>29</v>
      </c>
      <c r="RKT1215" s="255" t="s">
        <v>26</v>
      </c>
      <c r="RKU1215" s="201">
        <v>7</v>
      </c>
      <c r="RKV1215" s="201">
        <v>2</v>
      </c>
      <c r="RKW1215" s="202" t="s">
        <v>237</v>
      </c>
      <c r="RKX1215" s="203">
        <v>0</v>
      </c>
      <c r="RKY1215" s="203">
        <v>210</v>
      </c>
      <c r="RKZ1215" s="75">
        <f t="shared" si="512"/>
        <v>448.774</v>
      </c>
      <c r="RLA1215" s="200" t="s">
        <v>29</v>
      </c>
      <c r="RLB1215" s="255" t="s">
        <v>26</v>
      </c>
      <c r="RLC1215" s="201">
        <v>7</v>
      </c>
      <c r="RLD1215" s="201">
        <v>2</v>
      </c>
      <c r="RLE1215" s="202" t="s">
        <v>237</v>
      </c>
      <c r="RLF1215" s="203">
        <v>0</v>
      </c>
      <c r="RLG1215" s="203">
        <v>210</v>
      </c>
      <c r="RLH1215" s="75">
        <f t="shared" si="512"/>
        <v>448.774</v>
      </c>
      <c r="RLI1215" s="200" t="s">
        <v>29</v>
      </c>
      <c r="RLJ1215" s="255" t="s">
        <v>26</v>
      </c>
      <c r="RLK1215" s="201">
        <v>7</v>
      </c>
      <c r="RLL1215" s="201">
        <v>2</v>
      </c>
      <c r="RLM1215" s="202" t="s">
        <v>237</v>
      </c>
      <c r="RLN1215" s="203">
        <v>0</v>
      </c>
      <c r="RLO1215" s="203">
        <v>210</v>
      </c>
      <c r="RLP1215" s="75">
        <f t="shared" si="512"/>
        <v>448.774</v>
      </c>
      <c r="RLQ1215" s="200" t="s">
        <v>29</v>
      </c>
      <c r="RLR1215" s="255" t="s">
        <v>26</v>
      </c>
      <c r="RLS1215" s="201">
        <v>7</v>
      </c>
      <c r="RLT1215" s="201">
        <v>2</v>
      </c>
      <c r="RLU1215" s="202" t="s">
        <v>237</v>
      </c>
      <c r="RLV1215" s="203">
        <v>0</v>
      </c>
      <c r="RLW1215" s="203">
        <v>210</v>
      </c>
      <c r="RLX1215" s="75">
        <f t="shared" si="512"/>
        <v>448.774</v>
      </c>
      <c r="RLY1215" s="200" t="s">
        <v>29</v>
      </c>
      <c r="RLZ1215" s="255" t="s">
        <v>26</v>
      </c>
      <c r="RMA1215" s="201">
        <v>7</v>
      </c>
      <c r="RMB1215" s="201">
        <v>2</v>
      </c>
      <c r="RMC1215" s="202" t="s">
        <v>237</v>
      </c>
      <c r="RMD1215" s="203">
        <v>0</v>
      </c>
      <c r="RME1215" s="203">
        <v>210</v>
      </c>
      <c r="RMF1215" s="75">
        <f t="shared" si="512"/>
        <v>448.774</v>
      </c>
      <c r="RMG1215" s="200" t="s">
        <v>29</v>
      </c>
      <c r="RMH1215" s="255" t="s">
        <v>26</v>
      </c>
      <c r="RMI1215" s="201">
        <v>7</v>
      </c>
      <c r="RMJ1215" s="201">
        <v>2</v>
      </c>
      <c r="RMK1215" s="202" t="s">
        <v>237</v>
      </c>
      <c r="RML1215" s="203">
        <v>0</v>
      </c>
      <c r="RMM1215" s="203">
        <v>210</v>
      </c>
      <c r="RMN1215" s="75">
        <f t="shared" ref="RMN1215:ROR1215" si="513">RMN1216+RMN1217</f>
        <v>448.774</v>
      </c>
      <c r="RMO1215" s="200" t="s">
        <v>29</v>
      </c>
      <c r="RMP1215" s="255" t="s">
        <v>26</v>
      </c>
      <c r="RMQ1215" s="201">
        <v>7</v>
      </c>
      <c r="RMR1215" s="201">
        <v>2</v>
      </c>
      <c r="RMS1215" s="202" t="s">
        <v>237</v>
      </c>
      <c r="RMT1215" s="203">
        <v>0</v>
      </c>
      <c r="RMU1215" s="203">
        <v>210</v>
      </c>
      <c r="RMV1215" s="75">
        <f t="shared" si="513"/>
        <v>448.774</v>
      </c>
      <c r="RMW1215" s="200" t="s">
        <v>29</v>
      </c>
      <c r="RMX1215" s="255" t="s">
        <v>26</v>
      </c>
      <c r="RMY1215" s="201">
        <v>7</v>
      </c>
      <c r="RMZ1215" s="201">
        <v>2</v>
      </c>
      <c r="RNA1215" s="202" t="s">
        <v>237</v>
      </c>
      <c r="RNB1215" s="203">
        <v>0</v>
      </c>
      <c r="RNC1215" s="203">
        <v>210</v>
      </c>
      <c r="RND1215" s="75">
        <f t="shared" si="513"/>
        <v>448.774</v>
      </c>
      <c r="RNE1215" s="200" t="s">
        <v>29</v>
      </c>
      <c r="RNF1215" s="255" t="s">
        <v>26</v>
      </c>
      <c r="RNG1215" s="201">
        <v>7</v>
      </c>
      <c r="RNH1215" s="201">
        <v>2</v>
      </c>
      <c r="RNI1215" s="202" t="s">
        <v>237</v>
      </c>
      <c r="RNJ1215" s="203">
        <v>0</v>
      </c>
      <c r="RNK1215" s="203">
        <v>210</v>
      </c>
      <c r="RNL1215" s="75">
        <f t="shared" si="513"/>
        <v>448.774</v>
      </c>
      <c r="RNM1215" s="200" t="s">
        <v>29</v>
      </c>
      <c r="RNN1215" s="255" t="s">
        <v>26</v>
      </c>
      <c r="RNO1215" s="201">
        <v>7</v>
      </c>
      <c r="RNP1215" s="201">
        <v>2</v>
      </c>
      <c r="RNQ1215" s="202" t="s">
        <v>237</v>
      </c>
      <c r="RNR1215" s="203">
        <v>0</v>
      </c>
      <c r="RNS1215" s="203">
        <v>210</v>
      </c>
      <c r="RNT1215" s="75">
        <f t="shared" si="513"/>
        <v>448.774</v>
      </c>
      <c r="RNU1215" s="200" t="s">
        <v>29</v>
      </c>
      <c r="RNV1215" s="255" t="s">
        <v>26</v>
      </c>
      <c r="RNW1215" s="201">
        <v>7</v>
      </c>
      <c r="RNX1215" s="201">
        <v>2</v>
      </c>
      <c r="RNY1215" s="202" t="s">
        <v>237</v>
      </c>
      <c r="RNZ1215" s="203">
        <v>0</v>
      </c>
      <c r="ROA1215" s="203">
        <v>210</v>
      </c>
      <c r="ROB1215" s="75">
        <f t="shared" si="513"/>
        <v>448.774</v>
      </c>
      <c r="ROC1215" s="200" t="s">
        <v>29</v>
      </c>
      <c r="ROD1215" s="255" t="s">
        <v>26</v>
      </c>
      <c r="ROE1215" s="201">
        <v>7</v>
      </c>
      <c r="ROF1215" s="201">
        <v>2</v>
      </c>
      <c r="ROG1215" s="202" t="s">
        <v>237</v>
      </c>
      <c r="ROH1215" s="203">
        <v>0</v>
      </c>
      <c r="ROI1215" s="203">
        <v>210</v>
      </c>
      <c r="ROJ1215" s="75">
        <f t="shared" si="513"/>
        <v>448.774</v>
      </c>
      <c r="ROK1215" s="200" t="s">
        <v>29</v>
      </c>
      <c r="ROL1215" s="255" t="s">
        <v>26</v>
      </c>
      <c r="ROM1215" s="201">
        <v>7</v>
      </c>
      <c r="RON1215" s="201">
        <v>2</v>
      </c>
      <c r="ROO1215" s="202" t="s">
        <v>237</v>
      </c>
      <c r="ROP1215" s="203">
        <v>0</v>
      </c>
      <c r="ROQ1215" s="203">
        <v>210</v>
      </c>
      <c r="ROR1215" s="75">
        <f t="shared" si="513"/>
        <v>448.774</v>
      </c>
      <c r="ROS1215" s="200" t="s">
        <v>29</v>
      </c>
      <c r="ROT1215" s="255" t="s">
        <v>26</v>
      </c>
      <c r="ROU1215" s="201">
        <v>7</v>
      </c>
      <c r="ROV1215" s="201">
        <v>2</v>
      </c>
      <c r="ROW1215" s="202" t="s">
        <v>237</v>
      </c>
      <c r="ROX1215" s="203">
        <v>0</v>
      </c>
      <c r="ROY1215" s="203">
        <v>210</v>
      </c>
      <c r="ROZ1215" s="75">
        <f t="shared" ref="ROZ1215:RRD1215" si="514">ROZ1216+ROZ1217</f>
        <v>448.774</v>
      </c>
      <c r="RPA1215" s="200" t="s">
        <v>29</v>
      </c>
      <c r="RPB1215" s="255" t="s">
        <v>26</v>
      </c>
      <c r="RPC1215" s="201">
        <v>7</v>
      </c>
      <c r="RPD1215" s="201">
        <v>2</v>
      </c>
      <c r="RPE1215" s="202" t="s">
        <v>237</v>
      </c>
      <c r="RPF1215" s="203">
        <v>0</v>
      </c>
      <c r="RPG1215" s="203">
        <v>210</v>
      </c>
      <c r="RPH1215" s="75">
        <f t="shared" si="514"/>
        <v>448.774</v>
      </c>
      <c r="RPI1215" s="200" t="s">
        <v>29</v>
      </c>
      <c r="RPJ1215" s="255" t="s">
        <v>26</v>
      </c>
      <c r="RPK1215" s="201">
        <v>7</v>
      </c>
      <c r="RPL1215" s="201">
        <v>2</v>
      </c>
      <c r="RPM1215" s="202" t="s">
        <v>237</v>
      </c>
      <c r="RPN1215" s="203">
        <v>0</v>
      </c>
      <c r="RPO1215" s="203">
        <v>210</v>
      </c>
      <c r="RPP1215" s="75">
        <f t="shared" si="514"/>
        <v>448.774</v>
      </c>
      <c r="RPQ1215" s="200" t="s">
        <v>29</v>
      </c>
      <c r="RPR1215" s="255" t="s">
        <v>26</v>
      </c>
      <c r="RPS1215" s="201">
        <v>7</v>
      </c>
      <c r="RPT1215" s="201">
        <v>2</v>
      </c>
      <c r="RPU1215" s="202" t="s">
        <v>237</v>
      </c>
      <c r="RPV1215" s="203">
        <v>0</v>
      </c>
      <c r="RPW1215" s="203">
        <v>210</v>
      </c>
      <c r="RPX1215" s="75">
        <f t="shared" si="514"/>
        <v>448.774</v>
      </c>
      <c r="RPY1215" s="200" t="s">
        <v>29</v>
      </c>
      <c r="RPZ1215" s="255" t="s">
        <v>26</v>
      </c>
      <c r="RQA1215" s="201">
        <v>7</v>
      </c>
      <c r="RQB1215" s="201">
        <v>2</v>
      </c>
      <c r="RQC1215" s="202" t="s">
        <v>237</v>
      </c>
      <c r="RQD1215" s="203">
        <v>0</v>
      </c>
      <c r="RQE1215" s="203">
        <v>210</v>
      </c>
      <c r="RQF1215" s="75">
        <f t="shared" si="514"/>
        <v>448.774</v>
      </c>
      <c r="RQG1215" s="200" t="s">
        <v>29</v>
      </c>
      <c r="RQH1215" s="255" t="s">
        <v>26</v>
      </c>
      <c r="RQI1215" s="201">
        <v>7</v>
      </c>
      <c r="RQJ1215" s="201">
        <v>2</v>
      </c>
      <c r="RQK1215" s="202" t="s">
        <v>237</v>
      </c>
      <c r="RQL1215" s="203">
        <v>0</v>
      </c>
      <c r="RQM1215" s="203">
        <v>210</v>
      </c>
      <c r="RQN1215" s="75">
        <f t="shared" si="514"/>
        <v>448.774</v>
      </c>
      <c r="RQO1215" s="200" t="s">
        <v>29</v>
      </c>
      <c r="RQP1215" s="255" t="s">
        <v>26</v>
      </c>
      <c r="RQQ1215" s="201">
        <v>7</v>
      </c>
      <c r="RQR1215" s="201">
        <v>2</v>
      </c>
      <c r="RQS1215" s="202" t="s">
        <v>237</v>
      </c>
      <c r="RQT1215" s="203">
        <v>0</v>
      </c>
      <c r="RQU1215" s="203">
        <v>210</v>
      </c>
      <c r="RQV1215" s="75">
        <f t="shared" si="514"/>
        <v>448.774</v>
      </c>
      <c r="RQW1215" s="200" t="s">
        <v>29</v>
      </c>
      <c r="RQX1215" s="255" t="s">
        <v>26</v>
      </c>
      <c r="RQY1215" s="201">
        <v>7</v>
      </c>
      <c r="RQZ1215" s="201">
        <v>2</v>
      </c>
      <c r="RRA1215" s="202" t="s">
        <v>237</v>
      </c>
      <c r="RRB1215" s="203">
        <v>0</v>
      </c>
      <c r="RRC1215" s="203">
        <v>210</v>
      </c>
      <c r="RRD1215" s="75">
        <f t="shared" si="514"/>
        <v>448.774</v>
      </c>
      <c r="RRE1215" s="200" t="s">
        <v>29</v>
      </c>
      <c r="RRF1215" s="255" t="s">
        <v>26</v>
      </c>
      <c r="RRG1215" s="201">
        <v>7</v>
      </c>
      <c r="RRH1215" s="201">
        <v>2</v>
      </c>
      <c r="RRI1215" s="202" t="s">
        <v>237</v>
      </c>
      <c r="RRJ1215" s="203">
        <v>0</v>
      </c>
      <c r="RRK1215" s="203">
        <v>210</v>
      </c>
      <c r="RRL1215" s="75">
        <f t="shared" ref="RRL1215:RTP1215" si="515">RRL1216+RRL1217</f>
        <v>448.774</v>
      </c>
      <c r="RRM1215" s="200" t="s">
        <v>29</v>
      </c>
      <c r="RRN1215" s="255" t="s">
        <v>26</v>
      </c>
      <c r="RRO1215" s="201">
        <v>7</v>
      </c>
      <c r="RRP1215" s="201">
        <v>2</v>
      </c>
      <c r="RRQ1215" s="202" t="s">
        <v>237</v>
      </c>
      <c r="RRR1215" s="203">
        <v>0</v>
      </c>
      <c r="RRS1215" s="203">
        <v>210</v>
      </c>
      <c r="RRT1215" s="75">
        <f t="shared" si="515"/>
        <v>448.774</v>
      </c>
      <c r="RRU1215" s="200" t="s">
        <v>29</v>
      </c>
      <c r="RRV1215" s="255" t="s">
        <v>26</v>
      </c>
      <c r="RRW1215" s="201">
        <v>7</v>
      </c>
      <c r="RRX1215" s="201">
        <v>2</v>
      </c>
      <c r="RRY1215" s="202" t="s">
        <v>237</v>
      </c>
      <c r="RRZ1215" s="203">
        <v>0</v>
      </c>
      <c r="RSA1215" s="203">
        <v>210</v>
      </c>
      <c r="RSB1215" s="75">
        <f t="shared" si="515"/>
        <v>448.774</v>
      </c>
      <c r="RSC1215" s="200" t="s">
        <v>29</v>
      </c>
      <c r="RSD1215" s="255" t="s">
        <v>26</v>
      </c>
      <c r="RSE1215" s="201">
        <v>7</v>
      </c>
      <c r="RSF1215" s="201">
        <v>2</v>
      </c>
      <c r="RSG1215" s="202" t="s">
        <v>237</v>
      </c>
      <c r="RSH1215" s="203">
        <v>0</v>
      </c>
      <c r="RSI1215" s="203">
        <v>210</v>
      </c>
      <c r="RSJ1215" s="75">
        <f t="shared" si="515"/>
        <v>448.774</v>
      </c>
      <c r="RSK1215" s="200" t="s">
        <v>29</v>
      </c>
      <c r="RSL1215" s="255" t="s">
        <v>26</v>
      </c>
      <c r="RSM1215" s="201">
        <v>7</v>
      </c>
      <c r="RSN1215" s="201">
        <v>2</v>
      </c>
      <c r="RSO1215" s="202" t="s">
        <v>237</v>
      </c>
      <c r="RSP1215" s="203">
        <v>0</v>
      </c>
      <c r="RSQ1215" s="203">
        <v>210</v>
      </c>
      <c r="RSR1215" s="75">
        <f t="shared" si="515"/>
        <v>448.774</v>
      </c>
      <c r="RSS1215" s="200" t="s">
        <v>29</v>
      </c>
      <c r="RST1215" s="255" t="s">
        <v>26</v>
      </c>
      <c r="RSU1215" s="201">
        <v>7</v>
      </c>
      <c r="RSV1215" s="201">
        <v>2</v>
      </c>
      <c r="RSW1215" s="202" t="s">
        <v>237</v>
      </c>
      <c r="RSX1215" s="203">
        <v>0</v>
      </c>
      <c r="RSY1215" s="203">
        <v>210</v>
      </c>
      <c r="RSZ1215" s="75">
        <f t="shared" si="515"/>
        <v>448.774</v>
      </c>
      <c r="RTA1215" s="200" t="s">
        <v>29</v>
      </c>
      <c r="RTB1215" s="255" t="s">
        <v>26</v>
      </c>
      <c r="RTC1215" s="201">
        <v>7</v>
      </c>
      <c r="RTD1215" s="201">
        <v>2</v>
      </c>
      <c r="RTE1215" s="202" t="s">
        <v>237</v>
      </c>
      <c r="RTF1215" s="203">
        <v>0</v>
      </c>
      <c r="RTG1215" s="203">
        <v>210</v>
      </c>
      <c r="RTH1215" s="75">
        <f t="shared" si="515"/>
        <v>448.774</v>
      </c>
      <c r="RTI1215" s="200" t="s">
        <v>29</v>
      </c>
      <c r="RTJ1215" s="255" t="s">
        <v>26</v>
      </c>
      <c r="RTK1215" s="201">
        <v>7</v>
      </c>
      <c r="RTL1215" s="201">
        <v>2</v>
      </c>
      <c r="RTM1215" s="202" t="s">
        <v>237</v>
      </c>
      <c r="RTN1215" s="203">
        <v>0</v>
      </c>
      <c r="RTO1215" s="203">
        <v>210</v>
      </c>
      <c r="RTP1215" s="75">
        <f t="shared" si="515"/>
        <v>448.774</v>
      </c>
      <c r="RTQ1215" s="200" t="s">
        <v>29</v>
      </c>
      <c r="RTR1215" s="255" t="s">
        <v>26</v>
      </c>
      <c r="RTS1215" s="201">
        <v>7</v>
      </c>
      <c r="RTT1215" s="201">
        <v>2</v>
      </c>
      <c r="RTU1215" s="202" t="s">
        <v>237</v>
      </c>
      <c r="RTV1215" s="203">
        <v>0</v>
      </c>
      <c r="RTW1215" s="203">
        <v>210</v>
      </c>
      <c r="RTX1215" s="75">
        <f t="shared" ref="RTX1215:RWB1215" si="516">RTX1216+RTX1217</f>
        <v>448.774</v>
      </c>
      <c r="RTY1215" s="200" t="s">
        <v>29</v>
      </c>
      <c r="RTZ1215" s="255" t="s">
        <v>26</v>
      </c>
      <c r="RUA1215" s="201">
        <v>7</v>
      </c>
      <c r="RUB1215" s="201">
        <v>2</v>
      </c>
      <c r="RUC1215" s="202" t="s">
        <v>237</v>
      </c>
      <c r="RUD1215" s="203">
        <v>0</v>
      </c>
      <c r="RUE1215" s="203">
        <v>210</v>
      </c>
      <c r="RUF1215" s="75">
        <f t="shared" si="516"/>
        <v>448.774</v>
      </c>
      <c r="RUG1215" s="200" t="s">
        <v>29</v>
      </c>
      <c r="RUH1215" s="255" t="s">
        <v>26</v>
      </c>
      <c r="RUI1215" s="201">
        <v>7</v>
      </c>
      <c r="RUJ1215" s="201">
        <v>2</v>
      </c>
      <c r="RUK1215" s="202" t="s">
        <v>237</v>
      </c>
      <c r="RUL1215" s="203">
        <v>0</v>
      </c>
      <c r="RUM1215" s="203">
        <v>210</v>
      </c>
      <c r="RUN1215" s="75">
        <f t="shared" si="516"/>
        <v>448.774</v>
      </c>
      <c r="RUO1215" s="200" t="s">
        <v>29</v>
      </c>
      <c r="RUP1215" s="255" t="s">
        <v>26</v>
      </c>
      <c r="RUQ1215" s="201">
        <v>7</v>
      </c>
      <c r="RUR1215" s="201">
        <v>2</v>
      </c>
      <c r="RUS1215" s="202" t="s">
        <v>237</v>
      </c>
      <c r="RUT1215" s="203">
        <v>0</v>
      </c>
      <c r="RUU1215" s="203">
        <v>210</v>
      </c>
      <c r="RUV1215" s="75">
        <f t="shared" si="516"/>
        <v>448.774</v>
      </c>
      <c r="RUW1215" s="200" t="s">
        <v>29</v>
      </c>
      <c r="RUX1215" s="255" t="s">
        <v>26</v>
      </c>
      <c r="RUY1215" s="201">
        <v>7</v>
      </c>
      <c r="RUZ1215" s="201">
        <v>2</v>
      </c>
      <c r="RVA1215" s="202" t="s">
        <v>237</v>
      </c>
      <c r="RVB1215" s="203">
        <v>0</v>
      </c>
      <c r="RVC1215" s="203">
        <v>210</v>
      </c>
      <c r="RVD1215" s="75">
        <f t="shared" si="516"/>
        <v>448.774</v>
      </c>
      <c r="RVE1215" s="200" t="s">
        <v>29</v>
      </c>
      <c r="RVF1215" s="255" t="s">
        <v>26</v>
      </c>
      <c r="RVG1215" s="201">
        <v>7</v>
      </c>
      <c r="RVH1215" s="201">
        <v>2</v>
      </c>
      <c r="RVI1215" s="202" t="s">
        <v>237</v>
      </c>
      <c r="RVJ1215" s="203">
        <v>0</v>
      </c>
      <c r="RVK1215" s="203">
        <v>210</v>
      </c>
      <c r="RVL1215" s="75">
        <f t="shared" si="516"/>
        <v>448.774</v>
      </c>
      <c r="RVM1215" s="200" t="s">
        <v>29</v>
      </c>
      <c r="RVN1215" s="255" t="s">
        <v>26</v>
      </c>
      <c r="RVO1215" s="201">
        <v>7</v>
      </c>
      <c r="RVP1215" s="201">
        <v>2</v>
      </c>
      <c r="RVQ1215" s="202" t="s">
        <v>237</v>
      </c>
      <c r="RVR1215" s="203">
        <v>0</v>
      </c>
      <c r="RVS1215" s="203">
        <v>210</v>
      </c>
      <c r="RVT1215" s="75">
        <f t="shared" si="516"/>
        <v>448.774</v>
      </c>
      <c r="RVU1215" s="200" t="s">
        <v>29</v>
      </c>
      <c r="RVV1215" s="255" t="s">
        <v>26</v>
      </c>
      <c r="RVW1215" s="201">
        <v>7</v>
      </c>
      <c r="RVX1215" s="201">
        <v>2</v>
      </c>
      <c r="RVY1215" s="202" t="s">
        <v>237</v>
      </c>
      <c r="RVZ1215" s="203">
        <v>0</v>
      </c>
      <c r="RWA1215" s="203">
        <v>210</v>
      </c>
      <c r="RWB1215" s="75">
        <f t="shared" si="516"/>
        <v>448.774</v>
      </c>
      <c r="RWC1215" s="200" t="s">
        <v>29</v>
      </c>
      <c r="RWD1215" s="255" t="s">
        <v>26</v>
      </c>
      <c r="RWE1215" s="201">
        <v>7</v>
      </c>
      <c r="RWF1215" s="201">
        <v>2</v>
      </c>
      <c r="RWG1215" s="202" t="s">
        <v>237</v>
      </c>
      <c r="RWH1215" s="203">
        <v>0</v>
      </c>
      <c r="RWI1215" s="203">
        <v>210</v>
      </c>
      <c r="RWJ1215" s="75">
        <f t="shared" ref="RWJ1215:RYN1215" si="517">RWJ1216+RWJ1217</f>
        <v>448.774</v>
      </c>
      <c r="RWK1215" s="200" t="s">
        <v>29</v>
      </c>
      <c r="RWL1215" s="255" t="s">
        <v>26</v>
      </c>
      <c r="RWM1215" s="201">
        <v>7</v>
      </c>
      <c r="RWN1215" s="201">
        <v>2</v>
      </c>
      <c r="RWO1215" s="202" t="s">
        <v>237</v>
      </c>
      <c r="RWP1215" s="203">
        <v>0</v>
      </c>
      <c r="RWQ1215" s="203">
        <v>210</v>
      </c>
      <c r="RWR1215" s="75">
        <f t="shared" si="517"/>
        <v>448.774</v>
      </c>
      <c r="RWS1215" s="200" t="s">
        <v>29</v>
      </c>
      <c r="RWT1215" s="255" t="s">
        <v>26</v>
      </c>
      <c r="RWU1215" s="201">
        <v>7</v>
      </c>
      <c r="RWV1215" s="201">
        <v>2</v>
      </c>
      <c r="RWW1215" s="202" t="s">
        <v>237</v>
      </c>
      <c r="RWX1215" s="203">
        <v>0</v>
      </c>
      <c r="RWY1215" s="203">
        <v>210</v>
      </c>
      <c r="RWZ1215" s="75">
        <f t="shared" si="517"/>
        <v>448.774</v>
      </c>
      <c r="RXA1215" s="200" t="s">
        <v>29</v>
      </c>
      <c r="RXB1215" s="255" t="s">
        <v>26</v>
      </c>
      <c r="RXC1215" s="201">
        <v>7</v>
      </c>
      <c r="RXD1215" s="201">
        <v>2</v>
      </c>
      <c r="RXE1215" s="202" t="s">
        <v>237</v>
      </c>
      <c r="RXF1215" s="203">
        <v>0</v>
      </c>
      <c r="RXG1215" s="203">
        <v>210</v>
      </c>
      <c r="RXH1215" s="75">
        <f t="shared" si="517"/>
        <v>448.774</v>
      </c>
      <c r="RXI1215" s="200" t="s">
        <v>29</v>
      </c>
      <c r="RXJ1215" s="255" t="s">
        <v>26</v>
      </c>
      <c r="RXK1215" s="201">
        <v>7</v>
      </c>
      <c r="RXL1215" s="201">
        <v>2</v>
      </c>
      <c r="RXM1215" s="202" t="s">
        <v>237</v>
      </c>
      <c r="RXN1215" s="203">
        <v>0</v>
      </c>
      <c r="RXO1215" s="203">
        <v>210</v>
      </c>
      <c r="RXP1215" s="75">
        <f t="shared" si="517"/>
        <v>448.774</v>
      </c>
      <c r="RXQ1215" s="200" t="s">
        <v>29</v>
      </c>
      <c r="RXR1215" s="255" t="s">
        <v>26</v>
      </c>
      <c r="RXS1215" s="201">
        <v>7</v>
      </c>
      <c r="RXT1215" s="201">
        <v>2</v>
      </c>
      <c r="RXU1215" s="202" t="s">
        <v>237</v>
      </c>
      <c r="RXV1215" s="203">
        <v>0</v>
      </c>
      <c r="RXW1215" s="203">
        <v>210</v>
      </c>
      <c r="RXX1215" s="75">
        <f t="shared" si="517"/>
        <v>448.774</v>
      </c>
      <c r="RXY1215" s="200" t="s">
        <v>29</v>
      </c>
      <c r="RXZ1215" s="255" t="s">
        <v>26</v>
      </c>
      <c r="RYA1215" s="201">
        <v>7</v>
      </c>
      <c r="RYB1215" s="201">
        <v>2</v>
      </c>
      <c r="RYC1215" s="202" t="s">
        <v>237</v>
      </c>
      <c r="RYD1215" s="203">
        <v>0</v>
      </c>
      <c r="RYE1215" s="203">
        <v>210</v>
      </c>
      <c r="RYF1215" s="75">
        <f t="shared" si="517"/>
        <v>448.774</v>
      </c>
      <c r="RYG1215" s="200" t="s">
        <v>29</v>
      </c>
      <c r="RYH1215" s="255" t="s">
        <v>26</v>
      </c>
      <c r="RYI1215" s="201">
        <v>7</v>
      </c>
      <c r="RYJ1215" s="201">
        <v>2</v>
      </c>
      <c r="RYK1215" s="202" t="s">
        <v>237</v>
      </c>
      <c r="RYL1215" s="203">
        <v>0</v>
      </c>
      <c r="RYM1215" s="203">
        <v>210</v>
      </c>
      <c r="RYN1215" s="75">
        <f t="shared" si="517"/>
        <v>448.774</v>
      </c>
      <c r="RYO1215" s="200" t="s">
        <v>29</v>
      </c>
      <c r="RYP1215" s="255" t="s">
        <v>26</v>
      </c>
      <c r="RYQ1215" s="201">
        <v>7</v>
      </c>
      <c r="RYR1215" s="201">
        <v>2</v>
      </c>
      <c r="RYS1215" s="202" t="s">
        <v>237</v>
      </c>
      <c r="RYT1215" s="203">
        <v>0</v>
      </c>
      <c r="RYU1215" s="203">
        <v>210</v>
      </c>
      <c r="RYV1215" s="75">
        <f t="shared" ref="RYV1215:SAZ1215" si="518">RYV1216+RYV1217</f>
        <v>448.774</v>
      </c>
      <c r="RYW1215" s="200" t="s">
        <v>29</v>
      </c>
      <c r="RYX1215" s="255" t="s">
        <v>26</v>
      </c>
      <c r="RYY1215" s="201">
        <v>7</v>
      </c>
      <c r="RYZ1215" s="201">
        <v>2</v>
      </c>
      <c r="RZA1215" s="202" t="s">
        <v>237</v>
      </c>
      <c r="RZB1215" s="203">
        <v>0</v>
      </c>
      <c r="RZC1215" s="203">
        <v>210</v>
      </c>
      <c r="RZD1215" s="75">
        <f t="shared" si="518"/>
        <v>448.774</v>
      </c>
      <c r="RZE1215" s="200" t="s">
        <v>29</v>
      </c>
      <c r="RZF1215" s="255" t="s">
        <v>26</v>
      </c>
      <c r="RZG1215" s="201">
        <v>7</v>
      </c>
      <c r="RZH1215" s="201">
        <v>2</v>
      </c>
      <c r="RZI1215" s="202" t="s">
        <v>237</v>
      </c>
      <c r="RZJ1215" s="203">
        <v>0</v>
      </c>
      <c r="RZK1215" s="203">
        <v>210</v>
      </c>
      <c r="RZL1215" s="75">
        <f t="shared" si="518"/>
        <v>448.774</v>
      </c>
      <c r="RZM1215" s="200" t="s">
        <v>29</v>
      </c>
      <c r="RZN1215" s="255" t="s">
        <v>26</v>
      </c>
      <c r="RZO1215" s="201">
        <v>7</v>
      </c>
      <c r="RZP1215" s="201">
        <v>2</v>
      </c>
      <c r="RZQ1215" s="202" t="s">
        <v>237</v>
      </c>
      <c r="RZR1215" s="203">
        <v>0</v>
      </c>
      <c r="RZS1215" s="203">
        <v>210</v>
      </c>
      <c r="RZT1215" s="75">
        <f t="shared" si="518"/>
        <v>448.774</v>
      </c>
      <c r="RZU1215" s="200" t="s">
        <v>29</v>
      </c>
      <c r="RZV1215" s="255" t="s">
        <v>26</v>
      </c>
      <c r="RZW1215" s="201">
        <v>7</v>
      </c>
      <c r="RZX1215" s="201">
        <v>2</v>
      </c>
      <c r="RZY1215" s="202" t="s">
        <v>237</v>
      </c>
      <c r="RZZ1215" s="203">
        <v>0</v>
      </c>
      <c r="SAA1215" s="203">
        <v>210</v>
      </c>
      <c r="SAB1215" s="75">
        <f t="shared" si="518"/>
        <v>448.774</v>
      </c>
      <c r="SAC1215" s="200" t="s">
        <v>29</v>
      </c>
      <c r="SAD1215" s="255" t="s">
        <v>26</v>
      </c>
      <c r="SAE1215" s="201">
        <v>7</v>
      </c>
      <c r="SAF1215" s="201">
        <v>2</v>
      </c>
      <c r="SAG1215" s="202" t="s">
        <v>237</v>
      </c>
      <c r="SAH1215" s="203">
        <v>0</v>
      </c>
      <c r="SAI1215" s="203">
        <v>210</v>
      </c>
      <c r="SAJ1215" s="75">
        <f t="shared" si="518"/>
        <v>448.774</v>
      </c>
      <c r="SAK1215" s="200" t="s">
        <v>29</v>
      </c>
      <c r="SAL1215" s="255" t="s">
        <v>26</v>
      </c>
      <c r="SAM1215" s="201">
        <v>7</v>
      </c>
      <c r="SAN1215" s="201">
        <v>2</v>
      </c>
      <c r="SAO1215" s="202" t="s">
        <v>237</v>
      </c>
      <c r="SAP1215" s="203">
        <v>0</v>
      </c>
      <c r="SAQ1215" s="203">
        <v>210</v>
      </c>
      <c r="SAR1215" s="75">
        <f t="shared" si="518"/>
        <v>448.774</v>
      </c>
      <c r="SAS1215" s="200" t="s">
        <v>29</v>
      </c>
      <c r="SAT1215" s="255" t="s">
        <v>26</v>
      </c>
      <c r="SAU1215" s="201">
        <v>7</v>
      </c>
      <c r="SAV1215" s="201">
        <v>2</v>
      </c>
      <c r="SAW1215" s="202" t="s">
        <v>237</v>
      </c>
      <c r="SAX1215" s="203">
        <v>0</v>
      </c>
      <c r="SAY1215" s="203">
        <v>210</v>
      </c>
      <c r="SAZ1215" s="75">
        <f t="shared" si="518"/>
        <v>448.774</v>
      </c>
      <c r="SBA1215" s="200" t="s">
        <v>29</v>
      </c>
      <c r="SBB1215" s="255" t="s">
        <v>26</v>
      </c>
      <c r="SBC1215" s="201">
        <v>7</v>
      </c>
      <c r="SBD1215" s="201">
        <v>2</v>
      </c>
      <c r="SBE1215" s="202" t="s">
        <v>237</v>
      </c>
      <c r="SBF1215" s="203">
        <v>0</v>
      </c>
      <c r="SBG1215" s="203">
        <v>210</v>
      </c>
      <c r="SBH1215" s="75">
        <f t="shared" ref="SBH1215:SDL1215" si="519">SBH1216+SBH1217</f>
        <v>448.774</v>
      </c>
      <c r="SBI1215" s="200" t="s">
        <v>29</v>
      </c>
      <c r="SBJ1215" s="255" t="s">
        <v>26</v>
      </c>
      <c r="SBK1215" s="201">
        <v>7</v>
      </c>
      <c r="SBL1215" s="201">
        <v>2</v>
      </c>
      <c r="SBM1215" s="202" t="s">
        <v>237</v>
      </c>
      <c r="SBN1215" s="203">
        <v>0</v>
      </c>
      <c r="SBO1215" s="203">
        <v>210</v>
      </c>
      <c r="SBP1215" s="75">
        <f t="shared" si="519"/>
        <v>448.774</v>
      </c>
      <c r="SBQ1215" s="200" t="s">
        <v>29</v>
      </c>
      <c r="SBR1215" s="255" t="s">
        <v>26</v>
      </c>
      <c r="SBS1215" s="201">
        <v>7</v>
      </c>
      <c r="SBT1215" s="201">
        <v>2</v>
      </c>
      <c r="SBU1215" s="202" t="s">
        <v>237</v>
      </c>
      <c r="SBV1215" s="203">
        <v>0</v>
      </c>
      <c r="SBW1215" s="203">
        <v>210</v>
      </c>
      <c r="SBX1215" s="75">
        <f t="shared" si="519"/>
        <v>448.774</v>
      </c>
      <c r="SBY1215" s="200" t="s">
        <v>29</v>
      </c>
      <c r="SBZ1215" s="255" t="s">
        <v>26</v>
      </c>
      <c r="SCA1215" s="201">
        <v>7</v>
      </c>
      <c r="SCB1215" s="201">
        <v>2</v>
      </c>
      <c r="SCC1215" s="202" t="s">
        <v>237</v>
      </c>
      <c r="SCD1215" s="203">
        <v>0</v>
      </c>
      <c r="SCE1215" s="203">
        <v>210</v>
      </c>
      <c r="SCF1215" s="75">
        <f t="shared" si="519"/>
        <v>448.774</v>
      </c>
      <c r="SCG1215" s="200" t="s">
        <v>29</v>
      </c>
      <c r="SCH1215" s="255" t="s">
        <v>26</v>
      </c>
      <c r="SCI1215" s="201">
        <v>7</v>
      </c>
      <c r="SCJ1215" s="201">
        <v>2</v>
      </c>
      <c r="SCK1215" s="202" t="s">
        <v>237</v>
      </c>
      <c r="SCL1215" s="203">
        <v>0</v>
      </c>
      <c r="SCM1215" s="203">
        <v>210</v>
      </c>
      <c r="SCN1215" s="75">
        <f t="shared" si="519"/>
        <v>448.774</v>
      </c>
      <c r="SCO1215" s="200" t="s">
        <v>29</v>
      </c>
      <c r="SCP1215" s="255" t="s">
        <v>26</v>
      </c>
      <c r="SCQ1215" s="201">
        <v>7</v>
      </c>
      <c r="SCR1215" s="201">
        <v>2</v>
      </c>
      <c r="SCS1215" s="202" t="s">
        <v>237</v>
      </c>
      <c r="SCT1215" s="203">
        <v>0</v>
      </c>
      <c r="SCU1215" s="203">
        <v>210</v>
      </c>
      <c r="SCV1215" s="75">
        <f t="shared" si="519"/>
        <v>448.774</v>
      </c>
      <c r="SCW1215" s="200" t="s">
        <v>29</v>
      </c>
      <c r="SCX1215" s="255" t="s">
        <v>26</v>
      </c>
      <c r="SCY1215" s="201">
        <v>7</v>
      </c>
      <c r="SCZ1215" s="201">
        <v>2</v>
      </c>
      <c r="SDA1215" s="202" t="s">
        <v>237</v>
      </c>
      <c r="SDB1215" s="203">
        <v>0</v>
      </c>
      <c r="SDC1215" s="203">
        <v>210</v>
      </c>
      <c r="SDD1215" s="75">
        <f t="shared" si="519"/>
        <v>448.774</v>
      </c>
      <c r="SDE1215" s="200" t="s">
        <v>29</v>
      </c>
      <c r="SDF1215" s="255" t="s">
        <v>26</v>
      </c>
      <c r="SDG1215" s="201">
        <v>7</v>
      </c>
      <c r="SDH1215" s="201">
        <v>2</v>
      </c>
      <c r="SDI1215" s="202" t="s">
        <v>237</v>
      </c>
      <c r="SDJ1215" s="203">
        <v>0</v>
      </c>
      <c r="SDK1215" s="203">
        <v>210</v>
      </c>
      <c r="SDL1215" s="75">
        <f t="shared" si="519"/>
        <v>448.774</v>
      </c>
      <c r="SDM1215" s="200" t="s">
        <v>29</v>
      </c>
      <c r="SDN1215" s="255" t="s">
        <v>26</v>
      </c>
      <c r="SDO1215" s="201">
        <v>7</v>
      </c>
      <c r="SDP1215" s="201">
        <v>2</v>
      </c>
      <c r="SDQ1215" s="202" t="s">
        <v>237</v>
      </c>
      <c r="SDR1215" s="203">
        <v>0</v>
      </c>
      <c r="SDS1215" s="203">
        <v>210</v>
      </c>
      <c r="SDT1215" s="75">
        <f t="shared" ref="SDT1215:SFX1215" si="520">SDT1216+SDT1217</f>
        <v>448.774</v>
      </c>
      <c r="SDU1215" s="200" t="s">
        <v>29</v>
      </c>
      <c r="SDV1215" s="255" t="s">
        <v>26</v>
      </c>
      <c r="SDW1215" s="201">
        <v>7</v>
      </c>
      <c r="SDX1215" s="201">
        <v>2</v>
      </c>
      <c r="SDY1215" s="202" t="s">
        <v>237</v>
      </c>
      <c r="SDZ1215" s="203">
        <v>0</v>
      </c>
      <c r="SEA1215" s="203">
        <v>210</v>
      </c>
      <c r="SEB1215" s="75">
        <f t="shared" si="520"/>
        <v>448.774</v>
      </c>
      <c r="SEC1215" s="200" t="s">
        <v>29</v>
      </c>
      <c r="SED1215" s="255" t="s">
        <v>26</v>
      </c>
      <c r="SEE1215" s="201">
        <v>7</v>
      </c>
      <c r="SEF1215" s="201">
        <v>2</v>
      </c>
      <c r="SEG1215" s="202" t="s">
        <v>237</v>
      </c>
      <c r="SEH1215" s="203">
        <v>0</v>
      </c>
      <c r="SEI1215" s="203">
        <v>210</v>
      </c>
      <c r="SEJ1215" s="75">
        <f t="shared" si="520"/>
        <v>448.774</v>
      </c>
      <c r="SEK1215" s="200" t="s">
        <v>29</v>
      </c>
      <c r="SEL1215" s="255" t="s">
        <v>26</v>
      </c>
      <c r="SEM1215" s="201">
        <v>7</v>
      </c>
      <c r="SEN1215" s="201">
        <v>2</v>
      </c>
      <c r="SEO1215" s="202" t="s">
        <v>237</v>
      </c>
      <c r="SEP1215" s="203">
        <v>0</v>
      </c>
      <c r="SEQ1215" s="203">
        <v>210</v>
      </c>
      <c r="SER1215" s="75">
        <f t="shared" si="520"/>
        <v>448.774</v>
      </c>
      <c r="SES1215" s="200" t="s">
        <v>29</v>
      </c>
      <c r="SET1215" s="255" t="s">
        <v>26</v>
      </c>
      <c r="SEU1215" s="201">
        <v>7</v>
      </c>
      <c r="SEV1215" s="201">
        <v>2</v>
      </c>
      <c r="SEW1215" s="202" t="s">
        <v>237</v>
      </c>
      <c r="SEX1215" s="203">
        <v>0</v>
      </c>
      <c r="SEY1215" s="203">
        <v>210</v>
      </c>
      <c r="SEZ1215" s="75">
        <f t="shared" si="520"/>
        <v>448.774</v>
      </c>
      <c r="SFA1215" s="200" t="s">
        <v>29</v>
      </c>
      <c r="SFB1215" s="255" t="s">
        <v>26</v>
      </c>
      <c r="SFC1215" s="201">
        <v>7</v>
      </c>
      <c r="SFD1215" s="201">
        <v>2</v>
      </c>
      <c r="SFE1215" s="202" t="s">
        <v>237</v>
      </c>
      <c r="SFF1215" s="203">
        <v>0</v>
      </c>
      <c r="SFG1215" s="203">
        <v>210</v>
      </c>
      <c r="SFH1215" s="75">
        <f t="shared" si="520"/>
        <v>448.774</v>
      </c>
      <c r="SFI1215" s="200" t="s">
        <v>29</v>
      </c>
      <c r="SFJ1215" s="255" t="s">
        <v>26</v>
      </c>
      <c r="SFK1215" s="201">
        <v>7</v>
      </c>
      <c r="SFL1215" s="201">
        <v>2</v>
      </c>
      <c r="SFM1215" s="202" t="s">
        <v>237</v>
      </c>
      <c r="SFN1215" s="203">
        <v>0</v>
      </c>
      <c r="SFO1215" s="203">
        <v>210</v>
      </c>
      <c r="SFP1215" s="75">
        <f t="shared" si="520"/>
        <v>448.774</v>
      </c>
      <c r="SFQ1215" s="200" t="s">
        <v>29</v>
      </c>
      <c r="SFR1215" s="255" t="s">
        <v>26</v>
      </c>
      <c r="SFS1215" s="201">
        <v>7</v>
      </c>
      <c r="SFT1215" s="201">
        <v>2</v>
      </c>
      <c r="SFU1215" s="202" t="s">
        <v>237</v>
      </c>
      <c r="SFV1215" s="203">
        <v>0</v>
      </c>
      <c r="SFW1215" s="203">
        <v>210</v>
      </c>
      <c r="SFX1215" s="75">
        <f t="shared" si="520"/>
        <v>448.774</v>
      </c>
      <c r="SFY1215" s="200" t="s">
        <v>29</v>
      </c>
      <c r="SFZ1215" s="255" t="s">
        <v>26</v>
      </c>
      <c r="SGA1215" s="201">
        <v>7</v>
      </c>
      <c r="SGB1215" s="201">
        <v>2</v>
      </c>
      <c r="SGC1215" s="202" t="s">
        <v>237</v>
      </c>
      <c r="SGD1215" s="203">
        <v>0</v>
      </c>
      <c r="SGE1215" s="203">
        <v>210</v>
      </c>
      <c r="SGF1215" s="75">
        <f t="shared" ref="SGF1215:SIJ1215" si="521">SGF1216+SGF1217</f>
        <v>448.774</v>
      </c>
      <c r="SGG1215" s="200" t="s">
        <v>29</v>
      </c>
      <c r="SGH1215" s="255" t="s">
        <v>26</v>
      </c>
      <c r="SGI1215" s="201">
        <v>7</v>
      </c>
      <c r="SGJ1215" s="201">
        <v>2</v>
      </c>
      <c r="SGK1215" s="202" t="s">
        <v>237</v>
      </c>
      <c r="SGL1215" s="203">
        <v>0</v>
      </c>
      <c r="SGM1215" s="203">
        <v>210</v>
      </c>
      <c r="SGN1215" s="75">
        <f t="shared" si="521"/>
        <v>448.774</v>
      </c>
      <c r="SGO1215" s="200" t="s">
        <v>29</v>
      </c>
      <c r="SGP1215" s="255" t="s">
        <v>26</v>
      </c>
      <c r="SGQ1215" s="201">
        <v>7</v>
      </c>
      <c r="SGR1215" s="201">
        <v>2</v>
      </c>
      <c r="SGS1215" s="202" t="s">
        <v>237</v>
      </c>
      <c r="SGT1215" s="203">
        <v>0</v>
      </c>
      <c r="SGU1215" s="203">
        <v>210</v>
      </c>
      <c r="SGV1215" s="75">
        <f t="shared" si="521"/>
        <v>448.774</v>
      </c>
      <c r="SGW1215" s="200" t="s">
        <v>29</v>
      </c>
      <c r="SGX1215" s="255" t="s">
        <v>26</v>
      </c>
      <c r="SGY1215" s="201">
        <v>7</v>
      </c>
      <c r="SGZ1215" s="201">
        <v>2</v>
      </c>
      <c r="SHA1215" s="202" t="s">
        <v>237</v>
      </c>
      <c r="SHB1215" s="203">
        <v>0</v>
      </c>
      <c r="SHC1215" s="203">
        <v>210</v>
      </c>
      <c r="SHD1215" s="75">
        <f t="shared" si="521"/>
        <v>448.774</v>
      </c>
      <c r="SHE1215" s="200" t="s">
        <v>29</v>
      </c>
      <c r="SHF1215" s="255" t="s">
        <v>26</v>
      </c>
      <c r="SHG1215" s="201">
        <v>7</v>
      </c>
      <c r="SHH1215" s="201">
        <v>2</v>
      </c>
      <c r="SHI1215" s="202" t="s">
        <v>237</v>
      </c>
      <c r="SHJ1215" s="203">
        <v>0</v>
      </c>
      <c r="SHK1215" s="203">
        <v>210</v>
      </c>
      <c r="SHL1215" s="75">
        <f t="shared" si="521"/>
        <v>448.774</v>
      </c>
      <c r="SHM1215" s="200" t="s">
        <v>29</v>
      </c>
      <c r="SHN1215" s="255" t="s">
        <v>26</v>
      </c>
      <c r="SHO1215" s="201">
        <v>7</v>
      </c>
      <c r="SHP1215" s="201">
        <v>2</v>
      </c>
      <c r="SHQ1215" s="202" t="s">
        <v>237</v>
      </c>
      <c r="SHR1215" s="203">
        <v>0</v>
      </c>
      <c r="SHS1215" s="203">
        <v>210</v>
      </c>
      <c r="SHT1215" s="75">
        <f t="shared" si="521"/>
        <v>448.774</v>
      </c>
      <c r="SHU1215" s="200" t="s">
        <v>29</v>
      </c>
      <c r="SHV1215" s="255" t="s">
        <v>26</v>
      </c>
      <c r="SHW1215" s="201">
        <v>7</v>
      </c>
      <c r="SHX1215" s="201">
        <v>2</v>
      </c>
      <c r="SHY1215" s="202" t="s">
        <v>237</v>
      </c>
      <c r="SHZ1215" s="203">
        <v>0</v>
      </c>
      <c r="SIA1215" s="203">
        <v>210</v>
      </c>
      <c r="SIB1215" s="75">
        <f t="shared" si="521"/>
        <v>448.774</v>
      </c>
      <c r="SIC1215" s="200" t="s">
        <v>29</v>
      </c>
      <c r="SID1215" s="255" t="s">
        <v>26</v>
      </c>
      <c r="SIE1215" s="201">
        <v>7</v>
      </c>
      <c r="SIF1215" s="201">
        <v>2</v>
      </c>
      <c r="SIG1215" s="202" t="s">
        <v>237</v>
      </c>
      <c r="SIH1215" s="203">
        <v>0</v>
      </c>
      <c r="SII1215" s="203">
        <v>210</v>
      </c>
      <c r="SIJ1215" s="75">
        <f t="shared" si="521"/>
        <v>448.774</v>
      </c>
      <c r="SIK1215" s="200" t="s">
        <v>29</v>
      </c>
      <c r="SIL1215" s="255" t="s">
        <v>26</v>
      </c>
      <c r="SIM1215" s="201">
        <v>7</v>
      </c>
      <c r="SIN1215" s="201">
        <v>2</v>
      </c>
      <c r="SIO1215" s="202" t="s">
        <v>237</v>
      </c>
      <c r="SIP1215" s="203">
        <v>0</v>
      </c>
      <c r="SIQ1215" s="203">
        <v>210</v>
      </c>
      <c r="SIR1215" s="75">
        <f t="shared" ref="SIR1215:SKV1215" si="522">SIR1216+SIR1217</f>
        <v>448.774</v>
      </c>
      <c r="SIS1215" s="200" t="s">
        <v>29</v>
      </c>
      <c r="SIT1215" s="255" t="s">
        <v>26</v>
      </c>
      <c r="SIU1215" s="201">
        <v>7</v>
      </c>
      <c r="SIV1215" s="201">
        <v>2</v>
      </c>
      <c r="SIW1215" s="202" t="s">
        <v>237</v>
      </c>
      <c r="SIX1215" s="203">
        <v>0</v>
      </c>
      <c r="SIY1215" s="203">
        <v>210</v>
      </c>
      <c r="SIZ1215" s="75">
        <f t="shared" si="522"/>
        <v>448.774</v>
      </c>
      <c r="SJA1215" s="200" t="s">
        <v>29</v>
      </c>
      <c r="SJB1215" s="255" t="s">
        <v>26</v>
      </c>
      <c r="SJC1215" s="201">
        <v>7</v>
      </c>
      <c r="SJD1215" s="201">
        <v>2</v>
      </c>
      <c r="SJE1215" s="202" t="s">
        <v>237</v>
      </c>
      <c r="SJF1215" s="203">
        <v>0</v>
      </c>
      <c r="SJG1215" s="203">
        <v>210</v>
      </c>
      <c r="SJH1215" s="75">
        <f t="shared" si="522"/>
        <v>448.774</v>
      </c>
      <c r="SJI1215" s="200" t="s">
        <v>29</v>
      </c>
      <c r="SJJ1215" s="255" t="s">
        <v>26</v>
      </c>
      <c r="SJK1215" s="201">
        <v>7</v>
      </c>
      <c r="SJL1215" s="201">
        <v>2</v>
      </c>
      <c r="SJM1215" s="202" t="s">
        <v>237</v>
      </c>
      <c r="SJN1215" s="203">
        <v>0</v>
      </c>
      <c r="SJO1215" s="203">
        <v>210</v>
      </c>
      <c r="SJP1215" s="75">
        <f t="shared" si="522"/>
        <v>448.774</v>
      </c>
      <c r="SJQ1215" s="200" t="s">
        <v>29</v>
      </c>
      <c r="SJR1215" s="255" t="s">
        <v>26</v>
      </c>
      <c r="SJS1215" s="201">
        <v>7</v>
      </c>
      <c r="SJT1215" s="201">
        <v>2</v>
      </c>
      <c r="SJU1215" s="202" t="s">
        <v>237</v>
      </c>
      <c r="SJV1215" s="203">
        <v>0</v>
      </c>
      <c r="SJW1215" s="203">
        <v>210</v>
      </c>
      <c r="SJX1215" s="75">
        <f t="shared" si="522"/>
        <v>448.774</v>
      </c>
      <c r="SJY1215" s="200" t="s">
        <v>29</v>
      </c>
      <c r="SJZ1215" s="255" t="s">
        <v>26</v>
      </c>
      <c r="SKA1215" s="201">
        <v>7</v>
      </c>
      <c r="SKB1215" s="201">
        <v>2</v>
      </c>
      <c r="SKC1215" s="202" t="s">
        <v>237</v>
      </c>
      <c r="SKD1215" s="203">
        <v>0</v>
      </c>
      <c r="SKE1215" s="203">
        <v>210</v>
      </c>
      <c r="SKF1215" s="75">
        <f t="shared" si="522"/>
        <v>448.774</v>
      </c>
      <c r="SKG1215" s="200" t="s">
        <v>29</v>
      </c>
      <c r="SKH1215" s="255" t="s">
        <v>26</v>
      </c>
      <c r="SKI1215" s="201">
        <v>7</v>
      </c>
      <c r="SKJ1215" s="201">
        <v>2</v>
      </c>
      <c r="SKK1215" s="202" t="s">
        <v>237</v>
      </c>
      <c r="SKL1215" s="203">
        <v>0</v>
      </c>
      <c r="SKM1215" s="203">
        <v>210</v>
      </c>
      <c r="SKN1215" s="75">
        <f t="shared" si="522"/>
        <v>448.774</v>
      </c>
      <c r="SKO1215" s="200" t="s">
        <v>29</v>
      </c>
      <c r="SKP1215" s="255" t="s">
        <v>26</v>
      </c>
      <c r="SKQ1215" s="201">
        <v>7</v>
      </c>
      <c r="SKR1215" s="201">
        <v>2</v>
      </c>
      <c r="SKS1215" s="202" t="s">
        <v>237</v>
      </c>
      <c r="SKT1215" s="203">
        <v>0</v>
      </c>
      <c r="SKU1215" s="203">
        <v>210</v>
      </c>
      <c r="SKV1215" s="75">
        <f t="shared" si="522"/>
        <v>448.774</v>
      </c>
      <c r="SKW1215" s="200" t="s">
        <v>29</v>
      </c>
      <c r="SKX1215" s="255" t="s">
        <v>26</v>
      </c>
      <c r="SKY1215" s="201">
        <v>7</v>
      </c>
      <c r="SKZ1215" s="201">
        <v>2</v>
      </c>
      <c r="SLA1215" s="202" t="s">
        <v>237</v>
      </c>
      <c r="SLB1215" s="203">
        <v>0</v>
      </c>
      <c r="SLC1215" s="203">
        <v>210</v>
      </c>
      <c r="SLD1215" s="75">
        <f t="shared" ref="SLD1215:SNH1215" si="523">SLD1216+SLD1217</f>
        <v>448.774</v>
      </c>
      <c r="SLE1215" s="200" t="s">
        <v>29</v>
      </c>
      <c r="SLF1215" s="255" t="s">
        <v>26</v>
      </c>
      <c r="SLG1215" s="201">
        <v>7</v>
      </c>
      <c r="SLH1215" s="201">
        <v>2</v>
      </c>
      <c r="SLI1215" s="202" t="s">
        <v>237</v>
      </c>
      <c r="SLJ1215" s="203">
        <v>0</v>
      </c>
      <c r="SLK1215" s="203">
        <v>210</v>
      </c>
      <c r="SLL1215" s="75">
        <f t="shared" si="523"/>
        <v>448.774</v>
      </c>
      <c r="SLM1215" s="200" t="s">
        <v>29</v>
      </c>
      <c r="SLN1215" s="255" t="s">
        <v>26</v>
      </c>
      <c r="SLO1215" s="201">
        <v>7</v>
      </c>
      <c r="SLP1215" s="201">
        <v>2</v>
      </c>
      <c r="SLQ1215" s="202" t="s">
        <v>237</v>
      </c>
      <c r="SLR1215" s="203">
        <v>0</v>
      </c>
      <c r="SLS1215" s="203">
        <v>210</v>
      </c>
      <c r="SLT1215" s="75">
        <f t="shared" si="523"/>
        <v>448.774</v>
      </c>
      <c r="SLU1215" s="200" t="s">
        <v>29</v>
      </c>
      <c r="SLV1215" s="255" t="s">
        <v>26</v>
      </c>
      <c r="SLW1215" s="201">
        <v>7</v>
      </c>
      <c r="SLX1215" s="201">
        <v>2</v>
      </c>
      <c r="SLY1215" s="202" t="s">
        <v>237</v>
      </c>
      <c r="SLZ1215" s="203">
        <v>0</v>
      </c>
      <c r="SMA1215" s="203">
        <v>210</v>
      </c>
      <c r="SMB1215" s="75">
        <f t="shared" si="523"/>
        <v>448.774</v>
      </c>
      <c r="SMC1215" s="200" t="s">
        <v>29</v>
      </c>
      <c r="SMD1215" s="255" t="s">
        <v>26</v>
      </c>
      <c r="SME1215" s="201">
        <v>7</v>
      </c>
      <c r="SMF1215" s="201">
        <v>2</v>
      </c>
      <c r="SMG1215" s="202" t="s">
        <v>237</v>
      </c>
      <c r="SMH1215" s="203">
        <v>0</v>
      </c>
      <c r="SMI1215" s="203">
        <v>210</v>
      </c>
      <c r="SMJ1215" s="75">
        <f t="shared" si="523"/>
        <v>448.774</v>
      </c>
      <c r="SMK1215" s="200" t="s">
        <v>29</v>
      </c>
      <c r="SML1215" s="255" t="s">
        <v>26</v>
      </c>
      <c r="SMM1215" s="201">
        <v>7</v>
      </c>
      <c r="SMN1215" s="201">
        <v>2</v>
      </c>
      <c r="SMO1215" s="202" t="s">
        <v>237</v>
      </c>
      <c r="SMP1215" s="203">
        <v>0</v>
      </c>
      <c r="SMQ1215" s="203">
        <v>210</v>
      </c>
      <c r="SMR1215" s="75">
        <f t="shared" si="523"/>
        <v>448.774</v>
      </c>
      <c r="SMS1215" s="200" t="s">
        <v>29</v>
      </c>
      <c r="SMT1215" s="255" t="s">
        <v>26</v>
      </c>
      <c r="SMU1215" s="201">
        <v>7</v>
      </c>
      <c r="SMV1215" s="201">
        <v>2</v>
      </c>
      <c r="SMW1215" s="202" t="s">
        <v>237</v>
      </c>
      <c r="SMX1215" s="203">
        <v>0</v>
      </c>
      <c r="SMY1215" s="203">
        <v>210</v>
      </c>
      <c r="SMZ1215" s="75">
        <f t="shared" si="523"/>
        <v>448.774</v>
      </c>
      <c r="SNA1215" s="200" t="s">
        <v>29</v>
      </c>
      <c r="SNB1215" s="255" t="s">
        <v>26</v>
      </c>
      <c r="SNC1215" s="201">
        <v>7</v>
      </c>
      <c r="SND1215" s="201">
        <v>2</v>
      </c>
      <c r="SNE1215" s="202" t="s">
        <v>237</v>
      </c>
      <c r="SNF1215" s="203">
        <v>0</v>
      </c>
      <c r="SNG1215" s="203">
        <v>210</v>
      </c>
      <c r="SNH1215" s="75">
        <f t="shared" si="523"/>
        <v>448.774</v>
      </c>
      <c r="SNI1215" s="200" t="s">
        <v>29</v>
      </c>
      <c r="SNJ1215" s="255" t="s">
        <v>26</v>
      </c>
      <c r="SNK1215" s="201">
        <v>7</v>
      </c>
      <c r="SNL1215" s="201">
        <v>2</v>
      </c>
      <c r="SNM1215" s="202" t="s">
        <v>237</v>
      </c>
      <c r="SNN1215" s="203">
        <v>0</v>
      </c>
      <c r="SNO1215" s="203">
        <v>210</v>
      </c>
      <c r="SNP1215" s="75">
        <f t="shared" ref="SNP1215:SPT1215" si="524">SNP1216+SNP1217</f>
        <v>448.774</v>
      </c>
      <c r="SNQ1215" s="200" t="s">
        <v>29</v>
      </c>
      <c r="SNR1215" s="255" t="s">
        <v>26</v>
      </c>
      <c r="SNS1215" s="201">
        <v>7</v>
      </c>
      <c r="SNT1215" s="201">
        <v>2</v>
      </c>
      <c r="SNU1215" s="202" t="s">
        <v>237</v>
      </c>
      <c r="SNV1215" s="203">
        <v>0</v>
      </c>
      <c r="SNW1215" s="203">
        <v>210</v>
      </c>
      <c r="SNX1215" s="75">
        <f t="shared" si="524"/>
        <v>448.774</v>
      </c>
      <c r="SNY1215" s="200" t="s">
        <v>29</v>
      </c>
      <c r="SNZ1215" s="255" t="s">
        <v>26</v>
      </c>
      <c r="SOA1215" s="201">
        <v>7</v>
      </c>
      <c r="SOB1215" s="201">
        <v>2</v>
      </c>
      <c r="SOC1215" s="202" t="s">
        <v>237</v>
      </c>
      <c r="SOD1215" s="203">
        <v>0</v>
      </c>
      <c r="SOE1215" s="203">
        <v>210</v>
      </c>
      <c r="SOF1215" s="75">
        <f t="shared" si="524"/>
        <v>448.774</v>
      </c>
      <c r="SOG1215" s="200" t="s">
        <v>29</v>
      </c>
      <c r="SOH1215" s="255" t="s">
        <v>26</v>
      </c>
      <c r="SOI1215" s="201">
        <v>7</v>
      </c>
      <c r="SOJ1215" s="201">
        <v>2</v>
      </c>
      <c r="SOK1215" s="202" t="s">
        <v>237</v>
      </c>
      <c r="SOL1215" s="203">
        <v>0</v>
      </c>
      <c r="SOM1215" s="203">
        <v>210</v>
      </c>
      <c r="SON1215" s="75">
        <f t="shared" si="524"/>
        <v>448.774</v>
      </c>
      <c r="SOO1215" s="200" t="s">
        <v>29</v>
      </c>
      <c r="SOP1215" s="255" t="s">
        <v>26</v>
      </c>
      <c r="SOQ1215" s="201">
        <v>7</v>
      </c>
      <c r="SOR1215" s="201">
        <v>2</v>
      </c>
      <c r="SOS1215" s="202" t="s">
        <v>237</v>
      </c>
      <c r="SOT1215" s="203">
        <v>0</v>
      </c>
      <c r="SOU1215" s="203">
        <v>210</v>
      </c>
      <c r="SOV1215" s="75">
        <f t="shared" si="524"/>
        <v>448.774</v>
      </c>
      <c r="SOW1215" s="200" t="s">
        <v>29</v>
      </c>
      <c r="SOX1215" s="255" t="s">
        <v>26</v>
      </c>
      <c r="SOY1215" s="201">
        <v>7</v>
      </c>
      <c r="SOZ1215" s="201">
        <v>2</v>
      </c>
      <c r="SPA1215" s="202" t="s">
        <v>237</v>
      </c>
      <c r="SPB1215" s="203">
        <v>0</v>
      </c>
      <c r="SPC1215" s="203">
        <v>210</v>
      </c>
      <c r="SPD1215" s="75">
        <f t="shared" si="524"/>
        <v>448.774</v>
      </c>
      <c r="SPE1215" s="200" t="s">
        <v>29</v>
      </c>
      <c r="SPF1215" s="255" t="s">
        <v>26</v>
      </c>
      <c r="SPG1215" s="201">
        <v>7</v>
      </c>
      <c r="SPH1215" s="201">
        <v>2</v>
      </c>
      <c r="SPI1215" s="202" t="s">
        <v>237</v>
      </c>
      <c r="SPJ1215" s="203">
        <v>0</v>
      </c>
      <c r="SPK1215" s="203">
        <v>210</v>
      </c>
      <c r="SPL1215" s="75">
        <f t="shared" si="524"/>
        <v>448.774</v>
      </c>
      <c r="SPM1215" s="200" t="s">
        <v>29</v>
      </c>
      <c r="SPN1215" s="255" t="s">
        <v>26</v>
      </c>
      <c r="SPO1215" s="201">
        <v>7</v>
      </c>
      <c r="SPP1215" s="201">
        <v>2</v>
      </c>
      <c r="SPQ1215" s="202" t="s">
        <v>237</v>
      </c>
      <c r="SPR1215" s="203">
        <v>0</v>
      </c>
      <c r="SPS1215" s="203">
        <v>210</v>
      </c>
      <c r="SPT1215" s="75">
        <f t="shared" si="524"/>
        <v>448.774</v>
      </c>
      <c r="SPU1215" s="200" t="s">
        <v>29</v>
      </c>
      <c r="SPV1215" s="255" t="s">
        <v>26</v>
      </c>
      <c r="SPW1215" s="201">
        <v>7</v>
      </c>
      <c r="SPX1215" s="201">
        <v>2</v>
      </c>
      <c r="SPY1215" s="202" t="s">
        <v>237</v>
      </c>
      <c r="SPZ1215" s="203">
        <v>0</v>
      </c>
      <c r="SQA1215" s="203">
        <v>210</v>
      </c>
      <c r="SQB1215" s="75">
        <f t="shared" ref="SQB1215:SSF1215" si="525">SQB1216+SQB1217</f>
        <v>448.774</v>
      </c>
      <c r="SQC1215" s="200" t="s">
        <v>29</v>
      </c>
      <c r="SQD1215" s="255" t="s">
        <v>26</v>
      </c>
      <c r="SQE1215" s="201">
        <v>7</v>
      </c>
      <c r="SQF1215" s="201">
        <v>2</v>
      </c>
      <c r="SQG1215" s="202" t="s">
        <v>237</v>
      </c>
      <c r="SQH1215" s="203">
        <v>0</v>
      </c>
      <c r="SQI1215" s="203">
        <v>210</v>
      </c>
      <c r="SQJ1215" s="75">
        <f t="shared" si="525"/>
        <v>448.774</v>
      </c>
      <c r="SQK1215" s="200" t="s">
        <v>29</v>
      </c>
      <c r="SQL1215" s="255" t="s">
        <v>26</v>
      </c>
      <c r="SQM1215" s="201">
        <v>7</v>
      </c>
      <c r="SQN1215" s="201">
        <v>2</v>
      </c>
      <c r="SQO1215" s="202" t="s">
        <v>237</v>
      </c>
      <c r="SQP1215" s="203">
        <v>0</v>
      </c>
      <c r="SQQ1215" s="203">
        <v>210</v>
      </c>
      <c r="SQR1215" s="75">
        <f t="shared" si="525"/>
        <v>448.774</v>
      </c>
      <c r="SQS1215" s="200" t="s">
        <v>29</v>
      </c>
      <c r="SQT1215" s="255" t="s">
        <v>26</v>
      </c>
      <c r="SQU1215" s="201">
        <v>7</v>
      </c>
      <c r="SQV1215" s="201">
        <v>2</v>
      </c>
      <c r="SQW1215" s="202" t="s">
        <v>237</v>
      </c>
      <c r="SQX1215" s="203">
        <v>0</v>
      </c>
      <c r="SQY1215" s="203">
        <v>210</v>
      </c>
      <c r="SQZ1215" s="75">
        <f t="shared" si="525"/>
        <v>448.774</v>
      </c>
      <c r="SRA1215" s="200" t="s">
        <v>29</v>
      </c>
      <c r="SRB1215" s="255" t="s">
        <v>26</v>
      </c>
      <c r="SRC1215" s="201">
        <v>7</v>
      </c>
      <c r="SRD1215" s="201">
        <v>2</v>
      </c>
      <c r="SRE1215" s="202" t="s">
        <v>237</v>
      </c>
      <c r="SRF1215" s="203">
        <v>0</v>
      </c>
      <c r="SRG1215" s="203">
        <v>210</v>
      </c>
      <c r="SRH1215" s="75">
        <f t="shared" si="525"/>
        <v>448.774</v>
      </c>
      <c r="SRI1215" s="200" t="s">
        <v>29</v>
      </c>
      <c r="SRJ1215" s="255" t="s">
        <v>26</v>
      </c>
      <c r="SRK1215" s="201">
        <v>7</v>
      </c>
      <c r="SRL1215" s="201">
        <v>2</v>
      </c>
      <c r="SRM1215" s="202" t="s">
        <v>237</v>
      </c>
      <c r="SRN1215" s="203">
        <v>0</v>
      </c>
      <c r="SRO1215" s="203">
        <v>210</v>
      </c>
      <c r="SRP1215" s="75">
        <f t="shared" si="525"/>
        <v>448.774</v>
      </c>
      <c r="SRQ1215" s="200" t="s">
        <v>29</v>
      </c>
      <c r="SRR1215" s="255" t="s">
        <v>26</v>
      </c>
      <c r="SRS1215" s="201">
        <v>7</v>
      </c>
      <c r="SRT1215" s="201">
        <v>2</v>
      </c>
      <c r="SRU1215" s="202" t="s">
        <v>237</v>
      </c>
      <c r="SRV1215" s="203">
        <v>0</v>
      </c>
      <c r="SRW1215" s="203">
        <v>210</v>
      </c>
      <c r="SRX1215" s="75">
        <f t="shared" si="525"/>
        <v>448.774</v>
      </c>
      <c r="SRY1215" s="200" t="s">
        <v>29</v>
      </c>
      <c r="SRZ1215" s="255" t="s">
        <v>26</v>
      </c>
      <c r="SSA1215" s="201">
        <v>7</v>
      </c>
      <c r="SSB1215" s="201">
        <v>2</v>
      </c>
      <c r="SSC1215" s="202" t="s">
        <v>237</v>
      </c>
      <c r="SSD1215" s="203">
        <v>0</v>
      </c>
      <c r="SSE1215" s="203">
        <v>210</v>
      </c>
      <c r="SSF1215" s="75">
        <f t="shared" si="525"/>
        <v>448.774</v>
      </c>
      <c r="SSG1215" s="200" t="s">
        <v>29</v>
      </c>
      <c r="SSH1215" s="255" t="s">
        <v>26</v>
      </c>
      <c r="SSI1215" s="201">
        <v>7</v>
      </c>
      <c r="SSJ1215" s="201">
        <v>2</v>
      </c>
      <c r="SSK1215" s="202" t="s">
        <v>237</v>
      </c>
      <c r="SSL1215" s="203">
        <v>0</v>
      </c>
      <c r="SSM1215" s="203">
        <v>210</v>
      </c>
      <c r="SSN1215" s="75">
        <f t="shared" ref="SSN1215:SUR1215" si="526">SSN1216+SSN1217</f>
        <v>448.774</v>
      </c>
      <c r="SSO1215" s="200" t="s">
        <v>29</v>
      </c>
      <c r="SSP1215" s="255" t="s">
        <v>26</v>
      </c>
      <c r="SSQ1215" s="201">
        <v>7</v>
      </c>
      <c r="SSR1215" s="201">
        <v>2</v>
      </c>
      <c r="SSS1215" s="202" t="s">
        <v>237</v>
      </c>
      <c r="SST1215" s="203">
        <v>0</v>
      </c>
      <c r="SSU1215" s="203">
        <v>210</v>
      </c>
      <c r="SSV1215" s="75">
        <f t="shared" si="526"/>
        <v>448.774</v>
      </c>
      <c r="SSW1215" s="200" t="s">
        <v>29</v>
      </c>
      <c r="SSX1215" s="255" t="s">
        <v>26</v>
      </c>
      <c r="SSY1215" s="201">
        <v>7</v>
      </c>
      <c r="SSZ1215" s="201">
        <v>2</v>
      </c>
      <c r="STA1215" s="202" t="s">
        <v>237</v>
      </c>
      <c r="STB1215" s="203">
        <v>0</v>
      </c>
      <c r="STC1215" s="203">
        <v>210</v>
      </c>
      <c r="STD1215" s="75">
        <f t="shared" si="526"/>
        <v>448.774</v>
      </c>
      <c r="STE1215" s="200" t="s">
        <v>29</v>
      </c>
      <c r="STF1215" s="255" t="s">
        <v>26</v>
      </c>
      <c r="STG1215" s="201">
        <v>7</v>
      </c>
      <c r="STH1215" s="201">
        <v>2</v>
      </c>
      <c r="STI1215" s="202" t="s">
        <v>237</v>
      </c>
      <c r="STJ1215" s="203">
        <v>0</v>
      </c>
      <c r="STK1215" s="203">
        <v>210</v>
      </c>
      <c r="STL1215" s="75">
        <f t="shared" si="526"/>
        <v>448.774</v>
      </c>
      <c r="STM1215" s="200" t="s">
        <v>29</v>
      </c>
      <c r="STN1215" s="255" t="s">
        <v>26</v>
      </c>
      <c r="STO1215" s="201">
        <v>7</v>
      </c>
      <c r="STP1215" s="201">
        <v>2</v>
      </c>
      <c r="STQ1215" s="202" t="s">
        <v>237</v>
      </c>
      <c r="STR1215" s="203">
        <v>0</v>
      </c>
      <c r="STS1215" s="203">
        <v>210</v>
      </c>
      <c r="STT1215" s="75">
        <f t="shared" si="526"/>
        <v>448.774</v>
      </c>
      <c r="STU1215" s="200" t="s">
        <v>29</v>
      </c>
      <c r="STV1215" s="255" t="s">
        <v>26</v>
      </c>
      <c r="STW1215" s="201">
        <v>7</v>
      </c>
      <c r="STX1215" s="201">
        <v>2</v>
      </c>
      <c r="STY1215" s="202" t="s">
        <v>237</v>
      </c>
      <c r="STZ1215" s="203">
        <v>0</v>
      </c>
      <c r="SUA1215" s="203">
        <v>210</v>
      </c>
      <c r="SUB1215" s="75">
        <f t="shared" si="526"/>
        <v>448.774</v>
      </c>
      <c r="SUC1215" s="200" t="s">
        <v>29</v>
      </c>
      <c r="SUD1215" s="255" t="s">
        <v>26</v>
      </c>
      <c r="SUE1215" s="201">
        <v>7</v>
      </c>
      <c r="SUF1215" s="201">
        <v>2</v>
      </c>
      <c r="SUG1215" s="202" t="s">
        <v>237</v>
      </c>
      <c r="SUH1215" s="203">
        <v>0</v>
      </c>
      <c r="SUI1215" s="203">
        <v>210</v>
      </c>
      <c r="SUJ1215" s="75">
        <f t="shared" si="526"/>
        <v>448.774</v>
      </c>
      <c r="SUK1215" s="200" t="s">
        <v>29</v>
      </c>
      <c r="SUL1215" s="255" t="s">
        <v>26</v>
      </c>
      <c r="SUM1215" s="201">
        <v>7</v>
      </c>
      <c r="SUN1215" s="201">
        <v>2</v>
      </c>
      <c r="SUO1215" s="202" t="s">
        <v>237</v>
      </c>
      <c r="SUP1215" s="203">
        <v>0</v>
      </c>
      <c r="SUQ1215" s="203">
        <v>210</v>
      </c>
      <c r="SUR1215" s="75">
        <f t="shared" si="526"/>
        <v>448.774</v>
      </c>
      <c r="SUS1215" s="200" t="s">
        <v>29</v>
      </c>
      <c r="SUT1215" s="255" t="s">
        <v>26</v>
      </c>
      <c r="SUU1215" s="201">
        <v>7</v>
      </c>
      <c r="SUV1215" s="201">
        <v>2</v>
      </c>
      <c r="SUW1215" s="202" t="s">
        <v>237</v>
      </c>
      <c r="SUX1215" s="203">
        <v>0</v>
      </c>
      <c r="SUY1215" s="203">
        <v>210</v>
      </c>
      <c r="SUZ1215" s="75">
        <f t="shared" ref="SUZ1215:SXD1215" si="527">SUZ1216+SUZ1217</f>
        <v>448.774</v>
      </c>
      <c r="SVA1215" s="200" t="s">
        <v>29</v>
      </c>
      <c r="SVB1215" s="255" t="s">
        <v>26</v>
      </c>
      <c r="SVC1215" s="201">
        <v>7</v>
      </c>
      <c r="SVD1215" s="201">
        <v>2</v>
      </c>
      <c r="SVE1215" s="202" t="s">
        <v>237</v>
      </c>
      <c r="SVF1215" s="203">
        <v>0</v>
      </c>
      <c r="SVG1215" s="203">
        <v>210</v>
      </c>
      <c r="SVH1215" s="75">
        <f t="shared" si="527"/>
        <v>448.774</v>
      </c>
      <c r="SVI1215" s="200" t="s">
        <v>29</v>
      </c>
      <c r="SVJ1215" s="255" t="s">
        <v>26</v>
      </c>
      <c r="SVK1215" s="201">
        <v>7</v>
      </c>
      <c r="SVL1215" s="201">
        <v>2</v>
      </c>
      <c r="SVM1215" s="202" t="s">
        <v>237</v>
      </c>
      <c r="SVN1215" s="203">
        <v>0</v>
      </c>
      <c r="SVO1215" s="203">
        <v>210</v>
      </c>
      <c r="SVP1215" s="75">
        <f t="shared" si="527"/>
        <v>448.774</v>
      </c>
      <c r="SVQ1215" s="200" t="s">
        <v>29</v>
      </c>
      <c r="SVR1215" s="255" t="s">
        <v>26</v>
      </c>
      <c r="SVS1215" s="201">
        <v>7</v>
      </c>
      <c r="SVT1215" s="201">
        <v>2</v>
      </c>
      <c r="SVU1215" s="202" t="s">
        <v>237</v>
      </c>
      <c r="SVV1215" s="203">
        <v>0</v>
      </c>
      <c r="SVW1215" s="203">
        <v>210</v>
      </c>
      <c r="SVX1215" s="75">
        <f t="shared" si="527"/>
        <v>448.774</v>
      </c>
      <c r="SVY1215" s="200" t="s">
        <v>29</v>
      </c>
      <c r="SVZ1215" s="255" t="s">
        <v>26</v>
      </c>
      <c r="SWA1215" s="201">
        <v>7</v>
      </c>
      <c r="SWB1215" s="201">
        <v>2</v>
      </c>
      <c r="SWC1215" s="202" t="s">
        <v>237</v>
      </c>
      <c r="SWD1215" s="203">
        <v>0</v>
      </c>
      <c r="SWE1215" s="203">
        <v>210</v>
      </c>
      <c r="SWF1215" s="75">
        <f t="shared" si="527"/>
        <v>448.774</v>
      </c>
      <c r="SWG1215" s="200" t="s">
        <v>29</v>
      </c>
      <c r="SWH1215" s="255" t="s">
        <v>26</v>
      </c>
      <c r="SWI1215" s="201">
        <v>7</v>
      </c>
      <c r="SWJ1215" s="201">
        <v>2</v>
      </c>
      <c r="SWK1215" s="202" t="s">
        <v>237</v>
      </c>
      <c r="SWL1215" s="203">
        <v>0</v>
      </c>
      <c r="SWM1215" s="203">
        <v>210</v>
      </c>
      <c r="SWN1215" s="75">
        <f t="shared" si="527"/>
        <v>448.774</v>
      </c>
      <c r="SWO1215" s="200" t="s">
        <v>29</v>
      </c>
      <c r="SWP1215" s="255" t="s">
        <v>26</v>
      </c>
      <c r="SWQ1215" s="201">
        <v>7</v>
      </c>
      <c r="SWR1215" s="201">
        <v>2</v>
      </c>
      <c r="SWS1215" s="202" t="s">
        <v>237</v>
      </c>
      <c r="SWT1215" s="203">
        <v>0</v>
      </c>
      <c r="SWU1215" s="203">
        <v>210</v>
      </c>
      <c r="SWV1215" s="75">
        <f t="shared" si="527"/>
        <v>448.774</v>
      </c>
      <c r="SWW1215" s="200" t="s">
        <v>29</v>
      </c>
      <c r="SWX1215" s="255" t="s">
        <v>26</v>
      </c>
      <c r="SWY1215" s="201">
        <v>7</v>
      </c>
      <c r="SWZ1215" s="201">
        <v>2</v>
      </c>
      <c r="SXA1215" s="202" t="s">
        <v>237</v>
      </c>
      <c r="SXB1215" s="203">
        <v>0</v>
      </c>
      <c r="SXC1215" s="203">
        <v>210</v>
      </c>
      <c r="SXD1215" s="75">
        <f t="shared" si="527"/>
        <v>448.774</v>
      </c>
      <c r="SXE1215" s="200" t="s">
        <v>29</v>
      </c>
      <c r="SXF1215" s="255" t="s">
        <v>26</v>
      </c>
      <c r="SXG1215" s="201">
        <v>7</v>
      </c>
      <c r="SXH1215" s="201">
        <v>2</v>
      </c>
      <c r="SXI1215" s="202" t="s">
        <v>237</v>
      </c>
      <c r="SXJ1215" s="203">
        <v>0</v>
      </c>
      <c r="SXK1215" s="203">
        <v>210</v>
      </c>
      <c r="SXL1215" s="75">
        <f t="shared" ref="SXL1215:SZP1215" si="528">SXL1216+SXL1217</f>
        <v>448.774</v>
      </c>
      <c r="SXM1215" s="200" t="s">
        <v>29</v>
      </c>
      <c r="SXN1215" s="255" t="s">
        <v>26</v>
      </c>
      <c r="SXO1215" s="201">
        <v>7</v>
      </c>
      <c r="SXP1215" s="201">
        <v>2</v>
      </c>
      <c r="SXQ1215" s="202" t="s">
        <v>237</v>
      </c>
      <c r="SXR1215" s="203">
        <v>0</v>
      </c>
      <c r="SXS1215" s="203">
        <v>210</v>
      </c>
      <c r="SXT1215" s="75">
        <f t="shared" si="528"/>
        <v>448.774</v>
      </c>
      <c r="SXU1215" s="200" t="s">
        <v>29</v>
      </c>
      <c r="SXV1215" s="255" t="s">
        <v>26</v>
      </c>
      <c r="SXW1215" s="201">
        <v>7</v>
      </c>
      <c r="SXX1215" s="201">
        <v>2</v>
      </c>
      <c r="SXY1215" s="202" t="s">
        <v>237</v>
      </c>
      <c r="SXZ1215" s="203">
        <v>0</v>
      </c>
      <c r="SYA1215" s="203">
        <v>210</v>
      </c>
      <c r="SYB1215" s="75">
        <f t="shared" si="528"/>
        <v>448.774</v>
      </c>
      <c r="SYC1215" s="200" t="s">
        <v>29</v>
      </c>
      <c r="SYD1215" s="255" t="s">
        <v>26</v>
      </c>
      <c r="SYE1215" s="201">
        <v>7</v>
      </c>
      <c r="SYF1215" s="201">
        <v>2</v>
      </c>
      <c r="SYG1215" s="202" t="s">
        <v>237</v>
      </c>
      <c r="SYH1215" s="203">
        <v>0</v>
      </c>
      <c r="SYI1215" s="203">
        <v>210</v>
      </c>
      <c r="SYJ1215" s="75">
        <f t="shared" si="528"/>
        <v>448.774</v>
      </c>
      <c r="SYK1215" s="200" t="s">
        <v>29</v>
      </c>
      <c r="SYL1215" s="255" t="s">
        <v>26</v>
      </c>
      <c r="SYM1215" s="201">
        <v>7</v>
      </c>
      <c r="SYN1215" s="201">
        <v>2</v>
      </c>
      <c r="SYO1215" s="202" t="s">
        <v>237</v>
      </c>
      <c r="SYP1215" s="203">
        <v>0</v>
      </c>
      <c r="SYQ1215" s="203">
        <v>210</v>
      </c>
      <c r="SYR1215" s="75">
        <f t="shared" si="528"/>
        <v>448.774</v>
      </c>
      <c r="SYS1215" s="200" t="s">
        <v>29</v>
      </c>
      <c r="SYT1215" s="255" t="s">
        <v>26</v>
      </c>
      <c r="SYU1215" s="201">
        <v>7</v>
      </c>
      <c r="SYV1215" s="201">
        <v>2</v>
      </c>
      <c r="SYW1215" s="202" t="s">
        <v>237</v>
      </c>
      <c r="SYX1215" s="203">
        <v>0</v>
      </c>
      <c r="SYY1215" s="203">
        <v>210</v>
      </c>
      <c r="SYZ1215" s="75">
        <f t="shared" si="528"/>
        <v>448.774</v>
      </c>
      <c r="SZA1215" s="200" t="s">
        <v>29</v>
      </c>
      <c r="SZB1215" s="255" t="s">
        <v>26</v>
      </c>
      <c r="SZC1215" s="201">
        <v>7</v>
      </c>
      <c r="SZD1215" s="201">
        <v>2</v>
      </c>
      <c r="SZE1215" s="202" t="s">
        <v>237</v>
      </c>
      <c r="SZF1215" s="203">
        <v>0</v>
      </c>
      <c r="SZG1215" s="203">
        <v>210</v>
      </c>
      <c r="SZH1215" s="75">
        <f t="shared" si="528"/>
        <v>448.774</v>
      </c>
      <c r="SZI1215" s="200" t="s">
        <v>29</v>
      </c>
      <c r="SZJ1215" s="255" t="s">
        <v>26</v>
      </c>
      <c r="SZK1215" s="201">
        <v>7</v>
      </c>
      <c r="SZL1215" s="201">
        <v>2</v>
      </c>
      <c r="SZM1215" s="202" t="s">
        <v>237</v>
      </c>
      <c r="SZN1215" s="203">
        <v>0</v>
      </c>
      <c r="SZO1215" s="203">
        <v>210</v>
      </c>
      <c r="SZP1215" s="75">
        <f t="shared" si="528"/>
        <v>448.774</v>
      </c>
      <c r="SZQ1215" s="200" t="s">
        <v>29</v>
      </c>
      <c r="SZR1215" s="255" t="s">
        <v>26</v>
      </c>
      <c r="SZS1215" s="201">
        <v>7</v>
      </c>
      <c r="SZT1215" s="201">
        <v>2</v>
      </c>
      <c r="SZU1215" s="202" t="s">
        <v>237</v>
      </c>
      <c r="SZV1215" s="203">
        <v>0</v>
      </c>
      <c r="SZW1215" s="203">
        <v>210</v>
      </c>
      <c r="SZX1215" s="75">
        <f t="shared" ref="SZX1215:TCB1215" si="529">SZX1216+SZX1217</f>
        <v>448.774</v>
      </c>
      <c r="SZY1215" s="200" t="s">
        <v>29</v>
      </c>
      <c r="SZZ1215" s="255" t="s">
        <v>26</v>
      </c>
      <c r="TAA1215" s="201">
        <v>7</v>
      </c>
      <c r="TAB1215" s="201">
        <v>2</v>
      </c>
      <c r="TAC1215" s="202" t="s">
        <v>237</v>
      </c>
      <c r="TAD1215" s="203">
        <v>0</v>
      </c>
      <c r="TAE1215" s="203">
        <v>210</v>
      </c>
      <c r="TAF1215" s="75">
        <f t="shared" si="529"/>
        <v>448.774</v>
      </c>
      <c r="TAG1215" s="200" t="s">
        <v>29</v>
      </c>
      <c r="TAH1215" s="255" t="s">
        <v>26</v>
      </c>
      <c r="TAI1215" s="201">
        <v>7</v>
      </c>
      <c r="TAJ1215" s="201">
        <v>2</v>
      </c>
      <c r="TAK1215" s="202" t="s">
        <v>237</v>
      </c>
      <c r="TAL1215" s="203">
        <v>0</v>
      </c>
      <c r="TAM1215" s="203">
        <v>210</v>
      </c>
      <c r="TAN1215" s="75">
        <f t="shared" si="529"/>
        <v>448.774</v>
      </c>
      <c r="TAO1215" s="200" t="s">
        <v>29</v>
      </c>
      <c r="TAP1215" s="255" t="s">
        <v>26</v>
      </c>
      <c r="TAQ1215" s="201">
        <v>7</v>
      </c>
      <c r="TAR1215" s="201">
        <v>2</v>
      </c>
      <c r="TAS1215" s="202" t="s">
        <v>237</v>
      </c>
      <c r="TAT1215" s="203">
        <v>0</v>
      </c>
      <c r="TAU1215" s="203">
        <v>210</v>
      </c>
      <c r="TAV1215" s="75">
        <f t="shared" si="529"/>
        <v>448.774</v>
      </c>
      <c r="TAW1215" s="200" t="s">
        <v>29</v>
      </c>
      <c r="TAX1215" s="255" t="s">
        <v>26</v>
      </c>
      <c r="TAY1215" s="201">
        <v>7</v>
      </c>
      <c r="TAZ1215" s="201">
        <v>2</v>
      </c>
      <c r="TBA1215" s="202" t="s">
        <v>237</v>
      </c>
      <c r="TBB1215" s="203">
        <v>0</v>
      </c>
      <c r="TBC1215" s="203">
        <v>210</v>
      </c>
      <c r="TBD1215" s="75">
        <f t="shared" si="529"/>
        <v>448.774</v>
      </c>
      <c r="TBE1215" s="200" t="s">
        <v>29</v>
      </c>
      <c r="TBF1215" s="255" t="s">
        <v>26</v>
      </c>
      <c r="TBG1215" s="201">
        <v>7</v>
      </c>
      <c r="TBH1215" s="201">
        <v>2</v>
      </c>
      <c r="TBI1215" s="202" t="s">
        <v>237</v>
      </c>
      <c r="TBJ1215" s="203">
        <v>0</v>
      </c>
      <c r="TBK1215" s="203">
        <v>210</v>
      </c>
      <c r="TBL1215" s="75">
        <f t="shared" si="529"/>
        <v>448.774</v>
      </c>
      <c r="TBM1215" s="200" t="s">
        <v>29</v>
      </c>
      <c r="TBN1215" s="255" t="s">
        <v>26</v>
      </c>
      <c r="TBO1215" s="201">
        <v>7</v>
      </c>
      <c r="TBP1215" s="201">
        <v>2</v>
      </c>
      <c r="TBQ1215" s="202" t="s">
        <v>237</v>
      </c>
      <c r="TBR1215" s="203">
        <v>0</v>
      </c>
      <c r="TBS1215" s="203">
        <v>210</v>
      </c>
      <c r="TBT1215" s="75">
        <f t="shared" si="529"/>
        <v>448.774</v>
      </c>
      <c r="TBU1215" s="200" t="s">
        <v>29</v>
      </c>
      <c r="TBV1215" s="255" t="s">
        <v>26</v>
      </c>
      <c r="TBW1215" s="201">
        <v>7</v>
      </c>
      <c r="TBX1215" s="201">
        <v>2</v>
      </c>
      <c r="TBY1215" s="202" t="s">
        <v>237</v>
      </c>
      <c r="TBZ1215" s="203">
        <v>0</v>
      </c>
      <c r="TCA1215" s="203">
        <v>210</v>
      </c>
      <c r="TCB1215" s="75">
        <f t="shared" si="529"/>
        <v>448.774</v>
      </c>
      <c r="TCC1215" s="200" t="s">
        <v>29</v>
      </c>
      <c r="TCD1215" s="255" t="s">
        <v>26</v>
      </c>
      <c r="TCE1215" s="201">
        <v>7</v>
      </c>
      <c r="TCF1215" s="201">
        <v>2</v>
      </c>
      <c r="TCG1215" s="202" t="s">
        <v>237</v>
      </c>
      <c r="TCH1215" s="203">
        <v>0</v>
      </c>
      <c r="TCI1215" s="203">
        <v>210</v>
      </c>
      <c r="TCJ1215" s="75">
        <f t="shared" ref="TCJ1215:TEN1215" si="530">TCJ1216+TCJ1217</f>
        <v>448.774</v>
      </c>
      <c r="TCK1215" s="200" t="s">
        <v>29</v>
      </c>
      <c r="TCL1215" s="255" t="s">
        <v>26</v>
      </c>
      <c r="TCM1215" s="201">
        <v>7</v>
      </c>
      <c r="TCN1215" s="201">
        <v>2</v>
      </c>
      <c r="TCO1215" s="202" t="s">
        <v>237</v>
      </c>
      <c r="TCP1215" s="203">
        <v>0</v>
      </c>
      <c r="TCQ1215" s="203">
        <v>210</v>
      </c>
      <c r="TCR1215" s="75">
        <f t="shared" si="530"/>
        <v>448.774</v>
      </c>
      <c r="TCS1215" s="200" t="s">
        <v>29</v>
      </c>
      <c r="TCT1215" s="255" t="s">
        <v>26</v>
      </c>
      <c r="TCU1215" s="201">
        <v>7</v>
      </c>
      <c r="TCV1215" s="201">
        <v>2</v>
      </c>
      <c r="TCW1215" s="202" t="s">
        <v>237</v>
      </c>
      <c r="TCX1215" s="203">
        <v>0</v>
      </c>
      <c r="TCY1215" s="203">
        <v>210</v>
      </c>
      <c r="TCZ1215" s="75">
        <f t="shared" si="530"/>
        <v>448.774</v>
      </c>
      <c r="TDA1215" s="200" t="s">
        <v>29</v>
      </c>
      <c r="TDB1215" s="255" t="s">
        <v>26</v>
      </c>
      <c r="TDC1215" s="201">
        <v>7</v>
      </c>
      <c r="TDD1215" s="201">
        <v>2</v>
      </c>
      <c r="TDE1215" s="202" t="s">
        <v>237</v>
      </c>
      <c r="TDF1215" s="203">
        <v>0</v>
      </c>
      <c r="TDG1215" s="203">
        <v>210</v>
      </c>
      <c r="TDH1215" s="75">
        <f t="shared" si="530"/>
        <v>448.774</v>
      </c>
      <c r="TDI1215" s="200" t="s">
        <v>29</v>
      </c>
      <c r="TDJ1215" s="255" t="s">
        <v>26</v>
      </c>
      <c r="TDK1215" s="201">
        <v>7</v>
      </c>
      <c r="TDL1215" s="201">
        <v>2</v>
      </c>
      <c r="TDM1215" s="202" t="s">
        <v>237</v>
      </c>
      <c r="TDN1215" s="203">
        <v>0</v>
      </c>
      <c r="TDO1215" s="203">
        <v>210</v>
      </c>
      <c r="TDP1215" s="75">
        <f t="shared" si="530"/>
        <v>448.774</v>
      </c>
      <c r="TDQ1215" s="200" t="s">
        <v>29</v>
      </c>
      <c r="TDR1215" s="255" t="s">
        <v>26</v>
      </c>
      <c r="TDS1215" s="201">
        <v>7</v>
      </c>
      <c r="TDT1215" s="201">
        <v>2</v>
      </c>
      <c r="TDU1215" s="202" t="s">
        <v>237</v>
      </c>
      <c r="TDV1215" s="203">
        <v>0</v>
      </c>
      <c r="TDW1215" s="203">
        <v>210</v>
      </c>
      <c r="TDX1215" s="75">
        <f t="shared" si="530"/>
        <v>448.774</v>
      </c>
      <c r="TDY1215" s="200" t="s">
        <v>29</v>
      </c>
      <c r="TDZ1215" s="255" t="s">
        <v>26</v>
      </c>
      <c r="TEA1215" s="201">
        <v>7</v>
      </c>
      <c r="TEB1215" s="201">
        <v>2</v>
      </c>
      <c r="TEC1215" s="202" t="s">
        <v>237</v>
      </c>
      <c r="TED1215" s="203">
        <v>0</v>
      </c>
      <c r="TEE1215" s="203">
        <v>210</v>
      </c>
      <c r="TEF1215" s="75">
        <f t="shared" si="530"/>
        <v>448.774</v>
      </c>
      <c r="TEG1215" s="200" t="s">
        <v>29</v>
      </c>
      <c r="TEH1215" s="255" t="s">
        <v>26</v>
      </c>
      <c r="TEI1215" s="201">
        <v>7</v>
      </c>
      <c r="TEJ1215" s="201">
        <v>2</v>
      </c>
      <c r="TEK1215" s="202" t="s">
        <v>237</v>
      </c>
      <c r="TEL1215" s="203">
        <v>0</v>
      </c>
      <c r="TEM1215" s="203">
        <v>210</v>
      </c>
      <c r="TEN1215" s="75">
        <f t="shared" si="530"/>
        <v>448.774</v>
      </c>
      <c r="TEO1215" s="200" t="s">
        <v>29</v>
      </c>
      <c r="TEP1215" s="255" t="s">
        <v>26</v>
      </c>
      <c r="TEQ1215" s="201">
        <v>7</v>
      </c>
      <c r="TER1215" s="201">
        <v>2</v>
      </c>
      <c r="TES1215" s="202" t="s">
        <v>237</v>
      </c>
      <c r="TET1215" s="203">
        <v>0</v>
      </c>
      <c r="TEU1215" s="203">
        <v>210</v>
      </c>
      <c r="TEV1215" s="75">
        <f t="shared" ref="TEV1215:TGZ1215" si="531">TEV1216+TEV1217</f>
        <v>448.774</v>
      </c>
      <c r="TEW1215" s="200" t="s">
        <v>29</v>
      </c>
      <c r="TEX1215" s="255" t="s">
        <v>26</v>
      </c>
      <c r="TEY1215" s="201">
        <v>7</v>
      </c>
      <c r="TEZ1215" s="201">
        <v>2</v>
      </c>
      <c r="TFA1215" s="202" t="s">
        <v>237</v>
      </c>
      <c r="TFB1215" s="203">
        <v>0</v>
      </c>
      <c r="TFC1215" s="203">
        <v>210</v>
      </c>
      <c r="TFD1215" s="75">
        <f t="shared" si="531"/>
        <v>448.774</v>
      </c>
      <c r="TFE1215" s="200" t="s">
        <v>29</v>
      </c>
      <c r="TFF1215" s="255" t="s">
        <v>26</v>
      </c>
      <c r="TFG1215" s="201">
        <v>7</v>
      </c>
      <c r="TFH1215" s="201">
        <v>2</v>
      </c>
      <c r="TFI1215" s="202" t="s">
        <v>237</v>
      </c>
      <c r="TFJ1215" s="203">
        <v>0</v>
      </c>
      <c r="TFK1215" s="203">
        <v>210</v>
      </c>
      <c r="TFL1215" s="75">
        <f t="shared" si="531"/>
        <v>448.774</v>
      </c>
      <c r="TFM1215" s="200" t="s">
        <v>29</v>
      </c>
      <c r="TFN1215" s="255" t="s">
        <v>26</v>
      </c>
      <c r="TFO1215" s="201">
        <v>7</v>
      </c>
      <c r="TFP1215" s="201">
        <v>2</v>
      </c>
      <c r="TFQ1215" s="202" t="s">
        <v>237</v>
      </c>
      <c r="TFR1215" s="203">
        <v>0</v>
      </c>
      <c r="TFS1215" s="203">
        <v>210</v>
      </c>
      <c r="TFT1215" s="75">
        <f t="shared" si="531"/>
        <v>448.774</v>
      </c>
      <c r="TFU1215" s="200" t="s">
        <v>29</v>
      </c>
      <c r="TFV1215" s="255" t="s">
        <v>26</v>
      </c>
      <c r="TFW1215" s="201">
        <v>7</v>
      </c>
      <c r="TFX1215" s="201">
        <v>2</v>
      </c>
      <c r="TFY1215" s="202" t="s">
        <v>237</v>
      </c>
      <c r="TFZ1215" s="203">
        <v>0</v>
      </c>
      <c r="TGA1215" s="203">
        <v>210</v>
      </c>
      <c r="TGB1215" s="75">
        <f t="shared" si="531"/>
        <v>448.774</v>
      </c>
      <c r="TGC1215" s="200" t="s">
        <v>29</v>
      </c>
      <c r="TGD1215" s="255" t="s">
        <v>26</v>
      </c>
      <c r="TGE1215" s="201">
        <v>7</v>
      </c>
      <c r="TGF1215" s="201">
        <v>2</v>
      </c>
      <c r="TGG1215" s="202" t="s">
        <v>237</v>
      </c>
      <c r="TGH1215" s="203">
        <v>0</v>
      </c>
      <c r="TGI1215" s="203">
        <v>210</v>
      </c>
      <c r="TGJ1215" s="75">
        <f t="shared" si="531"/>
        <v>448.774</v>
      </c>
      <c r="TGK1215" s="200" t="s">
        <v>29</v>
      </c>
      <c r="TGL1215" s="255" t="s">
        <v>26</v>
      </c>
      <c r="TGM1215" s="201">
        <v>7</v>
      </c>
      <c r="TGN1215" s="201">
        <v>2</v>
      </c>
      <c r="TGO1215" s="202" t="s">
        <v>237</v>
      </c>
      <c r="TGP1215" s="203">
        <v>0</v>
      </c>
      <c r="TGQ1215" s="203">
        <v>210</v>
      </c>
      <c r="TGR1215" s="75">
        <f t="shared" si="531"/>
        <v>448.774</v>
      </c>
      <c r="TGS1215" s="200" t="s">
        <v>29</v>
      </c>
      <c r="TGT1215" s="255" t="s">
        <v>26</v>
      </c>
      <c r="TGU1215" s="201">
        <v>7</v>
      </c>
      <c r="TGV1215" s="201">
        <v>2</v>
      </c>
      <c r="TGW1215" s="202" t="s">
        <v>237</v>
      </c>
      <c r="TGX1215" s="203">
        <v>0</v>
      </c>
      <c r="TGY1215" s="203">
        <v>210</v>
      </c>
      <c r="TGZ1215" s="75">
        <f t="shared" si="531"/>
        <v>448.774</v>
      </c>
      <c r="THA1215" s="200" t="s">
        <v>29</v>
      </c>
      <c r="THB1215" s="255" t="s">
        <v>26</v>
      </c>
      <c r="THC1215" s="201">
        <v>7</v>
      </c>
      <c r="THD1215" s="201">
        <v>2</v>
      </c>
      <c r="THE1215" s="202" t="s">
        <v>237</v>
      </c>
      <c r="THF1215" s="203">
        <v>0</v>
      </c>
      <c r="THG1215" s="203">
        <v>210</v>
      </c>
      <c r="THH1215" s="75">
        <f t="shared" ref="THH1215:TJL1215" si="532">THH1216+THH1217</f>
        <v>448.774</v>
      </c>
      <c r="THI1215" s="200" t="s">
        <v>29</v>
      </c>
      <c r="THJ1215" s="255" t="s">
        <v>26</v>
      </c>
      <c r="THK1215" s="201">
        <v>7</v>
      </c>
      <c r="THL1215" s="201">
        <v>2</v>
      </c>
      <c r="THM1215" s="202" t="s">
        <v>237</v>
      </c>
      <c r="THN1215" s="203">
        <v>0</v>
      </c>
      <c r="THO1215" s="203">
        <v>210</v>
      </c>
      <c r="THP1215" s="75">
        <f t="shared" si="532"/>
        <v>448.774</v>
      </c>
      <c r="THQ1215" s="200" t="s">
        <v>29</v>
      </c>
      <c r="THR1215" s="255" t="s">
        <v>26</v>
      </c>
      <c r="THS1215" s="201">
        <v>7</v>
      </c>
      <c r="THT1215" s="201">
        <v>2</v>
      </c>
      <c r="THU1215" s="202" t="s">
        <v>237</v>
      </c>
      <c r="THV1215" s="203">
        <v>0</v>
      </c>
      <c r="THW1215" s="203">
        <v>210</v>
      </c>
      <c r="THX1215" s="75">
        <f t="shared" si="532"/>
        <v>448.774</v>
      </c>
      <c r="THY1215" s="200" t="s">
        <v>29</v>
      </c>
      <c r="THZ1215" s="255" t="s">
        <v>26</v>
      </c>
      <c r="TIA1215" s="201">
        <v>7</v>
      </c>
      <c r="TIB1215" s="201">
        <v>2</v>
      </c>
      <c r="TIC1215" s="202" t="s">
        <v>237</v>
      </c>
      <c r="TID1215" s="203">
        <v>0</v>
      </c>
      <c r="TIE1215" s="203">
        <v>210</v>
      </c>
      <c r="TIF1215" s="75">
        <f t="shared" si="532"/>
        <v>448.774</v>
      </c>
      <c r="TIG1215" s="200" t="s">
        <v>29</v>
      </c>
      <c r="TIH1215" s="255" t="s">
        <v>26</v>
      </c>
      <c r="TII1215" s="201">
        <v>7</v>
      </c>
      <c r="TIJ1215" s="201">
        <v>2</v>
      </c>
      <c r="TIK1215" s="202" t="s">
        <v>237</v>
      </c>
      <c r="TIL1215" s="203">
        <v>0</v>
      </c>
      <c r="TIM1215" s="203">
        <v>210</v>
      </c>
      <c r="TIN1215" s="75">
        <f t="shared" si="532"/>
        <v>448.774</v>
      </c>
      <c r="TIO1215" s="200" t="s">
        <v>29</v>
      </c>
      <c r="TIP1215" s="255" t="s">
        <v>26</v>
      </c>
      <c r="TIQ1215" s="201">
        <v>7</v>
      </c>
      <c r="TIR1215" s="201">
        <v>2</v>
      </c>
      <c r="TIS1215" s="202" t="s">
        <v>237</v>
      </c>
      <c r="TIT1215" s="203">
        <v>0</v>
      </c>
      <c r="TIU1215" s="203">
        <v>210</v>
      </c>
      <c r="TIV1215" s="75">
        <f t="shared" si="532"/>
        <v>448.774</v>
      </c>
      <c r="TIW1215" s="200" t="s">
        <v>29</v>
      </c>
      <c r="TIX1215" s="255" t="s">
        <v>26</v>
      </c>
      <c r="TIY1215" s="201">
        <v>7</v>
      </c>
      <c r="TIZ1215" s="201">
        <v>2</v>
      </c>
      <c r="TJA1215" s="202" t="s">
        <v>237</v>
      </c>
      <c r="TJB1215" s="203">
        <v>0</v>
      </c>
      <c r="TJC1215" s="203">
        <v>210</v>
      </c>
      <c r="TJD1215" s="75">
        <f t="shared" si="532"/>
        <v>448.774</v>
      </c>
      <c r="TJE1215" s="200" t="s">
        <v>29</v>
      </c>
      <c r="TJF1215" s="255" t="s">
        <v>26</v>
      </c>
      <c r="TJG1215" s="201">
        <v>7</v>
      </c>
      <c r="TJH1215" s="201">
        <v>2</v>
      </c>
      <c r="TJI1215" s="202" t="s">
        <v>237</v>
      </c>
      <c r="TJJ1215" s="203">
        <v>0</v>
      </c>
      <c r="TJK1215" s="203">
        <v>210</v>
      </c>
      <c r="TJL1215" s="75">
        <f t="shared" si="532"/>
        <v>448.774</v>
      </c>
      <c r="TJM1215" s="200" t="s">
        <v>29</v>
      </c>
      <c r="TJN1215" s="255" t="s">
        <v>26</v>
      </c>
      <c r="TJO1215" s="201">
        <v>7</v>
      </c>
      <c r="TJP1215" s="201">
        <v>2</v>
      </c>
      <c r="TJQ1215" s="202" t="s">
        <v>237</v>
      </c>
      <c r="TJR1215" s="203">
        <v>0</v>
      </c>
      <c r="TJS1215" s="203">
        <v>210</v>
      </c>
      <c r="TJT1215" s="75">
        <f t="shared" ref="TJT1215:TLX1215" si="533">TJT1216+TJT1217</f>
        <v>448.774</v>
      </c>
      <c r="TJU1215" s="200" t="s">
        <v>29</v>
      </c>
      <c r="TJV1215" s="255" t="s">
        <v>26</v>
      </c>
      <c r="TJW1215" s="201">
        <v>7</v>
      </c>
      <c r="TJX1215" s="201">
        <v>2</v>
      </c>
      <c r="TJY1215" s="202" t="s">
        <v>237</v>
      </c>
      <c r="TJZ1215" s="203">
        <v>0</v>
      </c>
      <c r="TKA1215" s="203">
        <v>210</v>
      </c>
      <c r="TKB1215" s="75">
        <f t="shared" si="533"/>
        <v>448.774</v>
      </c>
      <c r="TKC1215" s="200" t="s">
        <v>29</v>
      </c>
      <c r="TKD1215" s="255" t="s">
        <v>26</v>
      </c>
      <c r="TKE1215" s="201">
        <v>7</v>
      </c>
      <c r="TKF1215" s="201">
        <v>2</v>
      </c>
      <c r="TKG1215" s="202" t="s">
        <v>237</v>
      </c>
      <c r="TKH1215" s="203">
        <v>0</v>
      </c>
      <c r="TKI1215" s="203">
        <v>210</v>
      </c>
      <c r="TKJ1215" s="75">
        <f t="shared" si="533"/>
        <v>448.774</v>
      </c>
      <c r="TKK1215" s="200" t="s">
        <v>29</v>
      </c>
      <c r="TKL1215" s="255" t="s">
        <v>26</v>
      </c>
      <c r="TKM1215" s="201">
        <v>7</v>
      </c>
      <c r="TKN1215" s="201">
        <v>2</v>
      </c>
      <c r="TKO1215" s="202" t="s">
        <v>237</v>
      </c>
      <c r="TKP1215" s="203">
        <v>0</v>
      </c>
      <c r="TKQ1215" s="203">
        <v>210</v>
      </c>
      <c r="TKR1215" s="75">
        <f t="shared" si="533"/>
        <v>448.774</v>
      </c>
      <c r="TKS1215" s="200" t="s">
        <v>29</v>
      </c>
      <c r="TKT1215" s="255" t="s">
        <v>26</v>
      </c>
      <c r="TKU1215" s="201">
        <v>7</v>
      </c>
      <c r="TKV1215" s="201">
        <v>2</v>
      </c>
      <c r="TKW1215" s="202" t="s">
        <v>237</v>
      </c>
      <c r="TKX1215" s="203">
        <v>0</v>
      </c>
      <c r="TKY1215" s="203">
        <v>210</v>
      </c>
      <c r="TKZ1215" s="75">
        <f t="shared" si="533"/>
        <v>448.774</v>
      </c>
      <c r="TLA1215" s="200" t="s">
        <v>29</v>
      </c>
      <c r="TLB1215" s="255" t="s">
        <v>26</v>
      </c>
      <c r="TLC1215" s="201">
        <v>7</v>
      </c>
      <c r="TLD1215" s="201">
        <v>2</v>
      </c>
      <c r="TLE1215" s="202" t="s">
        <v>237</v>
      </c>
      <c r="TLF1215" s="203">
        <v>0</v>
      </c>
      <c r="TLG1215" s="203">
        <v>210</v>
      </c>
      <c r="TLH1215" s="75">
        <f t="shared" si="533"/>
        <v>448.774</v>
      </c>
      <c r="TLI1215" s="200" t="s">
        <v>29</v>
      </c>
      <c r="TLJ1215" s="255" t="s">
        <v>26</v>
      </c>
      <c r="TLK1215" s="201">
        <v>7</v>
      </c>
      <c r="TLL1215" s="201">
        <v>2</v>
      </c>
      <c r="TLM1215" s="202" t="s">
        <v>237</v>
      </c>
      <c r="TLN1215" s="203">
        <v>0</v>
      </c>
      <c r="TLO1215" s="203">
        <v>210</v>
      </c>
      <c r="TLP1215" s="75">
        <f t="shared" si="533"/>
        <v>448.774</v>
      </c>
      <c r="TLQ1215" s="200" t="s">
        <v>29</v>
      </c>
      <c r="TLR1215" s="255" t="s">
        <v>26</v>
      </c>
      <c r="TLS1215" s="201">
        <v>7</v>
      </c>
      <c r="TLT1215" s="201">
        <v>2</v>
      </c>
      <c r="TLU1215" s="202" t="s">
        <v>237</v>
      </c>
      <c r="TLV1215" s="203">
        <v>0</v>
      </c>
      <c r="TLW1215" s="203">
        <v>210</v>
      </c>
      <c r="TLX1215" s="75">
        <f t="shared" si="533"/>
        <v>448.774</v>
      </c>
      <c r="TLY1215" s="200" t="s">
        <v>29</v>
      </c>
      <c r="TLZ1215" s="255" t="s">
        <v>26</v>
      </c>
      <c r="TMA1215" s="201">
        <v>7</v>
      </c>
      <c r="TMB1215" s="201">
        <v>2</v>
      </c>
      <c r="TMC1215" s="202" t="s">
        <v>237</v>
      </c>
      <c r="TMD1215" s="203">
        <v>0</v>
      </c>
      <c r="TME1215" s="203">
        <v>210</v>
      </c>
      <c r="TMF1215" s="75">
        <f t="shared" ref="TMF1215:TOJ1215" si="534">TMF1216+TMF1217</f>
        <v>448.774</v>
      </c>
      <c r="TMG1215" s="200" t="s">
        <v>29</v>
      </c>
      <c r="TMH1215" s="255" t="s">
        <v>26</v>
      </c>
      <c r="TMI1215" s="201">
        <v>7</v>
      </c>
      <c r="TMJ1215" s="201">
        <v>2</v>
      </c>
      <c r="TMK1215" s="202" t="s">
        <v>237</v>
      </c>
      <c r="TML1215" s="203">
        <v>0</v>
      </c>
      <c r="TMM1215" s="203">
        <v>210</v>
      </c>
      <c r="TMN1215" s="75">
        <f t="shared" si="534"/>
        <v>448.774</v>
      </c>
      <c r="TMO1215" s="200" t="s">
        <v>29</v>
      </c>
      <c r="TMP1215" s="255" t="s">
        <v>26</v>
      </c>
      <c r="TMQ1215" s="201">
        <v>7</v>
      </c>
      <c r="TMR1215" s="201">
        <v>2</v>
      </c>
      <c r="TMS1215" s="202" t="s">
        <v>237</v>
      </c>
      <c r="TMT1215" s="203">
        <v>0</v>
      </c>
      <c r="TMU1215" s="203">
        <v>210</v>
      </c>
      <c r="TMV1215" s="75">
        <f t="shared" si="534"/>
        <v>448.774</v>
      </c>
      <c r="TMW1215" s="200" t="s">
        <v>29</v>
      </c>
      <c r="TMX1215" s="255" t="s">
        <v>26</v>
      </c>
      <c r="TMY1215" s="201">
        <v>7</v>
      </c>
      <c r="TMZ1215" s="201">
        <v>2</v>
      </c>
      <c r="TNA1215" s="202" t="s">
        <v>237</v>
      </c>
      <c r="TNB1215" s="203">
        <v>0</v>
      </c>
      <c r="TNC1215" s="203">
        <v>210</v>
      </c>
      <c r="TND1215" s="75">
        <f t="shared" si="534"/>
        <v>448.774</v>
      </c>
      <c r="TNE1215" s="200" t="s">
        <v>29</v>
      </c>
      <c r="TNF1215" s="255" t="s">
        <v>26</v>
      </c>
      <c r="TNG1215" s="201">
        <v>7</v>
      </c>
      <c r="TNH1215" s="201">
        <v>2</v>
      </c>
      <c r="TNI1215" s="202" t="s">
        <v>237</v>
      </c>
      <c r="TNJ1215" s="203">
        <v>0</v>
      </c>
      <c r="TNK1215" s="203">
        <v>210</v>
      </c>
      <c r="TNL1215" s="75">
        <f t="shared" si="534"/>
        <v>448.774</v>
      </c>
      <c r="TNM1215" s="200" t="s">
        <v>29</v>
      </c>
      <c r="TNN1215" s="255" t="s">
        <v>26</v>
      </c>
      <c r="TNO1215" s="201">
        <v>7</v>
      </c>
      <c r="TNP1215" s="201">
        <v>2</v>
      </c>
      <c r="TNQ1215" s="202" t="s">
        <v>237</v>
      </c>
      <c r="TNR1215" s="203">
        <v>0</v>
      </c>
      <c r="TNS1215" s="203">
        <v>210</v>
      </c>
      <c r="TNT1215" s="75">
        <f t="shared" si="534"/>
        <v>448.774</v>
      </c>
      <c r="TNU1215" s="200" t="s">
        <v>29</v>
      </c>
      <c r="TNV1215" s="255" t="s">
        <v>26</v>
      </c>
      <c r="TNW1215" s="201">
        <v>7</v>
      </c>
      <c r="TNX1215" s="201">
        <v>2</v>
      </c>
      <c r="TNY1215" s="202" t="s">
        <v>237</v>
      </c>
      <c r="TNZ1215" s="203">
        <v>0</v>
      </c>
      <c r="TOA1215" s="203">
        <v>210</v>
      </c>
      <c r="TOB1215" s="75">
        <f t="shared" si="534"/>
        <v>448.774</v>
      </c>
      <c r="TOC1215" s="200" t="s">
        <v>29</v>
      </c>
      <c r="TOD1215" s="255" t="s">
        <v>26</v>
      </c>
      <c r="TOE1215" s="201">
        <v>7</v>
      </c>
      <c r="TOF1215" s="201">
        <v>2</v>
      </c>
      <c r="TOG1215" s="202" t="s">
        <v>237</v>
      </c>
      <c r="TOH1215" s="203">
        <v>0</v>
      </c>
      <c r="TOI1215" s="203">
        <v>210</v>
      </c>
      <c r="TOJ1215" s="75">
        <f t="shared" si="534"/>
        <v>448.774</v>
      </c>
      <c r="TOK1215" s="200" t="s">
        <v>29</v>
      </c>
      <c r="TOL1215" s="255" t="s">
        <v>26</v>
      </c>
      <c r="TOM1215" s="201">
        <v>7</v>
      </c>
      <c r="TON1215" s="201">
        <v>2</v>
      </c>
      <c r="TOO1215" s="202" t="s">
        <v>237</v>
      </c>
      <c r="TOP1215" s="203">
        <v>0</v>
      </c>
      <c r="TOQ1215" s="203">
        <v>210</v>
      </c>
      <c r="TOR1215" s="75">
        <f t="shared" ref="TOR1215:TQV1215" si="535">TOR1216+TOR1217</f>
        <v>448.774</v>
      </c>
      <c r="TOS1215" s="200" t="s">
        <v>29</v>
      </c>
      <c r="TOT1215" s="255" t="s">
        <v>26</v>
      </c>
      <c r="TOU1215" s="201">
        <v>7</v>
      </c>
      <c r="TOV1215" s="201">
        <v>2</v>
      </c>
      <c r="TOW1215" s="202" t="s">
        <v>237</v>
      </c>
      <c r="TOX1215" s="203">
        <v>0</v>
      </c>
      <c r="TOY1215" s="203">
        <v>210</v>
      </c>
      <c r="TOZ1215" s="75">
        <f t="shared" si="535"/>
        <v>448.774</v>
      </c>
      <c r="TPA1215" s="200" t="s">
        <v>29</v>
      </c>
      <c r="TPB1215" s="255" t="s">
        <v>26</v>
      </c>
      <c r="TPC1215" s="201">
        <v>7</v>
      </c>
      <c r="TPD1215" s="201">
        <v>2</v>
      </c>
      <c r="TPE1215" s="202" t="s">
        <v>237</v>
      </c>
      <c r="TPF1215" s="203">
        <v>0</v>
      </c>
      <c r="TPG1215" s="203">
        <v>210</v>
      </c>
      <c r="TPH1215" s="75">
        <f t="shared" si="535"/>
        <v>448.774</v>
      </c>
      <c r="TPI1215" s="200" t="s">
        <v>29</v>
      </c>
      <c r="TPJ1215" s="255" t="s">
        <v>26</v>
      </c>
      <c r="TPK1215" s="201">
        <v>7</v>
      </c>
      <c r="TPL1215" s="201">
        <v>2</v>
      </c>
      <c r="TPM1215" s="202" t="s">
        <v>237</v>
      </c>
      <c r="TPN1215" s="203">
        <v>0</v>
      </c>
      <c r="TPO1215" s="203">
        <v>210</v>
      </c>
      <c r="TPP1215" s="75">
        <f t="shared" si="535"/>
        <v>448.774</v>
      </c>
      <c r="TPQ1215" s="200" t="s">
        <v>29</v>
      </c>
      <c r="TPR1215" s="255" t="s">
        <v>26</v>
      </c>
      <c r="TPS1215" s="201">
        <v>7</v>
      </c>
      <c r="TPT1215" s="201">
        <v>2</v>
      </c>
      <c r="TPU1215" s="202" t="s">
        <v>237</v>
      </c>
      <c r="TPV1215" s="203">
        <v>0</v>
      </c>
      <c r="TPW1215" s="203">
        <v>210</v>
      </c>
      <c r="TPX1215" s="75">
        <f t="shared" si="535"/>
        <v>448.774</v>
      </c>
      <c r="TPY1215" s="200" t="s">
        <v>29</v>
      </c>
      <c r="TPZ1215" s="255" t="s">
        <v>26</v>
      </c>
      <c r="TQA1215" s="201">
        <v>7</v>
      </c>
      <c r="TQB1215" s="201">
        <v>2</v>
      </c>
      <c r="TQC1215" s="202" t="s">
        <v>237</v>
      </c>
      <c r="TQD1215" s="203">
        <v>0</v>
      </c>
      <c r="TQE1215" s="203">
        <v>210</v>
      </c>
      <c r="TQF1215" s="75">
        <f t="shared" si="535"/>
        <v>448.774</v>
      </c>
      <c r="TQG1215" s="200" t="s">
        <v>29</v>
      </c>
      <c r="TQH1215" s="255" t="s">
        <v>26</v>
      </c>
      <c r="TQI1215" s="201">
        <v>7</v>
      </c>
      <c r="TQJ1215" s="201">
        <v>2</v>
      </c>
      <c r="TQK1215" s="202" t="s">
        <v>237</v>
      </c>
      <c r="TQL1215" s="203">
        <v>0</v>
      </c>
      <c r="TQM1215" s="203">
        <v>210</v>
      </c>
      <c r="TQN1215" s="75">
        <f t="shared" si="535"/>
        <v>448.774</v>
      </c>
      <c r="TQO1215" s="200" t="s">
        <v>29</v>
      </c>
      <c r="TQP1215" s="255" t="s">
        <v>26</v>
      </c>
      <c r="TQQ1215" s="201">
        <v>7</v>
      </c>
      <c r="TQR1215" s="201">
        <v>2</v>
      </c>
      <c r="TQS1215" s="202" t="s">
        <v>237</v>
      </c>
      <c r="TQT1215" s="203">
        <v>0</v>
      </c>
      <c r="TQU1215" s="203">
        <v>210</v>
      </c>
      <c r="TQV1215" s="75">
        <f t="shared" si="535"/>
        <v>448.774</v>
      </c>
      <c r="TQW1215" s="200" t="s">
        <v>29</v>
      </c>
      <c r="TQX1215" s="255" t="s">
        <v>26</v>
      </c>
      <c r="TQY1215" s="201">
        <v>7</v>
      </c>
      <c r="TQZ1215" s="201">
        <v>2</v>
      </c>
      <c r="TRA1215" s="202" t="s">
        <v>237</v>
      </c>
      <c r="TRB1215" s="203">
        <v>0</v>
      </c>
      <c r="TRC1215" s="203">
        <v>210</v>
      </c>
      <c r="TRD1215" s="75">
        <f t="shared" ref="TRD1215:TTH1215" si="536">TRD1216+TRD1217</f>
        <v>448.774</v>
      </c>
      <c r="TRE1215" s="200" t="s">
        <v>29</v>
      </c>
      <c r="TRF1215" s="255" t="s">
        <v>26</v>
      </c>
      <c r="TRG1215" s="201">
        <v>7</v>
      </c>
      <c r="TRH1215" s="201">
        <v>2</v>
      </c>
      <c r="TRI1215" s="202" t="s">
        <v>237</v>
      </c>
      <c r="TRJ1215" s="203">
        <v>0</v>
      </c>
      <c r="TRK1215" s="203">
        <v>210</v>
      </c>
      <c r="TRL1215" s="75">
        <f t="shared" si="536"/>
        <v>448.774</v>
      </c>
      <c r="TRM1215" s="200" t="s">
        <v>29</v>
      </c>
      <c r="TRN1215" s="255" t="s">
        <v>26</v>
      </c>
      <c r="TRO1215" s="201">
        <v>7</v>
      </c>
      <c r="TRP1215" s="201">
        <v>2</v>
      </c>
      <c r="TRQ1215" s="202" t="s">
        <v>237</v>
      </c>
      <c r="TRR1215" s="203">
        <v>0</v>
      </c>
      <c r="TRS1215" s="203">
        <v>210</v>
      </c>
      <c r="TRT1215" s="75">
        <f t="shared" si="536"/>
        <v>448.774</v>
      </c>
      <c r="TRU1215" s="200" t="s">
        <v>29</v>
      </c>
      <c r="TRV1215" s="255" t="s">
        <v>26</v>
      </c>
      <c r="TRW1215" s="201">
        <v>7</v>
      </c>
      <c r="TRX1215" s="201">
        <v>2</v>
      </c>
      <c r="TRY1215" s="202" t="s">
        <v>237</v>
      </c>
      <c r="TRZ1215" s="203">
        <v>0</v>
      </c>
      <c r="TSA1215" s="203">
        <v>210</v>
      </c>
      <c r="TSB1215" s="75">
        <f t="shared" si="536"/>
        <v>448.774</v>
      </c>
      <c r="TSC1215" s="200" t="s">
        <v>29</v>
      </c>
      <c r="TSD1215" s="255" t="s">
        <v>26</v>
      </c>
      <c r="TSE1215" s="201">
        <v>7</v>
      </c>
      <c r="TSF1215" s="201">
        <v>2</v>
      </c>
      <c r="TSG1215" s="202" t="s">
        <v>237</v>
      </c>
      <c r="TSH1215" s="203">
        <v>0</v>
      </c>
      <c r="TSI1215" s="203">
        <v>210</v>
      </c>
      <c r="TSJ1215" s="75">
        <f t="shared" si="536"/>
        <v>448.774</v>
      </c>
      <c r="TSK1215" s="200" t="s">
        <v>29</v>
      </c>
      <c r="TSL1215" s="255" t="s">
        <v>26</v>
      </c>
      <c r="TSM1215" s="201">
        <v>7</v>
      </c>
      <c r="TSN1215" s="201">
        <v>2</v>
      </c>
      <c r="TSO1215" s="202" t="s">
        <v>237</v>
      </c>
      <c r="TSP1215" s="203">
        <v>0</v>
      </c>
      <c r="TSQ1215" s="203">
        <v>210</v>
      </c>
      <c r="TSR1215" s="75">
        <f t="shared" si="536"/>
        <v>448.774</v>
      </c>
      <c r="TSS1215" s="200" t="s">
        <v>29</v>
      </c>
      <c r="TST1215" s="255" t="s">
        <v>26</v>
      </c>
      <c r="TSU1215" s="201">
        <v>7</v>
      </c>
      <c r="TSV1215" s="201">
        <v>2</v>
      </c>
      <c r="TSW1215" s="202" t="s">
        <v>237</v>
      </c>
      <c r="TSX1215" s="203">
        <v>0</v>
      </c>
      <c r="TSY1215" s="203">
        <v>210</v>
      </c>
      <c r="TSZ1215" s="75">
        <f t="shared" si="536"/>
        <v>448.774</v>
      </c>
      <c r="TTA1215" s="200" t="s">
        <v>29</v>
      </c>
      <c r="TTB1215" s="255" t="s">
        <v>26</v>
      </c>
      <c r="TTC1215" s="201">
        <v>7</v>
      </c>
      <c r="TTD1215" s="201">
        <v>2</v>
      </c>
      <c r="TTE1215" s="202" t="s">
        <v>237</v>
      </c>
      <c r="TTF1215" s="203">
        <v>0</v>
      </c>
      <c r="TTG1215" s="203">
        <v>210</v>
      </c>
      <c r="TTH1215" s="75">
        <f t="shared" si="536"/>
        <v>448.774</v>
      </c>
      <c r="TTI1215" s="200" t="s">
        <v>29</v>
      </c>
      <c r="TTJ1215" s="255" t="s">
        <v>26</v>
      </c>
      <c r="TTK1215" s="201">
        <v>7</v>
      </c>
      <c r="TTL1215" s="201">
        <v>2</v>
      </c>
      <c r="TTM1215" s="202" t="s">
        <v>237</v>
      </c>
      <c r="TTN1215" s="203">
        <v>0</v>
      </c>
      <c r="TTO1215" s="203">
        <v>210</v>
      </c>
      <c r="TTP1215" s="75">
        <f t="shared" ref="TTP1215:TVT1215" si="537">TTP1216+TTP1217</f>
        <v>448.774</v>
      </c>
      <c r="TTQ1215" s="200" t="s">
        <v>29</v>
      </c>
      <c r="TTR1215" s="255" t="s">
        <v>26</v>
      </c>
      <c r="TTS1215" s="201">
        <v>7</v>
      </c>
      <c r="TTT1215" s="201">
        <v>2</v>
      </c>
      <c r="TTU1215" s="202" t="s">
        <v>237</v>
      </c>
      <c r="TTV1215" s="203">
        <v>0</v>
      </c>
      <c r="TTW1215" s="203">
        <v>210</v>
      </c>
      <c r="TTX1215" s="75">
        <f t="shared" si="537"/>
        <v>448.774</v>
      </c>
      <c r="TTY1215" s="200" t="s">
        <v>29</v>
      </c>
      <c r="TTZ1215" s="255" t="s">
        <v>26</v>
      </c>
      <c r="TUA1215" s="201">
        <v>7</v>
      </c>
      <c r="TUB1215" s="201">
        <v>2</v>
      </c>
      <c r="TUC1215" s="202" t="s">
        <v>237</v>
      </c>
      <c r="TUD1215" s="203">
        <v>0</v>
      </c>
      <c r="TUE1215" s="203">
        <v>210</v>
      </c>
      <c r="TUF1215" s="75">
        <f t="shared" si="537"/>
        <v>448.774</v>
      </c>
      <c r="TUG1215" s="200" t="s">
        <v>29</v>
      </c>
      <c r="TUH1215" s="255" t="s">
        <v>26</v>
      </c>
      <c r="TUI1215" s="201">
        <v>7</v>
      </c>
      <c r="TUJ1215" s="201">
        <v>2</v>
      </c>
      <c r="TUK1215" s="202" t="s">
        <v>237</v>
      </c>
      <c r="TUL1215" s="203">
        <v>0</v>
      </c>
      <c r="TUM1215" s="203">
        <v>210</v>
      </c>
      <c r="TUN1215" s="75">
        <f t="shared" si="537"/>
        <v>448.774</v>
      </c>
      <c r="TUO1215" s="200" t="s">
        <v>29</v>
      </c>
      <c r="TUP1215" s="255" t="s">
        <v>26</v>
      </c>
      <c r="TUQ1215" s="201">
        <v>7</v>
      </c>
      <c r="TUR1215" s="201">
        <v>2</v>
      </c>
      <c r="TUS1215" s="202" t="s">
        <v>237</v>
      </c>
      <c r="TUT1215" s="203">
        <v>0</v>
      </c>
      <c r="TUU1215" s="203">
        <v>210</v>
      </c>
      <c r="TUV1215" s="75">
        <f t="shared" si="537"/>
        <v>448.774</v>
      </c>
      <c r="TUW1215" s="200" t="s">
        <v>29</v>
      </c>
      <c r="TUX1215" s="255" t="s">
        <v>26</v>
      </c>
      <c r="TUY1215" s="201">
        <v>7</v>
      </c>
      <c r="TUZ1215" s="201">
        <v>2</v>
      </c>
      <c r="TVA1215" s="202" t="s">
        <v>237</v>
      </c>
      <c r="TVB1215" s="203">
        <v>0</v>
      </c>
      <c r="TVC1215" s="203">
        <v>210</v>
      </c>
      <c r="TVD1215" s="75">
        <f t="shared" si="537"/>
        <v>448.774</v>
      </c>
      <c r="TVE1215" s="200" t="s">
        <v>29</v>
      </c>
      <c r="TVF1215" s="255" t="s">
        <v>26</v>
      </c>
      <c r="TVG1215" s="201">
        <v>7</v>
      </c>
      <c r="TVH1215" s="201">
        <v>2</v>
      </c>
      <c r="TVI1215" s="202" t="s">
        <v>237</v>
      </c>
      <c r="TVJ1215" s="203">
        <v>0</v>
      </c>
      <c r="TVK1215" s="203">
        <v>210</v>
      </c>
      <c r="TVL1215" s="75">
        <f t="shared" si="537"/>
        <v>448.774</v>
      </c>
      <c r="TVM1215" s="200" t="s">
        <v>29</v>
      </c>
      <c r="TVN1215" s="255" t="s">
        <v>26</v>
      </c>
      <c r="TVO1215" s="201">
        <v>7</v>
      </c>
      <c r="TVP1215" s="201">
        <v>2</v>
      </c>
      <c r="TVQ1215" s="202" t="s">
        <v>237</v>
      </c>
      <c r="TVR1215" s="203">
        <v>0</v>
      </c>
      <c r="TVS1215" s="203">
        <v>210</v>
      </c>
      <c r="TVT1215" s="75">
        <f t="shared" si="537"/>
        <v>448.774</v>
      </c>
      <c r="TVU1215" s="200" t="s">
        <v>29</v>
      </c>
      <c r="TVV1215" s="255" t="s">
        <v>26</v>
      </c>
      <c r="TVW1215" s="201">
        <v>7</v>
      </c>
      <c r="TVX1215" s="201">
        <v>2</v>
      </c>
      <c r="TVY1215" s="202" t="s">
        <v>237</v>
      </c>
      <c r="TVZ1215" s="203">
        <v>0</v>
      </c>
      <c r="TWA1215" s="203">
        <v>210</v>
      </c>
      <c r="TWB1215" s="75">
        <f t="shared" ref="TWB1215:TYF1215" si="538">TWB1216+TWB1217</f>
        <v>448.774</v>
      </c>
      <c r="TWC1215" s="200" t="s">
        <v>29</v>
      </c>
      <c r="TWD1215" s="255" t="s">
        <v>26</v>
      </c>
      <c r="TWE1215" s="201">
        <v>7</v>
      </c>
      <c r="TWF1215" s="201">
        <v>2</v>
      </c>
      <c r="TWG1215" s="202" t="s">
        <v>237</v>
      </c>
      <c r="TWH1215" s="203">
        <v>0</v>
      </c>
      <c r="TWI1215" s="203">
        <v>210</v>
      </c>
      <c r="TWJ1215" s="75">
        <f t="shared" si="538"/>
        <v>448.774</v>
      </c>
      <c r="TWK1215" s="200" t="s">
        <v>29</v>
      </c>
      <c r="TWL1215" s="255" t="s">
        <v>26</v>
      </c>
      <c r="TWM1215" s="201">
        <v>7</v>
      </c>
      <c r="TWN1215" s="201">
        <v>2</v>
      </c>
      <c r="TWO1215" s="202" t="s">
        <v>237</v>
      </c>
      <c r="TWP1215" s="203">
        <v>0</v>
      </c>
      <c r="TWQ1215" s="203">
        <v>210</v>
      </c>
      <c r="TWR1215" s="75">
        <f t="shared" si="538"/>
        <v>448.774</v>
      </c>
      <c r="TWS1215" s="200" t="s">
        <v>29</v>
      </c>
      <c r="TWT1215" s="255" t="s">
        <v>26</v>
      </c>
      <c r="TWU1215" s="201">
        <v>7</v>
      </c>
      <c r="TWV1215" s="201">
        <v>2</v>
      </c>
      <c r="TWW1215" s="202" t="s">
        <v>237</v>
      </c>
      <c r="TWX1215" s="203">
        <v>0</v>
      </c>
      <c r="TWY1215" s="203">
        <v>210</v>
      </c>
      <c r="TWZ1215" s="75">
        <f t="shared" si="538"/>
        <v>448.774</v>
      </c>
      <c r="TXA1215" s="200" t="s">
        <v>29</v>
      </c>
      <c r="TXB1215" s="255" t="s">
        <v>26</v>
      </c>
      <c r="TXC1215" s="201">
        <v>7</v>
      </c>
      <c r="TXD1215" s="201">
        <v>2</v>
      </c>
      <c r="TXE1215" s="202" t="s">
        <v>237</v>
      </c>
      <c r="TXF1215" s="203">
        <v>0</v>
      </c>
      <c r="TXG1215" s="203">
        <v>210</v>
      </c>
      <c r="TXH1215" s="75">
        <f t="shared" si="538"/>
        <v>448.774</v>
      </c>
      <c r="TXI1215" s="200" t="s">
        <v>29</v>
      </c>
      <c r="TXJ1215" s="255" t="s">
        <v>26</v>
      </c>
      <c r="TXK1215" s="201">
        <v>7</v>
      </c>
      <c r="TXL1215" s="201">
        <v>2</v>
      </c>
      <c r="TXM1215" s="202" t="s">
        <v>237</v>
      </c>
      <c r="TXN1215" s="203">
        <v>0</v>
      </c>
      <c r="TXO1215" s="203">
        <v>210</v>
      </c>
      <c r="TXP1215" s="75">
        <f t="shared" si="538"/>
        <v>448.774</v>
      </c>
      <c r="TXQ1215" s="200" t="s">
        <v>29</v>
      </c>
      <c r="TXR1215" s="255" t="s">
        <v>26</v>
      </c>
      <c r="TXS1215" s="201">
        <v>7</v>
      </c>
      <c r="TXT1215" s="201">
        <v>2</v>
      </c>
      <c r="TXU1215" s="202" t="s">
        <v>237</v>
      </c>
      <c r="TXV1215" s="203">
        <v>0</v>
      </c>
      <c r="TXW1215" s="203">
        <v>210</v>
      </c>
      <c r="TXX1215" s="75">
        <f t="shared" si="538"/>
        <v>448.774</v>
      </c>
      <c r="TXY1215" s="200" t="s">
        <v>29</v>
      </c>
      <c r="TXZ1215" s="255" t="s">
        <v>26</v>
      </c>
      <c r="TYA1215" s="201">
        <v>7</v>
      </c>
      <c r="TYB1215" s="201">
        <v>2</v>
      </c>
      <c r="TYC1215" s="202" t="s">
        <v>237</v>
      </c>
      <c r="TYD1215" s="203">
        <v>0</v>
      </c>
      <c r="TYE1215" s="203">
        <v>210</v>
      </c>
      <c r="TYF1215" s="75">
        <f t="shared" si="538"/>
        <v>448.774</v>
      </c>
      <c r="TYG1215" s="200" t="s">
        <v>29</v>
      </c>
      <c r="TYH1215" s="255" t="s">
        <v>26</v>
      </c>
      <c r="TYI1215" s="201">
        <v>7</v>
      </c>
      <c r="TYJ1215" s="201">
        <v>2</v>
      </c>
      <c r="TYK1215" s="202" t="s">
        <v>237</v>
      </c>
      <c r="TYL1215" s="203">
        <v>0</v>
      </c>
      <c r="TYM1215" s="203">
        <v>210</v>
      </c>
      <c r="TYN1215" s="75">
        <f t="shared" ref="TYN1215:UAR1215" si="539">TYN1216+TYN1217</f>
        <v>448.774</v>
      </c>
      <c r="TYO1215" s="200" t="s">
        <v>29</v>
      </c>
      <c r="TYP1215" s="255" t="s">
        <v>26</v>
      </c>
      <c r="TYQ1215" s="201">
        <v>7</v>
      </c>
      <c r="TYR1215" s="201">
        <v>2</v>
      </c>
      <c r="TYS1215" s="202" t="s">
        <v>237</v>
      </c>
      <c r="TYT1215" s="203">
        <v>0</v>
      </c>
      <c r="TYU1215" s="203">
        <v>210</v>
      </c>
      <c r="TYV1215" s="75">
        <f t="shared" si="539"/>
        <v>448.774</v>
      </c>
      <c r="TYW1215" s="200" t="s">
        <v>29</v>
      </c>
      <c r="TYX1215" s="255" t="s">
        <v>26</v>
      </c>
      <c r="TYY1215" s="201">
        <v>7</v>
      </c>
      <c r="TYZ1215" s="201">
        <v>2</v>
      </c>
      <c r="TZA1215" s="202" t="s">
        <v>237</v>
      </c>
      <c r="TZB1215" s="203">
        <v>0</v>
      </c>
      <c r="TZC1215" s="203">
        <v>210</v>
      </c>
      <c r="TZD1215" s="75">
        <f t="shared" si="539"/>
        <v>448.774</v>
      </c>
      <c r="TZE1215" s="200" t="s">
        <v>29</v>
      </c>
      <c r="TZF1215" s="255" t="s">
        <v>26</v>
      </c>
      <c r="TZG1215" s="201">
        <v>7</v>
      </c>
      <c r="TZH1215" s="201">
        <v>2</v>
      </c>
      <c r="TZI1215" s="202" t="s">
        <v>237</v>
      </c>
      <c r="TZJ1215" s="203">
        <v>0</v>
      </c>
      <c r="TZK1215" s="203">
        <v>210</v>
      </c>
      <c r="TZL1215" s="75">
        <f t="shared" si="539"/>
        <v>448.774</v>
      </c>
      <c r="TZM1215" s="200" t="s">
        <v>29</v>
      </c>
      <c r="TZN1215" s="255" t="s">
        <v>26</v>
      </c>
      <c r="TZO1215" s="201">
        <v>7</v>
      </c>
      <c r="TZP1215" s="201">
        <v>2</v>
      </c>
      <c r="TZQ1215" s="202" t="s">
        <v>237</v>
      </c>
      <c r="TZR1215" s="203">
        <v>0</v>
      </c>
      <c r="TZS1215" s="203">
        <v>210</v>
      </c>
      <c r="TZT1215" s="75">
        <f t="shared" si="539"/>
        <v>448.774</v>
      </c>
      <c r="TZU1215" s="200" t="s">
        <v>29</v>
      </c>
      <c r="TZV1215" s="255" t="s">
        <v>26</v>
      </c>
      <c r="TZW1215" s="201">
        <v>7</v>
      </c>
      <c r="TZX1215" s="201">
        <v>2</v>
      </c>
      <c r="TZY1215" s="202" t="s">
        <v>237</v>
      </c>
      <c r="TZZ1215" s="203">
        <v>0</v>
      </c>
      <c r="UAA1215" s="203">
        <v>210</v>
      </c>
      <c r="UAB1215" s="75">
        <f t="shared" si="539"/>
        <v>448.774</v>
      </c>
      <c r="UAC1215" s="200" t="s">
        <v>29</v>
      </c>
      <c r="UAD1215" s="255" t="s">
        <v>26</v>
      </c>
      <c r="UAE1215" s="201">
        <v>7</v>
      </c>
      <c r="UAF1215" s="201">
        <v>2</v>
      </c>
      <c r="UAG1215" s="202" t="s">
        <v>237</v>
      </c>
      <c r="UAH1215" s="203">
        <v>0</v>
      </c>
      <c r="UAI1215" s="203">
        <v>210</v>
      </c>
      <c r="UAJ1215" s="75">
        <f t="shared" si="539"/>
        <v>448.774</v>
      </c>
      <c r="UAK1215" s="200" t="s">
        <v>29</v>
      </c>
      <c r="UAL1215" s="255" t="s">
        <v>26</v>
      </c>
      <c r="UAM1215" s="201">
        <v>7</v>
      </c>
      <c r="UAN1215" s="201">
        <v>2</v>
      </c>
      <c r="UAO1215" s="202" t="s">
        <v>237</v>
      </c>
      <c r="UAP1215" s="203">
        <v>0</v>
      </c>
      <c r="UAQ1215" s="203">
        <v>210</v>
      </c>
      <c r="UAR1215" s="75">
        <f t="shared" si="539"/>
        <v>448.774</v>
      </c>
      <c r="UAS1215" s="200" t="s">
        <v>29</v>
      </c>
      <c r="UAT1215" s="255" t="s">
        <v>26</v>
      </c>
      <c r="UAU1215" s="201">
        <v>7</v>
      </c>
      <c r="UAV1215" s="201">
        <v>2</v>
      </c>
      <c r="UAW1215" s="202" t="s">
        <v>237</v>
      </c>
      <c r="UAX1215" s="203">
        <v>0</v>
      </c>
      <c r="UAY1215" s="203">
        <v>210</v>
      </c>
      <c r="UAZ1215" s="75">
        <f t="shared" ref="UAZ1215:UDD1215" si="540">UAZ1216+UAZ1217</f>
        <v>448.774</v>
      </c>
      <c r="UBA1215" s="200" t="s">
        <v>29</v>
      </c>
      <c r="UBB1215" s="255" t="s">
        <v>26</v>
      </c>
      <c r="UBC1215" s="201">
        <v>7</v>
      </c>
      <c r="UBD1215" s="201">
        <v>2</v>
      </c>
      <c r="UBE1215" s="202" t="s">
        <v>237</v>
      </c>
      <c r="UBF1215" s="203">
        <v>0</v>
      </c>
      <c r="UBG1215" s="203">
        <v>210</v>
      </c>
      <c r="UBH1215" s="75">
        <f t="shared" si="540"/>
        <v>448.774</v>
      </c>
      <c r="UBI1215" s="200" t="s">
        <v>29</v>
      </c>
      <c r="UBJ1215" s="255" t="s">
        <v>26</v>
      </c>
      <c r="UBK1215" s="201">
        <v>7</v>
      </c>
      <c r="UBL1215" s="201">
        <v>2</v>
      </c>
      <c r="UBM1215" s="202" t="s">
        <v>237</v>
      </c>
      <c r="UBN1215" s="203">
        <v>0</v>
      </c>
      <c r="UBO1215" s="203">
        <v>210</v>
      </c>
      <c r="UBP1215" s="75">
        <f t="shared" si="540"/>
        <v>448.774</v>
      </c>
      <c r="UBQ1215" s="200" t="s">
        <v>29</v>
      </c>
      <c r="UBR1215" s="255" t="s">
        <v>26</v>
      </c>
      <c r="UBS1215" s="201">
        <v>7</v>
      </c>
      <c r="UBT1215" s="201">
        <v>2</v>
      </c>
      <c r="UBU1215" s="202" t="s">
        <v>237</v>
      </c>
      <c r="UBV1215" s="203">
        <v>0</v>
      </c>
      <c r="UBW1215" s="203">
        <v>210</v>
      </c>
      <c r="UBX1215" s="75">
        <f t="shared" si="540"/>
        <v>448.774</v>
      </c>
      <c r="UBY1215" s="200" t="s">
        <v>29</v>
      </c>
      <c r="UBZ1215" s="255" t="s">
        <v>26</v>
      </c>
      <c r="UCA1215" s="201">
        <v>7</v>
      </c>
      <c r="UCB1215" s="201">
        <v>2</v>
      </c>
      <c r="UCC1215" s="202" t="s">
        <v>237</v>
      </c>
      <c r="UCD1215" s="203">
        <v>0</v>
      </c>
      <c r="UCE1215" s="203">
        <v>210</v>
      </c>
      <c r="UCF1215" s="75">
        <f t="shared" si="540"/>
        <v>448.774</v>
      </c>
      <c r="UCG1215" s="200" t="s">
        <v>29</v>
      </c>
      <c r="UCH1215" s="255" t="s">
        <v>26</v>
      </c>
      <c r="UCI1215" s="201">
        <v>7</v>
      </c>
      <c r="UCJ1215" s="201">
        <v>2</v>
      </c>
      <c r="UCK1215" s="202" t="s">
        <v>237</v>
      </c>
      <c r="UCL1215" s="203">
        <v>0</v>
      </c>
      <c r="UCM1215" s="203">
        <v>210</v>
      </c>
      <c r="UCN1215" s="75">
        <f t="shared" si="540"/>
        <v>448.774</v>
      </c>
      <c r="UCO1215" s="200" t="s">
        <v>29</v>
      </c>
      <c r="UCP1215" s="255" t="s">
        <v>26</v>
      </c>
      <c r="UCQ1215" s="201">
        <v>7</v>
      </c>
      <c r="UCR1215" s="201">
        <v>2</v>
      </c>
      <c r="UCS1215" s="202" t="s">
        <v>237</v>
      </c>
      <c r="UCT1215" s="203">
        <v>0</v>
      </c>
      <c r="UCU1215" s="203">
        <v>210</v>
      </c>
      <c r="UCV1215" s="75">
        <f t="shared" si="540"/>
        <v>448.774</v>
      </c>
      <c r="UCW1215" s="200" t="s">
        <v>29</v>
      </c>
      <c r="UCX1215" s="255" t="s">
        <v>26</v>
      </c>
      <c r="UCY1215" s="201">
        <v>7</v>
      </c>
      <c r="UCZ1215" s="201">
        <v>2</v>
      </c>
      <c r="UDA1215" s="202" t="s">
        <v>237</v>
      </c>
      <c r="UDB1215" s="203">
        <v>0</v>
      </c>
      <c r="UDC1215" s="203">
        <v>210</v>
      </c>
      <c r="UDD1215" s="75">
        <f t="shared" si="540"/>
        <v>448.774</v>
      </c>
      <c r="UDE1215" s="200" t="s">
        <v>29</v>
      </c>
      <c r="UDF1215" s="255" t="s">
        <v>26</v>
      </c>
      <c r="UDG1215" s="201">
        <v>7</v>
      </c>
      <c r="UDH1215" s="201">
        <v>2</v>
      </c>
      <c r="UDI1215" s="202" t="s">
        <v>237</v>
      </c>
      <c r="UDJ1215" s="203">
        <v>0</v>
      </c>
      <c r="UDK1215" s="203">
        <v>210</v>
      </c>
      <c r="UDL1215" s="75">
        <f t="shared" ref="UDL1215:UFP1215" si="541">UDL1216+UDL1217</f>
        <v>448.774</v>
      </c>
      <c r="UDM1215" s="200" t="s">
        <v>29</v>
      </c>
      <c r="UDN1215" s="255" t="s">
        <v>26</v>
      </c>
      <c r="UDO1215" s="201">
        <v>7</v>
      </c>
      <c r="UDP1215" s="201">
        <v>2</v>
      </c>
      <c r="UDQ1215" s="202" t="s">
        <v>237</v>
      </c>
      <c r="UDR1215" s="203">
        <v>0</v>
      </c>
      <c r="UDS1215" s="203">
        <v>210</v>
      </c>
      <c r="UDT1215" s="75">
        <f t="shared" si="541"/>
        <v>448.774</v>
      </c>
      <c r="UDU1215" s="200" t="s">
        <v>29</v>
      </c>
      <c r="UDV1215" s="255" t="s">
        <v>26</v>
      </c>
      <c r="UDW1215" s="201">
        <v>7</v>
      </c>
      <c r="UDX1215" s="201">
        <v>2</v>
      </c>
      <c r="UDY1215" s="202" t="s">
        <v>237</v>
      </c>
      <c r="UDZ1215" s="203">
        <v>0</v>
      </c>
      <c r="UEA1215" s="203">
        <v>210</v>
      </c>
      <c r="UEB1215" s="75">
        <f t="shared" si="541"/>
        <v>448.774</v>
      </c>
      <c r="UEC1215" s="200" t="s">
        <v>29</v>
      </c>
      <c r="UED1215" s="255" t="s">
        <v>26</v>
      </c>
      <c r="UEE1215" s="201">
        <v>7</v>
      </c>
      <c r="UEF1215" s="201">
        <v>2</v>
      </c>
      <c r="UEG1215" s="202" t="s">
        <v>237</v>
      </c>
      <c r="UEH1215" s="203">
        <v>0</v>
      </c>
      <c r="UEI1215" s="203">
        <v>210</v>
      </c>
      <c r="UEJ1215" s="75">
        <f t="shared" si="541"/>
        <v>448.774</v>
      </c>
      <c r="UEK1215" s="200" t="s">
        <v>29</v>
      </c>
      <c r="UEL1215" s="255" t="s">
        <v>26</v>
      </c>
      <c r="UEM1215" s="201">
        <v>7</v>
      </c>
      <c r="UEN1215" s="201">
        <v>2</v>
      </c>
      <c r="UEO1215" s="202" t="s">
        <v>237</v>
      </c>
      <c r="UEP1215" s="203">
        <v>0</v>
      </c>
      <c r="UEQ1215" s="203">
        <v>210</v>
      </c>
      <c r="UER1215" s="75">
        <f t="shared" si="541"/>
        <v>448.774</v>
      </c>
      <c r="UES1215" s="200" t="s">
        <v>29</v>
      </c>
      <c r="UET1215" s="255" t="s">
        <v>26</v>
      </c>
      <c r="UEU1215" s="201">
        <v>7</v>
      </c>
      <c r="UEV1215" s="201">
        <v>2</v>
      </c>
      <c r="UEW1215" s="202" t="s">
        <v>237</v>
      </c>
      <c r="UEX1215" s="203">
        <v>0</v>
      </c>
      <c r="UEY1215" s="203">
        <v>210</v>
      </c>
      <c r="UEZ1215" s="75">
        <f t="shared" si="541"/>
        <v>448.774</v>
      </c>
      <c r="UFA1215" s="200" t="s">
        <v>29</v>
      </c>
      <c r="UFB1215" s="255" t="s">
        <v>26</v>
      </c>
      <c r="UFC1215" s="201">
        <v>7</v>
      </c>
      <c r="UFD1215" s="201">
        <v>2</v>
      </c>
      <c r="UFE1215" s="202" t="s">
        <v>237</v>
      </c>
      <c r="UFF1215" s="203">
        <v>0</v>
      </c>
      <c r="UFG1215" s="203">
        <v>210</v>
      </c>
      <c r="UFH1215" s="75">
        <f t="shared" si="541"/>
        <v>448.774</v>
      </c>
      <c r="UFI1215" s="200" t="s">
        <v>29</v>
      </c>
      <c r="UFJ1215" s="255" t="s">
        <v>26</v>
      </c>
      <c r="UFK1215" s="201">
        <v>7</v>
      </c>
      <c r="UFL1215" s="201">
        <v>2</v>
      </c>
      <c r="UFM1215" s="202" t="s">
        <v>237</v>
      </c>
      <c r="UFN1215" s="203">
        <v>0</v>
      </c>
      <c r="UFO1215" s="203">
        <v>210</v>
      </c>
      <c r="UFP1215" s="75">
        <f t="shared" si="541"/>
        <v>448.774</v>
      </c>
      <c r="UFQ1215" s="200" t="s">
        <v>29</v>
      </c>
      <c r="UFR1215" s="255" t="s">
        <v>26</v>
      </c>
      <c r="UFS1215" s="201">
        <v>7</v>
      </c>
      <c r="UFT1215" s="201">
        <v>2</v>
      </c>
      <c r="UFU1215" s="202" t="s">
        <v>237</v>
      </c>
      <c r="UFV1215" s="203">
        <v>0</v>
      </c>
      <c r="UFW1215" s="203">
        <v>210</v>
      </c>
      <c r="UFX1215" s="75">
        <f t="shared" ref="UFX1215:UIB1215" si="542">UFX1216+UFX1217</f>
        <v>448.774</v>
      </c>
      <c r="UFY1215" s="200" t="s">
        <v>29</v>
      </c>
      <c r="UFZ1215" s="255" t="s">
        <v>26</v>
      </c>
      <c r="UGA1215" s="201">
        <v>7</v>
      </c>
      <c r="UGB1215" s="201">
        <v>2</v>
      </c>
      <c r="UGC1215" s="202" t="s">
        <v>237</v>
      </c>
      <c r="UGD1215" s="203">
        <v>0</v>
      </c>
      <c r="UGE1215" s="203">
        <v>210</v>
      </c>
      <c r="UGF1215" s="75">
        <f t="shared" si="542"/>
        <v>448.774</v>
      </c>
      <c r="UGG1215" s="200" t="s">
        <v>29</v>
      </c>
      <c r="UGH1215" s="255" t="s">
        <v>26</v>
      </c>
      <c r="UGI1215" s="201">
        <v>7</v>
      </c>
      <c r="UGJ1215" s="201">
        <v>2</v>
      </c>
      <c r="UGK1215" s="202" t="s">
        <v>237</v>
      </c>
      <c r="UGL1215" s="203">
        <v>0</v>
      </c>
      <c r="UGM1215" s="203">
        <v>210</v>
      </c>
      <c r="UGN1215" s="75">
        <f t="shared" si="542"/>
        <v>448.774</v>
      </c>
      <c r="UGO1215" s="200" t="s">
        <v>29</v>
      </c>
      <c r="UGP1215" s="255" t="s">
        <v>26</v>
      </c>
      <c r="UGQ1215" s="201">
        <v>7</v>
      </c>
      <c r="UGR1215" s="201">
        <v>2</v>
      </c>
      <c r="UGS1215" s="202" t="s">
        <v>237</v>
      </c>
      <c r="UGT1215" s="203">
        <v>0</v>
      </c>
      <c r="UGU1215" s="203">
        <v>210</v>
      </c>
      <c r="UGV1215" s="75">
        <f t="shared" si="542"/>
        <v>448.774</v>
      </c>
      <c r="UGW1215" s="200" t="s">
        <v>29</v>
      </c>
      <c r="UGX1215" s="255" t="s">
        <v>26</v>
      </c>
      <c r="UGY1215" s="201">
        <v>7</v>
      </c>
      <c r="UGZ1215" s="201">
        <v>2</v>
      </c>
      <c r="UHA1215" s="202" t="s">
        <v>237</v>
      </c>
      <c r="UHB1215" s="203">
        <v>0</v>
      </c>
      <c r="UHC1215" s="203">
        <v>210</v>
      </c>
      <c r="UHD1215" s="75">
        <f t="shared" si="542"/>
        <v>448.774</v>
      </c>
      <c r="UHE1215" s="200" t="s">
        <v>29</v>
      </c>
      <c r="UHF1215" s="255" t="s">
        <v>26</v>
      </c>
      <c r="UHG1215" s="201">
        <v>7</v>
      </c>
      <c r="UHH1215" s="201">
        <v>2</v>
      </c>
      <c r="UHI1215" s="202" t="s">
        <v>237</v>
      </c>
      <c r="UHJ1215" s="203">
        <v>0</v>
      </c>
      <c r="UHK1215" s="203">
        <v>210</v>
      </c>
      <c r="UHL1215" s="75">
        <f t="shared" si="542"/>
        <v>448.774</v>
      </c>
      <c r="UHM1215" s="200" t="s">
        <v>29</v>
      </c>
      <c r="UHN1215" s="255" t="s">
        <v>26</v>
      </c>
      <c r="UHO1215" s="201">
        <v>7</v>
      </c>
      <c r="UHP1215" s="201">
        <v>2</v>
      </c>
      <c r="UHQ1215" s="202" t="s">
        <v>237</v>
      </c>
      <c r="UHR1215" s="203">
        <v>0</v>
      </c>
      <c r="UHS1215" s="203">
        <v>210</v>
      </c>
      <c r="UHT1215" s="75">
        <f t="shared" si="542"/>
        <v>448.774</v>
      </c>
      <c r="UHU1215" s="200" t="s">
        <v>29</v>
      </c>
      <c r="UHV1215" s="255" t="s">
        <v>26</v>
      </c>
      <c r="UHW1215" s="201">
        <v>7</v>
      </c>
      <c r="UHX1215" s="201">
        <v>2</v>
      </c>
      <c r="UHY1215" s="202" t="s">
        <v>237</v>
      </c>
      <c r="UHZ1215" s="203">
        <v>0</v>
      </c>
      <c r="UIA1215" s="203">
        <v>210</v>
      </c>
      <c r="UIB1215" s="75">
        <f t="shared" si="542"/>
        <v>448.774</v>
      </c>
      <c r="UIC1215" s="200" t="s">
        <v>29</v>
      </c>
      <c r="UID1215" s="255" t="s">
        <v>26</v>
      </c>
      <c r="UIE1215" s="201">
        <v>7</v>
      </c>
      <c r="UIF1215" s="201">
        <v>2</v>
      </c>
      <c r="UIG1215" s="202" t="s">
        <v>237</v>
      </c>
      <c r="UIH1215" s="203">
        <v>0</v>
      </c>
      <c r="UII1215" s="203">
        <v>210</v>
      </c>
      <c r="UIJ1215" s="75">
        <f t="shared" ref="UIJ1215:UKN1215" si="543">UIJ1216+UIJ1217</f>
        <v>448.774</v>
      </c>
      <c r="UIK1215" s="200" t="s">
        <v>29</v>
      </c>
      <c r="UIL1215" s="255" t="s">
        <v>26</v>
      </c>
      <c r="UIM1215" s="201">
        <v>7</v>
      </c>
      <c r="UIN1215" s="201">
        <v>2</v>
      </c>
      <c r="UIO1215" s="202" t="s">
        <v>237</v>
      </c>
      <c r="UIP1215" s="203">
        <v>0</v>
      </c>
      <c r="UIQ1215" s="203">
        <v>210</v>
      </c>
      <c r="UIR1215" s="75">
        <f t="shared" si="543"/>
        <v>448.774</v>
      </c>
      <c r="UIS1215" s="200" t="s">
        <v>29</v>
      </c>
      <c r="UIT1215" s="255" t="s">
        <v>26</v>
      </c>
      <c r="UIU1215" s="201">
        <v>7</v>
      </c>
      <c r="UIV1215" s="201">
        <v>2</v>
      </c>
      <c r="UIW1215" s="202" t="s">
        <v>237</v>
      </c>
      <c r="UIX1215" s="203">
        <v>0</v>
      </c>
      <c r="UIY1215" s="203">
        <v>210</v>
      </c>
      <c r="UIZ1215" s="75">
        <f t="shared" si="543"/>
        <v>448.774</v>
      </c>
      <c r="UJA1215" s="200" t="s">
        <v>29</v>
      </c>
      <c r="UJB1215" s="255" t="s">
        <v>26</v>
      </c>
      <c r="UJC1215" s="201">
        <v>7</v>
      </c>
      <c r="UJD1215" s="201">
        <v>2</v>
      </c>
      <c r="UJE1215" s="202" t="s">
        <v>237</v>
      </c>
      <c r="UJF1215" s="203">
        <v>0</v>
      </c>
      <c r="UJG1215" s="203">
        <v>210</v>
      </c>
      <c r="UJH1215" s="75">
        <f t="shared" si="543"/>
        <v>448.774</v>
      </c>
      <c r="UJI1215" s="200" t="s">
        <v>29</v>
      </c>
      <c r="UJJ1215" s="255" t="s">
        <v>26</v>
      </c>
      <c r="UJK1215" s="201">
        <v>7</v>
      </c>
      <c r="UJL1215" s="201">
        <v>2</v>
      </c>
      <c r="UJM1215" s="202" t="s">
        <v>237</v>
      </c>
      <c r="UJN1215" s="203">
        <v>0</v>
      </c>
      <c r="UJO1215" s="203">
        <v>210</v>
      </c>
      <c r="UJP1215" s="75">
        <f t="shared" si="543"/>
        <v>448.774</v>
      </c>
      <c r="UJQ1215" s="200" t="s">
        <v>29</v>
      </c>
      <c r="UJR1215" s="255" t="s">
        <v>26</v>
      </c>
      <c r="UJS1215" s="201">
        <v>7</v>
      </c>
      <c r="UJT1215" s="201">
        <v>2</v>
      </c>
      <c r="UJU1215" s="202" t="s">
        <v>237</v>
      </c>
      <c r="UJV1215" s="203">
        <v>0</v>
      </c>
      <c r="UJW1215" s="203">
        <v>210</v>
      </c>
      <c r="UJX1215" s="75">
        <f t="shared" si="543"/>
        <v>448.774</v>
      </c>
      <c r="UJY1215" s="200" t="s">
        <v>29</v>
      </c>
      <c r="UJZ1215" s="255" t="s">
        <v>26</v>
      </c>
      <c r="UKA1215" s="201">
        <v>7</v>
      </c>
      <c r="UKB1215" s="201">
        <v>2</v>
      </c>
      <c r="UKC1215" s="202" t="s">
        <v>237</v>
      </c>
      <c r="UKD1215" s="203">
        <v>0</v>
      </c>
      <c r="UKE1215" s="203">
        <v>210</v>
      </c>
      <c r="UKF1215" s="75">
        <f t="shared" si="543"/>
        <v>448.774</v>
      </c>
      <c r="UKG1215" s="200" t="s">
        <v>29</v>
      </c>
      <c r="UKH1215" s="255" t="s">
        <v>26</v>
      </c>
      <c r="UKI1215" s="201">
        <v>7</v>
      </c>
      <c r="UKJ1215" s="201">
        <v>2</v>
      </c>
      <c r="UKK1215" s="202" t="s">
        <v>237</v>
      </c>
      <c r="UKL1215" s="203">
        <v>0</v>
      </c>
      <c r="UKM1215" s="203">
        <v>210</v>
      </c>
      <c r="UKN1215" s="75">
        <f t="shared" si="543"/>
        <v>448.774</v>
      </c>
      <c r="UKO1215" s="200" t="s">
        <v>29</v>
      </c>
      <c r="UKP1215" s="255" t="s">
        <v>26</v>
      </c>
      <c r="UKQ1215" s="201">
        <v>7</v>
      </c>
      <c r="UKR1215" s="201">
        <v>2</v>
      </c>
      <c r="UKS1215" s="202" t="s">
        <v>237</v>
      </c>
      <c r="UKT1215" s="203">
        <v>0</v>
      </c>
      <c r="UKU1215" s="203">
        <v>210</v>
      </c>
      <c r="UKV1215" s="75">
        <f t="shared" ref="UKV1215:UMZ1215" si="544">UKV1216+UKV1217</f>
        <v>448.774</v>
      </c>
      <c r="UKW1215" s="200" t="s">
        <v>29</v>
      </c>
      <c r="UKX1215" s="255" t="s">
        <v>26</v>
      </c>
      <c r="UKY1215" s="201">
        <v>7</v>
      </c>
      <c r="UKZ1215" s="201">
        <v>2</v>
      </c>
      <c r="ULA1215" s="202" t="s">
        <v>237</v>
      </c>
      <c r="ULB1215" s="203">
        <v>0</v>
      </c>
      <c r="ULC1215" s="203">
        <v>210</v>
      </c>
      <c r="ULD1215" s="75">
        <f t="shared" si="544"/>
        <v>448.774</v>
      </c>
      <c r="ULE1215" s="200" t="s">
        <v>29</v>
      </c>
      <c r="ULF1215" s="255" t="s">
        <v>26</v>
      </c>
      <c r="ULG1215" s="201">
        <v>7</v>
      </c>
      <c r="ULH1215" s="201">
        <v>2</v>
      </c>
      <c r="ULI1215" s="202" t="s">
        <v>237</v>
      </c>
      <c r="ULJ1215" s="203">
        <v>0</v>
      </c>
      <c r="ULK1215" s="203">
        <v>210</v>
      </c>
      <c r="ULL1215" s="75">
        <f t="shared" si="544"/>
        <v>448.774</v>
      </c>
      <c r="ULM1215" s="200" t="s">
        <v>29</v>
      </c>
      <c r="ULN1215" s="255" t="s">
        <v>26</v>
      </c>
      <c r="ULO1215" s="201">
        <v>7</v>
      </c>
      <c r="ULP1215" s="201">
        <v>2</v>
      </c>
      <c r="ULQ1215" s="202" t="s">
        <v>237</v>
      </c>
      <c r="ULR1215" s="203">
        <v>0</v>
      </c>
      <c r="ULS1215" s="203">
        <v>210</v>
      </c>
      <c r="ULT1215" s="75">
        <f t="shared" si="544"/>
        <v>448.774</v>
      </c>
      <c r="ULU1215" s="200" t="s">
        <v>29</v>
      </c>
      <c r="ULV1215" s="255" t="s">
        <v>26</v>
      </c>
      <c r="ULW1215" s="201">
        <v>7</v>
      </c>
      <c r="ULX1215" s="201">
        <v>2</v>
      </c>
      <c r="ULY1215" s="202" t="s">
        <v>237</v>
      </c>
      <c r="ULZ1215" s="203">
        <v>0</v>
      </c>
      <c r="UMA1215" s="203">
        <v>210</v>
      </c>
      <c r="UMB1215" s="75">
        <f t="shared" si="544"/>
        <v>448.774</v>
      </c>
      <c r="UMC1215" s="200" t="s">
        <v>29</v>
      </c>
      <c r="UMD1215" s="255" t="s">
        <v>26</v>
      </c>
      <c r="UME1215" s="201">
        <v>7</v>
      </c>
      <c r="UMF1215" s="201">
        <v>2</v>
      </c>
      <c r="UMG1215" s="202" t="s">
        <v>237</v>
      </c>
      <c r="UMH1215" s="203">
        <v>0</v>
      </c>
      <c r="UMI1215" s="203">
        <v>210</v>
      </c>
      <c r="UMJ1215" s="75">
        <f t="shared" si="544"/>
        <v>448.774</v>
      </c>
      <c r="UMK1215" s="200" t="s">
        <v>29</v>
      </c>
      <c r="UML1215" s="255" t="s">
        <v>26</v>
      </c>
      <c r="UMM1215" s="201">
        <v>7</v>
      </c>
      <c r="UMN1215" s="201">
        <v>2</v>
      </c>
      <c r="UMO1215" s="202" t="s">
        <v>237</v>
      </c>
      <c r="UMP1215" s="203">
        <v>0</v>
      </c>
      <c r="UMQ1215" s="203">
        <v>210</v>
      </c>
      <c r="UMR1215" s="75">
        <f t="shared" si="544"/>
        <v>448.774</v>
      </c>
      <c r="UMS1215" s="200" t="s">
        <v>29</v>
      </c>
      <c r="UMT1215" s="255" t="s">
        <v>26</v>
      </c>
      <c r="UMU1215" s="201">
        <v>7</v>
      </c>
      <c r="UMV1215" s="201">
        <v>2</v>
      </c>
      <c r="UMW1215" s="202" t="s">
        <v>237</v>
      </c>
      <c r="UMX1215" s="203">
        <v>0</v>
      </c>
      <c r="UMY1215" s="203">
        <v>210</v>
      </c>
      <c r="UMZ1215" s="75">
        <f t="shared" si="544"/>
        <v>448.774</v>
      </c>
      <c r="UNA1215" s="200" t="s">
        <v>29</v>
      </c>
      <c r="UNB1215" s="255" t="s">
        <v>26</v>
      </c>
      <c r="UNC1215" s="201">
        <v>7</v>
      </c>
      <c r="UND1215" s="201">
        <v>2</v>
      </c>
      <c r="UNE1215" s="202" t="s">
        <v>237</v>
      </c>
      <c r="UNF1215" s="203">
        <v>0</v>
      </c>
      <c r="UNG1215" s="203">
        <v>210</v>
      </c>
      <c r="UNH1215" s="75">
        <f t="shared" ref="UNH1215:UPL1215" si="545">UNH1216+UNH1217</f>
        <v>448.774</v>
      </c>
      <c r="UNI1215" s="200" t="s">
        <v>29</v>
      </c>
      <c r="UNJ1215" s="255" t="s">
        <v>26</v>
      </c>
      <c r="UNK1215" s="201">
        <v>7</v>
      </c>
      <c r="UNL1215" s="201">
        <v>2</v>
      </c>
      <c r="UNM1215" s="202" t="s">
        <v>237</v>
      </c>
      <c r="UNN1215" s="203">
        <v>0</v>
      </c>
      <c r="UNO1215" s="203">
        <v>210</v>
      </c>
      <c r="UNP1215" s="75">
        <f t="shared" si="545"/>
        <v>448.774</v>
      </c>
      <c r="UNQ1215" s="200" t="s">
        <v>29</v>
      </c>
      <c r="UNR1215" s="255" t="s">
        <v>26</v>
      </c>
      <c r="UNS1215" s="201">
        <v>7</v>
      </c>
      <c r="UNT1215" s="201">
        <v>2</v>
      </c>
      <c r="UNU1215" s="202" t="s">
        <v>237</v>
      </c>
      <c r="UNV1215" s="203">
        <v>0</v>
      </c>
      <c r="UNW1215" s="203">
        <v>210</v>
      </c>
      <c r="UNX1215" s="75">
        <f t="shared" si="545"/>
        <v>448.774</v>
      </c>
      <c r="UNY1215" s="200" t="s">
        <v>29</v>
      </c>
      <c r="UNZ1215" s="255" t="s">
        <v>26</v>
      </c>
      <c r="UOA1215" s="201">
        <v>7</v>
      </c>
      <c r="UOB1215" s="201">
        <v>2</v>
      </c>
      <c r="UOC1215" s="202" t="s">
        <v>237</v>
      </c>
      <c r="UOD1215" s="203">
        <v>0</v>
      </c>
      <c r="UOE1215" s="203">
        <v>210</v>
      </c>
      <c r="UOF1215" s="75">
        <f t="shared" si="545"/>
        <v>448.774</v>
      </c>
      <c r="UOG1215" s="200" t="s">
        <v>29</v>
      </c>
      <c r="UOH1215" s="255" t="s">
        <v>26</v>
      </c>
      <c r="UOI1215" s="201">
        <v>7</v>
      </c>
      <c r="UOJ1215" s="201">
        <v>2</v>
      </c>
      <c r="UOK1215" s="202" t="s">
        <v>237</v>
      </c>
      <c r="UOL1215" s="203">
        <v>0</v>
      </c>
      <c r="UOM1215" s="203">
        <v>210</v>
      </c>
      <c r="UON1215" s="75">
        <f t="shared" si="545"/>
        <v>448.774</v>
      </c>
      <c r="UOO1215" s="200" t="s">
        <v>29</v>
      </c>
      <c r="UOP1215" s="255" t="s">
        <v>26</v>
      </c>
      <c r="UOQ1215" s="201">
        <v>7</v>
      </c>
      <c r="UOR1215" s="201">
        <v>2</v>
      </c>
      <c r="UOS1215" s="202" t="s">
        <v>237</v>
      </c>
      <c r="UOT1215" s="203">
        <v>0</v>
      </c>
      <c r="UOU1215" s="203">
        <v>210</v>
      </c>
      <c r="UOV1215" s="75">
        <f t="shared" si="545"/>
        <v>448.774</v>
      </c>
      <c r="UOW1215" s="200" t="s">
        <v>29</v>
      </c>
      <c r="UOX1215" s="255" t="s">
        <v>26</v>
      </c>
      <c r="UOY1215" s="201">
        <v>7</v>
      </c>
      <c r="UOZ1215" s="201">
        <v>2</v>
      </c>
      <c r="UPA1215" s="202" t="s">
        <v>237</v>
      </c>
      <c r="UPB1215" s="203">
        <v>0</v>
      </c>
      <c r="UPC1215" s="203">
        <v>210</v>
      </c>
      <c r="UPD1215" s="75">
        <f t="shared" si="545"/>
        <v>448.774</v>
      </c>
      <c r="UPE1215" s="200" t="s">
        <v>29</v>
      </c>
      <c r="UPF1215" s="255" t="s">
        <v>26</v>
      </c>
      <c r="UPG1215" s="201">
        <v>7</v>
      </c>
      <c r="UPH1215" s="201">
        <v>2</v>
      </c>
      <c r="UPI1215" s="202" t="s">
        <v>237</v>
      </c>
      <c r="UPJ1215" s="203">
        <v>0</v>
      </c>
      <c r="UPK1215" s="203">
        <v>210</v>
      </c>
      <c r="UPL1215" s="75">
        <f t="shared" si="545"/>
        <v>448.774</v>
      </c>
      <c r="UPM1215" s="200" t="s">
        <v>29</v>
      </c>
      <c r="UPN1215" s="255" t="s">
        <v>26</v>
      </c>
      <c r="UPO1215" s="201">
        <v>7</v>
      </c>
      <c r="UPP1215" s="201">
        <v>2</v>
      </c>
      <c r="UPQ1215" s="202" t="s">
        <v>237</v>
      </c>
      <c r="UPR1215" s="203">
        <v>0</v>
      </c>
      <c r="UPS1215" s="203">
        <v>210</v>
      </c>
      <c r="UPT1215" s="75">
        <f t="shared" ref="UPT1215:URX1215" si="546">UPT1216+UPT1217</f>
        <v>448.774</v>
      </c>
      <c r="UPU1215" s="200" t="s">
        <v>29</v>
      </c>
      <c r="UPV1215" s="255" t="s">
        <v>26</v>
      </c>
      <c r="UPW1215" s="201">
        <v>7</v>
      </c>
      <c r="UPX1215" s="201">
        <v>2</v>
      </c>
      <c r="UPY1215" s="202" t="s">
        <v>237</v>
      </c>
      <c r="UPZ1215" s="203">
        <v>0</v>
      </c>
      <c r="UQA1215" s="203">
        <v>210</v>
      </c>
      <c r="UQB1215" s="75">
        <f t="shared" si="546"/>
        <v>448.774</v>
      </c>
      <c r="UQC1215" s="200" t="s">
        <v>29</v>
      </c>
      <c r="UQD1215" s="255" t="s">
        <v>26</v>
      </c>
      <c r="UQE1215" s="201">
        <v>7</v>
      </c>
      <c r="UQF1215" s="201">
        <v>2</v>
      </c>
      <c r="UQG1215" s="202" t="s">
        <v>237</v>
      </c>
      <c r="UQH1215" s="203">
        <v>0</v>
      </c>
      <c r="UQI1215" s="203">
        <v>210</v>
      </c>
      <c r="UQJ1215" s="75">
        <f t="shared" si="546"/>
        <v>448.774</v>
      </c>
      <c r="UQK1215" s="200" t="s">
        <v>29</v>
      </c>
      <c r="UQL1215" s="255" t="s">
        <v>26</v>
      </c>
      <c r="UQM1215" s="201">
        <v>7</v>
      </c>
      <c r="UQN1215" s="201">
        <v>2</v>
      </c>
      <c r="UQO1215" s="202" t="s">
        <v>237</v>
      </c>
      <c r="UQP1215" s="203">
        <v>0</v>
      </c>
      <c r="UQQ1215" s="203">
        <v>210</v>
      </c>
      <c r="UQR1215" s="75">
        <f t="shared" si="546"/>
        <v>448.774</v>
      </c>
      <c r="UQS1215" s="200" t="s">
        <v>29</v>
      </c>
      <c r="UQT1215" s="255" t="s">
        <v>26</v>
      </c>
      <c r="UQU1215" s="201">
        <v>7</v>
      </c>
      <c r="UQV1215" s="201">
        <v>2</v>
      </c>
      <c r="UQW1215" s="202" t="s">
        <v>237</v>
      </c>
      <c r="UQX1215" s="203">
        <v>0</v>
      </c>
      <c r="UQY1215" s="203">
        <v>210</v>
      </c>
      <c r="UQZ1215" s="75">
        <f t="shared" si="546"/>
        <v>448.774</v>
      </c>
      <c r="URA1215" s="200" t="s">
        <v>29</v>
      </c>
      <c r="URB1215" s="255" t="s">
        <v>26</v>
      </c>
      <c r="URC1215" s="201">
        <v>7</v>
      </c>
      <c r="URD1215" s="201">
        <v>2</v>
      </c>
      <c r="URE1215" s="202" t="s">
        <v>237</v>
      </c>
      <c r="URF1215" s="203">
        <v>0</v>
      </c>
      <c r="URG1215" s="203">
        <v>210</v>
      </c>
      <c r="URH1215" s="75">
        <f t="shared" si="546"/>
        <v>448.774</v>
      </c>
      <c r="URI1215" s="200" t="s">
        <v>29</v>
      </c>
      <c r="URJ1215" s="255" t="s">
        <v>26</v>
      </c>
      <c r="URK1215" s="201">
        <v>7</v>
      </c>
      <c r="URL1215" s="201">
        <v>2</v>
      </c>
      <c r="URM1215" s="202" t="s">
        <v>237</v>
      </c>
      <c r="URN1215" s="203">
        <v>0</v>
      </c>
      <c r="URO1215" s="203">
        <v>210</v>
      </c>
      <c r="URP1215" s="75">
        <f t="shared" si="546"/>
        <v>448.774</v>
      </c>
      <c r="URQ1215" s="200" t="s">
        <v>29</v>
      </c>
      <c r="URR1215" s="255" t="s">
        <v>26</v>
      </c>
      <c r="URS1215" s="201">
        <v>7</v>
      </c>
      <c r="URT1215" s="201">
        <v>2</v>
      </c>
      <c r="URU1215" s="202" t="s">
        <v>237</v>
      </c>
      <c r="URV1215" s="203">
        <v>0</v>
      </c>
      <c r="URW1215" s="203">
        <v>210</v>
      </c>
      <c r="URX1215" s="75">
        <f t="shared" si="546"/>
        <v>448.774</v>
      </c>
      <c r="URY1215" s="200" t="s">
        <v>29</v>
      </c>
      <c r="URZ1215" s="255" t="s">
        <v>26</v>
      </c>
      <c r="USA1215" s="201">
        <v>7</v>
      </c>
      <c r="USB1215" s="201">
        <v>2</v>
      </c>
      <c r="USC1215" s="202" t="s">
        <v>237</v>
      </c>
      <c r="USD1215" s="203">
        <v>0</v>
      </c>
      <c r="USE1215" s="203">
        <v>210</v>
      </c>
      <c r="USF1215" s="75">
        <f t="shared" ref="USF1215:UUJ1215" si="547">USF1216+USF1217</f>
        <v>448.774</v>
      </c>
      <c r="USG1215" s="200" t="s">
        <v>29</v>
      </c>
      <c r="USH1215" s="255" t="s">
        <v>26</v>
      </c>
      <c r="USI1215" s="201">
        <v>7</v>
      </c>
      <c r="USJ1215" s="201">
        <v>2</v>
      </c>
      <c r="USK1215" s="202" t="s">
        <v>237</v>
      </c>
      <c r="USL1215" s="203">
        <v>0</v>
      </c>
      <c r="USM1215" s="203">
        <v>210</v>
      </c>
      <c r="USN1215" s="75">
        <f t="shared" si="547"/>
        <v>448.774</v>
      </c>
      <c r="USO1215" s="200" t="s">
        <v>29</v>
      </c>
      <c r="USP1215" s="255" t="s">
        <v>26</v>
      </c>
      <c r="USQ1215" s="201">
        <v>7</v>
      </c>
      <c r="USR1215" s="201">
        <v>2</v>
      </c>
      <c r="USS1215" s="202" t="s">
        <v>237</v>
      </c>
      <c r="UST1215" s="203">
        <v>0</v>
      </c>
      <c r="USU1215" s="203">
        <v>210</v>
      </c>
      <c r="USV1215" s="75">
        <f t="shared" si="547"/>
        <v>448.774</v>
      </c>
      <c r="USW1215" s="200" t="s">
        <v>29</v>
      </c>
      <c r="USX1215" s="255" t="s">
        <v>26</v>
      </c>
      <c r="USY1215" s="201">
        <v>7</v>
      </c>
      <c r="USZ1215" s="201">
        <v>2</v>
      </c>
      <c r="UTA1215" s="202" t="s">
        <v>237</v>
      </c>
      <c r="UTB1215" s="203">
        <v>0</v>
      </c>
      <c r="UTC1215" s="203">
        <v>210</v>
      </c>
      <c r="UTD1215" s="75">
        <f t="shared" si="547"/>
        <v>448.774</v>
      </c>
      <c r="UTE1215" s="200" t="s">
        <v>29</v>
      </c>
      <c r="UTF1215" s="255" t="s">
        <v>26</v>
      </c>
      <c r="UTG1215" s="201">
        <v>7</v>
      </c>
      <c r="UTH1215" s="201">
        <v>2</v>
      </c>
      <c r="UTI1215" s="202" t="s">
        <v>237</v>
      </c>
      <c r="UTJ1215" s="203">
        <v>0</v>
      </c>
      <c r="UTK1215" s="203">
        <v>210</v>
      </c>
      <c r="UTL1215" s="75">
        <f t="shared" si="547"/>
        <v>448.774</v>
      </c>
      <c r="UTM1215" s="200" t="s">
        <v>29</v>
      </c>
      <c r="UTN1215" s="255" t="s">
        <v>26</v>
      </c>
      <c r="UTO1215" s="201">
        <v>7</v>
      </c>
      <c r="UTP1215" s="201">
        <v>2</v>
      </c>
      <c r="UTQ1215" s="202" t="s">
        <v>237</v>
      </c>
      <c r="UTR1215" s="203">
        <v>0</v>
      </c>
      <c r="UTS1215" s="203">
        <v>210</v>
      </c>
      <c r="UTT1215" s="75">
        <f t="shared" si="547"/>
        <v>448.774</v>
      </c>
      <c r="UTU1215" s="200" t="s">
        <v>29</v>
      </c>
      <c r="UTV1215" s="255" t="s">
        <v>26</v>
      </c>
      <c r="UTW1215" s="201">
        <v>7</v>
      </c>
      <c r="UTX1215" s="201">
        <v>2</v>
      </c>
      <c r="UTY1215" s="202" t="s">
        <v>237</v>
      </c>
      <c r="UTZ1215" s="203">
        <v>0</v>
      </c>
      <c r="UUA1215" s="203">
        <v>210</v>
      </c>
      <c r="UUB1215" s="75">
        <f t="shared" si="547"/>
        <v>448.774</v>
      </c>
      <c r="UUC1215" s="200" t="s">
        <v>29</v>
      </c>
      <c r="UUD1215" s="255" t="s">
        <v>26</v>
      </c>
      <c r="UUE1215" s="201">
        <v>7</v>
      </c>
      <c r="UUF1215" s="201">
        <v>2</v>
      </c>
      <c r="UUG1215" s="202" t="s">
        <v>237</v>
      </c>
      <c r="UUH1215" s="203">
        <v>0</v>
      </c>
      <c r="UUI1215" s="203">
        <v>210</v>
      </c>
      <c r="UUJ1215" s="75">
        <f t="shared" si="547"/>
        <v>448.774</v>
      </c>
      <c r="UUK1215" s="200" t="s">
        <v>29</v>
      </c>
      <c r="UUL1215" s="255" t="s">
        <v>26</v>
      </c>
      <c r="UUM1215" s="201">
        <v>7</v>
      </c>
      <c r="UUN1215" s="201">
        <v>2</v>
      </c>
      <c r="UUO1215" s="202" t="s">
        <v>237</v>
      </c>
      <c r="UUP1215" s="203">
        <v>0</v>
      </c>
      <c r="UUQ1215" s="203">
        <v>210</v>
      </c>
      <c r="UUR1215" s="75">
        <f t="shared" ref="UUR1215:UWV1215" si="548">UUR1216+UUR1217</f>
        <v>448.774</v>
      </c>
      <c r="UUS1215" s="200" t="s">
        <v>29</v>
      </c>
      <c r="UUT1215" s="255" t="s">
        <v>26</v>
      </c>
      <c r="UUU1215" s="201">
        <v>7</v>
      </c>
      <c r="UUV1215" s="201">
        <v>2</v>
      </c>
      <c r="UUW1215" s="202" t="s">
        <v>237</v>
      </c>
      <c r="UUX1215" s="203">
        <v>0</v>
      </c>
      <c r="UUY1215" s="203">
        <v>210</v>
      </c>
      <c r="UUZ1215" s="75">
        <f t="shared" si="548"/>
        <v>448.774</v>
      </c>
      <c r="UVA1215" s="200" t="s">
        <v>29</v>
      </c>
      <c r="UVB1215" s="255" t="s">
        <v>26</v>
      </c>
      <c r="UVC1215" s="201">
        <v>7</v>
      </c>
      <c r="UVD1215" s="201">
        <v>2</v>
      </c>
      <c r="UVE1215" s="202" t="s">
        <v>237</v>
      </c>
      <c r="UVF1215" s="203">
        <v>0</v>
      </c>
      <c r="UVG1215" s="203">
        <v>210</v>
      </c>
      <c r="UVH1215" s="75">
        <f t="shared" si="548"/>
        <v>448.774</v>
      </c>
      <c r="UVI1215" s="200" t="s">
        <v>29</v>
      </c>
      <c r="UVJ1215" s="255" t="s">
        <v>26</v>
      </c>
      <c r="UVK1215" s="201">
        <v>7</v>
      </c>
      <c r="UVL1215" s="201">
        <v>2</v>
      </c>
      <c r="UVM1215" s="202" t="s">
        <v>237</v>
      </c>
      <c r="UVN1215" s="203">
        <v>0</v>
      </c>
      <c r="UVO1215" s="203">
        <v>210</v>
      </c>
      <c r="UVP1215" s="75">
        <f t="shared" si="548"/>
        <v>448.774</v>
      </c>
      <c r="UVQ1215" s="200" t="s">
        <v>29</v>
      </c>
      <c r="UVR1215" s="255" t="s">
        <v>26</v>
      </c>
      <c r="UVS1215" s="201">
        <v>7</v>
      </c>
      <c r="UVT1215" s="201">
        <v>2</v>
      </c>
      <c r="UVU1215" s="202" t="s">
        <v>237</v>
      </c>
      <c r="UVV1215" s="203">
        <v>0</v>
      </c>
      <c r="UVW1215" s="203">
        <v>210</v>
      </c>
      <c r="UVX1215" s="75">
        <f t="shared" si="548"/>
        <v>448.774</v>
      </c>
      <c r="UVY1215" s="200" t="s">
        <v>29</v>
      </c>
      <c r="UVZ1215" s="255" t="s">
        <v>26</v>
      </c>
      <c r="UWA1215" s="201">
        <v>7</v>
      </c>
      <c r="UWB1215" s="201">
        <v>2</v>
      </c>
      <c r="UWC1215" s="202" t="s">
        <v>237</v>
      </c>
      <c r="UWD1215" s="203">
        <v>0</v>
      </c>
      <c r="UWE1215" s="203">
        <v>210</v>
      </c>
      <c r="UWF1215" s="75">
        <f t="shared" si="548"/>
        <v>448.774</v>
      </c>
      <c r="UWG1215" s="200" t="s">
        <v>29</v>
      </c>
      <c r="UWH1215" s="255" t="s">
        <v>26</v>
      </c>
      <c r="UWI1215" s="201">
        <v>7</v>
      </c>
      <c r="UWJ1215" s="201">
        <v>2</v>
      </c>
      <c r="UWK1215" s="202" t="s">
        <v>237</v>
      </c>
      <c r="UWL1215" s="203">
        <v>0</v>
      </c>
      <c r="UWM1215" s="203">
        <v>210</v>
      </c>
      <c r="UWN1215" s="75">
        <f t="shared" si="548"/>
        <v>448.774</v>
      </c>
      <c r="UWO1215" s="200" t="s">
        <v>29</v>
      </c>
      <c r="UWP1215" s="255" t="s">
        <v>26</v>
      </c>
      <c r="UWQ1215" s="201">
        <v>7</v>
      </c>
      <c r="UWR1215" s="201">
        <v>2</v>
      </c>
      <c r="UWS1215" s="202" t="s">
        <v>237</v>
      </c>
      <c r="UWT1215" s="203">
        <v>0</v>
      </c>
      <c r="UWU1215" s="203">
        <v>210</v>
      </c>
      <c r="UWV1215" s="75">
        <f t="shared" si="548"/>
        <v>448.774</v>
      </c>
      <c r="UWW1215" s="200" t="s">
        <v>29</v>
      </c>
      <c r="UWX1215" s="255" t="s">
        <v>26</v>
      </c>
      <c r="UWY1215" s="201">
        <v>7</v>
      </c>
      <c r="UWZ1215" s="201">
        <v>2</v>
      </c>
      <c r="UXA1215" s="202" t="s">
        <v>237</v>
      </c>
      <c r="UXB1215" s="203">
        <v>0</v>
      </c>
      <c r="UXC1215" s="203">
        <v>210</v>
      </c>
      <c r="UXD1215" s="75">
        <f t="shared" ref="UXD1215:UZH1215" si="549">UXD1216+UXD1217</f>
        <v>448.774</v>
      </c>
      <c r="UXE1215" s="200" t="s">
        <v>29</v>
      </c>
      <c r="UXF1215" s="255" t="s">
        <v>26</v>
      </c>
      <c r="UXG1215" s="201">
        <v>7</v>
      </c>
      <c r="UXH1215" s="201">
        <v>2</v>
      </c>
      <c r="UXI1215" s="202" t="s">
        <v>237</v>
      </c>
      <c r="UXJ1215" s="203">
        <v>0</v>
      </c>
      <c r="UXK1215" s="203">
        <v>210</v>
      </c>
      <c r="UXL1215" s="75">
        <f t="shared" si="549"/>
        <v>448.774</v>
      </c>
      <c r="UXM1215" s="200" t="s">
        <v>29</v>
      </c>
      <c r="UXN1215" s="255" t="s">
        <v>26</v>
      </c>
      <c r="UXO1215" s="201">
        <v>7</v>
      </c>
      <c r="UXP1215" s="201">
        <v>2</v>
      </c>
      <c r="UXQ1215" s="202" t="s">
        <v>237</v>
      </c>
      <c r="UXR1215" s="203">
        <v>0</v>
      </c>
      <c r="UXS1215" s="203">
        <v>210</v>
      </c>
      <c r="UXT1215" s="75">
        <f t="shared" si="549"/>
        <v>448.774</v>
      </c>
      <c r="UXU1215" s="200" t="s">
        <v>29</v>
      </c>
      <c r="UXV1215" s="255" t="s">
        <v>26</v>
      </c>
      <c r="UXW1215" s="201">
        <v>7</v>
      </c>
      <c r="UXX1215" s="201">
        <v>2</v>
      </c>
      <c r="UXY1215" s="202" t="s">
        <v>237</v>
      </c>
      <c r="UXZ1215" s="203">
        <v>0</v>
      </c>
      <c r="UYA1215" s="203">
        <v>210</v>
      </c>
      <c r="UYB1215" s="75">
        <f t="shared" si="549"/>
        <v>448.774</v>
      </c>
      <c r="UYC1215" s="200" t="s">
        <v>29</v>
      </c>
      <c r="UYD1215" s="255" t="s">
        <v>26</v>
      </c>
      <c r="UYE1215" s="201">
        <v>7</v>
      </c>
      <c r="UYF1215" s="201">
        <v>2</v>
      </c>
      <c r="UYG1215" s="202" t="s">
        <v>237</v>
      </c>
      <c r="UYH1215" s="203">
        <v>0</v>
      </c>
      <c r="UYI1215" s="203">
        <v>210</v>
      </c>
      <c r="UYJ1215" s="75">
        <f t="shared" si="549"/>
        <v>448.774</v>
      </c>
      <c r="UYK1215" s="200" t="s">
        <v>29</v>
      </c>
      <c r="UYL1215" s="255" t="s">
        <v>26</v>
      </c>
      <c r="UYM1215" s="201">
        <v>7</v>
      </c>
      <c r="UYN1215" s="201">
        <v>2</v>
      </c>
      <c r="UYO1215" s="202" t="s">
        <v>237</v>
      </c>
      <c r="UYP1215" s="203">
        <v>0</v>
      </c>
      <c r="UYQ1215" s="203">
        <v>210</v>
      </c>
      <c r="UYR1215" s="75">
        <f t="shared" si="549"/>
        <v>448.774</v>
      </c>
      <c r="UYS1215" s="200" t="s">
        <v>29</v>
      </c>
      <c r="UYT1215" s="255" t="s">
        <v>26</v>
      </c>
      <c r="UYU1215" s="201">
        <v>7</v>
      </c>
      <c r="UYV1215" s="201">
        <v>2</v>
      </c>
      <c r="UYW1215" s="202" t="s">
        <v>237</v>
      </c>
      <c r="UYX1215" s="203">
        <v>0</v>
      </c>
      <c r="UYY1215" s="203">
        <v>210</v>
      </c>
      <c r="UYZ1215" s="75">
        <f t="shared" si="549"/>
        <v>448.774</v>
      </c>
      <c r="UZA1215" s="200" t="s">
        <v>29</v>
      </c>
      <c r="UZB1215" s="255" t="s">
        <v>26</v>
      </c>
      <c r="UZC1215" s="201">
        <v>7</v>
      </c>
      <c r="UZD1215" s="201">
        <v>2</v>
      </c>
      <c r="UZE1215" s="202" t="s">
        <v>237</v>
      </c>
      <c r="UZF1215" s="203">
        <v>0</v>
      </c>
      <c r="UZG1215" s="203">
        <v>210</v>
      </c>
      <c r="UZH1215" s="75">
        <f t="shared" si="549"/>
        <v>448.774</v>
      </c>
      <c r="UZI1215" s="200" t="s">
        <v>29</v>
      </c>
      <c r="UZJ1215" s="255" t="s">
        <v>26</v>
      </c>
      <c r="UZK1215" s="201">
        <v>7</v>
      </c>
      <c r="UZL1215" s="201">
        <v>2</v>
      </c>
      <c r="UZM1215" s="202" t="s">
        <v>237</v>
      </c>
      <c r="UZN1215" s="203">
        <v>0</v>
      </c>
      <c r="UZO1215" s="203">
        <v>210</v>
      </c>
      <c r="UZP1215" s="75">
        <f t="shared" ref="UZP1215:VBT1215" si="550">UZP1216+UZP1217</f>
        <v>448.774</v>
      </c>
      <c r="UZQ1215" s="200" t="s">
        <v>29</v>
      </c>
      <c r="UZR1215" s="255" t="s">
        <v>26</v>
      </c>
      <c r="UZS1215" s="201">
        <v>7</v>
      </c>
      <c r="UZT1215" s="201">
        <v>2</v>
      </c>
      <c r="UZU1215" s="202" t="s">
        <v>237</v>
      </c>
      <c r="UZV1215" s="203">
        <v>0</v>
      </c>
      <c r="UZW1215" s="203">
        <v>210</v>
      </c>
      <c r="UZX1215" s="75">
        <f t="shared" si="550"/>
        <v>448.774</v>
      </c>
      <c r="UZY1215" s="200" t="s">
        <v>29</v>
      </c>
      <c r="UZZ1215" s="255" t="s">
        <v>26</v>
      </c>
      <c r="VAA1215" s="201">
        <v>7</v>
      </c>
      <c r="VAB1215" s="201">
        <v>2</v>
      </c>
      <c r="VAC1215" s="202" t="s">
        <v>237</v>
      </c>
      <c r="VAD1215" s="203">
        <v>0</v>
      </c>
      <c r="VAE1215" s="203">
        <v>210</v>
      </c>
      <c r="VAF1215" s="75">
        <f t="shared" si="550"/>
        <v>448.774</v>
      </c>
      <c r="VAG1215" s="200" t="s">
        <v>29</v>
      </c>
      <c r="VAH1215" s="255" t="s">
        <v>26</v>
      </c>
      <c r="VAI1215" s="201">
        <v>7</v>
      </c>
      <c r="VAJ1215" s="201">
        <v>2</v>
      </c>
      <c r="VAK1215" s="202" t="s">
        <v>237</v>
      </c>
      <c r="VAL1215" s="203">
        <v>0</v>
      </c>
      <c r="VAM1215" s="203">
        <v>210</v>
      </c>
      <c r="VAN1215" s="75">
        <f t="shared" si="550"/>
        <v>448.774</v>
      </c>
      <c r="VAO1215" s="200" t="s">
        <v>29</v>
      </c>
      <c r="VAP1215" s="255" t="s">
        <v>26</v>
      </c>
      <c r="VAQ1215" s="201">
        <v>7</v>
      </c>
      <c r="VAR1215" s="201">
        <v>2</v>
      </c>
      <c r="VAS1215" s="202" t="s">
        <v>237</v>
      </c>
      <c r="VAT1215" s="203">
        <v>0</v>
      </c>
      <c r="VAU1215" s="203">
        <v>210</v>
      </c>
      <c r="VAV1215" s="75">
        <f t="shared" si="550"/>
        <v>448.774</v>
      </c>
      <c r="VAW1215" s="200" t="s">
        <v>29</v>
      </c>
      <c r="VAX1215" s="255" t="s">
        <v>26</v>
      </c>
      <c r="VAY1215" s="201">
        <v>7</v>
      </c>
      <c r="VAZ1215" s="201">
        <v>2</v>
      </c>
      <c r="VBA1215" s="202" t="s">
        <v>237</v>
      </c>
      <c r="VBB1215" s="203">
        <v>0</v>
      </c>
      <c r="VBC1215" s="203">
        <v>210</v>
      </c>
      <c r="VBD1215" s="75">
        <f t="shared" si="550"/>
        <v>448.774</v>
      </c>
      <c r="VBE1215" s="200" t="s">
        <v>29</v>
      </c>
      <c r="VBF1215" s="255" t="s">
        <v>26</v>
      </c>
      <c r="VBG1215" s="201">
        <v>7</v>
      </c>
      <c r="VBH1215" s="201">
        <v>2</v>
      </c>
      <c r="VBI1215" s="202" t="s">
        <v>237</v>
      </c>
      <c r="VBJ1215" s="203">
        <v>0</v>
      </c>
      <c r="VBK1215" s="203">
        <v>210</v>
      </c>
      <c r="VBL1215" s="75">
        <f t="shared" si="550"/>
        <v>448.774</v>
      </c>
      <c r="VBM1215" s="200" t="s">
        <v>29</v>
      </c>
      <c r="VBN1215" s="255" t="s">
        <v>26</v>
      </c>
      <c r="VBO1215" s="201">
        <v>7</v>
      </c>
      <c r="VBP1215" s="201">
        <v>2</v>
      </c>
      <c r="VBQ1215" s="202" t="s">
        <v>237</v>
      </c>
      <c r="VBR1215" s="203">
        <v>0</v>
      </c>
      <c r="VBS1215" s="203">
        <v>210</v>
      </c>
      <c r="VBT1215" s="75">
        <f t="shared" si="550"/>
        <v>448.774</v>
      </c>
      <c r="VBU1215" s="200" t="s">
        <v>29</v>
      </c>
      <c r="VBV1215" s="255" t="s">
        <v>26</v>
      </c>
      <c r="VBW1215" s="201">
        <v>7</v>
      </c>
      <c r="VBX1215" s="201">
        <v>2</v>
      </c>
      <c r="VBY1215" s="202" t="s">
        <v>237</v>
      </c>
      <c r="VBZ1215" s="203">
        <v>0</v>
      </c>
      <c r="VCA1215" s="203">
        <v>210</v>
      </c>
      <c r="VCB1215" s="75">
        <f t="shared" ref="VCB1215:VEF1215" si="551">VCB1216+VCB1217</f>
        <v>448.774</v>
      </c>
      <c r="VCC1215" s="200" t="s">
        <v>29</v>
      </c>
      <c r="VCD1215" s="255" t="s">
        <v>26</v>
      </c>
      <c r="VCE1215" s="201">
        <v>7</v>
      </c>
      <c r="VCF1215" s="201">
        <v>2</v>
      </c>
      <c r="VCG1215" s="202" t="s">
        <v>237</v>
      </c>
      <c r="VCH1215" s="203">
        <v>0</v>
      </c>
      <c r="VCI1215" s="203">
        <v>210</v>
      </c>
      <c r="VCJ1215" s="75">
        <f t="shared" si="551"/>
        <v>448.774</v>
      </c>
      <c r="VCK1215" s="200" t="s">
        <v>29</v>
      </c>
      <c r="VCL1215" s="255" t="s">
        <v>26</v>
      </c>
      <c r="VCM1215" s="201">
        <v>7</v>
      </c>
      <c r="VCN1215" s="201">
        <v>2</v>
      </c>
      <c r="VCO1215" s="202" t="s">
        <v>237</v>
      </c>
      <c r="VCP1215" s="203">
        <v>0</v>
      </c>
      <c r="VCQ1215" s="203">
        <v>210</v>
      </c>
      <c r="VCR1215" s="75">
        <f t="shared" si="551"/>
        <v>448.774</v>
      </c>
      <c r="VCS1215" s="200" t="s">
        <v>29</v>
      </c>
      <c r="VCT1215" s="255" t="s">
        <v>26</v>
      </c>
      <c r="VCU1215" s="201">
        <v>7</v>
      </c>
      <c r="VCV1215" s="201">
        <v>2</v>
      </c>
      <c r="VCW1215" s="202" t="s">
        <v>237</v>
      </c>
      <c r="VCX1215" s="203">
        <v>0</v>
      </c>
      <c r="VCY1215" s="203">
        <v>210</v>
      </c>
      <c r="VCZ1215" s="75">
        <f t="shared" si="551"/>
        <v>448.774</v>
      </c>
      <c r="VDA1215" s="200" t="s">
        <v>29</v>
      </c>
      <c r="VDB1215" s="255" t="s">
        <v>26</v>
      </c>
      <c r="VDC1215" s="201">
        <v>7</v>
      </c>
      <c r="VDD1215" s="201">
        <v>2</v>
      </c>
      <c r="VDE1215" s="202" t="s">
        <v>237</v>
      </c>
      <c r="VDF1215" s="203">
        <v>0</v>
      </c>
      <c r="VDG1215" s="203">
        <v>210</v>
      </c>
      <c r="VDH1215" s="75">
        <f t="shared" si="551"/>
        <v>448.774</v>
      </c>
      <c r="VDI1215" s="200" t="s">
        <v>29</v>
      </c>
      <c r="VDJ1215" s="255" t="s">
        <v>26</v>
      </c>
      <c r="VDK1215" s="201">
        <v>7</v>
      </c>
      <c r="VDL1215" s="201">
        <v>2</v>
      </c>
      <c r="VDM1215" s="202" t="s">
        <v>237</v>
      </c>
      <c r="VDN1215" s="203">
        <v>0</v>
      </c>
      <c r="VDO1215" s="203">
        <v>210</v>
      </c>
      <c r="VDP1215" s="75">
        <f t="shared" si="551"/>
        <v>448.774</v>
      </c>
      <c r="VDQ1215" s="200" t="s">
        <v>29</v>
      </c>
      <c r="VDR1215" s="255" t="s">
        <v>26</v>
      </c>
      <c r="VDS1215" s="201">
        <v>7</v>
      </c>
      <c r="VDT1215" s="201">
        <v>2</v>
      </c>
      <c r="VDU1215" s="202" t="s">
        <v>237</v>
      </c>
      <c r="VDV1215" s="203">
        <v>0</v>
      </c>
      <c r="VDW1215" s="203">
        <v>210</v>
      </c>
      <c r="VDX1215" s="75">
        <f t="shared" si="551"/>
        <v>448.774</v>
      </c>
      <c r="VDY1215" s="200" t="s">
        <v>29</v>
      </c>
      <c r="VDZ1215" s="255" t="s">
        <v>26</v>
      </c>
      <c r="VEA1215" s="201">
        <v>7</v>
      </c>
      <c r="VEB1215" s="201">
        <v>2</v>
      </c>
      <c r="VEC1215" s="202" t="s">
        <v>237</v>
      </c>
      <c r="VED1215" s="203">
        <v>0</v>
      </c>
      <c r="VEE1215" s="203">
        <v>210</v>
      </c>
      <c r="VEF1215" s="75">
        <f t="shared" si="551"/>
        <v>448.774</v>
      </c>
      <c r="VEG1215" s="200" t="s">
        <v>29</v>
      </c>
      <c r="VEH1215" s="255" t="s">
        <v>26</v>
      </c>
      <c r="VEI1215" s="201">
        <v>7</v>
      </c>
      <c r="VEJ1215" s="201">
        <v>2</v>
      </c>
      <c r="VEK1215" s="202" t="s">
        <v>237</v>
      </c>
      <c r="VEL1215" s="203">
        <v>0</v>
      </c>
      <c r="VEM1215" s="203">
        <v>210</v>
      </c>
      <c r="VEN1215" s="75">
        <f t="shared" ref="VEN1215:VGR1215" si="552">VEN1216+VEN1217</f>
        <v>448.774</v>
      </c>
      <c r="VEO1215" s="200" t="s">
        <v>29</v>
      </c>
      <c r="VEP1215" s="255" t="s">
        <v>26</v>
      </c>
      <c r="VEQ1215" s="201">
        <v>7</v>
      </c>
      <c r="VER1215" s="201">
        <v>2</v>
      </c>
      <c r="VES1215" s="202" t="s">
        <v>237</v>
      </c>
      <c r="VET1215" s="203">
        <v>0</v>
      </c>
      <c r="VEU1215" s="203">
        <v>210</v>
      </c>
      <c r="VEV1215" s="75">
        <f t="shared" si="552"/>
        <v>448.774</v>
      </c>
      <c r="VEW1215" s="200" t="s">
        <v>29</v>
      </c>
      <c r="VEX1215" s="255" t="s">
        <v>26</v>
      </c>
      <c r="VEY1215" s="201">
        <v>7</v>
      </c>
      <c r="VEZ1215" s="201">
        <v>2</v>
      </c>
      <c r="VFA1215" s="202" t="s">
        <v>237</v>
      </c>
      <c r="VFB1215" s="203">
        <v>0</v>
      </c>
      <c r="VFC1215" s="203">
        <v>210</v>
      </c>
      <c r="VFD1215" s="75">
        <f t="shared" si="552"/>
        <v>448.774</v>
      </c>
      <c r="VFE1215" s="200" t="s">
        <v>29</v>
      </c>
      <c r="VFF1215" s="255" t="s">
        <v>26</v>
      </c>
      <c r="VFG1215" s="201">
        <v>7</v>
      </c>
      <c r="VFH1215" s="201">
        <v>2</v>
      </c>
      <c r="VFI1215" s="202" t="s">
        <v>237</v>
      </c>
      <c r="VFJ1215" s="203">
        <v>0</v>
      </c>
      <c r="VFK1215" s="203">
        <v>210</v>
      </c>
      <c r="VFL1215" s="75">
        <f t="shared" si="552"/>
        <v>448.774</v>
      </c>
      <c r="VFM1215" s="200" t="s">
        <v>29</v>
      </c>
      <c r="VFN1215" s="255" t="s">
        <v>26</v>
      </c>
      <c r="VFO1215" s="201">
        <v>7</v>
      </c>
      <c r="VFP1215" s="201">
        <v>2</v>
      </c>
      <c r="VFQ1215" s="202" t="s">
        <v>237</v>
      </c>
      <c r="VFR1215" s="203">
        <v>0</v>
      </c>
      <c r="VFS1215" s="203">
        <v>210</v>
      </c>
      <c r="VFT1215" s="75">
        <f t="shared" si="552"/>
        <v>448.774</v>
      </c>
      <c r="VFU1215" s="200" t="s">
        <v>29</v>
      </c>
      <c r="VFV1215" s="255" t="s">
        <v>26</v>
      </c>
      <c r="VFW1215" s="201">
        <v>7</v>
      </c>
      <c r="VFX1215" s="201">
        <v>2</v>
      </c>
      <c r="VFY1215" s="202" t="s">
        <v>237</v>
      </c>
      <c r="VFZ1215" s="203">
        <v>0</v>
      </c>
      <c r="VGA1215" s="203">
        <v>210</v>
      </c>
      <c r="VGB1215" s="75">
        <f t="shared" si="552"/>
        <v>448.774</v>
      </c>
      <c r="VGC1215" s="200" t="s">
        <v>29</v>
      </c>
      <c r="VGD1215" s="255" t="s">
        <v>26</v>
      </c>
      <c r="VGE1215" s="201">
        <v>7</v>
      </c>
      <c r="VGF1215" s="201">
        <v>2</v>
      </c>
      <c r="VGG1215" s="202" t="s">
        <v>237</v>
      </c>
      <c r="VGH1215" s="203">
        <v>0</v>
      </c>
      <c r="VGI1215" s="203">
        <v>210</v>
      </c>
      <c r="VGJ1215" s="75">
        <f t="shared" si="552"/>
        <v>448.774</v>
      </c>
      <c r="VGK1215" s="200" t="s">
        <v>29</v>
      </c>
      <c r="VGL1215" s="255" t="s">
        <v>26</v>
      </c>
      <c r="VGM1215" s="201">
        <v>7</v>
      </c>
      <c r="VGN1215" s="201">
        <v>2</v>
      </c>
      <c r="VGO1215" s="202" t="s">
        <v>237</v>
      </c>
      <c r="VGP1215" s="203">
        <v>0</v>
      </c>
      <c r="VGQ1215" s="203">
        <v>210</v>
      </c>
      <c r="VGR1215" s="75">
        <f t="shared" si="552"/>
        <v>448.774</v>
      </c>
      <c r="VGS1215" s="200" t="s">
        <v>29</v>
      </c>
      <c r="VGT1215" s="255" t="s">
        <v>26</v>
      </c>
      <c r="VGU1215" s="201">
        <v>7</v>
      </c>
      <c r="VGV1215" s="201">
        <v>2</v>
      </c>
      <c r="VGW1215" s="202" t="s">
        <v>237</v>
      </c>
      <c r="VGX1215" s="203">
        <v>0</v>
      </c>
      <c r="VGY1215" s="203">
        <v>210</v>
      </c>
      <c r="VGZ1215" s="75">
        <f t="shared" ref="VGZ1215:VJD1215" si="553">VGZ1216+VGZ1217</f>
        <v>448.774</v>
      </c>
      <c r="VHA1215" s="200" t="s">
        <v>29</v>
      </c>
      <c r="VHB1215" s="255" t="s">
        <v>26</v>
      </c>
      <c r="VHC1215" s="201">
        <v>7</v>
      </c>
      <c r="VHD1215" s="201">
        <v>2</v>
      </c>
      <c r="VHE1215" s="202" t="s">
        <v>237</v>
      </c>
      <c r="VHF1215" s="203">
        <v>0</v>
      </c>
      <c r="VHG1215" s="203">
        <v>210</v>
      </c>
      <c r="VHH1215" s="75">
        <f t="shared" si="553"/>
        <v>448.774</v>
      </c>
      <c r="VHI1215" s="200" t="s">
        <v>29</v>
      </c>
      <c r="VHJ1215" s="255" t="s">
        <v>26</v>
      </c>
      <c r="VHK1215" s="201">
        <v>7</v>
      </c>
      <c r="VHL1215" s="201">
        <v>2</v>
      </c>
      <c r="VHM1215" s="202" t="s">
        <v>237</v>
      </c>
      <c r="VHN1215" s="203">
        <v>0</v>
      </c>
      <c r="VHO1215" s="203">
        <v>210</v>
      </c>
      <c r="VHP1215" s="75">
        <f t="shared" si="553"/>
        <v>448.774</v>
      </c>
      <c r="VHQ1215" s="200" t="s">
        <v>29</v>
      </c>
      <c r="VHR1215" s="255" t="s">
        <v>26</v>
      </c>
      <c r="VHS1215" s="201">
        <v>7</v>
      </c>
      <c r="VHT1215" s="201">
        <v>2</v>
      </c>
      <c r="VHU1215" s="202" t="s">
        <v>237</v>
      </c>
      <c r="VHV1215" s="203">
        <v>0</v>
      </c>
      <c r="VHW1215" s="203">
        <v>210</v>
      </c>
      <c r="VHX1215" s="75">
        <f t="shared" si="553"/>
        <v>448.774</v>
      </c>
      <c r="VHY1215" s="200" t="s">
        <v>29</v>
      </c>
      <c r="VHZ1215" s="255" t="s">
        <v>26</v>
      </c>
      <c r="VIA1215" s="201">
        <v>7</v>
      </c>
      <c r="VIB1215" s="201">
        <v>2</v>
      </c>
      <c r="VIC1215" s="202" t="s">
        <v>237</v>
      </c>
      <c r="VID1215" s="203">
        <v>0</v>
      </c>
      <c r="VIE1215" s="203">
        <v>210</v>
      </c>
      <c r="VIF1215" s="75">
        <f t="shared" si="553"/>
        <v>448.774</v>
      </c>
      <c r="VIG1215" s="200" t="s">
        <v>29</v>
      </c>
      <c r="VIH1215" s="255" t="s">
        <v>26</v>
      </c>
      <c r="VII1215" s="201">
        <v>7</v>
      </c>
      <c r="VIJ1215" s="201">
        <v>2</v>
      </c>
      <c r="VIK1215" s="202" t="s">
        <v>237</v>
      </c>
      <c r="VIL1215" s="203">
        <v>0</v>
      </c>
      <c r="VIM1215" s="203">
        <v>210</v>
      </c>
      <c r="VIN1215" s="75">
        <f t="shared" si="553"/>
        <v>448.774</v>
      </c>
      <c r="VIO1215" s="200" t="s">
        <v>29</v>
      </c>
      <c r="VIP1215" s="255" t="s">
        <v>26</v>
      </c>
      <c r="VIQ1215" s="201">
        <v>7</v>
      </c>
      <c r="VIR1215" s="201">
        <v>2</v>
      </c>
      <c r="VIS1215" s="202" t="s">
        <v>237</v>
      </c>
      <c r="VIT1215" s="203">
        <v>0</v>
      </c>
      <c r="VIU1215" s="203">
        <v>210</v>
      </c>
      <c r="VIV1215" s="75">
        <f t="shared" si="553"/>
        <v>448.774</v>
      </c>
      <c r="VIW1215" s="200" t="s">
        <v>29</v>
      </c>
      <c r="VIX1215" s="255" t="s">
        <v>26</v>
      </c>
      <c r="VIY1215" s="201">
        <v>7</v>
      </c>
      <c r="VIZ1215" s="201">
        <v>2</v>
      </c>
      <c r="VJA1215" s="202" t="s">
        <v>237</v>
      </c>
      <c r="VJB1215" s="203">
        <v>0</v>
      </c>
      <c r="VJC1215" s="203">
        <v>210</v>
      </c>
      <c r="VJD1215" s="75">
        <f t="shared" si="553"/>
        <v>448.774</v>
      </c>
      <c r="VJE1215" s="200" t="s">
        <v>29</v>
      </c>
      <c r="VJF1215" s="255" t="s">
        <v>26</v>
      </c>
      <c r="VJG1215" s="201">
        <v>7</v>
      </c>
      <c r="VJH1215" s="201">
        <v>2</v>
      </c>
      <c r="VJI1215" s="202" t="s">
        <v>237</v>
      </c>
      <c r="VJJ1215" s="203">
        <v>0</v>
      </c>
      <c r="VJK1215" s="203">
        <v>210</v>
      </c>
      <c r="VJL1215" s="75">
        <f t="shared" ref="VJL1215:VLP1215" si="554">VJL1216+VJL1217</f>
        <v>448.774</v>
      </c>
      <c r="VJM1215" s="200" t="s">
        <v>29</v>
      </c>
      <c r="VJN1215" s="255" t="s">
        <v>26</v>
      </c>
      <c r="VJO1215" s="201">
        <v>7</v>
      </c>
      <c r="VJP1215" s="201">
        <v>2</v>
      </c>
      <c r="VJQ1215" s="202" t="s">
        <v>237</v>
      </c>
      <c r="VJR1215" s="203">
        <v>0</v>
      </c>
      <c r="VJS1215" s="203">
        <v>210</v>
      </c>
      <c r="VJT1215" s="75">
        <f t="shared" si="554"/>
        <v>448.774</v>
      </c>
      <c r="VJU1215" s="200" t="s">
        <v>29</v>
      </c>
      <c r="VJV1215" s="255" t="s">
        <v>26</v>
      </c>
      <c r="VJW1215" s="201">
        <v>7</v>
      </c>
      <c r="VJX1215" s="201">
        <v>2</v>
      </c>
      <c r="VJY1215" s="202" t="s">
        <v>237</v>
      </c>
      <c r="VJZ1215" s="203">
        <v>0</v>
      </c>
      <c r="VKA1215" s="203">
        <v>210</v>
      </c>
      <c r="VKB1215" s="75">
        <f t="shared" si="554"/>
        <v>448.774</v>
      </c>
      <c r="VKC1215" s="200" t="s">
        <v>29</v>
      </c>
      <c r="VKD1215" s="255" t="s">
        <v>26</v>
      </c>
      <c r="VKE1215" s="201">
        <v>7</v>
      </c>
      <c r="VKF1215" s="201">
        <v>2</v>
      </c>
      <c r="VKG1215" s="202" t="s">
        <v>237</v>
      </c>
      <c r="VKH1215" s="203">
        <v>0</v>
      </c>
      <c r="VKI1215" s="203">
        <v>210</v>
      </c>
      <c r="VKJ1215" s="75">
        <f t="shared" si="554"/>
        <v>448.774</v>
      </c>
      <c r="VKK1215" s="200" t="s">
        <v>29</v>
      </c>
      <c r="VKL1215" s="255" t="s">
        <v>26</v>
      </c>
      <c r="VKM1215" s="201">
        <v>7</v>
      </c>
      <c r="VKN1215" s="201">
        <v>2</v>
      </c>
      <c r="VKO1215" s="202" t="s">
        <v>237</v>
      </c>
      <c r="VKP1215" s="203">
        <v>0</v>
      </c>
      <c r="VKQ1215" s="203">
        <v>210</v>
      </c>
      <c r="VKR1215" s="75">
        <f t="shared" si="554"/>
        <v>448.774</v>
      </c>
      <c r="VKS1215" s="200" t="s">
        <v>29</v>
      </c>
      <c r="VKT1215" s="255" t="s">
        <v>26</v>
      </c>
      <c r="VKU1215" s="201">
        <v>7</v>
      </c>
      <c r="VKV1215" s="201">
        <v>2</v>
      </c>
      <c r="VKW1215" s="202" t="s">
        <v>237</v>
      </c>
      <c r="VKX1215" s="203">
        <v>0</v>
      </c>
      <c r="VKY1215" s="203">
        <v>210</v>
      </c>
      <c r="VKZ1215" s="75">
        <f t="shared" si="554"/>
        <v>448.774</v>
      </c>
      <c r="VLA1215" s="200" t="s">
        <v>29</v>
      </c>
      <c r="VLB1215" s="255" t="s">
        <v>26</v>
      </c>
      <c r="VLC1215" s="201">
        <v>7</v>
      </c>
      <c r="VLD1215" s="201">
        <v>2</v>
      </c>
      <c r="VLE1215" s="202" t="s">
        <v>237</v>
      </c>
      <c r="VLF1215" s="203">
        <v>0</v>
      </c>
      <c r="VLG1215" s="203">
        <v>210</v>
      </c>
      <c r="VLH1215" s="75">
        <f t="shared" si="554"/>
        <v>448.774</v>
      </c>
      <c r="VLI1215" s="200" t="s">
        <v>29</v>
      </c>
      <c r="VLJ1215" s="255" t="s">
        <v>26</v>
      </c>
      <c r="VLK1215" s="201">
        <v>7</v>
      </c>
      <c r="VLL1215" s="201">
        <v>2</v>
      </c>
      <c r="VLM1215" s="202" t="s">
        <v>237</v>
      </c>
      <c r="VLN1215" s="203">
        <v>0</v>
      </c>
      <c r="VLO1215" s="203">
        <v>210</v>
      </c>
      <c r="VLP1215" s="75">
        <f t="shared" si="554"/>
        <v>448.774</v>
      </c>
      <c r="VLQ1215" s="200" t="s">
        <v>29</v>
      </c>
      <c r="VLR1215" s="255" t="s">
        <v>26</v>
      </c>
      <c r="VLS1215" s="201">
        <v>7</v>
      </c>
      <c r="VLT1215" s="201">
        <v>2</v>
      </c>
      <c r="VLU1215" s="202" t="s">
        <v>237</v>
      </c>
      <c r="VLV1215" s="203">
        <v>0</v>
      </c>
      <c r="VLW1215" s="203">
        <v>210</v>
      </c>
      <c r="VLX1215" s="75">
        <f t="shared" ref="VLX1215:VOB1215" si="555">VLX1216+VLX1217</f>
        <v>448.774</v>
      </c>
      <c r="VLY1215" s="200" t="s">
        <v>29</v>
      </c>
      <c r="VLZ1215" s="255" t="s">
        <v>26</v>
      </c>
      <c r="VMA1215" s="201">
        <v>7</v>
      </c>
      <c r="VMB1215" s="201">
        <v>2</v>
      </c>
      <c r="VMC1215" s="202" t="s">
        <v>237</v>
      </c>
      <c r="VMD1215" s="203">
        <v>0</v>
      </c>
      <c r="VME1215" s="203">
        <v>210</v>
      </c>
      <c r="VMF1215" s="75">
        <f t="shared" si="555"/>
        <v>448.774</v>
      </c>
      <c r="VMG1215" s="200" t="s">
        <v>29</v>
      </c>
      <c r="VMH1215" s="255" t="s">
        <v>26</v>
      </c>
      <c r="VMI1215" s="201">
        <v>7</v>
      </c>
      <c r="VMJ1215" s="201">
        <v>2</v>
      </c>
      <c r="VMK1215" s="202" t="s">
        <v>237</v>
      </c>
      <c r="VML1215" s="203">
        <v>0</v>
      </c>
      <c r="VMM1215" s="203">
        <v>210</v>
      </c>
      <c r="VMN1215" s="75">
        <f t="shared" si="555"/>
        <v>448.774</v>
      </c>
      <c r="VMO1215" s="200" t="s">
        <v>29</v>
      </c>
      <c r="VMP1215" s="255" t="s">
        <v>26</v>
      </c>
      <c r="VMQ1215" s="201">
        <v>7</v>
      </c>
      <c r="VMR1215" s="201">
        <v>2</v>
      </c>
      <c r="VMS1215" s="202" t="s">
        <v>237</v>
      </c>
      <c r="VMT1215" s="203">
        <v>0</v>
      </c>
      <c r="VMU1215" s="203">
        <v>210</v>
      </c>
      <c r="VMV1215" s="75">
        <f t="shared" si="555"/>
        <v>448.774</v>
      </c>
      <c r="VMW1215" s="200" t="s">
        <v>29</v>
      </c>
      <c r="VMX1215" s="255" t="s">
        <v>26</v>
      </c>
      <c r="VMY1215" s="201">
        <v>7</v>
      </c>
      <c r="VMZ1215" s="201">
        <v>2</v>
      </c>
      <c r="VNA1215" s="202" t="s">
        <v>237</v>
      </c>
      <c r="VNB1215" s="203">
        <v>0</v>
      </c>
      <c r="VNC1215" s="203">
        <v>210</v>
      </c>
      <c r="VND1215" s="75">
        <f t="shared" si="555"/>
        <v>448.774</v>
      </c>
      <c r="VNE1215" s="200" t="s">
        <v>29</v>
      </c>
      <c r="VNF1215" s="255" t="s">
        <v>26</v>
      </c>
      <c r="VNG1215" s="201">
        <v>7</v>
      </c>
      <c r="VNH1215" s="201">
        <v>2</v>
      </c>
      <c r="VNI1215" s="202" t="s">
        <v>237</v>
      </c>
      <c r="VNJ1215" s="203">
        <v>0</v>
      </c>
      <c r="VNK1215" s="203">
        <v>210</v>
      </c>
      <c r="VNL1215" s="75">
        <f t="shared" si="555"/>
        <v>448.774</v>
      </c>
      <c r="VNM1215" s="200" t="s">
        <v>29</v>
      </c>
      <c r="VNN1215" s="255" t="s">
        <v>26</v>
      </c>
      <c r="VNO1215" s="201">
        <v>7</v>
      </c>
      <c r="VNP1215" s="201">
        <v>2</v>
      </c>
      <c r="VNQ1215" s="202" t="s">
        <v>237</v>
      </c>
      <c r="VNR1215" s="203">
        <v>0</v>
      </c>
      <c r="VNS1215" s="203">
        <v>210</v>
      </c>
      <c r="VNT1215" s="75">
        <f t="shared" si="555"/>
        <v>448.774</v>
      </c>
      <c r="VNU1215" s="200" t="s">
        <v>29</v>
      </c>
      <c r="VNV1215" s="255" t="s">
        <v>26</v>
      </c>
      <c r="VNW1215" s="201">
        <v>7</v>
      </c>
      <c r="VNX1215" s="201">
        <v>2</v>
      </c>
      <c r="VNY1215" s="202" t="s">
        <v>237</v>
      </c>
      <c r="VNZ1215" s="203">
        <v>0</v>
      </c>
      <c r="VOA1215" s="203">
        <v>210</v>
      </c>
      <c r="VOB1215" s="75">
        <f t="shared" si="555"/>
        <v>448.774</v>
      </c>
      <c r="VOC1215" s="200" t="s">
        <v>29</v>
      </c>
      <c r="VOD1215" s="255" t="s">
        <v>26</v>
      </c>
      <c r="VOE1215" s="201">
        <v>7</v>
      </c>
      <c r="VOF1215" s="201">
        <v>2</v>
      </c>
      <c r="VOG1215" s="202" t="s">
        <v>237</v>
      </c>
      <c r="VOH1215" s="203">
        <v>0</v>
      </c>
      <c r="VOI1215" s="203">
        <v>210</v>
      </c>
      <c r="VOJ1215" s="75">
        <f t="shared" ref="VOJ1215:VQN1215" si="556">VOJ1216+VOJ1217</f>
        <v>448.774</v>
      </c>
      <c r="VOK1215" s="200" t="s">
        <v>29</v>
      </c>
      <c r="VOL1215" s="255" t="s">
        <v>26</v>
      </c>
      <c r="VOM1215" s="201">
        <v>7</v>
      </c>
      <c r="VON1215" s="201">
        <v>2</v>
      </c>
      <c r="VOO1215" s="202" t="s">
        <v>237</v>
      </c>
      <c r="VOP1215" s="203">
        <v>0</v>
      </c>
      <c r="VOQ1215" s="203">
        <v>210</v>
      </c>
      <c r="VOR1215" s="75">
        <f t="shared" si="556"/>
        <v>448.774</v>
      </c>
      <c r="VOS1215" s="200" t="s">
        <v>29</v>
      </c>
      <c r="VOT1215" s="255" t="s">
        <v>26</v>
      </c>
      <c r="VOU1215" s="201">
        <v>7</v>
      </c>
      <c r="VOV1215" s="201">
        <v>2</v>
      </c>
      <c r="VOW1215" s="202" t="s">
        <v>237</v>
      </c>
      <c r="VOX1215" s="203">
        <v>0</v>
      </c>
      <c r="VOY1215" s="203">
        <v>210</v>
      </c>
      <c r="VOZ1215" s="75">
        <f t="shared" si="556"/>
        <v>448.774</v>
      </c>
      <c r="VPA1215" s="200" t="s">
        <v>29</v>
      </c>
      <c r="VPB1215" s="255" t="s">
        <v>26</v>
      </c>
      <c r="VPC1215" s="201">
        <v>7</v>
      </c>
      <c r="VPD1215" s="201">
        <v>2</v>
      </c>
      <c r="VPE1215" s="202" t="s">
        <v>237</v>
      </c>
      <c r="VPF1215" s="203">
        <v>0</v>
      </c>
      <c r="VPG1215" s="203">
        <v>210</v>
      </c>
      <c r="VPH1215" s="75">
        <f t="shared" si="556"/>
        <v>448.774</v>
      </c>
      <c r="VPI1215" s="200" t="s">
        <v>29</v>
      </c>
      <c r="VPJ1215" s="255" t="s">
        <v>26</v>
      </c>
      <c r="VPK1215" s="201">
        <v>7</v>
      </c>
      <c r="VPL1215" s="201">
        <v>2</v>
      </c>
      <c r="VPM1215" s="202" t="s">
        <v>237</v>
      </c>
      <c r="VPN1215" s="203">
        <v>0</v>
      </c>
      <c r="VPO1215" s="203">
        <v>210</v>
      </c>
      <c r="VPP1215" s="75">
        <f t="shared" si="556"/>
        <v>448.774</v>
      </c>
      <c r="VPQ1215" s="200" t="s">
        <v>29</v>
      </c>
      <c r="VPR1215" s="255" t="s">
        <v>26</v>
      </c>
      <c r="VPS1215" s="201">
        <v>7</v>
      </c>
      <c r="VPT1215" s="201">
        <v>2</v>
      </c>
      <c r="VPU1215" s="202" t="s">
        <v>237</v>
      </c>
      <c r="VPV1215" s="203">
        <v>0</v>
      </c>
      <c r="VPW1215" s="203">
        <v>210</v>
      </c>
      <c r="VPX1215" s="75">
        <f t="shared" si="556"/>
        <v>448.774</v>
      </c>
      <c r="VPY1215" s="200" t="s">
        <v>29</v>
      </c>
      <c r="VPZ1215" s="255" t="s">
        <v>26</v>
      </c>
      <c r="VQA1215" s="201">
        <v>7</v>
      </c>
      <c r="VQB1215" s="201">
        <v>2</v>
      </c>
      <c r="VQC1215" s="202" t="s">
        <v>237</v>
      </c>
      <c r="VQD1215" s="203">
        <v>0</v>
      </c>
      <c r="VQE1215" s="203">
        <v>210</v>
      </c>
      <c r="VQF1215" s="75">
        <f t="shared" si="556"/>
        <v>448.774</v>
      </c>
      <c r="VQG1215" s="200" t="s">
        <v>29</v>
      </c>
      <c r="VQH1215" s="255" t="s">
        <v>26</v>
      </c>
      <c r="VQI1215" s="201">
        <v>7</v>
      </c>
      <c r="VQJ1215" s="201">
        <v>2</v>
      </c>
      <c r="VQK1215" s="202" t="s">
        <v>237</v>
      </c>
      <c r="VQL1215" s="203">
        <v>0</v>
      </c>
      <c r="VQM1215" s="203">
        <v>210</v>
      </c>
      <c r="VQN1215" s="75">
        <f t="shared" si="556"/>
        <v>448.774</v>
      </c>
      <c r="VQO1215" s="200" t="s">
        <v>29</v>
      </c>
      <c r="VQP1215" s="255" t="s">
        <v>26</v>
      </c>
      <c r="VQQ1215" s="201">
        <v>7</v>
      </c>
      <c r="VQR1215" s="201">
        <v>2</v>
      </c>
      <c r="VQS1215" s="202" t="s">
        <v>237</v>
      </c>
      <c r="VQT1215" s="203">
        <v>0</v>
      </c>
      <c r="VQU1215" s="203">
        <v>210</v>
      </c>
      <c r="VQV1215" s="75">
        <f t="shared" ref="VQV1215:VSZ1215" si="557">VQV1216+VQV1217</f>
        <v>448.774</v>
      </c>
      <c r="VQW1215" s="200" t="s">
        <v>29</v>
      </c>
      <c r="VQX1215" s="255" t="s">
        <v>26</v>
      </c>
      <c r="VQY1215" s="201">
        <v>7</v>
      </c>
      <c r="VQZ1215" s="201">
        <v>2</v>
      </c>
      <c r="VRA1215" s="202" t="s">
        <v>237</v>
      </c>
      <c r="VRB1215" s="203">
        <v>0</v>
      </c>
      <c r="VRC1215" s="203">
        <v>210</v>
      </c>
      <c r="VRD1215" s="75">
        <f t="shared" si="557"/>
        <v>448.774</v>
      </c>
      <c r="VRE1215" s="200" t="s">
        <v>29</v>
      </c>
      <c r="VRF1215" s="255" t="s">
        <v>26</v>
      </c>
      <c r="VRG1215" s="201">
        <v>7</v>
      </c>
      <c r="VRH1215" s="201">
        <v>2</v>
      </c>
      <c r="VRI1215" s="202" t="s">
        <v>237</v>
      </c>
      <c r="VRJ1215" s="203">
        <v>0</v>
      </c>
      <c r="VRK1215" s="203">
        <v>210</v>
      </c>
      <c r="VRL1215" s="75">
        <f t="shared" si="557"/>
        <v>448.774</v>
      </c>
      <c r="VRM1215" s="200" t="s">
        <v>29</v>
      </c>
      <c r="VRN1215" s="255" t="s">
        <v>26</v>
      </c>
      <c r="VRO1215" s="201">
        <v>7</v>
      </c>
      <c r="VRP1215" s="201">
        <v>2</v>
      </c>
      <c r="VRQ1215" s="202" t="s">
        <v>237</v>
      </c>
      <c r="VRR1215" s="203">
        <v>0</v>
      </c>
      <c r="VRS1215" s="203">
        <v>210</v>
      </c>
      <c r="VRT1215" s="75">
        <f t="shared" si="557"/>
        <v>448.774</v>
      </c>
      <c r="VRU1215" s="200" t="s">
        <v>29</v>
      </c>
      <c r="VRV1215" s="255" t="s">
        <v>26</v>
      </c>
      <c r="VRW1215" s="201">
        <v>7</v>
      </c>
      <c r="VRX1215" s="201">
        <v>2</v>
      </c>
      <c r="VRY1215" s="202" t="s">
        <v>237</v>
      </c>
      <c r="VRZ1215" s="203">
        <v>0</v>
      </c>
      <c r="VSA1215" s="203">
        <v>210</v>
      </c>
      <c r="VSB1215" s="75">
        <f t="shared" si="557"/>
        <v>448.774</v>
      </c>
      <c r="VSC1215" s="200" t="s">
        <v>29</v>
      </c>
      <c r="VSD1215" s="255" t="s">
        <v>26</v>
      </c>
      <c r="VSE1215" s="201">
        <v>7</v>
      </c>
      <c r="VSF1215" s="201">
        <v>2</v>
      </c>
      <c r="VSG1215" s="202" t="s">
        <v>237</v>
      </c>
      <c r="VSH1215" s="203">
        <v>0</v>
      </c>
      <c r="VSI1215" s="203">
        <v>210</v>
      </c>
      <c r="VSJ1215" s="75">
        <f t="shared" si="557"/>
        <v>448.774</v>
      </c>
      <c r="VSK1215" s="200" t="s">
        <v>29</v>
      </c>
      <c r="VSL1215" s="255" t="s">
        <v>26</v>
      </c>
      <c r="VSM1215" s="201">
        <v>7</v>
      </c>
      <c r="VSN1215" s="201">
        <v>2</v>
      </c>
      <c r="VSO1215" s="202" t="s">
        <v>237</v>
      </c>
      <c r="VSP1215" s="203">
        <v>0</v>
      </c>
      <c r="VSQ1215" s="203">
        <v>210</v>
      </c>
      <c r="VSR1215" s="75">
        <f t="shared" si="557"/>
        <v>448.774</v>
      </c>
      <c r="VSS1215" s="200" t="s">
        <v>29</v>
      </c>
      <c r="VST1215" s="255" t="s">
        <v>26</v>
      </c>
      <c r="VSU1215" s="201">
        <v>7</v>
      </c>
      <c r="VSV1215" s="201">
        <v>2</v>
      </c>
      <c r="VSW1215" s="202" t="s">
        <v>237</v>
      </c>
      <c r="VSX1215" s="203">
        <v>0</v>
      </c>
      <c r="VSY1215" s="203">
        <v>210</v>
      </c>
      <c r="VSZ1215" s="75">
        <f t="shared" si="557"/>
        <v>448.774</v>
      </c>
      <c r="VTA1215" s="200" t="s">
        <v>29</v>
      </c>
      <c r="VTB1215" s="255" t="s">
        <v>26</v>
      </c>
      <c r="VTC1215" s="201">
        <v>7</v>
      </c>
      <c r="VTD1215" s="201">
        <v>2</v>
      </c>
      <c r="VTE1215" s="202" t="s">
        <v>237</v>
      </c>
      <c r="VTF1215" s="203">
        <v>0</v>
      </c>
      <c r="VTG1215" s="203">
        <v>210</v>
      </c>
      <c r="VTH1215" s="75">
        <f t="shared" ref="VTH1215:VVL1215" si="558">VTH1216+VTH1217</f>
        <v>448.774</v>
      </c>
      <c r="VTI1215" s="200" t="s">
        <v>29</v>
      </c>
      <c r="VTJ1215" s="255" t="s">
        <v>26</v>
      </c>
      <c r="VTK1215" s="201">
        <v>7</v>
      </c>
      <c r="VTL1215" s="201">
        <v>2</v>
      </c>
      <c r="VTM1215" s="202" t="s">
        <v>237</v>
      </c>
      <c r="VTN1215" s="203">
        <v>0</v>
      </c>
      <c r="VTO1215" s="203">
        <v>210</v>
      </c>
      <c r="VTP1215" s="75">
        <f t="shared" si="558"/>
        <v>448.774</v>
      </c>
      <c r="VTQ1215" s="200" t="s">
        <v>29</v>
      </c>
      <c r="VTR1215" s="255" t="s">
        <v>26</v>
      </c>
      <c r="VTS1215" s="201">
        <v>7</v>
      </c>
      <c r="VTT1215" s="201">
        <v>2</v>
      </c>
      <c r="VTU1215" s="202" t="s">
        <v>237</v>
      </c>
      <c r="VTV1215" s="203">
        <v>0</v>
      </c>
      <c r="VTW1215" s="203">
        <v>210</v>
      </c>
      <c r="VTX1215" s="75">
        <f t="shared" si="558"/>
        <v>448.774</v>
      </c>
      <c r="VTY1215" s="200" t="s">
        <v>29</v>
      </c>
      <c r="VTZ1215" s="255" t="s">
        <v>26</v>
      </c>
      <c r="VUA1215" s="201">
        <v>7</v>
      </c>
      <c r="VUB1215" s="201">
        <v>2</v>
      </c>
      <c r="VUC1215" s="202" t="s">
        <v>237</v>
      </c>
      <c r="VUD1215" s="203">
        <v>0</v>
      </c>
      <c r="VUE1215" s="203">
        <v>210</v>
      </c>
      <c r="VUF1215" s="75">
        <f t="shared" si="558"/>
        <v>448.774</v>
      </c>
      <c r="VUG1215" s="200" t="s">
        <v>29</v>
      </c>
      <c r="VUH1215" s="255" t="s">
        <v>26</v>
      </c>
      <c r="VUI1215" s="201">
        <v>7</v>
      </c>
      <c r="VUJ1215" s="201">
        <v>2</v>
      </c>
      <c r="VUK1215" s="202" t="s">
        <v>237</v>
      </c>
      <c r="VUL1215" s="203">
        <v>0</v>
      </c>
      <c r="VUM1215" s="203">
        <v>210</v>
      </c>
      <c r="VUN1215" s="75">
        <f t="shared" si="558"/>
        <v>448.774</v>
      </c>
      <c r="VUO1215" s="200" t="s">
        <v>29</v>
      </c>
      <c r="VUP1215" s="255" t="s">
        <v>26</v>
      </c>
      <c r="VUQ1215" s="201">
        <v>7</v>
      </c>
      <c r="VUR1215" s="201">
        <v>2</v>
      </c>
      <c r="VUS1215" s="202" t="s">
        <v>237</v>
      </c>
      <c r="VUT1215" s="203">
        <v>0</v>
      </c>
      <c r="VUU1215" s="203">
        <v>210</v>
      </c>
      <c r="VUV1215" s="75">
        <f t="shared" si="558"/>
        <v>448.774</v>
      </c>
      <c r="VUW1215" s="200" t="s">
        <v>29</v>
      </c>
      <c r="VUX1215" s="255" t="s">
        <v>26</v>
      </c>
      <c r="VUY1215" s="201">
        <v>7</v>
      </c>
      <c r="VUZ1215" s="201">
        <v>2</v>
      </c>
      <c r="VVA1215" s="202" t="s">
        <v>237</v>
      </c>
      <c r="VVB1215" s="203">
        <v>0</v>
      </c>
      <c r="VVC1215" s="203">
        <v>210</v>
      </c>
      <c r="VVD1215" s="75">
        <f t="shared" si="558"/>
        <v>448.774</v>
      </c>
      <c r="VVE1215" s="200" t="s">
        <v>29</v>
      </c>
      <c r="VVF1215" s="255" t="s">
        <v>26</v>
      </c>
      <c r="VVG1215" s="201">
        <v>7</v>
      </c>
      <c r="VVH1215" s="201">
        <v>2</v>
      </c>
      <c r="VVI1215" s="202" t="s">
        <v>237</v>
      </c>
      <c r="VVJ1215" s="203">
        <v>0</v>
      </c>
      <c r="VVK1215" s="203">
        <v>210</v>
      </c>
      <c r="VVL1215" s="75">
        <f t="shared" si="558"/>
        <v>448.774</v>
      </c>
      <c r="VVM1215" s="200" t="s">
        <v>29</v>
      </c>
      <c r="VVN1215" s="255" t="s">
        <v>26</v>
      </c>
      <c r="VVO1215" s="201">
        <v>7</v>
      </c>
      <c r="VVP1215" s="201">
        <v>2</v>
      </c>
      <c r="VVQ1215" s="202" t="s">
        <v>237</v>
      </c>
      <c r="VVR1215" s="203">
        <v>0</v>
      </c>
      <c r="VVS1215" s="203">
        <v>210</v>
      </c>
      <c r="VVT1215" s="75">
        <f t="shared" ref="VVT1215:VXX1215" si="559">VVT1216+VVT1217</f>
        <v>448.774</v>
      </c>
      <c r="VVU1215" s="200" t="s">
        <v>29</v>
      </c>
      <c r="VVV1215" s="255" t="s">
        <v>26</v>
      </c>
      <c r="VVW1215" s="201">
        <v>7</v>
      </c>
      <c r="VVX1215" s="201">
        <v>2</v>
      </c>
      <c r="VVY1215" s="202" t="s">
        <v>237</v>
      </c>
      <c r="VVZ1215" s="203">
        <v>0</v>
      </c>
      <c r="VWA1215" s="203">
        <v>210</v>
      </c>
      <c r="VWB1215" s="75">
        <f t="shared" si="559"/>
        <v>448.774</v>
      </c>
      <c r="VWC1215" s="200" t="s">
        <v>29</v>
      </c>
      <c r="VWD1215" s="255" t="s">
        <v>26</v>
      </c>
      <c r="VWE1215" s="201">
        <v>7</v>
      </c>
      <c r="VWF1215" s="201">
        <v>2</v>
      </c>
      <c r="VWG1215" s="202" t="s">
        <v>237</v>
      </c>
      <c r="VWH1215" s="203">
        <v>0</v>
      </c>
      <c r="VWI1215" s="203">
        <v>210</v>
      </c>
      <c r="VWJ1215" s="75">
        <f t="shared" si="559"/>
        <v>448.774</v>
      </c>
      <c r="VWK1215" s="200" t="s">
        <v>29</v>
      </c>
      <c r="VWL1215" s="255" t="s">
        <v>26</v>
      </c>
      <c r="VWM1215" s="201">
        <v>7</v>
      </c>
      <c r="VWN1215" s="201">
        <v>2</v>
      </c>
      <c r="VWO1215" s="202" t="s">
        <v>237</v>
      </c>
      <c r="VWP1215" s="203">
        <v>0</v>
      </c>
      <c r="VWQ1215" s="203">
        <v>210</v>
      </c>
      <c r="VWR1215" s="75">
        <f t="shared" si="559"/>
        <v>448.774</v>
      </c>
      <c r="VWS1215" s="200" t="s">
        <v>29</v>
      </c>
      <c r="VWT1215" s="255" t="s">
        <v>26</v>
      </c>
      <c r="VWU1215" s="201">
        <v>7</v>
      </c>
      <c r="VWV1215" s="201">
        <v>2</v>
      </c>
      <c r="VWW1215" s="202" t="s">
        <v>237</v>
      </c>
      <c r="VWX1215" s="203">
        <v>0</v>
      </c>
      <c r="VWY1215" s="203">
        <v>210</v>
      </c>
      <c r="VWZ1215" s="75">
        <f t="shared" si="559"/>
        <v>448.774</v>
      </c>
      <c r="VXA1215" s="200" t="s">
        <v>29</v>
      </c>
      <c r="VXB1215" s="255" t="s">
        <v>26</v>
      </c>
      <c r="VXC1215" s="201">
        <v>7</v>
      </c>
      <c r="VXD1215" s="201">
        <v>2</v>
      </c>
      <c r="VXE1215" s="202" t="s">
        <v>237</v>
      </c>
      <c r="VXF1215" s="203">
        <v>0</v>
      </c>
      <c r="VXG1215" s="203">
        <v>210</v>
      </c>
      <c r="VXH1215" s="75">
        <f t="shared" si="559"/>
        <v>448.774</v>
      </c>
      <c r="VXI1215" s="200" t="s">
        <v>29</v>
      </c>
      <c r="VXJ1215" s="255" t="s">
        <v>26</v>
      </c>
      <c r="VXK1215" s="201">
        <v>7</v>
      </c>
      <c r="VXL1215" s="201">
        <v>2</v>
      </c>
      <c r="VXM1215" s="202" t="s">
        <v>237</v>
      </c>
      <c r="VXN1215" s="203">
        <v>0</v>
      </c>
      <c r="VXO1215" s="203">
        <v>210</v>
      </c>
      <c r="VXP1215" s="75">
        <f t="shared" si="559"/>
        <v>448.774</v>
      </c>
      <c r="VXQ1215" s="200" t="s">
        <v>29</v>
      </c>
      <c r="VXR1215" s="255" t="s">
        <v>26</v>
      </c>
      <c r="VXS1215" s="201">
        <v>7</v>
      </c>
      <c r="VXT1215" s="201">
        <v>2</v>
      </c>
      <c r="VXU1215" s="202" t="s">
        <v>237</v>
      </c>
      <c r="VXV1215" s="203">
        <v>0</v>
      </c>
      <c r="VXW1215" s="203">
        <v>210</v>
      </c>
      <c r="VXX1215" s="75">
        <f t="shared" si="559"/>
        <v>448.774</v>
      </c>
      <c r="VXY1215" s="200" t="s">
        <v>29</v>
      </c>
      <c r="VXZ1215" s="255" t="s">
        <v>26</v>
      </c>
      <c r="VYA1215" s="201">
        <v>7</v>
      </c>
      <c r="VYB1215" s="201">
        <v>2</v>
      </c>
      <c r="VYC1215" s="202" t="s">
        <v>237</v>
      </c>
      <c r="VYD1215" s="203">
        <v>0</v>
      </c>
      <c r="VYE1215" s="203">
        <v>210</v>
      </c>
      <c r="VYF1215" s="75">
        <f t="shared" ref="VYF1215:WAJ1215" si="560">VYF1216+VYF1217</f>
        <v>448.774</v>
      </c>
      <c r="VYG1215" s="200" t="s">
        <v>29</v>
      </c>
      <c r="VYH1215" s="255" t="s">
        <v>26</v>
      </c>
      <c r="VYI1215" s="201">
        <v>7</v>
      </c>
      <c r="VYJ1215" s="201">
        <v>2</v>
      </c>
      <c r="VYK1215" s="202" t="s">
        <v>237</v>
      </c>
      <c r="VYL1215" s="203">
        <v>0</v>
      </c>
      <c r="VYM1215" s="203">
        <v>210</v>
      </c>
      <c r="VYN1215" s="75">
        <f t="shared" si="560"/>
        <v>448.774</v>
      </c>
      <c r="VYO1215" s="200" t="s">
        <v>29</v>
      </c>
      <c r="VYP1215" s="255" t="s">
        <v>26</v>
      </c>
      <c r="VYQ1215" s="201">
        <v>7</v>
      </c>
      <c r="VYR1215" s="201">
        <v>2</v>
      </c>
      <c r="VYS1215" s="202" t="s">
        <v>237</v>
      </c>
      <c r="VYT1215" s="203">
        <v>0</v>
      </c>
      <c r="VYU1215" s="203">
        <v>210</v>
      </c>
      <c r="VYV1215" s="75">
        <f t="shared" si="560"/>
        <v>448.774</v>
      </c>
      <c r="VYW1215" s="200" t="s">
        <v>29</v>
      </c>
      <c r="VYX1215" s="255" t="s">
        <v>26</v>
      </c>
      <c r="VYY1215" s="201">
        <v>7</v>
      </c>
      <c r="VYZ1215" s="201">
        <v>2</v>
      </c>
      <c r="VZA1215" s="202" t="s">
        <v>237</v>
      </c>
      <c r="VZB1215" s="203">
        <v>0</v>
      </c>
      <c r="VZC1215" s="203">
        <v>210</v>
      </c>
      <c r="VZD1215" s="75">
        <f t="shared" si="560"/>
        <v>448.774</v>
      </c>
      <c r="VZE1215" s="200" t="s">
        <v>29</v>
      </c>
      <c r="VZF1215" s="255" t="s">
        <v>26</v>
      </c>
      <c r="VZG1215" s="201">
        <v>7</v>
      </c>
      <c r="VZH1215" s="201">
        <v>2</v>
      </c>
      <c r="VZI1215" s="202" t="s">
        <v>237</v>
      </c>
      <c r="VZJ1215" s="203">
        <v>0</v>
      </c>
      <c r="VZK1215" s="203">
        <v>210</v>
      </c>
      <c r="VZL1215" s="75">
        <f t="shared" si="560"/>
        <v>448.774</v>
      </c>
      <c r="VZM1215" s="200" t="s">
        <v>29</v>
      </c>
      <c r="VZN1215" s="255" t="s">
        <v>26</v>
      </c>
      <c r="VZO1215" s="201">
        <v>7</v>
      </c>
      <c r="VZP1215" s="201">
        <v>2</v>
      </c>
      <c r="VZQ1215" s="202" t="s">
        <v>237</v>
      </c>
      <c r="VZR1215" s="203">
        <v>0</v>
      </c>
      <c r="VZS1215" s="203">
        <v>210</v>
      </c>
      <c r="VZT1215" s="75">
        <f t="shared" si="560"/>
        <v>448.774</v>
      </c>
      <c r="VZU1215" s="200" t="s">
        <v>29</v>
      </c>
      <c r="VZV1215" s="255" t="s">
        <v>26</v>
      </c>
      <c r="VZW1215" s="201">
        <v>7</v>
      </c>
      <c r="VZX1215" s="201">
        <v>2</v>
      </c>
      <c r="VZY1215" s="202" t="s">
        <v>237</v>
      </c>
      <c r="VZZ1215" s="203">
        <v>0</v>
      </c>
      <c r="WAA1215" s="203">
        <v>210</v>
      </c>
      <c r="WAB1215" s="75">
        <f t="shared" si="560"/>
        <v>448.774</v>
      </c>
      <c r="WAC1215" s="200" t="s">
        <v>29</v>
      </c>
      <c r="WAD1215" s="255" t="s">
        <v>26</v>
      </c>
      <c r="WAE1215" s="201">
        <v>7</v>
      </c>
      <c r="WAF1215" s="201">
        <v>2</v>
      </c>
      <c r="WAG1215" s="202" t="s">
        <v>237</v>
      </c>
      <c r="WAH1215" s="203">
        <v>0</v>
      </c>
      <c r="WAI1215" s="203">
        <v>210</v>
      </c>
      <c r="WAJ1215" s="75">
        <f t="shared" si="560"/>
        <v>448.774</v>
      </c>
      <c r="WAK1215" s="200" t="s">
        <v>29</v>
      </c>
      <c r="WAL1215" s="255" t="s">
        <v>26</v>
      </c>
      <c r="WAM1215" s="201">
        <v>7</v>
      </c>
      <c r="WAN1215" s="201">
        <v>2</v>
      </c>
      <c r="WAO1215" s="202" t="s">
        <v>237</v>
      </c>
      <c r="WAP1215" s="203">
        <v>0</v>
      </c>
      <c r="WAQ1215" s="203">
        <v>210</v>
      </c>
      <c r="WAR1215" s="75">
        <f t="shared" ref="WAR1215:WCV1215" si="561">WAR1216+WAR1217</f>
        <v>448.774</v>
      </c>
      <c r="WAS1215" s="200" t="s">
        <v>29</v>
      </c>
      <c r="WAT1215" s="255" t="s">
        <v>26</v>
      </c>
      <c r="WAU1215" s="201">
        <v>7</v>
      </c>
      <c r="WAV1215" s="201">
        <v>2</v>
      </c>
      <c r="WAW1215" s="202" t="s">
        <v>237</v>
      </c>
      <c r="WAX1215" s="203">
        <v>0</v>
      </c>
      <c r="WAY1215" s="203">
        <v>210</v>
      </c>
      <c r="WAZ1215" s="75">
        <f t="shared" si="561"/>
        <v>448.774</v>
      </c>
      <c r="WBA1215" s="200" t="s">
        <v>29</v>
      </c>
      <c r="WBB1215" s="255" t="s">
        <v>26</v>
      </c>
      <c r="WBC1215" s="201">
        <v>7</v>
      </c>
      <c r="WBD1215" s="201">
        <v>2</v>
      </c>
      <c r="WBE1215" s="202" t="s">
        <v>237</v>
      </c>
      <c r="WBF1215" s="203">
        <v>0</v>
      </c>
      <c r="WBG1215" s="203">
        <v>210</v>
      </c>
      <c r="WBH1215" s="75">
        <f t="shared" si="561"/>
        <v>448.774</v>
      </c>
      <c r="WBI1215" s="200" t="s">
        <v>29</v>
      </c>
      <c r="WBJ1215" s="255" t="s">
        <v>26</v>
      </c>
      <c r="WBK1215" s="201">
        <v>7</v>
      </c>
      <c r="WBL1215" s="201">
        <v>2</v>
      </c>
      <c r="WBM1215" s="202" t="s">
        <v>237</v>
      </c>
      <c r="WBN1215" s="203">
        <v>0</v>
      </c>
      <c r="WBO1215" s="203">
        <v>210</v>
      </c>
      <c r="WBP1215" s="75">
        <f t="shared" si="561"/>
        <v>448.774</v>
      </c>
      <c r="WBQ1215" s="200" t="s">
        <v>29</v>
      </c>
      <c r="WBR1215" s="255" t="s">
        <v>26</v>
      </c>
      <c r="WBS1215" s="201">
        <v>7</v>
      </c>
      <c r="WBT1215" s="201">
        <v>2</v>
      </c>
      <c r="WBU1215" s="202" t="s">
        <v>237</v>
      </c>
      <c r="WBV1215" s="203">
        <v>0</v>
      </c>
      <c r="WBW1215" s="203">
        <v>210</v>
      </c>
      <c r="WBX1215" s="75">
        <f t="shared" si="561"/>
        <v>448.774</v>
      </c>
      <c r="WBY1215" s="200" t="s">
        <v>29</v>
      </c>
      <c r="WBZ1215" s="255" t="s">
        <v>26</v>
      </c>
      <c r="WCA1215" s="201">
        <v>7</v>
      </c>
      <c r="WCB1215" s="201">
        <v>2</v>
      </c>
      <c r="WCC1215" s="202" t="s">
        <v>237</v>
      </c>
      <c r="WCD1215" s="203">
        <v>0</v>
      </c>
      <c r="WCE1215" s="203">
        <v>210</v>
      </c>
      <c r="WCF1215" s="75">
        <f t="shared" si="561"/>
        <v>448.774</v>
      </c>
      <c r="WCG1215" s="200" t="s">
        <v>29</v>
      </c>
      <c r="WCH1215" s="255" t="s">
        <v>26</v>
      </c>
      <c r="WCI1215" s="201">
        <v>7</v>
      </c>
      <c r="WCJ1215" s="201">
        <v>2</v>
      </c>
      <c r="WCK1215" s="202" t="s">
        <v>237</v>
      </c>
      <c r="WCL1215" s="203">
        <v>0</v>
      </c>
      <c r="WCM1215" s="203">
        <v>210</v>
      </c>
      <c r="WCN1215" s="75">
        <f t="shared" si="561"/>
        <v>448.774</v>
      </c>
      <c r="WCO1215" s="200" t="s">
        <v>29</v>
      </c>
      <c r="WCP1215" s="255" t="s">
        <v>26</v>
      </c>
      <c r="WCQ1215" s="201">
        <v>7</v>
      </c>
      <c r="WCR1215" s="201">
        <v>2</v>
      </c>
      <c r="WCS1215" s="202" t="s">
        <v>237</v>
      </c>
      <c r="WCT1215" s="203">
        <v>0</v>
      </c>
      <c r="WCU1215" s="203">
        <v>210</v>
      </c>
      <c r="WCV1215" s="75">
        <f t="shared" si="561"/>
        <v>448.774</v>
      </c>
      <c r="WCW1215" s="200" t="s">
        <v>29</v>
      </c>
      <c r="WCX1215" s="255" t="s">
        <v>26</v>
      </c>
      <c r="WCY1215" s="201">
        <v>7</v>
      </c>
      <c r="WCZ1215" s="201">
        <v>2</v>
      </c>
      <c r="WDA1215" s="202" t="s">
        <v>237</v>
      </c>
      <c r="WDB1215" s="203">
        <v>0</v>
      </c>
      <c r="WDC1215" s="203">
        <v>210</v>
      </c>
      <c r="WDD1215" s="75">
        <f t="shared" ref="WDD1215:WFH1215" si="562">WDD1216+WDD1217</f>
        <v>448.774</v>
      </c>
      <c r="WDE1215" s="200" t="s">
        <v>29</v>
      </c>
      <c r="WDF1215" s="255" t="s">
        <v>26</v>
      </c>
      <c r="WDG1215" s="201">
        <v>7</v>
      </c>
      <c r="WDH1215" s="201">
        <v>2</v>
      </c>
      <c r="WDI1215" s="202" t="s">
        <v>237</v>
      </c>
      <c r="WDJ1215" s="203">
        <v>0</v>
      </c>
      <c r="WDK1215" s="203">
        <v>210</v>
      </c>
      <c r="WDL1215" s="75">
        <f t="shared" si="562"/>
        <v>448.774</v>
      </c>
      <c r="WDM1215" s="200" t="s">
        <v>29</v>
      </c>
      <c r="WDN1215" s="255" t="s">
        <v>26</v>
      </c>
      <c r="WDO1215" s="201">
        <v>7</v>
      </c>
      <c r="WDP1215" s="201">
        <v>2</v>
      </c>
      <c r="WDQ1215" s="202" t="s">
        <v>237</v>
      </c>
      <c r="WDR1215" s="203">
        <v>0</v>
      </c>
      <c r="WDS1215" s="203">
        <v>210</v>
      </c>
      <c r="WDT1215" s="75">
        <f t="shared" si="562"/>
        <v>448.774</v>
      </c>
      <c r="WDU1215" s="200" t="s">
        <v>29</v>
      </c>
      <c r="WDV1215" s="255" t="s">
        <v>26</v>
      </c>
      <c r="WDW1215" s="201">
        <v>7</v>
      </c>
      <c r="WDX1215" s="201">
        <v>2</v>
      </c>
      <c r="WDY1215" s="202" t="s">
        <v>237</v>
      </c>
      <c r="WDZ1215" s="203">
        <v>0</v>
      </c>
      <c r="WEA1215" s="203">
        <v>210</v>
      </c>
      <c r="WEB1215" s="75">
        <f t="shared" si="562"/>
        <v>448.774</v>
      </c>
      <c r="WEC1215" s="200" t="s">
        <v>29</v>
      </c>
      <c r="WED1215" s="255" t="s">
        <v>26</v>
      </c>
      <c r="WEE1215" s="201">
        <v>7</v>
      </c>
      <c r="WEF1215" s="201">
        <v>2</v>
      </c>
      <c r="WEG1215" s="202" t="s">
        <v>237</v>
      </c>
      <c r="WEH1215" s="203">
        <v>0</v>
      </c>
      <c r="WEI1215" s="203">
        <v>210</v>
      </c>
      <c r="WEJ1215" s="75">
        <f t="shared" si="562"/>
        <v>448.774</v>
      </c>
      <c r="WEK1215" s="200" t="s">
        <v>29</v>
      </c>
      <c r="WEL1215" s="255" t="s">
        <v>26</v>
      </c>
      <c r="WEM1215" s="201">
        <v>7</v>
      </c>
      <c r="WEN1215" s="201">
        <v>2</v>
      </c>
      <c r="WEO1215" s="202" t="s">
        <v>237</v>
      </c>
      <c r="WEP1215" s="203">
        <v>0</v>
      </c>
      <c r="WEQ1215" s="203">
        <v>210</v>
      </c>
      <c r="WER1215" s="75">
        <f t="shared" si="562"/>
        <v>448.774</v>
      </c>
      <c r="WES1215" s="200" t="s">
        <v>29</v>
      </c>
      <c r="WET1215" s="255" t="s">
        <v>26</v>
      </c>
      <c r="WEU1215" s="201">
        <v>7</v>
      </c>
      <c r="WEV1215" s="201">
        <v>2</v>
      </c>
      <c r="WEW1215" s="202" t="s">
        <v>237</v>
      </c>
      <c r="WEX1215" s="203">
        <v>0</v>
      </c>
      <c r="WEY1215" s="203">
        <v>210</v>
      </c>
      <c r="WEZ1215" s="75">
        <f t="shared" si="562"/>
        <v>448.774</v>
      </c>
      <c r="WFA1215" s="200" t="s">
        <v>29</v>
      </c>
      <c r="WFB1215" s="255" t="s">
        <v>26</v>
      </c>
      <c r="WFC1215" s="201">
        <v>7</v>
      </c>
      <c r="WFD1215" s="201">
        <v>2</v>
      </c>
      <c r="WFE1215" s="202" t="s">
        <v>237</v>
      </c>
      <c r="WFF1215" s="203">
        <v>0</v>
      </c>
      <c r="WFG1215" s="203">
        <v>210</v>
      </c>
      <c r="WFH1215" s="75">
        <f t="shared" si="562"/>
        <v>448.774</v>
      </c>
      <c r="WFI1215" s="200" t="s">
        <v>29</v>
      </c>
      <c r="WFJ1215" s="255" t="s">
        <v>26</v>
      </c>
      <c r="WFK1215" s="201">
        <v>7</v>
      </c>
      <c r="WFL1215" s="201">
        <v>2</v>
      </c>
      <c r="WFM1215" s="202" t="s">
        <v>237</v>
      </c>
      <c r="WFN1215" s="203">
        <v>0</v>
      </c>
      <c r="WFO1215" s="203">
        <v>210</v>
      </c>
      <c r="WFP1215" s="75">
        <f t="shared" ref="WFP1215:WHT1215" si="563">WFP1216+WFP1217</f>
        <v>448.774</v>
      </c>
      <c r="WFQ1215" s="200" t="s">
        <v>29</v>
      </c>
      <c r="WFR1215" s="255" t="s">
        <v>26</v>
      </c>
      <c r="WFS1215" s="201">
        <v>7</v>
      </c>
      <c r="WFT1215" s="201">
        <v>2</v>
      </c>
      <c r="WFU1215" s="202" t="s">
        <v>237</v>
      </c>
      <c r="WFV1215" s="203">
        <v>0</v>
      </c>
      <c r="WFW1215" s="203">
        <v>210</v>
      </c>
      <c r="WFX1215" s="75">
        <f t="shared" si="563"/>
        <v>448.774</v>
      </c>
      <c r="WFY1215" s="200" t="s">
        <v>29</v>
      </c>
      <c r="WFZ1215" s="255" t="s">
        <v>26</v>
      </c>
      <c r="WGA1215" s="201">
        <v>7</v>
      </c>
      <c r="WGB1215" s="201">
        <v>2</v>
      </c>
      <c r="WGC1215" s="202" t="s">
        <v>237</v>
      </c>
      <c r="WGD1215" s="203">
        <v>0</v>
      </c>
      <c r="WGE1215" s="203">
        <v>210</v>
      </c>
      <c r="WGF1215" s="75">
        <f t="shared" si="563"/>
        <v>448.774</v>
      </c>
      <c r="WGG1215" s="200" t="s">
        <v>29</v>
      </c>
      <c r="WGH1215" s="255" t="s">
        <v>26</v>
      </c>
      <c r="WGI1215" s="201">
        <v>7</v>
      </c>
      <c r="WGJ1215" s="201">
        <v>2</v>
      </c>
      <c r="WGK1215" s="202" t="s">
        <v>237</v>
      </c>
      <c r="WGL1215" s="203">
        <v>0</v>
      </c>
      <c r="WGM1215" s="203">
        <v>210</v>
      </c>
      <c r="WGN1215" s="75">
        <f t="shared" si="563"/>
        <v>448.774</v>
      </c>
      <c r="WGO1215" s="200" t="s">
        <v>29</v>
      </c>
      <c r="WGP1215" s="255" t="s">
        <v>26</v>
      </c>
      <c r="WGQ1215" s="201">
        <v>7</v>
      </c>
      <c r="WGR1215" s="201">
        <v>2</v>
      </c>
      <c r="WGS1215" s="202" t="s">
        <v>237</v>
      </c>
      <c r="WGT1215" s="203">
        <v>0</v>
      </c>
      <c r="WGU1215" s="203">
        <v>210</v>
      </c>
      <c r="WGV1215" s="75">
        <f t="shared" si="563"/>
        <v>448.774</v>
      </c>
      <c r="WGW1215" s="200" t="s">
        <v>29</v>
      </c>
      <c r="WGX1215" s="255" t="s">
        <v>26</v>
      </c>
      <c r="WGY1215" s="201">
        <v>7</v>
      </c>
      <c r="WGZ1215" s="201">
        <v>2</v>
      </c>
      <c r="WHA1215" s="202" t="s">
        <v>237</v>
      </c>
      <c r="WHB1215" s="203">
        <v>0</v>
      </c>
      <c r="WHC1215" s="203">
        <v>210</v>
      </c>
      <c r="WHD1215" s="75">
        <f t="shared" si="563"/>
        <v>448.774</v>
      </c>
      <c r="WHE1215" s="200" t="s">
        <v>29</v>
      </c>
      <c r="WHF1215" s="255" t="s">
        <v>26</v>
      </c>
      <c r="WHG1215" s="201">
        <v>7</v>
      </c>
      <c r="WHH1215" s="201">
        <v>2</v>
      </c>
      <c r="WHI1215" s="202" t="s">
        <v>237</v>
      </c>
      <c r="WHJ1215" s="203">
        <v>0</v>
      </c>
      <c r="WHK1215" s="203">
        <v>210</v>
      </c>
      <c r="WHL1215" s="75">
        <f t="shared" si="563"/>
        <v>448.774</v>
      </c>
      <c r="WHM1215" s="200" t="s">
        <v>29</v>
      </c>
      <c r="WHN1215" s="255" t="s">
        <v>26</v>
      </c>
      <c r="WHO1215" s="201">
        <v>7</v>
      </c>
      <c r="WHP1215" s="201">
        <v>2</v>
      </c>
      <c r="WHQ1215" s="202" t="s">
        <v>237</v>
      </c>
      <c r="WHR1215" s="203">
        <v>0</v>
      </c>
      <c r="WHS1215" s="203">
        <v>210</v>
      </c>
      <c r="WHT1215" s="75">
        <f t="shared" si="563"/>
        <v>448.774</v>
      </c>
      <c r="WHU1215" s="200" t="s">
        <v>29</v>
      </c>
      <c r="WHV1215" s="255" t="s">
        <v>26</v>
      </c>
      <c r="WHW1215" s="201">
        <v>7</v>
      </c>
      <c r="WHX1215" s="201">
        <v>2</v>
      </c>
      <c r="WHY1215" s="202" t="s">
        <v>237</v>
      </c>
      <c r="WHZ1215" s="203">
        <v>0</v>
      </c>
      <c r="WIA1215" s="203">
        <v>210</v>
      </c>
      <c r="WIB1215" s="75">
        <f t="shared" ref="WIB1215:WKF1215" si="564">WIB1216+WIB1217</f>
        <v>448.774</v>
      </c>
      <c r="WIC1215" s="200" t="s">
        <v>29</v>
      </c>
      <c r="WID1215" s="255" t="s">
        <v>26</v>
      </c>
      <c r="WIE1215" s="201">
        <v>7</v>
      </c>
      <c r="WIF1215" s="201">
        <v>2</v>
      </c>
      <c r="WIG1215" s="202" t="s">
        <v>237</v>
      </c>
      <c r="WIH1215" s="203">
        <v>0</v>
      </c>
      <c r="WII1215" s="203">
        <v>210</v>
      </c>
      <c r="WIJ1215" s="75">
        <f t="shared" si="564"/>
        <v>448.774</v>
      </c>
      <c r="WIK1215" s="200" t="s">
        <v>29</v>
      </c>
      <c r="WIL1215" s="255" t="s">
        <v>26</v>
      </c>
      <c r="WIM1215" s="201">
        <v>7</v>
      </c>
      <c r="WIN1215" s="201">
        <v>2</v>
      </c>
      <c r="WIO1215" s="202" t="s">
        <v>237</v>
      </c>
      <c r="WIP1215" s="203">
        <v>0</v>
      </c>
      <c r="WIQ1215" s="203">
        <v>210</v>
      </c>
      <c r="WIR1215" s="75">
        <f t="shared" si="564"/>
        <v>448.774</v>
      </c>
      <c r="WIS1215" s="200" t="s">
        <v>29</v>
      </c>
      <c r="WIT1215" s="255" t="s">
        <v>26</v>
      </c>
      <c r="WIU1215" s="201">
        <v>7</v>
      </c>
      <c r="WIV1215" s="201">
        <v>2</v>
      </c>
      <c r="WIW1215" s="202" t="s">
        <v>237</v>
      </c>
      <c r="WIX1215" s="203">
        <v>0</v>
      </c>
      <c r="WIY1215" s="203">
        <v>210</v>
      </c>
      <c r="WIZ1215" s="75">
        <f t="shared" si="564"/>
        <v>448.774</v>
      </c>
      <c r="WJA1215" s="200" t="s">
        <v>29</v>
      </c>
      <c r="WJB1215" s="255" t="s">
        <v>26</v>
      </c>
      <c r="WJC1215" s="201">
        <v>7</v>
      </c>
      <c r="WJD1215" s="201">
        <v>2</v>
      </c>
      <c r="WJE1215" s="202" t="s">
        <v>237</v>
      </c>
      <c r="WJF1215" s="203">
        <v>0</v>
      </c>
      <c r="WJG1215" s="203">
        <v>210</v>
      </c>
      <c r="WJH1215" s="75">
        <f t="shared" si="564"/>
        <v>448.774</v>
      </c>
      <c r="WJI1215" s="200" t="s">
        <v>29</v>
      </c>
      <c r="WJJ1215" s="255" t="s">
        <v>26</v>
      </c>
      <c r="WJK1215" s="201">
        <v>7</v>
      </c>
      <c r="WJL1215" s="201">
        <v>2</v>
      </c>
      <c r="WJM1215" s="202" t="s">
        <v>237</v>
      </c>
      <c r="WJN1215" s="203">
        <v>0</v>
      </c>
      <c r="WJO1215" s="203">
        <v>210</v>
      </c>
      <c r="WJP1215" s="75">
        <f t="shared" si="564"/>
        <v>448.774</v>
      </c>
      <c r="WJQ1215" s="200" t="s">
        <v>29</v>
      </c>
      <c r="WJR1215" s="255" t="s">
        <v>26</v>
      </c>
      <c r="WJS1215" s="201">
        <v>7</v>
      </c>
      <c r="WJT1215" s="201">
        <v>2</v>
      </c>
      <c r="WJU1215" s="202" t="s">
        <v>237</v>
      </c>
      <c r="WJV1215" s="203">
        <v>0</v>
      </c>
      <c r="WJW1215" s="203">
        <v>210</v>
      </c>
      <c r="WJX1215" s="75">
        <f t="shared" si="564"/>
        <v>448.774</v>
      </c>
      <c r="WJY1215" s="200" t="s">
        <v>29</v>
      </c>
      <c r="WJZ1215" s="255" t="s">
        <v>26</v>
      </c>
      <c r="WKA1215" s="201">
        <v>7</v>
      </c>
      <c r="WKB1215" s="201">
        <v>2</v>
      </c>
      <c r="WKC1215" s="202" t="s">
        <v>237</v>
      </c>
      <c r="WKD1215" s="203">
        <v>0</v>
      </c>
      <c r="WKE1215" s="203">
        <v>210</v>
      </c>
      <c r="WKF1215" s="75">
        <f t="shared" si="564"/>
        <v>448.774</v>
      </c>
      <c r="WKG1215" s="200" t="s">
        <v>29</v>
      </c>
      <c r="WKH1215" s="255" t="s">
        <v>26</v>
      </c>
      <c r="WKI1215" s="201">
        <v>7</v>
      </c>
      <c r="WKJ1215" s="201">
        <v>2</v>
      </c>
      <c r="WKK1215" s="202" t="s">
        <v>237</v>
      </c>
      <c r="WKL1215" s="203">
        <v>0</v>
      </c>
      <c r="WKM1215" s="203">
        <v>210</v>
      </c>
      <c r="WKN1215" s="75">
        <f t="shared" ref="WKN1215:WMR1215" si="565">WKN1216+WKN1217</f>
        <v>448.774</v>
      </c>
      <c r="WKO1215" s="200" t="s">
        <v>29</v>
      </c>
      <c r="WKP1215" s="255" t="s">
        <v>26</v>
      </c>
      <c r="WKQ1215" s="201">
        <v>7</v>
      </c>
      <c r="WKR1215" s="201">
        <v>2</v>
      </c>
      <c r="WKS1215" s="202" t="s">
        <v>237</v>
      </c>
      <c r="WKT1215" s="203">
        <v>0</v>
      </c>
      <c r="WKU1215" s="203">
        <v>210</v>
      </c>
      <c r="WKV1215" s="75">
        <f t="shared" si="565"/>
        <v>448.774</v>
      </c>
      <c r="WKW1215" s="200" t="s">
        <v>29</v>
      </c>
      <c r="WKX1215" s="255" t="s">
        <v>26</v>
      </c>
      <c r="WKY1215" s="201">
        <v>7</v>
      </c>
      <c r="WKZ1215" s="201">
        <v>2</v>
      </c>
      <c r="WLA1215" s="202" t="s">
        <v>237</v>
      </c>
      <c r="WLB1215" s="203">
        <v>0</v>
      </c>
      <c r="WLC1215" s="203">
        <v>210</v>
      </c>
      <c r="WLD1215" s="75">
        <f t="shared" si="565"/>
        <v>448.774</v>
      </c>
      <c r="WLE1215" s="200" t="s">
        <v>29</v>
      </c>
      <c r="WLF1215" s="255" t="s">
        <v>26</v>
      </c>
      <c r="WLG1215" s="201">
        <v>7</v>
      </c>
      <c r="WLH1215" s="201">
        <v>2</v>
      </c>
      <c r="WLI1215" s="202" t="s">
        <v>237</v>
      </c>
      <c r="WLJ1215" s="203">
        <v>0</v>
      </c>
      <c r="WLK1215" s="203">
        <v>210</v>
      </c>
      <c r="WLL1215" s="75">
        <f t="shared" si="565"/>
        <v>448.774</v>
      </c>
      <c r="WLM1215" s="200" t="s">
        <v>29</v>
      </c>
      <c r="WLN1215" s="255" t="s">
        <v>26</v>
      </c>
      <c r="WLO1215" s="201">
        <v>7</v>
      </c>
      <c r="WLP1215" s="201">
        <v>2</v>
      </c>
      <c r="WLQ1215" s="202" t="s">
        <v>237</v>
      </c>
      <c r="WLR1215" s="203">
        <v>0</v>
      </c>
      <c r="WLS1215" s="203">
        <v>210</v>
      </c>
      <c r="WLT1215" s="75">
        <f t="shared" si="565"/>
        <v>448.774</v>
      </c>
      <c r="WLU1215" s="200" t="s">
        <v>29</v>
      </c>
      <c r="WLV1215" s="255" t="s">
        <v>26</v>
      </c>
      <c r="WLW1215" s="201">
        <v>7</v>
      </c>
      <c r="WLX1215" s="201">
        <v>2</v>
      </c>
      <c r="WLY1215" s="202" t="s">
        <v>237</v>
      </c>
      <c r="WLZ1215" s="203">
        <v>0</v>
      </c>
      <c r="WMA1215" s="203">
        <v>210</v>
      </c>
      <c r="WMB1215" s="75">
        <f t="shared" si="565"/>
        <v>448.774</v>
      </c>
      <c r="WMC1215" s="200" t="s">
        <v>29</v>
      </c>
      <c r="WMD1215" s="255" t="s">
        <v>26</v>
      </c>
      <c r="WME1215" s="201">
        <v>7</v>
      </c>
      <c r="WMF1215" s="201">
        <v>2</v>
      </c>
      <c r="WMG1215" s="202" t="s">
        <v>237</v>
      </c>
      <c r="WMH1215" s="203">
        <v>0</v>
      </c>
      <c r="WMI1215" s="203">
        <v>210</v>
      </c>
      <c r="WMJ1215" s="75">
        <f t="shared" si="565"/>
        <v>448.774</v>
      </c>
      <c r="WMK1215" s="200" t="s">
        <v>29</v>
      </c>
      <c r="WML1215" s="255" t="s">
        <v>26</v>
      </c>
      <c r="WMM1215" s="201">
        <v>7</v>
      </c>
      <c r="WMN1215" s="201">
        <v>2</v>
      </c>
      <c r="WMO1215" s="202" t="s">
        <v>237</v>
      </c>
      <c r="WMP1215" s="203">
        <v>0</v>
      </c>
      <c r="WMQ1215" s="203">
        <v>210</v>
      </c>
      <c r="WMR1215" s="75">
        <f t="shared" si="565"/>
        <v>448.774</v>
      </c>
      <c r="WMS1215" s="200" t="s">
        <v>29</v>
      </c>
      <c r="WMT1215" s="255" t="s">
        <v>26</v>
      </c>
      <c r="WMU1215" s="201">
        <v>7</v>
      </c>
      <c r="WMV1215" s="201">
        <v>2</v>
      </c>
      <c r="WMW1215" s="202" t="s">
        <v>237</v>
      </c>
      <c r="WMX1215" s="203">
        <v>0</v>
      </c>
      <c r="WMY1215" s="203">
        <v>210</v>
      </c>
      <c r="WMZ1215" s="75">
        <f t="shared" ref="WMZ1215:WPD1215" si="566">WMZ1216+WMZ1217</f>
        <v>448.774</v>
      </c>
      <c r="WNA1215" s="200" t="s">
        <v>29</v>
      </c>
      <c r="WNB1215" s="255" t="s">
        <v>26</v>
      </c>
      <c r="WNC1215" s="201">
        <v>7</v>
      </c>
      <c r="WND1215" s="201">
        <v>2</v>
      </c>
      <c r="WNE1215" s="202" t="s">
        <v>237</v>
      </c>
      <c r="WNF1215" s="203">
        <v>0</v>
      </c>
      <c r="WNG1215" s="203">
        <v>210</v>
      </c>
      <c r="WNH1215" s="75">
        <f t="shared" si="566"/>
        <v>448.774</v>
      </c>
      <c r="WNI1215" s="200" t="s">
        <v>29</v>
      </c>
      <c r="WNJ1215" s="255" t="s">
        <v>26</v>
      </c>
      <c r="WNK1215" s="201">
        <v>7</v>
      </c>
      <c r="WNL1215" s="201">
        <v>2</v>
      </c>
      <c r="WNM1215" s="202" t="s">
        <v>237</v>
      </c>
      <c r="WNN1215" s="203">
        <v>0</v>
      </c>
      <c r="WNO1215" s="203">
        <v>210</v>
      </c>
      <c r="WNP1215" s="75">
        <f t="shared" si="566"/>
        <v>448.774</v>
      </c>
      <c r="WNQ1215" s="200" t="s">
        <v>29</v>
      </c>
      <c r="WNR1215" s="255" t="s">
        <v>26</v>
      </c>
      <c r="WNS1215" s="201">
        <v>7</v>
      </c>
      <c r="WNT1215" s="201">
        <v>2</v>
      </c>
      <c r="WNU1215" s="202" t="s">
        <v>237</v>
      </c>
      <c r="WNV1215" s="203">
        <v>0</v>
      </c>
      <c r="WNW1215" s="203">
        <v>210</v>
      </c>
      <c r="WNX1215" s="75">
        <f t="shared" si="566"/>
        <v>448.774</v>
      </c>
      <c r="WNY1215" s="200" t="s">
        <v>29</v>
      </c>
      <c r="WNZ1215" s="255" t="s">
        <v>26</v>
      </c>
      <c r="WOA1215" s="201">
        <v>7</v>
      </c>
      <c r="WOB1215" s="201">
        <v>2</v>
      </c>
      <c r="WOC1215" s="202" t="s">
        <v>237</v>
      </c>
      <c r="WOD1215" s="203">
        <v>0</v>
      </c>
      <c r="WOE1215" s="203">
        <v>210</v>
      </c>
      <c r="WOF1215" s="75">
        <f t="shared" si="566"/>
        <v>448.774</v>
      </c>
      <c r="WOG1215" s="200" t="s">
        <v>29</v>
      </c>
      <c r="WOH1215" s="255" t="s">
        <v>26</v>
      </c>
      <c r="WOI1215" s="201">
        <v>7</v>
      </c>
      <c r="WOJ1215" s="201">
        <v>2</v>
      </c>
      <c r="WOK1215" s="202" t="s">
        <v>237</v>
      </c>
      <c r="WOL1215" s="203">
        <v>0</v>
      </c>
      <c r="WOM1215" s="203">
        <v>210</v>
      </c>
      <c r="WON1215" s="75">
        <f t="shared" si="566"/>
        <v>448.774</v>
      </c>
      <c r="WOO1215" s="200" t="s">
        <v>29</v>
      </c>
      <c r="WOP1215" s="255" t="s">
        <v>26</v>
      </c>
      <c r="WOQ1215" s="201">
        <v>7</v>
      </c>
      <c r="WOR1215" s="201">
        <v>2</v>
      </c>
      <c r="WOS1215" s="202" t="s">
        <v>237</v>
      </c>
      <c r="WOT1215" s="203">
        <v>0</v>
      </c>
      <c r="WOU1215" s="203">
        <v>210</v>
      </c>
      <c r="WOV1215" s="75">
        <f t="shared" si="566"/>
        <v>448.774</v>
      </c>
      <c r="WOW1215" s="200" t="s">
        <v>29</v>
      </c>
      <c r="WOX1215" s="255" t="s">
        <v>26</v>
      </c>
      <c r="WOY1215" s="201">
        <v>7</v>
      </c>
      <c r="WOZ1215" s="201">
        <v>2</v>
      </c>
      <c r="WPA1215" s="202" t="s">
        <v>237</v>
      </c>
      <c r="WPB1215" s="203">
        <v>0</v>
      </c>
      <c r="WPC1215" s="203">
        <v>210</v>
      </c>
      <c r="WPD1215" s="75">
        <f t="shared" si="566"/>
        <v>448.774</v>
      </c>
      <c r="WPE1215" s="200" t="s">
        <v>29</v>
      </c>
      <c r="WPF1215" s="255" t="s">
        <v>26</v>
      </c>
      <c r="WPG1215" s="201">
        <v>7</v>
      </c>
      <c r="WPH1215" s="201">
        <v>2</v>
      </c>
      <c r="WPI1215" s="202" t="s">
        <v>237</v>
      </c>
      <c r="WPJ1215" s="203">
        <v>0</v>
      </c>
      <c r="WPK1215" s="203">
        <v>210</v>
      </c>
      <c r="WPL1215" s="75">
        <f t="shared" ref="WPL1215:WRP1215" si="567">WPL1216+WPL1217</f>
        <v>448.774</v>
      </c>
      <c r="WPM1215" s="200" t="s">
        <v>29</v>
      </c>
      <c r="WPN1215" s="255" t="s">
        <v>26</v>
      </c>
      <c r="WPO1215" s="201">
        <v>7</v>
      </c>
      <c r="WPP1215" s="201">
        <v>2</v>
      </c>
      <c r="WPQ1215" s="202" t="s">
        <v>237</v>
      </c>
      <c r="WPR1215" s="203">
        <v>0</v>
      </c>
      <c r="WPS1215" s="203">
        <v>210</v>
      </c>
      <c r="WPT1215" s="75">
        <f t="shared" si="567"/>
        <v>448.774</v>
      </c>
      <c r="WPU1215" s="200" t="s">
        <v>29</v>
      </c>
      <c r="WPV1215" s="255" t="s">
        <v>26</v>
      </c>
      <c r="WPW1215" s="201">
        <v>7</v>
      </c>
      <c r="WPX1215" s="201">
        <v>2</v>
      </c>
      <c r="WPY1215" s="202" t="s">
        <v>237</v>
      </c>
      <c r="WPZ1215" s="203">
        <v>0</v>
      </c>
      <c r="WQA1215" s="203">
        <v>210</v>
      </c>
      <c r="WQB1215" s="75">
        <f t="shared" si="567"/>
        <v>448.774</v>
      </c>
      <c r="WQC1215" s="200" t="s">
        <v>29</v>
      </c>
      <c r="WQD1215" s="255" t="s">
        <v>26</v>
      </c>
      <c r="WQE1215" s="201">
        <v>7</v>
      </c>
      <c r="WQF1215" s="201">
        <v>2</v>
      </c>
      <c r="WQG1215" s="202" t="s">
        <v>237</v>
      </c>
      <c r="WQH1215" s="203">
        <v>0</v>
      </c>
      <c r="WQI1215" s="203">
        <v>210</v>
      </c>
      <c r="WQJ1215" s="75">
        <f t="shared" si="567"/>
        <v>448.774</v>
      </c>
      <c r="WQK1215" s="200" t="s">
        <v>29</v>
      </c>
      <c r="WQL1215" s="255" t="s">
        <v>26</v>
      </c>
      <c r="WQM1215" s="201">
        <v>7</v>
      </c>
      <c r="WQN1215" s="201">
        <v>2</v>
      </c>
      <c r="WQO1215" s="202" t="s">
        <v>237</v>
      </c>
      <c r="WQP1215" s="203">
        <v>0</v>
      </c>
      <c r="WQQ1215" s="203">
        <v>210</v>
      </c>
      <c r="WQR1215" s="75">
        <f t="shared" si="567"/>
        <v>448.774</v>
      </c>
      <c r="WQS1215" s="200" t="s">
        <v>29</v>
      </c>
      <c r="WQT1215" s="255" t="s">
        <v>26</v>
      </c>
      <c r="WQU1215" s="201">
        <v>7</v>
      </c>
      <c r="WQV1215" s="201">
        <v>2</v>
      </c>
      <c r="WQW1215" s="202" t="s">
        <v>237</v>
      </c>
      <c r="WQX1215" s="203">
        <v>0</v>
      </c>
      <c r="WQY1215" s="203">
        <v>210</v>
      </c>
      <c r="WQZ1215" s="75">
        <f t="shared" si="567"/>
        <v>448.774</v>
      </c>
      <c r="WRA1215" s="200" t="s">
        <v>29</v>
      </c>
      <c r="WRB1215" s="255" t="s">
        <v>26</v>
      </c>
      <c r="WRC1215" s="201">
        <v>7</v>
      </c>
      <c r="WRD1215" s="201">
        <v>2</v>
      </c>
      <c r="WRE1215" s="202" t="s">
        <v>237</v>
      </c>
      <c r="WRF1215" s="203">
        <v>0</v>
      </c>
      <c r="WRG1215" s="203">
        <v>210</v>
      </c>
      <c r="WRH1215" s="75">
        <f t="shared" si="567"/>
        <v>448.774</v>
      </c>
      <c r="WRI1215" s="200" t="s">
        <v>29</v>
      </c>
      <c r="WRJ1215" s="255" t="s">
        <v>26</v>
      </c>
      <c r="WRK1215" s="201">
        <v>7</v>
      </c>
      <c r="WRL1215" s="201">
        <v>2</v>
      </c>
      <c r="WRM1215" s="202" t="s">
        <v>237</v>
      </c>
      <c r="WRN1215" s="203">
        <v>0</v>
      </c>
      <c r="WRO1215" s="203">
        <v>210</v>
      </c>
      <c r="WRP1215" s="75">
        <f t="shared" si="567"/>
        <v>448.774</v>
      </c>
      <c r="WRQ1215" s="200" t="s">
        <v>29</v>
      </c>
      <c r="WRR1215" s="255" t="s">
        <v>26</v>
      </c>
      <c r="WRS1215" s="201">
        <v>7</v>
      </c>
      <c r="WRT1215" s="201">
        <v>2</v>
      </c>
      <c r="WRU1215" s="202" t="s">
        <v>237</v>
      </c>
      <c r="WRV1215" s="203">
        <v>0</v>
      </c>
      <c r="WRW1215" s="203">
        <v>210</v>
      </c>
      <c r="WRX1215" s="75">
        <f t="shared" ref="WRX1215:WUB1215" si="568">WRX1216+WRX1217</f>
        <v>448.774</v>
      </c>
      <c r="WRY1215" s="200" t="s">
        <v>29</v>
      </c>
      <c r="WRZ1215" s="255" t="s">
        <v>26</v>
      </c>
      <c r="WSA1215" s="201">
        <v>7</v>
      </c>
      <c r="WSB1215" s="201">
        <v>2</v>
      </c>
      <c r="WSC1215" s="202" t="s">
        <v>237</v>
      </c>
      <c r="WSD1215" s="203">
        <v>0</v>
      </c>
      <c r="WSE1215" s="203">
        <v>210</v>
      </c>
      <c r="WSF1215" s="75">
        <f t="shared" si="568"/>
        <v>448.774</v>
      </c>
      <c r="WSG1215" s="200" t="s">
        <v>29</v>
      </c>
      <c r="WSH1215" s="255" t="s">
        <v>26</v>
      </c>
      <c r="WSI1215" s="201">
        <v>7</v>
      </c>
      <c r="WSJ1215" s="201">
        <v>2</v>
      </c>
      <c r="WSK1215" s="202" t="s">
        <v>237</v>
      </c>
      <c r="WSL1215" s="203">
        <v>0</v>
      </c>
      <c r="WSM1215" s="203">
        <v>210</v>
      </c>
      <c r="WSN1215" s="75">
        <f t="shared" si="568"/>
        <v>448.774</v>
      </c>
      <c r="WSO1215" s="200" t="s">
        <v>29</v>
      </c>
      <c r="WSP1215" s="255" t="s">
        <v>26</v>
      </c>
      <c r="WSQ1215" s="201">
        <v>7</v>
      </c>
      <c r="WSR1215" s="201">
        <v>2</v>
      </c>
      <c r="WSS1215" s="202" t="s">
        <v>237</v>
      </c>
      <c r="WST1215" s="203">
        <v>0</v>
      </c>
      <c r="WSU1215" s="203">
        <v>210</v>
      </c>
      <c r="WSV1215" s="75">
        <f t="shared" si="568"/>
        <v>448.774</v>
      </c>
      <c r="WSW1215" s="200" t="s">
        <v>29</v>
      </c>
      <c r="WSX1215" s="255" t="s">
        <v>26</v>
      </c>
      <c r="WSY1215" s="201">
        <v>7</v>
      </c>
      <c r="WSZ1215" s="201">
        <v>2</v>
      </c>
      <c r="WTA1215" s="202" t="s">
        <v>237</v>
      </c>
      <c r="WTB1215" s="203">
        <v>0</v>
      </c>
      <c r="WTC1215" s="203">
        <v>210</v>
      </c>
      <c r="WTD1215" s="75">
        <f t="shared" si="568"/>
        <v>448.774</v>
      </c>
      <c r="WTE1215" s="200" t="s">
        <v>29</v>
      </c>
      <c r="WTF1215" s="255" t="s">
        <v>26</v>
      </c>
      <c r="WTG1215" s="201">
        <v>7</v>
      </c>
      <c r="WTH1215" s="201">
        <v>2</v>
      </c>
      <c r="WTI1215" s="202" t="s">
        <v>237</v>
      </c>
      <c r="WTJ1215" s="203">
        <v>0</v>
      </c>
      <c r="WTK1215" s="203">
        <v>210</v>
      </c>
      <c r="WTL1215" s="75">
        <f t="shared" si="568"/>
        <v>448.774</v>
      </c>
      <c r="WTM1215" s="200" t="s">
        <v>29</v>
      </c>
      <c r="WTN1215" s="255" t="s">
        <v>26</v>
      </c>
      <c r="WTO1215" s="201">
        <v>7</v>
      </c>
      <c r="WTP1215" s="201">
        <v>2</v>
      </c>
      <c r="WTQ1215" s="202" t="s">
        <v>237</v>
      </c>
      <c r="WTR1215" s="203">
        <v>0</v>
      </c>
      <c r="WTS1215" s="203">
        <v>210</v>
      </c>
      <c r="WTT1215" s="75">
        <f t="shared" si="568"/>
        <v>448.774</v>
      </c>
      <c r="WTU1215" s="200" t="s">
        <v>29</v>
      </c>
      <c r="WTV1215" s="255" t="s">
        <v>26</v>
      </c>
      <c r="WTW1215" s="201">
        <v>7</v>
      </c>
      <c r="WTX1215" s="201">
        <v>2</v>
      </c>
      <c r="WTY1215" s="202" t="s">
        <v>237</v>
      </c>
      <c r="WTZ1215" s="203">
        <v>0</v>
      </c>
      <c r="WUA1215" s="203">
        <v>210</v>
      </c>
      <c r="WUB1215" s="75">
        <f t="shared" si="568"/>
        <v>448.774</v>
      </c>
      <c r="WUC1215" s="200" t="s">
        <v>29</v>
      </c>
      <c r="WUD1215" s="255" t="s">
        <v>26</v>
      </c>
      <c r="WUE1215" s="201">
        <v>7</v>
      </c>
      <c r="WUF1215" s="201">
        <v>2</v>
      </c>
      <c r="WUG1215" s="202" t="s">
        <v>237</v>
      </c>
      <c r="WUH1215" s="203">
        <v>0</v>
      </c>
      <c r="WUI1215" s="203">
        <v>210</v>
      </c>
      <c r="WUJ1215" s="75">
        <f t="shared" ref="WUJ1215:WWN1215" si="569">WUJ1216+WUJ1217</f>
        <v>448.774</v>
      </c>
      <c r="WUK1215" s="200" t="s">
        <v>29</v>
      </c>
      <c r="WUL1215" s="255" t="s">
        <v>26</v>
      </c>
      <c r="WUM1215" s="201">
        <v>7</v>
      </c>
      <c r="WUN1215" s="201">
        <v>2</v>
      </c>
      <c r="WUO1215" s="202" t="s">
        <v>237</v>
      </c>
      <c r="WUP1215" s="203">
        <v>0</v>
      </c>
      <c r="WUQ1215" s="203">
        <v>210</v>
      </c>
      <c r="WUR1215" s="75">
        <f t="shared" si="569"/>
        <v>448.774</v>
      </c>
      <c r="WUS1215" s="200" t="s">
        <v>29</v>
      </c>
      <c r="WUT1215" s="255" t="s">
        <v>26</v>
      </c>
      <c r="WUU1215" s="201">
        <v>7</v>
      </c>
      <c r="WUV1215" s="201">
        <v>2</v>
      </c>
      <c r="WUW1215" s="202" t="s">
        <v>237</v>
      </c>
      <c r="WUX1215" s="203">
        <v>0</v>
      </c>
      <c r="WUY1215" s="203">
        <v>210</v>
      </c>
      <c r="WUZ1215" s="75">
        <f t="shared" si="569"/>
        <v>448.774</v>
      </c>
      <c r="WVA1215" s="200" t="s">
        <v>29</v>
      </c>
      <c r="WVB1215" s="255" t="s">
        <v>26</v>
      </c>
      <c r="WVC1215" s="201">
        <v>7</v>
      </c>
      <c r="WVD1215" s="201">
        <v>2</v>
      </c>
      <c r="WVE1215" s="202" t="s">
        <v>237</v>
      </c>
      <c r="WVF1215" s="203">
        <v>0</v>
      </c>
      <c r="WVG1215" s="203">
        <v>210</v>
      </c>
      <c r="WVH1215" s="75">
        <f t="shared" si="569"/>
        <v>448.774</v>
      </c>
      <c r="WVI1215" s="200" t="s">
        <v>29</v>
      </c>
      <c r="WVJ1215" s="255" t="s">
        <v>26</v>
      </c>
      <c r="WVK1215" s="201">
        <v>7</v>
      </c>
      <c r="WVL1215" s="201">
        <v>2</v>
      </c>
      <c r="WVM1215" s="202" t="s">
        <v>237</v>
      </c>
      <c r="WVN1215" s="203">
        <v>0</v>
      </c>
      <c r="WVO1215" s="203">
        <v>210</v>
      </c>
      <c r="WVP1215" s="75">
        <f t="shared" si="569"/>
        <v>448.774</v>
      </c>
      <c r="WVQ1215" s="200" t="s">
        <v>29</v>
      </c>
      <c r="WVR1215" s="255" t="s">
        <v>26</v>
      </c>
      <c r="WVS1215" s="201">
        <v>7</v>
      </c>
      <c r="WVT1215" s="201">
        <v>2</v>
      </c>
      <c r="WVU1215" s="202" t="s">
        <v>237</v>
      </c>
      <c r="WVV1215" s="203">
        <v>0</v>
      </c>
      <c r="WVW1215" s="203">
        <v>210</v>
      </c>
      <c r="WVX1215" s="75">
        <f t="shared" si="569"/>
        <v>448.774</v>
      </c>
      <c r="WVY1215" s="200" t="s">
        <v>29</v>
      </c>
      <c r="WVZ1215" s="255" t="s">
        <v>26</v>
      </c>
      <c r="WWA1215" s="201">
        <v>7</v>
      </c>
      <c r="WWB1215" s="201">
        <v>2</v>
      </c>
      <c r="WWC1215" s="202" t="s">
        <v>237</v>
      </c>
      <c r="WWD1215" s="203">
        <v>0</v>
      </c>
      <c r="WWE1215" s="203">
        <v>210</v>
      </c>
      <c r="WWF1215" s="75">
        <f t="shared" si="569"/>
        <v>448.774</v>
      </c>
      <c r="WWG1215" s="200" t="s">
        <v>29</v>
      </c>
      <c r="WWH1215" s="255" t="s">
        <v>26</v>
      </c>
      <c r="WWI1215" s="201">
        <v>7</v>
      </c>
      <c r="WWJ1215" s="201">
        <v>2</v>
      </c>
      <c r="WWK1215" s="202" t="s">
        <v>237</v>
      </c>
      <c r="WWL1215" s="203">
        <v>0</v>
      </c>
      <c r="WWM1215" s="203">
        <v>210</v>
      </c>
      <c r="WWN1215" s="75">
        <f t="shared" si="569"/>
        <v>448.774</v>
      </c>
      <c r="WWO1215" s="200" t="s">
        <v>29</v>
      </c>
      <c r="WWP1215" s="255" t="s">
        <v>26</v>
      </c>
      <c r="WWQ1215" s="201">
        <v>7</v>
      </c>
      <c r="WWR1215" s="201">
        <v>2</v>
      </c>
      <c r="WWS1215" s="202" t="s">
        <v>237</v>
      </c>
      <c r="WWT1215" s="203">
        <v>0</v>
      </c>
      <c r="WWU1215" s="203">
        <v>210</v>
      </c>
      <c r="WWV1215" s="75">
        <f t="shared" ref="WWV1215:WYZ1215" si="570">WWV1216+WWV1217</f>
        <v>448.774</v>
      </c>
      <c r="WWW1215" s="200" t="s">
        <v>29</v>
      </c>
      <c r="WWX1215" s="255" t="s">
        <v>26</v>
      </c>
      <c r="WWY1215" s="201">
        <v>7</v>
      </c>
      <c r="WWZ1215" s="201">
        <v>2</v>
      </c>
      <c r="WXA1215" s="202" t="s">
        <v>237</v>
      </c>
      <c r="WXB1215" s="203">
        <v>0</v>
      </c>
      <c r="WXC1215" s="203">
        <v>210</v>
      </c>
      <c r="WXD1215" s="75">
        <f t="shared" si="570"/>
        <v>448.774</v>
      </c>
      <c r="WXE1215" s="200" t="s">
        <v>29</v>
      </c>
      <c r="WXF1215" s="255" t="s">
        <v>26</v>
      </c>
      <c r="WXG1215" s="201">
        <v>7</v>
      </c>
      <c r="WXH1215" s="201">
        <v>2</v>
      </c>
      <c r="WXI1215" s="202" t="s">
        <v>237</v>
      </c>
      <c r="WXJ1215" s="203">
        <v>0</v>
      </c>
      <c r="WXK1215" s="203">
        <v>210</v>
      </c>
      <c r="WXL1215" s="75">
        <f t="shared" si="570"/>
        <v>448.774</v>
      </c>
      <c r="WXM1215" s="200" t="s">
        <v>29</v>
      </c>
      <c r="WXN1215" s="255" t="s">
        <v>26</v>
      </c>
      <c r="WXO1215" s="201">
        <v>7</v>
      </c>
      <c r="WXP1215" s="201">
        <v>2</v>
      </c>
      <c r="WXQ1215" s="202" t="s">
        <v>237</v>
      </c>
      <c r="WXR1215" s="203">
        <v>0</v>
      </c>
      <c r="WXS1215" s="203">
        <v>210</v>
      </c>
      <c r="WXT1215" s="75">
        <f t="shared" si="570"/>
        <v>448.774</v>
      </c>
      <c r="WXU1215" s="200" t="s">
        <v>29</v>
      </c>
      <c r="WXV1215" s="255" t="s">
        <v>26</v>
      </c>
      <c r="WXW1215" s="201">
        <v>7</v>
      </c>
      <c r="WXX1215" s="201">
        <v>2</v>
      </c>
      <c r="WXY1215" s="202" t="s">
        <v>237</v>
      </c>
      <c r="WXZ1215" s="203">
        <v>0</v>
      </c>
      <c r="WYA1215" s="203">
        <v>210</v>
      </c>
      <c r="WYB1215" s="75">
        <f t="shared" si="570"/>
        <v>448.774</v>
      </c>
      <c r="WYC1215" s="200" t="s">
        <v>29</v>
      </c>
      <c r="WYD1215" s="255" t="s">
        <v>26</v>
      </c>
      <c r="WYE1215" s="201">
        <v>7</v>
      </c>
      <c r="WYF1215" s="201">
        <v>2</v>
      </c>
      <c r="WYG1215" s="202" t="s">
        <v>237</v>
      </c>
      <c r="WYH1215" s="203">
        <v>0</v>
      </c>
      <c r="WYI1215" s="203">
        <v>210</v>
      </c>
      <c r="WYJ1215" s="75">
        <f t="shared" si="570"/>
        <v>448.774</v>
      </c>
      <c r="WYK1215" s="200" t="s">
        <v>29</v>
      </c>
      <c r="WYL1215" s="255" t="s">
        <v>26</v>
      </c>
      <c r="WYM1215" s="201">
        <v>7</v>
      </c>
      <c r="WYN1215" s="201">
        <v>2</v>
      </c>
      <c r="WYO1215" s="202" t="s">
        <v>237</v>
      </c>
      <c r="WYP1215" s="203">
        <v>0</v>
      </c>
      <c r="WYQ1215" s="203">
        <v>210</v>
      </c>
      <c r="WYR1215" s="75">
        <f t="shared" si="570"/>
        <v>448.774</v>
      </c>
      <c r="WYS1215" s="200" t="s">
        <v>29</v>
      </c>
      <c r="WYT1215" s="255" t="s">
        <v>26</v>
      </c>
      <c r="WYU1215" s="201">
        <v>7</v>
      </c>
      <c r="WYV1215" s="201">
        <v>2</v>
      </c>
      <c r="WYW1215" s="202" t="s">
        <v>237</v>
      </c>
      <c r="WYX1215" s="203">
        <v>0</v>
      </c>
      <c r="WYY1215" s="203">
        <v>210</v>
      </c>
      <c r="WYZ1215" s="75">
        <f t="shared" si="570"/>
        <v>448.774</v>
      </c>
      <c r="WZA1215" s="200" t="s">
        <v>29</v>
      </c>
      <c r="WZB1215" s="255" t="s">
        <v>26</v>
      </c>
      <c r="WZC1215" s="201">
        <v>7</v>
      </c>
      <c r="WZD1215" s="201">
        <v>2</v>
      </c>
      <c r="WZE1215" s="202" t="s">
        <v>237</v>
      </c>
      <c r="WZF1215" s="203">
        <v>0</v>
      </c>
      <c r="WZG1215" s="203">
        <v>210</v>
      </c>
      <c r="WZH1215" s="75">
        <f t="shared" ref="WZH1215:XBL1215" si="571">WZH1216+WZH1217</f>
        <v>448.774</v>
      </c>
      <c r="WZI1215" s="200" t="s">
        <v>29</v>
      </c>
      <c r="WZJ1215" s="255" t="s">
        <v>26</v>
      </c>
      <c r="WZK1215" s="201">
        <v>7</v>
      </c>
      <c r="WZL1215" s="201">
        <v>2</v>
      </c>
      <c r="WZM1215" s="202" t="s">
        <v>237</v>
      </c>
      <c r="WZN1215" s="203">
        <v>0</v>
      </c>
      <c r="WZO1215" s="203">
        <v>210</v>
      </c>
      <c r="WZP1215" s="75">
        <f t="shared" si="571"/>
        <v>448.774</v>
      </c>
      <c r="WZQ1215" s="200" t="s">
        <v>29</v>
      </c>
      <c r="WZR1215" s="255" t="s">
        <v>26</v>
      </c>
      <c r="WZS1215" s="201">
        <v>7</v>
      </c>
      <c r="WZT1215" s="201">
        <v>2</v>
      </c>
      <c r="WZU1215" s="202" t="s">
        <v>237</v>
      </c>
      <c r="WZV1215" s="203">
        <v>0</v>
      </c>
      <c r="WZW1215" s="203">
        <v>210</v>
      </c>
      <c r="WZX1215" s="75">
        <f t="shared" si="571"/>
        <v>448.774</v>
      </c>
      <c r="WZY1215" s="200" t="s">
        <v>29</v>
      </c>
      <c r="WZZ1215" s="255" t="s">
        <v>26</v>
      </c>
      <c r="XAA1215" s="201">
        <v>7</v>
      </c>
      <c r="XAB1215" s="201">
        <v>2</v>
      </c>
      <c r="XAC1215" s="202" t="s">
        <v>237</v>
      </c>
      <c r="XAD1215" s="203">
        <v>0</v>
      </c>
      <c r="XAE1215" s="203">
        <v>210</v>
      </c>
      <c r="XAF1215" s="75">
        <f t="shared" si="571"/>
        <v>448.774</v>
      </c>
      <c r="XAG1215" s="200" t="s">
        <v>29</v>
      </c>
      <c r="XAH1215" s="255" t="s">
        <v>26</v>
      </c>
      <c r="XAI1215" s="201">
        <v>7</v>
      </c>
      <c r="XAJ1215" s="201">
        <v>2</v>
      </c>
      <c r="XAK1215" s="202" t="s">
        <v>237</v>
      </c>
      <c r="XAL1215" s="203">
        <v>0</v>
      </c>
      <c r="XAM1215" s="203">
        <v>210</v>
      </c>
      <c r="XAN1215" s="75">
        <f t="shared" si="571"/>
        <v>448.774</v>
      </c>
      <c r="XAO1215" s="200" t="s">
        <v>29</v>
      </c>
      <c r="XAP1215" s="255" t="s">
        <v>26</v>
      </c>
      <c r="XAQ1215" s="201">
        <v>7</v>
      </c>
      <c r="XAR1215" s="201">
        <v>2</v>
      </c>
      <c r="XAS1215" s="202" t="s">
        <v>237</v>
      </c>
      <c r="XAT1215" s="203">
        <v>0</v>
      </c>
      <c r="XAU1215" s="203">
        <v>210</v>
      </c>
      <c r="XAV1215" s="75">
        <f t="shared" si="571"/>
        <v>448.774</v>
      </c>
      <c r="XAW1215" s="200" t="s">
        <v>29</v>
      </c>
      <c r="XAX1215" s="255" t="s">
        <v>26</v>
      </c>
      <c r="XAY1215" s="201">
        <v>7</v>
      </c>
      <c r="XAZ1215" s="201">
        <v>2</v>
      </c>
      <c r="XBA1215" s="202" t="s">
        <v>237</v>
      </c>
      <c r="XBB1215" s="203">
        <v>0</v>
      </c>
      <c r="XBC1215" s="203">
        <v>210</v>
      </c>
      <c r="XBD1215" s="75">
        <f t="shared" si="571"/>
        <v>448.774</v>
      </c>
      <c r="XBE1215" s="200" t="s">
        <v>29</v>
      </c>
      <c r="XBF1215" s="255" t="s">
        <v>26</v>
      </c>
      <c r="XBG1215" s="201">
        <v>7</v>
      </c>
      <c r="XBH1215" s="201">
        <v>2</v>
      </c>
      <c r="XBI1215" s="202" t="s">
        <v>237</v>
      </c>
      <c r="XBJ1215" s="203">
        <v>0</v>
      </c>
      <c r="XBK1215" s="203">
        <v>210</v>
      </c>
      <c r="XBL1215" s="75">
        <f t="shared" si="571"/>
        <v>448.774</v>
      </c>
      <c r="XBM1215" s="200" t="s">
        <v>29</v>
      </c>
      <c r="XBN1215" s="255" t="s">
        <v>26</v>
      </c>
      <c r="XBO1215" s="201">
        <v>7</v>
      </c>
      <c r="XBP1215" s="201">
        <v>2</v>
      </c>
      <c r="XBQ1215" s="202" t="s">
        <v>237</v>
      </c>
      <c r="XBR1215" s="203">
        <v>0</v>
      </c>
      <c r="XBS1215" s="203">
        <v>210</v>
      </c>
      <c r="XBT1215" s="75">
        <f t="shared" ref="XBT1215:XDX1215" si="572">XBT1216+XBT1217</f>
        <v>448.774</v>
      </c>
      <c r="XBU1215" s="200" t="s">
        <v>29</v>
      </c>
      <c r="XBV1215" s="255" t="s">
        <v>26</v>
      </c>
      <c r="XBW1215" s="201">
        <v>7</v>
      </c>
      <c r="XBX1215" s="201">
        <v>2</v>
      </c>
      <c r="XBY1215" s="202" t="s">
        <v>237</v>
      </c>
      <c r="XBZ1215" s="203">
        <v>0</v>
      </c>
      <c r="XCA1215" s="203">
        <v>210</v>
      </c>
      <c r="XCB1215" s="75">
        <f t="shared" si="572"/>
        <v>448.774</v>
      </c>
      <c r="XCC1215" s="200" t="s">
        <v>29</v>
      </c>
      <c r="XCD1215" s="255" t="s">
        <v>26</v>
      </c>
      <c r="XCE1215" s="201">
        <v>7</v>
      </c>
      <c r="XCF1215" s="201">
        <v>2</v>
      </c>
      <c r="XCG1215" s="202" t="s">
        <v>237</v>
      </c>
      <c r="XCH1215" s="203">
        <v>0</v>
      </c>
      <c r="XCI1215" s="203">
        <v>210</v>
      </c>
      <c r="XCJ1215" s="75">
        <f t="shared" si="572"/>
        <v>448.774</v>
      </c>
      <c r="XCK1215" s="200" t="s">
        <v>29</v>
      </c>
      <c r="XCL1215" s="255" t="s">
        <v>26</v>
      </c>
      <c r="XCM1215" s="201">
        <v>7</v>
      </c>
      <c r="XCN1215" s="201">
        <v>2</v>
      </c>
      <c r="XCO1215" s="202" t="s">
        <v>237</v>
      </c>
      <c r="XCP1215" s="203">
        <v>0</v>
      </c>
      <c r="XCQ1215" s="203">
        <v>210</v>
      </c>
      <c r="XCR1215" s="75">
        <f t="shared" si="572"/>
        <v>448.774</v>
      </c>
      <c r="XCS1215" s="200" t="s">
        <v>29</v>
      </c>
      <c r="XCT1215" s="255" t="s">
        <v>26</v>
      </c>
      <c r="XCU1215" s="201">
        <v>7</v>
      </c>
      <c r="XCV1215" s="201">
        <v>2</v>
      </c>
      <c r="XCW1215" s="202" t="s">
        <v>237</v>
      </c>
      <c r="XCX1215" s="203">
        <v>0</v>
      </c>
      <c r="XCY1215" s="203">
        <v>210</v>
      </c>
      <c r="XCZ1215" s="75">
        <f t="shared" si="572"/>
        <v>448.774</v>
      </c>
      <c r="XDA1215" s="200" t="s">
        <v>29</v>
      </c>
      <c r="XDB1215" s="255" t="s">
        <v>26</v>
      </c>
      <c r="XDC1215" s="201">
        <v>7</v>
      </c>
      <c r="XDD1215" s="201">
        <v>2</v>
      </c>
      <c r="XDE1215" s="202" t="s">
        <v>237</v>
      </c>
      <c r="XDF1215" s="203">
        <v>0</v>
      </c>
      <c r="XDG1215" s="203">
        <v>210</v>
      </c>
      <c r="XDH1215" s="75">
        <f t="shared" si="572"/>
        <v>448.774</v>
      </c>
      <c r="XDI1215" s="200" t="s">
        <v>29</v>
      </c>
      <c r="XDJ1215" s="255" t="s">
        <v>26</v>
      </c>
      <c r="XDK1215" s="201">
        <v>7</v>
      </c>
      <c r="XDL1215" s="201">
        <v>2</v>
      </c>
      <c r="XDM1215" s="202" t="s">
        <v>237</v>
      </c>
      <c r="XDN1215" s="203">
        <v>0</v>
      </c>
      <c r="XDO1215" s="203">
        <v>210</v>
      </c>
      <c r="XDP1215" s="75">
        <f t="shared" si="572"/>
        <v>448.774</v>
      </c>
      <c r="XDQ1215" s="200" t="s">
        <v>29</v>
      </c>
      <c r="XDR1215" s="255" t="s">
        <v>26</v>
      </c>
      <c r="XDS1215" s="201">
        <v>7</v>
      </c>
      <c r="XDT1215" s="201">
        <v>2</v>
      </c>
      <c r="XDU1215" s="202" t="s">
        <v>237</v>
      </c>
      <c r="XDV1215" s="203">
        <v>0</v>
      </c>
      <c r="XDW1215" s="203">
        <v>210</v>
      </c>
      <c r="XDX1215" s="75">
        <f t="shared" si="572"/>
        <v>448.774</v>
      </c>
    </row>
    <row r="1216" spans="1:16352" ht="15.75" customHeight="1" x14ac:dyDescent="0.25">
      <c r="A1216" s="474" t="s">
        <v>342</v>
      </c>
      <c r="B1216" s="421" t="s">
        <v>26</v>
      </c>
      <c r="C1216" s="278">
        <v>7</v>
      </c>
      <c r="D1216" s="278">
        <v>2</v>
      </c>
      <c r="E1216" s="128" t="s">
        <v>341</v>
      </c>
      <c r="F1216" s="279">
        <v>244</v>
      </c>
      <c r="G1216" s="280">
        <v>346</v>
      </c>
      <c r="H1216" s="1185">
        <v>44.25</v>
      </c>
      <c r="I1216" s="1185">
        <v>44.25</v>
      </c>
      <c r="J1216" s="945">
        <f t="shared" si="154"/>
        <v>0</v>
      </c>
      <c r="K1216" s="204"/>
      <c r="L1216" s="204"/>
      <c r="M1216" s="205"/>
      <c r="N1216" s="206"/>
      <c r="O1216" s="110"/>
      <c r="P1216" s="147"/>
      <c r="Q1216" s="109"/>
      <c r="R1216" s="256"/>
      <c r="S1216" s="204"/>
      <c r="T1216" s="204"/>
      <c r="U1216" s="205"/>
      <c r="V1216" s="206"/>
      <c r="W1216" s="110"/>
      <c r="X1216" s="147"/>
      <c r="Y1216" s="109"/>
      <c r="Z1216" s="256"/>
      <c r="AA1216" s="204"/>
      <c r="AB1216" s="204"/>
      <c r="AC1216" s="205"/>
      <c r="AD1216" s="206"/>
      <c r="AE1216" s="110"/>
      <c r="AF1216" s="147"/>
      <c r="AG1216" s="109"/>
      <c r="AH1216" s="256"/>
      <c r="AI1216" s="204"/>
      <c r="AJ1216" s="204"/>
      <c r="AK1216" s="205"/>
      <c r="AL1216" s="206"/>
      <c r="AM1216" s="110"/>
      <c r="AN1216" s="147"/>
      <c r="AO1216" s="109"/>
      <c r="AP1216" s="256"/>
      <c r="AQ1216" s="204"/>
      <c r="AR1216" s="204"/>
      <c r="AS1216" s="205"/>
      <c r="AT1216" s="206"/>
      <c r="AU1216" s="110"/>
      <c r="AV1216" s="147"/>
      <c r="AW1216" s="109"/>
      <c r="AX1216" s="256"/>
      <c r="AY1216" s="204"/>
      <c r="AZ1216" s="204"/>
      <c r="BA1216" s="205"/>
      <c r="BB1216" s="206"/>
      <c r="BC1216" s="110"/>
      <c r="BD1216" s="147"/>
      <c r="BE1216" s="109"/>
      <c r="BF1216" s="256"/>
      <c r="BG1216" s="204"/>
      <c r="BH1216" s="204"/>
      <c r="BI1216" s="205"/>
      <c r="BJ1216" s="206"/>
      <c r="BK1216" s="110"/>
      <c r="BL1216" s="147"/>
      <c r="BM1216" s="109"/>
      <c r="BN1216" s="256"/>
      <c r="BO1216" s="204"/>
      <c r="BP1216" s="204"/>
      <c r="BQ1216" s="205"/>
      <c r="BR1216" s="206"/>
      <c r="BS1216" s="110"/>
      <c r="BT1216" s="147"/>
      <c r="BU1216" s="109"/>
      <c r="BV1216" s="256"/>
      <c r="BW1216" s="204"/>
      <c r="BX1216" s="204"/>
      <c r="BY1216" s="205"/>
      <c r="BZ1216" s="206"/>
      <c r="CA1216" s="110"/>
      <c r="CB1216" s="147"/>
      <c r="CC1216" s="109"/>
      <c r="CD1216" s="256"/>
      <c r="CE1216" s="204"/>
      <c r="CF1216" s="204"/>
      <c r="CG1216" s="205"/>
      <c r="CH1216" s="206"/>
      <c r="CI1216" s="110"/>
      <c r="CJ1216" s="147"/>
      <c r="CK1216" s="109"/>
      <c r="CL1216" s="256"/>
      <c r="CM1216" s="204"/>
      <c r="CN1216" s="204"/>
      <c r="CO1216" s="205"/>
      <c r="CP1216" s="206"/>
      <c r="CQ1216" s="110"/>
      <c r="CR1216" s="147"/>
      <c r="CS1216" s="109"/>
      <c r="CT1216" s="256"/>
      <c r="CU1216" s="204"/>
      <c r="CV1216" s="204"/>
      <c r="CW1216" s="205"/>
      <c r="CX1216" s="206"/>
      <c r="CY1216" s="110"/>
      <c r="CZ1216" s="147"/>
      <c r="DA1216" s="109"/>
      <c r="DB1216" s="256"/>
      <c r="DC1216" s="204"/>
      <c r="DD1216" s="204"/>
      <c r="DE1216" s="205"/>
      <c r="DF1216" s="206"/>
      <c r="DG1216" s="110"/>
      <c r="DH1216" s="147"/>
      <c r="DI1216" s="109"/>
      <c r="DJ1216" s="256"/>
      <c r="DK1216" s="204"/>
      <c r="DL1216" s="204"/>
      <c r="DM1216" s="205"/>
      <c r="DN1216" s="206"/>
      <c r="DO1216" s="110"/>
      <c r="DP1216" s="147"/>
      <c r="DQ1216" s="109"/>
      <c r="DR1216" s="256"/>
      <c r="DS1216" s="204"/>
      <c r="DT1216" s="204"/>
      <c r="DU1216" s="205"/>
      <c r="DV1216" s="206"/>
      <c r="DW1216" s="110"/>
      <c r="DX1216" s="147"/>
      <c r="DY1216" s="109"/>
      <c r="DZ1216" s="256"/>
      <c r="EA1216" s="204"/>
      <c r="EB1216" s="204"/>
      <c r="EC1216" s="205"/>
      <c r="ED1216" s="206"/>
      <c r="EE1216" s="110"/>
      <c r="EF1216" s="147"/>
      <c r="EG1216" s="109"/>
      <c r="EH1216" s="256"/>
      <c r="EI1216" s="204"/>
      <c r="EJ1216" s="204"/>
      <c r="EK1216" s="205"/>
      <c r="EL1216" s="206"/>
      <c r="EM1216" s="110"/>
      <c r="EN1216" s="147"/>
      <c r="EO1216" s="109"/>
      <c r="EP1216" s="256"/>
      <c r="EQ1216" s="204"/>
      <c r="ER1216" s="204"/>
      <c r="ES1216" s="205"/>
      <c r="ET1216" s="206"/>
      <c r="EU1216" s="110"/>
      <c r="EV1216" s="147"/>
      <c r="EW1216" s="109"/>
      <c r="EX1216" s="256"/>
      <c r="EY1216" s="204"/>
      <c r="EZ1216" s="204"/>
      <c r="FA1216" s="205"/>
      <c r="FB1216" s="206"/>
      <c r="FC1216" s="110"/>
      <c r="FD1216" s="147"/>
      <c r="FE1216" s="109"/>
      <c r="FF1216" s="256"/>
      <c r="FG1216" s="204"/>
      <c r="FH1216" s="204"/>
      <c r="FI1216" s="205"/>
      <c r="FJ1216" s="206"/>
      <c r="FK1216" s="110"/>
      <c r="FL1216" s="147"/>
      <c r="FM1216" s="109"/>
      <c r="FN1216" s="256"/>
      <c r="FO1216" s="204"/>
      <c r="FP1216" s="204"/>
      <c r="FQ1216" s="205"/>
      <c r="FR1216" s="206"/>
      <c r="FS1216" s="110"/>
      <c r="FT1216" s="147"/>
      <c r="FU1216" s="109"/>
      <c r="FV1216" s="256"/>
      <c r="FW1216" s="204"/>
      <c r="FX1216" s="204"/>
      <c r="FY1216" s="205"/>
      <c r="FZ1216" s="206"/>
      <c r="GA1216" s="110"/>
      <c r="GB1216" s="147"/>
      <c r="GC1216" s="109"/>
      <c r="GD1216" s="256"/>
      <c r="GE1216" s="204"/>
      <c r="GF1216" s="204"/>
      <c r="GG1216" s="205"/>
      <c r="GH1216" s="206"/>
      <c r="GI1216" s="110"/>
      <c r="GJ1216" s="147"/>
      <c r="GK1216" s="109"/>
      <c r="GL1216" s="256"/>
      <c r="GM1216" s="204"/>
      <c r="GN1216" s="204"/>
      <c r="GO1216" s="205"/>
      <c r="GP1216" s="206"/>
      <c r="GQ1216" s="110"/>
      <c r="GR1216" s="147"/>
      <c r="GS1216" s="109"/>
      <c r="GT1216" s="256"/>
      <c r="GU1216" s="204"/>
      <c r="GV1216" s="204"/>
      <c r="GW1216" s="205"/>
      <c r="GX1216" s="206"/>
      <c r="GY1216" s="110"/>
      <c r="GZ1216" s="147"/>
      <c r="HA1216" s="109"/>
      <c r="HB1216" s="256"/>
      <c r="HC1216" s="204"/>
      <c r="HD1216" s="204"/>
      <c r="HE1216" s="205"/>
      <c r="HF1216" s="206"/>
      <c r="HG1216" s="110"/>
      <c r="HH1216" s="147"/>
      <c r="HI1216" s="109"/>
      <c r="HJ1216" s="256"/>
      <c r="HK1216" s="204"/>
      <c r="HL1216" s="204"/>
      <c r="HM1216" s="205"/>
      <c r="HN1216" s="206"/>
      <c r="HO1216" s="110"/>
      <c r="HP1216" s="147"/>
      <c r="HQ1216" s="109"/>
      <c r="HR1216" s="256"/>
      <c r="HS1216" s="204"/>
      <c r="HT1216" s="204"/>
      <c r="HU1216" s="205"/>
      <c r="HV1216" s="206"/>
      <c r="HW1216" s="110"/>
      <c r="HX1216" s="147"/>
      <c r="HY1216" s="109"/>
      <c r="HZ1216" s="256"/>
      <c r="IA1216" s="204"/>
      <c r="IB1216" s="204"/>
      <c r="IC1216" s="205"/>
      <c r="ID1216" s="206"/>
      <c r="IE1216" s="110"/>
      <c r="IF1216" s="147"/>
      <c r="IG1216" s="109"/>
      <c r="IH1216" s="256"/>
      <c r="II1216" s="204"/>
      <c r="IJ1216" s="204"/>
      <c r="IK1216" s="205"/>
      <c r="IL1216" s="206"/>
      <c r="IM1216" s="110"/>
      <c r="IN1216" s="147"/>
      <c r="IO1216" s="109"/>
      <c r="IP1216" s="256"/>
      <c r="IQ1216" s="204"/>
      <c r="IR1216" s="204"/>
      <c r="IS1216" s="205"/>
      <c r="IT1216" s="206"/>
      <c r="IU1216" s="110"/>
      <c r="IV1216" s="147"/>
      <c r="IW1216" s="109"/>
      <c r="IX1216" s="256"/>
      <c r="IY1216" s="204"/>
      <c r="IZ1216" s="204"/>
      <c r="JA1216" s="205"/>
      <c r="JB1216" s="206"/>
      <c r="JC1216" s="110"/>
      <c r="JD1216" s="147"/>
      <c r="JE1216" s="109"/>
      <c r="JF1216" s="256"/>
      <c r="JG1216" s="204"/>
      <c r="JH1216" s="204"/>
      <c r="JI1216" s="205"/>
      <c r="JJ1216" s="206"/>
      <c r="JK1216" s="110"/>
      <c r="JL1216" s="147"/>
      <c r="JM1216" s="109"/>
      <c r="JN1216" s="256"/>
      <c r="JO1216" s="204"/>
      <c r="JP1216" s="204"/>
      <c r="JQ1216" s="205"/>
      <c r="JR1216" s="206"/>
      <c r="JS1216" s="110"/>
      <c r="JT1216" s="147"/>
      <c r="JU1216" s="109"/>
      <c r="JV1216" s="256"/>
      <c r="JW1216" s="204"/>
      <c r="JX1216" s="204"/>
      <c r="JY1216" s="205"/>
      <c r="JZ1216" s="206"/>
      <c r="KA1216" s="110"/>
      <c r="KB1216" s="147"/>
      <c r="KC1216" s="109"/>
      <c r="KD1216" s="256"/>
      <c r="KE1216" s="204"/>
      <c r="KF1216" s="204"/>
      <c r="KG1216" s="205"/>
      <c r="KH1216" s="206"/>
      <c r="KI1216" s="110"/>
      <c r="KJ1216" s="147"/>
      <c r="KK1216" s="109"/>
      <c r="KL1216" s="256"/>
      <c r="KM1216" s="204"/>
      <c r="KN1216" s="204"/>
      <c r="KO1216" s="205"/>
      <c r="KP1216" s="206"/>
      <c r="KQ1216" s="110"/>
      <c r="KR1216" s="147"/>
      <c r="KS1216" s="109"/>
      <c r="KT1216" s="256"/>
      <c r="KU1216" s="204"/>
      <c r="KV1216" s="204"/>
      <c r="KW1216" s="205"/>
      <c r="KX1216" s="206"/>
      <c r="KY1216" s="110"/>
      <c r="KZ1216" s="147"/>
      <c r="LA1216" s="109"/>
      <c r="LB1216" s="256"/>
      <c r="LC1216" s="204"/>
      <c r="LD1216" s="204"/>
      <c r="LE1216" s="205"/>
      <c r="LF1216" s="206"/>
      <c r="LG1216" s="110"/>
      <c r="LH1216" s="147"/>
      <c r="LI1216" s="109"/>
      <c r="LJ1216" s="256"/>
      <c r="LK1216" s="204"/>
      <c r="LL1216" s="204"/>
      <c r="LM1216" s="205"/>
      <c r="LN1216" s="206"/>
      <c r="LO1216" s="110"/>
      <c r="LP1216" s="147"/>
      <c r="LQ1216" s="109"/>
      <c r="LR1216" s="256"/>
      <c r="LS1216" s="204"/>
      <c r="LT1216" s="204"/>
      <c r="LU1216" s="205"/>
      <c r="LV1216" s="206"/>
      <c r="LW1216" s="110"/>
      <c r="LX1216" s="147"/>
      <c r="LY1216" s="109"/>
      <c r="LZ1216" s="256"/>
      <c r="MA1216" s="204"/>
      <c r="MB1216" s="204"/>
      <c r="MC1216" s="205"/>
      <c r="MD1216" s="206"/>
      <c r="ME1216" s="110"/>
      <c r="MF1216" s="147"/>
      <c r="MG1216" s="109"/>
      <c r="MH1216" s="256"/>
      <c r="MI1216" s="204"/>
      <c r="MJ1216" s="204"/>
      <c r="MK1216" s="205"/>
      <c r="ML1216" s="206"/>
      <c r="MM1216" s="110"/>
      <c r="MN1216" s="147"/>
      <c r="MO1216" s="109"/>
      <c r="MP1216" s="256"/>
      <c r="MQ1216" s="204"/>
      <c r="MR1216" s="204"/>
      <c r="MS1216" s="205"/>
      <c r="MT1216" s="206"/>
      <c r="MU1216" s="110"/>
      <c r="MV1216" s="147"/>
      <c r="MW1216" s="109"/>
      <c r="MX1216" s="256"/>
      <c r="MY1216" s="204"/>
      <c r="MZ1216" s="204"/>
      <c r="NA1216" s="205"/>
      <c r="NB1216" s="206"/>
      <c r="NC1216" s="110"/>
      <c r="ND1216" s="147"/>
      <c r="NE1216" s="109"/>
      <c r="NF1216" s="256"/>
      <c r="NG1216" s="204"/>
      <c r="NH1216" s="204"/>
      <c r="NI1216" s="205"/>
      <c r="NJ1216" s="206"/>
      <c r="NK1216" s="110"/>
      <c r="NL1216" s="147"/>
      <c r="NM1216" s="109"/>
      <c r="NN1216" s="256"/>
      <c r="NO1216" s="204"/>
      <c r="NP1216" s="204"/>
      <c r="NQ1216" s="205"/>
      <c r="NR1216" s="206"/>
      <c r="NS1216" s="110"/>
      <c r="NT1216" s="147"/>
      <c r="NU1216" s="109"/>
      <c r="NV1216" s="256"/>
      <c r="NW1216" s="204"/>
      <c r="NX1216" s="204"/>
      <c r="NY1216" s="205"/>
      <c r="NZ1216" s="206"/>
      <c r="OA1216" s="110"/>
      <c r="OB1216" s="147"/>
      <c r="OC1216" s="109"/>
      <c r="OD1216" s="256"/>
      <c r="OE1216" s="204"/>
      <c r="OF1216" s="204"/>
      <c r="OG1216" s="205"/>
      <c r="OH1216" s="206"/>
      <c r="OI1216" s="110"/>
      <c r="OJ1216" s="147"/>
      <c r="OK1216" s="109"/>
      <c r="OL1216" s="256"/>
      <c r="OM1216" s="204"/>
      <c r="ON1216" s="204"/>
      <c r="OO1216" s="205"/>
      <c r="OP1216" s="206"/>
      <c r="OQ1216" s="110"/>
      <c r="OR1216" s="147"/>
      <c r="OS1216" s="109"/>
      <c r="OT1216" s="256"/>
      <c r="OU1216" s="204"/>
      <c r="OV1216" s="204"/>
      <c r="OW1216" s="205"/>
      <c r="OX1216" s="206"/>
      <c r="OY1216" s="110"/>
      <c r="OZ1216" s="147"/>
      <c r="PA1216" s="109"/>
      <c r="PB1216" s="256"/>
      <c r="PC1216" s="204"/>
      <c r="PD1216" s="204"/>
      <c r="PE1216" s="205"/>
      <c r="PF1216" s="206"/>
      <c r="PG1216" s="110"/>
      <c r="PH1216" s="147"/>
      <c r="PI1216" s="109"/>
      <c r="PJ1216" s="256"/>
      <c r="PK1216" s="204"/>
      <c r="PL1216" s="204"/>
      <c r="PM1216" s="205"/>
      <c r="PN1216" s="206"/>
      <c r="PO1216" s="110"/>
      <c r="PP1216" s="147"/>
      <c r="PQ1216" s="109"/>
      <c r="PR1216" s="256"/>
      <c r="PS1216" s="204"/>
      <c r="PT1216" s="204"/>
      <c r="PU1216" s="205"/>
      <c r="PV1216" s="206"/>
      <c r="PW1216" s="110"/>
      <c r="PX1216" s="147"/>
      <c r="PY1216" s="109"/>
      <c r="PZ1216" s="256"/>
      <c r="QA1216" s="204"/>
      <c r="QB1216" s="204"/>
      <c r="QC1216" s="205"/>
      <c r="QD1216" s="206"/>
      <c r="QE1216" s="110"/>
      <c r="QF1216" s="147"/>
      <c r="QG1216" s="109"/>
      <c r="QH1216" s="256"/>
      <c r="QI1216" s="204"/>
      <c r="QJ1216" s="204"/>
      <c r="QK1216" s="205"/>
      <c r="QL1216" s="206"/>
      <c r="QM1216" s="110"/>
      <c r="QN1216" s="147"/>
      <c r="QO1216" s="109"/>
      <c r="QP1216" s="256"/>
      <c r="QQ1216" s="204"/>
      <c r="QR1216" s="204"/>
      <c r="QS1216" s="205"/>
      <c r="QT1216" s="206"/>
      <c r="QU1216" s="110"/>
      <c r="QV1216" s="147"/>
      <c r="QW1216" s="109"/>
      <c r="QX1216" s="256"/>
      <c r="QY1216" s="204"/>
      <c r="QZ1216" s="204"/>
      <c r="RA1216" s="205"/>
      <c r="RB1216" s="206"/>
      <c r="RC1216" s="110"/>
      <c r="RD1216" s="147"/>
      <c r="RE1216" s="109"/>
      <c r="RF1216" s="256"/>
      <c r="RG1216" s="204"/>
      <c r="RH1216" s="204"/>
      <c r="RI1216" s="205"/>
      <c r="RJ1216" s="206"/>
      <c r="RK1216" s="110"/>
      <c r="RL1216" s="147"/>
      <c r="RM1216" s="109"/>
      <c r="RN1216" s="256"/>
      <c r="RO1216" s="204"/>
      <c r="RP1216" s="204"/>
      <c r="RQ1216" s="205"/>
      <c r="RR1216" s="206"/>
      <c r="RS1216" s="110"/>
      <c r="RT1216" s="147"/>
      <c r="RU1216" s="109"/>
      <c r="RV1216" s="256"/>
      <c r="RW1216" s="204"/>
      <c r="RX1216" s="204"/>
      <c r="RY1216" s="205"/>
      <c r="RZ1216" s="206"/>
      <c r="SA1216" s="110"/>
      <c r="SB1216" s="147"/>
      <c r="SC1216" s="109"/>
      <c r="SD1216" s="256"/>
      <c r="SE1216" s="204"/>
      <c r="SF1216" s="204"/>
      <c r="SG1216" s="205"/>
      <c r="SH1216" s="206"/>
      <c r="SI1216" s="110"/>
      <c r="SJ1216" s="147"/>
      <c r="SK1216" s="109"/>
      <c r="SL1216" s="256"/>
      <c r="SM1216" s="204"/>
      <c r="SN1216" s="204"/>
      <c r="SO1216" s="205"/>
      <c r="SP1216" s="206"/>
      <c r="SQ1216" s="110"/>
      <c r="SR1216" s="147"/>
      <c r="SS1216" s="109"/>
      <c r="ST1216" s="256"/>
      <c r="SU1216" s="204"/>
      <c r="SV1216" s="204"/>
      <c r="SW1216" s="205"/>
      <c r="SX1216" s="206"/>
      <c r="SY1216" s="110"/>
      <c r="SZ1216" s="147"/>
      <c r="TA1216" s="109"/>
      <c r="TB1216" s="256"/>
      <c r="TC1216" s="204"/>
      <c r="TD1216" s="204"/>
      <c r="TE1216" s="205"/>
      <c r="TF1216" s="206"/>
      <c r="TG1216" s="110"/>
      <c r="TH1216" s="147"/>
      <c r="TI1216" s="109"/>
      <c r="TJ1216" s="256"/>
      <c r="TK1216" s="204"/>
      <c r="TL1216" s="204"/>
      <c r="TM1216" s="205"/>
      <c r="TN1216" s="206"/>
      <c r="TO1216" s="110"/>
      <c r="TP1216" s="147"/>
      <c r="TQ1216" s="109"/>
      <c r="TR1216" s="256"/>
      <c r="TS1216" s="204"/>
      <c r="TT1216" s="204"/>
      <c r="TU1216" s="205"/>
      <c r="TV1216" s="206"/>
      <c r="TW1216" s="110"/>
      <c r="TX1216" s="147"/>
      <c r="TY1216" s="109"/>
      <c r="TZ1216" s="256"/>
      <c r="UA1216" s="204"/>
      <c r="UB1216" s="204"/>
      <c r="UC1216" s="205"/>
      <c r="UD1216" s="206"/>
      <c r="UE1216" s="110"/>
      <c r="UF1216" s="147"/>
      <c r="UG1216" s="109"/>
      <c r="UH1216" s="256"/>
      <c r="UI1216" s="204"/>
      <c r="UJ1216" s="204"/>
      <c r="UK1216" s="205"/>
      <c r="UL1216" s="206"/>
      <c r="UM1216" s="110"/>
      <c r="UN1216" s="147"/>
      <c r="UO1216" s="109"/>
      <c r="UP1216" s="256"/>
      <c r="UQ1216" s="204"/>
      <c r="UR1216" s="204"/>
      <c r="US1216" s="205"/>
      <c r="UT1216" s="206"/>
      <c r="UU1216" s="110"/>
      <c r="UV1216" s="147"/>
      <c r="UW1216" s="109"/>
      <c r="UX1216" s="256"/>
      <c r="UY1216" s="204"/>
      <c r="UZ1216" s="204"/>
      <c r="VA1216" s="205"/>
      <c r="VB1216" s="206"/>
      <c r="VC1216" s="110"/>
      <c r="VD1216" s="147"/>
      <c r="VE1216" s="109"/>
      <c r="VF1216" s="256"/>
      <c r="VG1216" s="204"/>
      <c r="VH1216" s="204"/>
      <c r="VI1216" s="205"/>
      <c r="VJ1216" s="206"/>
      <c r="VK1216" s="110"/>
      <c r="VL1216" s="147"/>
      <c r="VM1216" s="109"/>
      <c r="VN1216" s="256"/>
      <c r="VO1216" s="204"/>
      <c r="VP1216" s="204"/>
      <c r="VQ1216" s="205"/>
      <c r="VR1216" s="206"/>
      <c r="VS1216" s="110"/>
      <c r="VT1216" s="147"/>
      <c r="VU1216" s="109"/>
      <c r="VV1216" s="256"/>
      <c r="VW1216" s="204"/>
      <c r="VX1216" s="204"/>
      <c r="VY1216" s="205"/>
      <c r="VZ1216" s="206"/>
      <c r="WA1216" s="110"/>
      <c r="WB1216" s="147"/>
      <c r="WC1216" s="109"/>
      <c r="WD1216" s="256"/>
      <c r="WE1216" s="204"/>
      <c r="WF1216" s="204"/>
      <c r="WG1216" s="205"/>
      <c r="WH1216" s="206"/>
      <c r="WI1216" s="110"/>
      <c r="WJ1216" s="147"/>
      <c r="WK1216" s="109"/>
      <c r="WL1216" s="256"/>
      <c r="WM1216" s="204"/>
      <c r="WN1216" s="204"/>
      <c r="WO1216" s="205"/>
      <c r="WP1216" s="206"/>
      <c r="WQ1216" s="110"/>
      <c r="WR1216" s="147"/>
      <c r="WS1216" s="109"/>
      <c r="WT1216" s="256"/>
      <c r="WU1216" s="204"/>
      <c r="WV1216" s="204"/>
      <c r="WW1216" s="205"/>
      <c r="WX1216" s="206"/>
      <c r="WY1216" s="110"/>
      <c r="WZ1216" s="147"/>
      <c r="XA1216" s="109"/>
      <c r="XB1216" s="256"/>
      <c r="XC1216" s="204"/>
      <c r="XD1216" s="204"/>
      <c r="XE1216" s="205"/>
      <c r="XF1216" s="206"/>
      <c r="XG1216" s="110"/>
      <c r="XH1216" s="147"/>
      <c r="XI1216" s="109"/>
      <c r="XJ1216" s="256"/>
      <c r="XK1216" s="204"/>
      <c r="XL1216" s="204"/>
      <c r="XM1216" s="205"/>
      <c r="XN1216" s="206"/>
      <c r="XO1216" s="110"/>
      <c r="XP1216" s="147"/>
      <c r="XQ1216" s="109"/>
      <c r="XR1216" s="256"/>
      <c r="XS1216" s="204"/>
      <c r="XT1216" s="204"/>
      <c r="XU1216" s="205"/>
      <c r="XV1216" s="206"/>
      <c r="XW1216" s="110"/>
      <c r="XX1216" s="147"/>
      <c r="XY1216" s="109"/>
      <c r="XZ1216" s="256"/>
      <c r="YA1216" s="204"/>
      <c r="YB1216" s="204"/>
      <c r="YC1216" s="205"/>
      <c r="YD1216" s="206"/>
      <c r="YE1216" s="110"/>
      <c r="YF1216" s="147"/>
      <c r="YG1216" s="109"/>
      <c r="YH1216" s="256"/>
      <c r="YI1216" s="204"/>
      <c r="YJ1216" s="204"/>
      <c r="YK1216" s="205"/>
      <c r="YL1216" s="206"/>
      <c r="YM1216" s="110"/>
      <c r="YN1216" s="147"/>
      <c r="YO1216" s="109"/>
      <c r="YP1216" s="256"/>
      <c r="YQ1216" s="204"/>
      <c r="YR1216" s="204"/>
      <c r="YS1216" s="205"/>
      <c r="YT1216" s="206"/>
      <c r="YU1216" s="110"/>
      <c r="YV1216" s="147"/>
      <c r="YW1216" s="109"/>
      <c r="YX1216" s="256"/>
      <c r="YY1216" s="204"/>
      <c r="YZ1216" s="204"/>
      <c r="ZA1216" s="205"/>
      <c r="ZB1216" s="206"/>
      <c r="ZC1216" s="110"/>
      <c r="ZD1216" s="147"/>
      <c r="ZE1216" s="109"/>
      <c r="ZF1216" s="256"/>
      <c r="ZG1216" s="204"/>
      <c r="ZH1216" s="204"/>
      <c r="ZI1216" s="205"/>
      <c r="ZJ1216" s="206"/>
      <c r="ZK1216" s="110"/>
      <c r="ZL1216" s="147"/>
      <c r="ZM1216" s="109"/>
      <c r="ZN1216" s="256"/>
      <c r="ZO1216" s="204"/>
      <c r="ZP1216" s="204"/>
      <c r="ZQ1216" s="205"/>
      <c r="ZR1216" s="206"/>
      <c r="ZS1216" s="110"/>
      <c r="ZT1216" s="147"/>
      <c r="ZU1216" s="109"/>
      <c r="ZV1216" s="256"/>
      <c r="ZW1216" s="204"/>
      <c r="ZX1216" s="204"/>
      <c r="ZY1216" s="205"/>
      <c r="ZZ1216" s="206"/>
      <c r="AAA1216" s="110"/>
      <c r="AAB1216" s="147"/>
      <c r="AAC1216" s="109"/>
      <c r="AAD1216" s="256"/>
      <c r="AAE1216" s="204"/>
      <c r="AAF1216" s="204"/>
      <c r="AAG1216" s="205"/>
      <c r="AAH1216" s="206"/>
      <c r="AAI1216" s="110"/>
      <c r="AAJ1216" s="147"/>
      <c r="AAK1216" s="109"/>
      <c r="AAL1216" s="256"/>
      <c r="AAM1216" s="204"/>
      <c r="AAN1216" s="204"/>
      <c r="AAO1216" s="205"/>
      <c r="AAP1216" s="206"/>
      <c r="AAQ1216" s="110"/>
      <c r="AAR1216" s="147"/>
      <c r="AAS1216" s="109"/>
      <c r="AAT1216" s="256"/>
      <c r="AAU1216" s="204"/>
      <c r="AAV1216" s="204"/>
      <c r="AAW1216" s="205"/>
      <c r="AAX1216" s="206"/>
      <c r="AAY1216" s="110"/>
      <c r="AAZ1216" s="147"/>
      <c r="ABA1216" s="109"/>
      <c r="ABB1216" s="256"/>
      <c r="ABC1216" s="204"/>
      <c r="ABD1216" s="204"/>
      <c r="ABE1216" s="205"/>
      <c r="ABF1216" s="206"/>
      <c r="ABG1216" s="110"/>
      <c r="ABH1216" s="147"/>
      <c r="ABI1216" s="109"/>
      <c r="ABJ1216" s="256"/>
      <c r="ABK1216" s="204"/>
      <c r="ABL1216" s="204"/>
      <c r="ABM1216" s="205"/>
      <c r="ABN1216" s="206"/>
      <c r="ABO1216" s="110"/>
      <c r="ABP1216" s="147"/>
      <c r="ABQ1216" s="109"/>
      <c r="ABR1216" s="256"/>
      <c r="ABS1216" s="204"/>
      <c r="ABT1216" s="204"/>
      <c r="ABU1216" s="205"/>
      <c r="ABV1216" s="206"/>
      <c r="ABW1216" s="110"/>
      <c r="ABX1216" s="147"/>
      <c r="ABY1216" s="109"/>
      <c r="ABZ1216" s="256"/>
      <c r="ACA1216" s="204"/>
      <c r="ACB1216" s="204"/>
      <c r="ACC1216" s="205"/>
      <c r="ACD1216" s="206"/>
      <c r="ACE1216" s="110"/>
      <c r="ACF1216" s="147"/>
      <c r="ACG1216" s="109"/>
      <c r="ACH1216" s="256"/>
      <c r="ACI1216" s="204"/>
      <c r="ACJ1216" s="204"/>
      <c r="ACK1216" s="205"/>
      <c r="ACL1216" s="206"/>
      <c r="ACM1216" s="110"/>
      <c r="ACN1216" s="147"/>
      <c r="ACO1216" s="109"/>
      <c r="ACP1216" s="256"/>
      <c r="ACQ1216" s="204"/>
      <c r="ACR1216" s="204"/>
      <c r="ACS1216" s="205"/>
      <c r="ACT1216" s="206"/>
      <c r="ACU1216" s="110"/>
      <c r="ACV1216" s="147"/>
      <c r="ACW1216" s="109"/>
      <c r="ACX1216" s="256"/>
      <c r="ACY1216" s="204"/>
      <c r="ACZ1216" s="204"/>
      <c r="ADA1216" s="205"/>
      <c r="ADB1216" s="206"/>
      <c r="ADC1216" s="110"/>
      <c r="ADD1216" s="147"/>
      <c r="ADE1216" s="109"/>
      <c r="ADF1216" s="256"/>
      <c r="ADG1216" s="204"/>
      <c r="ADH1216" s="204"/>
      <c r="ADI1216" s="205"/>
      <c r="ADJ1216" s="206"/>
      <c r="ADK1216" s="110"/>
      <c r="ADL1216" s="147"/>
      <c r="ADM1216" s="109"/>
      <c r="ADN1216" s="256"/>
      <c r="ADO1216" s="204"/>
      <c r="ADP1216" s="204"/>
      <c r="ADQ1216" s="205"/>
      <c r="ADR1216" s="206"/>
      <c r="ADS1216" s="110"/>
      <c r="ADT1216" s="147"/>
      <c r="ADU1216" s="109"/>
      <c r="ADV1216" s="256"/>
      <c r="ADW1216" s="204"/>
      <c r="ADX1216" s="204"/>
      <c r="ADY1216" s="205"/>
      <c r="ADZ1216" s="206"/>
      <c r="AEA1216" s="110"/>
      <c r="AEB1216" s="147"/>
      <c r="AEC1216" s="109"/>
      <c r="AED1216" s="256"/>
      <c r="AEE1216" s="204"/>
      <c r="AEF1216" s="204"/>
      <c r="AEG1216" s="205"/>
      <c r="AEH1216" s="206"/>
      <c r="AEI1216" s="110"/>
      <c r="AEJ1216" s="147"/>
      <c r="AEK1216" s="109"/>
      <c r="AEL1216" s="256"/>
      <c r="AEM1216" s="204"/>
      <c r="AEN1216" s="204"/>
      <c r="AEO1216" s="205"/>
      <c r="AEP1216" s="206"/>
      <c r="AEQ1216" s="110"/>
      <c r="AER1216" s="147"/>
      <c r="AES1216" s="109"/>
      <c r="AET1216" s="256"/>
      <c r="AEU1216" s="204"/>
      <c r="AEV1216" s="204"/>
      <c r="AEW1216" s="205"/>
      <c r="AEX1216" s="206"/>
      <c r="AEY1216" s="110"/>
      <c r="AEZ1216" s="147"/>
      <c r="AFA1216" s="109"/>
      <c r="AFB1216" s="256"/>
      <c r="AFC1216" s="204"/>
      <c r="AFD1216" s="204"/>
      <c r="AFE1216" s="205"/>
      <c r="AFF1216" s="206"/>
      <c r="AFG1216" s="110"/>
      <c r="AFH1216" s="147"/>
      <c r="AFI1216" s="109"/>
      <c r="AFJ1216" s="256"/>
      <c r="AFK1216" s="204"/>
      <c r="AFL1216" s="204"/>
      <c r="AFM1216" s="205"/>
      <c r="AFN1216" s="206"/>
      <c r="AFO1216" s="110"/>
      <c r="AFP1216" s="147"/>
      <c r="AFQ1216" s="109"/>
      <c r="AFR1216" s="256"/>
      <c r="AFS1216" s="204"/>
      <c r="AFT1216" s="204"/>
      <c r="AFU1216" s="205"/>
      <c r="AFV1216" s="206"/>
      <c r="AFW1216" s="110"/>
      <c r="AFX1216" s="147"/>
      <c r="AFY1216" s="109"/>
      <c r="AFZ1216" s="256"/>
      <c r="AGA1216" s="204"/>
      <c r="AGB1216" s="204"/>
      <c r="AGC1216" s="205"/>
      <c r="AGD1216" s="206"/>
      <c r="AGE1216" s="110"/>
      <c r="AGF1216" s="147"/>
      <c r="AGG1216" s="109"/>
      <c r="AGH1216" s="256"/>
      <c r="AGI1216" s="204"/>
      <c r="AGJ1216" s="204"/>
      <c r="AGK1216" s="205"/>
      <c r="AGL1216" s="206"/>
      <c r="AGM1216" s="110"/>
      <c r="AGN1216" s="147"/>
      <c r="AGO1216" s="109"/>
      <c r="AGP1216" s="256"/>
      <c r="AGQ1216" s="204"/>
      <c r="AGR1216" s="204"/>
      <c r="AGS1216" s="205"/>
      <c r="AGT1216" s="206"/>
      <c r="AGU1216" s="110"/>
      <c r="AGV1216" s="147"/>
      <c r="AGW1216" s="109"/>
      <c r="AGX1216" s="256"/>
      <c r="AGY1216" s="204"/>
      <c r="AGZ1216" s="204"/>
      <c r="AHA1216" s="205"/>
      <c r="AHB1216" s="206"/>
      <c r="AHC1216" s="110"/>
      <c r="AHD1216" s="147"/>
      <c r="AHE1216" s="109"/>
      <c r="AHF1216" s="256"/>
      <c r="AHG1216" s="204"/>
      <c r="AHH1216" s="204"/>
      <c r="AHI1216" s="205"/>
      <c r="AHJ1216" s="206"/>
      <c r="AHK1216" s="110"/>
      <c r="AHL1216" s="147"/>
      <c r="AHM1216" s="109"/>
      <c r="AHN1216" s="256"/>
      <c r="AHO1216" s="204"/>
      <c r="AHP1216" s="204"/>
      <c r="AHQ1216" s="205"/>
      <c r="AHR1216" s="206"/>
      <c r="AHS1216" s="110"/>
      <c r="AHT1216" s="147"/>
      <c r="AHU1216" s="109"/>
      <c r="AHV1216" s="256"/>
      <c r="AHW1216" s="204"/>
      <c r="AHX1216" s="204"/>
      <c r="AHY1216" s="205"/>
      <c r="AHZ1216" s="206"/>
      <c r="AIA1216" s="110"/>
      <c r="AIB1216" s="147"/>
      <c r="AIC1216" s="109"/>
      <c r="AID1216" s="256"/>
      <c r="AIE1216" s="204"/>
      <c r="AIF1216" s="204"/>
      <c r="AIG1216" s="205"/>
      <c r="AIH1216" s="206"/>
      <c r="AII1216" s="110"/>
      <c r="AIJ1216" s="147"/>
      <c r="AIK1216" s="109"/>
      <c r="AIL1216" s="256"/>
      <c r="AIM1216" s="204"/>
      <c r="AIN1216" s="204"/>
      <c r="AIO1216" s="205"/>
      <c r="AIP1216" s="206"/>
      <c r="AIQ1216" s="110"/>
      <c r="AIR1216" s="147"/>
      <c r="AIS1216" s="109"/>
      <c r="AIT1216" s="256"/>
      <c r="AIU1216" s="204"/>
      <c r="AIV1216" s="204"/>
      <c r="AIW1216" s="205"/>
      <c r="AIX1216" s="206"/>
      <c r="AIY1216" s="110"/>
      <c r="AIZ1216" s="147"/>
      <c r="AJA1216" s="109"/>
      <c r="AJB1216" s="256"/>
      <c r="AJC1216" s="204"/>
      <c r="AJD1216" s="204"/>
      <c r="AJE1216" s="205"/>
      <c r="AJF1216" s="206"/>
      <c r="AJG1216" s="110"/>
      <c r="AJH1216" s="147"/>
      <c r="AJI1216" s="109"/>
      <c r="AJJ1216" s="256"/>
      <c r="AJK1216" s="204"/>
      <c r="AJL1216" s="204"/>
      <c r="AJM1216" s="205"/>
      <c r="AJN1216" s="206"/>
      <c r="AJO1216" s="110"/>
      <c r="AJP1216" s="147"/>
      <c r="AJQ1216" s="109"/>
      <c r="AJR1216" s="256"/>
      <c r="AJS1216" s="204"/>
      <c r="AJT1216" s="204"/>
      <c r="AJU1216" s="205"/>
      <c r="AJV1216" s="206"/>
      <c r="AJW1216" s="110"/>
      <c r="AJX1216" s="147"/>
      <c r="AJY1216" s="109"/>
      <c r="AJZ1216" s="256"/>
      <c r="AKA1216" s="204"/>
      <c r="AKB1216" s="204"/>
      <c r="AKC1216" s="205"/>
      <c r="AKD1216" s="206"/>
      <c r="AKE1216" s="110"/>
      <c r="AKF1216" s="147"/>
      <c r="AKG1216" s="109"/>
      <c r="AKH1216" s="256"/>
      <c r="AKI1216" s="204"/>
      <c r="AKJ1216" s="204"/>
      <c r="AKK1216" s="205"/>
      <c r="AKL1216" s="206"/>
      <c r="AKM1216" s="110"/>
      <c r="AKN1216" s="147"/>
      <c r="AKO1216" s="109"/>
      <c r="AKP1216" s="256"/>
      <c r="AKQ1216" s="204"/>
      <c r="AKR1216" s="204"/>
      <c r="AKS1216" s="205"/>
      <c r="AKT1216" s="206"/>
      <c r="AKU1216" s="110"/>
      <c r="AKV1216" s="147"/>
      <c r="AKW1216" s="109"/>
      <c r="AKX1216" s="256"/>
      <c r="AKY1216" s="204"/>
      <c r="AKZ1216" s="204"/>
      <c r="ALA1216" s="205"/>
      <c r="ALB1216" s="206"/>
      <c r="ALC1216" s="110"/>
      <c r="ALD1216" s="147"/>
      <c r="ALE1216" s="109"/>
      <c r="ALF1216" s="256"/>
      <c r="ALG1216" s="204"/>
      <c r="ALH1216" s="204"/>
      <c r="ALI1216" s="205"/>
      <c r="ALJ1216" s="206"/>
      <c r="ALK1216" s="110"/>
      <c r="ALL1216" s="147"/>
      <c r="ALM1216" s="109"/>
      <c r="ALN1216" s="256"/>
      <c r="ALO1216" s="204"/>
      <c r="ALP1216" s="204"/>
      <c r="ALQ1216" s="205"/>
      <c r="ALR1216" s="206"/>
      <c r="ALS1216" s="110"/>
      <c r="ALT1216" s="147"/>
      <c r="ALU1216" s="109"/>
      <c r="ALV1216" s="256"/>
      <c r="ALW1216" s="204"/>
      <c r="ALX1216" s="204"/>
      <c r="ALY1216" s="205"/>
      <c r="ALZ1216" s="206"/>
      <c r="AMA1216" s="110"/>
      <c r="AMB1216" s="147"/>
      <c r="AMC1216" s="109"/>
      <c r="AMD1216" s="256"/>
      <c r="AME1216" s="204"/>
      <c r="AMF1216" s="204"/>
      <c r="AMG1216" s="205"/>
      <c r="AMH1216" s="206"/>
      <c r="AMI1216" s="110"/>
      <c r="AMJ1216" s="147"/>
      <c r="AMK1216" s="109"/>
      <c r="AML1216" s="256"/>
      <c r="AMM1216" s="204"/>
      <c r="AMN1216" s="204"/>
      <c r="AMO1216" s="205"/>
      <c r="AMP1216" s="206"/>
      <c r="AMQ1216" s="110"/>
      <c r="AMR1216" s="147"/>
      <c r="AMS1216" s="109"/>
      <c r="AMT1216" s="256"/>
      <c r="AMU1216" s="204"/>
      <c r="AMV1216" s="204"/>
      <c r="AMW1216" s="205"/>
      <c r="AMX1216" s="206"/>
      <c r="AMY1216" s="110"/>
      <c r="AMZ1216" s="147"/>
      <c r="ANA1216" s="109"/>
      <c r="ANB1216" s="256"/>
      <c r="ANC1216" s="204"/>
      <c r="AND1216" s="204"/>
      <c r="ANE1216" s="205"/>
      <c r="ANF1216" s="206"/>
      <c r="ANG1216" s="110"/>
      <c r="ANH1216" s="147"/>
      <c r="ANI1216" s="109"/>
      <c r="ANJ1216" s="256"/>
      <c r="ANK1216" s="204"/>
      <c r="ANL1216" s="204"/>
      <c r="ANM1216" s="205"/>
      <c r="ANN1216" s="206"/>
      <c r="ANO1216" s="110"/>
      <c r="ANP1216" s="147"/>
      <c r="ANQ1216" s="109"/>
      <c r="ANR1216" s="256"/>
      <c r="ANS1216" s="204"/>
      <c r="ANT1216" s="204"/>
      <c r="ANU1216" s="205"/>
      <c r="ANV1216" s="206"/>
      <c r="ANW1216" s="110"/>
      <c r="ANX1216" s="147"/>
      <c r="ANY1216" s="109"/>
      <c r="ANZ1216" s="256"/>
      <c r="AOA1216" s="204"/>
      <c r="AOB1216" s="204"/>
      <c r="AOC1216" s="205"/>
      <c r="AOD1216" s="206"/>
      <c r="AOE1216" s="110"/>
      <c r="AOF1216" s="147"/>
      <c r="AOG1216" s="109"/>
      <c r="AOH1216" s="256"/>
      <c r="AOI1216" s="204"/>
      <c r="AOJ1216" s="204"/>
      <c r="AOK1216" s="205"/>
      <c r="AOL1216" s="206"/>
      <c r="AOM1216" s="110"/>
      <c r="AON1216" s="147"/>
      <c r="AOO1216" s="109"/>
      <c r="AOP1216" s="256"/>
      <c r="AOQ1216" s="204"/>
      <c r="AOR1216" s="204"/>
      <c r="AOS1216" s="205"/>
      <c r="AOT1216" s="206"/>
      <c r="AOU1216" s="110"/>
      <c r="AOV1216" s="147"/>
      <c r="AOW1216" s="109"/>
      <c r="AOX1216" s="256"/>
      <c r="AOY1216" s="204"/>
      <c r="AOZ1216" s="204"/>
      <c r="APA1216" s="205"/>
      <c r="APB1216" s="206"/>
      <c r="APC1216" s="110"/>
      <c r="APD1216" s="147"/>
      <c r="APE1216" s="109"/>
      <c r="APF1216" s="256"/>
      <c r="APG1216" s="204"/>
      <c r="APH1216" s="204"/>
      <c r="API1216" s="205"/>
      <c r="APJ1216" s="206"/>
      <c r="APK1216" s="110"/>
      <c r="APL1216" s="147"/>
      <c r="APM1216" s="109"/>
      <c r="APN1216" s="256"/>
      <c r="APO1216" s="204"/>
      <c r="APP1216" s="204"/>
      <c r="APQ1216" s="205"/>
      <c r="APR1216" s="206"/>
      <c r="APS1216" s="110"/>
      <c r="APT1216" s="147"/>
      <c r="APU1216" s="109"/>
      <c r="APV1216" s="256"/>
      <c r="APW1216" s="204"/>
      <c r="APX1216" s="204"/>
      <c r="APY1216" s="205"/>
      <c r="APZ1216" s="206"/>
      <c r="AQA1216" s="110"/>
      <c r="AQB1216" s="147"/>
      <c r="AQC1216" s="109"/>
      <c r="AQD1216" s="256"/>
      <c r="AQE1216" s="204"/>
      <c r="AQF1216" s="204"/>
      <c r="AQG1216" s="205"/>
      <c r="AQH1216" s="206"/>
      <c r="AQI1216" s="110"/>
      <c r="AQJ1216" s="147"/>
      <c r="AQK1216" s="109"/>
      <c r="AQL1216" s="256"/>
      <c r="AQM1216" s="204"/>
      <c r="AQN1216" s="204"/>
      <c r="AQO1216" s="205"/>
      <c r="AQP1216" s="206"/>
      <c r="AQQ1216" s="110"/>
      <c r="AQR1216" s="147"/>
      <c r="AQS1216" s="109"/>
      <c r="AQT1216" s="256"/>
      <c r="AQU1216" s="204"/>
      <c r="AQV1216" s="204"/>
      <c r="AQW1216" s="205"/>
      <c r="AQX1216" s="206"/>
      <c r="AQY1216" s="110"/>
      <c r="AQZ1216" s="147"/>
      <c r="ARA1216" s="109"/>
      <c r="ARB1216" s="256"/>
      <c r="ARC1216" s="204"/>
      <c r="ARD1216" s="204"/>
      <c r="ARE1216" s="205"/>
      <c r="ARF1216" s="206"/>
      <c r="ARG1216" s="110"/>
      <c r="ARH1216" s="147"/>
      <c r="ARI1216" s="109"/>
      <c r="ARJ1216" s="256"/>
      <c r="ARK1216" s="204"/>
      <c r="ARL1216" s="204"/>
      <c r="ARM1216" s="205"/>
      <c r="ARN1216" s="206"/>
      <c r="ARO1216" s="110"/>
      <c r="ARP1216" s="147"/>
      <c r="ARQ1216" s="109"/>
      <c r="ARR1216" s="256"/>
      <c r="ARS1216" s="204"/>
      <c r="ART1216" s="204"/>
      <c r="ARU1216" s="205"/>
      <c r="ARV1216" s="206"/>
      <c r="ARW1216" s="110"/>
      <c r="ARX1216" s="147"/>
      <c r="ARY1216" s="109"/>
      <c r="ARZ1216" s="256"/>
      <c r="ASA1216" s="204"/>
      <c r="ASB1216" s="204"/>
      <c r="ASC1216" s="205"/>
      <c r="ASD1216" s="206"/>
      <c r="ASE1216" s="110"/>
      <c r="ASF1216" s="147"/>
      <c r="ASG1216" s="109"/>
      <c r="ASH1216" s="256"/>
      <c r="ASI1216" s="204"/>
      <c r="ASJ1216" s="204"/>
      <c r="ASK1216" s="205"/>
      <c r="ASL1216" s="206"/>
      <c r="ASM1216" s="110"/>
      <c r="ASN1216" s="147"/>
      <c r="ASO1216" s="109"/>
      <c r="ASP1216" s="256"/>
      <c r="ASQ1216" s="204"/>
      <c r="ASR1216" s="204"/>
      <c r="ASS1216" s="205"/>
      <c r="AST1216" s="206"/>
      <c r="ASU1216" s="110"/>
      <c r="ASV1216" s="147"/>
      <c r="ASW1216" s="109"/>
      <c r="ASX1216" s="256"/>
      <c r="ASY1216" s="204"/>
      <c r="ASZ1216" s="204"/>
      <c r="ATA1216" s="205"/>
      <c r="ATB1216" s="206"/>
      <c r="ATC1216" s="110"/>
      <c r="ATD1216" s="147"/>
      <c r="ATE1216" s="109"/>
      <c r="ATF1216" s="256"/>
      <c r="ATG1216" s="204"/>
      <c r="ATH1216" s="204"/>
      <c r="ATI1216" s="205"/>
      <c r="ATJ1216" s="206"/>
      <c r="ATK1216" s="110"/>
      <c r="ATL1216" s="147"/>
      <c r="ATM1216" s="109"/>
      <c r="ATN1216" s="256"/>
      <c r="ATO1216" s="204"/>
      <c r="ATP1216" s="204"/>
      <c r="ATQ1216" s="205"/>
      <c r="ATR1216" s="206"/>
      <c r="ATS1216" s="110"/>
      <c r="ATT1216" s="147"/>
      <c r="ATU1216" s="109"/>
      <c r="ATV1216" s="256"/>
      <c r="ATW1216" s="204"/>
      <c r="ATX1216" s="204"/>
      <c r="ATY1216" s="205"/>
      <c r="ATZ1216" s="206"/>
      <c r="AUA1216" s="110"/>
      <c r="AUB1216" s="147"/>
      <c r="AUC1216" s="109"/>
      <c r="AUD1216" s="256"/>
      <c r="AUE1216" s="204"/>
      <c r="AUF1216" s="204"/>
      <c r="AUG1216" s="205"/>
      <c r="AUH1216" s="206"/>
      <c r="AUI1216" s="110"/>
      <c r="AUJ1216" s="147"/>
      <c r="AUK1216" s="109"/>
      <c r="AUL1216" s="256"/>
      <c r="AUM1216" s="204"/>
      <c r="AUN1216" s="204"/>
      <c r="AUO1216" s="205"/>
      <c r="AUP1216" s="206"/>
      <c r="AUQ1216" s="110"/>
      <c r="AUR1216" s="147"/>
      <c r="AUS1216" s="109"/>
      <c r="AUT1216" s="256"/>
      <c r="AUU1216" s="204"/>
      <c r="AUV1216" s="204"/>
      <c r="AUW1216" s="205"/>
      <c r="AUX1216" s="206"/>
      <c r="AUY1216" s="110"/>
      <c r="AUZ1216" s="147"/>
      <c r="AVA1216" s="109"/>
      <c r="AVB1216" s="256"/>
      <c r="AVC1216" s="204"/>
      <c r="AVD1216" s="204"/>
      <c r="AVE1216" s="205"/>
      <c r="AVF1216" s="206"/>
      <c r="AVG1216" s="110"/>
      <c r="AVH1216" s="147"/>
      <c r="AVI1216" s="109"/>
      <c r="AVJ1216" s="256"/>
      <c r="AVK1216" s="204"/>
      <c r="AVL1216" s="204"/>
      <c r="AVM1216" s="205"/>
      <c r="AVN1216" s="206"/>
      <c r="AVO1216" s="110"/>
      <c r="AVP1216" s="147"/>
      <c r="AVQ1216" s="109"/>
      <c r="AVR1216" s="256"/>
      <c r="AVS1216" s="204"/>
      <c r="AVT1216" s="204"/>
      <c r="AVU1216" s="205"/>
      <c r="AVV1216" s="206"/>
      <c r="AVW1216" s="110"/>
      <c r="AVX1216" s="147"/>
      <c r="AVY1216" s="109"/>
      <c r="AVZ1216" s="256"/>
      <c r="AWA1216" s="204"/>
      <c r="AWB1216" s="204"/>
      <c r="AWC1216" s="205"/>
      <c r="AWD1216" s="206"/>
      <c r="AWE1216" s="110"/>
      <c r="AWF1216" s="147"/>
      <c r="AWG1216" s="109"/>
      <c r="AWH1216" s="256"/>
      <c r="AWI1216" s="204"/>
      <c r="AWJ1216" s="204"/>
      <c r="AWK1216" s="205"/>
      <c r="AWL1216" s="206"/>
      <c r="AWM1216" s="110"/>
      <c r="AWN1216" s="147"/>
      <c r="AWO1216" s="109"/>
      <c r="AWP1216" s="256"/>
      <c r="AWQ1216" s="204"/>
      <c r="AWR1216" s="204"/>
      <c r="AWS1216" s="205"/>
      <c r="AWT1216" s="206"/>
      <c r="AWU1216" s="110"/>
      <c r="AWV1216" s="147"/>
      <c r="AWW1216" s="109"/>
      <c r="AWX1216" s="256"/>
      <c r="AWY1216" s="204"/>
      <c r="AWZ1216" s="204"/>
      <c r="AXA1216" s="205"/>
      <c r="AXB1216" s="206"/>
      <c r="AXC1216" s="110"/>
      <c r="AXD1216" s="147"/>
      <c r="AXE1216" s="109"/>
      <c r="AXF1216" s="256"/>
      <c r="AXG1216" s="204"/>
      <c r="AXH1216" s="204"/>
      <c r="AXI1216" s="205"/>
      <c r="AXJ1216" s="206"/>
      <c r="AXK1216" s="110"/>
      <c r="AXL1216" s="147"/>
      <c r="AXM1216" s="109"/>
      <c r="AXN1216" s="256"/>
      <c r="AXO1216" s="204"/>
      <c r="AXP1216" s="204"/>
      <c r="AXQ1216" s="205"/>
      <c r="AXR1216" s="206"/>
      <c r="AXS1216" s="110"/>
      <c r="AXT1216" s="147"/>
      <c r="AXU1216" s="109"/>
      <c r="AXV1216" s="256"/>
      <c r="AXW1216" s="204"/>
      <c r="AXX1216" s="204"/>
      <c r="AXY1216" s="205"/>
      <c r="AXZ1216" s="206"/>
      <c r="AYA1216" s="110"/>
      <c r="AYB1216" s="147"/>
      <c r="AYC1216" s="109"/>
      <c r="AYD1216" s="256"/>
      <c r="AYE1216" s="204"/>
      <c r="AYF1216" s="204"/>
      <c r="AYG1216" s="205"/>
      <c r="AYH1216" s="206"/>
      <c r="AYI1216" s="110"/>
      <c r="AYJ1216" s="147"/>
      <c r="AYK1216" s="109"/>
      <c r="AYL1216" s="256"/>
      <c r="AYM1216" s="204"/>
      <c r="AYN1216" s="204"/>
      <c r="AYO1216" s="205"/>
      <c r="AYP1216" s="206"/>
      <c r="AYQ1216" s="110"/>
      <c r="AYR1216" s="147"/>
      <c r="AYS1216" s="109"/>
      <c r="AYT1216" s="256"/>
      <c r="AYU1216" s="204"/>
      <c r="AYV1216" s="204"/>
      <c r="AYW1216" s="205"/>
      <c r="AYX1216" s="206"/>
      <c r="AYY1216" s="110"/>
      <c r="AYZ1216" s="147"/>
      <c r="AZA1216" s="109"/>
      <c r="AZB1216" s="256"/>
      <c r="AZC1216" s="204"/>
      <c r="AZD1216" s="204"/>
      <c r="AZE1216" s="205"/>
      <c r="AZF1216" s="206"/>
      <c r="AZG1216" s="110"/>
      <c r="AZH1216" s="147"/>
      <c r="AZI1216" s="109"/>
      <c r="AZJ1216" s="256"/>
      <c r="AZK1216" s="204"/>
      <c r="AZL1216" s="204"/>
      <c r="AZM1216" s="205"/>
      <c r="AZN1216" s="206"/>
      <c r="AZO1216" s="110"/>
      <c r="AZP1216" s="147"/>
      <c r="AZQ1216" s="109"/>
      <c r="AZR1216" s="256"/>
      <c r="AZS1216" s="204"/>
      <c r="AZT1216" s="204"/>
      <c r="AZU1216" s="205"/>
      <c r="AZV1216" s="206"/>
      <c r="AZW1216" s="110"/>
      <c r="AZX1216" s="147"/>
      <c r="AZY1216" s="109"/>
      <c r="AZZ1216" s="256"/>
      <c r="BAA1216" s="204"/>
      <c r="BAB1216" s="204"/>
      <c r="BAC1216" s="205"/>
      <c r="BAD1216" s="206"/>
      <c r="BAE1216" s="110"/>
      <c r="BAF1216" s="147"/>
      <c r="BAG1216" s="109"/>
      <c r="BAH1216" s="256"/>
      <c r="BAI1216" s="204"/>
      <c r="BAJ1216" s="204"/>
      <c r="BAK1216" s="205"/>
      <c r="BAL1216" s="206"/>
      <c r="BAM1216" s="110"/>
      <c r="BAN1216" s="147"/>
      <c r="BAO1216" s="109"/>
      <c r="BAP1216" s="256"/>
      <c r="BAQ1216" s="204"/>
      <c r="BAR1216" s="204"/>
      <c r="BAS1216" s="205"/>
      <c r="BAT1216" s="206"/>
      <c r="BAU1216" s="110"/>
      <c r="BAV1216" s="147"/>
      <c r="BAW1216" s="109"/>
      <c r="BAX1216" s="256"/>
      <c r="BAY1216" s="204"/>
      <c r="BAZ1216" s="204"/>
      <c r="BBA1216" s="205"/>
      <c r="BBB1216" s="206"/>
      <c r="BBC1216" s="110"/>
      <c r="BBD1216" s="147"/>
      <c r="BBE1216" s="109"/>
      <c r="BBF1216" s="256"/>
      <c r="BBG1216" s="204"/>
      <c r="BBH1216" s="204"/>
      <c r="BBI1216" s="205"/>
      <c r="BBJ1216" s="206"/>
      <c r="BBK1216" s="110"/>
      <c r="BBL1216" s="147"/>
      <c r="BBM1216" s="109"/>
      <c r="BBN1216" s="256"/>
      <c r="BBO1216" s="204"/>
      <c r="BBP1216" s="204"/>
      <c r="BBQ1216" s="205"/>
      <c r="BBR1216" s="206"/>
      <c r="BBS1216" s="110"/>
      <c r="BBT1216" s="147"/>
      <c r="BBU1216" s="109"/>
      <c r="BBV1216" s="256"/>
      <c r="BBW1216" s="204"/>
      <c r="BBX1216" s="204"/>
      <c r="BBY1216" s="205"/>
      <c r="BBZ1216" s="206"/>
      <c r="BCA1216" s="110"/>
      <c r="BCB1216" s="147"/>
      <c r="BCC1216" s="109"/>
      <c r="BCD1216" s="256"/>
      <c r="BCE1216" s="204"/>
      <c r="BCF1216" s="204"/>
      <c r="BCG1216" s="205"/>
      <c r="BCH1216" s="206"/>
      <c r="BCI1216" s="110"/>
      <c r="BCJ1216" s="147"/>
      <c r="BCK1216" s="109"/>
      <c r="BCL1216" s="256"/>
      <c r="BCM1216" s="204"/>
      <c r="BCN1216" s="204"/>
      <c r="BCO1216" s="205"/>
      <c r="BCP1216" s="206"/>
      <c r="BCQ1216" s="110"/>
      <c r="BCR1216" s="147"/>
      <c r="BCS1216" s="109"/>
      <c r="BCT1216" s="256"/>
      <c r="BCU1216" s="204"/>
      <c r="BCV1216" s="204"/>
      <c r="BCW1216" s="205"/>
      <c r="BCX1216" s="206"/>
      <c r="BCY1216" s="110"/>
      <c r="BCZ1216" s="147"/>
      <c r="BDA1216" s="109"/>
      <c r="BDB1216" s="256"/>
      <c r="BDC1216" s="204"/>
      <c r="BDD1216" s="204"/>
      <c r="BDE1216" s="205"/>
      <c r="BDF1216" s="206"/>
      <c r="BDG1216" s="110"/>
      <c r="BDH1216" s="147"/>
      <c r="BDI1216" s="109"/>
      <c r="BDJ1216" s="256"/>
      <c r="BDK1216" s="204"/>
      <c r="BDL1216" s="204"/>
      <c r="BDM1216" s="205"/>
      <c r="BDN1216" s="206"/>
      <c r="BDO1216" s="110"/>
      <c r="BDP1216" s="147"/>
      <c r="BDQ1216" s="109"/>
      <c r="BDR1216" s="256"/>
      <c r="BDS1216" s="204"/>
      <c r="BDT1216" s="204"/>
      <c r="BDU1216" s="205"/>
      <c r="BDV1216" s="206"/>
      <c r="BDW1216" s="110"/>
      <c r="BDX1216" s="147"/>
      <c r="BDY1216" s="109"/>
      <c r="BDZ1216" s="256"/>
      <c r="BEA1216" s="204"/>
      <c r="BEB1216" s="204"/>
      <c r="BEC1216" s="205"/>
      <c r="BED1216" s="206"/>
      <c r="BEE1216" s="110"/>
      <c r="BEF1216" s="147"/>
      <c r="BEG1216" s="109"/>
      <c r="BEH1216" s="256"/>
      <c r="BEI1216" s="204"/>
      <c r="BEJ1216" s="204"/>
      <c r="BEK1216" s="205"/>
      <c r="BEL1216" s="206"/>
      <c r="BEM1216" s="110"/>
      <c r="BEN1216" s="147"/>
      <c r="BEO1216" s="109"/>
      <c r="BEP1216" s="256"/>
      <c r="BEQ1216" s="204"/>
      <c r="BER1216" s="204"/>
      <c r="BES1216" s="205"/>
      <c r="BET1216" s="206"/>
      <c r="BEU1216" s="110"/>
      <c r="BEV1216" s="147"/>
      <c r="BEW1216" s="109"/>
      <c r="BEX1216" s="256"/>
      <c r="BEY1216" s="204"/>
      <c r="BEZ1216" s="204"/>
      <c r="BFA1216" s="205"/>
      <c r="BFB1216" s="206"/>
      <c r="BFC1216" s="110"/>
      <c r="BFD1216" s="147"/>
      <c r="BFE1216" s="109"/>
      <c r="BFF1216" s="256"/>
      <c r="BFG1216" s="204"/>
      <c r="BFH1216" s="204"/>
      <c r="BFI1216" s="205"/>
      <c r="BFJ1216" s="206"/>
      <c r="BFK1216" s="110"/>
      <c r="BFL1216" s="147"/>
      <c r="BFM1216" s="109"/>
      <c r="BFN1216" s="256"/>
      <c r="BFO1216" s="204"/>
      <c r="BFP1216" s="204"/>
      <c r="BFQ1216" s="205"/>
      <c r="BFR1216" s="206"/>
      <c r="BFS1216" s="110"/>
      <c r="BFT1216" s="147"/>
      <c r="BFU1216" s="109"/>
      <c r="BFV1216" s="256"/>
      <c r="BFW1216" s="204"/>
      <c r="BFX1216" s="204"/>
      <c r="BFY1216" s="205"/>
      <c r="BFZ1216" s="206"/>
      <c r="BGA1216" s="110"/>
      <c r="BGB1216" s="147"/>
      <c r="BGC1216" s="109"/>
      <c r="BGD1216" s="256"/>
      <c r="BGE1216" s="204"/>
      <c r="BGF1216" s="204"/>
      <c r="BGG1216" s="205"/>
      <c r="BGH1216" s="206"/>
      <c r="BGI1216" s="110"/>
      <c r="BGJ1216" s="147"/>
      <c r="BGK1216" s="109"/>
      <c r="BGL1216" s="256"/>
      <c r="BGM1216" s="204"/>
      <c r="BGN1216" s="204"/>
      <c r="BGO1216" s="205"/>
      <c r="BGP1216" s="206"/>
      <c r="BGQ1216" s="110"/>
      <c r="BGR1216" s="147"/>
      <c r="BGS1216" s="109"/>
      <c r="BGT1216" s="256"/>
      <c r="BGU1216" s="204"/>
      <c r="BGV1216" s="204"/>
      <c r="BGW1216" s="205"/>
      <c r="BGX1216" s="206"/>
      <c r="BGY1216" s="110"/>
      <c r="BGZ1216" s="147"/>
      <c r="BHA1216" s="109"/>
      <c r="BHB1216" s="256"/>
      <c r="BHC1216" s="204"/>
      <c r="BHD1216" s="204"/>
      <c r="BHE1216" s="205"/>
      <c r="BHF1216" s="206"/>
      <c r="BHG1216" s="110"/>
      <c r="BHH1216" s="147"/>
      <c r="BHI1216" s="109"/>
      <c r="BHJ1216" s="256"/>
      <c r="BHK1216" s="204"/>
      <c r="BHL1216" s="204"/>
      <c r="BHM1216" s="205"/>
      <c r="BHN1216" s="206"/>
      <c r="BHO1216" s="110"/>
      <c r="BHP1216" s="147"/>
      <c r="BHQ1216" s="109"/>
      <c r="BHR1216" s="256"/>
      <c r="BHS1216" s="204"/>
      <c r="BHT1216" s="204"/>
      <c r="BHU1216" s="205"/>
      <c r="BHV1216" s="206"/>
      <c r="BHW1216" s="110"/>
      <c r="BHX1216" s="147"/>
      <c r="BHY1216" s="109"/>
      <c r="BHZ1216" s="256"/>
      <c r="BIA1216" s="204"/>
      <c r="BIB1216" s="204"/>
      <c r="BIC1216" s="205"/>
      <c r="BID1216" s="206"/>
      <c r="BIE1216" s="110"/>
      <c r="BIF1216" s="147"/>
      <c r="BIG1216" s="109"/>
      <c r="BIH1216" s="256"/>
      <c r="BII1216" s="204"/>
      <c r="BIJ1216" s="204"/>
      <c r="BIK1216" s="205"/>
      <c r="BIL1216" s="206"/>
      <c r="BIM1216" s="110"/>
      <c r="BIN1216" s="147"/>
      <c r="BIO1216" s="109"/>
      <c r="BIP1216" s="256"/>
      <c r="BIQ1216" s="204"/>
      <c r="BIR1216" s="204"/>
      <c r="BIS1216" s="205"/>
      <c r="BIT1216" s="206"/>
      <c r="BIU1216" s="110"/>
      <c r="BIV1216" s="147"/>
      <c r="BIW1216" s="109"/>
      <c r="BIX1216" s="256"/>
      <c r="BIY1216" s="204"/>
      <c r="BIZ1216" s="204"/>
      <c r="BJA1216" s="205"/>
      <c r="BJB1216" s="206"/>
      <c r="BJC1216" s="110"/>
      <c r="BJD1216" s="147"/>
      <c r="BJE1216" s="109"/>
      <c r="BJF1216" s="256"/>
      <c r="BJG1216" s="204"/>
      <c r="BJH1216" s="204"/>
      <c r="BJI1216" s="205"/>
      <c r="BJJ1216" s="206"/>
      <c r="BJK1216" s="110"/>
      <c r="BJL1216" s="147"/>
      <c r="BJM1216" s="109"/>
      <c r="BJN1216" s="256"/>
      <c r="BJO1216" s="204"/>
      <c r="BJP1216" s="204"/>
      <c r="BJQ1216" s="205"/>
      <c r="BJR1216" s="206"/>
      <c r="BJS1216" s="110"/>
      <c r="BJT1216" s="147"/>
      <c r="BJU1216" s="109"/>
      <c r="BJV1216" s="256"/>
      <c r="BJW1216" s="204"/>
      <c r="BJX1216" s="204"/>
      <c r="BJY1216" s="205"/>
      <c r="BJZ1216" s="206"/>
      <c r="BKA1216" s="110"/>
      <c r="BKB1216" s="147"/>
      <c r="BKC1216" s="109"/>
      <c r="BKD1216" s="256"/>
      <c r="BKE1216" s="204"/>
      <c r="BKF1216" s="204"/>
      <c r="BKG1216" s="205"/>
      <c r="BKH1216" s="206"/>
      <c r="BKI1216" s="110"/>
      <c r="BKJ1216" s="147"/>
      <c r="BKK1216" s="109"/>
      <c r="BKL1216" s="256"/>
      <c r="BKM1216" s="204"/>
      <c r="BKN1216" s="204"/>
      <c r="BKO1216" s="205"/>
      <c r="BKP1216" s="206"/>
      <c r="BKQ1216" s="110"/>
      <c r="BKR1216" s="147"/>
      <c r="BKS1216" s="109"/>
      <c r="BKT1216" s="256"/>
      <c r="BKU1216" s="204"/>
      <c r="BKV1216" s="204"/>
      <c r="BKW1216" s="205"/>
      <c r="BKX1216" s="206"/>
      <c r="BKY1216" s="110"/>
      <c r="BKZ1216" s="147"/>
      <c r="BLA1216" s="109"/>
      <c r="BLB1216" s="256"/>
      <c r="BLC1216" s="204"/>
      <c r="BLD1216" s="204"/>
      <c r="BLE1216" s="205"/>
      <c r="BLF1216" s="206"/>
      <c r="BLG1216" s="110"/>
      <c r="BLH1216" s="147"/>
      <c r="BLI1216" s="109"/>
      <c r="BLJ1216" s="256"/>
      <c r="BLK1216" s="204"/>
      <c r="BLL1216" s="204"/>
      <c r="BLM1216" s="205"/>
      <c r="BLN1216" s="206"/>
      <c r="BLO1216" s="110"/>
      <c r="BLP1216" s="147"/>
      <c r="BLQ1216" s="109"/>
      <c r="BLR1216" s="256"/>
      <c r="BLS1216" s="204"/>
      <c r="BLT1216" s="204"/>
      <c r="BLU1216" s="205"/>
      <c r="BLV1216" s="206"/>
      <c r="BLW1216" s="110"/>
      <c r="BLX1216" s="147"/>
      <c r="BLY1216" s="109"/>
      <c r="BLZ1216" s="256"/>
      <c r="BMA1216" s="204"/>
      <c r="BMB1216" s="204"/>
      <c r="BMC1216" s="205"/>
      <c r="BMD1216" s="206"/>
      <c r="BME1216" s="110"/>
      <c r="BMF1216" s="147"/>
      <c r="BMG1216" s="109"/>
      <c r="BMH1216" s="256"/>
      <c r="BMI1216" s="204"/>
      <c r="BMJ1216" s="204"/>
      <c r="BMK1216" s="205"/>
      <c r="BML1216" s="206"/>
      <c r="BMM1216" s="110"/>
      <c r="BMN1216" s="147"/>
      <c r="BMO1216" s="109"/>
      <c r="BMP1216" s="256"/>
      <c r="BMQ1216" s="204"/>
      <c r="BMR1216" s="204"/>
      <c r="BMS1216" s="205"/>
      <c r="BMT1216" s="206"/>
      <c r="BMU1216" s="110"/>
      <c r="BMV1216" s="147"/>
      <c r="BMW1216" s="109"/>
      <c r="BMX1216" s="256"/>
      <c r="BMY1216" s="204"/>
      <c r="BMZ1216" s="204"/>
      <c r="BNA1216" s="205"/>
      <c r="BNB1216" s="206"/>
      <c r="BNC1216" s="110"/>
      <c r="BND1216" s="147"/>
      <c r="BNE1216" s="109"/>
      <c r="BNF1216" s="256"/>
      <c r="BNG1216" s="204"/>
      <c r="BNH1216" s="204"/>
      <c r="BNI1216" s="205"/>
      <c r="BNJ1216" s="206"/>
      <c r="BNK1216" s="110"/>
      <c r="BNL1216" s="147"/>
      <c r="BNM1216" s="109"/>
      <c r="BNN1216" s="256"/>
      <c r="BNO1216" s="204"/>
      <c r="BNP1216" s="204"/>
      <c r="BNQ1216" s="205"/>
      <c r="BNR1216" s="206"/>
      <c r="BNS1216" s="110"/>
      <c r="BNT1216" s="147"/>
      <c r="BNU1216" s="109"/>
      <c r="BNV1216" s="256"/>
      <c r="BNW1216" s="204"/>
      <c r="BNX1216" s="204"/>
      <c r="BNY1216" s="205"/>
      <c r="BNZ1216" s="206"/>
      <c r="BOA1216" s="110"/>
      <c r="BOB1216" s="147"/>
      <c r="BOC1216" s="109"/>
      <c r="BOD1216" s="256"/>
      <c r="BOE1216" s="204"/>
      <c r="BOF1216" s="204"/>
      <c r="BOG1216" s="205"/>
      <c r="BOH1216" s="206"/>
      <c r="BOI1216" s="110"/>
      <c r="BOJ1216" s="147"/>
      <c r="BOK1216" s="109"/>
      <c r="BOL1216" s="256"/>
      <c r="BOM1216" s="204"/>
      <c r="BON1216" s="204"/>
      <c r="BOO1216" s="205"/>
      <c r="BOP1216" s="206"/>
      <c r="BOQ1216" s="110"/>
      <c r="BOR1216" s="147"/>
      <c r="BOS1216" s="109"/>
      <c r="BOT1216" s="256"/>
      <c r="BOU1216" s="204"/>
      <c r="BOV1216" s="204"/>
      <c r="BOW1216" s="205"/>
      <c r="BOX1216" s="206"/>
      <c r="BOY1216" s="110"/>
      <c r="BOZ1216" s="147"/>
      <c r="BPA1216" s="109"/>
      <c r="BPB1216" s="256"/>
      <c r="BPC1216" s="204"/>
      <c r="BPD1216" s="204"/>
      <c r="BPE1216" s="205"/>
      <c r="BPF1216" s="206"/>
      <c r="BPG1216" s="110"/>
      <c r="BPH1216" s="147"/>
      <c r="BPI1216" s="109"/>
      <c r="BPJ1216" s="256"/>
      <c r="BPK1216" s="204"/>
      <c r="BPL1216" s="204"/>
      <c r="BPM1216" s="205"/>
      <c r="BPN1216" s="206"/>
      <c r="BPO1216" s="110"/>
      <c r="BPP1216" s="147"/>
      <c r="BPQ1216" s="109"/>
      <c r="BPR1216" s="256"/>
      <c r="BPS1216" s="204"/>
      <c r="BPT1216" s="204"/>
      <c r="BPU1216" s="205"/>
      <c r="BPV1216" s="206"/>
      <c r="BPW1216" s="110"/>
      <c r="BPX1216" s="147"/>
      <c r="BPY1216" s="109"/>
      <c r="BPZ1216" s="256"/>
      <c r="BQA1216" s="204"/>
      <c r="BQB1216" s="204"/>
      <c r="BQC1216" s="205"/>
      <c r="BQD1216" s="206"/>
      <c r="BQE1216" s="110"/>
      <c r="BQF1216" s="147"/>
      <c r="BQG1216" s="109"/>
      <c r="BQH1216" s="256"/>
      <c r="BQI1216" s="204"/>
      <c r="BQJ1216" s="204"/>
      <c r="BQK1216" s="205"/>
      <c r="BQL1216" s="206"/>
      <c r="BQM1216" s="110"/>
      <c r="BQN1216" s="147"/>
      <c r="BQO1216" s="109"/>
      <c r="BQP1216" s="256"/>
      <c r="BQQ1216" s="204"/>
      <c r="BQR1216" s="204"/>
      <c r="BQS1216" s="205"/>
      <c r="BQT1216" s="206"/>
      <c r="BQU1216" s="110"/>
      <c r="BQV1216" s="147"/>
      <c r="BQW1216" s="109"/>
      <c r="BQX1216" s="256"/>
      <c r="BQY1216" s="204"/>
      <c r="BQZ1216" s="204"/>
      <c r="BRA1216" s="205"/>
      <c r="BRB1216" s="206"/>
      <c r="BRC1216" s="110"/>
      <c r="BRD1216" s="147"/>
      <c r="BRE1216" s="109"/>
      <c r="BRF1216" s="256"/>
      <c r="BRG1216" s="204"/>
      <c r="BRH1216" s="204"/>
      <c r="BRI1216" s="205"/>
      <c r="BRJ1216" s="206"/>
      <c r="BRK1216" s="110"/>
      <c r="BRL1216" s="147"/>
      <c r="BRM1216" s="109"/>
      <c r="BRN1216" s="256"/>
      <c r="BRO1216" s="204"/>
      <c r="BRP1216" s="204"/>
      <c r="BRQ1216" s="205"/>
      <c r="BRR1216" s="206"/>
      <c r="BRS1216" s="110"/>
      <c r="BRT1216" s="147"/>
      <c r="BRU1216" s="109"/>
      <c r="BRV1216" s="256"/>
      <c r="BRW1216" s="204"/>
      <c r="BRX1216" s="204"/>
      <c r="BRY1216" s="205"/>
      <c r="BRZ1216" s="206"/>
      <c r="BSA1216" s="110"/>
      <c r="BSB1216" s="147"/>
      <c r="BSC1216" s="109"/>
      <c r="BSD1216" s="256"/>
      <c r="BSE1216" s="204"/>
      <c r="BSF1216" s="204"/>
      <c r="BSG1216" s="205"/>
      <c r="BSH1216" s="206"/>
      <c r="BSI1216" s="110"/>
      <c r="BSJ1216" s="147"/>
      <c r="BSK1216" s="109"/>
      <c r="BSL1216" s="256"/>
      <c r="BSM1216" s="204"/>
      <c r="BSN1216" s="204"/>
      <c r="BSO1216" s="205"/>
      <c r="BSP1216" s="206"/>
      <c r="BSQ1216" s="110"/>
      <c r="BSR1216" s="147"/>
      <c r="BSS1216" s="109"/>
      <c r="BST1216" s="256"/>
      <c r="BSU1216" s="204"/>
      <c r="BSV1216" s="204"/>
      <c r="BSW1216" s="205"/>
      <c r="BSX1216" s="206"/>
      <c r="BSY1216" s="110"/>
      <c r="BSZ1216" s="147"/>
      <c r="BTA1216" s="109"/>
      <c r="BTB1216" s="256"/>
      <c r="BTC1216" s="204"/>
      <c r="BTD1216" s="204"/>
      <c r="BTE1216" s="205"/>
      <c r="BTF1216" s="206"/>
      <c r="BTG1216" s="110"/>
      <c r="BTH1216" s="147"/>
      <c r="BTI1216" s="109"/>
      <c r="BTJ1216" s="256"/>
      <c r="BTK1216" s="204"/>
      <c r="BTL1216" s="204"/>
      <c r="BTM1216" s="205"/>
      <c r="BTN1216" s="206"/>
      <c r="BTO1216" s="110"/>
      <c r="BTP1216" s="147"/>
      <c r="BTQ1216" s="109"/>
      <c r="BTR1216" s="256"/>
      <c r="BTS1216" s="204"/>
      <c r="BTT1216" s="204"/>
      <c r="BTU1216" s="205"/>
      <c r="BTV1216" s="206"/>
      <c r="BTW1216" s="110"/>
      <c r="BTX1216" s="147"/>
      <c r="BTY1216" s="109"/>
      <c r="BTZ1216" s="256"/>
      <c r="BUA1216" s="204"/>
      <c r="BUB1216" s="204"/>
      <c r="BUC1216" s="205"/>
      <c r="BUD1216" s="206"/>
      <c r="BUE1216" s="110"/>
      <c r="BUF1216" s="147"/>
      <c r="BUG1216" s="109"/>
      <c r="BUH1216" s="256"/>
      <c r="BUI1216" s="204"/>
      <c r="BUJ1216" s="204"/>
      <c r="BUK1216" s="205"/>
      <c r="BUL1216" s="206"/>
      <c r="BUM1216" s="110"/>
      <c r="BUN1216" s="147"/>
      <c r="BUO1216" s="109"/>
      <c r="BUP1216" s="256"/>
      <c r="BUQ1216" s="204"/>
      <c r="BUR1216" s="204"/>
      <c r="BUS1216" s="205"/>
      <c r="BUT1216" s="206"/>
      <c r="BUU1216" s="110"/>
      <c r="BUV1216" s="147"/>
      <c r="BUW1216" s="109"/>
      <c r="BUX1216" s="256"/>
      <c r="BUY1216" s="204"/>
      <c r="BUZ1216" s="204"/>
      <c r="BVA1216" s="205"/>
      <c r="BVB1216" s="206"/>
      <c r="BVC1216" s="110"/>
      <c r="BVD1216" s="147"/>
      <c r="BVE1216" s="109"/>
      <c r="BVF1216" s="256"/>
      <c r="BVG1216" s="204"/>
      <c r="BVH1216" s="204"/>
      <c r="BVI1216" s="205"/>
      <c r="BVJ1216" s="206"/>
      <c r="BVK1216" s="110"/>
      <c r="BVL1216" s="147"/>
      <c r="BVM1216" s="109"/>
      <c r="BVN1216" s="256"/>
      <c r="BVO1216" s="204"/>
      <c r="BVP1216" s="204"/>
      <c r="BVQ1216" s="205"/>
      <c r="BVR1216" s="206"/>
      <c r="BVS1216" s="110"/>
      <c r="BVT1216" s="147"/>
      <c r="BVU1216" s="109"/>
      <c r="BVV1216" s="256"/>
      <c r="BVW1216" s="204"/>
      <c r="BVX1216" s="204"/>
      <c r="BVY1216" s="205"/>
      <c r="BVZ1216" s="206"/>
      <c r="BWA1216" s="110"/>
      <c r="BWB1216" s="147"/>
      <c r="BWC1216" s="109"/>
      <c r="BWD1216" s="256"/>
      <c r="BWE1216" s="204"/>
      <c r="BWF1216" s="204"/>
      <c r="BWG1216" s="205"/>
      <c r="BWH1216" s="206"/>
      <c r="BWI1216" s="110"/>
      <c r="BWJ1216" s="147"/>
      <c r="BWK1216" s="109"/>
      <c r="BWL1216" s="256"/>
      <c r="BWM1216" s="204"/>
      <c r="BWN1216" s="204"/>
      <c r="BWO1216" s="205"/>
      <c r="BWP1216" s="206"/>
      <c r="BWQ1216" s="110"/>
      <c r="BWR1216" s="147"/>
      <c r="BWS1216" s="109"/>
      <c r="BWT1216" s="256"/>
      <c r="BWU1216" s="204"/>
      <c r="BWV1216" s="204"/>
      <c r="BWW1216" s="205"/>
      <c r="BWX1216" s="206"/>
      <c r="BWY1216" s="110"/>
      <c r="BWZ1216" s="147"/>
      <c r="BXA1216" s="109"/>
      <c r="BXB1216" s="256"/>
      <c r="BXC1216" s="204"/>
      <c r="BXD1216" s="204"/>
      <c r="BXE1216" s="205"/>
      <c r="BXF1216" s="206"/>
      <c r="BXG1216" s="110"/>
      <c r="BXH1216" s="147"/>
      <c r="BXI1216" s="109"/>
      <c r="BXJ1216" s="256"/>
      <c r="BXK1216" s="204"/>
      <c r="BXL1216" s="204"/>
      <c r="BXM1216" s="205"/>
      <c r="BXN1216" s="206"/>
      <c r="BXO1216" s="110"/>
      <c r="BXP1216" s="147"/>
      <c r="BXQ1216" s="109"/>
      <c r="BXR1216" s="256"/>
      <c r="BXS1216" s="204"/>
      <c r="BXT1216" s="204"/>
      <c r="BXU1216" s="205"/>
      <c r="BXV1216" s="206"/>
      <c r="BXW1216" s="110"/>
      <c r="BXX1216" s="147"/>
      <c r="BXY1216" s="109"/>
      <c r="BXZ1216" s="256"/>
      <c r="BYA1216" s="204"/>
      <c r="BYB1216" s="204"/>
      <c r="BYC1216" s="205"/>
      <c r="BYD1216" s="206"/>
      <c r="BYE1216" s="110"/>
      <c r="BYF1216" s="147"/>
      <c r="BYG1216" s="109"/>
      <c r="BYH1216" s="256"/>
      <c r="BYI1216" s="204"/>
      <c r="BYJ1216" s="204"/>
      <c r="BYK1216" s="205"/>
      <c r="BYL1216" s="206"/>
      <c r="BYM1216" s="110"/>
      <c r="BYN1216" s="147"/>
      <c r="BYO1216" s="109"/>
      <c r="BYP1216" s="256"/>
      <c r="BYQ1216" s="204"/>
      <c r="BYR1216" s="204"/>
      <c r="BYS1216" s="205"/>
      <c r="BYT1216" s="206"/>
      <c r="BYU1216" s="110"/>
      <c r="BYV1216" s="147"/>
      <c r="BYW1216" s="109"/>
      <c r="BYX1216" s="256"/>
      <c r="BYY1216" s="204"/>
      <c r="BYZ1216" s="204"/>
      <c r="BZA1216" s="205"/>
      <c r="BZB1216" s="206"/>
      <c r="BZC1216" s="110"/>
      <c r="BZD1216" s="147"/>
      <c r="BZE1216" s="109"/>
      <c r="BZF1216" s="256"/>
      <c r="BZG1216" s="204"/>
      <c r="BZH1216" s="204"/>
      <c r="BZI1216" s="205"/>
      <c r="BZJ1216" s="206"/>
      <c r="BZK1216" s="110"/>
      <c r="BZL1216" s="147"/>
      <c r="BZM1216" s="109"/>
      <c r="BZN1216" s="256"/>
      <c r="BZO1216" s="204"/>
      <c r="BZP1216" s="204"/>
      <c r="BZQ1216" s="205"/>
      <c r="BZR1216" s="206"/>
      <c r="BZS1216" s="110"/>
      <c r="BZT1216" s="147"/>
      <c r="BZU1216" s="109"/>
      <c r="BZV1216" s="256"/>
      <c r="BZW1216" s="204"/>
      <c r="BZX1216" s="204"/>
      <c r="BZY1216" s="205"/>
      <c r="BZZ1216" s="206"/>
      <c r="CAA1216" s="110"/>
      <c r="CAB1216" s="147"/>
      <c r="CAC1216" s="109"/>
      <c r="CAD1216" s="256"/>
      <c r="CAE1216" s="204"/>
      <c r="CAF1216" s="204"/>
      <c r="CAG1216" s="205"/>
      <c r="CAH1216" s="206"/>
      <c r="CAI1216" s="110"/>
      <c r="CAJ1216" s="147"/>
      <c r="CAK1216" s="109"/>
      <c r="CAL1216" s="256"/>
      <c r="CAM1216" s="204"/>
      <c r="CAN1216" s="204"/>
      <c r="CAO1216" s="205"/>
      <c r="CAP1216" s="206"/>
      <c r="CAQ1216" s="110"/>
      <c r="CAR1216" s="147"/>
      <c r="CAS1216" s="109"/>
      <c r="CAT1216" s="256"/>
      <c r="CAU1216" s="204"/>
      <c r="CAV1216" s="204"/>
      <c r="CAW1216" s="205"/>
      <c r="CAX1216" s="206"/>
      <c r="CAY1216" s="110"/>
      <c r="CAZ1216" s="147"/>
      <c r="CBA1216" s="109"/>
      <c r="CBB1216" s="256"/>
      <c r="CBC1216" s="204"/>
      <c r="CBD1216" s="204"/>
      <c r="CBE1216" s="205"/>
      <c r="CBF1216" s="206"/>
      <c r="CBG1216" s="110"/>
      <c r="CBH1216" s="147"/>
      <c r="CBI1216" s="109"/>
      <c r="CBJ1216" s="256"/>
      <c r="CBK1216" s="204"/>
      <c r="CBL1216" s="204"/>
      <c r="CBM1216" s="205"/>
      <c r="CBN1216" s="206"/>
      <c r="CBO1216" s="110"/>
      <c r="CBP1216" s="147"/>
      <c r="CBQ1216" s="109"/>
      <c r="CBR1216" s="256"/>
      <c r="CBS1216" s="204"/>
      <c r="CBT1216" s="204"/>
      <c r="CBU1216" s="205"/>
      <c r="CBV1216" s="206"/>
      <c r="CBW1216" s="110"/>
      <c r="CBX1216" s="147"/>
      <c r="CBY1216" s="109"/>
      <c r="CBZ1216" s="256"/>
      <c r="CCA1216" s="204"/>
      <c r="CCB1216" s="204"/>
      <c r="CCC1216" s="205"/>
      <c r="CCD1216" s="206"/>
      <c r="CCE1216" s="110"/>
      <c r="CCF1216" s="147"/>
      <c r="CCG1216" s="109"/>
      <c r="CCH1216" s="256"/>
      <c r="CCI1216" s="204"/>
      <c r="CCJ1216" s="204"/>
      <c r="CCK1216" s="205"/>
      <c r="CCL1216" s="206"/>
      <c r="CCM1216" s="110"/>
      <c r="CCN1216" s="147"/>
      <c r="CCO1216" s="109"/>
      <c r="CCP1216" s="256"/>
      <c r="CCQ1216" s="204"/>
      <c r="CCR1216" s="204"/>
      <c r="CCS1216" s="205"/>
      <c r="CCT1216" s="206"/>
      <c r="CCU1216" s="110"/>
      <c r="CCV1216" s="147"/>
      <c r="CCW1216" s="109"/>
      <c r="CCX1216" s="256"/>
      <c r="CCY1216" s="204"/>
      <c r="CCZ1216" s="204"/>
      <c r="CDA1216" s="205"/>
      <c r="CDB1216" s="206"/>
      <c r="CDC1216" s="110"/>
      <c r="CDD1216" s="147"/>
      <c r="CDE1216" s="109"/>
      <c r="CDF1216" s="256"/>
      <c r="CDG1216" s="204"/>
      <c r="CDH1216" s="204"/>
      <c r="CDI1216" s="205"/>
      <c r="CDJ1216" s="206"/>
      <c r="CDK1216" s="110"/>
      <c r="CDL1216" s="147"/>
      <c r="CDM1216" s="109"/>
      <c r="CDN1216" s="256"/>
      <c r="CDO1216" s="204"/>
      <c r="CDP1216" s="204"/>
      <c r="CDQ1216" s="205"/>
      <c r="CDR1216" s="206"/>
      <c r="CDS1216" s="110"/>
      <c r="CDT1216" s="147"/>
      <c r="CDU1216" s="109"/>
      <c r="CDV1216" s="256"/>
      <c r="CDW1216" s="204"/>
      <c r="CDX1216" s="204"/>
      <c r="CDY1216" s="205"/>
      <c r="CDZ1216" s="206"/>
      <c r="CEA1216" s="110"/>
      <c r="CEB1216" s="147"/>
      <c r="CEC1216" s="109"/>
      <c r="CED1216" s="256"/>
      <c r="CEE1216" s="204"/>
      <c r="CEF1216" s="204"/>
      <c r="CEG1216" s="205"/>
      <c r="CEH1216" s="206"/>
      <c r="CEI1216" s="110"/>
      <c r="CEJ1216" s="147"/>
      <c r="CEK1216" s="109"/>
      <c r="CEL1216" s="256"/>
      <c r="CEM1216" s="204"/>
      <c r="CEN1216" s="204"/>
      <c r="CEO1216" s="205"/>
      <c r="CEP1216" s="206"/>
      <c r="CEQ1216" s="110"/>
      <c r="CER1216" s="147"/>
      <c r="CES1216" s="109"/>
      <c r="CET1216" s="256"/>
      <c r="CEU1216" s="204"/>
      <c r="CEV1216" s="204"/>
      <c r="CEW1216" s="205"/>
      <c r="CEX1216" s="206"/>
      <c r="CEY1216" s="110"/>
      <c r="CEZ1216" s="147"/>
      <c r="CFA1216" s="109"/>
      <c r="CFB1216" s="256"/>
      <c r="CFC1216" s="204"/>
      <c r="CFD1216" s="204"/>
      <c r="CFE1216" s="205"/>
      <c r="CFF1216" s="206"/>
      <c r="CFG1216" s="110"/>
      <c r="CFH1216" s="147"/>
      <c r="CFI1216" s="109"/>
      <c r="CFJ1216" s="256"/>
      <c r="CFK1216" s="204"/>
      <c r="CFL1216" s="204"/>
      <c r="CFM1216" s="205"/>
      <c r="CFN1216" s="206"/>
      <c r="CFO1216" s="110"/>
      <c r="CFP1216" s="147"/>
      <c r="CFQ1216" s="109"/>
      <c r="CFR1216" s="256"/>
      <c r="CFS1216" s="204"/>
      <c r="CFT1216" s="204"/>
      <c r="CFU1216" s="205"/>
      <c r="CFV1216" s="206"/>
      <c r="CFW1216" s="110"/>
      <c r="CFX1216" s="147"/>
      <c r="CFY1216" s="109"/>
      <c r="CFZ1216" s="256"/>
      <c r="CGA1216" s="204"/>
      <c r="CGB1216" s="204"/>
      <c r="CGC1216" s="205"/>
      <c r="CGD1216" s="206"/>
      <c r="CGE1216" s="110"/>
      <c r="CGF1216" s="147"/>
      <c r="CGG1216" s="109"/>
      <c r="CGH1216" s="256"/>
      <c r="CGI1216" s="204"/>
      <c r="CGJ1216" s="204"/>
      <c r="CGK1216" s="205"/>
      <c r="CGL1216" s="206"/>
      <c r="CGM1216" s="110"/>
      <c r="CGN1216" s="147"/>
      <c r="CGO1216" s="109"/>
      <c r="CGP1216" s="256"/>
      <c r="CGQ1216" s="204"/>
      <c r="CGR1216" s="204"/>
      <c r="CGS1216" s="205"/>
      <c r="CGT1216" s="206"/>
      <c r="CGU1216" s="110"/>
      <c r="CGV1216" s="147"/>
      <c r="CGW1216" s="109"/>
      <c r="CGX1216" s="256"/>
      <c r="CGY1216" s="204"/>
      <c r="CGZ1216" s="204"/>
      <c r="CHA1216" s="205"/>
      <c r="CHB1216" s="206"/>
      <c r="CHC1216" s="110"/>
      <c r="CHD1216" s="147"/>
      <c r="CHE1216" s="109"/>
      <c r="CHF1216" s="256"/>
      <c r="CHG1216" s="204"/>
      <c r="CHH1216" s="204"/>
      <c r="CHI1216" s="205"/>
      <c r="CHJ1216" s="206"/>
      <c r="CHK1216" s="110"/>
      <c r="CHL1216" s="147"/>
      <c r="CHM1216" s="109"/>
      <c r="CHN1216" s="256"/>
      <c r="CHO1216" s="204"/>
      <c r="CHP1216" s="204"/>
      <c r="CHQ1216" s="205"/>
      <c r="CHR1216" s="206"/>
      <c r="CHS1216" s="110"/>
      <c r="CHT1216" s="147"/>
      <c r="CHU1216" s="109"/>
      <c r="CHV1216" s="256"/>
      <c r="CHW1216" s="204"/>
      <c r="CHX1216" s="204"/>
      <c r="CHY1216" s="205"/>
      <c r="CHZ1216" s="206"/>
      <c r="CIA1216" s="110"/>
      <c r="CIB1216" s="147"/>
      <c r="CIC1216" s="109"/>
      <c r="CID1216" s="256"/>
      <c r="CIE1216" s="204"/>
      <c r="CIF1216" s="204"/>
      <c r="CIG1216" s="205"/>
      <c r="CIH1216" s="206"/>
      <c r="CII1216" s="110"/>
      <c r="CIJ1216" s="147"/>
      <c r="CIK1216" s="109"/>
      <c r="CIL1216" s="256"/>
      <c r="CIM1216" s="204"/>
      <c r="CIN1216" s="204"/>
      <c r="CIO1216" s="205"/>
      <c r="CIP1216" s="206"/>
      <c r="CIQ1216" s="110"/>
      <c r="CIR1216" s="147"/>
      <c r="CIS1216" s="109"/>
      <c r="CIT1216" s="256"/>
      <c r="CIU1216" s="204"/>
      <c r="CIV1216" s="204"/>
      <c r="CIW1216" s="205"/>
      <c r="CIX1216" s="206"/>
      <c r="CIY1216" s="110"/>
      <c r="CIZ1216" s="147"/>
      <c r="CJA1216" s="109"/>
      <c r="CJB1216" s="256"/>
      <c r="CJC1216" s="204"/>
      <c r="CJD1216" s="204"/>
      <c r="CJE1216" s="205"/>
      <c r="CJF1216" s="206"/>
      <c r="CJG1216" s="110"/>
      <c r="CJH1216" s="147"/>
      <c r="CJI1216" s="109"/>
      <c r="CJJ1216" s="256"/>
      <c r="CJK1216" s="204"/>
      <c r="CJL1216" s="204"/>
      <c r="CJM1216" s="205"/>
      <c r="CJN1216" s="206"/>
      <c r="CJO1216" s="110"/>
      <c r="CJP1216" s="147"/>
      <c r="CJQ1216" s="109"/>
      <c r="CJR1216" s="256"/>
      <c r="CJS1216" s="204"/>
      <c r="CJT1216" s="204"/>
      <c r="CJU1216" s="205"/>
      <c r="CJV1216" s="206"/>
      <c r="CJW1216" s="110"/>
      <c r="CJX1216" s="147"/>
      <c r="CJY1216" s="109"/>
      <c r="CJZ1216" s="256"/>
      <c r="CKA1216" s="204"/>
      <c r="CKB1216" s="204"/>
      <c r="CKC1216" s="205"/>
      <c r="CKD1216" s="206"/>
      <c r="CKE1216" s="110"/>
      <c r="CKF1216" s="147"/>
      <c r="CKG1216" s="109"/>
      <c r="CKH1216" s="256"/>
      <c r="CKI1216" s="204"/>
      <c r="CKJ1216" s="204"/>
      <c r="CKK1216" s="205"/>
      <c r="CKL1216" s="206"/>
      <c r="CKM1216" s="110"/>
      <c r="CKN1216" s="147"/>
      <c r="CKO1216" s="109"/>
      <c r="CKP1216" s="256"/>
      <c r="CKQ1216" s="204"/>
      <c r="CKR1216" s="204"/>
      <c r="CKS1216" s="205"/>
      <c r="CKT1216" s="206"/>
      <c r="CKU1216" s="110"/>
      <c r="CKV1216" s="147"/>
      <c r="CKW1216" s="109"/>
      <c r="CKX1216" s="256"/>
      <c r="CKY1216" s="204"/>
      <c r="CKZ1216" s="204"/>
      <c r="CLA1216" s="205"/>
      <c r="CLB1216" s="206"/>
      <c r="CLC1216" s="110"/>
      <c r="CLD1216" s="147"/>
      <c r="CLE1216" s="109"/>
      <c r="CLF1216" s="256"/>
      <c r="CLG1216" s="204"/>
      <c r="CLH1216" s="204"/>
      <c r="CLI1216" s="205"/>
      <c r="CLJ1216" s="206"/>
      <c r="CLK1216" s="110"/>
      <c r="CLL1216" s="147"/>
      <c r="CLM1216" s="109"/>
      <c r="CLN1216" s="256"/>
      <c r="CLO1216" s="204"/>
      <c r="CLP1216" s="204"/>
      <c r="CLQ1216" s="205"/>
      <c r="CLR1216" s="206"/>
      <c r="CLS1216" s="110"/>
      <c r="CLT1216" s="147"/>
      <c r="CLU1216" s="109"/>
      <c r="CLV1216" s="256"/>
      <c r="CLW1216" s="204"/>
      <c r="CLX1216" s="204"/>
      <c r="CLY1216" s="205"/>
      <c r="CLZ1216" s="206"/>
      <c r="CMA1216" s="110"/>
      <c r="CMB1216" s="147"/>
      <c r="CMC1216" s="109"/>
      <c r="CMD1216" s="256"/>
      <c r="CME1216" s="204"/>
      <c r="CMF1216" s="204"/>
      <c r="CMG1216" s="205"/>
      <c r="CMH1216" s="206"/>
      <c r="CMI1216" s="110"/>
      <c r="CMJ1216" s="147"/>
      <c r="CMK1216" s="109"/>
      <c r="CML1216" s="256"/>
      <c r="CMM1216" s="204"/>
      <c r="CMN1216" s="204"/>
      <c r="CMO1216" s="205"/>
      <c r="CMP1216" s="206"/>
      <c r="CMQ1216" s="110"/>
      <c r="CMR1216" s="147"/>
      <c r="CMS1216" s="109"/>
      <c r="CMT1216" s="256"/>
      <c r="CMU1216" s="204"/>
      <c r="CMV1216" s="204"/>
      <c r="CMW1216" s="205"/>
      <c r="CMX1216" s="206"/>
      <c r="CMY1216" s="110"/>
      <c r="CMZ1216" s="147"/>
      <c r="CNA1216" s="109"/>
      <c r="CNB1216" s="256"/>
      <c r="CNC1216" s="204"/>
      <c r="CND1216" s="204"/>
      <c r="CNE1216" s="205"/>
      <c r="CNF1216" s="206"/>
      <c r="CNG1216" s="110"/>
      <c r="CNH1216" s="147"/>
      <c r="CNI1216" s="109"/>
      <c r="CNJ1216" s="256"/>
      <c r="CNK1216" s="204"/>
      <c r="CNL1216" s="204"/>
      <c r="CNM1216" s="205"/>
      <c r="CNN1216" s="206"/>
      <c r="CNO1216" s="110"/>
      <c r="CNP1216" s="147"/>
      <c r="CNQ1216" s="109"/>
      <c r="CNR1216" s="256"/>
      <c r="CNS1216" s="204"/>
      <c r="CNT1216" s="204"/>
      <c r="CNU1216" s="205"/>
      <c r="CNV1216" s="206"/>
      <c r="CNW1216" s="110"/>
      <c r="CNX1216" s="147"/>
      <c r="CNY1216" s="109"/>
      <c r="CNZ1216" s="256"/>
      <c r="COA1216" s="204"/>
      <c r="COB1216" s="204"/>
      <c r="COC1216" s="205"/>
      <c r="COD1216" s="206"/>
      <c r="COE1216" s="110"/>
      <c r="COF1216" s="147"/>
      <c r="COG1216" s="109"/>
      <c r="COH1216" s="256"/>
      <c r="COI1216" s="204"/>
      <c r="COJ1216" s="204"/>
      <c r="COK1216" s="205"/>
      <c r="COL1216" s="206"/>
      <c r="COM1216" s="110"/>
      <c r="CON1216" s="147"/>
      <c r="COO1216" s="109"/>
      <c r="COP1216" s="256"/>
      <c r="COQ1216" s="204"/>
      <c r="COR1216" s="204"/>
      <c r="COS1216" s="205"/>
      <c r="COT1216" s="206"/>
      <c r="COU1216" s="110"/>
      <c r="COV1216" s="147"/>
      <c r="COW1216" s="109"/>
      <c r="COX1216" s="256"/>
      <c r="COY1216" s="204"/>
      <c r="COZ1216" s="204"/>
      <c r="CPA1216" s="205"/>
      <c r="CPB1216" s="206"/>
      <c r="CPC1216" s="110"/>
      <c r="CPD1216" s="147"/>
      <c r="CPE1216" s="109"/>
      <c r="CPF1216" s="256"/>
      <c r="CPG1216" s="204"/>
      <c r="CPH1216" s="204"/>
      <c r="CPI1216" s="205"/>
      <c r="CPJ1216" s="206"/>
      <c r="CPK1216" s="110"/>
      <c r="CPL1216" s="147"/>
      <c r="CPM1216" s="109"/>
      <c r="CPN1216" s="256"/>
      <c r="CPO1216" s="204"/>
      <c r="CPP1216" s="204"/>
      <c r="CPQ1216" s="205"/>
      <c r="CPR1216" s="206"/>
      <c r="CPS1216" s="110"/>
      <c r="CPT1216" s="147"/>
      <c r="CPU1216" s="109"/>
      <c r="CPV1216" s="256"/>
      <c r="CPW1216" s="204"/>
      <c r="CPX1216" s="204"/>
      <c r="CPY1216" s="205"/>
      <c r="CPZ1216" s="206"/>
      <c r="CQA1216" s="110"/>
      <c r="CQB1216" s="147"/>
      <c r="CQC1216" s="109"/>
      <c r="CQD1216" s="256"/>
      <c r="CQE1216" s="204"/>
      <c r="CQF1216" s="204"/>
      <c r="CQG1216" s="205"/>
      <c r="CQH1216" s="206"/>
      <c r="CQI1216" s="110"/>
      <c r="CQJ1216" s="147"/>
      <c r="CQK1216" s="109"/>
      <c r="CQL1216" s="256"/>
      <c r="CQM1216" s="204"/>
      <c r="CQN1216" s="204"/>
      <c r="CQO1216" s="205"/>
      <c r="CQP1216" s="206"/>
      <c r="CQQ1216" s="110"/>
      <c r="CQR1216" s="147"/>
      <c r="CQS1216" s="109"/>
      <c r="CQT1216" s="256"/>
      <c r="CQU1216" s="204"/>
      <c r="CQV1216" s="204"/>
      <c r="CQW1216" s="205"/>
      <c r="CQX1216" s="206"/>
      <c r="CQY1216" s="110"/>
      <c r="CQZ1216" s="147"/>
      <c r="CRA1216" s="109"/>
      <c r="CRB1216" s="256"/>
      <c r="CRC1216" s="204"/>
      <c r="CRD1216" s="204"/>
      <c r="CRE1216" s="205"/>
      <c r="CRF1216" s="206"/>
      <c r="CRG1216" s="110"/>
      <c r="CRH1216" s="147"/>
      <c r="CRI1216" s="109"/>
      <c r="CRJ1216" s="256"/>
      <c r="CRK1216" s="204"/>
      <c r="CRL1216" s="204"/>
      <c r="CRM1216" s="205"/>
      <c r="CRN1216" s="206"/>
      <c r="CRO1216" s="110"/>
      <c r="CRP1216" s="147"/>
      <c r="CRQ1216" s="109"/>
      <c r="CRR1216" s="256"/>
      <c r="CRS1216" s="204"/>
      <c r="CRT1216" s="204"/>
      <c r="CRU1216" s="205"/>
      <c r="CRV1216" s="206"/>
      <c r="CRW1216" s="110"/>
      <c r="CRX1216" s="147"/>
      <c r="CRY1216" s="109"/>
      <c r="CRZ1216" s="256"/>
      <c r="CSA1216" s="204"/>
      <c r="CSB1216" s="204"/>
      <c r="CSC1216" s="205"/>
      <c r="CSD1216" s="206"/>
      <c r="CSE1216" s="110"/>
      <c r="CSF1216" s="147"/>
      <c r="CSG1216" s="109"/>
      <c r="CSH1216" s="256"/>
      <c r="CSI1216" s="204"/>
      <c r="CSJ1216" s="204"/>
      <c r="CSK1216" s="205"/>
      <c r="CSL1216" s="206"/>
      <c r="CSM1216" s="110"/>
      <c r="CSN1216" s="147"/>
      <c r="CSO1216" s="109"/>
      <c r="CSP1216" s="256"/>
      <c r="CSQ1216" s="204"/>
      <c r="CSR1216" s="204"/>
      <c r="CSS1216" s="205"/>
      <c r="CST1216" s="206"/>
      <c r="CSU1216" s="110"/>
      <c r="CSV1216" s="147"/>
      <c r="CSW1216" s="109"/>
      <c r="CSX1216" s="256"/>
      <c r="CSY1216" s="204"/>
      <c r="CSZ1216" s="204"/>
      <c r="CTA1216" s="205"/>
      <c r="CTB1216" s="206"/>
      <c r="CTC1216" s="110"/>
      <c r="CTD1216" s="147"/>
      <c r="CTE1216" s="109"/>
      <c r="CTF1216" s="256"/>
      <c r="CTG1216" s="204"/>
      <c r="CTH1216" s="204"/>
      <c r="CTI1216" s="205"/>
      <c r="CTJ1216" s="206"/>
      <c r="CTK1216" s="110"/>
      <c r="CTL1216" s="147"/>
      <c r="CTM1216" s="109"/>
      <c r="CTN1216" s="256"/>
      <c r="CTO1216" s="204"/>
      <c r="CTP1216" s="204"/>
      <c r="CTQ1216" s="205"/>
      <c r="CTR1216" s="206"/>
      <c r="CTS1216" s="110"/>
      <c r="CTT1216" s="147"/>
      <c r="CTU1216" s="109"/>
      <c r="CTV1216" s="256"/>
      <c r="CTW1216" s="204"/>
      <c r="CTX1216" s="204"/>
      <c r="CTY1216" s="205"/>
      <c r="CTZ1216" s="206"/>
      <c r="CUA1216" s="110"/>
      <c r="CUB1216" s="147"/>
      <c r="CUC1216" s="109"/>
      <c r="CUD1216" s="256"/>
      <c r="CUE1216" s="204"/>
      <c r="CUF1216" s="204"/>
      <c r="CUG1216" s="205"/>
      <c r="CUH1216" s="206"/>
      <c r="CUI1216" s="110"/>
      <c r="CUJ1216" s="147"/>
      <c r="CUK1216" s="109"/>
      <c r="CUL1216" s="256"/>
      <c r="CUM1216" s="204"/>
      <c r="CUN1216" s="204"/>
      <c r="CUO1216" s="205"/>
      <c r="CUP1216" s="206"/>
      <c r="CUQ1216" s="110"/>
      <c r="CUR1216" s="147"/>
      <c r="CUS1216" s="109"/>
      <c r="CUT1216" s="256"/>
      <c r="CUU1216" s="204"/>
      <c r="CUV1216" s="204"/>
      <c r="CUW1216" s="205"/>
      <c r="CUX1216" s="206"/>
      <c r="CUY1216" s="110"/>
      <c r="CUZ1216" s="147"/>
      <c r="CVA1216" s="109"/>
      <c r="CVB1216" s="256"/>
      <c r="CVC1216" s="204"/>
      <c r="CVD1216" s="204"/>
      <c r="CVE1216" s="205"/>
      <c r="CVF1216" s="206"/>
      <c r="CVG1216" s="110"/>
      <c r="CVH1216" s="147"/>
      <c r="CVI1216" s="109"/>
      <c r="CVJ1216" s="256"/>
      <c r="CVK1216" s="204"/>
      <c r="CVL1216" s="204"/>
      <c r="CVM1216" s="205"/>
      <c r="CVN1216" s="206"/>
      <c r="CVO1216" s="110"/>
      <c r="CVP1216" s="147"/>
      <c r="CVQ1216" s="109"/>
      <c r="CVR1216" s="256"/>
      <c r="CVS1216" s="204"/>
      <c r="CVT1216" s="204"/>
      <c r="CVU1216" s="205"/>
      <c r="CVV1216" s="206"/>
      <c r="CVW1216" s="110"/>
      <c r="CVX1216" s="147"/>
      <c r="CVY1216" s="109"/>
      <c r="CVZ1216" s="256"/>
      <c r="CWA1216" s="204"/>
      <c r="CWB1216" s="204"/>
      <c r="CWC1216" s="205"/>
      <c r="CWD1216" s="206"/>
      <c r="CWE1216" s="110"/>
      <c r="CWF1216" s="147"/>
      <c r="CWG1216" s="109"/>
      <c r="CWH1216" s="256"/>
      <c r="CWI1216" s="204"/>
      <c r="CWJ1216" s="204"/>
      <c r="CWK1216" s="205"/>
      <c r="CWL1216" s="206"/>
      <c r="CWM1216" s="110"/>
      <c r="CWN1216" s="147"/>
      <c r="CWO1216" s="109"/>
      <c r="CWP1216" s="256"/>
      <c r="CWQ1216" s="204"/>
      <c r="CWR1216" s="204"/>
      <c r="CWS1216" s="205"/>
      <c r="CWT1216" s="206"/>
      <c r="CWU1216" s="110"/>
      <c r="CWV1216" s="147"/>
      <c r="CWW1216" s="109"/>
      <c r="CWX1216" s="256"/>
      <c r="CWY1216" s="204"/>
      <c r="CWZ1216" s="204"/>
      <c r="CXA1216" s="205"/>
      <c r="CXB1216" s="206"/>
      <c r="CXC1216" s="110"/>
      <c r="CXD1216" s="147"/>
      <c r="CXE1216" s="109"/>
      <c r="CXF1216" s="256"/>
      <c r="CXG1216" s="204"/>
      <c r="CXH1216" s="204"/>
      <c r="CXI1216" s="205"/>
      <c r="CXJ1216" s="206"/>
      <c r="CXK1216" s="110"/>
      <c r="CXL1216" s="147"/>
      <c r="CXM1216" s="109"/>
      <c r="CXN1216" s="256"/>
      <c r="CXO1216" s="204"/>
      <c r="CXP1216" s="204"/>
      <c r="CXQ1216" s="205"/>
      <c r="CXR1216" s="206"/>
      <c r="CXS1216" s="110"/>
      <c r="CXT1216" s="147"/>
      <c r="CXU1216" s="109"/>
      <c r="CXV1216" s="256"/>
      <c r="CXW1216" s="204"/>
      <c r="CXX1216" s="204"/>
      <c r="CXY1216" s="205"/>
      <c r="CXZ1216" s="206"/>
      <c r="CYA1216" s="110"/>
      <c r="CYB1216" s="147"/>
      <c r="CYC1216" s="109"/>
      <c r="CYD1216" s="256"/>
      <c r="CYE1216" s="204"/>
      <c r="CYF1216" s="204"/>
      <c r="CYG1216" s="205"/>
      <c r="CYH1216" s="206"/>
      <c r="CYI1216" s="110"/>
      <c r="CYJ1216" s="147"/>
      <c r="CYK1216" s="109"/>
      <c r="CYL1216" s="256"/>
      <c r="CYM1216" s="204"/>
      <c r="CYN1216" s="204"/>
      <c r="CYO1216" s="205"/>
      <c r="CYP1216" s="206"/>
      <c r="CYQ1216" s="110"/>
      <c r="CYR1216" s="147"/>
      <c r="CYS1216" s="109"/>
      <c r="CYT1216" s="256"/>
      <c r="CYU1216" s="204"/>
      <c r="CYV1216" s="204"/>
      <c r="CYW1216" s="205"/>
      <c r="CYX1216" s="206"/>
      <c r="CYY1216" s="110"/>
      <c r="CYZ1216" s="147"/>
      <c r="CZA1216" s="109"/>
      <c r="CZB1216" s="256"/>
      <c r="CZC1216" s="204"/>
      <c r="CZD1216" s="204"/>
      <c r="CZE1216" s="205"/>
      <c r="CZF1216" s="206"/>
      <c r="CZG1216" s="110"/>
      <c r="CZH1216" s="147"/>
      <c r="CZI1216" s="109"/>
      <c r="CZJ1216" s="256"/>
      <c r="CZK1216" s="204"/>
      <c r="CZL1216" s="204"/>
      <c r="CZM1216" s="205"/>
      <c r="CZN1216" s="206"/>
      <c r="CZO1216" s="110"/>
      <c r="CZP1216" s="147"/>
      <c r="CZQ1216" s="109"/>
      <c r="CZR1216" s="256"/>
      <c r="CZS1216" s="204"/>
      <c r="CZT1216" s="204"/>
      <c r="CZU1216" s="205"/>
      <c r="CZV1216" s="206"/>
      <c r="CZW1216" s="110"/>
      <c r="CZX1216" s="147"/>
      <c r="CZY1216" s="109"/>
      <c r="CZZ1216" s="256"/>
      <c r="DAA1216" s="204"/>
      <c r="DAB1216" s="204"/>
      <c r="DAC1216" s="205"/>
      <c r="DAD1216" s="206"/>
      <c r="DAE1216" s="110"/>
      <c r="DAF1216" s="147"/>
      <c r="DAG1216" s="109"/>
      <c r="DAH1216" s="256"/>
      <c r="DAI1216" s="204"/>
      <c r="DAJ1216" s="204"/>
      <c r="DAK1216" s="205"/>
      <c r="DAL1216" s="206"/>
      <c r="DAM1216" s="110"/>
      <c r="DAN1216" s="147"/>
      <c r="DAO1216" s="109"/>
      <c r="DAP1216" s="256"/>
      <c r="DAQ1216" s="204"/>
      <c r="DAR1216" s="204"/>
      <c r="DAS1216" s="205"/>
      <c r="DAT1216" s="206"/>
      <c r="DAU1216" s="110"/>
      <c r="DAV1216" s="147"/>
      <c r="DAW1216" s="109"/>
      <c r="DAX1216" s="256"/>
      <c r="DAY1216" s="204"/>
      <c r="DAZ1216" s="204"/>
      <c r="DBA1216" s="205"/>
      <c r="DBB1216" s="206"/>
      <c r="DBC1216" s="110"/>
      <c r="DBD1216" s="147"/>
      <c r="DBE1216" s="109"/>
      <c r="DBF1216" s="256"/>
      <c r="DBG1216" s="204"/>
      <c r="DBH1216" s="204"/>
      <c r="DBI1216" s="205"/>
      <c r="DBJ1216" s="206"/>
      <c r="DBK1216" s="110"/>
      <c r="DBL1216" s="147"/>
      <c r="DBM1216" s="109"/>
      <c r="DBN1216" s="256"/>
      <c r="DBO1216" s="204"/>
      <c r="DBP1216" s="204"/>
      <c r="DBQ1216" s="205"/>
      <c r="DBR1216" s="206"/>
      <c r="DBS1216" s="110"/>
      <c r="DBT1216" s="147"/>
      <c r="DBU1216" s="109"/>
      <c r="DBV1216" s="256"/>
      <c r="DBW1216" s="204"/>
      <c r="DBX1216" s="204"/>
      <c r="DBY1216" s="205"/>
      <c r="DBZ1216" s="206"/>
      <c r="DCA1216" s="110"/>
      <c r="DCB1216" s="147"/>
      <c r="DCC1216" s="109"/>
      <c r="DCD1216" s="256"/>
      <c r="DCE1216" s="204"/>
      <c r="DCF1216" s="204"/>
      <c r="DCG1216" s="205"/>
      <c r="DCH1216" s="206"/>
      <c r="DCI1216" s="110"/>
      <c r="DCJ1216" s="147"/>
      <c r="DCK1216" s="109"/>
      <c r="DCL1216" s="256"/>
      <c r="DCM1216" s="204"/>
      <c r="DCN1216" s="204"/>
      <c r="DCO1216" s="205"/>
      <c r="DCP1216" s="206"/>
      <c r="DCQ1216" s="110"/>
      <c r="DCR1216" s="147"/>
      <c r="DCS1216" s="109"/>
      <c r="DCT1216" s="256"/>
      <c r="DCU1216" s="204"/>
      <c r="DCV1216" s="204"/>
      <c r="DCW1216" s="205"/>
      <c r="DCX1216" s="206"/>
      <c r="DCY1216" s="110"/>
      <c r="DCZ1216" s="147"/>
      <c r="DDA1216" s="109"/>
      <c r="DDB1216" s="256"/>
      <c r="DDC1216" s="204"/>
      <c r="DDD1216" s="204"/>
      <c r="DDE1216" s="205"/>
      <c r="DDF1216" s="206"/>
      <c r="DDG1216" s="110"/>
      <c r="DDH1216" s="147"/>
      <c r="DDI1216" s="109"/>
      <c r="DDJ1216" s="256"/>
      <c r="DDK1216" s="204"/>
      <c r="DDL1216" s="204"/>
      <c r="DDM1216" s="205"/>
      <c r="DDN1216" s="206"/>
      <c r="DDO1216" s="110"/>
      <c r="DDP1216" s="147"/>
      <c r="DDQ1216" s="109"/>
      <c r="DDR1216" s="256"/>
      <c r="DDS1216" s="204"/>
      <c r="DDT1216" s="204"/>
      <c r="DDU1216" s="205"/>
      <c r="DDV1216" s="206"/>
      <c r="DDW1216" s="110"/>
      <c r="DDX1216" s="147"/>
      <c r="DDY1216" s="109"/>
      <c r="DDZ1216" s="256"/>
      <c r="DEA1216" s="204"/>
      <c r="DEB1216" s="204"/>
      <c r="DEC1216" s="205"/>
      <c r="DED1216" s="206"/>
      <c r="DEE1216" s="110"/>
      <c r="DEF1216" s="147"/>
      <c r="DEG1216" s="109"/>
      <c r="DEH1216" s="256"/>
      <c r="DEI1216" s="204"/>
      <c r="DEJ1216" s="204"/>
      <c r="DEK1216" s="205"/>
      <c r="DEL1216" s="206"/>
      <c r="DEM1216" s="110"/>
      <c r="DEN1216" s="147"/>
      <c r="DEO1216" s="109"/>
      <c r="DEP1216" s="256"/>
      <c r="DEQ1216" s="204"/>
      <c r="DER1216" s="204"/>
      <c r="DES1216" s="205"/>
      <c r="DET1216" s="206"/>
      <c r="DEU1216" s="110"/>
      <c r="DEV1216" s="147"/>
      <c r="DEW1216" s="109"/>
      <c r="DEX1216" s="256"/>
      <c r="DEY1216" s="204"/>
      <c r="DEZ1216" s="204"/>
      <c r="DFA1216" s="205"/>
      <c r="DFB1216" s="206"/>
      <c r="DFC1216" s="110"/>
      <c r="DFD1216" s="147"/>
      <c r="DFE1216" s="109"/>
      <c r="DFF1216" s="256"/>
      <c r="DFG1216" s="204"/>
      <c r="DFH1216" s="204"/>
      <c r="DFI1216" s="205"/>
      <c r="DFJ1216" s="206"/>
      <c r="DFK1216" s="110"/>
      <c r="DFL1216" s="147"/>
      <c r="DFM1216" s="109"/>
      <c r="DFN1216" s="256"/>
      <c r="DFO1216" s="204"/>
      <c r="DFP1216" s="204"/>
      <c r="DFQ1216" s="205"/>
      <c r="DFR1216" s="206"/>
      <c r="DFS1216" s="110"/>
      <c r="DFT1216" s="147"/>
      <c r="DFU1216" s="109"/>
      <c r="DFV1216" s="256"/>
      <c r="DFW1216" s="204"/>
      <c r="DFX1216" s="204"/>
      <c r="DFY1216" s="205"/>
      <c r="DFZ1216" s="206"/>
      <c r="DGA1216" s="110"/>
      <c r="DGB1216" s="147"/>
      <c r="DGC1216" s="109"/>
      <c r="DGD1216" s="256"/>
      <c r="DGE1216" s="204"/>
      <c r="DGF1216" s="204"/>
      <c r="DGG1216" s="205"/>
      <c r="DGH1216" s="206"/>
      <c r="DGI1216" s="110"/>
      <c r="DGJ1216" s="147"/>
      <c r="DGK1216" s="109"/>
      <c r="DGL1216" s="256"/>
      <c r="DGM1216" s="204"/>
      <c r="DGN1216" s="204"/>
      <c r="DGO1216" s="205"/>
      <c r="DGP1216" s="206"/>
      <c r="DGQ1216" s="110"/>
      <c r="DGR1216" s="147"/>
      <c r="DGS1216" s="109"/>
      <c r="DGT1216" s="256"/>
      <c r="DGU1216" s="204"/>
      <c r="DGV1216" s="204"/>
      <c r="DGW1216" s="205"/>
      <c r="DGX1216" s="206"/>
      <c r="DGY1216" s="110"/>
      <c r="DGZ1216" s="147"/>
      <c r="DHA1216" s="109"/>
      <c r="DHB1216" s="256"/>
      <c r="DHC1216" s="204"/>
      <c r="DHD1216" s="204"/>
      <c r="DHE1216" s="205"/>
      <c r="DHF1216" s="206"/>
      <c r="DHG1216" s="110"/>
      <c r="DHH1216" s="147"/>
      <c r="DHI1216" s="109"/>
      <c r="DHJ1216" s="256"/>
      <c r="DHK1216" s="204"/>
      <c r="DHL1216" s="204"/>
      <c r="DHM1216" s="205"/>
      <c r="DHN1216" s="206"/>
      <c r="DHO1216" s="110"/>
      <c r="DHP1216" s="147"/>
      <c r="DHQ1216" s="109"/>
      <c r="DHR1216" s="256"/>
      <c r="DHS1216" s="204"/>
      <c r="DHT1216" s="204"/>
      <c r="DHU1216" s="205"/>
      <c r="DHV1216" s="206"/>
      <c r="DHW1216" s="110"/>
      <c r="DHX1216" s="147"/>
      <c r="DHY1216" s="109"/>
      <c r="DHZ1216" s="256"/>
      <c r="DIA1216" s="204"/>
      <c r="DIB1216" s="204"/>
      <c r="DIC1216" s="205"/>
      <c r="DID1216" s="206"/>
      <c r="DIE1216" s="110"/>
      <c r="DIF1216" s="147"/>
      <c r="DIG1216" s="109"/>
      <c r="DIH1216" s="256"/>
      <c r="DII1216" s="204"/>
      <c r="DIJ1216" s="204"/>
      <c r="DIK1216" s="205"/>
      <c r="DIL1216" s="206"/>
      <c r="DIM1216" s="110"/>
      <c r="DIN1216" s="147"/>
      <c r="DIO1216" s="109"/>
      <c r="DIP1216" s="256"/>
      <c r="DIQ1216" s="204"/>
      <c r="DIR1216" s="204"/>
      <c r="DIS1216" s="205"/>
      <c r="DIT1216" s="206"/>
      <c r="DIU1216" s="110"/>
      <c r="DIV1216" s="147"/>
      <c r="DIW1216" s="109"/>
      <c r="DIX1216" s="256"/>
      <c r="DIY1216" s="204"/>
      <c r="DIZ1216" s="204"/>
      <c r="DJA1216" s="205"/>
      <c r="DJB1216" s="206"/>
      <c r="DJC1216" s="110"/>
      <c r="DJD1216" s="147"/>
      <c r="DJE1216" s="109"/>
      <c r="DJF1216" s="256"/>
      <c r="DJG1216" s="204"/>
      <c r="DJH1216" s="204"/>
      <c r="DJI1216" s="205"/>
      <c r="DJJ1216" s="206"/>
      <c r="DJK1216" s="110"/>
      <c r="DJL1216" s="147"/>
      <c r="DJM1216" s="109"/>
      <c r="DJN1216" s="256"/>
      <c r="DJO1216" s="204"/>
      <c r="DJP1216" s="204"/>
      <c r="DJQ1216" s="205"/>
      <c r="DJR1216" s="206"/>
      <c r="DJS1216" s="110"/>
      <c r="DJT1216" s="147"/>
      <c r="DJU1216" s="109"/>
      <c r="DJV1216" s="256"/>
      <c r="DJW1216" s="204"/>
      <c r="DJX1216" s="204"/>
      <c r="DJY1216" s="205"/>
      <c r="DJZ1216" s="206"/>
      <c r="DKA1216" s="110"/>
      <c r="DKB1216" s="147"/>
      <c r="DKC1216" s="109"/>
      <c r="DKD1216" s="256"/>
      <c r="DKE1216" s="204"/>
      <c r="DKF1216" s="204"/>
      <c r="DKG1216" s="205"/>
      <c r="DKH1216" s="206"/>
      <c r="DKI1216" s="110">
        <v>211</v>
      </c>
      <c r="DKJ1216" s="147">
        <v>344.68</v>
      </c>
      <c r="DKK1216" s="109" t="s">
        <v>30</v>
      </c>
      <c r="DKL1216" s="256" t="s">
        <v>26</v>
      </c>
      <c r="DKM1216" s="204">
        <v>7</v>
      </c>
      <c r="DKN1216" s="204">
        <v>2</v>
      </c>
      <c r="DKO1216" s="205" t="s">
        <v>237</v>
      </c>
      <c r="DKP1216" s="206">
        <v>111</v>
      </c>
      <c r="DKQ1216" s="110">
        <v>211</v>
      </c>
      <c r="DKR1216" s="147">
        <v>344.68</v>
      </c>
      <c r="DKS1216" s="109" t="s">
        <v>30</v>
      </c>
      <c r="DKT1216" s="256" t="s">
        <v>26</v>
      </c>
      <c r="DKU1216" s="204">
        <v>7</v>
      </c>
      <c r="DKV1216" s="204">
        <v>2</v>
      </c>
      <c r="DKW1216" s="205" t="s">
        <v>237</v>
      </c>
      <c r="DKX1216" s="206">
        <v>111</v>
      </c>
      <c r="DKY1216" s="110">
        <v>211</v>
      </c>
      <c r="DKZ1216" s="147">
        <v>344.68</v>
      </c>
      <c r="DLA1216" s="109" t="s">
        <v>30</v>
      </c>
      <c r="DLB1216" s="256" t="s">
        <v>26</v>
      </c>
      <c r="DLC1216" s="204">
        <v>7</v>
      </c>
      <c r="DLD1216" s="204">
        <v>2</v>
      </c>
      <c r="DLE1216" s="205" t="s">
        <v>237</v>
      </c>
      <c r="DLF1216" s="206">
        <v>111</v>
      </c>
      <c r="DLG1216" s="110">
        <v>211</v>
      </c>
      <c r="DLH1216" s="147">
        <v>344.68</v>
      </c>
      <c r="DLI1216" s="109" t="s">
        <v>30</v>
      </c>
      <c r="DLJ1216" s="256" t="s">
        <v>26</v>
      </c>
      <c r="DLK1216" s="204">
        <v>7</v>
      </c>
      <c r="DLL1216" s="204">
        <v>2</v>
      </c>
      <c r="DLM1216" s="205" t="s">
        <v>237</v>
      </c>
      <c r="DLN1216" s="206">
        <v>111</v>
      </c>
      <c r="DLO1216" s="110">
        <v>211</v>
      </c>
      <c r="DLP1216" s="147">
        <v>344.68</v>
      </c>
      <c r="DLQ1216" s="109" t="s">
        <v>30</v>
      </c>
      <c r="DLR1216" s="256" t="s">
        <v>26</v>
      </c>
      <c r="DLS1216" s="204">
        <v>7</v>
      </c>
      <c r="DLT1216" s="204">
        <v>2</v>
      </c>
      <c r="DLU1216" s="205" t="s">
        <v>237</v>
      </c>
      <c r="DLV1216" s="206">
        <v>111</v>
      </c>
      <c r="DLW1216" s="110">
        <v>211</v>
      </c>
      <c r="DLX1216" s="147">
        <v>344.68</v>
      </c>
      <c r="DLY1216" s="109" t="s">
        <v>30</v>
      </c>
      <c r="DLZ1216" s="256" t="s">
        <v>26</v>
      </c>
      <c r="DMA1216" s="204">
        <v>7</v>
      </c>
      <c r="DMB1216" s="204">
        <v>2</v>
      </c>
      <c r="DMC1216" s="205" t="s">
        <v>237</v>
      </c>
      <c r="DMD1216" s="206">
        <v>111</v>
      </c>
      <c r="DME1216" s="110">
        <v>211</v>
      </c>
      <c r="DMF1216" s="147">
        <v>344.68</v>
      </c>
      <c r="DMG1216" s="109" t="s">
        <v>30</v>
      </c>
      <c r="DMH1216" s="256" t="s">
        <v>26</v>
      </c>
      <c r="DMI1216" s="204">
        <v>7</v>
      </c>
      <c r="DMJ1216" s="204">
        <v>2</v>
      </c>
      <c r="DMK1216" s="205" t="s">
        <v>237</v>
      </c>
      <c r="DML1216" s="206">
        <v>111</v>
      </c>
      <c r="DMM1216" s="110">
        <v>211</v>
      </c>
      <c r="DMN1216" s="147">
        <v>344.68</v>
      </c>
      <c r="DMO1216" s="109" t="s">
        <v>30</v>
      </c>
      <c r="DMP1216" s="256" t="s">
        <v>26</v>
      </c>
      <c r="DMQ1216" s="204">
        <v>7</v>
      </c>
      <c r="DMR1216" s="204">
        <v>2</v>
      </c>
      <c r="DMS1216" s="205" t="s">
        <v>237</v>
      </c>
      <c r="DMT1216" s="206">
        <v>111</v>
      </c>
      <c r="DMU1216" s="110">
        <v>211</v>
      </c>
      <c r="DMV1216" s="147">
        <v>344.68</v>
      </c>
      <c r="DMW1216" s="109" t="s">
        <v>30</v>
      </c>
      <c r="DMX1216" s="256" t="s">
        <v>26</v>
      </c>
      <c r="DMY1216" s="204">
        <v>7</v>
      </c>
      <c r="DMZ1216" s="204">
        <v>2</v>
      </c>
      <c r="DNA1216" s="205" t="s">
        <v>237</v>
      </c>
      <c r="DNB1216" s="206">
        <v>111</v>
      </c>
      <c r="DNC1216" s="110">
        <v>211</v>
      </c>
      <c r="DND1216" s="147">
        <v>344.68</v>
      </c>
      <c r="DNE1216" s="109" t="s">
        <v>30</v>
      </c>
      <c r="DNF1216" s="256" t="s">
        <v>26</v>
      </c>
      <c r="DNG1216" s="204">
        <v>7</v>
      </c>
      <c r="DNH1216" s="204">
        <v>2</v>
      </c>
      <c r="DNI1216" s="205" t="s">
        <v>237</v>
      </c>
      <c r="DNJ1216" s="206">
        <v>111</v>
      </c>
      <c r="DNK1216" s="110">
        <v>211</v>
      </c>
      <c r="DNL1216" s="147">
        <v>344.68</v>
      </c>
      <c r="DNM1216" s="109" t="s">
        <v>30</v>
      </c>
      <c r="DNN1216" s="256" t="s">
        <v>26</v>
      </c>
      <c r="DNO1216" s="204">
        <v>7</v>
      </c>
      <c r="DNP1216" s="204">
        <v>2</v>
      </c>
      <c r="DNQ1216" s="205" t="s">
        <v>237</v>
      </c>
      <c r="DNR1216" s="206">
        <v>111</v>
      </c>
      <c r="DNS1216" s="110">
        <v>211</v>
      </c>
      <c r="DNT1216" s="147">
        <v>344.68</v>
      </c>
      <c r="DNU1216" s="109" t="s">
        <v>30</v>
      </c>
      <c r="DNV1216" s="256" t="s">
        <v>26</v>
      </c>
      <c r="DNW1216" s="204">
        <v>7</v>
      </c>
      <c r="DNX1216" s="204">
        <v>2</v>
      </c>
      <c r="DNY1216" s="205" t="s">
        <v>237</v>
      </c>
      <c r="DNZ1216" s="206">
        <v>111</v>
      </c>
      <c r="DOA1216" s="110">
        <v>211</v>
      </c>
      <c r="DOB1216" s="147">
        <v>344.68</v>
      </c>
      <c r="DOC1216" s="109" t="s">
        <v>30</v>
      </c>
      <c r="DOD1216" s="256" t="s">
        <v>26</v>
      </c>
      <c r="DOE1216" s="204">
        <v>7</v>
      </c>
      <c r="DOF1216" s="204">
        <v>2</v>
      </c>
      <c r="DOG1216" s="205" t="s">
        <v>237</v>
      </c>
      <c r="DOH1216" s="206">
        <v>111</v>
      </c>
      <c r="DOI1216" s="110">
        <v>211</v>
      </c>
      <c r="DOJ1216" s="147">
        <v>344.68</v>
      </c>
      <c r="DOK1216" s="109" t="s">
        <v>30</v>
      </c>
      <c r="DOL1216" s="256" t="s">
        <v>26</v>
      </c>
      <c r="DOM1216" s="204">
        <v>7</v>
      </c>
      <c r="DON1216" s="204">
        <v>2</v>
      </c>
      <c r="DOO1216" s="205" t="s">
        <v>237</v>
      </c>
      <c r="DOP1216" s="206">
        <v>111</v>
      </c>
      <c r="DOQ1216" s="110">
        <v>211</v>
      </c>
      <c r="DOR1216" s="147">
        <v>344.68</v>
      </c>
      <c r="DOS1216" s="109" t="s">
        <v>30</v>
      </c>
      <c r="DOT1216" s="256" t="s">
        <v>26</v>
      </c>
      <c r="DOU1216" s="204">
        <v>7</v>
      </c>
      <c r="DOV1216" s="204">
        <v>2</v>
      </c>
      <c r="DOW1216" s="205" t="s">
        <v>237</v>
      </c>
      <c r="DOX1216" s="206">
        <v>111</v>
      </c>
      <c r="DOY1216" s="110">
        <v>211</v>
      </c>
      <c r="DOZ1216" s="147">
        <v>344.68</v>
      </c>
      <c r="DPA1216" s="109" t="s">
        <v>30</v>
      </c>
      <c r="DPB1216" s="256" t="s">
        <v>26</v>
      </c>
      <c r="DPC1216" s="204">
        <v>7</v>
      </c>
      <c r="DPD1216" s="204">
        <v>2</v>
      </c>
      <c r="DPE1216" s="205" t="s">
        <v>237</v>
      </c>
      <c r="DPF1216" s="206">
        <v>111</v>
      </c>
      <c r="DPG1216" s="110">
        <v>211</v>
      </c>
      <c r="DPH1216" s="147">
        <v>344.68</v>
      </c>
      <c r="DPI1216" s="109" t="s">
        <v>30</v>
      </c>
      <c r="DPJ1216" s="256" t="s">
        <v>26</v>
      </c>
      <c r="DPK1216" s="204">
        <v>7</v>
      </c>
      <c r="DPL1216" s="204">
        <v>2</v>
      </c>
      <c r="DPM1216" s="205" t="s">
        <v>237</v>
      </c>
      <c r="DPN1216" s="206">
        <v>111</v>
      </c>
      <c r="DPO1216" s="110">
        <v>211</v>
      </c>
      <c r="DPP1216" s="147">
        <v>344.68</v>
      </c>
      <c r="DPQ1216" s="109" t="s">
        <v>30</v>
      </c>
      <c r="DPR1216" s="256" t="s">
        <v>26</v>
      </c>
      <c r="DPS1216" s="204">
        <v>7</v>
      </c>
      <c r="DPT1216" s="204">
        <v>2</v>
      </c>
      <c r="DPU1216" s="205" t="s">
        <v>237</v>
      </c>
      <c r="DPV1216" s="206">
        <v>111</v>
      </c>
      <c r="DPW1216" s="110">
        <v>211</v>
      </c>
      <c r="DPX1216" s="147">
        <v>344.68</v>
      </c>
      <c r="DPY1216" s="109" t="s">
        <v>30</v>
      </c>
      <c r="DPZ1216" s="256" t="s">
        <v>26</v>
      </c>
      <c r="DQA1216" s="204">
        <v>7</v>
      </c>
      <c r="DQB1216" s="204">
        <v>2</v>
      </c>
      <c r="DQC1216" s="205" t="s">
        <v>237</v>
      </c>
      <c r="DQD1216" s="206">
        <v>111</v>
      </c>
      <c r="DQE1216" s="110">
        <v>211</v>
      </c>
      <c r="DQF1216" s="147">
        <v>344.68</v>
      </c>
      <c r="DQG1216" s="109" t="s">
        <v>30</v>
      </c>
      <c r="DQH1216" s="256" t="s">
        <v>26</v>
      </c>
      <c r="DQI1216" s="204">
        <v>7</v>
      </c>
      <c r="DQJ1216" s="204">
        <v>2</v>
      </c>
      <c r="DQK1216" s="205" t="s">
        <v>237</v>
      </c>
      <c r="DQL1216" s="206">
        <v>111</v>
      </c>
      <c r="DQM1216" s="110">
        <v>211</v>
      </c>
      <c r="DQN1216" s="147">
        <v>344.68</v>
      </c>
      <c r="DQO1216" s="109" t="s">
        <v>30</v>
      </c>
      <c r="DQP1216" s="256" t="s">
        <v>26</v>
      </c>
      <c r="DQQ1216" s="204">
        <v>7</v>
      </c>
      <c r="DQR1216" s="204">
        <v>2</v>
      </c>
      <c r="DQS1216" s="205" t="s">
        <v>237</v>
      </c>
      <c r="DQT1216" s="206">
        <v>111</v>
      </c>
      <c r="DQU1216" s="110">
        <v>211</v>
      </c>
      <c r="DQV1216" s="147">
        <v>344.68</v>
      </c>
      <c r="DQW1216" s="109" t="s">
        <v>30</v>
      </c>
      <c r="DQX1216" s="256" t="s">
        <v>26</v>
      </c>
      <c r="DQY1216" s="204">
        <v>7</v>
      </c>
      <c r="DQZ1216" s="204">
        <v>2</v>
      </c>
      <c r="DRA1216" s="205" t="s">
        <v>237</v>
      </c>
      <c r="DRB1216" s="206">
        <v>111</v>
      </c>
      <c r="DRC1216" s="110">
        <v>211</v>
      </c>
      <c r="DRD1216" s="147">
        <v>344.68</v>
      </c>
      <c r="DRE1216" s="109" t="s">
        <v>30</v>
      </c>
      <c r="DRF1216" s="256" t="s">
        <v>26</v>
      </c>
      <c r="DRG1216" s="204">
        <v>7</v>
      </c>
      <c r="DRH1216" s="204">
        <v>2</v>
      </c>
      <c r="DRI1216" s="205" t="s">
        <v>237</v>
      </c>
      <c r="DRJ1216" s="206">
        <v>111</v>
      </c>
      <c r="DRK1216" s="110">
        <v>211</v>
      </c>
      <c r="DRL1216" s="147">
        <v>344.68</v>
      </c>
      <c r="DRM1216" s="109" t="s">
        <v>30</v>
      </c>
      <c r="DRN1216" s="256" t="s">
        <v>26</v>
      </c>
      <c r="DRO1216" s="204">
        <v>7</v>
      </c>
      <c r="DRP1216" s="204">
        <v>2</v>
      </c>
      <c r="DRQ1216" s="205" t="s">
        <v>237</v>
      </c>
      <c r="DRR1216" s="206">
        <v>111</v>
      </c>
      <c r="DRS1216" s="110">
        <v>211</v>
      </c>
      <c r="DRT1216" s="147">
        <v>344.68</v>
      </c>
      <c r="DRU1216" s="109" t="s">
        <v>30</v>
      </c>
      <c r="DRV1216" s="256" t="s">
        <v>26</v>
      </c>
      <c r="DRW1216" s="204">
        <v>7</v>
      </c>
      <c r="DRX1216" s="204">
        <v>2</v>
      </c>
      <c r="DRY1216" s="205" t="s">
        <v>237</v>
      </c>
      <c r="DRZ1216" s="206">
        <v>111</v>
      </c>
      <c r="DSA1216" s="110">
        <v>211</v>
      </c>
      <c r="DSB1216" s="147">
        <v>344.68</v>
      </c>
      <c r="DSC1216" s="109" t="s">
        <v>30</v>
      </c>
      <c r="DSD1216" s="256" t="s">
        <v>26</v>
      </c>
      <c r="DSE1216" s="204">
        <v>7</v>
      </c>
      <c r="DSF1216" s="204">
        <v>2</v>
      </c>
      <c r="DSG1216" s="205" t="s">
        <v>237</v>
      </c>
      <c r="DSH1216" s="206">
        <v>111</v>
      </c>
      <c r="DSI1216" s="110">
        <v>211</v>
      </c>
      <c r="DSJ1216" s="147">
        <v>344.68</v>
      </c>
      <c r="DSK1216" s="109" t="s">
        <v>30</v>
      </c>
      <c r="DSL1216" s="256" t="s">
        <v>26</v>
      </c>
      <c r="DSM1216" s="204">
        <v>7</v>
      </c>
      <c r="DSN1216" s="204">
        <v>2</v>
      </c>
      <c r="DSO1216" s="205" t="s">
        <v>237</v>
      </c>
      <c r="DSP1216" s="206">
        <v>111</v>
      </c>
      <c r="DSQ1216" s="110">
        <v>211</v>
      </c>
      <c r="DSR1216" s="147">
        <v>344.68</v>
      </c>
      <c r="DSS1216" s="109" t="s">
        <v>30</v>
      </c>
      <c r="DST1216" s="256" t="s">
        <v>26</v>
      </c>
      <c r="DSU1216" s="204">
        <v>7</v>
      </c>
      <c r="DSV1216" s="204">
        <v>2</v>
      </c>
      <c r="DSW1216" s="205" t="s">
        <v>237</v>
      </c>
      <c r="DSX1216" s="206">
        <v>111</v>
      </c>
      <c r="DSY1216" s="110">
        <v>211</v>
      </c>
      <c r="DSZ1216" s="147">
        <v>344.68</v>
      </c>
      <c r="DTA1216" s="109" t="s">
        <v>30</v>
      </c>
      <c r="DTB1216" s="256" t="s">
        <v>26</v>
      </c>
      <c r="DTC1216" s="204">
        <v>7</v>
      </c>
      <c r="DTD1216" s="204">
        <v>2</v>
      </c>
      <c r="DTE1216" s="205" t="s">
        <v>237</v>
      </c>
      <c r="DTF1216" s="206">
        <v>111</v>
      </c>
      <c r="DTG1216" s="110">
        <v>211</v>
      </c>
      <c r="DTH1216" s="147">
        <v>344.68</v>
      </c>
      <c r="DTI1216" s="109" t="s">
        <v>30</v>
      </c>
      <c r="DTJ1216" s="256" t="s">
        <v>26</v>
      </c>
      <c r="DTK1216" s="204">
        <v>7</v>
      </c>
      <c r="DTL1216" s="204">
        <v>2</v>
      </c>
      <c r="DTM1216" s="205" t="s">
        <v>237</v>
      </c>
      <c r="DTN1216" s="206">
        <v>111</v>
      </c>
      <c r="DTO1216" s="110">
        <v>211</v>
      </c>
      <c r="DTP1216" s="147">
        <v>344.68</v>
      </c>
      <c r="DTQ1216" s="109" t="s">
        <v>30</v>
      </c>
      <c r="DTR1216" s="256" t="s">
        <v>26</v>
      </c>
      <c r="DTS1216" s="204">
        <v>7</v>
      </c>
      <c r="DTT1216" s="204">
        <v>2</v>
      </c>
      <c r="DTU1216" s="205" t="s">
        <v>237</v>
      </c>
      <c r="DTV1216" s="206">
        <v>111</v>
      </c>
      <c r="DTW1216" s="110">
        <v>211</v>
      </c>
      <c r="DTX1216" s="147">
        <v>344.68</v>
      </c>
      <c r="DTY1216" s="109" t="s">
        <v>30</v>
      </c>
      <c r="DTZ1216" s="256" t="s">
        <v>26</v>
      </c>
      <c r="DUA1216" s="204">
        <v>7</v>
      </c>
      <c r="DUB1216" s="204">
        <v>2</v>
      </c>
      <c r="DUC1216" s="205" t="s">
        <v>237</v>
      </c>
      <c r="DUD1216" s="206">
        <v>111</v>
      </c>
      <c r="DUE1216" s="110">
        <v>211</v>
      </c>
      <c r="DUF1216" s="147">
        <v>344.68</v>
      </c>
      <c r="DUG1216" s="109" t="s">
        <v>30</v>
      </c>
      <c r="DUH1216" s="256" t="s">
        <v>26</v>
      </c>
      <c r="DUI1216" s="204">
        <v>7</v>
      </c>
      <c r="DUJ1216" s="204">
        <v>2</v>
      </c>
      <c r="DUK1216" s="205" t="s">
        <v>237</v>
      </c>
      <c r="DUL1216" s="206">
        <v>111</v>
      </c>
      <c r="DUM1216" s="110">
        <v>211</v>
      </c>
      <c r="DUN1216" s="147">
        <v>344.68</v>
      </c>
      <c r="DUO1216" s="109" t="s">
        <v>30</v>
      </c>
      <c r="DUP1216" s="256" t="s">
        <v>26</v>
      </c>
      <c r="DUQ1216" s="204">
        <v>7</v>
      </c>
      <c r="DUR1216" s="204">
        <v>2</v>
      </c>
      <c r="DUS1216" s="205" t="s">
        <v>237</v>
      </c>
      <c r="DUT1216" s="206">
        <v>111</v>
      </c>
      <c r="DUU1216" s="110">
        <v>211</v>
      </c>
      <c r="DUV1216" s="147">
        <v>344.68</v>
      </c>
      <c r="DUW1216" s="109" t="s">
        <v>30</v>
      </c>
      <c r="DUX1216" s="256" t="s">
        <v>26</v>
      </c>
      <c r="DUY1216" s="204">
        <v>7</v>
      </c>
      <c r="DUZ1216" s="204">
        <v>2</v>
      </c>
      <c r="DVA1216" s="205" t="s">
        <v>237</v>
      </c>
      <c r="DVB1216" s="206">
        <v>111</v>
      </c>
      <c r="DVC1216" s="110">
        <v>211</v>
      </c>
      <c r="DVD1216" s="147">
        <v>344.68</v>
      </c>
      <c r="DVE1216" s="109" t="s">
        <v>30</v>
      </c>
      <c r="DVF1216" s="256" t="s">
        <v>26</v>
      </c>
      <c r="DVG1216" s="204">
        <v>7</v>
      </c>
      <c r="DVH1216" s="204">
        <v>2</v>
      </c>
      <c r="DVI1216" s="205" t="s">
        <v>237</v>
      </c>
      <c r="DVJ1216" s="206">
        <v>111</v>
      </c>
      <c r="DVK1216" s="110">
        <v>211</v>
      </c>
      <c r="DVL1216" s="147">
        <v>344.68</v>
      </c>
      <c r="DVM1216" s="109" t="s">
        <v>30</v>
      </c>
      <c r="DVN1216" s="256" t="s">
        <v>26</v>
      </c>
      <c r="DVO1216" s="204">
        <v>7</v>
      </c>
      <c r="DVP1216" s="204">
        <v>2</v>
      </c>
      <c r="DVQ1216" s="205" t="s">
        <v>237</v>
      </c>
      <c r="DVR1216" s="206">
        <v>111</v>
      </c>
      <c r="DVS1216" s="110">
        <v>211</v>
      </c>
      <c r="DVT1216" s="147">
        <v>344.68</v>
      </c>
      <c r="DVU1216" s="109" t="s">
        <v>30</v>
      </c>
      <c r="DVV1216" s="256" t="s">
        <v>26</v>
      </c>
      <c r="DVW1216" s="204">
        <v>7</v>
      </c>
      <c r="DVX1216" s="204">
        <v>2</v>
      </c>
      <c r="DVY1216" s="205" t="s">
        <v>237</v>
      </c>
      <c r="DVZ1216" s="206">
        <v>111</v>
      </c>
      <c r="DWA1216" s="110">
        <v>211</v>
      </c>
      <c r="DWB1216" s="147">
        <v>344.68</v>
      </c>
      <c r="DWC1216" s="109" t="s">
        <v>30</v>
      </c>
      <c r="DWD1216" s="256" t="s">
        <v>26</v>
      </c>
      <c r="DWE1216" s="204">
        <v>7</v>
      </c>
      <c r="DWF1216" s="204">
        <v>2</v>
      </c>
      <c r="DWG1216" s="205" t="s">
        <v>237</v>
      </c>
      <c r="DWH1216" s="206">
        <v>111</v>
      </c>
      <c r="DWI1216" s="110">
        <v>211</v>
      </c>
      <c r="DWJ1216" s="147">
        <v>344.68</v>
      </c>
      <c r="DWK1216" s="109" t="s">
        <v>30</v>
      </c>
      <c r="DWL1216" s="256" t="s">
        <v>26</v>
      </c>
      <c r="DWM1216" s="204">
        <v>7</v>
      </c>
      <c r="DWN1216" s="204">
        <v>2</v>
      </c>
      <c r="DWO1216" s="205" t="s">
        <v>237</v>
      </c>
      <c r="DWP1216" s="206">
        <v>111</v>
      </c>
      <c r="DWQ1216" s="110">
        <v>211</v>
      </c>
      <c r="DWR1216" s="147">
        <v>344.68</v>
      </c>
      <c r="DWS1216" s="109" t="s">
        <v>30</v>
      </c>
      <c r="DWT1216" s="256" t="s">
        <v>26</v>
      </c>
      <c r="DWU1216" s="204">
        <v>7</v>
      </c>
      <c r="DWV1216" s="204">
        <v>2</v>
      </c>
      <c r="DWW1216" s="205" t="s">
        <v>237</v>
      </c>
      <c r="DWX1216" s="206">
        <v>111</v>
      </c>
      <c r="DWY1216" s="110">
        <v>211</v>
      </c>
      <c r="DWZ1216" s="147">
        <v>344.68</v>
      </c>
      <c r="DXA1216" s="109" t="s">
        <v>30</v>
      </c>
      <c r="DXB1216" s="256" t="s">
        <v>26</v>
      </c>
      <c r="DXC1216" s="204">
        <v>7</v>
      </c>
      <c r="DXD1216" s="204">
        <v>2</v>
      </c>
      <c r="DXE1216" s="205" t="s">
        <v>237</v>
      </c>
      <c r="DXF1216" s="206">
        <v>111</v>
      </c>
      <c r="DXG1216" s="110">
        <v>211</v>
      </c>
      <c r="DXH1216" s="147">
        <v>344.68</v>
      </c>
      <c r="DXI1216" s="109" t="s">
        <v>30</v>
      </c>
      <c r="DXJ1216" s="256" t="s">
        <v>26</v>
      </c>
      <c r="DXK1216" s="204">
        <v>7</v>
      </c>
      <c r="DXL1216" s="204">
        <v>2</v>
      </c>
      <c r="DXM1216" s="205" t="s">
        <v>237</v>
      </c>
      <c r="DXN1216" s="206">
        <v>111</v>
      </c>
      <c r="DXO1216" s="110">
        <v>211</v>
      </c>
      <c r="DXP1216" s="147">
        <v>344.68</v>
      </c>
      <c r="DXQ1216" s="109" t="s">
        <v>30</v>
      </c>
      <c r="DXR1216" s="256" t="s">
        <v>26</v>
      </c>
      <c r="DXS1216" s="204">
        <v>7</v>
      </c>
      <c r="DXT1216" s="204">
        <v>2</v>
      </c>
      <c r="DXU1216" s="205" t="s">
        <v>237</v>
      </c>
      <c r="DXV1216" s="206">
        <v>111</v>
      </c>
      <c r="DXW1216" s="110">
        <v>211</v>
      </c>
      <c r="DXX1216" s="147">
        <v>344.68</v>
      </c>
      <c r="DXY1216" s="109" t="s">
        <v>30</v>
      </c>
      <c r="DXZ1216" s="256" t="s">
        <v>26</v>
      </c>
      <c r="DYA1216" s="204">
        <v>7</v>
      </c>
      <c r="DYB1216" s="204">
        <v>2</v>
      </c>
      <c r="DYC1216" s="205" t="s">
        <v>237</v>
      </c>
      <c r="DYD1216" s="206">
        <v>111</v>
      </c>
      <c r="DYE1216" s="110">
        <v>211</v>
      </c>
      <c r="DYF1216" s="147">
        <v>344.68</v>
      </c>
      <c r="DYG1216" s="109" t="s">
        <v>30</v>
      </c>
      <c r="DYH1216" s="256" t="s">
        <v>26</v>
      </c>
      <c r="DYI1216" s="204">
        <v>7</v>
      </c>
      <c r="DYJ1216" s="204">
        <v>2</v>
      </c>
      <c r="DYK1216" s="205" t="s">
        <v>237</v>
      </c>
      <c r="DYL1216" s="206">
        <v>111</v>
      </c>
      <c r="DYM1216" s="110">
        <v>211</v>
      </c>
      <c r="DYN1216" s="147">
        <v>344.68</v>
      </c>
      <c r="DYO1216" s="109" t="s">
        <v>30</v>
      </c>
      <c r="DYP1216" s="256" t="s">
        <v>26</v>
      </c>
      <c r="DYQ1216" s="204">
        <v>7</v>
      </c>
      <c r="DYR1216" s="204">
        <v>2</v>
      </c>
      <c r="DYS1216" s="205" t="s">
        <v>237</v>
      </c>
      <c r="DYT1216" s="206">
        <v>111</v>
      </c>
      <c r="DYU1216" s="110">
        <v>211</v>
      </c>
      <c r="DYV1216" s="147">
        <v>344.68</v>
      </c>
      <c r="DYW1216" s="109" t="s">
        <v>30</v>
      </c>
      <c r="DYX1216" s="256" t="s">
        <v>26</v>
      </c>
      <c r="DYY1216" s="204">
        <v>7</v>
      </c>
      <c r="DYZ1216" s="204">
        <v>2</v>
      </c>
      <c r="DZA1216" s="205" t="s">
        <v>237</v>
      </c>
      <c r="DZB1216" s="206">
        <v>111</v>
      </c>
      <c r="DZC1216" s="110">
        <v>211</v>
      </c>
      <c r="DZD1216" s="147">
        <v>344.68</v>
      </c>
      <c r="DZE1216" s="109" t="s">
        <v>30</v>
      </c>
      <c r="DZF1216" s="256" t="s">
        <v>26</v>
      </c>
      <c r="DZG1216" s="204">
        <v>7</v>
      </c>
      <c r="DZH1216" s="204">
        <v>2</v>
      </c>
      <c r="DZI1216" s="205" t="s">
        <v>237</v>
      </c>
      <c r="DZJ1216" s="206">
        <v>111</v>
      </c>
      <c r="DZK1216" s="110">
        <v>211</v>
      </c>
      <c r="DZL1216" s="147">
        <v>344.68</v>
      </c>
      <c r="DZM1216" s="109" t="s">
        <v>30</v>
      </c>
      <c r="DZN1216" s="256" t="s">
        <v>26</v>
      </c>
      <c r="DZO1216" s="204">
        <v>7</v>
      </c>
      <c r="DZP1216" s="204">
        <v>2</v>
      </c>
      <c r="DZQ1216" s="205" t="s">
        <v>237</v>
      </c>
      <c r="DZR1216" s="206">
        <v>111</v>
      </c>
      <c r="DZS1216" s="110">
        <v>211</v>
      </c>
      <c r="DZT1216" s="147">
        <v>344.68</v>
      </c>
      <c r="DZU1216" s="109" t="s">
        <v>30</v>
      </c>
      <c r="DZV1216" s="256" t="s">
        <v>26</v>
      </c>
      <c r="DZW1216" s="204">
        <v>7</v>
      </c>
      <c r="DZX1216" s="204">
        <v>2</v>
      </c>
      <c r="DZY1216" s="205" t="s">
        <v>237</v>
      </c>
      <c r="DZZ1216" s="206">
        <v>111</v>
      </c>
      <c r="EAA1216" s="110">
        <v>211</v>
      </c>
      <c r="EAB1216" s="147">
        <v>344.68</v>
      </c>
      <c r="EAC1216" s="109" t="s">
        <v>30</v>
      </c>
      <c r="EAD1216" s="256" t="s">
        <v>26</v>
      </c>
      <c r="EAE1216" s="204">
        <v>7</v>
      </c>
      <c r="EAF1216" s="204">
        <v>2</v>
      </c>
      <c r="EAG1216" s="205" t="s">
        <v>237</v>
      </c>
      <c r="EAH1216" s="206">
        <v>111</v>
      </c>
      <c r="EAI1216" s="110">
        <v>211</v>
      </c>
      <c r="EAJ1216" s="147">
        <v>344.68</v>
      </c>
      <c r="EAK1216" s="109" t="s">
        <v>30</v>
      </c>
      <c r="EAL1216" s="256" t="s">
        <v>26</v>
      </c>
      <c r="EAM1216" s="204">
        <v>7</v>
      </c>
      <c r="EAN1216" s="204">
        <v>2</v>
      </c>
      <c r="EAO1216" s="205" t="s">
        <v>237</v>
      </c>
      <c r="EAP1216" s="206">
        <v>111</v>
      </c>
      <c r="EAQ1216" s="110">
        <v>211</v>
      </c>
      <c r="EAR1216" s="147">
        <v>344.68</v>
      </c>
      <c r="EAS1216" s="109" t="s">
        <v>30</v>
      </c>
      <c r="EAT1216" s="256" t="s">
        <v>26</v>
      </c>
      <c r="EAU1216" s="204">
        <v>7</v>
      </c>
      <c r="EAV1216" s="204">
        <v>2</v>
      </c>
      <c r="EAW1216" s="205" t="s">
        <v>237</v>
      </c>
      <c r="EAX1216" s="206">
        <v>111</v>
      </c>
      <c r="EAY1216" s="110">
        <v>211</v>
      </c>
      <c r="EAZ1216" s="147">
        <v>344.68</v>
      </c>
      <c r="EBA1216" s="109" t="s">
        <v>30</v>
      </c>
      <c r="EBB1216" s="256" t="s">
        <v>26</v>
      </c>
      <c r="EBC1216" s="204">
        <v>7</v>
      </c>
      <c r="EBD1216" s="204">
        <v>2</v>
      </c>
      <c r="EBE1216" s="205" t="s">
        <v>237</v>
      </c>
      <c r="EBF1216" s="206">
        <v>111</v>
      </c>
      <c r="EBG1216" s="110">
        <v>211</v>
      </c>
      <c r="EBH1216" s="147">
        <v>344.68</v>
      </c>
      <c r="EBI1216" s="109" t="s">
        <v>30</v>
      </c>
      <c r="EBJ1216" s="256" t="s">
        <v>26</v>
      </c>
      <c r="EBK1216" s="204">
        <v>7</v>
      </c>
      <c r="EBL1216" s="204">
        <v>2</v>
      </c>
      <c r="EBM1216" s="205" t="s">
        <v>237</v>
      </c>
      <c r="EBN1216" s="206">
        <v>111</v>
      </c>
      <c r="EBO1216" s="110">
        <v>211</v>
      </c>
      <c r="EBP1216" s="147">
        <v>344.68</v>
      </c>
      <c r="EBQ1216" s="109" t="s">
        <v>30</v>
      </c>
      <c r="EBR1216" s="256" t="s">
        <v>26</v>
      </c>
      <c r="EBS1216" s="204">
        <v>7</v>
      </c>
      <c r="EBT1216" s="204">
        <v>2</v>
      </c>
      <c r="EBU1216" s="205" t="s">
        <v>237</v>
      </c>
      <c r="EBV1216" s="206">
        <v>111</v>
      </c>
      <c r="EBW1216" s="110">
        <v>211</v>
      </c>
      <c r="EBX1216" s="147">
        <v>344.68</v>
      </c>
      <c r="EBY1216" s="109" t="s">
        <v>30</v>
      </c>
      <c r="EBZ1216" s="256" t="s">
        <v>26</v>
      </c>
      <c r="ECA1216" s="204">
        <v>7</v>
      </c>
      <c r="ECB1216" s="204">
        <v>2</v>
      </c>
      <c r="ECC1216" s="205" t="s">
        <v>237</v>
      </c>
      <c r="ECD1216" s="206">
        <v>111</v>
      </c>
      <c r="ECE1216" s="110">
        <v>211</v>
      </c>
      <c r="ECF1216" s="147">
        <v>344.68</v>
      </c>
      <c r="ECG1216" s="109" t="s">
        <v>30</v>
      </c>
      <c r="ECH1216" s="256" t="s">
        <v>26</v>
      </c>
      <c r="ECI1216" s="204">
        <v>7</v>
      </c>
      <c r="ECJ1216" s="204">
        <v>2</v>
      </c>
      <c r="ECK1216" s="205" t="s">
        <v>237</v>
      </c>
      <c r="ECL1216" s="206">
        <v>111</v>
      </c>
      <c r="ECM1216" s="110">
        <v>211</v>
      </c>
      <c r="ECN1216" s="147">
        <v>344.68</v>
      </c>
      <c r="ECO1216" s="109" t="s">
        <v>30</v>
      </c>
      <c r="ECP1216" s="256" t="s">
        <v>26</v>
      </c>
      <c r="ECQ1216" s="204">
        <v>7</v>
      </c>
      <c r="ECR1216" s="204">
        <v>2</v>
      </c>
      <c r="ECS1216" s="205" t="s">
        <v>237</v>
      </c>
      <c r="ECT1216" s="206">
        <v>111</v>
      </c>
      <c r="ECU1216" s="110">
        <v>211</v>
      </c>
      <c r="ECV1216" s="147">
        <v>344.68</v>
      </c>
      <c r="ECW1216" s="109" t="s">
        <v>30</v>
      </c>
      <c r="ECX1216" s="256" t="s">
        <v>26</v>
      </c>
      <c r="ECY1216" s="204">
        <v>7</v>
      </c>
      <c r="ECZ1216" s="204">
        <v>2</v>
      </c>
      <c r="EDA1216" s="205" t="s">
        <v>237</v>
      </c>
      <c r="EDB1216" s="206">
        <v>111</v>
      </c>
      <c r="EDC1216" s="110">
        <v>211</v>
      </c>
      <c r="EDD1216" s="147">
        <v>344.68</v>
      </c>
      <c r="EDE1216" s="109" t="s">
        <v>30</v>
      </c>
      <c r="EDF1216" s="256" t="s">
        <v>26</v>
      </c>
      <c r="EDG1216" s="204">
        <v>7</v>
      </c>
      <c r="EDH1216" s="204">
        <v>2</v>
      </c>
      <c r="EDI1216" s="205" t="s">
        <v>237</v>
      </c>
      <c r="EDJ1216" s="206">
        <v>111</v>
      </c>
      <c r="EDK1216" s="110">
        <v>211</v>
      </c>
      <c r="EDL1216" s="147">
        <v>344.68</v>
      </c>
      <c r="EDM1216" s="109" t="s">
        <v>30</v>
      </c>
      <c r="EDN1216" s="256" t="s">
        <v>26</v>
      </c>
      <c r="EDO1216" s="204">
        <v>7</v>
      </c>
      <c r="EDP1216" s="204">
        <v>2</v>
      </c>
      <c r="EDQ1216" s="205" t="s">
        <v>237</v>
      </c>
      <c r="EDR1216" s="206">
        <v>111</v>
      </c>
      <c r="EDS1216" s="110">
        <v>211</v>
      </c>
      <c r="EDT1216" s="147">
        <v>344.68</v>
      </c>
      <c r="EDU1216" s="109" t="s">
        <v>30</v>
      </c>
      <c r="EDV1216" s="256" t="s">
        <v>26</v>
      </c>
      <c r="EDW1216" s="204">
        <v>7</v>
      </c>
      <c r="EDX1216" s="204">
        <v>2</v>
      </c>
      <c r="EDY1216" s="205" t="s">
        <v>237</v>
      </c>
      <c r="EDZ1216" s="206">
        <v>111</v>
      </c>
      <c r="EEA1216" s="110">
        <v>211</v>
      </c>
      <c r="EEB1216" s="147">
        <v>344.68</v>
      </c>
      <c r="EEC1216" s="109" t="s">
        <v>30</v>
      </c>
      <c r="EED1216" s="256" t="s">
        <v>26</v>
      </c>
      <c r="EEE1216" s="204">
        <v>7</v>
      </c>
      <c r="EEF1216" s="204">
        <v>2</v>
      </c>
      <c r="EEG1216" s="205" t="s">
        <v>237</v>
      </c>
      <c r="EEH1216" s="206">
        <v>111</v>
      </c>
      <c r="EEI1216" s="110">
        <v>211</v>
      </c>
      <c r="EEJ1216" s="147">
        <v>344.68</v>
      </c>
      <c r="EEK1216" s="109" t="s">
        <v>30</v>
      </c>
      <c r="EEL1216" s="256" t="s">
        <v>26</v>
      </c>
      <c r="EEM1216" s="204">
        <v>7</v>
      </c>
      <c r="EEN1216" s="204">
        <v>2</v>
      </c>
      <c r="EEO1216" s="205" t="s">
        <v>237</v>
      </c>
      <c r="EEP1216" s="206">
        <v>111</v>
      </c>
      <c r="EEQ1216" s="110">
        <v>211</v>
      </c>
      <c r="EER1216" s="147">
        <v>344.68</v>
      </c>
      <c r="EES1216" s="109" t="s">
        <v>30</v>
      </c>
      <c r="EET1216" s="256" t="s">
        <v>26</v>
      </c>
      <c r="EEU1216" s="204">
        <v>7</v>
      </c>
      <c r="EEV1216" s="204">
        <v>2</v>
      </c>
      <c r="EEW1216" s="205" t="s">
        <v>237</v>
      </c>
      <c r="EEX1216" s="206">
        <v>111</v>
      </c>
      <c r="EEY1216" s="110">
        <v>211</v>
      </c>
      <c r="EEZ1216" s="147">
        <v>344.68</v>
      </c>
      <c r="EFA1216" s="109" t="s">
        <v>30</v>
      </c>
      <c r="EFB1216" s="256" t="s">
        <v>26</v>
      </c>
      <c r="EFC1216" s="204">
        <v>7</v>
      </c>
      <c r="EFD1216" s="204">
        <v>2</v>
      </c>
      <c r="EFE1216" s="205" t="s">
        <v>237</v>
      </c>
      <c r="EFF1216" s="206">
        <v>111</v>
      </c>
      <c r="EFG1216" s="110">
        <v>211</v>
      </c>
      <c r="EFH1216" s="147">
        <v>344.68</v>
      </c>
      <c r="EFI1216" s="109" t="s">
        <v>30</v>
      </c>
      <c r="EFJ1216" s="256" t="s">
        <v>26</v>
      </c>
      <c r="EFK1216" s="204">
        <v>7</v>
      </c>
      <c r="EFL1216" s="204">
        <v>2</v>
      </c>
      <c r="EFM1216" s="205" t="s">
        <v>237</v>
      </c>
      <c r="EFN1216" s="206">
        <v>111</v>
      </c>
      <c r="EFO1216" s="110">
        <v>211</v>
      </c>
      <c r="EFP1216" s="147">
        <v>344.68</v>
      </c>
      <c r="EFQ1216" s="109" t="s">
        <v>30</v>
      </c>
      <c r="EFR1216" s="256" t="s">
        <v>26</v>
      </c>
      <c r="EFS1216" s="204">
        <v>7</v>
      </c>
      <c r="EFT1216" s="204">
        <v>2</v>
      </c>
      <c r="EFU1216" s="205" t="s">
        <v>237</v>
      </c>
      <c r="EFV1216" s="206">
        <v>111</v>
      </c>
      <c r="EFW1216" s="110">
        <v>211</v>
      </c>
      <c r="EFX1216" s="147">
        <v>344.68</v>
      </c>
      <c r="EFY1216" s="109" t="s">
        <v>30</v>
      </c>
      <c r="EFZ1216" s="256" t="s">
        <v>26</v>
      </c>
      <c r="EGA1216" s="204">
        <v>7</v>
      </c>
      <c r="EGB1216" s="204">
        <v>2</v>
      </c>
      <c r="EGC1216" s="205" t="s">
        <v>237</v>
      </c>
      <c r="EGD1216" s="206">
        <v>111</v>
      </c>
      <c r="EGE1216" s="110">
        <v>211</v>
      </c>
      <c r="EGF1216" s="147">
        <v>344.68</v>
      </c>
      <c r="EGG1216" s="109" t="s">
        <v>30</v>
      </c>
      <c r="EGH1216" s="256" t="s">
        <v>26</v>
      </c>
      <c r="EGI1216" s="204">
        <v>7</v>
      </c>
      <c r="EGJ1216" s="204">
        <v>2</v>
      </c>
      <c r="EGK1216" s="205" t="s">
        <v>237</v>
      </c>
      <c r="EGL1216" s="206">
        <v>111</v>
      </c>
      <c r="EGM1216" s="110">
        <v>211</v>
      </c>
      <c r="EGN1216" s="147">
        <v>344.68</v>
      </c>
      <c r="EGO1216" s="109" t="s">
        <v>30</v>
      </c>
      <c r="EGP1216" s="256" t="s">
        <v>26</v>
      </c>
      <c r="EGQ1216" s="204">
        <v>7</v>
      </c>
      <c r="EGR1216" s="204">
        <v>2</v>
      </c>
      <c r="EGS1216" s="205" t="s">
        <v>237</v>
      </c>
      <c r="EGT1216" s="206">
        <v>111</v>
      </c>
      <c r="EGU1216" s="110">
        <v>211</v>
      </c>
      <c r="EGV1216" s="147">
        <v>344.68</v>
      </c>
      <c r="EGW1216" s="109" t="s">
        <v>30</v>
      </c>
      <c r="EGX1216" s="256" t="s">
        <v>26</v>
      </c>
      <c r="EGY1216" s="204">
        <v>7</v>
      </c>
      <c r="EGZ1216" s="204">
        <v>2</v>
      </c>
      <c r="EHA1216" s="205" t="s">
        <v>237</v>
      </c>
      <c r="EHB1216" s="206">
        <v>111</v>
      </c>
      <c r="EHC1216" s="110">
        <v>211</v>
      </c>
      <c r="EHD1216" s="147">
        <v>344.68</v>
      </c>
      <c r="EHE1216" s="109" t="s">
        <v>30</v>
      </c>
      <c r="EHF1216" s="256" t="s">
        <v>26</v>
      </c>
      <c r="EHG1216" s="204">
        <v>7</v>
      </c>
      <c r="EHH1216" s="204">
        <v>2</v>
      </c>
      <c r="EHI1216" s="205" t="s">
        <v>237</v>
      </c>
      <c r="EHJ1216" s="206">
        <v>111</v>
      </c>
      <c r="EHK1216" s="110">
        <v>211</v>
      </c>
      <c r="EHL1216" s="147">
        <v>344.68</v>
      </c>
      <c r="EHM1216" s="109" t="s">
        <v>30</v>
      </c>
      <c r="EHN1216" s="256" t="s">
        <v>26</v>
      </c>
      <c r="EHO1216" s="204">
        <v>7</v>
      </c>
      <c r="EHP1216" s="204">
        <v>2</v>
      </c>
      <c r="EHQ1216" s="205" t="s">
        <v>237</v>
      </c>
      <c r="EHR1216" s="206">
        <v>111</v>
      </c>
      <c r="EHS1216" s="110">
        <v>211</v>
      </c>
      <c r="EHT1216" s="147">
        <v>344.68</v>
      </c>
      <c r="EHU1216" s="109" t="s">
        <v>30</v>
      </c>
      <c r="EHV1216" s="256" t="s">
        <v>26</v>
      </c>
      <c r="EHW1216" s="204">
        <v>7</v>
      </c>
      <c r="EHX1216" s="204">
        <v>2</v>
      </c>
      <c r="EHY1216" s="205" t="s">
        <v>237</v>
      </c>
      <c r="EHZ1216" s="206">
        <v>111</v>
      </c>
      <c r="EIA1216" s="110">
        <v>211</v>
      </c>
      <c r="EIB1216" s="147">
        <v>344.68</v>
      </c>
      <c r="EIC1216" s="109" t="s">
        <v>30</v>
      </c>
      <c r="EID1216" s="256" t="s">
        <v>26</v>
      </c>
      <c r="EIE1216" s="204">
        <v>7</v>
      </c>
      <c r="EIF1216" s="204">
        <v>2</v>
      </c>
      <c r="EIG1216" s="205" t="s">
        <v>237</v>
      </c>
      <c r="EIH1216" s="206">
        <v>111</v>
      </c>
      <c r="EII1216" s="110">
        <v>211</v>
      </c>
      <c r="EIJ1216" s="147">
        <v>344.68</v>
      </c>
      <c r="EIK1216" s="109" t="s">
        <v>30</v>
      </c>
      <c r="EIL1216" s="256" t="s">
        <v>26</v>
      </c>
      <c r="EIM1216" s="204">
        <v>7</v>
      </c>
      <c r="EIN1216" s="204">
        <v>2</v>
      </c>
      <c r="EIO1216" s="205" t="s">
        <v>237</v>
      </c>
      <c r="EIP1216" s="206">
        <v>111</v>
      </c>
      <c r="EIQ1216" s="110">
        <v>211</v>
      </c>
      <c r="EIR1216" s="147">
        <v>344.68</v>
      </c>
      <c r="EIS1216" s="109" t="s">
        <v>30</v>
      </c>
      <c r="EIT1216" s="256" t="s">
        <v>26</v>
      </c>
      <c r="EIU1216" s="204">
        <v>7</v>
      </c>
      <c r="EIV1216" s="204">
        <v>2</v>
      </c>
      <c r="EIW1216" s="205" t="s">
        <v>237</v>
      </c>
      <c r="EIX1216" s="206">
        <v>111</v>
      </c>
      <c r="EIY1216" s="110">
        <v>211</v>
      </c>
      <c r="EIZ1216" s="147">
        <v>344.68</v>
      </c>
      <c r="EJA1216" s="109" t="s">
        <v>30</v>
      </c>
      <c r="EJB1216" s="256" t="s">
        <v>26</v>
      </c>
      <c r="EJC1216" s="204">
        <v>7</v>
      </c>
      <c r="EJD1216" s="204">
        <v>2</v>
      </c>
      <c r="EJE1216" s="205" t="s">
        <v>237</v>
      </c>
      <c r="EJF1216" s="206">
        <v>111</v>
      </c>
      <c r="EJG1216" s="110">
        <v>211</v>
      </c>
      <c r="EJH1216" s="147">
        <v>344.68</v>
      </c>
      <c r="EJI1216" s="109" t="s">
        <v>30</v>
      </c>
      <c r="EJJ1216" s="256" t="s">
        <v>26</v>
      </c>
      <c r="EJK1216" s="204">
        <v>7</v>
      </c>
      <c r="EJL1216" s="204">
        <v>2</v>
      </c>
      <c r="EJM1216" s="205" t="s">
        <v>237</v>
      </c>
      <c r="EJN1216" s="206">
        <v>111</v>
      </c>
      <c r="EJO1216" s="110">
        <v>211</v>
      </c>
      <c r="EJP1216" s="147">
        <v>344.68</v>
      </c>
      <c r="EJQ1216" s="109" t="s">
        <v>30</v>
      </c>
      <c r="EJR1216" s="256" t="s">
        <v>26</v>
      </c>
      <c r="EJS1216" s="204">
        <v>7</v>
      </c>
      <c r="EJT1216" s="204">
        <v>2</v>
      </c>
      <c r="EJU1216" s="205" t="s">
        <v>237</v>
      </c>
      <c r="EJV1216" s="206">
        <v>111</v>
      </c>
      <c r="EJW1216" s="110">
        <v>211</v>
      </c>
      <c r="EJX1216" s="147">
        <v>344.68</v>
      </c>
      <c r="EJY1216" s="109" t="s">
        <v>30</v>
      </c>
      <c r="EJZ1216" s="256" t="s">
        <v>26</v>
      </c>
      <c r="EKA1216" s="204">
        <v>7</v>
      </c>
      <c r="EKB1216" s="204">
        <v>2</v>
      </c>
      <c r="EKC1216" s="205" t="s">
        <v>237</v>
      </c>
      <c r="EKD1216" s="206">
        <v>111</v>
      </c>
      <c r="EKE1216" s="110">
        <v>211</v>
      </c>
      <c r="EKF1216" s="147">
        <v>344.68</v>
      </c>
      <c r="EKG1216" s="109" t="s">
        <v>30</v>
      </c>
      <c r="EKH1216" s="256" t="s">
        <v>26</v>
      </c>
      <c r="EKI1216" s="204">
        <v>7</v>
      </c>
      <c r="EKJ1216" s="204">
        <v>2</v>
      </c>
      <c r="EKK1216" s="205" t="s">
        <v>237</v>
      </c>
      <c r="EKL1216" s="206">
        <v>111</v>
      </c>
      <c r="EKM1216" s="110">
        <v>211</v>
      </c>
      <c r="EKN1216" s="147">
        <v>344.68</v>
      </c>
      <c r="EKO1216" s="109" t="s">
        <v>30</v>
      </c>
      <c r="EKP1216" s="256" t="s">
        <v>26</v>
      </c>
      <c r="EKQ1216" s="204">
        <v>7</v>
      </c>
      <c r="EKR1216" s="204">
        <v>2</v>
      </c>
      <c r="EKS1216" s="205" t="s">
        <v>237</v>
      </c>
      <c r="EKT1216" s="206">
        <v>111</v>
      </c>
      <c r="EKU1216" s="110">
        <v>211</v>
      </c>
      <c r="EKV1216" s="147">
        <v>344.68</v>
      </c>
      <c r="EKW1216" s="109" t="s">
        <v>30</v>
      </c>
      <c r="EKX1216" s="256" t="s">
        <v>26</v>
      </c>
      <c r="EKY1216" s="204">
        <v>7</v>
      </c>
      <c r="EKZ1216" s="204">
        <v>2</v>
      </c>
      <c r="ELA1216" s="205" t="s">
        <v>237</v>
      </c>
      <c r="ELB1216" s="206">
        <v>111</v>
      </c>
      <c r="ELC1216" s="110">
        <v>211</v>
      </c>
      <c r="ELD1216" s="147">
        <v>344.68</v>
      </c>
      <c r="ELE1216" s="109" t="s">
        <v>30</v>
      </c>
      <c r="ELF1216" s="256" t="s">
        <v>26</v>
      </c>
      <c r="ELG1216" s="204">
        <v>7</v>
      </c>
      <c r="ELH1216" s="204">
        <v>2</v>
      </c>
      <c r="ELI1216" s="205" t="s">
        <v>237</v>
      </c>
      <c r="ELJ1216" s="206">
        <v>111</v>
      </c>
      <c r="ELK1216" s="110">
        <v>211</v>
      </c>
      <c r="ELL1216" s="147">
        <v>344.68</v>
      </c>
      <c r="ELM1216" s="109" t="s">
        <v>30</v>
      </c>
      <c r="ELN1216" s="256" t="s">
        <v>26</v>
      </c>
      <c r="ELO1216" s="204">
        <v>7</v>
      </c>
      <c r="ELP1216" s="204">
        <v>2</v>
      </c>
      <c r="ELQ1216" s="205" t="s">
        <v>237</v>
      </c>
      <c r="ELR1216" s="206">
        <v>111</v>
      </c>
      <c r="ELS1216" s="110">
        <v>211</v>
      </c>
      <c r="ELT1216" s="147">
        <v>344.68</v>
      </c>
      <c r="ELU1216" s="109" t="s">
        <v>30</v>
      </c>
      <c r="ELV1216" s="256" t="s">
        <v>26</v>
      </c>
      <c r="ELW1216" s="204">
        <v>7</v>
      </c>
      <c r="ELX1216" s="204">
        <v>2</v>
      </c>
      <c r="ELY1216" s="205" t="s">
        <v>237</v>
      </c>
      <c r="ELZ1216" s="206">
        <v>111</v>
      </c>
      <c r="EMA1216" s="110">
        <v>211</v>
      </c>
      <c r="EMB1216" s="147">
        <v>344.68</v>
      </c>
      <c r="EMC1216" s="109" t="s">
        <v>30</v>
      </c>
      <c r="EMD1216" s="256" t="s">
        <v>26</v>
      </c>
      <c r="EME1216" s="204">
        <v>7</v>
      </c>
      <c r="EMF1216" s="204">
        <v>2</v>
      </c>
      <c r="EMG1216" s="205" t="s">
        <v>237</v>
      </c>
      <c r="EMH1216" s="206">
        <v>111</v>
      </c>
      <c r="EMI1216" s="110">
        <v>211</v>
      </c>
      <c r="EMJ1216" s="147">
        <v>344.68</v>
      </c>
      <c r="EMK1216" s="109" t="s">
        <v>30</v>
      </c>
      <c r="EML1216" s="256" t="s">
        <v>26</v>
      </c>
      <c r="EMM1216" s="204">
        <v>7</v>
      </c>
      <c r="EMN1216" s="204">
        <v>2</v>
      </c>
      <c r="EMO1216" s="205" t="s">
        <v>237</v>
      </c>
      <c r="EMP1216" s="206">
        <v>111</v>
      </c>
      <c r="EMQ1216" s="110">
        <v>211</v>
      </c>
      <c r="EMR1216" s="147">
        <v>344.68</v>
      </c>
      <c r="EMS1216" s="109" t="s">
        <v>30</v>
      </c>
      <c r="EMT1216" s="256" t="s">
        <v>26</v>
      </c>
      <c r="EMU1216" s="204">
        <v>7</v>
      </c>
      <c r="EMV1216" s="204">
        <v>2</v>
      </c>
      <c r="EMW1216" s="205" t="s">
        <v>237</v>
      </c>
      <c r="EMX1216" s="206">
        <v>111</v>
      </c>
      <c r="EMY1216" s="110">
        <v>211</v>
      </c>
      <c r="EMZ1216" s="147">
        <v>344.68</v>
      </c>
      <c r="ENA1216" s="109" t="s">
        <v>30</v>
      </c>
      <c r="ENB1216" s="256" t="s">
        <v>26</v>
      </c>
      <c r="ENC1216" s="204">
        <v>7</v>
      </c>
      <c r="END1216" s="204">
        <v>2</v>
      </c>
      <c r="ENE1216" s="205" t="s">
        <v>237</v>
      </c>
      <c r="ENF1216" s="206">
        <v>111</v>
      </c>
      <c r="ENG1216" s="110">
        <v>211</v>
      </c>
      <c r="ENH1216" s="147">
        <v>344.68</v>
      </c>
      <c r="ENI1216" s="109" t="s">
        <v>30</v>
      </c>
      <c r="ENJ1216" s="256" t="s">
        <v>26</v>
      </c>
      <c r="ENK1216" s="204">
        <v>7</v>
      </c>
      <c r="ENL1216" s="204">
        <v>2</v>
      </c>
      <c r="ENM1216" s="205" t="s">
        <v>237</v>
      </c>
      <c r="ENN1216" s="206">
        <v>111</v>
      </c>
      <c r="ENO1216" s="110">
        <v>211</v>
      </c>
      <c r="ENP1216" s="147">
        <v>344.68</v>
      </c>
      <c r="ENQ1216" s="109" t="s">
        <v>30</v>
      </c>
      <c r="ENR1216" s="256" t="s">
        <v>26</v>
      </c>
      <c r="ENS1216" s="204">
        <v>7</v>
      </c>
      <c r="ENT1216" s="204">
        <v>2</v>
      </c>
      <c r="ENU1216" s="205" t="s">
        <v>237</v>
      </c>
      <c r="ENV1216" s="206">
        <v>111</v>
      </c>
      <c r="ENW1216" s="110">
        <v>211</v>
      </c>
      <c r="ENX1216" s="147">
        <v>344.68</v>
      </c>
      <c r="ENY1216" s="109" t="s">
        <v>30</v>
      </c>
      <c r="ENZ1216" s="256" t="s">
        <v>26</v>
      </c>
      <c r="EOA1216" s="204">
        <v>7</v>
      </c>
      <c r="EOB1216" s="204">
        <v>2</v>
      </c>
      <c r="EOC1216" s="205" t="s">
        <v>237</v>
      </c>
      <c r="EOD1216" s="206">
        <v>111</v>
      </c>
      <c r="EOE1216" s="110">
        <v>211</v>
      </c>
      <c r="EOF1216" s="147">
        <v>344.68</v>
      </c>
      <c r="EOG1216" s="109" t="s">
        <v>30</v>
      </c>
      <c r="EOH1216" s="256" t="s">
        <v>26</v>
      </c>
      <c r="EOI1216" s="204">
        <v>7</v>
      </c>
      <c r="EOJ1216" s="204">
        <v>2</v>
      </c>
      <c r="EOK1216" s="205" t="s">
        <v>237</v>
      </c>
      <c r="EOL1216" s="206">
        <v>111</v>
      </c>
      <c r="EOM1216" s="110">
        <v>211</v>
      </c>
      <c r="EON1216" s="147">
        <v>344.68</v>
      </c>
      <c r="EOO1216" s="109" t="s">
        <v>30</v>
      </c>
      <c r="EOP1216" s="256" t="s">
        <v>26</v>
      </c>
      <c r="EOQ1216" s="204">
        <v>7</v>
      </c>
      <c r="EOR1216" s="204">
        <v>2</v>
      </c>
      <c r="EOS1216" s="205" t="s">
        <v>237</v>
      </c>
      <c r="EOT1216" s="206">
        <v>111</v>
      </c>
      <c r="EOU1216" s="110">
        <v>211</v>
      </c>
      <c r="EOV1216" s="147">
        <v>344.68</v>
      </c>
      <c r="EOW1216" s="109" t="s">
        <v>30</v>
      </c>
      <c r="EOX1216" s="256" t="s">
        <v>26</v>
      </c>
      <c r="EOY1216" s="204">
        <v>7</v>
      </c>
      <c r="EOZ1216" s="204">
        <v>2</v>
      </c>
      <c r="EPA1216" s="205" t="s">
        <v>237</v>
      </c>
      <c r="EPB1216" s="206">
        <v>111</v>
      </c>
      <c r="EPC1216" s="110">
        <v>211</v>
      </c>
      <c r="EPD1216" s="147">
        <v>344.68</v>
      </c>
      <c r="EPE1216" s="109" t="s">
        <v>30</v>
      </c>
      <c r="EPF1216" s="256" t="s">
        <v>26</v>
      </c>
      <c r="EPG1216" s="204">
        <v>7</v>
      </c>
      <c r="EPH1216" s="204">
        <v>2</v>
      </c>
      <c r="EPI1216" s="205" t="s">
        <v>237</v>
      </c>
      <c r="EPJ1216" s="206">
        <v>111</v>
      </c>
      <c r="EPK1216" s="110">
        <v>211</v>
      </c>
      <c r="EPL1216" s="147">
        <v>344.68</v>
      </c>
      <c r="EPM1216" s="109" t="s">
        <v>30</v>
      </c>
      <c r="EPN1216" s="256" t="s">
        <v>26</v>
      </c>
      <c r="EPO1216" s="204">
        <v>7</v>
      </c>
      <c r="EPP1216" s="204">
        <v>2</v>
      </c>
      <c r="EPQ1216" s="205" t="s">
        <v>237</v>
      </c>
      <c r="EPR1216" s="206">
        <v>111</v>
      </c>
      <c r="EPS1216" s="110">
        <v>211</v>
      </c>
      <c r="EPT1216" s="147">
        <v>344.68</v>
      </c>
      <c r="EPU1216" s="109" t="s">
        <v>30</v>
      </c>
      <c r="EPV1216" s="256" t="s">
        <v>26</v>
      </c>
      <c r="EPW1216" s="204">
        <v>7</v>
      </c>
      <c r="EPX1216" s="204">
        <v>2</v>
      </c>
      <c r="EPY1216" s="205" t="s">
        <v>237</v>
      </c>
      <c r="EPZ1216" s="206">
        <v>111</v>
      </c>
      <c r="EQA1216" s="110">
        <v>211</v>
      </c>
      <c r="EQB1216" s="147">
        <v>344.68</v>
      </c>
      <c r="EQC1216" s="109" t="s">
        <v>30</v>
      </c>
      <c r="EQD1216" s="256" t="s">
        <v>26</v>
      </c>
      <c r="EQE1216" s="204">
        <v>7</v>
      </c>
      <c r="EQF1216" s="204">
        <v>2</v>
      </c>
      <c r="EQG1216" s="205" t="s">
        <v>237</v>
      </c>
      <c r="EQH1216" s="206">
        <v>111</v>
      </c>
      <c r="EQI1216" s="110">
        <v>211</v>
      </c>
      <c r="EQJ1216" s="147">
        <v>344.68</v>
      </c>
      <c r="EQK1216" s="109" t="s">
        <v>30</v>
      </c>
      <c r="EQL1216" s="256" t="s">
        <v>26</v>
      </c>
      <c r="EQM1216" s="204">
        <v>7</v>
      </c>
      <c r="EQN1216" s="204">
        <v>2</v>
      </c>
      <c r="EQO1216" s="205" t="s">
        <v>237</v>
      </c>
      <c r="EQP1216" s="206">
        <v>111</v>
      </c>
      <c r="EQQ1216" s="110">
        <v>211</v>
      </c>
      <c r="EQR1216" s="147">
        <v>344.68</v>
      </c>
      <c r="EQS1216" s="109" t="s">
        <v>30</v>
      </c>
      <c r="EQT1216" s="256" t="s">
        <v>26</v>
      </c>
      <c r="EQU1216" s="204">
        <v>7</v>
      </c>
      <c r="EQV1216" s="204">
        <v>2</v>
      </c>
      <c r="EQW1216" s="205" t="s">
        <v>237</v>
      </c>
      <c r="EQX1216" s="206">
        <v>111</v>
      </c>
      <c r="EQY1216" s="110">
        <v>211</v>
      </c>
      <c r="EQZ1216" s="147">
        <v>344.68</v>
      </c>
      <c r="ERA1216" s="109" t="s">
        <v>30</v>
      </c>
      <c r="ERB1216" s="256" t="s">
        <v>26</v>
      </c>
      <c r="ERC1216" s="204">
        <v>7</v>
      </c>
      <c r="ERD1216" s="204">
        <v>2</v>
      </c>
      <c r="ERE1216" s="205" t="s">
        <v>237</v>
      </c>
      <c r="ERF1216" s="206">
        <v>111</v>
      </c>
      <c r="ERG1216" s="110">
        <v>211</v>
      </c>
      <c r="ERH1216" s="147">
        <v>344.68</v>
      </c>
      <c r="ERI1216" s="109" t="s">
        <v>30</v>
      </c>
      <c r="ERJ1216" s="256" t="s">
        <v>26</v>
      </c>
      <c r="ERK1216" s="204">
        <v>7</v>
      </c>
      <c r="ERL1216" s="204">
        <v>2</v>
      </c>
      <c r="ERM1216" s="205" t="s">
        <v>237</v>
      </c>
      <c r="ERN1216" s="206">
        <v>111</v>
      </c>
      <c r="ERO1216" s="110">
        <v>211</v>
      </c>
      <c r="ERP1216" s="147">
        <v>344.68</v>
      </c>
      <c r="ERQ1216" s="109" t="s">
        <v>30</v>
      </c>
      <c r="ERR1216" s="256" t="s">
        <v>26</v>
      </c>
      <c r="ERS1216" s="204">
        <v>7</v>
      </c>
      <c r="ERT1216" s="204">
        <v>2</v>
      </c>
      <c r="ERU1216" s="205" t="s">
        <v>237</v>
      </c>
      <c r="ERV1216" s="206">
        <v>111</v>
      </c>
      <c r="ERW1216" s="110">
        <v>211</v>
      </c>
      <c r="ERX1216" s="147">
        <v>344.68</v>
      </c>
      <c r="ERY1216" s="109" t="s">
        <v>30</v>
      </c>
      <c r="ERZ1216" s="256" t="s">
        <v>26</v>
      </c>
      <c r="ESA1216" s="204">
        <v>7</v>
      </c>
      <c r="ESB1216" s="204">
        <v>2</v>
      </c>
      <c r="ESC1216" s="205" t="s">
        <v>237</v>
      </c>
      <c r="ESD1216" s="206">
        <v>111</v>
      </c>
      <c r="ESE1216" s="110">
        <v>211</v>
      </c>
      <c r="ESF1216" s="147">
        <v>344.68</v>
      </c>
      <c r="ESG1216" s="109" t="s">
        <v>30</v>
      </c>
      <c r="ESH1216" s="256" t="s">
        <v>26</v>
      </c>
      <c r="ESI1216" s="204">
        <v>7</v>
      </c>
      <c r="ESJ1216" s="204">
        <v>2</v>
      </c>
      <c r="ESK1216" s="205" t="s">
        <v>237</v>
      </c>
      <c r="ESL1216" s="206">
        <v>111</v>
      </c>
      <c r="ESM1216" s="110">
        <v>211</v>
      </c>
      <c r="ESN1216" s="147">
        <v>344.68</v>
      </c>
      <c r="ESO1216" s="109" t="s">
        <v>30</v>
      </c>
      <c r="ESP1216" s="256" t="s">
        <v>26</v>
      </c>
      <c r="ESQ1216" s="204">
        <v>7</v>
      </c>
      <c r="ESR1216" s="204">
        <v>2</v>
      </c>
      <c r="ESS1216" s="205" t="s">
        <v>237</v>
      </c>
      <c r="EST1216" s="206">
        <v>111</v>
      </c>
      <c r="ESU1216" s="110">
        <v>211</v>
      </c>
      <c r="ESV1216" s="147">
        <v>344.68</v>
      </c>
      <c r="ESW1216" s="109" t="s">
        <v>30</v>
      </c>
      <c r="ESX1216" s="256" t="s">
        <v>26</v>
      </c>
      <c r="ESY1216" s="204">
        <v>7</v>
      </c>
      <c r="ESZ1216" s="204">
        <v>2</v>
      </c>
      <c r="ETA1216" s="205" t="s">
        <v>237</v>
      </c>
      <c r="ETB1216" s="206">
        <v>111</v>
      </c>
      <c r="ETC1216" s="110">
        <v>211</v>
      </c>
      <c r="ETD1216" s="147">
        <v>344.68</v>
      </c>
      <c r="ETE1216" s="109" t="s">
        <v>30</v>
      </c>
      <c r="ETF1216" s="256" t="s">
        <v>26</v>
      </c>
      <c r="ETG1216" s="204">
        <v>7</v>
      </c>
      <c r="ETH1216" s="204">
        <v>2</v>
      </c>
      <c r="ETI1216" s="205" t="s">
        <v>237</v>
      </c>
      <c r="ETJ1216" s="206">
        <v>111</v>
      </c>
      <c r="ETK1216" s="110">
        <v>211</v>
      </c>
      <c r="ETL1216" s="147">
        <v>344.68</v>
      </c>
      <c r="ETM1216" s="109" t="s">
        <v>30</v>
      </c>
      <c r="ETN1216" s="256" t="s">
        <v>26</v>
      </c>
      <c r="ETO1216" s="204">
        <v>7</v>
      </c>
      <c r="ETP1216" s="204">
        <v>2</v>
      </c>
      <c r="ETQ1216" s="205" t="s">
        <v>237</v>
      </c>
      <c r="ETR1216" s="206">
        <v>111</v>
      </c>
      <c r="ETS1216" s="110">
        <v>211</v>
      </c>
      <c r="ETT1216" s="147">
        <v>344.68</v>
      </c>
      <c r="ETU1216" s="109" t="s">
        <v>30</v>
      </c>
      <c r="ETV1216" s="256" t="s">
        <v>26</v>
      </c>
      <c r="ETW1216" s="204">
        <v>7</v>
      </c>
      <c r="ETX1216" s="204">
        <v>2</v>
      </c>
      <c r="ETY1216" s="205" t="s">
        <v>237</v>
      </c>
      <c r="ETZ1216" s="206">
        <v>111</v>
      </c>
      <c r="EUA1216" s="110">
        <v>211</v>
      </c>
      <c r="EUB1216" s="147">
        <v>344.68</v>
      </c>
      <c r="EUC1216" s="109" t="s">
        <v>30</v>
      </c>
      <c r="EUD1216" s="256" t="s">
        <v>26</v>
      </c>
      <c r="EUE1216" s="204">
        <v>7</v>
      </c>
      <c r="EUF1216" s="204">
        <v>2</v>
      </c>
      <c r="EUG1216" s="205" t="s">
        <v>237</v>
      </c>
      <c r="EUH1216" s="206">
        <v>111</v>
      </c>
      <c r="EUI1216" s="110">
        <v>211</v>
      </c>
      <c r="EUJ1216" s="147">
        <v>344.68</v>
      </c>
      <c r="EUK1216" s="109" t="s">
        <v>30</v>
      </c>
      <c r="EUL1216" s="256" t="s">
        <v>26</v>
      </c>
      <c r="EUM1216" s="204">
        <v>7</v>
      </c>
      <c r="EUN1216" s="204">
        <v>2</v>
      </c>
      <c r="EUO1216" s="205" t="s">
        <v>237</v>
      </c>
      <c r="EUP1216" s="206">
        <v>111</v>
      </c>
      <c r="EUQ1216" s="110">
        <v>211</v>
      </c>
      <c r="EUR1216" s="147">
        <v>344.68</v>
      </c>
      <c r="EUS1216" s="109" t="s">
        <v>30</v>
      </c>
      <c r="EUT1216" s="256" t="s">
        <v>26</v>
      </c>
      <c r="EUU1216" s="204">
        <v>7</v>
      </c>
      <c r="EUV1216" s="204">
        <v>2</v>
      </c>
      <c r="EUW1216" s="205" t="s">
        <v>237</v>
      </c>
      <c r="EUX1216" s="206">
        <v>111</v>
      </c>
      <c r="EUY1216" s="110">
        <v>211</v>
      </c>
      <c r="EUZ1216" s="147">
        <v>344.68</v>
      </c>
      <c r="EVA1216" s="109" t="s">
        <v>30</v>
      </c>
      <c r="EVB1216" s="256" t="s">
        <v>26</v>
      </c>
      <c r="EVC1216" s="204">
        <v>7</v>
      </c>
      <c r="EVD1216" s="204">
        <v>2</v>
      </c>
      <c r="EVE1216" s="205" t="s">
        <v>237</v>
      </c>
      <c r="EVF1216" s="206">
        <v>111</v>
      </c>
      <c r="EVG1216" s="110">
        <v>211</v>
      </c>
      <c r="EVH1216" s="147">
        <v>344.68</v>
      </c>
      <c r="EVI1216" s="109" t="s">
        <v>30</v>
      </c>
      <c r="EVJ1216" s="256" t="s">
        <v>26</v>
      </c>
      <c r="EVK1216" s="204">
        <v>7</v>
      </c>
      <c r="EVL1216" s="204">
        <v>2</v>
      </c>
      <c r="EVM1216" s="205" t="s">
        <v>237</v>
      </c>
      <c r="EVN1216" s="206">
        <v>111</v>
      </c>
      <c r="EVO1216" s="110">
        <v>211</v>
      </c>
      <c r="EVP1216" s="147">
        <v>344.68</v>
      </c>
      <c r="EVQ1216" s="109" t="s">
        <v>30</v>
      </c>
      <c r="EVR1216" s="256" t="s">
        <v>26</v>
      </c>
      <c r="EVS1216" s="204">
        <v>7</v>
      </c>
      <c r="EVT1216" s="204">
        <v>2</v>
      </c>
      <c r="EVU1216" s="205" t="s">
        <v>237</v>
      </c>
      <c r="EVV1216" s="206">
        <v>111</v>
      </c>
      <c r="EVW1216" s="110">
        <v>211</v>
      </c>
      <c r="EVX1216" s="147">
        <v>344.68</v>
      </c>
      <c r="EVY1216" s="109" t="s">
        <v>30</v>
      </c>
      <c r="EVZ1216" s="256" t="s">
        <v>26</v>
      </c>
      <c r="EWA1216" s="204">
        <v>7</v>
      </c>
      <c r="EWB1216" s="204">
        <v>2</v>
      </c>
      <c r="EWC1216" s="205" t="s">
        <v>237</v>
      </c>
      <c r="EWD1216" s="206">
        <v>111</v>
      </c>
      <c r="EWE1216" s="110">
        <v>211</v>
      </c>
      <c r="EWF1216" s="147">
        <v>344.68</v>
      </c>
      <c r="EWG1216" s="109" t="s">
        <v>30</v>
      </c>
      <c r="EWH1216" s="256" t="s">
        <v>26</v>
      </c>
      <c r="EWI1216" s="204">
        <v>7</v>
      </c>
      <c r="EWJ1216" s="204">
        <v>2</v>
      </c>
      <c r="EWK1216" s="205" t="s">
        <v>237</v>
      </c>
      <c r="EWL1216" s="206">
        <v>111</v>
      </c>
      <c r="EWM1216" s="110">
        <v>211</v>
      </c>
      <c r="EWN1216" s="147">
        <v>344.68</v>
      </c>
      <c r="EWO1216" s="109" t="s">
        <v>30</v>
      </c>
      <c r="EWP1216" s="256" t="s">
        <v>26</v>
      </c>
      <c r="EWQ1216" s="204">
        <v>7</v>
      </c>
      <c r="EWR1216" s="204">
        <v>2</v>
      </c>
      <c r="EWS1216" s="205" t="s">
        <v>237</v>
      </c>
      <c r="EWT1216" s="206">
        <v>111</v>
      </c>
      <c r="EWU1216" s="110">
        <v>211</v>
      </c>
      <c r="EWV1216" s="147">
        <v>344.68</v>
      </c>
      <c r="EWW1216" s="109" t="s">
        <v>30</v>
      </c>
      <c r="EWX1216" s="256" t="s">
        <v>26</v>
      </c>
      <c r="EWY1216" s="204">
        <v>7</v>
      </c>
      <c r="EWZ1216" s="204">
        <v>2</v>
      </c>
      <c r="EXA1216" s="205" t="s">
        <v>237</v>
      </c>
      <c r="EXB1216" s="206">
        <v>111</v>
      </c>
      <c r="EXC1216" s="110">
        <v>211</v>
      </c>
      <c r="EXD1216" s="147">
        <v>344.68</v>
      </c>
      <c r="EXE1216" s="109" t="s">
        <v>30</v>
      </c>
      <c r="EXF1216" s="256" t="s">
        <v>26</v>
      </c>
      <c r="EXG1216" s="204">
        <v>7</v>
      </c>
      <c r="EXH1216" s="204">
        <v>2</v>
      </c>
      <c r="EXI1216" s="205" t="s">
        <v>237</v>
      </c>
      <c r="EXJ1216" s="206">
        <v>111</v>
      </c>
      <c r="EXK1216" s="110">
        <v>211</v>
      </c>
      <c r="EXL1216" s="147">
        <v>344.68</v>
      </c>
      <c r="EXM1216" s="109" t="s">
        <v>30</v>
      </c>
      <c r="EXN1216" s="256" t="s">
        <v>26</v>
      </c>
      <c r="EXO1216" s="204">
        <v>7</v>
      </c>
      <c r="EXP1216" s="204">
        <v>2</v>
      </c>
      <c r="EXQ1216" s="205" t="s">
        <v>237</v>
      </c>
      <c r="EXR1216" s="206">
        <v>111</v>
      </c>
      <c r="EXS1216" s="110">
        <v>211</v>
      </c>
      <c r="EXT1216" s="147">
        <v>344.68</v>
      </c>
      <c r="EXU1216" s="109" t="s">
        <v>30</v>
      </c>
      <c r="EXV1216" s="256" t="s">
        <v>26</v>
      </c>
      <c r="EXW1216" s="204">
        <v>7</v>
      </c>
      <c r="EXX1216" s="204">
        <v>2</v>
      </c>
      <c r="EXY1216" s="205" t="s">
        <v>237</v>
      </c>
      <c r="EXZ1216" s="206">
        <v>111</v>
      </c>
      <c r="EYA1216" s="110">
        <v>211</v>
      </c>
      <c r="EYB1216" s="147">
        <v>344.68</v>
      </c>
      <c r="EYC1216" s="109" t="s">
        <v>30</v>
      </c>
      <c r="EYD1216" s="256" t="s">
        <v>26</v>
      </c>
      <c r="EYE1216" s="204">
        <v>7</v>
      </c>
      <c r="EYF1216" s="204">
        <v>2</v>
      </c>
      <c r="EYG1216" s="205" t="s">
        <v>237</v>
      </c>
      <c r="EYH1216" s="206">
        <v>111</v>
      </c>
      <c r="EYI1216" s="110">
        <v>211</v>
      </c>
      <c r="EYJ1216" s="147">
        <v>344.68</v>
      </c>
      <c r="EYK1216" s="109" t="s">
        <v>30</v>
      </c>
      <c r="EYL1216" s="256" t="s">
        <v>26</v>
      </c>
      <c r="EYM1216" s="204">
        <v>7</v>
      </c>
      <c r="EYN1216" s="204">
        <v>2</v>
      </c>
      <c r="EYO1216" s="205" t="s">
        <v>237</v>
      </c>
      <c r="EYP1216" s="206">
        <v>111</v>
      </c>
      <c r="EYQ1216" s="110">
        <v>211</v>
      </c>
      <c r="EYR1216" s="147">
        <v>344.68</v>
      </c>
      <c r="EYS1216" s="109" t="s">
        <v>30</v>
      </c>
      <c r="EYT1216" s="256" t="s">
        <v>26</v>
      </c>
      <c r="EYU1216" s="204">
        <v>7</v>
      </c>
      <c r="EYV1216" s="204">
        <v>2</v>
      </c>
      <c r="EYW1216" s="205" t="s">
        <v>237</v>
      </c>
      <c r="EYX1216" s="206">
        <v>111</v>
      </c>
      <c r="EYY1216" s="110">
        <v>211</v>
      </c>
      <c r="EYZ1216" s="147">
        <v>344.68</v>
      </c>
      <c r="EZA1216" s="109" t="s">
        <v>30</v>
      </c>
      <c r="EZB1216" s="256" t="s">
        <v>26</v>
      </c>
      <c r="EZC1216" s="204">
        <v>7</v>
      </c>
      <c r="EZD1216" s="204">
        <v>2</v>
      </c>
      <c r="EZE1216" s="205" t="s">
        <v>237</v>
      </c>
      <c r="EZF1216" s="206">
        <v>111</v>
      </c>
      <c r="EZG1216" s="110">
        <v>211</v>
      </c>
      <c r="EZH1216" s="147">
        <v>344.68</v>
      </c>
      <c r="EZI1216" s="109" t="s">
        <v>30</v>
      </c>
      <c r="EZJ1216" s="256" t="s">
        <v>26</v>
      </c>
      <c r="EZK1216" s="204">
        <v>7</v>
      </c>
      <c r="EZL1216" s="204">
        <v>2</v>
      </c>
      <c r="EZM1216" s="205" t="s">
        <v>237</v>
      </c>
      <c r="EZN1216" s="206">
        <v>111</v>
      </c>
      <c r="EZO1216" s="110">
        <v>211</v>
      </c>
      <c r="EZP1216" s="147">
        <v>344.68</v>
      </c>
      <c r="EZQ1216" s="109" t="s">
        <v>30</v>
      </c>
      <c r="EZR1216" s="256" t="s">
        <v>26</v>
      </c>
      <c r="EZS1216" s="204">
        <v>7</v>
      </c>
      <c r="EZT1216" s="204">
        <v>2</v>
      </c>
      <c r="EZU1216" s="205" t="s">
        <v>237</v>
      </c>
      <c r="EZV1216" s="206">
        <v>111</v>
      </c>
      <c r="EZW1216" s="110">
        <v>211</v>
      </c>
      <c r="EZX1216" s="147">
        <v>344.68</v>
      </c>
      <c r="EZY1216" s="109" t="s">
        <v>30</v>
      </c>
      <c r="EZZ1216" s="256" t="s">
        <v>26</v>
      </c>
      <c r="FAA1216" s="204">
        <v>7</v>
      </c>
      <c r="FAB1216" s="204">
        <v>2</v>
      </c>
      <c r="FAC1216" s="205" t="s">
        <v>237</v>
      </c>
      <c r="FAD1216" s="206">
        <v>111</v>
      </c>
      <c r="FAE1216" s="110">
        <v>211</v>
      </c>
      <c r="FAF1216" s="147">
        <v>344.68</v>
      </c>
      <c r="FAG1216" s="109" t="s">
        <v>30</v>
      </c>
      <c r="FAH1216" s="256" t="s">
        <v>26</v>
      </c>
      <c r="FAI1216" s="204">
        <v>7</v>
      </c>
      <c r="FAJ1216" s="204">
        <v>2</v>
      </c>
      <c r="FAK1216" s="205" t="s">
        <v>237</v>
      </c>
      <c r="FAL1216" s="206">
        <v>111</v>
      </c>
      <c r="FAM1216" s="110">
        <v>211</v>
      </c>
      <c r="FAN1216" s="147">
        <v>344.68</v>
      </c>
      <c r="FAO1216" s="109" t="s">
        <v>30</v>
      </c>
      <c r="FAP1216" s="256" t="s">
        <v>26</v>
      </c>
      <c r="FAQ1216" s="204">
        <v>7</v>
      </c>
      <c r="FAR1216" s="204">
        <v>2</v>
      </c>
      <c r="FAS1216" s="205" t="s">
        <v>237</v>
      </c>
      <c r="FAT1216" s="206">
        <v>111</v>
      </c>
      <c r="FAU1216" s="110">
        <v>211</v>
      </c>
      <c r="FAV1216" s="147">
        <v>344.68</v>
      </c>
      <c r="FAW1216" s="109" t="s">
        <v>30</v>
      </c>
      <c r="FAX1216" s="256" t="s">
        <v>26</v>
      </c>
      <c r="FAY1216" s="204">
        <v>7</v>
      </c>
      <c r="FAZ1216" s="204">
        <v>2</v>
      </c>
      <c r="FBA1216" s="205" t="s">
        <v>237</v>
      </c>
      <c r="FBB1216" s="206">
        <v>111</v>
      </c>
      <c r="FBC1216" s="110">
        <v>211</v>
      </c>
      <c r="FBD1216" s="147">
        <v>344.68</v>
      </c>
      <c r="FBE1216" s="109" t="s">
        <v>30</v>
      </c>
      <c r="FBF1216" s="256" t="s">
        <v>26</v>
      </c>
      <c r="FBG1216" s="204">
        <v>7</v>
      </c>
      <c r="FBH1216" s="204">
        <v>2</v>
      </c>
      <c r="FBI1216" s="205" t="s">
        <v>237</v>
      </c>
      <c r="FBJ1216" s="206">
        <v>111</v>
      </c>
      <c r="FBK1216" s="110">
        <v>211</v>
      </c>
      <c r="FBL1216" s="147">
        <v>344.68</v>
      </c>
      <c r="FBM1216" s="109" t="s">
        <v>30</v>
      </c>
      <c r="FBN1216" s="256" t="s">
        <v>26</v>
      </c>
      <c r="FBO1216" s="204">
        <v>7</v>
      </c>
      <c r="FBP1216" s="204">
        <v>2</v>
      </c>
      <c r="FBQ1216" s="205" t="s">
        <v>237</v>
      </c>
      <c r="FBR1216" s="206">
        <v>111</v>
      </c>
      <c r="FBS1216" s="110">
        <v>211</v>
      </c>
      <c r="FBT1216" s="147">
        <v>344.68</v>
      </c>
      <c r="FBU1216" s="109" t="s">
        <v>30</v>
      </c>
      <c r="FBV1216" s="256" t="s">
        <v>26</v>
      </c>
      <c r="FBW1216" s="204">
        <v>7</v>
      </c>
      <c r="FBX1216" s="204">
        <v>2</v>
      </c>
      <c r="FBY1216" s="205" t="s">
        <v>237</v>
      </c>
      <c r="FBZ1216" s="206">
        <v>111</v>
      </c>
      <c r="FCA1216" s="110">
        <v>211</v>
      </c>
      <c r="FCB1216" s="147">
        <v>344.68</v>
      </c>
      <c r="FCC1216" s="109" t="s">
        <v>30</v>
      </c>
      <c r="FCD1216" s="256" t="s">
        <v>26</v>
      </c>
      <c r="FCE1216" s="204">
        <v>7</v>
      </c>
      <c r="FCF1216" s="204">
        <v>2</v>
      </c>
      <c r="FCG1216" s="205" t="s">
        <v>237</v>
      </c>
      <c r="FCH1216" s="206">
        <v>111</v>
      </c>
      <c r="FCI1216" s="110">
        <v>211</v>
      </c>
      <c r="FCJ1216" s="147">
        <v>344.68</v>
      </c>
      <c r="FCK1216" s="109" t="s">
        <v>30</v>
      </c>
      <c r="FCL1216" s="256" t="s">
        <v>26</v>
      </c>
      <c r="FCM1216" s="204">
        <v>7</v>
      </c>
      <c r="FCN1216" s="204">
        <v>2</v>
      </c>
      <c r="FCO1216" s="205" t="s">
        <v>237</v>
      </c>
      <c r="FCP1216" s="206">
        <v>111</v>
      </c>
      <c r="FCQ1216" s="110">
        <v>211</v>
      </c>
      <c r="FCR1216" s="147">
        <v>344.68</v>
      </c>
      <c r="FCS1216" s="109" t="s">
        <v>30</v>
      </c>
      <c r="FCT1216" s="256" t="s">
        <v>26</v>
      </c>
      <c r="FCU1216" s="204">
        <v>7</v>
      </c>
      <c r="FCV1216" s="204">
        <v>2</v>
      </c>
      <c r="FCW1216" s="205" t="s">
        <v>237</v>
      </c>
      <c r="FCX1216" s="206">
        <v>111</v>
      </c>
      <c r="FCY1216" s="110">
        <v>211</v>
      </c>
      <c r="FCZ1216" s="147">
        <v>344.68</v>
      </c>
      <c r="FDA1216" s="109" t="s">
        <v>30</v>
      </c>
      <c r="FDB1216" s="256" t="s">
        <v>26</v>
      </c>
      <c r="FDC1216" s="204">
        <v>7</v>
      </c>
      <c r="FDD1216" s="204">
        <v>2</v>
      </c>
      <c r="FDE1216" s="205" t="s">
        <v>237</v>
      </c>
      <c r="FDF1216" s="206">
        <v>111</v>
      </c>
      <c r="FDG1216" s="110">
        <v>211</v>
      </c>
      <c r="FDH1216" s="147">
        <v>344.68</v>
      </c>
      <c r="FDI1216" s="109" t="s">
        <v>30</v>
      </c>
      <c r="FDJ1216" s="256" t="s">
        <v>26</v>
      </c>
      <c r="FDK1216" s="204">
        <v>7</v>
      </c>
      <c r="FDL1216" s="204">
        <v>2</v>
      </c>
      <c r="FDM1216" s="205" t="s">
        <v>237</v>
      </c>
      <c r="FDN1216" s="206">
        <v>111</v>
      </c>
      <c r="FDO1216" s="110">
        <v>211</v>
      </c>
      <c r="FDP1216" s="147">
        <v>344.68</v>
      </c>
      <c r="FDQ1216" s="109" t="s">
        <v>30</v>
      </c>
      <c r="FDR1216" s="256" t="s">
        <v>26</v>
      </c>
      <c r="FDS1216" s="204">
        <v>7</v>
      </c>
      <c r="FDT1216" s="204">
        <v>2</v>
      </c>
      <c r="FDU1216" s="205" t="s">
        <v>237</v>
      </c>
      <c r="FDV1216" s="206">
        <v>111</v>
      </c>
      <c r="FDW1216" s="110">
        <v>211</v>
      </c>
      <c r="FDX1216" s="147">
        <v>344.68</v>
      </c>
      <c r="FDY1216" s="109" t="s">
        <v>30</v>
      </c>
      <c r="FDZ1216" s="256" t="s">
        <v>26</v>
      </c>
      <c r="FEA1216" s="204">
        <v>7</v>
      </c>
      <c r="FEB1216" s="204">
        <v>2</v>
      </c>
      <c r="FEC1216" s="205" t="s">
        <v>237</v>
      </c>
      <c r="FED1216" s="206">
        <v>111</v>
      </c>
      <c r="FEE1216" s="110">
        <v>211</v>
      </c>
      <c r="FEF1216" s="147">
        <v>344.68</v>
      </c>
      <c r="FEG1216" s="109" t="s">
        <v>30</v>
      </c>
      <c r="FEH1216" s="256" t="s">
        <v>26</v>
      </c>
      <c r="FEI1216" s="204">
        <v>7</v>
      </c>
      <c r="FEJ1216" s="204">
        <v>2</v>
      </c>
      <c r="FEK1216" s="205" t="s">
        <v>237</v>
      </c>
      <c r="FEL1216" s="206">
        <v>111</v>
      </c>
      <c r="FEM1216" s="110">
        <v>211</v>
      </c>
      <c r="FEN1216" s="147">
        <v>344.68</v>
      </c>
      <c r="FEO1216" s="109" t="s">
        <v>30</v>
      </c>
      <c r="FEP1216" s="256" t="s">
        <v>26</v>
      </c>
      <c r="FEQ1216" s="204">
        <v>7</v>
      </c>
      <c r="FER1216" s="204">
        <v>2</v>
      </c>
      <c r="FES1216" s="205" t="s">
        <v>237</v>
      </c>
      <c r="FET1216" s="206">
        <v>111</v>
      </c>
      <c r="FEU1216" s="110">
        <v>211</v>
      </c>
      <c r="FEV1216" s="147">
        <v>344.68</v>
      </c>
      <c r="FEW1216" s="109" t="s">
        <v>30</v>
      </c>
      <c r="FEX1216" s="256" t="s">
        <v>26</v>
      </c>
      <c r="FEY1216" s="204">
        <v>7</v>
      </c>
      <c r="FEZ1216" s="204">
        <v>2</v>
      </c>
      <c r="FFA1216" s="205" t="s">
        <v>237</v>
      </c>
      <c r="FFB1216" s="206">
        <v>111</v>
      </c>
      <c r="FFC1216" s="110">
        <v>211</v>
      </c>
      <c r="FFD1216" s="147">
        <v>344.68</v>
      </c>
      <c r="FFE1216" s="109" t="s">
        <v>30</v>
      </c>
      <c r="FFF1216" s="256" t="s">
        <v>26</v>
      </c>
      <c r="FFG1216" s="204">
        <v>7</v>
      </c>
      <c r="FFH1216" s="204">
        <v>2</v>
      </c>
      <c r="FFI1216" s="205" t="s">
        <v>237</v>
      </c>
      <c r="FFJ1216" s="206">
        <v>111</v>
      </c>
      <c r="FFK1216" s="110">
        <v>211</v>
      </c>
      <c r="FFL1216" s="147">
        <v>344.68</v>
      </c>
      <c r="FFM1216" s="109" t="s">
        <v>30</v>
      </c>
      <c r="FFN1216" s="256" t="s">
        <v>26</v>
      </c>
      <c r="FFO1216" s="204">
        <v>7</v>
      </c>
      <c r="FFP1216" s="204">
        <v>2</v>
      </c>
      <c r="FFQ1216" s="205" t="s">
        <v>237</v>
      </c>
      <c r="FFR1216" s="206">
        <v>111</v>
      </c>
      <c r="FFS1216" s="110">
        <v>211</v>
      </c>
      <c r="FFT1216" s="147">
        <v>344.68</v>
      </c>
      <c r="FFU1216" s="109" t="s">
        <v>30</v>
      </c>
      <c r="FFV1216" s="256" t="s">
        <v>26</v>
      </c>
      <c r="FFW1216" s="204">
        <v>7</v>
      </c>
      <c r="FFX1216" s="204">
        <v>2</v>
      </c>
      <c r="FFY1216" s="205" t="s">
        <v>237</v>
      </c>
      <c r="FFZ1216" s="206">
        <v>111</v>
      </c>
      <c r="FGA1216" s="110">
        <v>211</v>
      </c>
      <c r="FGB1216" s="147">
        <v>344.68</v>
      </c>
      <c r="FGC1216" s="109" t="s">
        <v>30</v>
      </c>
      <c r="FGD1216" s="256" t="s">
        <v>26</v>
      </c>
      <c r="FGE1216" s="204">
        <v>7</v>
      </c>
      <c r="FGF1216" s="204">
        <v>2</v>
      </c>
      <c r="FGG1216" s="205" t="s">
        <v>237</v>
      </c>
      <c r="FGH1216" s="206">
        <v>111</v>
      </c>
      <c r="FGI1216" s="110">
        <v>211</v>
      </c>
      <c r="FGJ1216" s="147">
        <v>344.68</v>
      </c>
      <c r="FGK1216" s="109" t="s">
        <v>30</v>
      </c>
      <c r="FGL1216" s="256" t="s">
        <v>26</v>
      </c>
      <c r="FGM1216" s="204">
        <v>7</v>
      </c>
      <c r="FGN1216" s="204">
        <v>2</v>
      </c>
      <c r="FGO1216" s="205" t="s">
        <v>237</v>
      </c>
      <c r="FGP1216" s="206">
        <v>111</v>
      </c>
      <c r="FGQ1216" s="110">
        <v>211</v>
      </c>
      <c r="FGR1216" s="147">
        <v>344.68</v>
      </c>
      <c r="FGS1216" s="109" t="s">
        <v>30</v>
      </c>
      <c r="FGT1216" s="256" t="s">
        <v>26</v>
      </c>
      <c r="FGU1216" s="204">
        <v>7</v>
      </c>
      <c r="FGV1216" s="204">
        <v>2</v>
      </c>
      <c r="FGW1216" s="205" t="s">
        <v>237</v>
      </c>
      <c r="FGX1216" s="206">
        <v>111</v>
      </c>
      <c r="FGY1216" s="110">
        <v>211</v>
      </c>
      <c r="FGZ1216" s="147">
        <v>344.68</v>
      </c>
      <c r="FHA1216" s="109" t="s">
        <v>30</v>
      </c>
      <c r="FHB1216" s="256" t="s">
        <v>26</v>
      </c>
      <c r="FHC1216" s="204">
        <v>7</v>
      </c>
      <c r="FHD1216" s="204">
        <v>2</v>
      </c>
      <c r="FHE1216" s="205" t="s">
        <v>237</v>
      </c>
      <c r="FHF1216" s="206">
        <v>111</v>
      </c>
      <c r="FHG1216" s="110">
        <v>211</v>
      </c>
      <c r="FHH1216" s="147">
        <v>344.68</v>
      </c>
      <c r="FHI1216" s="109" t="s">
        <v>30</v>
      </c>
      <c r="FHJ1216" s="256" t="s">
        <v>26</v>
      </c>
      <c r="FHK1216" s="204">
        <v>7</v>
      </c>
      <c r="FHL1216" s="204">
        <v>2</v>
      </c>
      <c r="FHM1216" s="205" t="s">
        <v>237</v>
      </c>
      <c r="FHN1216" s="206">
        <v>111</v>
      </c>
      <c r="FHO1216" s="110">
        <v>211</v>
      </c>
      <c r="FHP1216" s="147">
        <v>344.68</v>
      </c>
      <c r="FHQ1216" s="109" t="s">
        <v>30</v>
      </c>
      <c r="FHR1216" s="256" t="s">
        <v>26</v>
      </c>
      <c r="FHS1216" s="204">
        <v>7</v>
      </c>
      <c r="FHT1216" s="204">
        <v>2</v>
      </c>
      <c r="FHU1216" s="205" t="s">
        <v>237</v>
      </c>
      <c r="FHV1216" s="206">
        <v>111</v>
      </c>
      <c r="FHW1216" s="110">
        <v>211</v>
      </c>
      <c r="FHX1216" s="147">
        <v>344.68</v>
      </c>
      <c r="FHY1216" s="109" t="s">
        <v>30</v>
      </c>
      <c r="FHZ1216" s="256" t="s">
        <v>26</v>
      </c>
      <c r="FIA1216" s="204">
        <v>7</v>
      </c>
      <c r="FIB1216" s="204">
        <v>2</v>
      </c>
      <c r="FIC1216" s="205" t="s">
        <v>237</v>
      </c>
      <c r="FID1216" s="206">
        <v>111</v>
      </c>
      <c r="FIE1216" s="110">
        <v>211</v>
      </c>
      <c r="FIF1216" s="147">
        <v>344.68</v>
      </c>
      <c r="FIG1216" s="109" t="s">
        <v>30</v>
      </c>
      <c r="FIH1216" s="256" t="s">
        <v>26</v>
      </c>
      <c r="FII1216" s="204">
        <v>7</v>
      </c>
      <c r="FIJ1216" s="204">
        <v>2</v>
      </c>
      <c r="FIK1216" s="205" t="s">
        <v>237</v>
      </c>
      <c r="FIL1216" s="206">
        <v>111</v>
      </c>
      <c r="FIM1216" s="110">
        <v>211</v>
      </c>
      <c r="FIN1216" s="147">
        <v>344.68</v>
      </c>
      <c r="FIO1216" s="109" t="s">
        <v>30</v>
      </c>
      <c r="FIP1216" s="256" t="s">
        <v>26</v>
      </c>
      <c r="FIQ1216" s="204">
        <v>7</v>
      </c>
      <c r="FIR1216" s="204">
        <v>2</v>
      </c>
      <c r="FIS1216" s="205" t="s">
        <v>237</v>
      </c>
      <c r="FIT1216" s="206">
        <v>111</v>
      </c>
      <c r="FIU1216" s="110">
        <v>211</v>
      </c>
      <c r="FIV1216" s="147">
        <v>344.68</v>
      </c>
      <c r="FIW1216" s="109" t="s">
        <v>30</v>
      </c>
      <c r="FIX1216" s="256" t="s">
        <v>26</v>
      </c>
      <c r="FIY1216" s="204">
        <v>7</v>
      </c>
      <c r="FIZ1216" s="204">
        <v>2</v>
      </c>
      <c r="FJA1216" s="205" t="s">
        <v>237</v>
      </c>
      <c r="FJB1216" s="206">
        <v>111</v>
      </c>
      <c r="FJC1216" s="110">
        <v>211</v>
      </c>
      <c r="FJD1216" s="147">
        <v>344.68</v>
      </c>
      <c r="FJE1216" s="109" t="s">
        <v>30</v>
      </c>
      <c r="FJF1216" s="256" t="s">
        <v>26</v>
      </c>
      <c r="FJG1216" s="204">
        <v>7</v>
      </c>
      <c r="FJH1216" s="204">
        <v>2</v>
      </c>
      <c r="FJI1216" s="205" t="s">
        <v>237</v>
      </c>
      <c r="FJJ1216" s="206">
        <v>111</v>
      </c>
      <c r="FJK1216" s="110">
        <v>211</v>
      </c>
      <c r="FJL1216" s="147">
        <v>344.68</v>
      </c>
      <c r="FJM1216" s="109" t="s">
        <v>30</v>
      </c>
      <c r="FJN1216" s="256" t="s">
        <v>26</v>
      </c>
      <c r="FJO1216" s="204">
        <v>7</v>
      </c>
      <c r="FJP1216" s="204">
        <v>2</v>
      </c>
      <c r="FJQ1216" s="205" t="s">
        <v>237</v>
      </c>
      <c r="FJR1216" s="206">
        <v>111</v>
      </c>
      <c r="FJS1216" s="110">
        <v>211</v>
      </c>
      <c r="FJT1216" s="147">
        <v>344.68</v>
      </c>
      <c r="FJU1216" s="109" t="s">
        <v>30</v>
      </c>
      <c r="FJV1216" s="256" t="s">
        <v>26</v>
      </c>
      <c r="FJW1216" s="204">
        <v>7</v>
      </c>
      <c r="FJX1216" s="204">
        <v>2</v>
      </c>
      <c r="FJY1216" s="205" t="s">
        <v>237</v>
      </c>
      <c r="FJZ1216" s="206">
        <v>111</v>
      </c>
      <c r="FKA1216" s="110">
        <v>211</v>
      </c>
      <c r="FKB1216" s="147">
        <v>344.68</v>
      </c>
      <c r="FKC1216" s="109" t="s">
        <v>30</v>
      </c>
      <c r="FKD1216" s="256" t="s">
        <v>26</v>
      </c>
      <c r="FKE1216" s="204">
        <v>7</v>
      </c>
      <c r="FKF1216" s="204">
        <v>2</v>
      </c>
      <c r="FKG1216" s="205" t="s">
        <v>237</v>
      </c>
      <c r="FKH1216" s="206">
        <v>111</v>
      </c>
      <c r="FKI1216" s="110">
        <v>211</v>
      </c>
      <c r="FKJ1216" s="147">
        <v>344.68</v>
      </c>
      <c r="FKK1216" s="109" t="s">
        <v>30</v>
      </c>
      <c r="FKL1216" s="256" t="s">
        <v>26</v>
      </c>
      <c r="FKM1216" s="204">
        <v>7</v>
      </c>
      <c r="FKN1216" s="204">
        <v>2</v>
      </c>
      <c r="FKO1216" s="205" t="s">
        <v>237</v>
      </c>
      <c r="FKP1216" s="206">
        <v>111</v>
      </c>
      <c r="FKQ1216" s="110">
        <v>211</v>
      </c>
      <c r="FKR1216" s="147">
        <v>344.68</v>
      </c>
      <c r="FKS1216" s="109" t="s">
        <v>30</v>
      </c>
      <c r="FKT1216" s="256" t="s">
        <v>26</v>
      </c>
      <c r="FKU1216" s="204">
        <v>7</v>
      </c>
      <c r="FKV1216" s="204">
        <v>2</v>
      </c>
      <c r="FKW1216" s="205" t="s">
        <v>237</v>
      </c>
      <c r="FKX1216" s="206">
        <v>111</v>
      </c>
      <c r="FKY1216" s="110">
        <v>211</v>
      </c>
      <c r="FKZ1216" s="147">
        <v>344.68</v>
      </c>
      <c r="FLA1216" s="109" t="s">
        <v>30</v>
      </c>
      <c r="FLB1216" s="256" t="s">
        <v>26</v>
      </c>
      <c r="FLC1216" s="204">
        <v>7</v>
      </c>
      <c r="FLD1216" s="204">
        <v>2</v>
      </c>
      <c r="FLE1216" s="205" t="s">
        <v>237</v>
      </c>
      <c r="FLF1216" s="206">
        <v>111</v>
      </c>
      <c r="FLG1216" s="110">
        <v>211</v>
      </c>
      <c r="FLH1216" s="147">
        <v>344.68</v>
      </c>
      <c r="FLI1216" s="109" t="s">
        <v>30</v>
      </c>
      <c r="FLJ1216" s="256" t="s">
        <v>26</v>
      </c>
      <c r="FLK1216" s="204">
        <v>7</v>
      </c>
      <c r="FLL1216" s="204">
        <v>2</v>
      </c>
      <c r="FLM1216" s="205" t="s">
        <v>237</v>
      </c>
      <c r="FLN1216" s="206">
        <v>111</v>
      </c>
      <c r="FLO1216" s="110">
        <v>211</v>
      </c>
      <c r="FLP1216" s="147">
        <v>344.68</v>
      </c>
      <c r="FLQ1216" s="109" t="s">
        <v>30</v>
      </c>
      <c r="FLR1216" s="256" t="s">
        <v>26</v>
      </c>
      <c r="FLS1216" s="204">
        <v>7</v>
      </c>
      <c r="FLT1216" s="204">
        <v>2</v>
      </c>
      <c r="FLU1216" s="205" t="s">
        <v>237</v>
      </c>
      <c r="FLV1216" s="206">
        <v>111</v>
      </c>
      <c r="FLW1216" s="110">
        <v>211</v>
      </c>
      <c r="FLX1216" s="147">
        <v>344.68</v>
      </c>
      <c r="FLY1216" s="109" t="s">
        <v>30</v>
      </c>
      <c r="FLZ1216" s="256" t="s">
        <v>26</v>
      </c>
      <c r="FMA1216" s="204">
        <v>7</v>
      </c>
      <c r="FMB1216" s="204">
        <v>2</v>
      </c>
      <c r="FMC1216" s="205" t="s">
        <v>237</v>
      </c>
      <c r="FMD1216" s="206">
        <v>111</v>
      </c>
      <c r="FME1216" s="110">
        <v>211</v>
      </c>
      <c r="FMF1216" s="147">
        <v>344.68</v>
      </c>
      <c r="FMG1216" s="109" t="s">
        <v>30</v>
      </c>
      <c r="FMH1216" s="256" t="s">
        <v>26</v>
      </c>
      <c r="FMI1216" s="204">
        <v>7</v>
      </c>
      <c r="FMJ1216" s="204">
        <v>2</v>
      </c>
      <c r="FMK1216" s="205" t="s">
        <v>237</v>
      </c>
      <c r="FML1216" s="206">
        <v>111</v>
      </c>
      <c r="FMM1216" s="110">
        <v>211</v>
      </c>
      <c r="FMN1216" s="147">
        <v>344.68</v>
      </c>
      <c r="FMO1216" s="109" t="s">
        <v>30</v>
      </c>
      <c r="FMP1216" s="256" t="s">
        <v>26</v>
      </c>
      <c r="FMQ1216" s="204">
        <v>7</v>
      </c>
      <c r="FMR1216" s="204">
        <v>2</v>
      </c>
      <c r="FMS1216" s="205" t="s">
        <v>237</v>
      </c>
      <c r="FMT1216" s="206">
        <v>111</v>
      </c>
      <c r="FMU1216" s="110">
        <v>211</v>
      </c>
      <c r="FMV1216" s="147">
        <v>344.68</v>
      </c>
      <c r="FMW1216" s="109" t="s">
        <v>30</v>
      </c>
      <c r="FMX1216" s="256" t="s">
        <v>26</v>
      </c>
      <c r="FMY1216" s="204">
        <v>7</v>
      </c>
      <c r="FMZ1216" s="204">
        <v>2</v>
      </c>
      <c r="FNA1216" s="205" t="s">
        <v>237</v>
      </c>
      <c r="FNB1216" s="206">
        <v>111</v>
      </c>
      <c r="FNC1216" s="110">
        <v>211</v>
      </c>
      <c r="FND1216" s="147">
        <v>344.68</v>
      </c>
      <c r="FNE1216" s="109" t="s">
        <v>30</v>
      </c>
      <c r="FNF1216" s="256" t="s">
        <v>26</v>
      </c>
      <c r="FNG1216" s="204">
        <v>7</v>
      </c>
      <c r="FNH1216" s="204">
        <v>2</v>
      </c>
      <c r="FNI1216" s="205" t="s">
        <v>237</v>
      </c>
      <c r="FNJ1216" s="206">
        <v>111</v>
      </c>
      <c r="FNK1216" s="110">
        <v>211</v>
      </c>
      <c r="FNL1216" s="147">
        <v>344.68</v>
      </c>
      <c r="FNM1216" s="109" t="s">
        <v>30</v>
      </c>
      <c r="FNN1216" s="256" t="s">
        <v>26</v>
      </c>
      <c r="FNO1216" s="204">
        <v>7</v>
      </c>
      <c r="FNP1216" s="204">
        <v>2</v>
      </c>
      <c r="FNQ1216" s="205" t="s">
        <v>237</v>
      </c>
      <c r="FNR1216" s="206">
        <v>111</v>
      </c>
      <c r="FNS1216" s="110">
        <v>211</v>
      </c>
      <c r="FNT1216" s="147">
        <v>344.68</v>
      </c>
      <c r="FNU1216" s="109" t="s">
        <v>30</v>
      </c>
      <c r="FNV1216" s="256" t="s">
        <v>26</v>
      </c>
      <c r="FNW1216" s="204">
        <v>7</v>
      </c>
      <c r="FNX1216" s="204">
        <v>2</v>
      </c>
      <c r="FNY1216" s="205" t="s">
        <v>237</v>
      </c>
      <c r="FNZ1216" s="206">
        <v>111</v>
      </c>
      <c r="FOA1216" s="110">
        <v>211</v>
      </c>
      <c r="FOB1216" s="147">
        <v>344.68</v>
      </c>
      <c r="FOC1216" s="109" t="s">
        <v>30</v>
      </c>
      <c r="FOD1216" s="256" t="s">
        <v>26</v>
      </c>
      <c r="FOE1216" s="204">
        <v>7</v>
      </c>
      <c r="FOF1216" s="204">
        <v>2</v>
      </c>
      <c r="FOG1216" s="205" t="s">
        <v>237</v>
      </c>
      <c r="FOH1216" s="206">
        <v>111</v>
      </c>
      <c r="FOI1216" s="110">
        <v>211</v>
      </c>
      <c r="FOJ1216" s="147">
        <v>344.68</v>
      </c>
      <c r="FOK1216" s="109" t="s">
        <v>30</v>
      </c>
      <c r="FOL1216" s="256" t="s">
        <v>26</v>
      </c>
      <c r="FOM1216" s="204">
        <v>7</v>
      </c>
      <c r="FON1216" s="204">
        <v>2</v>
      </c>
      <c r="FOO1216" s="205" t="s">
        <v>237</v>
      </c>
      <c r="FOP1216" s="206">
        <v>111</v>
      </c>
      <c r="FOQ1216" s="110">
        <v>211</v>
      </c>
      <c r="FOR1216" s="147">
        <v>344.68</v>
      </c>
      <c r="FOS1216" s="109" t="s">
        <v>30</v>
      </c>
      <c r="FOT1216" s="256" t="s">
        <v>26</v>
      </c>
      <c r="FOU1216" s="204">
        <v>7</v>
      </c>
      <c r="FOV1216" s="204">
        <v>2</v>
      </c>
      <c r="FOW1216" s="205" t="s">
        <v>237</v>
      </c>
      <c r="FOX1216" s="206">
        <v>111</v>
      </c>
      <c r="FOY1216" s="110">
        <v>211</v>
      </c>
      <c r="FOZ1216" s="147">
        <v>344.68</v>
      </c>
      <c r="FPA1216" s="109" t="s">
        <v>30</v>
      </c>
      <c r="FPB1216" s="256" t="s">
        <v>26</v>
      </c>
      <c r="FPC1216" s="204">
        <v>7</v>
      </c>
      <c r="FPD1216" s="204">
        <v>2</v>
      </c>
      <c r="FPE1216" s="205" t="s">
        <v>237</v>
      </c>
      <c r="FPF1216" s="206">
        <v>111</v>
      </c>
      <c r="FPG1216" s="110">
        <v>211</v>
      </c>
      <c r="FPH1216" s="147">
        <v>344.68</v>
      </c>
      <c r="FPI1216" s="109" t="s">
        <v>30</v>
      </c>
      <c r="FPJ1216" s="256" t="s">
        <v>26</v>
      </c>
      <c r="FPK1216" s="204">
        <v>7</v>
      </c>
      <c r="FPL1216" s="204">
        <v>2</v>
      </c>
      <c r="FPM1216" s="205" t="s">
        <v>237</v>
      </c>
      <c r="FPN1216" s="206">
        <v>111</v>
      </c>
      <c r="FPO1216" s="110">
        <v>211</v>
      </c>
      <c r="FPP1216" s="147">
        <v>344.68</v>
      </c>
      <c r="FPQ1216" s="109" t="s">
        <v>30</v>
      </c>
      <c r="FPR1216" s="256" t="s">
        <v>26</v>
      </c>
      <c r="FPS1216" s="204">
        <v>7</v>
      </c>
      <c r="FPT1216" s="204">
        <v>2</v>
      </c>
      <c r="FPU1216" s="205" t="s">
        <v>237</v>
      </c>
      <c r="FPV1216" s="206">
        <v>111</v>
      </c>
      <c r="FPW1216" s="110">
        <v>211</v>
      </c>
      <c r="FPX1216" s="147">
        <v>344.68</v>
      </c>
      <c r="FPY1216" s="109" t="s">
        <v>30</v>
      </c>
      <c r="FPZ1216" s="256" t="s">
        <v>26</v>
      </c>
      <c r="FQA1216" s="204">
        <v>7</v>
      </c>
      <c r="FQB1216" s="204">
        <v>2</v>
      </c>
      <c r="FQC1216" s="205" t="s">
        <v>237</v>
      </c>
      <c r="FQD1216" s="206">
        <v>111</v>
      </c>
      <c r="FQE1216" s="110">
        <v>211</v>
      </c>
      <c r="FQF1216" s="147">
        <v>344.68</v>
      </c>
      <c r="FQG1216" s="109" t="s">
        <v>30</v>
      </c>
      <c r="FQH1216" s="256" t="s">
        <v>26</v>
      </c>
      <c r="FQI1216" s="204">
        <v>7</v>
      </c>
      <c r="FQJ1216" s="204">
        <v>2</v>
      </c>
      <c r="FQK1216" s="205" t="s">
        <v>237</v>
      </c>
      <c r="FQL1216" s="206">
        <v>111</v>
      </c>
      <c r="FQM1216" s="110">
        <v>211</v>
      </c>
      <c r="FQN1216" s="147">
        <v>344.68</v>
      </c>
      <c r="FQO1216" s="109" t="s">
        <v>30</v>
      </c>
      <c r="FQP1216" s="256" t="s">
        <v>26</v>
      </c>
      <c r="FQQ1216" s="204">
        <v>7</v>
      </c>
      <c r="FQR1216" s="204">
        <v>2</v>
      </c>
      <c r="FQS1216" s="205" t="s">
        <v>237</v>
      </c>
      <c r="FQT1216" s="206">
        <v>111</v>
      </c>
      <c r="FQU1216" s="110">
        <v>211</v>
      </c>
      <c r="FQV1216" s="147">
        <v>344.68</v>
      </c>
      <c r="FQW1216" s="109" t="s">
        <v>30</v>
      </c>
      <c r="FQX1216" s="256" t="s">
        <v>26</v>
      </c>
      <c r="FQY1216" s="204">
        <v>7</v>
      </c>
      <c r="FQZ1216" s="204">
        <v>2</v>
      </c>
      <c r="FRA1216" s="205" t="s">
        <v>237</v>
      </c>
      <c r="FRB1216" s="206">
        <v>111</v>
      </c>
      <c r="FRC1216" s="110">
        <v>211</v>
      </c>
      <c r="FRD1216" s="147">
        <v>344.68</v>
      </c>
      <c r="FRE1216" s="109" t="s">
        <v>30</v>
      </c>
      <c r="FRF1216" s="256" t="s">
        <v>26</v>
      </c>
      <c r="FRG1216" s="204">
        <v>7</v>
      </c>
      <c r="FRH1216" s="204">
        <v>2</v>
      </c>
      <c r="FRI1216" s="205" t="s">
        <v>237</v>
      </c>
      <c r="FRJ1216" s="206">
        <v>111</v>
      </c>
      <c r="FRK1216" s="110">
        <v>211</v>
      </c>
      <c r="FRL1216" s="147">
        <v>344.68</v>
      </c>
      <c r="FRM1216" s="109" t="s">
        <v>30</v>
      </c>
      <c r="FRN1216" s="256" t="s">
        <v>26</v>
      </c>
      <c r="FRO1216" s="204">
        <v>7</v>
      </c>
      <c r="FRP1216" s="204">
        <v>2</v>
      </c>
      <c r="FRQ1216" s="205" t="s">
        <v>237</v>
      </c>
      <c r="FRR1216" s="206">
        <v>111</v>
      </c>
      <c r="FRS1216" s="110">
        <v>211</v>
      </c>
      <c r="FRT1216" s="147">
        <v>344.68</v>
      </c>
      <c r="FRU1216" s="109" t="s">
        <v>30</v>
      </c>
      <c r="FRV1216" s="256" t="s">
        <v>26</v>
      </c>
      <c r="FRW1216" s="204">
        <v>7</v>
      </c>
      <c r="FRX1216" s="204">
        <v>2</v>
      </c>
      <c r="FRY1216" s="205" t="s">
        <v>237</v>
      </c>
      <c r="FRZ1216" s="206">
        <v>111</v>
      </c>
      <c r="FSA1216" s="110">
        <v>211</v>
      </c>
      <c r="FSB1216" s="147">
        <v>344.68</v>
      </c>
      <c r="FSC1216" s="109" t="s">
        <v>30</v>
      </c>
      <c r="FSD1216" s="256" t="s">
        <v>26</v>
      </c>
      <c r="FSE1216" s="204">
        <v>7</v>
      </c>
      <c r="FSF1216" s="204">
        <v>2</v>
      </c>
      <c r="FSG1216" s="205" t="s">
        <v>237</v>
      </c>
      <c r="FSH1216" s="206">
        <v>111</v>
      </c>
      <c r="FSI1216" s="110">
        <v>211</v>
      </c>
      <c r="FSJ1216" s="147">
        <v>344.68</v>
      </c>
      <c r="FSK1216" s="109" t="s">
        <v>30</v>
      </c>
      <c r="FSL1216" s="256" t="s">
        <v>26</v>
      </c>
      <c r="FSM1216" s="204">
        <v>7</v>
      </c>
      <c r="FSN1216" s="204">
        <v>2</v>
      </c>
      <c r="FSO1216" s="205" t="s">
        <v>237</v>
      </c>
      <c r="FSP1216" s="206">
        <v>111</v>
      </c>
      <c r="FSQ1216" s="110">
        <v>211</v>
      </c>
      <c r="FSR1216" s="147">
        <v>344.68</v>
      </c>
      <c r="FSS1216" s="109" t="s">
        <v>30</v>
      </c>
      <c r="FST1216" s="256" t="s">
        <v>26</v>
      </c>
      <c r="FSU1216" s="204">
        <v>7</v>
      </c>
      <c r="FSV1216" s="204">
        <v>2</v>
      </c>
      <c r="FSW1216" s="205" t="s">
        <v>237</v>
      </c>
      <c r="FSX1216" s="206">
        <v>111</v>
      </c>
      <c r="FSY1216" s="110">
        <v>211</v>
      </c>
      <c r="FSZ1216" s="147">
        <v>344.68</v>
      </c>
      <c r="FTA1216" s="109" t="s">
        <v>30</v>
      </c>
      <c r="FTB1216" s="256" t="s">
        <v>26</v>
      </c>
      <c r="FTC1216" s="204">
        <v>7</v>
      </c>
      <c r="FTD1216" s="204">
        <v>2</v>
      </c>
      <c r="FTE1216" s="205" t="s">
        <v>237</v>
      </c>
      <c r="FTF1216" s="206">
        <v>111</v>
      </c>
      <c r="FTG1216" s="110">
        <v>211</v>
      </c>
      <c r="FTH1216" s="147">
        <v>344.68</v>
      </c>
      <c r="FTI1216" s="109" t="s">
        <v>30</v>
      </c>
      <c r="FTJ1216" s="256" t="s">
        <v>26</v>
      </c>
      <c r="FTK1216" s="204">
        <v>7</v>
      </c>
      <c r="FTL1216" s="204">
        <v>2</v>
      </c>
      <c r="FTM1216" s="205" t="s">
        <v>237</v>
      </c>
      <c r="FTN1216" s="206">
        <v>111</v>
      </c>
      <c r="FTO1216" s="110">
        <v>211</v>
      </c>
      <c r="FTP1216" s="147">
        <v>344.68</v>
      </c>
      <c r="FTQ1216" s="109" t="s">
        <v>30</v>
      </c>
      <c r="FTR1216" s="256" t="s">
        <v>26</v>
      </c>
      <c r="FTS1216" s="204">
        <v>7</v>
      </c>
      <c r="FTT1216" s="204">
        <v>2</v>
      </c>
      <c r="FTU1216" s="205" t="s">
        <v>237</v>
      </c>
      <c r="FTV1216" s="206">
        <v>111</v>
      </c>
      <c r="FTW1216" s="110">
        <v>211</v>
      </c>
      <c r="FTX1216" s="147">
        <v>344.68</v>
      </c>
      <c r="FTY1216" s="109" t="s">
        <v>30</v>
      </c>
      <c r="FTZ1216" s="256" t="s">
        <v>26</v>
      </c>
      <c r="FUA1216" s="204">
        <v>7</v>
      </c>
      <c r="FUB1216" s="204">
        <v>2</v>
      </c>
      <c r="FUC1216" s="205" t="s">
        <v>237</v>
      </c>
      <c r="FUD1216" s="206">
        <v>111</v>
      </c>
      <c r="FUE1216" s="110">
        <v>211</v>
      </c>
      <c r="FUF1216" s="147">
        <v>344.68</v>
      </c>
      <c r="FUG1216" s="109" t="s">
        <v>30</v>
      </c>
      <c r="FUH1216" s="256" t="s">
        <v>26</v>
      </c>
      <c r="FUI1216" s="204">
        <v>7</v>
      </c>
      <c r="FUJ1216" s="204">
        <v>2</v>
      </c>
      <c r="FUK1216" s="205" t="s">
        <v>237</v>
      </c>
      <c r="FUL1216" s="206">
        <v>111</v>
      </c>
      <c r="FUM1216" s="110">
        <v>211</v>
      </c>
      <c r="FUN1216" s="147">
        <v>344.68</v>
      </c>
      <c r="FUO1216" s="109" t="s">
        <v>30</v>
      </c>
      <c r="FUP1216" s="256" t="s">
        <v>26</v>
      </c>
      <c r="FUQ1216" s="204">
        <v>7</v>
      </c>
      <c r="FUR1216" s="204">
        <v>2</v>
      </c>
      <c r="FUS1216" s="205" t="s">
        <v>237</v>
      </c>
      <c r="FUT1216" s="206">
        <v>111</v>
      </c>
      <c r="FUU1216" s="110">
        <v>211</v>
      </c>
      <c r="FUV1216" s="147">
        <v>344.68</v>
      </c>
      <c r="FUW1216" s="109" t="s">
        <v>30</v>
      </c>
      <c r="FUX1216" s="256" t="s">
        <v>26</v>
      </c>
      <c r="FUY1216" s="204">
        <v>7</v>
      </c>
      <c r="FUZ1216" s="204">
        <v>2</v>
      </c>
      <c r="FVA1216" s="205" t="s">
        <v>237</v>
      </c>
      <c r="FVB1216" s="206">
        <v>111</v>
      </c>
      <c r="FVC1216" s="110">
        <v>211</v>
      </c>
      <c r="FVD1216" s="147">
        <v>344.68</v>
      </c>
      <c r="FVE1216" s="109" t="s">
        <v>30</v>
      </c>
      <c r="FVF1216" s="256" t="s">
        <v>26</v>
      </c>
      <c r="FVG1216" s="204">
        <v>7</v>
      </c>
      <c r="FVH1216" s="204">
        <v>2</v>
      </c>
      <c r="FVI1216" s="205" t="s">
        <v>237</v>
      </c>
      <c r="FVJ1216" s="206">
        <v>111</v>
      </c>
      <c r="FVK1216" s="110">
        <v>211</v>
      </c>
      <c r="FVL1216" s="147">
        <v>344.68</v>
      </c>
      <c r="FVM1216" s="109" t="s">
        <v>30</v>
      </c>
      <c r="FVN1216" s="256" t="s">
        <v>26</v>
      </c>
      <c r="FVO1216" s="204">
        <v>7</v>
      </c>
      <c r="FVP1216" s="204">
        <v>2</v>
      </c>
      <c r="FVQ1216" s="205" t="s">
        <v>237</v>
      </c>
      <c r="FVR1216" s="206">
        <v>111</v>
      </c>
      <c r="FVS1216" s="110">
        <v>211</v>
      </c>
      <c r="FVT1216" s="147">
        <v>344.68</v>
      </c>
      <c r="FVU1216" s="109" t="s">
        <v>30</v>
      </c>
      <c r="FVV1216" s="256" t="s">
        <v>26</v>
      </c>
      <c r="FVW1216" s="204">
        <v>7</v>
      </c>
      <c r="FVX1216" s="204">
        <v>2</v>
      </c>
      <c r="FVY1216" s="205" t="s">
        <v>237</v>
      </c>
      <c r="FVZ1216" s="206">
        <v>111</v>
      </c>
      <c r="FWA1216" s="110">
        <v>211</v>
      </c>
      <c r="FWB1216" s="147">
        <v>344.68</v>
      </c>
      <c r="FWC1216" s="109" t="s">
        <v>30</v>
      </c>
      <c r="FWD1216" s="256" t="s">
        <v>26</v>
      </c>
      <c r="FWE1216" s="204">
        <v>7</v>
      </c>
      <c r="FWF1216" s="204">
        <v>2</v>
      </c>
      <c r="FWG1216" s="205" t="s">
        <v>237</v>
      </c>
      <c r="FWH1216" s="206">
        <v>111</v>
      </c>
      <c r="FWI1216" s="110">
        <v>211</v>
      </c>
      <c r="FWJ1216" s="147">
        <v>344.68</v>
      </c>
      <c r="FWK1216" s="109" t="s">
        <v>30</v>
      </c>
      <c r="FWL1216" s="256" t="s">
        <v>26</v>
      </c>
      <c r="FWM1216" s="204">
        <v>7</v>
      </c>
      <c r="FWN1216" s="204">
        <v>2</v>
      </c>
      <c r="FWO1216" s="205" t="s">
        <v>237</v>
      </c>
      <c r="FWP1216" s="206">
        <v>111</v>
      </c>
      <c r="FWQ1216" s="110">
        <v>211</v>
      </c>
      <c r="FWR1216" s="147">
        <v>344.68</v>
      </c>
      <c r="FWS1216" s="109" t="s">
        <v>30</v>
      </c>
      <c r="FWT1216" s="256" t="s">
        <v>26</v>
      </c>
      <c r="FWU1216" s="204">
        <v>7</v>
      </c>
      <c r="FWV1216" s="204">
        <v>2</v>
      </c>
      <c r="FWW1216" s="205" t="s">
        <v>237</v>
      </c>
      <c r="FWX1216" s="206">
        <v>111</v>
      </c>
      <c r="FWY1216" s="110">
        <v>211</v>
      </c>
      <c r="FWZ1216" s="147">
        <v>344.68</v>
      </c>
      <c r="FXA1216" s="109" t="s">
        <v>30</v>
      </c>
      <c r="FXB1216" s="256" t="s">
        <v>26</v>
      </c>
      <c r="FXC1216" s="204">
        <v>7</v>
      </c>
      <c r="FXD1216" s="204">
        <v>2</v>
      </c>
      <c r="FXE1216" s="205" t="s">
        <v>237</v>
      </c>
      <c r="FXF1216" s="206">
        <v>111</v>
      </c>
      <c r="FXG1216" s="110">
        <v>211</v>
      </c>
      <c r="FXH1216" s="147">
        <v>344.68</v>
      </c>
      <c r="FXI1216" s="109" t="s">
        <v>30</v>
      </c>
      <c r="FXJ1216" s="256" t="s">
        <v>26</v>
      </c>
      <c r="FXK1216" s="204">
        <v>7</v>
      </c>
      <c r="FXL1216" s="204">
        <v>2</v>
      </c>
      <c r="FXM1216" s="205" t="s">
        <v>237</v>
      </c>
      <c r="FXN1216" s="206">
        <v>111</v>
      </c>
      <c r="FXO1216" s="110">
        <v>211</v>
      </c>
      <c r="FXP1216" s="147">
        <v>344.68</v>
      </c>
      <c r="FXQ1216" s="109" t="s">
        <v>30</v>
      </c>
      <c r="FXR1216" s="256" t="s">
        <v>26</v>
      </c>
      <c r="FXS1216" s="204">
        <v>7</v>
      </c>
      <c r="FXT1216" s="204">
        <v>2</v>
      </c>
      <c r="FXU1216" s="205" t="s">
        <v>237</v>
      </c>
      <c r="FXV1216" s="206">
        <v>111</v>
      </c>
      <c r="FXW1216" s="110">
        <v>211</v>
      </c>
      <c r="FXX1216" s="147">
        <v>344.68</v>
      </c>
      <c r="FXY1216" s="109" t="s">
        <v>30</v>
      </c>
      <c r="FXZ1216" s="256" t="s">
        <v>26</v>
      </c>
      <c r="FYA1216" s="204">
        <v>7</v>
      </c>
      <c r="FYB1216" s="204">
        <v>2</v>
      </c>
      <c r="FYC1216" s="205" t="s">
        <v>237</v>
      </c>
      <c r="FYD1216" s="206">
        <v>111</v>
      </c>
      <c r="FYE1216" s="110">
        <v>211</v>
      </c>
      <c r="FYF1216" s="147">
        <v>344.68</v>
      </c>
      <c r="FYG1216" s="109" t="s">
        <v>30</v>
      </c>
      <c r="FYH1216" s="256" t="s">
        <v>26</v>
      </c>
      <c r="FYI1216" s="204">
        <v>7</v>
      </c>
      <c r="FYJ1216" s="204">
        <v>2</v>
      </c>
      <c r="FYK1216" s="205" t="s">
        <v>237</v>
      </c>
      <c r="FYL1216" s="206">
        <v>111</v>
      </c>
      <c r="FYM1216" s="110">
        <v>211</v>
      </c>
      <c r="FYN1216" s="147">
        <v>344.68</v>
      </c>
      <c r="FYO1216" s="109" t="s">
        <v>30</v>
      </c>
      <c r="FYP1216" s="256" t="s">
        <v>26</v>
      </c>
      <c r="FYQ1216" s="204">
        <v>7</v>
      </c>
      <c r="FYR1216" s="204">
        <v>2</v>
      </c>
      <c r="FYS1216" s="205" t="s">
        <v>237</v>
      </c>
      <c r="FYT1216" s="206">
        <v>111</v>
      </c>
      <c r="FYU1216" s="110">
        <v>211</v>
      </c>
      <c r="FYV1216" s="147">
        <v>344.68</v>
      </c>
      <c r="FYW1216" s="109" t="s">
        <v>30</v>
      </c>
      <c r="FYX1216" s="256" t="s">
        <v>26</v>
      </c>
      <c r="FYY1216" s="204">
        <v>7</v>
      </c>
      <c r="FYZ1216" s="204">
        <v>2</v>
      </c>
      <c r="FZA1216" s="205" t="s">
        <v>237</v>
      </c>
      <c r="FZB1216" s="206">
        <v>111</v>
      </c>
      <c r="FZC1216" s="110">
        <v>211</v>
      </c>
      <c r="FZD1216" s="147">
        <v>344.68</v>
      </c>
      <c r="FZE1216" s="109" t="s">
        <v>30</v>
      </c>
      <c r="FZF1216" s="256" t="s">
        <v>26</v>
      </c>
      <c r="FZG1216" s="204">
        <v>7</v>
      </c>
      <c r="FZH1216" s="204">
        <v>2</v>
      </c>
      <c r="FZI1216" s="205" t="s">
        <v>237</v>
      </c>
      <c r="FZJ1216" s="206">
        <v>111</v>
      </c>
      <c r="FZK1216" s="110">
        <v>211</v>
      </c>
      <c r="FZL1216" s="147">
        <v>344.68</v>
      </c>
      <c r="FZM1216" s="109" t="s">
        <v>30</v>
      </c>
      <c r="FZN1216" s="256" t="s">
        <v>26</v>
      </c>
      <c r="FZO1216" s="204">
        <v>7</v>
      </c>
      <c r="FZP1216" s="204">
        <v>2</v>
      </c>
      <c r="FZQ1216" s="205" t="s">
        <v>237</v>
      </c>
      <c r="FZR1216" s="206">
        <v>111</v>
      </c>
      <c r="FZS1216" s="110">
        <v>211</v>
      </c>
      <c r="FZT1216" s="147">
        <v>344.68</v>
      </c>
      <c r="FZU1216" s="109" t="s">
        <v>30</v>
      </c>
      <c r="FZV1216" s="256" t="s">
        <v>26</v>
      </c>
      <c r="FZW1216" s="204">
        <v>7</v>
      </c>
      <c r="FZX1216" s="204">
        <v>2</v>
      </c>
      <c r="FZY1216" s="205" t="s">
        <v>237</v>
      </c>
      <c r="FZZ1216" s="206">
        <v>111</v>
      </c>
      <c r="GAA1216" s="110">
        <v>211</v>
      </c>
      <c r="GAB1216" s="147">
        <v>344.68</v>
      </c>
      <c r="GAC1216" s="109" t="s">
        <v>30</v>
      </c>
      <c r="GAD1216" s="256" t="s">
        <v>26</v>
      </c>
      <c r="GAE1216" s="204">
        <v>7</v>
      </c>
      <c r="GAF1216" s="204">
        <v>2</v>
      </c>
      <c r="GAG1216" s="205" t="s">
        <v>237</v>
      </c>
      <c r="GAH1216" s="206">
        <v>111</v>
      </c>
      <c r="GAI1216" s="110">
        <v>211</v>
      </c>
      <c r="GAJ1216" s="147">
        <v>344.68</v>
      </c>
      <c r="GAK1216" s="109" t="s">
        <v>30</v>
      </c>
      <c r="GAL1216" s="256" t="s">
        <v>26</v>
      </c>
      <c r="GAM1216" s="204">
        <v>7</v>
      </c>
      <c r="GAN1216" s="204">
        <v>2</v>
      </c>
      <c r="GAO1216" s="205" t="s">
        <v>237</v>
      </c>
      <c r="GAP1216" s="206">
        <v>111</v>
      </c>
      <c r="GAQ1216" s="110">
        <v>211</v>
      </c>
      <c r="GAR1216" s="147">
        <v>344.68</v>
      </c>
      <c r="GAS1216" s="109" t="s">
        <v>30</v>
      </c>
      <c r="GAT1216" s="256" t="s">
        <v>26</v>
      </c>
      <c r="GAU1216" s="204">
        <v>7</v>
      </c>
      <c r="GAV1216" s="204">
        <v>2</v>
      </c>
      <c r="GAW1216" s="205" t="s">
        <v>237</v>
      </c>
      <c r="GAX1216" s="206">
        <v>111</v>
      </c>
      <c r="GAY1216" s="110">
        <v>211</v>
      </c>
      <c r="GAZ1216" s="147">
        <v>344.68</v>
      </c>
      <c r="GBA1216" s="109" t="s">
        <v>30</v>
      </c>
      <c r="GBB1216" s="256" t="s">
        <v>26</v>
      </c>
      <c r="GBC1216" s="204">
        <v>7</v>
      </c>
      <c r="GBD1216" s="204">
        <v>2</v>
      </c>
      <c r="GBE1216" s="205" t="s">
        <v>237</v>
      </c>
      <c r="GBF1216" s="206">
        <v>111</v>
      </c>
      <c r="GBG1216" s="110">
        <v>211</v>
      </c>
      <c r="GBH1216" s="147">
        <v>344.68</v>
      </c>
      <c r="GBI1216" s="109" t="s">
        <v>30</v>
      </c>
      <c r="GBJ1216" s="256" t="s">
        <v>26</v>
      </c>
      <c r="GBK1216" s="204">
        <v>7</v>
      </c>
      <c r="GBL1216" s="204">
        <v>2</v>
      </c>
      <c r="GBM1216" s="205" t="s">
        <v>237</v>
      </c>
      <c r="GBN1216" s="206">
        <v>111</v>
      </c>
      <c r="GBO1216" s="110">
        <v>211</v>
      </c>
      <c r="GBP1216" s="147">
        <v>344.68</v>
      </c>
      <c r="GBQ1216" s="109" t="s">
        <v>30</v>
      </c>
      <c r="GBR1216" s="256" t="s">
        <v>26</v>
      </c>
      <c r="GBS1216" s="204">
        <v>7</v>
      </c>
      <c r="GBT1216" s="204">
        <v>2</v>
      </c>
      <c r="GBU1216" s="205" t="s">
        <v>237</v>
      </c>
      <c r="GBV1216" s="206">
        <v>111</v>
      </c>
      <c r="GBW1216" s="110">
        <v>211</v>
      </c>
      <c r="GBX1216" s="147">
        <v>344.68</v>
      </c>
      <c r="GBY1216" s="109" t="s">
        <v>30</v>
      </c>
      <c r="GBZ1216" s="256" t="s">
        <v>26</v>
      </c>
      <c r="GCA1216" s="204">
        <v>7</v>
      </c>
      <c r="GCB1216" s="204">
        <v>2</v>
      </c>
      <c r="GCC1216" s="205" t="s">
        <v>237</v>
      </c>
      <c r="GCD1216" s="206">
        <v>111</v>
      </c>
      <c r="GCE1216" s="110">
        <v>211</v>
      </c>
      <c r="GCF1216" s="147">
        <v>344.68</v>
      </c>
      <c r="GCG1216" s="109" t="s">
        <v>30</v>
      </c>
      <c r="GCH1216" s="256" t="s">
        <v>26</v>
      </c>
      <c r="GCI1216" s="204">
        <v>7</v>
      </c>
      <c r="GCJ1216" s="204">
        <v>2</v>
      </c>
      <c r="GCK1216" s="205" t="s">
        <v>237</v>
      </c>
      <c r="GCL1216" s="206">
        <v>111</v>
      </c>
      <c r="GCM1216" s="110">
        <v>211</v>
      </c>
      <c r="GCN1216" s="147">
        <v>344.68</v>
      </c>
      <c r="GCO1216" s="109" t="s">
        <v>30</v>
      </c>
      <c r="GCP1216" s="256" t="s">
        <v>26</v>
      </c>
      <c r="GCQ1216" s="204">
        <v>7</v>
      </c>
      <c r="GCR1216" s="204">
        <v>2</v>
      </c>
      <c r="GCS1216" s="205" t="s">
        <v>237</v>
      </c>
      <c r="GCT1216" s="206">
        <v>111</v>
      </c>
      <c r="GCU1216" s="110">
        <v>211</v>
      </c>
      <c r="GCV1216" s="147">
        <v>344.68</v>
      </c>
      <c r="GCW1216" s="109" t="s">
        <v>30</v>
      </c>
      <c r="GCX1216" s="256" t="s">
        <v>26</v>
      </c>
      <c r="GCY1216" s="204">
        <v>7</v>
      </c>
      <c r="GCZ1216" s="204">
        <v>2</v>
      </c>
      <c r="GDA1216" s="205" t="s">
        <v>237</v>
      </c>
      <c r="GDB1216" s="206">
        <v>111</v>
      </c>
      <c r="GDC1216" s="110">
        <v>211</v>
      </c>
      <c r="GDD1216" s="147">
        <v>344.68</v>
      </c>
      <c r="GDE1216" s="109" t="s">
        <v>30</v>
      </c>
      <c r="GDF1216" s="256" t="s">
        <v>26</v>
      </c>
      <c r="GDG1216" s="204">
        <v>7</v>
      </c>
      <c r="GDH1216" s="204">
        <v>2</v>
      </c>
      <c r="GDI1216" s="205" t="s">
        <v>237</v>
      </c>
      <c r="GDJ1216" s="206">
        <v>111</v>
      </c>
      <c r="GDK1216" s="110">
        <v>211</v>
      </c>
      <c r="GDL1216" s="147">
        <v>344.68</v>
      </c>
      <c r="GDM1216" s="109" t="s">
        <v>30</v>
      </c>
      <c r="GDN1216" s="256" t="s">
        <v>26</v>
      </c>
      <c r="GDO1216" s="204">
        <v>7</v>
      </c>
      <c r="GDP1216" s="204">
        <v>2</v>
      </c>
      <c r="GDQ1216" s="205" t="s">
        <v>237</v>
      </c>
      <c r="GDR1216" s="206">
        <v>111</v>
      </c>
      <c r="GDS1216" s="110">
        <v>211</v>
      </c>
      <c r="GDT1216" s="147">
        <v>344.68</v>
      </c>
      <c r="GDU1216" s="109" t="s">
        <v>30</v>
      </c>
      <c r="GDV1216" s="256" t="s">
        <v>26</v>
      </c>
      <c r="GDW1216" s="204">
        <v>7</v>
      </c>
      <c r="GDX1216" s="204">
        <v>2</v>
      </c>
      <c r="GDY1216" s="205" t="s">
        <v>237</v>
      </c>
      <c r="GDZ1216" s="206">
        <v>111</v>
      </c>
      <c r="GEA1216" s="110">
        <v>211</v>
      </c>
      <c r="GEB1216" s="147">
        <v>344.68</v>
      </c>
      <c r="GEC1216" s="109" t="s">
        <v>30</v>
      </c>
      <c r="GED1216" s="256" t="s">
        <v>26</v>
      </c>
      <c r="GEE1216" s="204">
        <v>7</v>
      </c>
      <c r="GEF1216" s="204">
        <v>2</v>
      </c>
      <c r="GEG1216" s="205" t="s">
        <v>237</v>
      </c>
      <c r="GEH1216" s="206">
        <v>111</v>
      </c>
      <c r="GEI1216" s="110">
        <v>211</v>
      </c>
      <c r="GEJ1216" s="147">
        <v>344.68</v>
      </c>
      <c r="GEK1216" s="109" t="s">
        <v>30</v>
      </c>
      <c r="GEL1216" s="256" t="s">
        <v>26</v>
      </c>
      <c r="GEM1216" s="204">
        <v>7</v>
      </c>
      <c r="GEN1216" s="204">
        <v>2</v>
      </c>
      <c r="GEO1216" s="205" t="s">
        <v>237</v>
      </c>
      <c r="GEP1216" s="206">
        <v>111</v>
      </c>
      <c r="GEQ1216" s="110">
        <v>211</v>
      </c>
      <c r="GER1216" s="147">
        <v>344.68</v>
      </c>
      <c r="GES1216" s="109" t="s">
        <v>30</v>
      </c>
      <c r="GET1216" s="256" t="s">
        <v>26</v>
      </c>
      <c r="GEU1216" s="204">
        <v>7</v>
      </c>
      <c r="GEV1216" s="204">
        <v>2</v>
      </c>
      <c r="GEW1216" s="205" t="s">
        <v>237</v>
      </c>
      <c r="GEX1216" s="206">
        <v>111</v>
      </c>
      <c r="GEY1216" s="110">
        <v>211</v>
      </c>
      <c r="GEZ1216" s="147">
        <v>344.68</v>
      </c>
      <c r="GFA1216" s="109" t="s">
        <v>30</v>
      </c>
      <c r="GFB1216" s="256" t="s">
        <v>26</v>
      </c>
      <c r="GFC1216" s="204">
        <v>7</v>
      </c>
      <c r="GFD1216" s="204">
        <v>2</v>
      </c>
      <c r="GFE1216" s="205" t="s">
        <v>237</v>
      </c>
      <c r="GFF1216" s="206">
        <v>111</v>
      </c>
      <c r="GFG1216" s="110">
        <v>211</v>
      </c>
      <c r="GFH1216" s="147">
        <v>344.68</v>
      </c>
      <c r="GFI1216" s="109" t="s">
        <v>30</v>
      </c>
      <c r="GFJ1216" s="256" t="s">
        <v>26</v>
      </c>
      <c r="GFK1216" s="204">
        <v>7</v>
      </c>
      <c r="GFL1216" s="204">
        <v>2</v>
      </c>
      <c r="GFM1216" s="205" t="s">
        <v>237</v>
      </c>
      <c r="GFN1216" s="206">
        <v>111</v>
      </c>
      <c r="GFO1216" s="110">
        <v>211</v>
      </c>
      <c r="GFP1216" s="147">
        <v>344.68</v>
      </c>
      <c r="GFQ1216" s="109" t="s">
        <v>30</v>
      </c>
      <c r="GFR1216" s="256" t="s">
        <v>26</v>
      </c>
      <c r="GFS1216" s="204">
        <v>7</v>
      </c>
      <c r="GFT1216" s="204">
        <v>2</v>
      </c>
      <c r="GFU1216" s="205" t="s">
        <v>237</v>
      </c>
      <c r="GFV1216" s="206">
        <v>111</v>
      </c>
      <c r="GFW1216" s="110">
        <v>211</v>
      </c>
      <c r="GFX1216" s="147">
        <v>344.68</v>
      </c>
      <c r="GFY1216" s="109" t="s">
        <v>30</v>
      </c>
      <c r="GFZ1216" s="256" t="s">
        <v>26</v>
      </c>
      <c r="GGA1216" s="204">
        <v>7</v>
      </c>
      <c r="GGB1216" s="204">
        <v>2</v>
      </c>
      <c r="GGC1216" s="205" t="s">
        <v>237</v>
      </c>
      <c r="GGD1216" s="206">
        <v>111</v>
      </c>
      <c r="GGE1216" s="110">
        <v>211</v>
      </c>
      <c r="GGF1216" s="147">
        <v>344.68</v>
      </c>
      <c r="GGG1216" s="109" t="s">
        <v>30</v>
      </c>
      <c r="GGH1216" s="256" t="s">
        <v>26</v>
      </c>
      <c r="GGI1216" s="204">
        <v>7</v>
      </c>
      <c r="GGJ1216" s="204">
        <v>2</v>
      </c>
      <c r="GGK1216" s="205" t="s">
        <v>237</v>
      </c>
      <c r="GGL1216" s="206">
        <v>111</v>
      </c>
      <c r="GGM1216" s="110">
        <v>211</v>
      </c>
      <c r="GGN1216" s="147">
        <v>344.68</v>
      </c>
      <c r="GGO1216" s="109" t="s">
        <v>30</v>
      </c>
      <c r="GGP1216" s="256" t="s">
        <v>26</v>
      </c>
      <c r="GGQ1216" s="204">
        <v>7</v>
      </c>
      <c r="GGR1216" s="204">
        <v>2</v>
      </c>
      <c r="GGS1216" s="205" t="s">
        <v>237</v>
      </c>
      <c r="GGT1216" s="206">
        <v>111</v>
      </c>
      <c r="GGU1216" s="110">
        <v>211</v>
      </c>
      <c r="GGV1216" s="147">
        <v>344.68</v>
      </c>
      <c r="GGW1216" s="109" t="s">
        <v>30</v>
      </c>
      <c r="GGX1216" s="256" t="s">
        <v>26</v>
      </c>
      <c r="GGY1216" s="204">
        <v>7</v>
      </c>
      <c r="GGZ1216" s="204">
        <v>2</v>
      </c>
      <c r="GHA1216" s="205" t="s">
        <v>237</v>
      </c>
      <c r="GHB1216" s="206">
        <v>111</v>
      </c>
      <c r="GHC1216" s="110">
        <v>211</v>
      </c>
      <c r="GHD1216" s="147">
        <v>344.68</v>
      </c>
      <c r="GHE1216" s="109" t="s">
        <v>30</v>
      </c>
      <c r="GHF1216" s="256" t="s">
        <v>26</v>
      </c>
      <c r="GHG1216" s="204">
        <v>7</v>
      </c>
      <c r="GHH1216" s="204">
        <v>2</v>
      </c>
      <c r="GHI1216" s="205" t="s">
        <v>237</v>
      </c>
      <c r="GHJ1216" s="206">
        <v>111</v>
      </c>
      <c r="GHK1216" s="110">
        <v>211</v>
      </c>
      <c r="GHL1216" s="147">
        <v>344.68</v>
      </c>
      <c r="GHM1216" s="109" t="s">
        <v>30</v>
      </c>
      <c r="GHN1216" s="256" t="s">
        <v>26</v>
      </c>
      <c r="GHO1216" s="204">
        <v>7</v>
      </c>
      <c r="GHP1216" s="204">
        <v>2</v>
      </c>
      <c r="GHQ1216" s="205" t="s">
        <v>237</v>
      </c>
      <c r="GHR1216" s="206">
        <v>111</v>
      </c>
      <c r="GHS1216" s="110">
        <v>211</v>
      </c>
      <c r="GHT1216" s="147">
        <v>344.68</v>
      </c>
      <c r="GHU1216" s="109" t="s">
        <v>30</v>
      </c>
      <c r="GHV1216" s="256" t="s">
        <v>26</v>
      </c>
      <c r="GHW1216" s="204">
        <v>7</v>
      </c>
      <c r="GHX1216" s="204">
        <v>2</v>
      </c>
      <c r="GHY1216" s="205" t="s">
        <v>237</v>
      </c>
      <c r="GHZ1216" s="206">
        <v>111</v>
      </c>
      <c r="GIA1216" s="110">
        <v>211</v>
      </c>
      <c r="GIB1216" s="147">
        <v>344.68</v>
      </c>
      <c r="GIC1216" s="109" t="s">
        <v>30</v>
      </c>
      <c r="GID1216" s="256" t="s">
        <v>26</v>
      </c>
      <c r="GIE1216" s="204">
        <v>7</v>
      </c>
      <c r="GIF1216" s="204">
        <v>2</v>
      </c>
      <c r="GIG1216" s="205" t="s">
        <v>237</v>
      </c>
      <c r="GIH1216" s="206">
        <v>111</v>
      </c>
      <c r="GII1216" s="110">
        <v>211</v>
      </c>
      <c r="GIJ1216" s="147">
        <v>344.68</v>
      </c>
      <c r="GIK1216" s="109" t="s">
        <v>30</v>
      </c>
      <c r="GIL1216" s="256" t="s">
        <v>26</v>
      </c>
      <c r="GIM1216" s="204">
        <v>7</v>
      </c>
      <c r="GIN1216" s="204">
        <v>2</v>
      </c>
      <c r="GIO1216" s="205" t="s">
        <v>237</v>
      </c>
      <c r="GIP1216" s="206">
        <v>111</v>
      </c>
      <c r="GIQ1216" s="110">
        <v>211</v>
      </c>
      <c r="GIR1216" s="147">
        <v>344.68</v>
      </c>
      <c r="GIS1216" s="109" t="s">
        <v>30</v>
      </c>
      <c r="GIT1216" s="256" t="s">
        <v>26</v>
      </c>
      <c r="GIU1216" s="204">
        <v>7</v>
      </c>
      <c r="GIV1216" s="204">
        <v>2</v>
      </c>
      <c r="GIW1216" s="205" t="s">
        <v>237</v>
      </c>
      <c r="GIX1216" s="206">
        <v>111</v>
      </c>
      <c r="GIY1216" s="110">
        <v>211</v>
      </c>
      <c r="GIZ1216" s="147">
        <v>344.68</v>
      </c>
      <c r="GJA1216" s="109" t="s">
        <v>30</v>
      </c>
      <c r="GJB1216" s="256" t="s">
        <v>26</v>
      </c>
      <c r="GJC1216" s="204">
        <v>7</v>
      </c>
      <c r="GJD1216" s="204">
        <v>2</v>
      </c>
      <c r="GJE1216" s="205" t="s">
        <v>237</v>
      </c>
      <c r="GJF1216" s="206">
        <v>111</v>
      </c>
      <c r="GJG1216" s="110">
        <v>211</v>
      </c>
      <c r="GJH1216" s="147">
        <v>344.68</v>
      </c>
      <c r="GJI1216" s="109" t="s">
        <v>30</v>
      </c>
      <c r="GJJ1216" s="256" t="s">
        <v>26</v>
      </c>
      <c r="GJK1216" s="204">
        <v>7</v>
      </c>
      <c r="GJL1216" s="204">
        <v>2</v>
      </c>
      <c r="GJM1216" s="205" t="s">
        <v>237</v>
      </c>
      <c r="GJN1216" s="206">
        <v>111</v>
      </c>
      <c r="GJO1216" s="110">
        <v>211</v>
      </c>
      <c r="GJP1216" s="147">
        <v>344.68</v>
      </c>
      <c r="GJQ1216" s="109" t="s">
        <v>30</v>
      </c>
      <c r="GJR1216" s="256" t="s">
        <v>26</v>
      </c>
      <c r="GJS1216" s="204">
        <v>7</v>
      </c>
      <c r="GJT1216" s="204">
        <v>2</v>
      </c>
      <c r="GJU1216" s="205" t="s">
        <v>237</v>
      </c>
      <c r="GJV1216" s="206">
        <v>111</v>
      </c>
      <c r="GJW1216" s="110">
        <v>211</v>
      </c>
      <c r="GJX1216" s="147">
        <v>344.68</v>
      </c>
      <c r="GJY1216" s="109" t="s">
        <v>30</v>
      </c>
      <c r="GJZ1216" s="256" t="s">
        <v>26</v>
      </c>
      <c r="GKA1216" s="204">
        <v>7</v>
      </c>
      <c r="GKB1216" s="204">
        <v>2</v>
      </c>
      <c r="GKC1216" s="205" t="s">
        <v>237</v>
      </c>
      <c r="GKD1216" s="206">
        <v>111</v>
      </c>
      <c r="GKE1216" s="110">
        <v>211</v>
      </c>
      <c r="GKF1216" s="147">
        <v>344.68</v>
      </c>
      <c r="GKG1216" s="109" t="s">
        <v>30</v>
      </c>
      <c r="GKH1216" s="256" t="s">
        <v>26</v>
      </c>
      <c r="GKI1216" s="204">
        <v>7</v>
      </c>
      <c r="GKJ1216" s="204">
        <v>2</v>
      </c>
      <c r="GKK1216" s="205" t="s">
        <v>237</v>
      </c>
      <c r="GKL1216" s="206">
        <v>111</v>
      </c>
      <c r="GKM1216" s="110">
        <v>211</v>
      </c>
      <c r="GKN1216" s="147">
        <v>344.68</v>
      </c>
      <c r="GKO1216" s="109" t="s">
        <v>30</v>
      </c>
      <c r="GKP1216" s="256" t="s">
        <v>26</v>
      </c>
      <c r="GKQ1216" s="204">
        <v>7</v>
      </c>
      <c r="GKR1216" s="204">
        <v>2</v>
      </c>
      <c r="GKS1216" s="205" t="s">
        <v>237</v>
      </c>
      <c r="GKT1216" s="206">
        <v>111</v>
      </c>
      <c r="GKU1216" s="110">
        <v>211</v>
      </c>
      <c r="GKV1216" s="147">
        <v>344.68</v>
      </c>
      <c r="GKW1216" s="109" t="s">
        <v>30</v>
      </c>
      <c r="GKX1216" s="256" t="s">
        <v>26</v>
      </c>
      <c r="GKY1216" s="204">
        <v>7</v>
      </c>
      <c r="GKZ1216" s="204">
        <v>2</v>
      </c>
      <c r="GLA1216" s="205" t="s">
        <v>237</v>
      </c>
      <c r="GLB1216" s="206">
        <v>111</v>
      </c>
      <c r="GLC1216" s="110">
        <v>211</v>
      </c>
      <c r="GLD1216" s="147">
        <v>344.68</v>
      </c>
      <c r="GLE1216" s="109" t="s">
        <v>30</v>
      </c>
      <c r="GLF1216" s="256" t="s">
        <v>26</v>
      </c>
      <c r="GLG1216" s="204">
        <v>7</v>
      </c>
      <c r="GLH1216" s="204">
        <v>2</v>
      </c>
      <c r="GLI1216" s="205" t="s">
        <v>237</v>
      </c>
      <c r="GLJ1216" s="206">
        <v>111</v>
      </c>
      <c r="GLK1216" s="110">
        <v>211</v>
      </c>
      <c r="GLL1216" s="147">
        <v>344.68</v>
      </c>
      <c r="GLM1216" s="109" t="s">
        <v>30</v>
      </c>
      <c r="GLN1216" s="256" t="s">
        <v>26</v>
      </c>
      <c r="GLO1216" s="204">
        <v>7</v>
      </c>
      <c r="GLP1216" s="204">
        <v>2</v>
      </c>
      <c r="GLQ1216" s="205" t="s">
        <v>237</v>
      </c>
      <c r="GLR1216" s="206">
        <v>111</v>
      </c>
      <c r="GLS1216" s="110">
        <v>211</v>
      </c>
      <c r="GLT1216" s="147">
        <v>344.68</v>
      </c>
      <c r="GLU1216" s="109" t="s">
        <v>30</v>
      </c>
      <c r="GLV1216" s="256" t="s">
        <v>26</v>
      </c>
      <c r="GLW1216" s="204">
        <v>7</v>
      </c>
      <c r="GLX1216" s="204">
        <v>2</v>
      </c>
      <c r="GLY1216" s="205" t="s">
        <v>237</v>
      </c>
      <c r="GLZ1216" s="206">
        <v>111</v>
      </c>
      <c r="GMA1216" s="110">
        <v>211</v>
      </c>
      <c r="GMB1216" s="147">
        <v>344.68</v>
      </c>
      <c r="GMC1216" s="109" t="s">
        <v>30</v>
      </c>
      <c r="GMD1216" s="256" t="s">
        <v>26</v>
      </c>
      <c r="GME1216" s="204">
        <v>7</v>
      </c>
      <c r="GMF1216" s="204">
        <v>2</v>
      </c>
      <c r="GMG1216" s="205" t="s">
        <v>237</v>
      </c>
      <c r="GMH1216" s="206">
        <v>111</v>
      </c>
      <c r="GMI1216" s="110">
        <v>211</v>
      </c>
      <c r="GMJ1216" s="147">
        <v>344.68</v>
      </c>
      <c r="GMK1216" s="109" t="s">
        <v>30</v>
      </c>
      <c r="GML1216" s="256" t="s">
        <v>26</v>
      </c>
      <c r="GMM1216" s="204">
        <v>7</v>
      </c>
      <c r="GMN1216" s="204">
        <v>2</v>
      </c>
      <c r="GMO1216" s="205" t="s">
        <v>237</v>
      </c>
      <c r="GMP1216" s="206">
        <v>111</v>
      </c>
      <c r="GMQ1216" s="110">
        <v>211</v>
      </c>
      <c r="GMR1216" s="147">
        <v>344.68</v>
      </c>
      <c r="GMS1216" s="109" t="s">
        <v>30</v>
      </c>
      <c r="GMT1216" s="256" t="s">
        <v>26</v>
      </c>
      <c r="GMU1216" s="204">
        <v>7</v>
      </c>
      <c r="GMV1216" s="204">
        <v>2</v>
      </c>
      <c r="GMW1216" s="205" t="s">
        <v>237</v>
      </c>
      <c r="GMX1216" s="206">
        <v>111</v>
      </c>
      <c r="GMY1216" s="110">
        <v>211</v>
      </c>
      <c r="GMZ1216" s="147">
        <v>344.68</v>
      </c>
      <c r="GNA1216" s="109" t="s">
        <v>30</v>
      </c>
      <c r="GNB1216" s="256" t="s">
        <v>26</v>
      </c>
      <c r="GNC1216" s="204">
        <v>7</v>
      </c>
      <c r="GND1216" s="204">
        <v>2</v>
      </c>
      <c r="GNE1216" s="205" t="s">
        <v>237</v>
      </c>
      <c r="GNF1216" s="206">
        <v>111</v>
      </c>
      <c r="GNG1216" s="110">
        <v>211</v>
      </c>
      <c r="GNH1216" s="147">
        <v>344.68</v>
      </c>
      <c r="GNI1216" s="109" t="s">
        <v>30</v>
      </c>
      <c r="GNJ1216" s="256" t="s">
        <v>26</v>
      </c>
      <c r="GNK1216" s="204">
        <v>7</v>
      </c>
      <c r="GNL1216" s="204">
        <v>2</v>
      </c>
      <c r="GNM1216" s="205" t="s">
        <v>237</v>
      </c>
      <c r="GNN1216" s="206">
        <v>111</v>
      </c>
      <c r="GNO1216" s="110">
        <v>211</v>
      </c>
      <c r="GNP1216" s="147">
        <v>344.68</v>
      </c>
      <c r="GNQ1216" s="109" t="s">
        <v>30</v>
      </c>
      <c r="GNR1216" s="256" t="s">
        <v>26</v>
      </c>
      <c r="GNS1216" s="204">
        <v>7</v>
      </c>
      <c r="GNT1216" s="204">
        <v>2</v>
      </c>
      <c r="GNU1216" s="205" t="s">
        <v>237</v>
      </c>
      <c r="GNV1216" s="206">
        <v>111</v>
      </c>
      <c r="GNW1216" s="110">
        <v>211</v>
      </c>
      <c r="GNX1216" s="147">
        <v>344.68</v>
      </c>
      <c r="GNY1216" s="109" t="s">
        <v>30</v>
      </c>
      <c r="GNZ1216" s="256" t="s">
        <v>26</v>
      </c>
      <c r="GOA1216" s="204">
        <v>7</v>
      </c>
      <c r="GOB1216" s="204">
        <v>2</v>
      </c>
      <c r="GOC1216" s="205" t="s">
        <v>237</v>
      </c>
      <c r="GOD1216" s="206">
        <v>111</v>
      </c>
      <c r="GOE1216" s="110">
        <v>211</v>
      </c>
      <c r="GOF1216" s="147">
        <v>344.68</v>
      </c>
      <c r="GOG1216" s="109" t="s">
        <v>30</v>
      </c>
      <c r="GOH1216" s="256" t="s">
        <v>26</v>
      </c>
      <c r="GOI1216" s="204">
        <v>7</v>
      </c>
      <c r="GOJ1216" s="204">
        <v>2</v>
      </c>
      <c r="GOK1216" s="205" t="s">
        <v>237</v>
      </c>
      <c r="GOL1216" s="206">
        <v>111</v>
      </c>
      <c r="GOM1216" s="110">
        <v>211</v>
      </c>
      <c r="GON1216" s="147">
        <v>344.68</v>
      </c>
      <c r="GOO1216" s="109" t="s">
        <v>30</v>
      </c>
      <c r="GOP1216" s="256" t="s">
        <v>26</v>
      </c>
      <c r="GOQ1216" s="204">
        <v>7</v>
      </c>
      <c r="GOR1216" s="204">
        <v>2</v>
      </c>
      <c r="GOS1216" s="205" t="s">
        <v>237</v>
      </c>
      <c r="GOT1216" s="206">
        <v>111</v>
      </c>
      <c r="GOU1216" s="110">
        <v>211</v>
      </c>
      <c r="GOV1216" s="147">
        <v>344.68</v>
      </c>
      <c r="GOW1216" s="109" t="s">
        <v>30</v>
      </c>
      <c r="GOX1216" s="256" t="s">
        <v>26</v>
      </c>
      <c r="GOY1216" s="204">
        <v>7</v>
      </c>
      <c r="GOZ1216" s="204">
        <v>2</v>
      </c>
      <c r="GPA1216" s="205" t="s">
        <v>237</v>
      </c>
      <c r="GPB1216" s="206">
        <v>111</v>
      </c>
      <c r="GPC1216" s="110">
        <v>211</v>
      </c>
      <c r="GPD1216" s="147">
        <v>344.68</v>
      </c>
      <c r="GPE1216" s="109" t="s">
        <v>30</v>
      </c>
      <c r="GPF1216" s="256" t="s">
        <v>26</v>
      </c>
      <c r="GPG1216" s="204">
        <v>7</v>
      </c>
      <c r="GPH1216" s="204">
        <v>2</v>
      </c>
      <c r="GPI1216" s="205" t="s">
        <v>237</v>
      </c>
      <c r="GPJ1216" s="206">
        <v>111</v>
      </c>
      <c r="GPK1216" s="110">
        <v>211</v>
      </c>
      <c r="GPL1216" s="147">
        <v>344.68</v>
      </c>
      <c r="GPM1216" s="109" t="s">
        <v>30</v>
      </c>
      <c r="GPN1216" s="256" t="s">
        <v>26</v>
      </c>
      <c r="GPO1216" s="204">
        <v>7</v>
      </c>
      <c r="GPP1216" s="204">
        <v>2</v>
      </c>
      <c r="GPQ1216" s="205" t="s">
        <v>237</v>
      </c>
      <c r="GPR1216" s="206">
        <v>111</v>
      </c>
      <c r="GPS1216" s="110">
        <v>211</v>
      </c>
      <c r="GPT1216" s="147">
        <v>344.68</v>
      </c>
      <c r="GPU1216" s="109" t="s">
        <v>30</v>
      </c>
      <c r="GPV1216" s="256" t="s">
        <v>26</v>
      </c>
      <c r="GPW1216" s="204">
        <v>7</v>
      </c>
      <c r="GPX1216" s="204">
        <v>2</v>
      </c>
      <c r="GPY1216" s="205" t="s">
        <v>237</v>
      </c>
      <c r="GPZ1216" s="206">
        <v>111</v>
      </c>
      <c r="GQA1216" s="110">
        <v>211</v>
      </c>
      <c r="GQB1216" s="147">
        <v>344.68</v>
      </c>
      <c r="GQC1216" s="109" t="s">
        <v>30</v>
      </c>
      <c r="GQD1216" s="256" t="s">
        <v>26</v>
      </c>
      <c r="GQE1216" s="204">
        <v>7</v>
      </c>
      <c r="GQF1216" s="204">
        <v>2</v>
      </c>
      <c r="GQG1216" s="205" t="s">
        <v>237</v>
      </c>
      <c r="GQH1216" s="206">
        <v>111</v>
      </c>
      <c r="GQI1216" s="110">
        <v>211</v>
      </c>
      <c r="GQJ1216" s="147">
        <v>344.68</v>
      </c>
      <c r="GQK1216" s="109" t="s">
        <v>30</v>
      </c>
      <c r="GQL1216" s="256" t="s">
        <v>26</v>
      </c>
      <c r="GQM1216" s="204">
        <v>7</v>
      </c>
      <c r="GQN1216" s="204">
        <v>2</v>
      </c>
      <c r="GQO1216" s="205" t="s">
        <v>237</v>
      </c>
      <c r="GQP1216" s="206">
        <v>111</v>
      </c>
      <c r="GQQ1216" s="110">
        <v>211</v>
      </c>
      <c r="GQR1216" s="147">
        <v>344.68</v>
      </c>
      <c r="GQS1216" s="109" t="s">
        <v>30</v>
      </c>
      <c r="GQT1216" s="256" t="s">
        <v>26</v>
      </c>
      <c r="GQU1216" s="204">
        <v>7</v>
      </c>
      <c r="GQV1216" s="204">
        <v>2</v>
      </c>
      <c r="GQW1216" s="205" t="s">
        <v>237</v>
      </c>
      <c r="GQX1216" s="206">
        <v>111</v>
      </c>
      <c r="GQY1216" s="110">
        <v>211</v>
      </c>
      <c r="GQZ1216" s="147">
        <v>344.68</v>
      </c>
      <c r="GRA1216" s="109" t="s">
        <v>30</v>
      </c>
      <c r="GRB1216" s="256" t="s">
        <v>26</v>
      </c>
      <c r="GRC1216" s="204">
        <v>7</v>
      </c>
      <c r="GRD1216" s="204">
        <v>2</v>
      </c>
      <c r="GRE1216" s="205" t="s">
        <v>237</v>
      </c>
      <c r="GRF1216" s="206">
        <v>111</v>
      </c>
      <c r="GRG1216" s="110">
        <v>211</v>
      </c>
      <c r="GRH1216" s="147">
        <v>344.68</v>
      </c>
      <c r="GRI1216" s="109" t="s">
        <v>30</v>
      </c>
      <c r="GRJ1216" s="256" t="s">
        <v>26</v>
      </c>
      <c r="GRK1216" s="204">
        <v>7</v>
      </c>
      <c r="GRL1216" s="204">
        <v>2</v>
      </c>
      <c r="GRM1216" s="205" t="s">
        <v>237</v>
      </c>
      <c r="GRN1216" s="206">
        <v>111</v>
      </c>
      <c r="GRO1216" s="110">
        <v>211</v>
      </c>
      <c r="GRP1216" s="147">
        <v>344.68</v>
      </c>
      <c r="GRQ1216" s="109" t="s">
        <v>30</v>
      </c>
      <c r="GRR1216" s="256" t="s">
        <v>26</v>
      </c>
      <c r="GRS1216" s="204">
        <v>7</v>
      </c>
      <c r="GRT1216" s="204">
        <v>2</v>
      </c>
      <c r="GRU1216" s="205" t="s">
        <v>237</v>
      </c>
      <c r="GRV1216" s="206">
        <v>111</v>
      </c>
      <c r="GRW1216" s="110">
        <v>211</v>
      </c>
      <c r="GRX1216" s="147">
        <v>344.68</v>
      </c>
      <c r="GRY1216" s="109" t="s">
        <v>30</v>
      </c>
      <c r="GRZ1216" s="256" t="s">
        <v>26</v>
      </c>
      <c r="GSA1216" s="204">
        <v>7</v>
      </c>
      <c r="GSB1216" s="204">
        <v>2</v>
      </c>
      <c r="GSC1216" s="205" t="s">
        <v>237</v>
      </c>
      <c r="GSD1216" s="206">
        <v>111</v>
      </c>
      <c r="GSE1216" s="110">
        <v>211</v>
      </c>
      <c r="GSF1216" s="147">
        <v>344.68</v>
      </c>
      <c r="GSG1216" s="109" t="s">
        <v>30</v>
      </c>
      <c r="GSH1216" s="256" t="s">
        <v>26</v>
      </c>
      <c r="GSI1216" s="204">
        <v>7</v>
      </c>
      <c r="GSJ1216" s="204">
        <v>2</v>
      </c>
      <c r="GSK1216" s="205" t="s">
        <v>237</v>
      </c>
      <c r="GSL1216" s="206">
        <v>111</v>
      </c>
      <c r="GSM1216" s="110">
        <v>211</v>
      </c>
      <c r="GSN1216" s="147">
        <v>344.68</v>
      </c>
      <c r="GSO1216" s="109" t="s">
        <v>30</v>
      </c>
      <c r="GSP1216" s="256" t="s">
        <v>26</v>
      </c>
      <c r="GSQ1216" s="204">
        <v>7</v>
      </c>
      <c r="GSR1216" s="204">
        <v>2</v>
      </c>
      <c r="GSS1216" s="205" t="s">
        <v>237</v>
      </c>
      <c r="GST1216" s="206">
        <v>111</v>
      </c>
      <c r="GSU1216" s="110">
        <v>211</v>
      </c>
      <c r="GSV1216" s="147">
        <v>344.68</v>
      </c>
      <c r="GSW1216" s="109" t="s">
        <v>30</v>
      </c>
      <c r="GSX1216" s="256" t="s">
        <v>26</v>
      </c>
      <c r="GSY1216" s="204">
        <v>7</v>
      </c>
      <c r="GSZ1216" s="204">
        <v>2</v>
      </c>
      <c r="GTA1216" s="205" t="s">
        <v>237</v>
      </c>
      <c r="GTB1216" s="206">
        <v>111</v>
      </c>
      <c r="GTC1216" s="110">
        <v>211</v>
      </c>
      <c r="GTD1216" s="147">
        <v>344.68</v>
      </c>
      <c r="GTE1216" s="109" t="s">
        <v>30</v>
      </c>
      <c r="GTF1216" s="256" t="s">
        <v>26</v>
      </c>
      <c r="GTG1216" s="204">
        <v>7</v>
      </c>
      <c r="GTH1216" s="204">
        <v>2</v>
      </c>
      <c r="GTI1216" s="205" t="s">
        <v>237</v>
      </c>
      <c r="GTJ1216" s="206">
        <v>111</v>
      </c>
      <c r="GTK1216" s="110">
        <v>211</v>
      </c>
      <c r="GTL1216" s="147">
        <v>344.68</v>
      </c>
      <c r="GTM1216" s="109" t="s">
        <v>30</v>
      </c>
      <c r="GTN1216" s="256" t="s">
        <v>26</v>
      </c>
      <c r="GTO1216" s="204">
        <v>7</v>
      </c>
      <c r="GTP1216" s="204">
        <v>2</v>
      </c>
      <c r="GTQ1216" s="205" t="s">
        <v>237</v>
      </c>
      <c r="GTR1216" s="206">
        <v>111</v>
      </c>
      <c r="GTS1216" s="110">
        <v>211</v>
      </c>
      <c r="GTT1216" s="147">
        <v>344.68</v>
      </c>
      <c r="GTU1216" s="109" t="s">
        <v>30</v>
      </c>
      <c r="GTV1216" s="256" t="s">
        <v>26</v>
      </c>
      <c r="GTW1216" s="204">
        <v>7</v>
      </c>
      <c r="GTX1216" s="204">
        <v>2</v>
      </c>
      <c r="GTY1216" s="205" t="s">
        <v>237</v>
      </c>
      <c r="GTZ1216" s="206">
        <v>111</v>
      </c>
      <c r="GUA1216" s="110">
        <v>211</v>
      </c>
      <c r="GUB1216" s="147">
        <v>344.68</v>
      </c>
      <c r="GUC1216" s="109" t="s">
        <v>30</v>
      </c>
      <c r="GUD1216" s="256" t="s">
        <v>26</v>
      </c>
      <c r="GUE1216" s="204">
        <v>7</v>
      </c>
      <c r="GUF1216" s="204">
        <v>2</v>
      </c>
      <c r="GUG1216" s="205" t="s">
        <v>237</v>
      </c>
      <c r="GUH1216" s="206">
        <v>111</v>
      </c>
      <c r="GUI1216" s="110">
        <v>211</v>
      </c>
      <c r="GUJ1216" s="147">
        <v>344.68</v>
      </c>
      <c r="GUK1216" s="109" t="s">
        <v>30</v>
      </c>
      <c r="GUL1216" s="256" t="s">
        <v>26</v>
      </c>
      <c r="GUM1216" s="204">
        <v>7</v>
      </c>
      <c r="GUN1216" s="204">
        <v>2</v>
      </c>
      <c r="GUO1216" s="205" t="s">
        <v>237</v>
      </c>
      <c r="GUP1216" s="206">
        <v>111</v>
      </c>
      <c r="GUQ1216" s="110">
        <v>211</v>
      </c>
      <c r="GUR1216" s="147">
        <v>344.68</v>
      </c>
      <c r="GUS1216" s="109" t="s">
        <v>30</v>
      </c>
      <c r="GUT1216" s="256" t="s">
        <v>26</v>
      </c>
      <c r="GUU1216" s="204">
        <v>7</v>
      </c>
      <c r="GUV1216" s="204">
        <v>2</v>
      </c>
      <c r="GUW1216" s="205" t="s">
        <v>237</v>
      </c>
      <c r="GUX1216" s="206">
        <v>111</v>
      </c>
      <c r="GUY1216" s="110">
        <v>211</v>
      </c>
      <c r="GUZ1216" s="147">
        <v>344.68</v>
      </c>
      <c r="GVA1216" s="109" t="s">
        <v>30</v>
      </c>
      <c r="GVB1216" s="256" t="s">
        <v>26</v>
      </c>
      <c r="GVC1216" s="204">
        <v>7</v>
      </c>
      <c r="GVD1216" s="204">
        <v>2</v>
      </c>
      <c r="GVE1216" s="205" t="s">
        <v>237</v>
      </c>
      <c r="GVF1216" s="206">
        <v>111</v>
      </c>
      <c r="GVG1216" s="110">
        <v>211</v>
      </c>
      <c r="GVH1216" s="147">
        <v>344.68</v>
      </c>
      <c r="GVI1216" s="109" t="s">
        <v>30</v>
      </c>
      <c r="GVJ1216" s="256" t="s">
        <v>26</v>
      </c>
      <c r="GVK1216" s="204">
        <v>7</v>
      </c>
      <c r="GVL1216" s="204">
        <v>2</v>
      </c>
      <c r="GVM1216" s="205" t="s">
        <v>237</v>
      </c>
      <c r="GVN1216" s="206">
        <v>111</v>
      </c>
      <c r="GVO1216" s="110">
        <v>211</v>
      </c>
      <c r="GVP1216" s="147">
        <v>344.68</v>
      </c>
      <c r="GVQ1216" s="109" t="s">
        <v>30</v>
      </c>
      <c r="GVR1216" s="256" t="s">
        <v>26</v>
      </c>
      <c r="GVS1216" s="204">
        <v>7</v>
      </c>
      <c r="GVT1216" s="204">
        <v>2</v>
      </c>
      <c r="GVU1216" s="205" t="s">
        <v>237</v>
      </c>
      <c r="GVV1216" s="206">
        <v>111</v>
      </c>
      <c r="GVW1216" s="110">
        <v>211</v>
      </c>
      <c r="GVX1216" s="147">
        <v>344.68</v>
      </c>
      <c r="GVY1216" s="109" t="s">
        <v>30</v>
      </c>
      <c r="GVZ1216" s="256" t="s">
        <v>26</v>
      </c>
      <c r="GWA1216" s="204">
        <v>7</v>
      </c>
      <c r="GWB1216" s="204">
        <v>2</v>
      </c>
      <c r="GWC1216" s="205" t="s">
        <v>237</v>
      </c>
      <c r="GWD1216" s="206">
        <v>111</v>
      </c>
      <c r="GWE1216" s="110">
        <v>211</v>
      </c>
      <c r="GWF1216" s="147">
        <v>344.68</v>
      </c>
      <c r="GWG1216" s="109" t="s">
        <v>30</v>
      </c>
      <c r="GWH1216" s="256" t="s">
        <v>26</v>
      </c>
      <c r="GWI1216" s="204">
        <v>7</v>
      </c>
      <c r="GWJ1216" s="204">
        <v>2</v>
      </c>
      <c r="GWK1216" s="205" t="s">
        <v>237</v>
      </c>
      <c r="GWL1216" s="206">
        <v>111</v>
      </c>
      <c r="GWM1216" s="110">
        <v>211</v>
      </c>
      <c r="GWN1216" s="147">
        <v>344.68</v>
      </c>
      <c r="GWO1216" s="109" t="s">
        <v>30</v>
      </c>
      <c r="GWP1216" s="256" t="s">
        <v>26</v>
      </c>
      <c r="GWQ1216" s="204">
        <v>7</v>
      </c>
      <c r="GWR1216" s="204">
        <v>2</v>
      </c>
      <c r="GWS1216" s="205" t="s">
        <v>237</v>
      </c>
      <c r="GWT1216" s="206">
        <v>111</v>
      </c>
      <c r="GWU1216" s="110">
        <v>211</v>
      </c>
      <c r="GWV1216" s="147">
        <v>344.68</v>
      </c>
      <c r="GWW1216" s="109" t="s">
        <v>30</v>
      </c>
      <c r="GWX1216" s="256" t="s">
        <v>26</v>
      </c>
      <c r="GWY1216" s="204">
        <v>7</v>
      </c>
      <c r="GWZ1216" s="204">
        <v>2</v>
      </c>
      <c r="GXA1216" s="205" t="s">
        <v>237</v>
      </c>
      <c r="GXB1216" s="206">
        <v>111</v>
      </c>
      <c r="GXC1216" s="110">
        <v>211</v>
      </c>
      <c r="GXD1216" s="147">
        <v>344.68</v>
      </c>
      <c r="GXE1216" s="109" t="s">
        <v>30</v>
      </c>
      <c r="GXF1216" s="256" t="s">
        <v>26</v>
      </c>
      <c r="GXG1216" s="204">
        <v>7</v>
      </c>
      <c r="GXH1216" s="204">
        <v>2</v>
      </c>
      <c r="GXI1216" s="205" t="s">
        <v>237</v>
      </c>
      <c r="GXJ1216" s="206">
        <v>111</v>
      </c>
      <c r="GXK1216" s="110">
        <v>211</v>
      </c>
      <c r="GXL1216" s="147">
        <v>344.68</v>
      </c>
      <c r="GXM1216" s="109" t="s">
        <v>30</v>
      </c>
      <c r="GXN1216" s="256" t="s">
        <v>26</v>
      </c>
      <c r="GXO1216" s="204">
        <v>7</v>
      </c>
      <c r="GXP1216" s="204">
        <v>2</v>
      </c>
      <c r="GXQ1216" s="205" t="s">
        <v>237</v>
      </c>
      <c r="GXR1216" s="206">
        <v>111</v>
      </c>
      <c r="GXS1216" s="110">
        <v>211</v>
      </c>
      <c r="GXT1216" s="147">
        <v>344.68</v>
      </c>
      <c r="GXU1216" s="109" t="s">
        <v>30</v>
      </c>
      <c r="GXV1216" s="256" t="s">
        <v>26</v>
      </c>
      <c r="GXW1216" s="204">
        <v>7</v>
      </c>
      <c r="GXX1216" s="204">
        <v>2</v>
      </c>
      <c r="GXY1216" s="205" t="s">
        <v>237</v>
      </c>
      <c r="GXZ1216" s="206">
        <v>111</v>
      </c>
      <c r="GYA1216" s="110">
        <v>211</v>
      </c>
      <c r="GYB1216" s="147">
        <v>344.68</v>
      </c>
      <c r="GYC1216" s="109" t="s">
        <v>30</v>
      </c>
      <c r="GYD1216" s="256" t="s">
        <v>26</v>
      </c>
      <c r="GYE1216" s="204">
        <v>7</v>
      </c>
      <c r="GYF1216" s="204">
        <v>2</v>
      </c>
      <c r="GYG1216" s="205" t="s">
        <v>237</v>
      </c>
      <c r="GYH1216" s="206">
        <v>111</v>
      </c>
      <c r="GYI1216" s="110">
        <v>211</v>
      </c>
      <c r="GYJ1216" s="147">
        <v>344.68</v>
      </c>
      <c r="GYK1216" s="109" t="s">
        <v>30</v>
      </c>
      <c r="GYL1216" s="256" t="s">
        <v>26</v>
      </c>
      <c r="GYM1216" s="204">
        <v>7</v>
      </c>
      <c r="GYN1216" s="204">
        <v>2</v>
      </c>
      <c r="GYO1216" s="205" t="s">
        <v>237</v>
      </c>
      <c r="GYP1216" s="206">
        <v>111</v>
      </c>
      <c r="GYQ1216" s="110">
        <v>211</v>
      </c>
      <c r="GYR1216" s="147">
        <v>344.68</v>
      </c>
      <c r="GYS1216" s="109" t="s">
        <v>30</v>
      </c>
      <c r="GYT1216" s="256" t="s">
        <v>26</v>
      </c>
      <c r="GYU1216" s="204">
        <v>7</v>
      </c>
      <c r="GYV1216" s="204">
        <v>2</v>
      </c>
      <c r="GYW1216" s="205" t="s">
        <v>237</v>
      </c>
      <c r="GYX1216" s="206">
        <v>111</v>
      </c>
      <c r="GYY1216" s="110">
        <v>211</v>
      </c>
      <c r="GYZ1216" s="147">
        <v>344.68</v>
      </c>
      <c r="GZA1216" s="109" t="s">
        <v>30</v>
      </c>
      <c r="GZB1216" s="256" t="s">
        <v>26</v>
      </c>
      <c r="GZC1216" s="204">
        <v>7</v>
      </c>
      <c r="GZD1216" s="204">
        <v>2</v>
      </c>
      <c r="GZE1216" s="205" t="s">
        <v>237</v>
      </c>
      <c r="GZF1216" s="206">
        <v>111</v>
      </c>
      <c r="GZG1216" s="110">
        <v>211</v>
      </c>
      <c r="GZH1216" s="147">
        <v>344.68</v>
      </c>
      <c r="GZI1216" s="109" t="s">
        <v>30</v>
      </c>
      <c r="GZJ1216" s="256" t="s">
        <v>26</v>
      </c>
      <c r="GZK1216" s="204">
        <v>7</v>
      </c>
      <c r="GZL1216" s="204">
        <v>2</v>
      </c>
      <c r="GZM1216" s="205" t="s">
        <v>237</v>
      </c>
      <c r="GZN1216" s="206">
        <v>111</v>
      </c>
      <c r="GZO1216" s="110">
        <v>211</v>
      </c>
      <c r="GZP1216" s="147">
        <v>344.68</v>
      </c>
      <c r="GZQ1216" s="109" t="s">
        <v>30</v>
      </c>
      <c r="GZR1216" s="256" t="s">
        <v>26</v>
      </c>
      <c r="GZS1216" s="204">
        <v>7</v>
      </c>
      <c r="GZT1216" s="204">
        <v>2</v>
      </c>
      <c r="GZU1216" s="205" t="s">
        <v>237</v>
      </c>
      <c r="GZV1216" s="206">
        <v>111</v>
      </c>
      <c r="GZW1216" s="110">
        <v>211</v>
      </c>
      <c r="GZX1216" s="147">
        <v>344.68</v>
      </c>
      <c r="GZY1216" s="109" t="s">
        <v>30</v>
      </c>
      <c r="GZZ1216" s="256" t="s">
        <v>26</v>
      </c>
      <c r="HAA1216" s="204">
        <v>7</v>
      </c>
      <c r="HAB1216" s="204">
        <v>2</v>
      </c>
      <c r="HAC1216" s="205" t="s">
        <v>237</v>
      </c>
      <c r="HAD1216" s="206">
        <v>111</v>
      </c>
      <c r="HAE1216" s="110">
        <v>211</v>
      </c>
      <c r="HAF1216" s="147">
        <v>344.68</v>
      </c>
      <c r="HAG1216" s="109" t="s">
        <v>30</v>
      </c>
      <c r="HAH1216" s="256" t="s">
        <v>26</v>
      </c>
      <c r="HAI1216" s="204">
        <v>7</v>
      </c>
      <c r="HAJ1216" s="204">
        <v>2</v>
      </c>
      <c r="HAK1216" s="205" t="s">
        <v>237</v>
      </c>
      <c r="HAL1216" s="206">
        <v>111</v>
      </c>
      <c r="HAM1216" s="110">
        <v>211</v>
      </c>
      <c r="HAN1216" s="147">
        <v>344.68</v>
      </c>
      <c r="HAO1216" s="109" t="s">
        <v>30</v>
      </c>
      <c r="HAP1216" s="256" t="s">
        <v>26</v>
      </c>
      <c r="HAQ1216" s="204">
        <v>7</v>
      </c>
      <c r="HAR1216" s="204">
        <v>2</v>
      </c>
      <c r="HAS1216" s="205" t="s">
        <v>237</v>
      </c>
      <c r="HAT1216" s="206">
        <v>111</v>
      </c>
      <c r="HAU1216" s="110">
        <v>211</v>
      </c>
      <c r="HAV1216" s="147">
        <v>344.68</v>
      </c>
      <c r="HAW1216" s="109" t="s">
        <v>30</v>
      </c>
      <c r="HAX1216" s="256" t="s">
        <v>26</v>
      </c>
      <c r="HAY1216" s="204">
        <v>7</v>
      </c>
      <c r="HAZ1216" s="204">
        <v>2</v>
      </c>
      <c r="HBA1216" s="205" t="s">
        <v>237</v>
      </c>
      <c r="HBB1216" s="206">
        <v>111</v>
      </c>
      <c r="HBC1216" s="110">
        <v>211</v>
      </c>
      <c r="HBD1216" s="147">
        <v>344.68</v>
      </c>
      <c r="HBE1216" s="109" t="s">
        <v>30</v>
      </c>
      <c r="HBF1216" s="256" t="s">
        <v>26</v>
      </c>
      <c r="HBG1216" s="204">
        <v>7</v>
      </c>
      <c r="HBH1216" s="204">
        <v>2</v>
      </c>
      <c r="HBI1216" s="205" t="s">
        <v>237</v>
      </c>
      <c r="HBJ1216" s="206">
        <v>111</v>
      </c>
      <c r="HBK1216" s="110">
        <v>211</v>
      </c>
      <c r="HBL1216" s="147">
        <v>344.68</v>
      </c>
      <c r="HBM1216" s="109" t="s">
        <v>30</v>
      </c>
      <c r="HBN1216" s="256" t="s">
        <v>26</v>
      </c>
      <c r="HBO1216" s="204">
        <v>7</v>
      </c>
      <c r="HBP1216" s="204">
        <v>2</v>
      </c>
      <c r="HBQ1216" s="205" t="s">
        <v>237</v>
      </c>
      <c r="HBR1216" s="206">
        <v>111</v>
      </c>
      <c r="HBS1216" s="110">
        <v>211</v>
      </c>
      <c r="HBT1216" s="147">
        <v>344.68</v>
      </c>
      <c r="HBU1216" s="109" t="s">
        <v>30</v>
      </c>
      <c r="HBV1216" s="256" t="s">
        <v>26</v>
      </c>
      <c r="HBW1216" s="204">
        <v>7</v>
      </c>
      <c r="HBX1216" s="204">
        <v>2</v>
      </c>
      <c r="HBY1216" s="205" t="s">
        <v>237</v>
      </c>
      <c r="HBZ1216" s="206">
        <v>111</v>
      </c>
      <c r="HCA1216" s="110">
        <v>211</v>
      </c>
      <c r="HCB1216" s="147">
        <v>344.68</v>
      </c>
      <c r="HCC1216" s="109" t="s">
        <v>30</v>
      </c>
      <c r="HCD1216" s="256" t="s">
        <v>26</v>
      </c>
      <c r="HCE1216" s="204">
        <v>7</v>
      </c>
      <c r="HCF1216" s="204">
        <v>2</v>
      </c>
      <c r="HCG1216" s="205" t="s">
        <v>237</v>
      </c>
      <c r="HCH1216" s="206">
        <v>111</v>
      </c>
      <c r="HCI1216" s="110">
        <v>211</v>
      </c>
      <c r="HCJ1216" s="147">
        <v>344.68</v>
      </c>
      <c r="HCK1216" s="109" t="s">
        <v>30</v>
      </c>
      <c r="HCL1216" s="256" t="s">
        <v>26</v>
      </c>
      <c r="HCM1216" s="204">
        <v>7</v>
      </c>
      <c r="HCN1216" s="204">
        <v>2</v>
      </c>
      <c r="HCO1216" s="205" t="s">
        <v>237</v>
      </c>
      <c r="HCP1216" s="206">
        <v>111</v>
      </c>
      <c r="HCQ1216" s="110">
        <v>211</v>
      </c>
      <c r="HCR1216" s="147">
        <v>344.68</v>
      </c>
      <c r="HCS1216" s="109" t="s">
        <v>30</v>
      </c>
      <c r="HCT1216" s="256" t="s">
        <v>26</v>
      </c>
      <c r="HCU1216" s="204">
        <v>7</v>
      </c>
      <c r="HCV1216" s="204">
        <v>2</v>
      </c>
      <c r="HCW1216" s="205" t="s">
        <v>237</v>
      </c>
      <c r="HCX1216" s="206">
        <v>111</v>
      </c>
      <c r="HCY1216" s="110">
        <v>211</v>
      </c>
      <c r="HCZ1216" s="147">
        <v>344.68</v>
      </c>
      <c r="HDA1216" s="109" t="s">
        <v>30</v>
      </c>
      <c r="HDB1216" s="256" t="s">
        <v>26</v>
      </c>
      <c r="HDC1216" s="204">
        <v>7</v>
      </c>
      <c r="HDD1216" s="204">
        <v>2</v>
      </c>
      <c r="HDE1216" s="205" t="s">
        <v>237</v>
      </c>
      <c r="HDF1216" s="206">
        <v>111</v>
      </c>
      <c r="HDG1216" s="110">
        <v>211</v>
      </c>
      <c r="HDH1216" s="147">
        <v>344.68</v>
      </c>
      <c r="HDI1216" s="109" t="s">
        <v>30</v>
      </c>
      <c r="HDJ1216" s="256" t="s">
        <v>26</v>
      </c>
      <c r="HDK1216" s="204">
        <v>7</v>
      </c>
      <c r="HDL1216" s="204">
        <v>2</v>
      </c>
      <c r="HDM1216" s="205" t="s">
        <v>237</v>
      </c>
      <c r="HDN1216" s="206">
        <v>111</v>
      </c>
      <c r="HDO1216" s="110">
        <v>211</v>
      </c>
      <c r="HDP1216" s="147">
        <v>344.68</v>
      </c>
      <c r="HDQ1216" s="109" t="s">
        <v>30</v>
      </c>
      <c r="HDR1216" s="256" t="s">
        <v>26</v>
      </c>
      <c r="HDS1216" s="204">
        <v>7</v>
      </c>
      <c r="HDT1216" s="204">
        <v>2</v>
      </c>
      <c r="HDU1216" s="205" t="s">
        <v>237</v>
      </c>
      <c r="HDV1216" s="206">
        <v>111</v>
      </c>
      <c r="HDW1216" s="110">
        <v>211</v>
      </c>
      <c r="HDX1216" s="147">
        <v>344.68</v>
      </c>
      <c r="HDY1216" s="109" t="s">
        <v>30</v>
      </c>
      <c r="HDZ1216" s="256" t="s">
        <v>26</v>
      </c>
      <c r="HEA1216" s="204">
        <v>7</v>
      </c>
      <c r="HEB1216" s="204">
        <v>2</v>
      </c>
      <c r="HEC1216" s="205" t="s">
        <v>237</v>
      </c>
      <c r="HED1216" s="206">
        <v>111</v>
      </c>
      <c r="HEE1216" s="110">
        <v>211</v>
      </c>
      <c r="HEF1216" s="147">
        <v>344.68</v>
      </c>
      <c r="HEG1216" s="109" t="s">
        <v>30</v>
      </c>
      <c r="HEH1216" s="256" t="s">
        <v>26</v>
      </c>
      <c r="HEI1216" s="204">
        <v>7</v>
      </c>
      <c r="HEJ1216" s="204">
        <v>2</v>
      </c>
      <c r="HEK1216" s="205" t="s">
        <v>237</v>
      </c>
      <c r="HEL1216" s="206">
        <v>111</v>
      </c>
      <c r="HEM1216" s="110">
        <v>211</v>
      </c>
      <c r="HEN1216" s="147">
        <v>344.68</v>
      </c>
      <c r="HEO1216" s="109" t="s">
        <v>30</v>
      </c>
      <c r="HEP1216" s="256" t="s">
        <v>26</v>
      </c>
      <c r="HEQ1216" s="204">
        <v>7</v>
      </c>
      <c r="HER1216" s="204">
        <v>2</v>
      </c>
      <c r="HES1216" s="205" t="s">
        <v>237</v>
      </c>
      <c r="HET1216" s="206">
        <v>111</v>
      </c>
      <c r="HEU1216" s="110">
        <v>211</v>
      </c>
      <c r="HEV1216" s="147">
        <v>344.68</v>
      </c>
      <c r="HEW1216" s="109" t="s">
        <v>30</v>
      </c>
      <c r="HEX1216" s="256" t="s">
        <v>26</v>
      </c>
      <c r="HEY1216" s="204">
        <v>7</v>
      </c>
      <c r="HEZ1216" s="204">
        <v>2</v>
      </c>
      <c r="HFA1216" s="205" t="s">
        <v>237</v>
      </c>
      <c r="HFB1216" s="206">
        <v>111</v>
      </c>
      <c r="HFC1216" s="110">
        <v>211</v>
      </c>
      <c r="HFD1216" s="147">
        <v>344.68</v>
      </c>
      <c r="HFE1216" s="109" t="s">
        <v>30</v>
      </c>
      <c r="HFF1216" s="256" t="s">
        <v>26</v>
      </c>
      <c r="HFG1216" s="204">
        <v>7</v>
      </c>
      <c r="HFH1216" s="204">
        <v>2</v>
      </c>
      <c r="HFI1216" s="205" t="s">
        <v>237</v>
      </c>
      <c r="HFJ1216" s="206">
        <v>111</v>
      </c>
      <c r="HFK1216" s="110">
        <v>211</v>
      </c>
      <c r="HFL1216" s="147">
        <v>344.68</v>
      </c>
      <c r="HFM1216" s="109" t="s">
        <v>30</v>
      </c>
      <c r="HFN1216" s="256" t="s">
        <v>26</v>
      </c>
      <c r="HFO1216" s="204">
        <v>7</v>
      </c>
      <c r="HFP1216" s="204">
        <v>2</v>
      </c>
      <c r="HFQ1216" s="205" t="s">
        <v>237</v>
      </c>
      <c r="HFR1216" s="206">
        <v>111</v>
      </c>
      <c r="HFS1216" s="110">
        <v>211</v>
      </c>
      <c r="HFT1216" s="147">
        <v>344.68</v>
      </c>
      <c r="HFU1216" s="109" t="s">
        <v>30</v>
      </c>
      <c r="HFV1216" s="256" t="s">
        <v>26</v>
      </c>
      <c r="HFW1216" s="204">
        <v>7</v>
      </c>
      <c r="HFX1216" s="204">
        <v>2</v>
      </c>
      <c r="HFY1216" s="205" t="s">
        <v>237</v>
      </c>
      <c r="HFZ1216" s="206">
        <v>111</v>
      </c>
      <c r="HGA1216" s="110">
        <v>211</v>
      </c>
      <c r="HGB1216" s="147">
        <v>344.68</v>
      </c>
      <c r="HGC1216" s="109" t="s">
        <v>30</v>
      </c>
      <c r="HGD1216" s="256" t="s">
        <v>26</v>
      </c>
      <c r="HGE1216" s="204">
        <v>7</v>
      </c>
      <c r="HGF1216" s="204">
        <v>2</v>
      </c>
      <c r="HGG1216" s="205" t="s">
        <v>237</v>
      </c>
      <c r="HGH1216" s="206">
        <v>111</v>
      </c>
      <c r="HGI1216" s="110">
        <v>211</v>
      </c>
      <c r="HGJ1216" s="147">
        <v>344.68</v>
      </c>
      <c r="HGK1216" s="109" t="s">
        <v>30</v>
      </c>
      <c r="HGL1216" s="256" t="s">
        <v>26</v>
      </c>
      <c r="HGM1216" s="204">
        <v>7</v>
      </c>
      <c r="HGN1216" s="204">
        <v>2</v>
      </c>
      <c r="HGO1216" s="205" t="s">
        <v>237</v>
      </c>
      <c r="HGP1216" s="206">
        <v>111</v>
      </c>
      <c r="HGQ1216" s="110">
        <v>211</v>
      </c>
      <c r="HGR1216" s="147">
        <v>344.68</v>
      </c>
      <c r="HGS1216" s="109" t="s">
        <v>30</v>
      </c>
      <c r="HGT1216" s="256" t="s">
        <v>26</v>
      </c>
      <c r="HGU1216" s="204">
        <v>7</v>
      </c>
      <c r="HGV1216" s="204">
        <v>2</v>
      </c>
      <c r="HGW1216" s="205" t="s">
        <v>237</v>
      </c>
      <c r="HGX1216" s="206">
        <v>111</v>
      </c>
      <c r="HGY1216" s="110">
        <v>211</v>
      </c>
      <c r="HGZ1216" s="147">
        <v>344.68</v>
      </c>
      <c r="HHA1216" s="109" t="s">
        <v>30</v>
      </c>
      <c r="HHB1216" s="256" t="s">
        <v>26</v>
      </c>
      <c r="HHC1216" s="204">
        <v>7</v>
      </c>
      <c r="HHD1216" s="204">
        <v>2</v>
      </c>
      <c r="HHE1216" s="205" t="s">
        <v>237</v>
      </c>
      <c r="HHF1216" s="206">
        <v>111</v>
      </c>
      <c r="HHG1216" s="110">
        <v>211</v>
      </c>
      <c r="HHH1216" s="147">
        <v>344.68</v>
      </c>
      <c r="HHI1216" s="109" t="s">
        <v>30</v>
      </c>
      <c r="HHJ1216" s="256" t="s">
        <v>26</v>
      </c>
      <c r="HHK1216" s="204">
        <v>7</v>
      </c>
      <c r="HHL1216" s="204">
        <v>2</v>
      </c>
      <c r="HHM1216" s="205" t="s">
        <v>237</v>
      </c>
      <c r="HHN1216" s="206">
        <v>111</v>
      </c>
      <c r="HHO1216" s="110">
        <v>211</v>
      </c>
      <c r="HHP1216" s="147">
        <v>344.68</v>
      </c>
      <c r="HHQ1216" s="109" t="s">
        <v>30</v>
      </c>
      <c r="HHR1216" s="256" t="s">
        <v>26</v>
      </c>
      <c r="HHS1216" s="204">
        <v>7</v>
      </c>
      <c r="HHT1216" s="204">
        <v>2</v>
      </c>
      <c r="HHU1216" s="205" t="s">
        <v>237</v>
      </c>
      <c r="HHV1216" s="206">
        <v>111</v>
      </c>
      <c r="HHW1216" s="110">
        <v>211</v>
      </c>
      <c r="HHX1216" s="147">
        <v>344.68</v>
      </c>
      <c r="HHY1216" s="109" t="s">
        <v>30</v>
      </c>
      <c r="HHZ1216" s="256" t="s">
        <v>26</v>
      </c>
      <c r="HIA1216" s="204">
        <v>7</v>
      </c>
      <c r="HIB1216" s="204">
        <v>2</v>
      </c>
      <c r="HIC1216" s="205" t="s">
        <v>237</v>
      </c>
      <c r="HID1216" s="206">
        <v>111</v>
      </c>
      <c r="HIE1216" s="110">
        <v>211</v>
      </c>
      <c r="HIF1216" s="147">
        <v>344.68</v>
      </c>
      <c r="HIG1216" s="109" t="s">
        <v>30</v>
      </c>
      <c r="HIH1216" s="256" t="s">
        <v>26</v>
      </c>
      <c r="HII1216" s="204">
        <v>7</v>
      </c>
      <c r="HIJ1216" s="204">
        <v>2</v>
      </c>
      <c r="HIK1216" s="205" t="s">
        <v>237</v>
      </c>
      <c r="HIL1216" s="206">
        <v>111</v>
      </c>
      <c r="HIM1216" s="110">
        <v>211</v>
      </c>
      <c r="HIN1216" s="147">
        <v>344.68</v>
      </c>
      <c r="HIO1216" s="109" t="s">
        <v>30</v>
      </c>
      <c r="HIP1216" s="256" t="s">
        <v>26</v>
      </c>
      <c r="HIQ1216" s="204">
        <v>7</v>
      </c>
      <c r="HIR1216" s="204">
        <v>2</v>
      </c>
      <c r="HIS1216" s="205" t="s">
        <v>237</v>
      </c>
      <c r="HIT1216" s="206">
        <v>111</v>
      </c>
      <c r="HIU1216" s="110">
        <v>211</v>
      </c>
      <c r="HIV1216" s="147">
        <v>344.68</v>
      </c>
      <c r="HIW1216" s="109" t="s">
        <v>30</v>
      </c>
      <c r="HIX1216" s="256" t="s">
        <v>26</v>
      </c>
      <c r="HIY1216" s="204">
        <v>7</v>
      </c>
      <c r="HIZ1216" s="204">
        <v>2</v>
      </c>
      <c r="HJA1216" s="205" t="s">
        <v>237</v>
      </c>
      <c r="HJB1216" s="206">
        <v>111</v>
      </c>
      <c r="HJC1216" s="110">
        <v>211</v>
      </c>
      <c r="HJD1216" s="147">
        <v>344.68</v>
      </c>
      <c r="HJE1216" s="109" t="s">
        <v>30</v>
      </c>
      <c r="HJF1216" s="256" t="s">
        <v>26</v>
      </c>
      <c r="HJG1216" s="204">
        <v>7</v>
      </c>
      <c r="HJH1216" s="204">
        <v>2</v>
      </c>
      <c r="HJI1216" s="205" t="s">
        <v>237</v>
      </c>
      <c r="HJJ1216" s="206">
        <v>111</v>
      </c>
      <c r="HJK1216" s="110">
        <v>211</v>
      </c>
      <c r="HJL1216" s="147">
        <v>344.68</v>
      </c>
      <c r="HJM1216" s="109" t="s">
        <v>30</v>
      </c>
      <c r="HJN1216" s="256" t="s">
        <v>26</v>
      </c>
      <c r="HJO1216" s="204">
        <v>7</v>
      </c>
      <c r="HJP1216" s="204">
        <v>2</v>
      </c>
      <c r="HJQ1216" s="205" t="s">
        <v>237</v>
      </c>
      <c r="HJR1216" s="206">
        <v>111</v>
      </c>
      <c r="HJS1216" s="110">
        <v>211</v>
      </c>
      <c r="HJT1216" s="147">
        <v>344.68</v>
      </c>
      <c r="HJU1216" s="109" t="s">
        <v>30</v>
      </c>
      <c r="HJV1216" s="256" t="s">
        <v>26</v>
      </c>
      <c r="HJW1216" s="204">
        <v>7</v>
      </c>
      <c r="HJX1216" s="204">
        <v>2</v>
      </c>
      <c r="HJY1216" s="205" t="s">
        <v>237</v>
      </c>
      <c r="HJZ1216" s="206">
        <v>111</v>
      </c>
      <c r="HKA1216" s="110">
        <v>211</v>
      </c>
      <c r="HKB1216" s="147">
        <v>344.68</v>
      </c>
      <c r="HKC1216" s="109" t="s">
        <v>30</v>
      </c>
      <c r="HKD1216" s="256" t="s">
        <v>26</v>
      </c>
      <c r="HKE1216" s="204">
        <v>7</v>
      </c>
      <c r="HKF1216" s="204">
        <v>2</v>
      </c>
      <c r="HKG1216" s="205" t="s">
        <v>237</v>
      </c>
      <c r="HKH1216" s="206">
        <v>111</v>
      </c>
      <c r="HKI1216" s="110">
        <v>211</v>
      </c>
      <c r="HKJ1216" s="147">
        <v>344.68</v>
      </c>
      <c r="HKK1216" s="109" t="s">
        <v>30</v>
      </c>
      <c r="HKL1216" s="256" t="s">
        <v>26</v>
      </c>
      <c r="HKM1216" s="204">
        <v>7</v>
      </c>
      <c r="HKN1216" s="204">
        <v>2</v>
      </c>
      <c r="HKO1216" s="205" t="s">
        <v>237</v>
      </c>
      <c r="HKP1216" s="206">
        <v>111</v>
      </c>
      <c r="HKQ1216" s="110">
        <v>211</v>
      </c>
      <c r="HKR1216" s="147">
        <v>344.68</v>
      </c>
      <c r="HKS1216" s="109" t="s">
        <v>30</v>
      </c>
      <c r="HKT1216" s="256" t="s">
        <v>26</v>
      </c>
      <c r="HKU1216" s="204">
        <v>7</v>
      </c>
      <c r="HKV1216" s="204">
        <v>2</v>
      </c>
      <c r="HKW1216" s="205" t="s">
        <v>237</v>
      </c>
      <c r="HKX1216" s="206">
        <v>111</v>
      </c>
      <c r="HKY1216" s="110">
        <v>211</v>
      </c>
      <c r="HKZ1216" s="147">
        <v>344.68</v>
      </c>
      <c r="HLA1216" s="109" t="s">
        <v>30</v>
      </c>
      <c r="HLB1216" s="256" t="s">
        <v>26</v>
      </c>
      <c r="HLC1216" s="204">
        <v>7</v>
      </c>
      <c r="HLD1216" s="204">
        <v>2</v>
      </c>
      <c r="HLE1216" s="205" t="s">
        <v>237</v>
      </c>
      <c r="HLF1216" s="206">
        <v>111</v>
      </c>
      <c r="HLG1216" s="110">
        <v>211</v>
      </c>
      <c r="HLH1216" s="147">
        <v>344.68</v>
      </c>
      <c r="HLI1216" s="109" t="s">
        <v>30</v>
      </c>
      <c r="HLJ1216" s="256" t="s">
        <v>26</v>
      </c>
      <c r="HLK1216" s="204">
        <v>7</v>
      </c>
      <c r="HLL1216" s="204">
        <v>2</v>
      </c>
      <c r="HLM1216" s="205" t="s">
        <v>237</v>
      </c>
      <c r="HLN1216" s="206">
        <v>111</v>
      </c>
      <c r="HLO1216" s="110">
        <v>211</v>
      </c>
      <c r="HLP1216" s="147">
        <v>344.68</v>
      </c>
      <c r="HLQ1216" s="109" t="s">
        <v>30</v>
      </c>
      <c r="HLR1216" s="256" t="s">
        <v>26</v>
      </c>
      <c r="HLS1216" s="204">
        <v>7</v>
      </c>
      <c r="HLT1216" s="204">
        <v>2</v>
      </c>
      <c r="HLU1216" s="205" t="s">
        <v>237</v>
      </c>
      <c r="HLV1216" s="206">
        <v>111</v>
      </c>
      <c r="HLW1216" s="110">
        <v>211</v>
      </c>
      <c r="HLX1216" s="147">
        <v>344.68</v>
      </c>
      <c r="HLY1216" s="109" t="s">
        <v>30</v>
      </c>
      <c r="HLZ1216" s="256" t="s">
        <v>26</v>
      </c>
      <c r="HMA1216" s="204">
        <v>7</v>
      </c>
      <c r="HMB1216" s="204">
        <v>2</v>
      </c>
      <c r="HMC1216" s="205" t="s">
        <v>237</v>
      </c>
      <c r="HMD1216" s="206">
        <v>111</v>
      </c>
      <c r="HME1216" s="110">
        <v>211</v>
      </c>
      <c r="HMF1216" s="147">
        <v>344.68</v>
      </c>
      <c r="HMG1216" s="109" t="s">
        <v>30</v>
      </c>
      <c r="HMH1216" s="256" t="s">
        <v>26</v>
      </c>
      <c r="HMI1216" s="204">
        <v>7</v>
      </c>
      <c r="HMJ1216" s="204">
        <v>2</v>
      </c>
      <c r="HMK1216" s="205" t="s">
        <v>237</v>
      </c>
      <c r="HML1216" s="206">
        <v>111</v>
      </c>
      <c r="HMM1216" s="110">
        <v>211</v>
      </c>
      <c r="HMN1216" s="147">
        <v>344.68</v>
      </c>
      <c r="HMO1216" s="109" t="s">
        <v>30</v>
      </c>
      <c r="HMP1216" s="256" t="s">
        <v>26</v>
      </c>
      <c r="HMQ1216" s="204">
        <v>7</v>
      </c>
      <c r="HMR1216" s="204">
        <v>2</v>
      </c>
      <c r="HMS1216" s="205" t="s">
        <v>237</v>
      </c>
      <c r="HMT1216" s="206">
        <v>111</v>
      </c>
      <c r="HMU1216" s="110">
        <v>211</v>
      </c>
      <c r="HMV1216" s="147">
        <v>344.68</v>
      </c>
      <c r="HMW1216" s="109" t="s">
        <v>30</v>
      </c>
      <c r="HMX1216" s="256" t="s">
        <v>26</v>
      </c>
      <c r="HMY1216" s="204">
        <v>7</v>
      </c>
      <c r="HMZ1216" s="204">
        <v>2</v>
      </c>
      <c r="HNA1216" s="205" t="s">
        <v>237</v>
      </c>
      <c r="HNB1216" s="206">
        <v>111</v>
      </c>
      <c r="HNC1216" s="110">
        <v>211</v>
      </c>
      <c r="HND1216" s="147">
        <v>344.68</v>
      </c>
      <c r="HNE1216" s="109" t="s">
        <v>30</v>
      </c>
      <c r="HNF1216" s="256" t="s">
        <v>26</v>
      </c>
      <c r="HNG1216" s="204">
        <v>7</v>
      </c>
      <c r="HNH1216" s="204">
        <v>2</v>
      </c>
      <c r="HNI1216" s="205" t="s">
        <v>237</v>
      </c>
      <c r="HNJ1216" s="206">
        <v>111</v>
      </c>
      <c r="HNK1216" s="110">
        <v>211</v>
      </c>
      <c r="HNL1216" s="147">
        <v>344.68</v>
      </c>
      <c r="HNM1216" s="109" t="s">
        <v>30</v>
      </c>
      <c r="HNN1216" s="256" t="s">
        <v>26</v>
      </c>
      <c r="HNO1216" s="204">
        <v>7</v>
      </c>
      <c r="HNP1216" s="204">
        <v>2</v>
      </c>
      <c r="HNQ1216" s="205" t="s">
        <v>237</v>
      </c>
      <c r="HNR1216" s="206">
        <v>111</v>
      </c>
      <c r="HNS1216" s="110">
        <v>211</v>
      </c>
      <c r="HNT1216" s="147">
        <v>344.68</v>
      </c>
      <c r="HNU1216" s="109" t="s">
        <v>30</v>
      </c>
      <c r="HNV1216" s="256" t="s">
        <v>26</v>
      </c>
      <c r="HNW1216" s="204">
        <v>7</v>
      </c>
      <c r="HNX1216" s="204">
        <v>2</v>
      </c>
      <c r="HNY1216" s="205" t="s">
        <v>237</v>
      </c>
      <c r="HNZ1216" s="206">
        <v>111</v>
      </c>
      <c r="HOA1216" s="110">
        <v>211</v>
      </c>
      <c r="HOB1216" s="147">
        <v>344.68</v>
      </c>
      <c r="HOC1216" s="109" t="s">
        <v>30</v>
      </c>
      <c r="HOD1216" s="256" t="s">
        <v>26</v>
      </c>
      <c r="HOE1216" s="204">
        <v>7</v>
      </c>
      <c r="HOF1216" s="204">
        <v>2</v>
      </c>
      <c r="HOG1216" s="205" t="s">
        <v>237</v>
      </c>
      <c r="HOH1216" s="206">
        <v>111</v>
      </c>
      <c r="HOI1216" s="110">
        <v>211</v>
      </c>
      <c r="HOJ1216" s="147">
        <v>344.68</v>
      </c>
      <c r="HOK1216" s="109" t="s">
        <v>30</v>
      </c>
      <c r="HOL1216" s="256" t="s">
        <v>26</v>
      </c>
      <c r="HOM1216" s="204">
        <v>7</v>
      </c>
      <c r="HON1216" s="204">
        <v>2</v>
      </c>
      <c r="HOO1216" s="205" t="s">
        <v>237</v>
      </c>
      <c r="HOP1216" s="206">
        <v>111</v>
      </c>
      <c r="HOQ1216" s="110">
        <v>211</v>
      </c>
      <c r="HOR1216" s="147">
        <v>344.68</v>
      </c>
      <c r="HOS1216" s="109" t="s">
        <v>30</v>
      </c>
      <c r="HOT1216" s="256" t="s">
        <v>26</v>
      </c>
      <c r="HOU1216" s="204">
        <v>7</v>
      </c>
      <c r="HOV1216" s="204">
        <v>2</v>
      </c>
      <c r="HOW1216" s="205" t="s">
        <v>237</v>
      </c>
      <c r="HOX1216" s="206">
        <v>111</v>
      </c>
      <c r="HOY1216" s="110">
        <v>211</v>
      </c>
      <c r="HOZ1216" s="147">
        <v>344.68</v>
      </c>
      <c r="HPA1216" s="109" t="s">
        <v>30</v>
      </c>
      <c r="HPB1216" s="256" t="s">
        <v>26</v>
      </c>
      <c r="HPC1216" s="204">
        <v>7</v>
      </c>
      <c r="HPD1216" s="204">
        <v>2</v>
      </c>
      <c r="HPE1216" s="205" t="s">
        <v>237</v>
      </c>
      <c r="HPF1216" s="206">
        <v>111</v>
      </c>
      <c r="HPG1216" s="110">
        <v>211</v>
      </c>
      <c r="HPH1216" s="147">
        <v>344.68</v>
      </c>
      <c r="HPI1216" s="109" t="s">
        <v>30</v>
      </c>
      <c r="HPJ1216" s="256" t="s">
        <v>26</v>
      </c>
      <c r="HPK1216" s="204">
        <v>7</v>
      </c>
      <c r="HPL1216" s="204">
        <v>2</v>
      </c>
      <c r="HPM1216" s="205" t="s">
        <v>237</v>
      </c>
      <c r="HPN1216" s="206">
        <v>111</v>
      </c>
      <c r="HPO1216" s="110">
        <v>211</v>
      </c>
      <c r="HPP1216" s="147">
        <v>344.68</v>
      </c>
      <c r="HPQ1216" s="109" t="s">
        <v>30</v>
      </c>
      <c r="HPR1216" s="256" t="s">
        <v>26</v>
      </c>
      <c r="HPS1216" s="204">
        <v>7</v>
      </c>
      <c r="HPT1216" s="204">
        <v>2</v>
      </c>
      <c r="HPU1216" s="205" t="s">
        <v>237</v>
      </c>
      <c r="HPV1216" s="206">
        <v>111</v>
      </c>
      <c r="HPW1216" s="110">
        <v>211</v>
      </c>
      <c r="HPX1216" s="147">
        <v>344.68</v>
      </c>
      <c r="HPY1216" s="109" t="s">
        <v>30</v>
      </c>
      <c r="HPZ1216" s="256" t="s">
        <v>26</v>
      </c>
      <c r="HQA1216" s="204">
        <v>7</v>
      </c>
      <c r="HQB1216" s="204">
        <v>2</v>
      </c>
      <c r="HQC1216" s="205" t="s">
        <v>237</v>
      </c>
      <c r="HQD1216" s="206">
        <v>111</v>
      </c>
      <c r="HQE1216" s="110">
        <v>211</v>
      </c>
      <c r="HQF1216" s="147">
        <v>344.68</v>
      </c>
      <c r="HQG1216" s="109" t="s">
        <v>30</v>
      </c>
      <c r="HQH1216" s="256" t="s">
        <v>26</v>
      </c>
      <c r="HQI1216" s="204">
        <v>7</v>
      </c>
      <c r="HQJ1216" s="204">
        <v>2</v>
      </c>
      <c r="HQK1216" s="205" t="s">
        <v>237</v>
      </c>
      <c r="HQL1216" s="206">
        <v>111</v>
      </c>
      <c r="HQM1216" s="110">
        <v>211</v>
      </c>
      <c r="HQN1216" s="147">
        <v>344.68</v>
      </c>
      <c r="HQO1216" s="109" t="s">
        <v>30</v>
      </c>
      <c r="HQP1216" s="256" t="s">
        <v>26</v>
      </c>
      <c r="HQQ1216" s="204">
        <v>7</v>
      </c>
      <c r="HQR1216" s="204">
        <v>2</v>
      </c>
      <c r="HQS1216" s="205" t="s">
        <v>237</v>
      </c>
      <c r="HQT1216" s="206">
        <v>111</v>
      </c>
      <c r="HQU1216" s="110">
        <v>211</v>
      </c>
      <c r="HQV1216" s="147">
        <v>344.68</v>
      </c>
      <c r="HQW1216" s="109" t="s">
        <v>30</v>
      </c>
      <c r="HQX1216" s="256" t="s">
        <v>26</v>
      </c>
      <c r="HQY1216" s="204">
        <v>7</v>
      </c>
      <c r="HQZ1216" s="204">
        <v>2</v>
      </c>
      <c r="HRA1216" s="205" t="s">
        <v>237</v>
      </c>
      <c r="HRB1216" s="206">
        <v>111</v>
      </c>
      <c r="HRC1216" s="110">
        <v>211</v>
      </c>
      <c r="HRD1216" s="147">
        <v>344.68</v>
      </c>
      <c r="HRE1216" s="109" t="s">
        <v>30</v>
      </c>
      <c r="HRF1216" s="256" t="s">
        <v>26</v>
      </c>
      <c r="HRG1216" s="204">
        <v>7</v>
      </c>
      <c r="HRH1216" s="204">
        <v>2</v>
      </c>
      <c r="HRI1216" s="205" t="s">
        <v>237</v>
      </c>
      <c r="HRJ1216" s="206">
        <v>111</v>
      </c>
      <c r="HRK1216" s="110">
        <v>211</v>
      </c>
      <c r="HRL1216" s="147">
        <v>344.68</v>
      </c>
      <c r="HRM1216" s="109" t="s">
        <v>30</v>
      </c>
      <c r="HRN1216" s="256" t="s">
        <v>26</v>
      </c>
      <c r="HRO1216" s="204">
        <v>7</v>
      </c>
      <c r="HRP1216" s="204">
        <v>2</v>
      </c>
      <c r="HRQ1216" s="205" t="s">
        <v>237</v>
      </c>
      <c r="HRR1216" s="206">
        <v>111</v>
      </c>
      <c r="HRS1216" s="110">
        <v>211</v>
      </c>
      <c r="HRT1216" s="147">
        <v>344.68</v>
      </c>
      <c r="HRU1216" s="109" t="s">
        <v>30</v>
      </c>
      <c r="HRV1216" s="256" t="s">
        <v>26</v>
      </c>
      <c r="HRW1216" s="204">
        <v>7</v>
      </c>
      <c r="HRX1216" s="204">
        <v>2</v>
      </c>
      <c r="HRY1216" s="205" t="s">
        <v>237</v>
      </c>
      <c r="HRZ1216" s="206">
        <v>111</v>
      </c>
      <c r="HSA1216" s="110">
        <v>211</v>
      </c>
      <c r="HSB1216" s="147">
        <v>344.68</v>
      </c>
      <c r="HSC1216" s="109" t="s">
        <v>30</v>
      </c>
      <c r="HSD1216" s="256" t="s">
        <v>26</v>
      </c>
      <c r="HSE1216" s="204">
        <v>7</v>
      </c>
      <c r="HSF1216" s="204">
        <v>2</v>
      </c>
      <c r="HSG1216" s="205" t="s">
        <v>237</v>
      </c>
      <c r="HSH1216" s="206">
        <v>111</v>
      </c>
      <c r="HSI1216" s="110">
        <v>211</v>
      </c>
      <c r="HSJ1216" s="147">
        <v>344.68</v>
      </c>
      <c r="HSK1216" s="109" t="s">
        <v>30</v>
      </c>
      <c r="HSL1216" s="256" t="s">
        <v>26</v>
      </c>
      <c r="HSM1216" s="204">
        <v>7</v>
      </c>
      <c r="HSN1216" s="204">
        <v>2</v>
      </c>
      <c r="HSO1216" s="205" t="s">
        <v>237</v>
      </c>
      <c r="HSP1216" s="206">
        <v>111</v>
      </c>
      <c r="HSQ1216" s="110">
        <v>211</v>
      </c>
      <c r="HSR1216" s="147">
        <v>344.68</v>
      </c>
      <c r="HSS1216" s="109" t="s">
        <v>30</v>
      </c>
      <c r="HST1216" s="256" t="s">
        <v>26</v>
      </c>
      <c r="HSU1216" s="204">
        <v>7</v>
      </c>
      <c r="HSV1216" s="204">
        <v>2</v>
      </c>
      <c r="HSW1216" s="205" t="s">
        <v>237</v>
      </c>
      <c r="HSX1216" s="206">
        <v>111</v>
      </c>
      <c r="HSY1216" s="110">
        <v>211</v>
      </c>
      <c r="HSZ1216" s="147">
        <v>344.68</v>
      </c>
      <c r="HTA1216" s="109" t="s">
        <v>30</v>
      </c>
      <c r="HTB1216" s="256" t="s">
        <v>26</v>
      </c>
      <c r="HTC1216" s="204">
        <v>7</v>
      </c>
      <c r="HTD1216" s="204">
        <v>2</v>
      </c>
      <c r="HTE1216" s="205" t="s">
        <v>237</v>
      </c>
      <c r="HTF1216" s="206">
        <v>111</v>
      </c>
      <c r="HTG1216" s="110">
        <v>211</v>
      </c>
      <c r="HTH1216" s="147">
        <v>344.68</v>
      </c>
      <c r="HTI1216" s="109" t="s">
        <v>30</v>
      </c>
      <c r="HTJ1216" s="256" t="s">
        <v>26</v>
      </c>
      <c r="HTK1216" s="204">
        <v>7</v>
      </c>
      <c r="HTL1216" s="204">
        <v>2</v>
      </c>
      <c r="HTM1216" s="205" t="s">
        <v>237</v>
      </c>
      <c r="HTN1216" s="206">
        <v>111</v>
      </c>
      <c r="HTO1216" s="110">
        <v>211</v>
      </c>
      <c r="HTP1216" s="147">
        <v>344.68</v>
      </c>
      <c r="HTQ1216" s="109" t="s">
        <v>30</v>
      </c>
      <c r="HTR1216" s="256" t="s">
        <v>26</v>
      </c>
      <c r="HTS1216" s="204">
        <v>7</v>
      </c>
      <c r="HTT1216" s="204">
        <v>2</v>
      </c>
      <c r="HTU1216" s="205" t="s">
        <v>237</v>
      </c>
      <c r="HTV1216" s="206">
        <v>111</v>
      </c>
      <c r="HTW1216" s="110">
        <v>211</v>
      </c>
      <c r="HTX1216" s="147">
        <v>344.68</v>
      </c>
      <c r="HTY1216" s="109" t="s">
        <v>30</v>
      </c>
      <c r="HTZ1216" s="256" t="s">
        <v>26</v>
      </c>
      <c r="HUA1216" s="204">
        <v>7</v>
      </c>
      <c r="HUB1216" s="204">
        <v>2</v>
      </c>
      <c r="HUC1216" s="205" t="s">
        <v>237</v>
      </c>
      <c r="HUD1216" s="206">
        <v>111</v>
      </c>
      <c r="HUE1216" s="110">
        <v>211</v>
      </c>
      <c r="HUF1216" s="147">
        <v>344.68</v>
      </c>
      <c r="HUG1216" s="109" t="s">
        <v>30</v>
      </c>
      <c r="HUH1216" s="256" t="s">
        <v>26</v>
      </c>
      <c r="HUI1216" s="204">
        <v>7</v>
      </c>
      <c r="HUJ1216" s="204">
        <v>2</v>
      </c>
      <c r="HUK1216" s="205" t="s">
        <v>237</v>
      </c>
      <c r="HUL1216" s="206">
        <v>111</v>
      </c>
      <c r="HUM1216" s="110">
        <v>211</v>
      </c>
      <c r="HUN1216" s="147">
        <v>344.68</v>
      </c>
      <c r="HUO1216" s="109" t="s">
        <v>30</v>
      </c>
      <c r="HUP1216" s="256" t="s">
        <v>26</v>
      </c>
      <c r="HUQ1216" s="204">
        <v>7</v>
      </c>
      <c r="HUR1216" s="204">
        <v>2</v>
      </c>
      <c r="HUS1216" s="205" t="s">
        <v>237</v>
      </c>
      <c r="HUT1216" s="206">
        <v>111</v>
      </c>
      <c r="HUU1216" s="110">
        <v>211</v>
      </c>
      <c r="HUV1216" s="147">
        <v>344.68</v>
      </c>
      <c r="HUW1216" s="109" t="s">
        <v>30</v>
      </c>
      <c r="HUX1216" s="256" t="s">
        <v>26</v>
      </c>
      <c r="HUY1216" s="204">
        <v>7</v>
      </c>
      <c r="HUZ1216" s="204">
        <v>2</v>
      </c>
      <c r="HVA1216" s="205" t="s">
        <v>237</v>
      </c>
      <c r="HVB1216" s="206">
        <v>111</v>
      </c>
      <c r="HVC1216" s="110">
        <v>211</v>
      </c>
      <c r="HVD1216" s="147">
        <v>344.68</v>
      </c>
      <c r="HVE1216" s="109" t="s">
        <v>30</v>
      </c>
      <c r="HVF1216" s="256" t="s">
        <v>26</v>
      </c>
      <c r="HVG1216" s="204">
        <v>7</v>
      </c>
      <c r="HVH1216" s="204">
        <v>2</v>
      </c>
      <c r="HVI1216" s="205" t="s">
        <v>237</v>
      </c>
      <c r="HVJ1216" s="206">
        <v>111</v>
      </c>
      <c r="HVK1216" s="110">
        <v>211</v>
      </c>
      <c r="HVL1216" s="147">
        <v>344.68</v>
      </c>
      <c r="HVM1216" s="109" t="s">
        <v>30</v>
      </c>
      <c r="HVN1216" s="256" t="s">
        <v>26</v>
      </c>
      <c r="HVO1216" s="204">
        <v>7</v>
      </c>
      <c r="HVP1216" s="204">
        <v>2</v>
      </c>
      <c r="HVQ1216" s="205" t="s">
        <v>237</v>
      </c>
      <c r="HVR1216" s="206">
        <v>111</v>
      </c>
      <c r="HVS1216" s="110">
        <v>211</v>
      </c>
      <c r="HVT1216" s="147">
        <v>344.68</v>
      </c>
      <c r="HVU1216" s="109" t="s">
        <v>30</v>
      </c>
      <c r="HVV1216" s="256" t="s">
        <v>26</v>
      </c>
      <c r="HVW1216" s="204">
        <v>7</v>
      </c>
      <c r="HVX1216" s="204">
        <v>2</v>
      </c>
      <c r="HVY1216" s="205" t="s">
        <v>237</v>
      </c>
      <c r="HVZ1216" s="206">
        <v>111</v>
      </c>
      <c r="HWA1216" s="110">
        <v>211</v>
      </c>
      <c r="HWB1216" s="147">
        <v>344.68</v>
      </c>
      <c r="HWC1216" s="109" t="s">
        <v>30</v>
      </c>
      <c r="HWD1216" s="256" t="s">
        <v>26</v>
      </c>
      <c r="HWE1216" s="204">
        <v>7</v>
      </c>
      <c r="HWF1216" s="204">
        <v>2</v>
      </c>
      <c r="HWG1216" s="205" t="s">
        <v>237</v>
      </c>
      <c r="HWH1216" s="206">
        <v>111</v>
      </c>
      <c r="HWI1216" s="110">
        <v>211</v>
      </c>
      <c r="HWJ1216" s="147">
        <v>344.68</v>
      </c>
      <c r="HWK1216" s="109" t="s">
        <v>30</v>
      </c>
      <c r="HWL1216" s="256" t="s">
        <v>26</v>
      </c>
      <c r="HWM1216" s="204">
        <v>7</v>
      </c>
      <c r="HWN1216" s="204">
        <v>2</v>
      </c>
      <c r="HWO1216" s="205" t="s">
        <v>237</v>
      </c>
      <c r="HWP1216" s="206">
        <v>111</v>
      </c>
      <c r="HWQ1216" s="110">
        <v>211</v>
      </c>
      <c r="HWR1216" s="147">
        <v>344.68</v>
      </c>
      <c r="HWS1216" s="109" t="s">
        <v>30</v>
      </c>
      <c r="HWT1216" s="256" t="s">
        <v>26</v>
      </c>
      <c r="HWU1216" s="204">
        <v>7</v>
      </c>
      <c r="HWV1216" s="204">
        <v>2</v>
      </c>
      <c r="HWW1216" s="205" t="s">
        <v>237</v>
      </c>
      <c r="HWX1216" s="206">
        <v>111</v>
      </c>
      <c r="HWY1216" s="110">
        <v>211</v>
      </c>
      <c r="HWZ1216" s="147">
        <v>344.68</v>
      </c>
      <c r="HXA1216" s="109" t="s">
        <v>30</v>
      </c>
      <c r="HXB1216" s="256" t="s">
        <v>26</v>
      </c>
      <c r="HXC1216" s="204">
        <v>7</v>
      </c>
      <c r="HXD1216" s="204">
        <v>2</v>
      </c>
      <c r="HXE1216" s="205" t="s">
        <v>237</v>
      </c>
      <c r="HXF1216" s="206">
        <v>111</v>
      </c>
      <c r="HXG1216" s="110">
        <v>211</v>
      </c>
      <c r="HXH1216" s="147">
        <v>344.68</v>
      </c>
      <c r="HXI1216" s="109" t="s">
        <v>30</v>
      </c>
      <c r="HXJ1216" s="256" t="s">
        <v>26</v>
      </c>
      <c r="HXK1216" s="204">
        <v>7</v>
      </c>
      <c r="HXL1216" s="204">
        <v>2</v>
      </c>
      <c r="HXM1216" s="205" t="s">
        <v>237</v>
      </c>
      <c r="HXN1216" s="206">
        <v>111</v>
      </c>
      <c r="HXO1216" s="110">
        <v>211</v>
      </c>
      <c r="HXP1216" s="147">
        <v>344.68</v>
      </c>
      <c r="HXQ1216" s="109" t="s">
        <v>30</v>
      </c>
      <c r="HXR1216" s="256" t="s">
        <v>26</v>
      </c>
      <c r="HXS1216" s="204">
        <v>7</v>
      </c>
      <c r="HXT1216" s="204">
        <v>2</v>
      </c>
      <c r="HXU1216" s="205" t="s">
        <v>237</v>
      </c>
      <c r="HXV1216" s="206">
        <v>111</v>
      </c>
      <c r="HXW1216" s="110">
        <v>211</v>
      </c>
      <c r="HXX1216" s="147">
        <v>344.68</v>
      </c>
      <c r="HXY1216" s="109" t="s">
        <v>30</v>
      </c>
      <c r="HXZ1216" s="256" t="s">
        <v>26</v>
      </c>
      <c r="HYA1216" s="204">
        <v>7</v>
      </c>
      <c r="HYB1216" s="204">
        <v>2</v>
      </c>
      <c r="HYC1216" s="205" t="s">
        <v>237</v>
      </c>
      <c r="HYD1216" s="206">
        <v>111</v>
      </c>
      <c r="HYE1216" s="110">
        <v>211</v>
      </c>
      <c r="HYF1216" s="147">
        <v>344.68</v>
      </c>
      <c r="HYG1216" s="109" t="s">
        <v>30</v>
      </c>
      <c r="HYH1216" s="256" t="s">
        <v>26</v>
      </c>
      <c r="HYI1216" s="204">
        <v>7</v>
      </c>
      <c r="HYJ1216" s="204">
        <v>2</v>
      </c>
      <c r="HYK1216" s="205" t="s">
        <v>237</v>
      </c>
      <c r="HYL1216" s="206">
        <v>111</v>
      </c>
      <c r="HYM1216" s="110">
        <v>211</v>
      </c>
      <c r="HYN1216" s="147">
        <v>344.68</v>
      </c>
      <c r="HYO1216" s="109" t="s">
        <v>30</v>
      </c>
      <c r="HYP1216" s="256" t="s">
        <v>26</v>
      </c>
      <c r="HYQ1216" s="204">
        <v>7</v>
      </c>
      <c r="HYR1216" s="204">
        <v>2</v>
      </c>
      <c r="HYS1216" s="205" t="s">
        <v>237</v>
      </c>
      <c r="HYT1216" s="206">
        <v>111</v>
      </c>
      <c r="HYU1216" s="110">
        <v>211</v>
      </c>
      <c r="HYV1216" s="147">
        <v>344.68</v>
      </c>
      <c r="HYW1216" s="109" t="s">
        <v>30</v>
      </c>
      <c r="HYX1216" s="256" t="s">
        <v>26</v>
      </c>
      <c r="HYY1216" s="204">
        <v>7</v>
      </c>
      <c r="HYZ1216" s="204">
        <v>2</v>
      </c>
      <c r="HZA1216" s="205" t="s">
        <v>237</v>
      </c>
      <c r="HZB1216" s="206">
        <v>111</v>
      </c>
      <c r="HZC1216" s="110">
        <v>211</v>
      </c>
      <c r="HZD1216" s="147">
        <v>344.68</v>
      </c>
      <c r="HZE1216" s="109" t="s">
        <v>30</v>
      </c>
      <c r="HZF1216" s="256" t="s">
        <v>26</v>
      </c>
      <c r="HZG1216" s="204">
        <v>7</v>
      </c>
      <c r="HZH1216" s="204">
        <v>2</v>
      </c>
      <c r="HZI1216" s="205" t="s">
        <v>237</v>
      </c>
      <c r="HZJ1216" s="206">
        <v>111</v>
      </c>
      <c r="HZK1216" s="110">
        <v>211</v>
      </c>
      <c r="HZL1216" s="147">
        <v>344.68</v>
      </c>
      <c r="HZM1216" s="109" t="s">
        <v>30</v>
      </c>
      <c r="HZN1216" s="256" t="s">
        <v>26</v>
      </c>
      <c r="HZO1216" s="204">
        <v>7</v>
      </c>
      <c r="HZP1216" s="204">
        <v>2</v>
      </c>
      <c r="HZQ1216" s="205" t="s">
        <v>237</v>
      </c>
      <c r="HZR1216" s="206">
        <v>111</v>
      </c>
      <c r="HZS1216" s="110">
        <v>211</v>
      </c>
      <c r="HZT1216" s="147">
        <v>344.68</v>
      </c>
      <c r="HZU1216" s="109" t="s">
        <v>30</v>
      </c>
      <c r="HZV1216" s="256" t="s">
        <v>26</v>
      </c>
      <c r="HZW1216" s="204">
        <v>7</v>
      </c>
      <c r="HZX1216" s="204">
        <v>2</v>
      </c>
      <c r="HZY1216" s="205" t="s">
        <v>237</v>
      </c>
      <c r="HZZ1216" s="206">
        <v>111</v>
      </c>
      <c r="IAA1216" s="110">
        <v>211</v>
      </c>
      <c r="IAB1216" s="147">
        <v>344.68</v>
      </c>
      <c r="IAC1216" s="109" t="s">
        <v>30</v>
      </c>
      <c r="IAD1216" s="256" t="s">
        <v>26</v>
      </c>
      <c r="IAE1216" s="204">
        <v>7</v>
      </c>
      <c r="IAF1216" s="204">
        <v>2</v>
      </c>
      <c r="IAG1216" s="205" t="s">
        <v>237</v>
      </c>
      <c r="IAH1216" s="206">
        <v>111</v>
      </c>
      <c r="IAI1216" s="110">
        <v>211</v>
      </c>
      <c r="IAJ1216" s="147">
        <v>344.68</v>
      </c>
      <c r="IAK1216" s="109" t="s">
        <v>30</v>
      </c>
      <c r="IAL1216" s="256" t="s">
        <v>26</v>
      </c>
      <c r="IAM1216" s="204">
        <v>7</v>
      </c>
      <c r="IAN1216" s="204">
        <v>2</v>
      </c>
      <c r="IAO1216" s="205" t="s">
        <v>237</v>
      </c>
      <c r="IAP1216" s="206">
        <v>111</v>
      </c>
      <c r="IAQ1216" s="110">
        <v>211</v>
      </c>
      <c r="IAR1216" s="147">
        <v>344.68</v>
      </c>
      <c r="IAS1216" s="109" t="s">
        <v>30</v>
      </c>
      <c r="IAT1216" s="256" t="s">
        <v>26</v>
      </c>
      <c r="IAU1216" s="204">
        <v>7</v>
      </c>
      <c r="IAV1216" s="204">
        <v>2</v>
      </c>
      <c r="IAW1216" s="205" t="s">
        <v>237</v>
      </c>
      <c r="IAX1216" s="206">
        <v>111</v>
      </c>
      <c r="IAY1216" s="110">
        <v>211</v>
      </c>
      <c r="IAZ1216" s="147">
        <v>344.68</v>
      </c>
      <c r="IBA1216" s="109" t="s">
        <v>30</v>
      </c>
      <c r="IBB1216" s="256" t="s">
        <v>26</v>
      </c>
      <c r="IBC1216" s="204">
        <v>7</v>
      </c>
      <c r="IBD1216" s="204">
        <v>2</v>
      </c>
      <c r="IBE1216" s="205" t="s">
        <v>237</v>
      </c>
      <c r="IBF1216" s="206">
        <v>111</v>
      </c>
      <c r="IBG1216" s="110">
        <v>211</v>
      </c>
      <c r="IBH1216" s="147">
        <v>344.68</v>
      </c>
      <c r="IBI1216" s="109" t="s">
        <v>30</v>
      </c>
      <c r="IBJ1216" s="256" t="s">
        <v>26</v>
      </c>
      <c r="IBK1216" s="204">
        <v>7</v>
      </c>
      <c r="IBL1216" s="204">
        <v>2</v>
      </c>
      <c r="IBM1216" s="205" t="s">
        <v>237</v>
      </c>
      <c r="IBN1216" s="206">
        <v>111</v>
      </c>
      <c r="IBO1216" s="110">
        <v>211</v>
      </c>
      <c r="IBP1216" s="147">
        <v>344.68</v>
      </c>
      <c r="IBQ1216" s="109" t="s">
        <v>30</v>
      </c>
      <c r="IBR1216" s="256" t="s">
        <v>26</v>
      </c>
      <c r="IBS1216" s="204">
        <v>7</v>
      </c>
      <c r="IBT1216" s="204">
        <v>2</v>
      </c>
      <c r="IBU1216" s="205" t="s">
        <v>237</v>
      </c>
      <c r="IBV1216" s="206">
        <v>111</v>
      </c>
      <c r="IBW1216" s="110">
        <v>211</v>
      </c>
      <c r="IBX1216" s="147">
        <v>344.68</v>
      </c>
      <c r="IBY1216" s="109" t="s">
        <v>30</v>
      </c>
      <c r="IBZ1216" s="256" t="s">
        <v>26</v>
      </c>
      <c r="ICA1216" s="204">
        <v>7</v>
      </c>
      <c r="ICB1216" s="204">
        <v>2</v>
      </c>
      <c r="ICC1216" s="205" t="s">
        <v>237</v>
      </c>
      <c r="ICD1216" s="206">
        <v>111</v>
      </c>
      <c r="ICE1216" s="110">
        <v>211</v>
      </c>
      <c r="ICF1216" s="147">
        <v>344.68</v>
      </c>
      <c r="ICG1216" s="109" t="s">
        <v>30</v>
      </c>
      <c r="ICH1216" s="256" t="s">
        <v>26</v>
      </c>
      <c r="ICI1216" s="204">
        <v>7</v>
      </c>
      <c r="ICJ1216" s="204">
        <v>2</v>
      </c>
      <c r="ICK1216" s="205" t="s">
        <v>237</v>
      </c>
      <c r="ICL1216" s="206">
        <v>111</v>
      </c>
      <c r="ICM1216" s="110">
        <v>211</v>
      </c>
      <c r="ICN1216" s="147">
        <v>344.68</v>
      </c>
      <c r="ICO1216" s="109" t="s">
        <v>30</v>
      </c>
      <c r="ICP1216" s="256" t="s">
        <v>26</v>
      </c>
      <c r="ICQ1216" s="204">
        <v>7</v>
      </c>
      <c r="ICR1216" s="204">
        <v>2</v>
      </c>
      <c r="ICS1216" s="205" t="s">
        <v>237</v>
      </c>
      <c r="ICT1216" s="206">
        <v>111</v>
      </c>
      <c r="ICU1216" s="110">
        <v>211</v>
      </c>
      <c r="ICV1216" s="147">
        <v>344.68</v>
      </c>
      <c r="ICW1216" s="109" t="s">
        <v>30</v>
      </c>
      <c r="ICX1216" s="256" t="s">
        <v>26</v>
      </c>
      <c r="ICY1216" s="204">
        <v>7</v>
      </c>
      <c r="ICZ1216" s="204">
        <v>2</v>
      </c>
      <c r="IDA1216" s="205" t="s">
        <v>237</v>
      </c>
      <c r="IDB1216" s="206">
        <v>111</v>
      </c>
      <c r="IDC1216" s="110">
        <v>211</v>
      </c>
      <c r="IDD1216" s="147">
        <v>344.68</v>
      </c>
      <c r="IDE1216" s="109" t="s">
        <v>30</v>
      </c>
      <c r="IDF1216" s="256" t="s">
        <v>26</v>
      </c>
      <c r="IDG1216" s="204">
        <v>7</v>
      </c>
      <c r="IDH1216" s="204">
        <v>2</v>
      </c>
      <c r="IDI1216" s="205" t="s">
        <v>237</v>
      </c>
      <c r="IDJ1216" s="206">
        <v>111</v>
      </c>
      <c r="IDK1216" s="110">
        <v>211</v>
      </c>
      <c r="IDL1216" s="147">
        <v>344.68</v>
      </c>
      <c r="IDM1216" s="109" t="s">
        <v>30</v>
      </c>
      <c r="IDN1216" s="256" t="s">
        <v>26</v>
      </c>
      <c r="IDO1216" s="204">
        <v>7</v>
      </c>
      <c r="IDP1216" s="204">
        <v>2</v>
      </c>
      <c r="IDQ1216" s="205" t="s">
        <v>237</v>
      </c>
      <c r="IDR1216" s="206">
        <v>111</v>
      </c>
      <c r="IDS1216" s="110">
        <v>211</v>
      </c>
      <c r="IDT1216" s="147">
        <v>344.68</v>
      </c>
      <c r="IDU1216" s="109" t="s">
        <v>30</v>
      </c>
      <c r="IDV1216" s="256" t="s">
        <v>26</v>
      </c>
      <c r="IDW1216" s="204">
        <v>7</v>
      </c>
      <c r="IDX1216" s="204">
        <v>2</v>
      </c>
      <c r="IDY1216" s="205" t="s">
        <v>237</v>
      </c>
      <c r="IDZ1216" s="206">
        <v>111</v>
      </c>
      <c r="IEA1216" s="110">
        <v>211</v>
      </c>
      <c r="IEB1216" s="147">
        <v>344.68</v>
      </c>
      <c r="IEC1216" s="109" t="s">
        <v>30</v>
      </c>
      <c r="IED1216" s="256" t="s">
        <v>26</v>
      </c>
      <c r="IEE1216" s="204">
        <v>7</v>
      </c>
      <c r="IEF1216" s="204">
        <v>2</v>
      </c>
      <c r="IEG1216" s="205" t="s">
        <v>237</v>
      </c>
      <c r="IEH1216" s="206">
        <v>111</v>
      </c>
      <c r="IEI1216" s="110">
        <v>211</v>
      </c>
      <c r="IEJ1216" s="147">
        <v>344.68</v>
      </c>
      <c r="IEK1216" s="109" t="s">
        <v>30</v>
      </c>
      <c r="IEL1216" s="256" t="s">
        <v>26</v>
      </c>
      <c r="IEM1216" s="204">
        <v>7</v>
      </c>
      <c r="IEN1216" s="204">
        <v>2</v>
      </c>
      <c r="IEO1216" s="205" t="s">
        <v>237</v>
      </c>
      <c r="IEP1216" s="206">
        <v>111</v>
      </c>
      <c r="IEQ1216" s="110">
        <v>211</v>
      </c>
      <c r="IER1216" s="147">
        <v>344.68</v>
      </c>
      <c r="IES1216" s="109" t="s">
        <v>30</v>
      </c>
      <c r="IET1216" s="256" t="s">
        <v>26</v>
      </c>
      <c r="IEU1216" s="204">
        <v>7</v>
      </c>
      <c r="IEV1216" s="204">
        <v>2</v>
      </c>
      <c r="IEW1216" s="205" t="s">
        <v>237</v>
      </c>
      <c r="IEX1216" s="206">
        <v>111</v>
      </c>
      <c r="IEY1216" s="110">
        <v>211</v>
      </c>
      <c r="IEZ1216" s="147">
        <v>344.68</v>
      </c>
      <c r="IFA1216" s="109" t="s">
        <v>30</v>
      </c>
      <c r="IFB1216" s="256" t="s">
        <v>26</v>
      </c>
      <c r="IFC1216" s="204">
        <v>7</v>
      </c>
      <c r="IFD1216" s="204">
        <v>2</v>
      </c>
      <c r="IFE1216" s="205" t="s">
        <v>237</v>
      </c>
      <c r="IFF1216" s="206">
        <v>111</v>
      </c>
      <c r="IFG1216" s="110">
        <v>211</v>
      </c>
      <c r="IFH1216" s="147">
        <v>344.68</v>
      </c>
      <c r="IFI1216" s="109" t="s">
        <v>30</v>
      </c>
      <c r="IFJ1216" s="256" t="s">
        <v>26</v>
      </c>
      <c r="IFK1216" s="204">
        <v>7</v>
      </c>
      <c r="IFL1216" s="204">
        <v>2</v>
      </c>
      <c r="IFM1216" s="205" t="s">
        <v>237</v>
      </c>
      <c r="IFN1216" s="206">
        <v>111</v>
      </c>
      <c r="IFO1216" s="110">
        <v>211</v>
      </c>
      <c r="IFP1216" s="147">
        <v>344.68</v>
      </c>
      <c r="IFQ1216" s="109" t="s">
        <v>30</v>
      </c>
      <c r="IFR1216" s="256" t="s">
        <v>26</v>
      </c>
      <c r="IFS1216" s="204">
        <v>7</v>
      </c>
      <c r="IFT1216" s="204">
        <v>2</v>
      </c>
      <c r="IFU1216" s="205" t="s">
        <v>237</v>
      </c>
      <c r="IFV1216" s="206">
        <v>111</v>
      </c>
      <c r="IFW1216" s="110">
        <v>211</v>
      </c>
      <c r="IFX1216" s="147">
        <v>344.68</v>
      </c>
      <c r="IFY1216" s="109" t="s">
        <v>30</v>
      </c>
      <c r="IFZ1216" s="256" t="s">
        <v>26</v>
      </c>
      <c r="IGA1216" s="204">
        <v>7</v>
      </c>
      <c r="IGB1216" s="204">
        <v>2</v>
      </c>
      <c r="IGC1216" s="205" t="s">
        <v>237</v>
      </c>
      <c r="IGD1216" s="206">
        <v>111</v>
      </c>
      <c r="IGE1216" s="110">
        <v>211</v>
      </c>
      <c r="IGF1216" s="147">
        <v>344.68</v>
      </c>
      <c r="IGG1216" s="109" t="s">
        <v>30</v>
      </c>
      <c r="IGH1216" s="256" t="s">
        <v>26</v>
      </c>
      <c r="IGI1216" s="204">
        <v>7</v>
      </c>
      <c r="IGJ1216" s="204">
        <v>2</v>
      </c>
      <c r="IGK1216" s="205" t="s">
        <v>237</v>
      </c>
      <c r="IGL1216" s="206">
        <v>111</v>
      </c>
      <c r="IGM1216" s="110">
        <v>211</v>
      </c>
      <c r="IGN1216" s="147">
        <v>344.68</v>
      </c>
      <c r="IGO1216" s="109" t="s">
        <v>30</v>
      </c>
      <c r="IGP1216" s="256" t="s">
        <v>26</v>
      </c>
      <c r="IGQ1216" s="204">
        <v>7</v>
      </c>
      <c r="IGR1216" s="204">
        <v>2</v>
      </c>
      <c r="IGS1216" s="205" t="s">
        <v>237</v>
      </c>
      <c r="IGT1216" s="206">
        <v>111</v>
      </c>
      <c r="IGU1216" s="110">
        <v>211</v>
      </c>
      <c r="IGV1216" s="147">
        <v>344.68</v>
      </c>
      <c r="IGW1216" s="109" t="s">
        <v>30</v>
      </c>
      <c r="IGX1216" s="256" t="s">
        <v>26</v>
      </c>
      <c r="IGY1216" s="204">
        <v>7</v>
      </c>
      <c r="IGZ1216" s="204">
        <v>2</v>
      </c>
      <c r="IHA1216" s="205" t="s">
        <v>237</v>
      </c>
      <c r="IHB1216" s="206">
        <v>111</v>
      </c>
      <c r="IHC1216" s="110">
        <v>211</v>
      </c>
      <c r="IHD1216" s="147">
        <v>344.68</v>
      </c>
      <c r="IHE1216" s="109" t="s">
        <v>30</v>
      </c>
      <c r="IHF1216" s="256" t="s">
        <v>26</v>
      </c>
      <c r="IHG1216" s="204">
        <v>7</v>
      </c>
      <c r="IHH1216" s="204">
        <v>2</v>
      </c>
      <c r="IHI1216" s="205" t="s">
        <v>237</v>
      </c>
      <c r="IHJ1216" s="206">
        <v>111</v>
      </c>
      <c r="IHK1216" s="110">
        <v>211</v>
      </c>
      <c r="IHL1216" s="147">
        <v>344.68</v>
      </c>
      <c r="IHM1216" s="109" t="s">
        <v>30</v>
      </c>
      <c r="IHN1216" s="256" t="s">
        <v>26</v>
      </c>
      <c r="IHO1216" s="204">
        <v>7</v>
      </c>
      <c r="IHP1216" s="204">
        <v>2</v>
      </c>
      <c r="IHQ1216" s="205" t="s">
        <v>237</v>
      </c>
      <c r="IHR1216" s="206">
        <v>111</v>
      </c>
      <c r="IHS1216" s="110">
        <v>211</v>
      </c>
      <c r="IHT1216" s="147">
        <v>344.68</v>
      </c>
      <c r="IHU1216" s="109" t="s">
        <v>30</v>
      </c>
      <c r="IHV1216" s="256" t="s">
        <v>26</v>
      </c>
      <c r="IHW1216" s="204">
        <v>7</v>
      </c>
      <c r="IHX1216" s="204">
        <v>2</v>
      </c>
      <c r="IHY1216" s="205" t="s">
        <v>237</v>
      </c>
      <c r="IHZ1216" s="206">
        <v>111</v>
      </c>
      <c r="IIA1216" s="110">
        <v>211</v>
      </c>
      <c r="IIB1216" s="147">
        <v>344.68</v>
      </c>
      <c r="IIC1216" s="109" t="s">
        <v>30</v>
      </c>
      <c r="IID1216" s="256" t="s">
        <v>26</v>
      </c>
      <c r="IIE1216" s="204">
        <v>7</v>
      </c>
      <c r="IIF1216" s="204">
        <v>2</v>
      </c>
      <c r="IIG1216" s="205" t="s">
        <v>237</v>
      </c>
      <c r="IIH1216" s="206">
        <v>111</v>
      </c>
      <c r="III1216" s="110">
        <v>211</v>
      </c>
      <c r="IIJ1216" s="147">
        <v>344.68</v>
      </c>
      <c r="IIK1216" s="109" t="s">
        <v>30</v>
      </c>
      <c r="IIL1216" s="256" t="s">
        <v>26</v>
      </c>
      <c r="IIM1216" s="204">
        <v>7</v>
      </c>
      <c r="IIN1216" s="204">
        <v>2</v>
      </c>
      <c r="IIO1216" s="205" t="s">
        <v>237</v>
      </c>
      <c r="IIP1216" s="206">
        <v>111</v>
      </c>
      <c r="IIQ1216" s="110">
        <v>211</v>
      </c>
      <c r="IIR1216" s="147">
        <v>344.68</v>
      </c>
      <c r="IIS1216" s="109" t="s">
        <v>30</v>
      </c>
      <c r="IIT1216" s="256" t="s">
        <v>26</v>
      </c>
      <c r="IIU1216" s="204">
        <v>7</v>
      </c>
      <c r="IIV1216" s="204">
        <v>2</v>
      </c>
      <c r="IIW1216" s="205" t="s">
        <v>237</v>
      </c>
      <c r="IIX1216" s="206">
        <v>111</v>
      </c>
      <c r="IIY1216" s="110">
        <v>211</v>
      </c>
      <c r="IIZ1216" s="147">
        <v>344.68</v>
      </c>
      <c r="IJA1216" s="109" t="s">
        <v>30</v>
      </c>
      <c r="IJB1216" s="256" t="s">
        <v>26</v>
      </c>
      <c r="IJC1216" s="204">
        <v>7</v>
      </c>
      <c r="IJD1216" s="204">
        <v>2</v>
      </c>
      <c r="IJE1216" s="205" t="s">
        <v>237</v>
      </c>
      <c r="IJF1216" s="206">
        <v>111</v>
      </c>
      <c r="IJG1216" s="110">
        <v>211</v>
      </c>
      <c r="IJH1216" s="147">
        <v>344.68</v>
      </c>
      <c r="IJI1216" s="109" t="s">
        <v>30</v>
      </c>
      <c r="IJJ1216" s="256" t="s">
        <v>26</v>
      </c>
      <c r="IJK1216" s="204">
        <v>7</v>
      </c>
      <c r="IJL1216" s="204">
        <v>2</v>
      </c>
      <c r="IJM1216" s="205" t="s">
        <v>237</v>
      </c>
      <c r="IJN1216" s="206">
        <v>111</v>
      </c>
      <c r="IJO1216" s="110">
        <v>211</v>
      </c>
      <c r="IJP1216" s="147">
        <v>344.68</v>
      </c>
      <c r="IJQ1216" s="109" t="s">
        <v>30</v>
      </c>
      <c r="IJR1216" s="256" t="s">
        <v>26</v>
      </c>
      <c r="IJS1216" s="204">
        <v>7</v>
      </c>
      <c r="IJT1216" s="204">
        <v>2</v>
      </c>
      <c r="IJU1216" s="205" t="s">
        <v>237</v>
      </c>
      <c r="IJV1216" s="206">
        <v>111</v>
      </c>
      <c r="IJW1216" s="110">
        <v>211</v>
      </c>
      <c r="IJX1216" s="147">
        <v>344.68</v>
      </c>
      <c r="IJY1216" s="109" t="s">
        <v>30</v>
      </c>
      <c r="IJZ1216" s="256" t="s">
        <v>26</v>
      </c>
      <c r="IKA1216" s="204">
        <v>7</v>
      </c>
      <c r="IKB1216" s="204">
        <v>2</v>
      </c>
      <c r="IKC1216" s="205" t="s">
        <v>237</v>
      </c>
      <c r="IKD1216" s="206">
        <v>111</v>
      </c>
      <c r="IKE1216" s="110">
        <v>211</v>
      </c>
      <c r="IKF1216" s="147">
        <v>344.68</v>
      </c>
      <c r="IKG1216" s="109" t="s">
        <v>30</v>
      </c>
      <c r="IKH1216" s="256" t="s">
        <v>26</v>
      </c>
      <c r="IKI1216" s="204">
        <v>7</v>
      </c>
      <c r="IKJ1216" s="204">
        <v>2</v>
      </c>
      <c r="IKK1216" s="205" t="s">
        <v>237</v>
      </c>
      <c r="IKL1216" s="206">
        <v>111</v>
      </c>
      <c r="IKM1216" s="110">
        <v>211</v>
      </c>
      <c r="IKN1216" s="147">
        <v>344.68</v>
      </c>
      <c r="IKO1216" s="109" t="s">
        <v>30</v>
      </c>
      <c r="IKP1216" s="256" t="s">
        <v>26</v>
      </c>
      <c r="IKQ1216" s="204">
        <v>7</v>
      </c>
      <c r="IKR1216" s="204">
        <v>2</v>
      </c>
      <c r="IKS1216" s="205" t="s">
        <v>237</v>
      </c>
      <c r="IKT1216" s="206">
        <v>111</v>
      </c>
      <c r="IKU1216" s="110">
        <v>211</v>
      </c>
      <c r="IKV1216" s="147">
        <v>344.68</v>
      </c>
      <c r="IKW1216" s="109" t="s">
        <v>30</v>
      </c>
      <c r="IKX1216" s="256" t="s">
        <v>26</v>
      </c>
      <c r="IKY1216" s="204">
        <v>7</v>
      </c>
      <c r="IKZ1216" s="204">
        <v>2</v>
      </c>
      <c r="ILA1216" s="205" t="s">
        <v>237</v>
      </c>
      <c r="ILB1216" s="206">
        <v>111</v>
      </c>
      <c r="ILC1216" s="110">
        <v>211</v>
      </c>
      <c r="ILD1216" s="147">
        <v>344.68</v>
      </c>
      <c r="ILE1216" s="109" t="s">
        <v>30</v>
      </c>
      <c r="ILF1216" s="256" t="s">
        <v>26</v>
      </c>
      <c r="ILG1216" s="204">
        <v>7</v>
      </c>
      <c r="ILH1216" s="204">
        <v>2</v>
      </c>
      <c r="ILI1216" s="205" t="s">
        <v>237</v>
      </c>
      <c r="ILJ1216" s="206">
        <v>111</v>
      </c>
      <c r="ILK1216" s="110">
        <v>211</v>
      </c>
      <c r="ILL1216" s="147">
        <v>344.68</v>
      </c>
      <c r="ILM1216" s="109" t="s">
        <v>30</v>
      </c>
      <c r="ILN1216" s="256" t="s">
        <v>26</v>
      </c>
      <c r="ILO1216" s="204">
        <v>7</v>
      </c>
      <c r="ILP1216" s="204">
        <v>2</v>
      </c>
      <c r="ILQ1216" s="205" t="s">
        <v>237</v>
      </c>
      <c r="ILR1216" s="206">
        <v>111</v>
      </c>
      <c r="ILS1216" s="110">
        <v>211</v>
      </c>
      <c r="ILT1216" s="147">
        <v>344.68</v>
      </c>
      <c r="ILU1216" s="109" t="s">
        <v>30</v>
      </c>
      <c r="ILV1216" s="256" t="s">
        <v>26</v>
      </c>
      <c r="ILW1216" s="204">
        <v>7</v>
      </c>
      <c r="ILX1216" s="204">
        <v>2</v>
      </c>
      <c r="ILY1216" s="205" t="s">
        <v>237</v>
      </c>
      <c r="ILZ1216" s="206">
        <v>111</v>
      </c>
      <c r="IMA1216" s="110">
        <v>211</v>
      </c>
      <c r="IMB1216" s="147">
        <v>344.68</v>
      </c>
      <c r="IMC1216" s="109" t="s">
        <v>30</v>
      </c>
      <c r="IMD1216" s="256" t="s">
        <v>26</v>
      </c>
      <c r="IME1216" s="204">
        <v>7</v>
      </c>
      <c r="IMF1216" s="204">
        <v>2</v>
      </c>
      <c r="IMG1216" s="205" t="s">
        <v>237</v>
      </c>
      <c r="IMH1216" s="206">
        <v>111</v>
      </c>
      <c r="IMI1216" s="110">
        <v>211</v>
      </c>
      <c r="IMJ1216" s="147">
        <v>344.68</v>
      </c>
      <c r="IMK1216" s="109" t="s">
        <v>30</v>
      </c>
      <c r="IML1216" s="256" t="s">
        <v>26</v>
      </c>
      <c r="IMM1216" s="204">
        <v>7</v>
      </c>
      <c r="IMN1216" s="204">
        <v>2</v>
      </c>
      <c r="IMO1216" s="205" t="s">
        <v>237</v>
      </c>
      <c r="IMP1216" s="206">
        <v>111</v>
      </c>
      <c r="IMQ1216" s="110">
        <v>211</v>
      </c>
      <c r="IMR1216" s="147">
        <v>344.68</v>
      </c>
      <c r="IMS1216" s="109" t="s">
        <v>30</v>
      </c>
      <c r="IMT1216" s="256" t="s">
        <v>26</v>
      </c>
      <c r="IMU1216" s="204">
        <v>7</v>
      </c>
      <c r="IMV1216" s="204">
        <v>2</v>
      </c>
      <c r="IMW1216" s="205" t="s">
        <v>237</v>
      </c>
      <c r="IMX1216" s="206">
        <v>111</v>
      </c>
      <c r="IMY1216" s="110">
        <v>211</v>
      </c>
      <c r="IMZ1216" s="147">
        <v>344.68</v>
      </c>
      <c r="INA1216" s="109" t="s">
        <v>30</v>
      </c>
      <c r="INB1216" s="256" t="s">
        <v>26</v>
      </c>
      <c r="INC1216" s="204">
        <v>7</v>
      </c>
      <c r="IND1216" s="204">
        <v>2</v>
      </c>
      <c r="INE1216" s="205" t="s">
        <v>237</v>
      </c>
      <c r="INF1216" s="206">
        <v>111</v>
      </c>
      <c r="ING1216" s="110">
        <v>211</v>
      </c>
      <c r="INH1216" s="147">
        <v>344.68</v>
      </c>
      <c r="INI1216" s="109" t="s">
        <v>30</v>
      </c>
      <c r="INJ1216" s="256" t="s">
        <v>26</v>
      </c>
      <c r="INK1216" s="204">
        <v>7</v>
      </c>
      <c r="INL1216" s="204">
        <v>2</v>
      </c>
      <c r="INM1216" s="205" t="s">
        <v>237</v>
      </c>
      <c r="INN1216" s="206">
        <v>111</v>
      </c>
      <c r="INO1216" s="110">
        <v>211</v>
      </c>
      <c r="INP1216" s="147">
        <v>344.68</v>
      </c>
      <c r="INQ1216" s="109" t="s">
        <v>30</v>
      </c>
      <c r="INR1216" s="256" t="s">
        <v>26</v>
      </c>
      <c r="INS1216" s="204">
        <v>7</v>
      </c>
      <c r="INT1216" s="204">
        <v>2</v>
      </c>
      <c r="INU1216" s="205" t="s">
        <v>237</v>
      </c>
      <c r="INV1216" s="206">
        <v>111</v>
      </c>
      <c r="INW1216" s="110">
        <v>211</v>
      </c>
      <c r="INX1216" s="147">
        <v>344.68</v>
      </c>
      <c r="INY1216" s="109" t="s">
        <v>30</v>
      </c>
      <c r="INZ1216" s="256" t="s">
        <v>26</v>
      </c>
      <c r="IOA1216" s="204">
        <v>7</v>
      </c>
      <c r="IOB1216" s="204">
        <v>2</v>
      </c>
      <c r="IOC1216" s="205" t="s">
        <v>237</v>
      </c>
      <c r="IOD1216" s="206">
        <v>111</v>
      </c>
      <c r="IOE1216" s="110">
        <v>211</v>
      </c>
      <c r="IOF1216" s="147">
        <v>344.68</v>
      </c>
      <c r="IOG1216" s="109" t="s">
        <v>30</v>
      </c>
      <c r="IOH1216" s="256" t="s">
        <v>26</v>
      </c>
      <c r="IOI1216" s="204">
        <v>7</v>
      </c>
      <c r="IOJ1216" s="204">
        <v>2</v>
      </c>
      <c r="IOK1216" s="205" t="s">
        <v>237</v>
      </c>
      <c r="IOL1216" s="206">
        <v>111</v>
      </c>
      <c r="IOM1216" s="110">
        <v>211</v>
      </c>
      <c r="ION1216" s="147">
        <v>344.68</v>
      </c>
      <c r="IOO1216" s="109" t="s">
        <v>30</v>
      </c>
      <c r="IOP1216" s="256" t="s">
        <v>26</v>
      </c>
      <c r="IOQ1216" s="204">
        <v>7</v>
      </c>
      <c r="IOR1216" s="204">
        <v>2</v>
      </c>
      <c r="IOS1216" s="205" t="s">
        <v>237</v>
      </c>
      <c r="IOT1216" s="206">
        <v>111</v>
      </c>
      <c r="IOU1216" s="110">
        <v>211</v>
      </c>
      <c r="IOV1216" s="147">
        <v>344.68</v>
      </c>
      <c r="IOW1216" s="109" t="s">
        <v>30</v>
      </c>
      <c r="IOX1216" s="256" t="s">
        <v>26</v>
      </c>
      <c r="IOY1216" s="204">
        <v>7</v>
      </c>
      <c r="IOZ1216" s="204">
        <v>2</v>
      </c>
      <c r="IPA1216" s="205" t="s">
        <v>237</v>
      </c>
      <c r="IPB1216" s="206">
        <v>111</v>
      </c>
      <c r="IPC1216" s="110">
        <v>211</v>
      </c>
      <c r="IPD1216" s="147">
        <v>344.68</v>
      </c>
      <c r="IPE1216" s="109" t="s">
        <v>30</v>
      </c>
      <c r="IPF1216" s="256" t="s">
        <v>26</v>
      </c>
      <c r="IPG1216" s="204">
        <v>7</v>
      </c>
      <c r="IPH1216" s="204">
        <v>2</v>
      </c>
      <c r="IPI1216" s="205" t="s">
        <v>237</v>
      </c>
      <c r="IPJ1216" s="206">
        <v>111</v>
      </c>
      <c r="IPK1216" s="110">
        <v>211</v>
      </c>
      <c r="IPL1216" s="147">
        <v>344.68</v>
      </c>
      <c r="IPM1216" s="109" t="s">
        <v>30</v>
      </c>
      <c r="IPN1216" s="256" t="s">
        <v>26</v>
      </c>
      <c r="IPO1216" s="204">
        <v>7</v>
      </c>
      <c r="IPP1216" s="204">
        <v>2</v>
      </c>
      <c r="IPQ1216" s="205" t="s">
        <v>237</v>
      </c>
      <c r="IPR1216" s="206">
        <v>111</v>
      </c>
      <c r="IPS1216" s="110">
        <v>211</v>
      </c>
      <c r="IPT1216" s="147">
        <v>344.68</v>
      </c>
      <c r="IPU1216" s="109" t="s">
        <v>30</v>
      </c>
      <c r="IPV1216" s="256" t="s">
        <v>26</v>
      </c>
      <c r="IPW1216" s="204">
        <v>7</v>
      </c>
      <c r="IPX1216" s="204">
        <v>2</v>
      </c>
      <c r="IPY1216" s="205" t="s">
        <v>237</v>
      </c>
      <c r="IPZ1216" s="206">
        <v>111</v>
      </c>
      <c r="IQA1216" s="110">
        <v>211</v>
      </c>
      <c r="IQB1216" s="147">
        <v>344.68</v>
      </c>
      <c r="IQC1216" s="109" t="s">
        <v>30</v>
      </c>
      <c r="IQD1216" s="256" t="s">
        <v>26</v>
      </c>
      <c r="IQE1216" s="204">
        <v>7</v>
      </c>
      <c r="IQF1216" s="204">
        <v>2</v>
      </c>
      <c r="IQG1216" s="205" t="s">
        <v>237</v>
      </c>
      <c r="IQH1216" s="206">
        <v>111</v>
      </c>
      <c r="IQI1216" s="110">
        <v>211</v>
      </c>
      <c r="IQJ1216" s="147">
        <v>344.68</v>
      </c>
      <c r="IQK1216" s="109" t="s">
        <v>30</v>
      </c>
      <c r="IQL1216" s="256" t="s">
        <v>26</v>
      </c>
      <c r="IQM1216" s="204">
        <v>7</v>
      </c>
      <c r="IQN1216" s="204">
        <v>2</v>
      </c>
      <c r="IQO1216" s="205" t="s">
        <v>237</v>
      </c>
      <c r="IQP1216" s="206">
        <v>111</v>
      </c>
      <c r="IQQ1216" s="110">
        <v>211</v>
      </c>
      <c r="IQR1216" s="147">
        <v>344.68</v>
      </c>
      <c r="IQS1216" s="109" t="s">
        <v>30</v>
      </c>
      <c r="IQT1216" s="256" t="s">
        <v>26</v>
      </c>
      <c r="IQU1216" s="204">
        <v>7</v>
      </c>
      <c r="IQV1216" s="204">
        <v>2</v>
      </c>
      <c r="IQW1216" s="205" t="s">
        <v>237</v>
      </c>
      <c r="IQX1216" s="206">
        <v>111</v>
      </c>
      <c r="IQY1216" s="110">
        <v>211</v>
      </c>
      <c r="IQZ1216" s="147">
        <v>344.68</v>
      </c>
      <c r="IRA1216" s="109" t="s">
        <v>30</v>
      </c>
      <c r="IRB1216" s="256" t="s">
        <v>26</v>
      </c>
      <c r="IRC1216" s="204">
        <v>7</v>
      </c>
      <c r="IRD1216" s="204">
        <v>2</v>
      </c>
      <c r="IRE1216" s="205" t="s">
        <v>237</v>
      </c>
      <c r="IRF1216" s="206">
        <v>111</v>
      </c>
      <c r="IRG1216" s="110">
        <v>211</v>
      </c>
      <c r="IRH1216" s="147">
        <v>344.68</v>
      </c>
      <c r="IRI1216" s="109" t="s">
        <v>30</v>
      </c>
      <c r="IRJ1216" s="256" t="s">
        <v>26</v>
      </c>
      <c r="IRK1216" s="204">
        <v>7</v>
      </c>
      <c r="IRL1216" s="204">
        <v>2</v>
      </c>
      <c r="IRM1216" s="205" t="s">
        <v>237</v>
      </c>
      <c r="IRN1216" s="206">
        <v>111</v>
      </c>
      <c r="IRO1216" s="110">
        <v>211</v>
      </c>
      <c r="IRP1216" s="147">
        <v>344.68</v>
      </c>
      <c r="IRQ1216" s="109" t="s">
        <v>30</v>
      </c>
      <c r="IRR1216" s="256" t="s">
        <v>26</v>
      </c>
      <c r="IRS1216" s="204">
        <v>7</v>
      </c>
      <c r="IRT1216" s="204">
        <v>2</v>
      </c>
      <c r="IRU1216" s="205" t="s">
        <v>237</v>
      </c>
      <c r="IRV1216" s="206">
        <v>111</v>
      </c>
      <c r="IRW1216" s="110">
        <v>211</v>
      </c>
      <c r="IRX1216" s="147">
        <v>344.68</v>
      </c>
      <c r="IRY1216" s="109" t="s">
        <v>30</v>
      </c>
      <c r="IRZ1216" s="256" t="s">
        <v>26</v>
      </c>
      <c r="ISA1216" s="204">
        <v>7</v>
      </c>
      <c r="ISB1216" s="204">
        <v>2</v>
      </c>
      <c r="ISC1216" s="205" t="s">
        <v>237</v>
      </c>
      <c r="ISD1216" s="206">
        <v>111</v>
      </c>
      <c r="ISE1216" s="110">
        <v>211</v>
      </c>
      <c r="ISF1216" s="147">
        <v>344.68</v>
      </c>
      <c r="ISG1216" s="109" t="s">
        <v>30</v>
      </c>
      <c r="ISH1216" s="256" t="s">
        <v>26</v>
      </c>
      <c r="ISI1216" s="204">
        <v>7</v>
      </c>
      <c r="ISJ1216" s="204">
        <v>2</v>
      </c>
      <c r="ISK1216" s="205" t="s">
        <v>237</v>
      </c>
      <c r="ISL1216" s="206">
        <v>111</v>
      </c>
      <c r="ISM1216" s="110">
        <v>211</v>
      </c>
      <c r="ISN1216" s="147">
        <v>344.68</v>
      </c>
      <c r="ISO1216" s="109" t="s">
        <v>30</v>
      </c>
      <c r="ISP1216" s="256" t="s">
        <v>26</v>
      </c>
      <c r="ISQ1216" s="204">
        <v>7</v>
      </c>
      <c r="ISR1216" s="204">
        <v>2</v>
      </c>
      <c r="ISS1216" s="205" t="s">
        <v>237</v>
      </c>
      <c r="IST1216" s="206">
        <v>111</v>
      </c>
      <c r="ISU1216" s="110">
        <v>211</v>
      </c>
      <c r="ISV1216" s="147">
        <v>344.68</v>
      </c>
      <c r="ISW1216" s="109" t="s">
        <v>30</v>
      </c>
      <c r="ISX1216" s="256" t="s">
        <v>26</v>
      </c>
      <c r="ISY1216" s="204">
        <v>7</v>
      </c>
      <c r="ISZ1216" s="204">
        <v>2</v>
      </c>
      <c r="ITA1216" s="205" t="s">
        <v>237</v>
      </c>
      <c r="ITB1216" s="206">
        <v>111</v>
      </c>
      <c r="ITC1216" s="110">
        <v>211</v>
      </c>
      <c r="ITD1216" s="147">
        <v>344.68</v>
      </c>
      <c r="ITE1216" s="109" t="s">
        <v>30</v>
      </c>
      <c r="ITF1216" s="256" t="s">
        <v>26</v>
      </c>
      <c r="ITG1216" s="204">
        <v>7</v>
      </c>
      <c r="ITH1216" s="204">
        <v>2</v>
      </c>
      <c r="ITI1216" s="205" t="s">
        <v>237</v>
      </c>
      <c r="ITJ1216" s="206">
        <v>111</v>
      </c>
      <c r="ITK1216" s="110">
        <v>211</v>
      </c>
      <c r="ITL1216" s="147">
        <v>344.68</v>
      </c>
      <c r="ITM1216" s="109" t="s">
        <v>30</v>
      </c>
      <c r="ITN1216" s="256" t="s">
        <v>26</v>
      </c>
      <c r="ITO1216" s="204">
        <v>7</v>
      </c>
      <c r="ITP1216" s="204">
        <v>2</v>
      </c>
      <c r="ITQ1216" s="205" t="s">
        <v>237</v>
      </c>
      <c r="ITR1216" s="206">
        <v>111</v>
      </c>
      <c r="ITS1216" s="110">
        <v>211</v>
      </c>
      <c r="ITT1216" s="147">
        <v>344.68</v>
      </c>
      <c r="ITU1216" s="109" t="s">
        <v>30</v>
      </c>
      <c r="ITV1216" s="256" t="s">
        <v>26</v>
      </c>
      <c r="ITW1216" s="204">
        <v>7</v>
      </c>
      <c r="ITX1216" s="204">
        <v>2</v>
      </c>
      <c r="ITY1216" s="205" t="s">
        <v>237</v>
      </c>
      <c r="ITZ1216" s="206">
        <v>111</v>
      </c>
      <c r="IUA1216" s="110">
        <v>211</v>
      </c>
      <c r="IUB1216" s="147">
        <v>344.68</v>
      </c>
      <c r="IUC1216" s="109" t="s">
        <v>30</v>
      </c>
      <c r="IUD1216" s="256" t="s">
        <v>26</v>
      </c>
      <c r="IUE1216" s="204">
        <v>7</v>
      </c>
      <c r="IUF1216" s="204">
        <v>2</v>
      </c>
      <c r="IUG1216" s="205" t="s">
        <v>237</v>
      </c>
      <c r="IUH1216" s="206">
        <v>111</v>
      </c>
      <c r="IUI1216" s="110">
        <v>211</v>
      </c>
      <c r="IUJ1216" s="147">
        <v>344.68</v>
      </c>
      <c r="IUK1216" s="109" t="s">
        <v>30</v>
      </c>
      <c r="IUL1216" s="256" t="s">
        <v>26</v>
      </c>
      <c r="IUM1216" s="204">
        <v>7</v>
      </c>
      <c r="IUN1216" s="204">
        <v>2</v>
      </c>
      <c r="IUO1216" s="205" t="s">
        <v>237</v>
      </c>
      <c r="IUP1216" s="206">
        <v>111</v>
      </c>
      <c r="IUQ1216" s="110">
        <v>211</v>
      </c>
      <c r="IUR1216" s="147">
        <v>344.68</v>
      </c>
      <c r="IUS1216" s="109" t="s">
        <v>30</v>
      </c>
      <c r="IUT1216" s="256" t="s">
        <v>26</v>
      </c>
      <c r="IUU1216" s="204">
        <v>7</v>
      </c>
      <c r="IUV1216" s="204">
        <v>2</v>
      </c>
      <c r="IUW1216" s="205" t="s">
        <v>237</v>
      </c>
      <c r="IUX1216" s="206">
        <v>111</v>
      </c>
      <c r="IUY1216" s="110">
        <v>211</v>
      </c>
      <c r="IUZ1216" s="147">
        <v>344.68</v>
      </c>
      <c r="IVA1216" s="109" t="s">
        <v>30</v>
      </c>
      <c r="IVB1216" s="256" t="s">
        <v>26</v>
      </c>
      <c r="IVC1216" s="204">
        <v>7</v>
      </c>
      <c r="IVD1216" s="204">
        <v>2</v>
      </c>
      <c r="IVE1216" s="205" t="s">
        <v>237</v>
      </c>
      <c r="IVF1216" s="206">
        <v>111</v>
      </c>
      <c r="IVG1216" s="110">
        <v>211</v>
      </c>
      <c r="IVH1216" s="147">
        <v>344.68</v>
      </c>
      <c r="IVI1216" s="109" t="s">
        <v>30</v>
      </c>
      <c r="IVJ1216" s="256" t="s">
        <v>26</v>
      </c>
      <c r="IVK1216" s="204">
        <v>7</v>
      </c>
      <c r="IVL1216" s="204">
        <v>2</v>
      </c>
      <c r="IVM1216" s="205" t="s">
        <v>237</v>
      </c>
      <c r="IVN1216" s="206">
        <v>111</v>
      </c>
      <c r="IVO1216" s="110">
        <v>211</v>
      </c>
      <c r="IVP1216" s="147">
        <v>344.68</v>
      </c>
      <c r="IVQ1216" s="109" t="s">
        <v>30</v>
      </c>
      <c r="IVR1216" s="256" t="s">
        <v>26</v>
      </c>
      <c r="IVS1216" s="204">
        <v>7</v>
      </c>
      <c r="IVT1216" s="204">
        <v>2</v>
      </c>
      <c r="IVU1216" s="205" t="s">
        <v>237</v>
      </c>
      <c r="IVV1216" s="206">
        <v>111</v>
      </c>
      <c r="IVW1216" s="110">
        <v>211</v>
      </c>
      <c r="IVX1216" s="147">
        <v>344.68</v>
      </c>
      <c r="IVY1216" s="109" t="s">
        <v>30</v>
      </c>
      <c r="IVZ1216" s="256" t="s">
        <v>26</v>
      </c>
      <c r="IWA1216" s="204">
        <v>7</v>
      </c>
      <c r="IWB1216" s="204">
        <v>2</v>
      </c>
      <c r="IWC1216" s="205" t="s">
        <v>237</v>
      </c>
      <c r="IWD1216" s="206">
        <v>111</v>
      </c>
      <c r="IWE1216" s="110">
        <v>211</v>
      </c>
      <c r="IWF1216" s="147">
        <v>344.68</v>
      </c>
      <c r="IWG1216" s="109" t="s">
        <v>30</v>
      </c>
      <c r="IWH1216" s="256" t="s">
        <v>26</v>
      </c>
      <c r="IWI1216" s="204">
        <v>7</v>
      </c>
      <c r="IWJ1216" s="204">
        <v>2</v>
      </c>
      <c r="IWK1216" s="205" t="s">
        <v>237</v>
      </c>
      <c r="IWL1216" s="206">
        <v>111</v>
      </c>
      <c r="IWM1216" s="110">
        <v>211</v>
      </c>
      <c r="IWN1216" s="147">
        <v>344.68</v>
      </c>
      <c r="IWO1216" s="109" t="s">
        <v>30</v>
      </c>
      <c r="IWP1216" s="256" t="s">
        <v>26</v>
      </c>
      <c r="IWQ1216" s="204">
        <v>7</v>
      </c>
      <c r="IWR1216" s="204">
        <v>2</v>
      </c>
      <c r="IWS1216" s="205" t="s">
        <v>237</v>
      </c>
      <c r="IWT1216" s="206">
        <v>111</v>
      </c>
      <c r="IWU1216" s="110">
        <v>211</v>
      </c>
      <c r="IWV1216" s="147">
        <v>344.68</v>
      </c>
      <c r="IWW1216" s="109" t="s">
        <v>30</v>
      </c>
      <c r="IWX1216" s="256" t="s">
        <v>26</v>
      </c>
      <c r="IWY1216" s="204">
        <v>7</v>
      </c>
      <c r="IWZ1216" s="204">
        <v>2</v>
      </c>
      <c r="IXA1216" s="205" t="s">
        <v>237</v>
      </c>
      <c r="IXB1216" s="206">
        <v>111</v>
      </c>
      <c r="IXC1216" s="110">
        <v>211</v>
      </c>
      <c r="IXD1216" s="147">
        <v>344.68</v>
      </c>
      <c r="IXE1216" s="109" t="s">
        <v>30</v>
      </c>
      <c r="IXF1216" s="256" t="s">
        <v>26</v>
      </c>
      <c r="IXG1216" s="204">
        <v>7</v>
      </c>
      <c r="IXH1216" s="204">
        <v>2</v>
      </c>
      <c r="IXI1216" s="205" t="s">
        <v>237</v>
      </c>
      <c r="IXJ1216" s="206">
        <v>111</v>
      </c>
      <c r="IXK1216" s="110">
        <v>211</v>
      </c>
      <c r="IXL1216" s="147">
        <v>344.68</v>
      </c>
      <c r="IXM1216" s="109" t="s">
        <v>30</v>
      </c>
      <c r="IXN1216" s="256" t="s">
        <v>26</v>
      </c>
      <c r="IXO1216" s="204">
        <v>7</v>
      </c>
      <c r="IXP1216" s="204">
        <v>2</v>
      </c>
      <c r="IXQ1216" s="205" t="s">
        <v>237</v>
      </c>
      <c r="IXR1216" s="206">
        <v>111</v>
      </c>
      <c r="IXS1216" s="110">
        <v>211</v>
      </c>
      <c r="IXT1216" s="147">
        <v>344.68</v>
      </c>
      <c r="IXU1216" s="109" t="s">
        <v>30</v>
      </c>
      <c r="IXV1216" s="256" t="s">
        <v>26</v>
      </c>
      <c r="IXW1216" s="204">
        <v>7</v>
      </c>
      <c r="IXX1216" s="204">
        <v>2</v>
      </c>
      <c r="IXY1216" s="205" t="s">
        <v>237</v>
      </c>
      <c r="IXZ1216" s="206">
        <v>111</v>
      </c>
      <c r="IYA1216" s="110">
        <v>211</v>
      </c>
      <c r="IYB1216" s="147">
        <v>344.68</v>
      </c>
      <c r="IYC1216" s="109" t="s">
        <v>30</v>
      </c>
      <c r="IYD1216" s="256" t="s">
        <v>26</v>
      </c>
      <c r="IYE1216" s="204">
        <v>7</v>
      </c>
      <c r="IYF1216" s="204">
        <v>2</v>
      </c>
      <c r="IYG1216" s="205" t="s">
        <v>237</v>
      </c>
      <c r="IYH1216" s="206">
        <v>111</v>
      </c>
      <c r="IYI1216" s="110">
        <v>211</v>
      </c>
      <c r="IYJ1216" s="147">
        <v>344.68</v>
      </c>
      <c r="IYK1216" s="109" t="s">
        <v>30</v>
      </c>
      <c r="IYL1216" s="256" t="s">
        <v>26</v>
      </c>
      <c r="IYM1216" s="204">
        <v>7</v>
      </c>
      <c r="IYN1216" s="204">
        <v>2</v>
      </c>
      <c r="IYO1216" s="205" t="s">
        <v>237</v>
      </c>
      <c r="IYP1216" s="206">
        <v>111</v>
      </c>
      <c r="IYQ1216" s="110">
        <v>211</v>
      </c>
      <c r="IYR1216" s="147">
        <v>344.68</v>
      </c>
      <c r="IYS1216" s="109" t="s">
        <v>30</v>
      </c>
      <c r="IYT1216" s="256" t="s">
        <v>26</v>
      </c>
      <c r="IYU1216" s="204">
        <v>7</v>
      </c>
      <c r="IYV1216" s="204">
        <v>2</v>
      </c>
      <c r="IYW1216" s="205" t="s">
        <v>237</v>
      </c>
      <c r="IYX1216" s="206">
        <v>111</v>
      </c>
      <c r="IYY1216" s="110">
        <v>211</v>
      </c>
      <c r="IYZ1216" s="147">
        <v>344.68</v>
      </c>
      <c r="IZA1216" s="109" t="s">
        <v>30</v>
      </c>
      <c r="IZB1216" s="256" t="s">
        <v>26</v>
      </c>
      <c r="IZC1216" s="204">
        <v>7</v>
      </c>
      <c r="IZD1216" s="204">
        <v>2</v>
      </c>
      <c r="IZE1216" s="205" t="s">
        <v>237</v>
      </c>
      <c r="IZF1216" s="206">
        <v>111</v>
      </c>
      <c r="IZG1216" s="110">
        <v>211</v>
      </c>
      <c r="IZH1216" s="147">
        <v>344.68</v>
      </c>
      <c r="IZI1216" s="109" t="s">
        <v>30</v>
      </c>
      <c r="IZJ1216" s="256" t="s">
        <v>26</v>
      </c>
      <c r="IZK1216" s="204">
        <v>7</v>
      </c>
      <c r="IZL1216" s="204">
        <v>2</v>
      </c>
      <c r="IZM1216" s="205" t="s">
        <v>237</v>
      </c>
      <c r="IZN1216" s="206">
        <v>111</v>
      </c>
      <c r="IZO1216" s="110">
        <v>211</v>
      </c>
      <c r="IZP1216" s="147">
        <v>344.68</v>
      </c>
      <c r="IZQ1216" s="109" t="s">
        <v>30</v>
      </c>
      <c r="IZR1216" s="256" t="s">
        <v>26</v>
      </c>
      <c r="IZS1216" s="204">
        <v>7</v>
      </c>
      <c r="IZT1216" s="204">
        <v>2</v>
      </c>
      <c r="IZU1216" s="205" t="s">
        <v>237</v>
      </c>
      <c r="IZV1216" s="206">
        <v>111</v>
      </c>
      <c r="IZW1216" s="110">
        <v>211</v>
      </c>
      <c r="IZX1216" s="147">
        <v>344.68</v>
      </c>
      <c r="IZY1216" s="109" t="s">
        <v>30</v>
      </c>
      <c r="IZZ1216" s="256" t="s">
        <v>26</v>
      </c>
      <c r="JAA1216" s="204">
        <v>7</v>
      </c>
      <c r="JAB1216" s="204">
        <v>2</v>
      </c>
      <c r="JAC1216" s="205" t="s">
        <v>237</v>
      </c>
      <c r="JAD1216" s="206">
        <v>111</v>
      </c>
      <c r="JAE1216" s="110">
        <v>211</v>
      </c>
      <c r="JAF1216" s="147">
        <v>344.68</v>
      </c>
      <c r="JAG1216" s="109" t="s">
        <v>30</v>
      </c>
      <c r="JAH1216" s="256" t="s">
        <v>26</v>
      </c>
      <c r="JAI1216" s="204">
        <v>7</v>
      </c>
      <c r="JAJ1216" s="204">
        <v>2</v>
      </c>
      <c r="JAK1216" s="205" t="s">
        <v>237</v>
      </c>
      <c r="JAL1216" s="206">
        <v>111</v>
      </c>
      <c r="JAM1216" s="110">
        <v>211</v>
      </c>
      <c r="JAN1216" s="147">
        <v>344.68</v>
      </c>
      <c r="JAO1216" s="109" t="s">
        <v>30</v>
      </c>
      <c r="JAP1216" s="256" t="s">
        <v>26</v>
      </c>
      <c r="JAQ1216" s="204">
        <v>7</v>
      </c>
      <c r="JAR1216" s="204">
        <v>2</v>
      </c>
      <c r="JAS1216" s="205" t="s">
        <v>237</v>
      </c>
      <c r="JAT1216" s="206">
        <v>111</v>
      </c>
      <c r="JAU1216" s="110">
        <v>211</v>
      </c>
      <c r="JAV1216" s="147">
        <v>344.68</v>
      </c>
      <c r="JAW1216" s="109" t="s">
        <v>30</v>
      </c>
      <c r="JAX1216" s="256" t="s">
        <v>26</v>
      </c>
      <c r="JAY1216" s="204">
        <v>7</v>
      </c>
      <c r="JAZ1216" s="204">
        <v>2</v>
      </c>
      <c r="JBA1216" s="205" t="s">
        <v>237</v>
      </c>
      <c r="JBB1216" s="206">
        <v>111</v>
      </c>
      <c r="JBC1216" s="110">
        <v>211</v>
      </c>
      <c r="JBD1216" s="147">
        <v>344.68</v>
      </c>
      <c r="JBE1216" s="109" t="s">
        <v>30</v>
      </c>
      <c r="JBF1216" s="256" t="s">
        <v>26</v>
      </c>
      <c r="JBG1216" s="204">
        <v>7</v>
      </c>
      <c r="JBH1216" s="204">
        <v>2</v>
      </c>
      <c r="JBI1216" s="205" t="s">
        <v>237</v>
      </c>
      <c r="JBJ1216" s="206">
        <v>111</v>
      </c>
      <c r="JBK1216" s="110">
        <v>211</v>
      </c>
      <c r="JBL1216" s="147">
        <v>344.68</v>
      </c>
      <c r="JBM1216" s="109" t="s">
        <v>30</v>
      </c>
      <c r="JBN1216" s="256" t="s">
        <v>26</v>
      </c>
      <c r="JBO1216" s="204">
        <v>7</v>
      </c>
      <c r="JBP1216" s="204">
        <v>2</v>
      </c>
      <c r="JBQ1216" s="205" t="s">
        <v>237</v>
      </c>
      <c r="JBR1216" s="206">
        <v>111</v>
      </c>
      <c r="JBS1216" s="110">
        <v>211</v>
      </c>
      <c r="JBT1216" s="147">
        <v>344.68</v>
      </c>
      <c r="JBU1216" s="109" t="s">
        <v>30</v>
      </c>
      <c r="JBV1216" s="256" t="s">
        <v>26</v>
      </c>
      <c r="JBW1216" s="204">
        <v>7</v>
      </c>
      <c r="JBX1216" s="204">
        <v>2</v>
      </c>
      <c r="JBY1216" s="205" t="s">
        <v>237</v>
      </c>
      <c r="JBZ1216" s="206">
        <v>111</v>
      </c>
      <c r="JCA1216" s="110">
        <v>211</v>
      </c>
      <c r="JCB1216" s="147">
        <v>344.68</v>
      </c>
      <c r="JCC1216" s="109" t="s">
        <v>30</v>
      </c>
      <c r="JCD1216" s="256" t="s">
        <v>26</v>
      </c>
      <c r="JCE1216" s="204">
        <v>7</v>
      </c>
      <c r="JCF1216" s="204">
        <v>2</v>
      </c>
      <c r="JCG1216" s="205" t="s">
        <v>237</v>
      </c>
      <c r="JCH1216" s="206">
        <v>111</v>
      </c>
      <c r="JCI1216" s="110">
        <v>211</v>
      </c>
      <c r="JCJ1216" s="147">
        <v>344.68</v>
      </c>
      <c r="JCK1216" s="109" t="s">
        <v>30</v>
      </c>
      <c r="JCL1216" s="256" t="s">
        <v>26</v>
      </c>
      <c r="JCM1216" s="204">
        <v>7</v>
      </c>
      <c r="JCN1216" s="204">
        <v>2</v>
      </c>
      <c r="JCO1216" s="205" t="s">
        <v>237</v>
      </c>
      <c r="JCP1216" s="206">
        <v>111</v>
      </c>
      <c r="JCQ1216" s="110">
        <v>211</v>
      </c>
      <c r="JCR1216" s="147">
        <v>344.68</v>
      </c>
      <c r="JCS1216" s="109" t="s">
        <v>30</v>
      </c>
      <c r="JCT1216" s="256" t="s">
        <v>26</v>
      </c>
      <c r="JCU1216" s="204">
        <v>7</v>
      </c>
      <c r="JCV1216" s="204">
        <v>2</v>
      </c>
      <c r="JCW1216" s="205" t="s">
        <v>237</v>
      </c>
      <c r="JCX1216" s="206">
        <v>111</v>
      </c>
      <c r="JCY1216" s="110">
        <v>211</v>
      </c>
      <c r="JCZ1216" s="147">
        <v>344.68</v>
      </c>
      <c r="JDA1216" s="109" t="s">
        <v>30</v>
      </c>
      <c r="JDB1216" s="256" t="s">
        <v>26</v>
      </c>
      <c r="JDC1216" s="204">
        <v>7</v>
      </c>
      <c r="JDD1216" s="204">
        <v>2</v>
      </c>
      <c r="JDE1216" s="205" t="s">
        <v>237</v>
      </c>
      <c r="JDF1216" s="206">
        <v>111</v>
      </c>
      <c r="JDG1216" s="110">
        <v>211</v>
      </c>
      <c r="JDH1216" s="147">
        <v>344.68</v>
      </c>
      <c r="JDI1216" s="109" t="s">
        <v>30</v>
      </c>
      <c r="JDJ1216" s="256" t="s">
        <v>26</v>
      </c>
      <c r="JDK1216" s="204">
        <v>7</v>
      </c>
      <c r="JDL1216" s="204">
        <v>2</v>
      </c>
      <c r="JDM1216" s="205" t="s">
        <v>237</v>
      </c>
      <c r="JDN1216" s="206">
        <v>111</v>
      </c>
      <c r="JDO1216" s="110">
        <v>211</v>
      </c>
      <c r="JDP1216" s="147">
        <v>344.68</v>
      </c>
      <c r="JDQ1216" s="109" t="s">
        <v>30</v>
      </c>
      <c r="JDR1216" s="256" t="s">
        <v>26</v>
      </c>
      <c r="JDS1216" s="204">
        <v>7</v>
      </c>
      <c r="JDT1216" s="204">
        <v>2</v>
      </c>
      <c r="JDU1216" s="205" t="s">
        <v>237</v>
      </c>
      <c r="JDV1216" s="206">
        <v>111</v>
      </c>
      <c r="JDW1216" s="110">
        <v>211</v>
      </c>
      <c r="JDX1216" s="147">
        <v>344.68</v>
      </c>
      <c r="JDY1216" s="109" t="s">
        <v>30</v>
      </c>
      <c r="JDZ1216" s="256" t="s">
        <v>26</v>
      </c>
      <c r="JEA1216" s="204">
        <v>7</v>
      </c>
      <c r="JEB1216" s="204">
        <v>2</v>
      </c>
      <c r="JEC1216" s="205" t="s">
        <v>237</v>
      </c>
      <c r="JED1216" s="206">
        <v>111</v>
      </c>
      <c r="JEE1216" s="110">
        <v>211</v>
      </c>
      <c r="JEF1216" s="147">
        <v>344.68</v>
      </c>
      <c r="JEG1216" s="109" t="s">
        <v>30</v>
      </c>
      <c r="JEH1216" s="256" t="s">
        <v>26</v>
      </c>
      <c r="JEI1216" s="204">
        <v>7</v>
      </c>
      <c r="JEJ1216" s="204">
        <v>2</v>
      </c>
      <c r="JEK1216" s="205" t="s">
        <v>237</v>
      </c>
      <c r="JEL1216" s="206">
        <v>111</v>
      </c>
      <c r="JEM1216" s="110">
        <v>211</v>
      </c>
      <c r="JEN1216" s="147">
        <v>344.68</v>
      </c>
      <c r="JEO1216" s="109" t="s">
        <v>30</v>
      </c>
      <c r="JEP1216" s="256" t="s">
        <v>26</v>
      </c>
      <c r="JEQ1216" s="204">
        <v>7</v>
      </c>
      <c r="JER1216" s="204">
        <v>2</v>
      </c>
      <c r="JES1216" s="205" t="s">
        <v>237</v>
      </c>
      <c r="JET1216" s="206">
        <v>111</v>
      </c>
      <c r="JEU1216" s="110">
        <v>211</v>
      </c>
      <c r="JEV1216" s="147">
        <v>344.68</v>
      </c>
      <c r="JEW1216" s="109" t="s">
        <v>30</v>
      </c>
      <c r="JEX1216" s="256" t="s">
        <v>26</v>
      </c>
      <c r="JEY1216" s="204">
        <v>7</v>
      </c>
      <c r="JEZ1216" s="204">
        <v>2</v>
      </c>
      <c r="JFA1216" s="205" t="s">
        <v>237</v>
      </c>
      <c r="JFB1216" s="206">
        <v>111</v>
      </c>
      <c r="JFC1216" s="110">
        <v>211</v>
      </c>
      <c r="JFD1216" s="147">
        <v>344.68</v>
      </c>
      <c r="JFE1216" s="109" t="s">
        <v>30</v>
      </c>
      <c r="JFF1216" s="256" t="s">
        <v>26</v>
      </c>
      <c r="JFG1216" s="204">
        <v>7</v>
      </c>
      <c r="JFH1216" s="204">
        <v>2</v>
      </c>
      <c r="JFI1216" s="205" t="s">
        <v>237</v>
      </c>
      <c r="JFJ1216" s="206">
        <v>111</v>
      </c>
      <c r="JFK1216" s="110">
        <v>211</v>
      </c>
      <c r="JFL1216" s="147">
        <v>344.68</v>
      </c>
      <c r="JFM1216" s="109" t="s">
        <v>30</v>
      </c>
      <c r="JFN1216" s="256" t="s">
        <v>26</v>
      </c>
      <c r="JFO1216" s="204">
        <v>7</v>
      </c>
      <c r="JFP1216" s="204">
        <v>2</v>
      </c>
      <c r="JFQ1216" s="205" t="s">
        <v>237</v>
      </c>
      <c r="JFR1216" s="206">
        <v>111</v>
      </c>
      <c r="JFS1216" s="110">
        <v>211</v>
      </c>
      <c r="JFT1216" s="147">
        <v>344.68</v>
      </c>
      <c r="JFU1216" s="109" t="s">
        <v>30</v>
      </c>
      <c r="JFV1216" s="256" t="s">
        <v>26</v>
      </c>
      <c r="JFW1216" s="204">
        <v>7</v>
      </c>
      <c r="JFX1216" s="204">
        <v>2</v>
      </c>
      <c r="JFY1216" s="205" t="s">
        <v>237</v>
      </c>
      <c r="JFZ1216" s="206">
        <v>111</v>
      </c>
      <c r="JGA1216" s="110">
        <v>211</v>
      </c>
      <c r="JGB1216" s="147">
        <v>344.68</v>
      </c>
      <c r="JGC1216" s="109" t="s">
        <v>30</v>
      </c>
      <c r="JGD1216" s="256" t="s">
        <v>26</v>
      </c>
      <c r="JGE1216" s="204">
        <v>7</v>
      </c>
      <c r="JGF1216" s="204">
        <v>2</v>
      </c>
      <c r="JGG1216" s="205" t="s">
        <v>237</v>
      </c>
      <c r="JGH1216" s="206">
        <v>111</v>
      </c>
      <c r="JGI1216" s="110">
        <v>211</v>
      </c>
      <c r="JGJ1216" s="147">
        <v>344.68</v>
      </c>
      <c r="JGK1216" s="109" t="s">
        <v>30</v>
      </c>
      <c r="JGL1216" s="256" t="s">
        <v>26</v>
      </c>
      <c r="JGM1216" s="204">
        <v>7</v>
      </c>
      <c r="JGN1216" s="204">
        <v>2</v>
      </c>
      <c r="JGO1216" s="205" t="s">
        <v>237</v>
      </c>
      <c r="JGP1216" s="206">
        <v>111</v>
      </c>
      <c r="JGQ1216" s="110">
        <v>211</v>
      </c>
      <c r="JGR1216" s="147">
        <v>344.68</v>
      </c>
      <c r="JGS1216" s="109" t="s">
        <v>30</v>
      </c>
      <c r="JGT1216" s="256" t="s">
        <v>26</v>
      </c>
      <c r="JGU1216" s="204">
        <v>7</v>
      </c>
      <c r="JGV1216" s="204">
        <v>2</v>
      </c>
      <c r="JGW1216" s="205" t="s">
        <v>237</v>
      </c>
      <c r="JGX1216" s="206">
        <v>111</v>
      </c>
      <c r="JGY1216" s="110">
        <v>211</v>
      </c>
      <c r="JGZ1216" s="147">
        <v>344.68</v>
      </c>
      <c r="JHA1216" s="109" t="s">
        <v>30</v>
      </c>
      <c r="JHB1216" s="256" t="s">
        <v>26</v>
      </c>
      <c r="JHC1216" s="204">
        <v>7</v>
      </c>
      <c r="JHD1216" s="204">
        <v>2</v>
      </c>
      <c r="JHE1216" s="205" t="s">
        <v>237</v>
      </c>
      <c r="JHF1216" s="206">
        <v>111</v>
      </c>
      <c r="JHG1216" s="110">
        <v>211</v>
      </c>
      <c r="JHH1216" s="147">
        <v>344.68</v>
      </c>
      <c r="JHI1216" s="109" t="s">
        <v>30</v>
      </c>
      <c r="JHJ1216" s="256" t="s">
        <v>26</v>
      </c>
      <c r="JHK1216" s="204">
        <v>7</v>
      </c>
      <c r="JHL1216" s="204">
        <v>2</v>
      </c>
      <c r="JHM1216" s="205" t="s">
        <v>237</v>
      </c>
      <c r="JHN1216" s="206">
        <v>111</v>
      </c>
      <c r="JHO1216" s="110">
        <v>211</v>
      </c>
      <c r="JHP1216" s="147">
        <v>344.68</v>
      </c>
      <c r="JHQ1216" s="109" t="s">
        <v>30</v>
      </c>
      <c r="JHR1216" s="256" t="s">
        <v>26</v>
      </c>
      <c r="JHS1216" s="204">
        <v>7</v>
      </c>
      <c r="JHT1216" s="204">
        <v>2</v>
      </c>
      <c r="JHU1216" s="205" t="s">
        <v>237</v>
      </c>
      <c r="JHV1216" s="206">
        <v>111</v>
      </c>
      <c r="JHW1216" s="110">
        <v>211</v>
      </c>
      <c r="JHX1216" s="147">
        <v>344.68</v>
      </c>
      <c r="JHY1216" s="109" t="s">
        <v>30</v>
      </c>
      <c r="JHZ1216" s="256" t="s">
        <v>26</v>
      </c>
      <c r="JIA1216" s="204">
        <v>7</v>
      </c>
      <c r="JIB1216" s="204">
        <v>2</v>
      </c>
      <c r="JIC1216" s="205" t="s">
        <v>237</v>
      </c>
      <c r="JID1216" s="206">
        <v>111</v>
      </c>
      <c r="JIE1216" s="110">
        <v>211</v>
      </c>
      <c r="JIF1216" s="147">
        <v>344.68</v>
      </c>
      <c r="JIG1216" s="109" t="s">
        <v>30</v>
      </c>
      <c r="JIH1216" s="256" t="s">
        <v>26</v>
      </c>
      <c r="JII1216" s="204">
        <v>7</v>
      </c>
      <c r="JIJ1216" s="204">
        <v>2</v>
      </c>
      <c r="JIK1216" s="205" t="s">
        <v>237</v>
      </c>
      <c r="JIL1216" s="206">
        <v>111</v>
      </c>
      <c r="JIM1216" s="110">
        <v>211</v>
      </c>
      <c r="JIN1216" s="147">
        <v>344.68</v>
      </c>
      <c r="JIO1216" s="109" t="s">
        <v>30</v>
      </c>
      <c r="JIP1216" s="256" t="s">
        <v>26</v>
      </c>
      <c r="JIQ1216" s="204">
        <v>7</v>
      </c>
      <c r="JIR1216" s="204">
        <v>2</v>
      </c>
      <c r="JIS1216" s="205" t="s">
        <v>237</v>
      </c>
      <c r="JIT1216" s="206">
        <v>111</v>
      </c>
      <c r="JIU1216" s="110">
        <v>211</v>
      </c>
      <c r="JIV1216" s="147">
        <v>344.68</v>
      </c>
      <c r="JIW1216" s="109" t="s">
        <v>30</v>
      </c>
      <c r="JIX1216" s="256" t="s">
        <v>26</v>
      </c>
      <c r="JIY1216" s="204">
        <v>7</v>
      </c>
      <c r="JIZ1216" s="204">
        <v>2</v>
      </c>
      <c r="JJA1216" s="205" t="s">
        <v>237</v>
      </c>
      <c r="JJB1216" s="206">
        <v>111</v>
      </c>
      <c r="JJC1216" s="110">
        <v>211</v>
      </c>
      <c r="JJD1216" s="147">
        <v>344.68</v>
      </c>
      <c r="JJE1216" s="109" t="s">
        <v>30</v>
      </c>
      <c r="JJF1216" s="256" t="s">
        <v>26</v>
      </c>
      <c r="JJG1216" s="204">
        <v>7</v>
      </c>
      <c r="JJH1216" s="204">
        <v>2</v>
      </c>
      <c r="JJI1216" s="205" t="s">
        <v>237</v>
      </c>
      <c r="JJJ1216" s="206">
        <v>111</v>
      </c>
      <c r="JJK1216" s="110">
        <v>211</v>
      </c>
      <c r="JJL1216" s="147">
        <v>344.68</v>
      </c>
      <c r="JJM1216" s="109" t="s">
        <v>30</v>
      </c>
      <c r="JJN1216" s="256" t="s">
        <v>26</v>
      </c>
      <c r="JJO1216" s="204">
        <v>7</v>
      </c>
      <c r="JJP1216" s="204">
        <v>2</v>
      </c>
      <c r="JJQ1216" s="205" t="s">
        <v>237</v>
      </c>
      <c r="JJR1216" s="206">
        <v>111</v>
      </c>
      <c r="JJS1216" s="110">
        <v>211</v>
      </c>
      <c r="JJT1216" s="147">
        <v>344.68</v>
      </c>
      <c r="JJU1216" s="109" t="s">
        <v>30</v>
      </c>
      <c r="JJV1216" s="256" t="s">
        <v>26</v>
      </c>
      <c r="JJW1216" s="204">
        <v>7</v>
      </c>
      <c r="JJX1216" s="204">
        <v>2</v>
      </c>
      <c r="JJY1216" s="205" t="s">
        <v>237</v>
      </c>
      <c r="JJZ1216" s="206">
        <v>111</v>
      </c>
      <c r="JKA1216" s="110">
        <v>211</v>
      </c>
      <c r="JKB1216" s="147">
        <v>344.68</v>
      </c>
      <c r="JKC1216" s="109" t="s">
        <v>30</v>
      </c>
      <c r="JKD1216" s="256" t="s">
        <v>26</v>
      </c>
      <c r="JKE1216" s="204">
        <v>7</v>
      </c>
      <c r="JKF1216" s="204">
        <v>2</v>
      </c>
      <c r="JKG1216" s="205" t="s">
        <v>237</v>
      </c>
      <c r="JKH1216" s="206">
        <v>111</v>
      </c>
      <c r="JKI1216" s="110">
        <v>211</v>
      </c>
      <c r="JKJ1216" s="147">
        <v>344.68</v>
      </c>
      <c r="JKK1216" s="109" t="s">
        <v>30</v>
      </c>
      <c r="JKL1216" s="256" t="s">
        <v>26</v>
      </c>
      <c r="JKM1216" s="204">
        <v>7</v>
      </c>
      <c r="JKN1216" s="204">
        <v>2</v>
      </c>
      <c r="JKO1216" s="205" t="s">
        <v>237</v>
      </c>
      <c r="JKP1216" s="206">
        <v>111</v>
      </c>
      <c r="JKQ1216" s="110">
        <v>211</v>
      </c>
      <c r="JKR1216" s="147">
        <v>344.68</v>
      </c>
      <c r="JKS1216" s="109" t="s">
        <v>30</v>
      </c>
      <c r="JKT1216" s="256" t="s">
        <v>26</v>
      </c>
      <c r="JKU1216" s="204">
        <v>7</v>
      </c>
      <c r="JKV1216" s="204">
        <v>2</v>
      </c>
      <c r="JKW1216" s="205" t="s">
        <v>237</v>
      </c>
      <c r="JKX1216" s="206">
        <v>111</v>
      </c>
      <c r="JKY1216" s="110">
        <v>211</v>
      </c>
      <c r="JKZ1216" s="147">
        <v>344.68</v>
      </c>
      <c r="JLA1216" s="109" t="s">
        <v>30</v>
      </c>
      <c r="JLB1216" s="256" t="s">
        <v>26</v>
      </c>
      <c r="JLC1216" s="204">
        <v>7</v>
      </c>
      <c r="JLD1216" s="204">
        <v>2</v>
      </c>
      <c r="JLE1216" s="205" t="s">
        <v>237</v>
      </c>
      <c r="JLF1216" s="206">
        <v>111</v>
      </c>
      <c r="JLG1216" s="110">
        <v>211</v>
      </c>
      <c r="JLH1216" s="147">
        <v>344.68</v>
      </c>
      <c r="JLI1216" s="109" t="s">
        <v>30</v>
      </c>
      <c r="JLJ1216" s="256" t="s">
        <v>26</v>
      </c>
      <c r="JLK1216" s="204">
        <v>7</v>
      </c>
      <c r="JLL1216" s="204">
        <v>2</v>
      </c>
      <c r="JLM1216" s="205" t="s">
        <v>237</v>
      </c>
      <c r="JLN1216" s="206">
        <v>111</v>
      </c>
      <c r="JLO1216" s="110">
        <v>211</v>
      </c>
      <c r="JLP1216" s="147">
        <v>344.68</v>
      </c>
      <c r="JLQ1216" s="109" t="s">
        <v>30</v>
      </c>
      <c r="JLR1216" s="256" t="s">
        <v>26</v>
      </c>
      <c r="JLS1216" s="204">
        <v>7</v>
      </c>
      <c r="JLT1216" s="204">
        <v>2</v>
      </c>
      <c r="JLU1216" s="205" t="s">
        <v>237</v>
      </c>
      <c r="JLV1216" s="206">
        <v>111</v>
      </c>
      <c r="JLW1216" s="110">
        <v>211</v>
      </c>
      <c r="JLX1216" s="147">
        <v>344.68</v>
      </c>
      <c r="JLY1216" s="109" t="s">
        <v>30</v>
      </c>
      <c r="JLZ1216" s="256" t="s">
        <v>26</v>
      </c>
      <c r="JMA1216" s="204">
        <v>7</v>
      </c>
      <c r="JMB1216" s="204">
        <v>2</v>
      </c>
      <c r="JMC1216" s="205" t="s">
        <v>237</v>
      </c>
      <c r="JMD1216" s="206">
        <v>111</v>
      </c>
      <c r="JME1216" s="110">
        <v>211</v>
      </c>
      <c r="JMF1216" s="147">
        <v>344.68</v>
      </c>
      <c r="JMG1216" s="109" t="s">
        <v>30</v>
      </c>
      <c r="JMH1216" s="256" t="s">
        <v>26</v>
      </c>
      <c r="JMI1216" s="204">
        <v>7</v>
      </c>
      <c r="JMJ1216" s="204">
        <v>2</v>
      </c>
      <c r="JMK1216" s="205" t="s">
        <v>237</v>
      </c>
      <c r="JML1216" s="206">
        <v>111</v>
      </c>
      <c r="JMM1216" s="110">
        <v>211</v>
      </c>
      <c r="JMN1216" s="147">
        <v>344.68</v>
      </c>
      <c r="JMO1216" s="109" t="s">
        <v>30</v>
      </c>
      <c r="JMP1216" s="256" t="s">
        <v>26</v>
      </c>
      <c r="JMQ1216" s="204">
        <v>7</v>
      </c>
      <c r="JMR1216" s="204">
        <v>2</v>
      </c>
      <c r="JMS1216" s="205" t="s">
        <v>237</v>
      </c>
      <c r="JMT1216" s="206">
        <v>111</v>
      </c>
      <c r="JMU1216" s="110">
        <v>211</v>
      </c>
      <c r="JMV1216" s="147">
        <v>344.68</v>
      </c>
      <c r="JMW1216" s="109" t="s">
        <v>30</v>
      </c>
      <c r="JMX1216" s="256" t="s">
        <v>26</v>
      </c>
      <c r="JMY1216" s="204">
        <v>7</v>
      </c>
      <c r="JMZ1216" s="204">
        <v>2</v>
      </c>
      <c r="JNA1216" s="205" t="s">
        <v>237</v>
      </c>
      <c r="JNB1216" s="206">
        <v>111</v>
      </c>
      <c r="JNC1216" s="110">
        <v>211</v>
      </c>
      <c r="JND1216" s="147">
        <v>344.68</v>
      </c>
      <c r="JNE1216" s="109" t="s">
        <v>30</v>
      </c>
      <c r="JNF1216" s="256" t="s">
        <v>26</v>
      </c>
      <c r="JNG1216" s="204">
        <v>7</v>
      </c>
      <c r="JNH1216" s="204">
        <v>2</v>
      </c>
      <c r="JNI1216" s="205" t="s">
        <v>237</v>
      </c>
      <c r="JNJ1216" s="206">
        <v>111</v>
      </c>
      <c r="JNK1216" s="110">
        <v>211</v>
      </c>
      <c r="JNL1216" s="147">
        <v>344.68</v>
      </c>
      <c r="JNM1216" s="109" t="s">
        <v>30</v>
      </c>
      <c r="JNN1216" s="256" t="s">
        <v>26</v>
      </c>
      <c r="JNO1216" s="204">
        <v>7</v>
      </c>
      <c r="JNP1216" s="204">
        <v>2</v>
      </c>
      <c r="JNQ1216" s="205" t="s">
        <v>237</v>
      </c>
      <c r="JNR1216" s="206">
        <v>111</v>
      </c>
      <c r="JNS1216" s="110">
        <v>211</v>
      </c>
      <c r="JNT1216" s="147">
        <v>344.68</v>
      </c>
      <c r="JNU1216" s="109" t="s">
        <v>30</v>
      </c>
      <c r="JNV1216" s="256" t="s">
        <v>26</v>
      </c>
      <c r="JNW1216" s="204">
        <v>7</v>
      </c>
      <c r="JNX1216" s="204">
        <v>2</v>
      </c>
      <c r="JNY1216" s="205" t="s">
        <v>237</v>
      </c>
      <c r="JNZ1216" s="206">
        <v>111</v>
      </c>
      <c r="JOA1216" s="110">
        <v>211</v>
      </c>
      <c r="JOB1216" s="147">
        <v>344.68</v>
      </c>
      <c r="JOC1216" s="109" t="s">
        <v>30</v>
      </c>
      <c r="JOD1216" s="256" t="s">
        <v>26</v>
      </c>
      <c r="JOE1216" s="204">
        <v>7</v>
      </c>
      <c r="JOF1216" s="204">
        <v>2</v>
      </c>
      <c r="JOG1216" s="205" t="s">
        <v>237</v>
      </c>
      <c r="JOH1216" s="206">
        <v>111</v>
      </c>
      <c r="JOI1216" s="110">
        <v>211</v>
      </c>
      <c r="JOJ1216" s="147">
        <v>344.68</v>
      </c>
      <c r="JOK1216" s="109" t="s">
        <v>30</v>
      </c>
      <c r="JOL1216" s="256" t="s">
        <v>26</v>
      </c>
      <c r="JOM1216" s="204">
        <v>7</v>
      </c>
      <c r="JON1216" s="204">
        <v>2</v>
      </c>
      <c r="JOO1216" s="205" t="s">
        <v>237</v>
      </c>
      <c r="JOP1216" s="206">
        <v>111</v>
      </c>
      <c r="JOQ1216" s="110">
        <v>211</v>
      </c>
      <c r="JOR1216" s="147">
        <v>344.68</v>
      </c>
      <c r="JOS1216" s="109" t="s">
        <v>30</v>
      </c>
      <c r="JOT1216" s="256" t="s">
        <v>26</v>
      </c>
      <c r="JOU1216" s="204">
        <v>7</v>
      </c>
      <c r="JOV1216" s="204">
        <v>2</v>
      </c>
      <c r="JOW1216" s="205" t="s">
        <v>237</v>
      </c>
      <c r="JOX1216" s="206">
        <v>111</v>
      </c>
      <c r="JOY1216" s="110">
        <v>211</v>
      </c>
      <c r="JOZ1216" s="147">
        <v>344.68</v>
      </c>
      <c r="JPA1216" s="109" t="s">
        <v>30</v>
      </c>
      <c r="JPB1216" s="256" t="s">
        <v>26</v>
      </c>
      <c r="JPC1216" s="204">
        <v>7</v>
      </c>
      <c r="JPD1216" s="204">
        <v>2</v>
      </c>
      <c r="JPE1216" s="205" t="s">
        <v>237</v>
      </c>
      <c r="JPF1216" s="206">
        <v>111</v>
      </c>
      <c r="JPG1216" s="110">
        <v>211</v>
      </c>
      <c r="JPH1216" s="147">
        <v>344.68</v>
      </c>
      <c r="JPI1216" s="109" t="s">
        <v>30</v>
      </c>
      <c r="JPJ1216" s="256" t="s">
        <v>26</v>
      </c>
      <c r="JPK1216" s="204">
        <v>7</v>
      </c>
      <c r="JPL1216" s="204">
        <v>2</v>
      </c>
      <c r="JPM1216" s="205" t="s">
        <v>237</v>
      </c>
      <c r="JPN1216" s="206">
        <v>111</v>
      </c>
      <c r="JPO1216" s="110">
        <v>211</v>
      </c>
      <c r="JPP1216" s="147">
        <v>344.68</v>
      </c>
      <c r="JPQ1216" s="109" t="s">
        <v>30</v>
      </c>
      <c r="JPR1216" s="256" t="s">
        <v>26</v>
      </c>
      <c r="JPS1216" s="204">
        <v>7</v>
      </c>
      <c r="JPT1216" s="204">
        <v>2</v>
      </c>
      <c r="JPU1216" s="205" t="s">
        <v>237</v>
      </c>
      <c r="JPV1216" s="206">
        <v>111</v>
      </c>
      <c r="JPW1216" s="110">
        <v>211</v>
      </c>
      <c r="JPX1216" s="147">
        <v>344.68</v>
      </c>
      <c r="JPY1216" s="109" t="s">
        <v>30</v>
      </c>
      <c r="JPZ1216" s="256" t="s">
        <v>26</v>
      </c>
      <c r="JQA1216" s="204">
        <v>7</v>
      </c>
      <c r="JQB1216" s="204">
        <v>2</v>
      </c>
      <c r="JQC1216" s="205" t="s">
        <v>237</v>
      </c>
      <c r="JQD1216" s="206">
        <v>111</v>
      </c>
      <c r="JQE1216" s="110">
        <v>211</v>
      </c>
      <c r="JQF1216" s="147">
        <v>344.68</v>
      </c>
      <c r="JQG1216" s="109" t="s">
        <v>30</v>
      </c>
      <c r="JQH1216" s="256" t="s">
        <v>26</v>
      </c>
      <c r="JQI1216" s="204">
        <v>7</v>
      </c>
      <c r="JQJ1216" s="204">
        <v>2</v>
      </c>
      <c r="JQK1216" s="205" t="s">
        <v>237</v>
      </c>
      <c r="JQL1216" s="206">
        <v>111</v>
      </c>
      <c r="JQM1216" s="110">
        <v>211</v>
      </c>
      <c r="JQN1216" s="147">
        <v>344.68</v>
      </c>
      <c r="JQO1216" s="109" t="s">
        <v>30</v>
      </c>
      <c r="JQP1216" s="256" t="s">
        <v>26</v>
      </c>
      <c r="JQQ1216" s="204">
        <v>7</v>
      </c>
      <c r="JQR1216" s="204">
        <v>2</v>
      </c>
      <c r="JQS1216" s="205" t="s">
        <v>237</v>
      </c>
      <c r="JQT1216" s="206">
        <v>111</v>
      </c>
      <c r="JQU1216" s="110">
        <v>211</v>
      </c>
      <c r="JQV1216" s="147">
        <v>344.68</v>
      </c>
      <c r="JQW1216" s="109" t="s">
        <v>30</v>
      </c>
      <c r="JQX1216" s="256" t="s">
        <v>26</v>
      </c>
      <c r="JQY1216" s="204">
        <v>7</v>
      </c>
      <c r="JQZ1216" s="204">
        <v>2</v>
      </c>
      <c r="JRA1216" s="205" t="s">
        <v>237</v>
      </c>
      <c r="JRB1216" s="206">
        <v>111</v>
      </c>
      <c r="JRC1216" s="110">
        <v>211</v>
      </c>
      <c r="JRD1216" s="147">
        <v>344.68</v>
      </c>
      <c r="JRE1216" s="109" t="s">
        <v>30</v>
      </c>
      <c r="JRF1216" s="256" t="s">
        <v>26</v>
      </c>
      <c r="JRG1216" s="204">
        <v>7</v>
      </c>
      <c r="JRH1216" s="204">
        <v>2</v>
      </c>
      <c r="JRI1216" s="205" t="s">
        <v>237</v>
      </c>
      <c r="JRJ1216" s="206">
        <v>111</v>
      </c>
      <c r="JRK1216" s="110">
        <v>211</v>
      </c>
      <c r="JRL1216" s="147">
        <v>344.68</v>
      </c>
      <c r="JRM1216" s="109" t="s">
        <v>30</v>
      </c>
      <c r="JRN1216" s="256" t="s">
        <v>26</v>
      </c>
      <c r="JRO1216" s="204">
        <v>7</v>
      </c>
      <c r="JRP1216" s="204">
        <v>2</v>
      </c>
      <c r="JRQ1216" s="205" t="s">
        <v>237</v>
      </c>
      <c r="JRR1216" s="206">
        <v>111</v>
      </c>
      <c r="JRS1216" s="110">
        <v>211</v>
      </c>
      <c r="JRT1216" s="147">
        <v>344.68</v>
      </c>
      <c r="JRU1216" s="109" t="s">
        <v>30</v>
      </c>
      <c r="JRV1216" s="256" t="s">
        <v>26</v>
      </c>
      <c r="JRW1216" s="204">
        <v>7</v>
      </c>
      <c r="JRX1216" s="204">
        <v>2</v>
      </c>
      <c r="JRY1216" s="205" t="s">
        <v>237</v>
      </c>
      <c r="JRZ1216" s="206">
        <v>111</v>
      </c>
      <c r="JSA1216" s="110">
        <v>211</v>
      </c>
      <c r="JSB1216" s="147">
        <v>344.68</v>
      </c>
      <c r="JSC1216" s="109" t="s">
        <v>30</v>
      </c>
      <c r="JSD1216" s="256" t="s">
        <v>26</v>
      </c>
      <c r="JSE1216" s="204">
        <v>7</v>
      </c>
      <c r="JSF1216" s="204">
        <v>2</v>
      </c>
      <c r="JSG1216" s="205" t="s">
        <v>237</v>
      </c>
      <c r="JSH1216" s="206">
        <v>111</v>
      </c>
      <c r="JSI1216" s="110">
        <v>211</v>
      </c>
      <c r="JSJ1216" s="147">
        <v>344.68</v>
      </c>
      <c r="JSK1216" s="109" t="s">
        <v>30</v>
      </c>
      <c r="JSL1216" s="256" t="s">
        <v>26</v>
      </c>
      <c r="JSM1216" s="204">
        <v>7</v>
      </c>
      <c r="JSN1216" s="204">
        <v>2</v>
      </c>
      <c r="JSO1216" s="205" t="s">
        <v>237</v>
      </c>
      <c r="JSP1216" s="206">
        <v>111</v>
      </c>
      <c r="JSQ1216" s="110">
        <v>211</v>
      </c>
      <c r="JSR1216" s="147">
        <v>344.68</v>
      </c>
      <c r="JSS1216" s="109" t="s">
        <v>30</v>
      </c>
      <c r="JST1216" s="256" t="s">
        <v>26</v>
      </c>
      <c r="JSU1216" s="204">
        <v>7</v>
      </c>
      <c r="JSV1216" s="204">
        <v>2</v>
      </c>
      <c r="JSW1216" s="205" t="s">
        <v>237</v>
      </c>
      <c r="JSX1216" s="206">
        <v>111</v>
      </c>
      <c r="JSY1216" s="110">
        <v>211</v>
      </c>
      <c r="JSZ1216" s="147">
        <v>344.68</v>
      </c>
      <c r="JTA1216" s="109" t="s">
        <v>30</v>
      </c>
      <c r="JTB1216" s="256" t="s">
        <v>26</v>
      </c>
      <c r="JTC1216" s="204">
        <v>7</v>
      </c>
      <c r="JTD1216" s="204">
        <v>2</v>
      </c>
      <c r="JTE1216" s="205" t="s">
        <v>237</v>
      </c>
      <c r="JTF1216" s="206">
        <v>111</v>
      </c>
      <c r="JTG1216" s="110">
        <v>211</v>
      </c>
      <c r="JTH1216" s="147">
        <v>344.68</v>
      </c>
      <c r="JTI1216" s="109" t="s">
        <v>30</v>
      </c>
      <c r="JTJ1216" s="256" t="s">
        <v>26</v>
      </c>
      <c r="JTK1216" s="204">
        <v>7</v>
      </c>
      <c r="JTL1216" s="204">
        <v>2</v>
      </c>
      <c r="JTM1216" s="205" t="s">
        <v>237</v>
      </c>
      <c r="JTN1216" s="206">
        <v>111</v>
      </c>
      <c r="JTO1216" s="110">
        <v>211</v>
      </c>
      <c r="JTP1216" s="147">
        <v>344.68</v>
      </c>
      <c r="JTQ1216" s="109" t="s">
        <v>30</v>
      </c>
      <c r="JTR1216" s="256" t="s">
        <v>26</v>
      </c>
      <c r="JTS1216" s="204">
        <v>7</v>
      </c>
      <c r="JTT1216" s="204">
        <v>2</v>
      </c>
      <c r="JTU1216" s="205" t="s">
        <v>237</v>
      </c>
      <c r="JTV1216" s="206">
        <v>111</v>
      </c>
      <c r="JTW1216" s="110">
        <v>211</v>
      </c>
      <c r="JTX1216" s="147">
        <v>344.68</v>
      </c>
      <c r="JTY1216" s="109" t="s">
        <v>30</v>
      </c>
      <c r="JTZ1216" s="256" t="s">
        <v>26</v>
      </c>
      <c r="JUA1216" s="204">
        <v>7</v>
      </c>
      <c r="JUB1216" s="204">
        <v>2</v>
      </c>
      <c r="JUC1216" s="205" t="s">
        <v>237</v>
      </c>
      <c r="JUD1216" s="206">
        <v>111</v>
      </c>
      <c r="JUE1216" s="110">
        <v>211</v>
      </c>
      <c r="JUF1216" s="147">
        <v>344.68</v>
      </c>
      <c r="JUG1216" s="109" t="s">
        <v>30</v>
      </c>
      <c r="JUH1216" s="256" t="s">
        <v>26</v>
      </c>
      <c r="JUI1216" s="204">
        <v>7</v>
      </c>
      <c r="JUJ1216" s="204">
        <v>2</v>
      </c>
      <c r="JUK1216" s="205" t="s">
        <v>237</v>
      </c>
      <c r="JUL1216" s="206">
        <v>111</v>
      </c>
      <c r="JUM1216" s="110">
        <v>211</v>
      </c>
      <c r="JUN1216" s="147">
        <v>344.68</v>
      </c>
      <c r="JUO1216" s="109" t="s">
        <v>30</v>
      </c>
      <c r="JUP1216" s="256" t="s">
        <v>26</v>
      </c>
      <c r="JUQ1216" s="204">
        <v>7</v>
      </c>
      <c r="JUR1216" s="204">
        <v>2</v>
      </c>
      <c r="JUS1216" s="205" t="s">
        <v>237</v>
      </c>
      <c r="JUT1216" s="206">
        <v>111</v>
      </c>
      <c r="JUU1216" s="110">
        <v>211</v>
      </c>
      <c r="JUV1216" s="147">
        <v>344.68</v>
      </c>
      <c r="JUW1216" s="109" t="s">
        <v>30</v>
      </c>
      <c r="JUX1216" s="256" t="s">
        <v>26</v>
      </c>
      <c r="JUY1216" s="204">
        <v>7</v>
      </c>
      <c r="JUZ1216" s="204">
        <v>2</v>
      </c>
      <c r="JVA1216" s="205" t="s">
        <v>237</v>
      </c>
      <c r="JVB1216" s="206">
        <v>111</v>
      </c>
      <c r="JVC1216" s="110">
        <v>211</v>
      </c>
      <c r="JVD1216" s="147">
        <v>344.68</v>
      </c>
      <c r="JVE1216" s="109" t="s">
        <v>30</v>
      </c>
      <c r="JVF1216" s="256" t="s">
        <v>26</v>
      </c>
      <c r="JVG1216" s="204">
        <v>7</v>
      </c>
      <c r="JVH1216" s="204">
        <v>2</v>
      </c>
      <c r="JVI1216" s="205" t="s">
        <v>237</v>
      </c>
      <c r="JVJ1216" s="206">
        <v>111</v>
      </c>
      <c r="JVK1216" s="110">
        <v>211</v>
      </c>
      <c r="JVL1216" s="147">
        <v>344.68</v>
      </c>
      <c r="JVM1216" s="109" t="s">
        <v>30</v>
      </c>
      <c r="JVN1216" s="256" t="s">
        <v>26</v>
      </c>
      <c r="JVO1216" s="204">
        <v>7</v>
      </c>
      <c r="JVP1216" s="204">
        <v>2</v>
      </c>
      <c r="JVQ1216" s="205" t="s">
        <v>237</v>
      </c>
      <c r="JVR1216" s="206">
        <v>111</v>
      </c>
      <c r="JVS1216" s="110">
        <v>211</v>
      </c>
      <c r="JVT1216" s="147">
        <v>344.68</v>
      </c>
      <c r="JVU1216" s="109" t="s">
        <v>30</v>
      </c>
      <c r="JVV1216" s="256" t="s">
        <v>26</v>
      </c>
      <c r="JVW1216" s="204">
        <v>7</v>
      </c>
      <c r="JVX1216" s="204">
        <v>2</v>
      </c>
      <c r="JVY1216" s="205" t="s">
        <v>237</v>
      </c>
      <c r="JVZ1216" s="206">
        <v>111</v>
      </c>
      <c r="JWA1216" s="110">
        <v>211</v>
      </c>
      <c r="JWB1216" s="147">
        <v>344.68</v>
      </c>
      <c r="JWC1216" s="109" t="s">
        <v>30</v>
      </c>
      <c r="JWD1216" s="256" t="s">
        <v>26</v>
      </c>
      <c r="JWE1216" s="204">
        <v>7</v>
      </c>
      <c r="JWF1216" s="204">
        <v>2</v>
      </c>
      <c r="JWG1216" s="205" t="s">
        <v>237</v>
      </c>
      <c r="JWH1216" s="206">
        <v>111</v>
      </c>
      <c r="JWI1216" s="110">
        <v>211</v>
      </c>
      <c r="JWJ1216" s="147">
        <v>344.68</v>
      </c>
      <c r="JWK1216" s="109" t="s">
        <v>30</v>
      </c>
      <c r="JWL1216" s="256" t="s">
        <v>26</v>
      </c>
      <c r="JWM1216" s="204">
        <v>7</v>
      </c>
      <c r="JWN1216" s="204">
        <v>2</v>
      </c>
      <c r="JWO1216" s="205" t="s">
        <v>237</v>
      </c>
      <c r="JWP1216" s="206">
        <v>111</v>
      </c>
      <c r="JWQ1216" s="110">
        <v>211</v>
      </c>
      <c r="JWR1216" s="147">
        <v>344.68</v>
      </c>
      <c r="JWS1216" s="109" t="s">
        <v>30</v>
      </c>
      <c r="JWT1216" s="256" t="s">
        <v>26</v>
      </c>
      <c r="JWU1216" s="204">
        <v>7</v>
      </c>
      <c r="JWV1216" s="204">
        <v>2</v>
      </c>
      <c r="JWW1216" s="205" t="s">
        <v>237</v>
      </c>
      <c r="JWX1216" s="206">
        <v>111</v>
      </c>
      <c r="JWY1216" s="110">
        <v>211</v>
      </c>
      <c r="JWZ1216" s="147">
        <v>344.68</v>
      </c>
      <c r="JXA1216" s="109" t="s">
        <v>30</v>
      </c>
      <c r="JXB1216" s="256" t="s">
        <v>26</v>
      </c>
      <c r="JXC1216" s="204">
        <v>7</v>
      </c>
      <c r="JXD1216" s="204">
        <v>2</v>
      </c>
      <c r="JXE1216" s="205" t="s">
        <v>237</v>
      </c>
      <c r="JXF1216" s="206">
        <v>111</v>
      </c>
      <c r="JXG1216" s="110">
        <v>211</v>
      </c>
      <c r="JXH1216" s="147">
        <v>344.68</v>
      </c>
      <c r="JXI1216" s="109" t="s">
        <v>30</v>
      </c>
      <c r="JXJ1216" s="256" t="s">
        <v>26</v>
      </c>
      <c r="JXK1216" s="204">
        <v>7</v>
      </c>
      <c r="JXL1216" s="204">
        <v>2</v>
      </c>
      <c r="JXM1216" s="205" t="s">
        <v>237</v>
      </c>
      <c r="JXN1216" s="206">
        <v>111</v>
      </c>
      <c r="JXO1216" s="110">
        <v>211</v>
      </c>
      <c r="JXP1216" s="147">
        <v>344.68</v>
      </c>
      <c r="JXQ1216" s="109" t="s">
        <v>30</v>
      </c>
      <c r="JXR1216" s="256" t="s">
        <v>26</v>
      </c>
      <c r="JXS1216" s="204">
        <v>7</v>
      </c>
      <c r="JXT1216" s="204">
        <v>2</v>
      </c>
      <c r="JXU1216" s="205" t="s">
        <v>237</v>
      </c>
      <c r="JXV1216" s="206">
        <v>111</v>
      </c>
      <c r="JXW1216" s="110">
        <v>211</v>
      </c>
      <c r="JXX1216" s="147">
        <v>344.68</v>
      </c>
      <c r="JXY1216" s="109" t="s">
        <v>30</v>
      </c>
      <c r="JXZ1216" s="256" t="s">
        <v>26</v>
      </c>
      <c r="JYA1216" s="204">
        <v>7</v>
      </c>
      <c r="JYB1216" s="204">
        <v>2</v>
      </c>
      <c r="JYC1216" s="205" t="s">
        <v>237</v>
      </c>
      <c r="JYD1216" s="206">
        <v>111</v>
      </c>
      <c r="JYE1216" s="110">
        <v>211</v>
      </c>
      <c r="JYF1216" s="147">
        <v>344.68</v>
      </c>
      <c r="JYG1216" s="109" t="s">
        <v>30</v>
      </c>
      <c r="JYH1216" s="256" t="s">
        <v>26</v>
      </c>
      <c r="JYI1216" s="204">
        <v>7</v>
      </c>
      <c r="JYJ1216" s="204">
        <v>2</v>
      </c>
      <c r="JYK1216" s="205" t="s">
        <v>237</v>
      </c>
      <c r="JYL1216" s="206">
        <v>111</v>
      </c>
      <c r="JYM1216" s="110">
        <v>211</v>
      </c>
      <c r="JYN1216" s="147">
        <v>344.68</v>
      </c>
      <c r="JYO1216" s="109" t="s">
        <v>30</v>
      </c>
      <c r="JYP1216" s="256" t="s">
        <v>26</v>
      </c>
      <c r="JYQ1216" s="204">
        <v>7</v>
      </c>
      <c r="JYR1216" s="204">
        <v>2</v>
      </c>
      <c r="JYS1216" s="205" t="s">
        <v>237</v>
      </c>
      <c r="JYT1216" s="206">
        <v>111</v>
      </c>
      <c r="JYU1216" s="110">
        <v>211</v>
      </c>
      <c r="JYV1216" s="147">
        <v>344.68</v>
      </c>
      <c r="JYW1216" s="109" t="s">
        <v>30</v>
      </c>
      <c r="JYX1216" s="256" t="s">
        <v>26</v>
      </c>
      <c r="JYY1216" s="204">
        <v>7</v>
      </c>
      <c r="JYZ1216" s="204">
        <v>2</v>
      </c>
      <c r="JZA1216" s="205" t="s">
        <v>237</v>
      </c>
      <c r="JZB1216" s="206">
        <v>111</v>
      </c>
      <c r="JZC1216" s="110">
        <v>211</v>
      </c>
      <c r="JZD1216" s="147">
        <v>344.68</v>
      </c>
      <c r="JZE1216" s="109" t="s">
        <v>30</v>
      </c>
      <c r="JZF1216" s="256" t="s">
        <v>26</v>
      </c>
      <c r="JZG1216" s="204">
        <v>7</v>
      </c>
      <c r="JZH1216" s="204">
        <v>2</v>
      </c>
      <c r="JZI1216" s="205" t="s">
        <v>237</v>
      </c>
      <c r="JZJ1216" s="206">
        <v>111</v>
      </c>
      <c r="JZK1216" s="110">
        <v>211</v>
      </c>
      <c r="JZL1216" s="147">
        <v>344.68</v>
      </c>
      <c r="JZM1216" s="109" t="s">
        <v>30</v>
      </c>
      <c r="JZN1216" s="256" t="s">
        <v>26</v>
      </c>
      <c r="JZO1216" s="204">
        <v>7</v>
      </c>
      <c r="JZP1216" s="204">
        <v>2</v>
      </c>
      <c r="JZQ1216" s="205" t="s">
        <v>237</v>
      </c>
      <c r="JZR1216" s="206">
        <v>111</v>
      </c>
      <c r="JZS1216" s="110">
        <v>211</v>
      </c>
      <c r="JZT1216" s="147">
        <v>344.68</v>
      </c>
      <c r="JZU1216" s="109" t="s">
        <v>30</v>
      </c>
      <c r="JZV1216" s="256" t="s">
        <v>26</v>
      </c>
      <c r="JZW1216" s="204">
        <v>7</v>
      </c>
      <c r="JZX1216" s="204">
        <v>2</v>
      </c>
      <c r="JZY1216" s="205" t="s">
        <v>237</v>
      </c>
      <c r="JZZ1216" s="206">
        <v>111</v>
      </c>
      <c r="KAA1216" s="110">
        <v>211</v>
      </c>
      <c r="KAB1216" s="147">
        <v>344.68</v>
      </c>
      <c r="KAC1216" s="109" t="s">
        <v>30</v>
      </c>
      <c r="KAD1216" s="256" t="s">
        <v>26</v>
      </c>
      <c r="KAE1216" s="204">
        <v>7</v>
      </c>
      <c r="KAF1216" s="204">
        <v>2</v>
      </c>
      <c r="KAG1216" s="205" t="s">
        <v>237</v>
      </c>
      <c r="KAH1216" s="206">
        <v>111</v>
      </c>
      <c r="KAI1216" s="110">
        <v>211</v>
      </c>
      <c r="KAJ1216" s="147">
        <v>344.68</v>
      </c>
      <c r="KAK1216" s="109" t="s">
        <v>30</v>
      </c>
      <c r="KAL1216" s="256" t="s">
        <v>26</v>
      </c>
      <c r="KAM1216" s="204">
        <v>7</v>
      </c>
      <c r="KAN1216" s="204">
        <v>2</v>
      </c>
      <c r="KAO1216" s="205" t="s">
        <v>237</v>
      </c>
      <c r="KAP1216" s="206">
        <v>111</v>
      </c>
      <c r="KAQ1216" s="110">
        <v>211</v>
      </c>
      <c r="KAR1216" s="147">
        <v>344.68</v>
      </c>
      <c r="KAS1216" s="109" t="s">
        <v>30</v>
      </c>
      <c r="KAT1216" s="256" t="s">
        <v>26</v>
      </c>
      <c r="KAU1216" s="204">
        <v>7</v>
      </c>
      <c r="KAV1216" s="204">
        <v>2</v>
      </c>
      <c r="KAW1216" s="205" t="s">
        <v>237</v>
      </c>
      <c r="KAX1216" s="206">
        <v>111</v>
      </c>
      <c r="KAY1216" s="110">
        <v>211</v>
      </c>
      <c r="KAZ1216" s="147">
        <v>344.68</v>
      </c>
      <c r="KBA1216" s="109" t="s">
        <v>30</v>
      </c>
      <c r="KBB1216" s="256" t="s">
        <v>26</v>
      </c>
      <c r="KBC1216" s="204">
        <v>7</v>
      </c>
      <c r="KBD1216" s="204">
        <v>2</v>
      </c>
      <c r="KBE1216" s="205" t="s">
        <v>237</v>
      </c>
      <c r="KBF1216" s="206">
        <v>111</v>
      </c>
      <c r="KBG1216" s="110">
        <v>211</v>
      </c>
      <c r="KBH1216" s="147">
        <v>344.68</v>
      </c>
      <c r="KBI1216" s="109" t="s">
        <v>30</v>
      </c>
      <c r="KBJ1216" s="256" t="s">
        <v>26</v>
      </c>
      <c r="KBK1216" s="204">
        <v>7</v>
      </c>
      <c r="KBL1216" s="204">
        <v>2</v>
      </c>
      <c r="KBM1216" s="205" t="s">
        <v>237</v>
      </c>
      <c r="KBN1216" s="206">
        <v>111</v>
      </c>
      <c r="KBO1216" s="110">
        <v>211</v>
      </c>
      <c r="KBP1216" s="147">
        <v>344.68</v>
      </c>
      <c r="KBQ1216" s="109" t="s">
        <v>30</v>
      </c>
      <c r="KBR1216" s="256" t="s">
        <v>26</v>
      </c>
      <c r="KBS1216" s="204">
        <v>7</v>
      </c>
      <c r="KBT1216" s="204">
        <v>2</v>
      </c>
      <c r="KBU1216" s="205" t="s">
        <v>237</v>
      </c>
      <c r="KBV1216" s="206">
        <v>111</v>
      </c>
      <c r="KBW1216" s="110">
        <v>211</v>
      </c>
      <c r="KBX1216" s="147">
        <v>344.68</v>
      </c>
      <c r="KBY1216" s="109" t="s">
        <v>30</v>
      </c>
      <c r="KBZ1216" s="256" t="s">
        <v>26</v>
      </c>
      <c r="KCA1216" s="204">
        <v>7</v>
      </c>
      <c r="KCB1216" s="204">
        <v>2</v>
      </c>
      <c r="KCC1216" s="205" t="s">
        <v>237</v>
      </c>
      <c r="KCD1216" s="206">
        <v>111</v>
      </c>
      <c r="KCE1216" s="110">
        <v>211</v>
      </c>
      <c r="KCF1216" s="147">
        <v>344.68</v>
      </c>
      <c r="KCG1216" s="109" t="s">
        <v>30</v>
      </c>
      <c r="KCH1216" s="256" t="s">
        <v>26</v>
      </c>
      <c r="KCI1216" s="204">
        <v>7</v>
      </c>
      <c r="KCJ1216" s="204">
        <v>2</v>
      </c>
      <c r="KCK1216" s="205" t="s">
        <v>237</v>
      </c>
      <c r="KCL1216" s="206">
        <v>111</v>
      </c>
      <c r="KCM1216" s="110">
        <v>211</v>
      </c>
      <c r="KCN1216" s="147">
        <v>344.68</v>
      </c>
      <c r="KCO1216" s="109" t="s">
        <v>30</v>
      </c>
      <c r="KCP1216" s="256" t="s">
        <v>26</v>
      </c>
      <c r="KCQ1216" s="204">
        <v>7</v>
      </c>
      <c r="KCR1216" s="204">
        <v>2</v>
      </c>
      <c r="KCS1216" s="205" t="s">
        <v>237</v>
      </c>
      <c r="KCT1216" s="206">
        <v>111</v>
      </c>
      <c r="KCU1216" s="110">
        <v>211</v>
      </c>
      <c r="KCV1216" s="147">
        <v>344.68</v>
      </c>
      <c r="KCW1216" s="109" t="s">
        <v>30</v>
      </c>
      <c r="KCX1216" s="256" t="s">
        <v>26</v>
      </c>
      <c r="KCY1216" s="204">
        <v>7</v>
      </c>
      <c r="KCZ1216" s="204">
        <v>2</v>
      </c>
      <c r="KDA1216" s="205" t="s">
        <v>237</v>
      </c>
      <c r="KDB1216" s="206">
        <v>111</v>
      </c>
      <c r="KDC1216" s="110">
        <v>211</v>
      </c>
      <c r="KDD1216" s="147">
        <v>344.68</v>
      </c>
      <c r="KDE1216" s="109" t="s">
        <v>30</v>
      </c>
      <c r="KDF1216" s="256" t="s">
        <v>26</v>
      </c>
      <c r="KDG1216" s="204">
        <v>7</v>
      </c>
      <c r="KDH1216" s="204">
        <v>2</v>
      </c>
      <c r="KDI1216" s="205" t="s">
        <v>237</v>
      </c>
      <c r="KDJ1216" s="206">
        <v>111</v>
      </c>
      <c r="KDK1216" s="110">
        <v>211</v>
      </c>
      <c r="KDL1216" s="147">
        <v>344.68</v>
      </c>
      <c r="KDM1216" s="109" t="s">
        <v>30</v>
      </c>
      <c r="KDN1216" s="256" t="s">
        <v>26</v>
      </c>
      <c r="KDO1216" s="204">
        <v>7</v>
      </c>
      <c r="KDP1216" s="204">
        <v>2</v>
      </c>
      <c r="KDQ1216" s="205" t="s">
        <v>237</v>
      </c>
      <c r="KDR1216" s="206">
        <v>111</v>
      </c>
      <c r="KDS1216" s="110">
        <v>211</v>
      </c>
      <c r="KDT1216" s="147">
        <v>344.68</v>
      </c>
      <c r="KDU1216" s="109" t="s">
        <v>30</v>
      </c>
      <c r="KDV1216" s="256" t="s">
        <v>26</v>
      </c>
      <c r="KDW1216" s="204">
        <v>7</v>
      </c>
      <c r="KDX1216" s="204">
        <v>2</v>
      </c>
      <c r="KDY1216" s="205" t="s">
        <v>237</v>
      </c>
      <c r="KDZ1216" s="206">
        <v>111</v>
      </c>
      <c r="KEA1216" s="110">
        <v>211</v>
      </c>
      <c r="KEB1216" s="147">
        <v>344.68</v>
      </c>
      <c r="KEC1216" s="109" t="s">
        <v>30</v>
      </c>
      <c r="KED1216" s="256" t="s">
        <v>26</v>
      </c>
      <c r="KEE1216" s="204">
        <v>7</v>
      </c>
      <c r="KEF1216" s="204">
        <v>2</v>
      </c>
      <c r="KEG1216" s="205" t="s">
        <v>237</v>
      </c>
      <c r="KEH1216" s="206">
        <v>111</v>
      </c>
      <c r="KEI1216" s="110">
        <v>211</v>
      </c>
      <c r="KEJ1216" s="147">
        <v>344.68</v>
      </c>
      <c r="KEK1216" s="109" t="s">
        <v>30</v>
      </c>
      <c r="KEL1216" s="256" t="s">
        <v>26</v>
      </c>
      <c r="KEM1216" s="204">
        <v>7</v>
      </c>
      <c r="KEN1216" s="204">
        <v>2</v>
      </c>
      <c r="KEO1216" s="205" t="s">
        <v>237</v>
      </c>
      <c r="KEP1216" s="206">
        <v>111</v>
      </c>
      <c r="KEQ1216" s="110">
        <v>211</v>
      </c>
      <c r="KER1216" s="147">
        <v>344.68</v>
      </c>
      <c r="KES1216" s="109" t="s">
        <v>30</v>
      </c>
      <c r="KET1216" s="256" t="s">
        <v>26</v>
      </c>
      <c r="KEU1216" s="204">
        <v>7</v>
      </c>
      <c r="KEV1216" s="204">
        <v>2</v>
      </c>
      <c r="KEW1216" s="205" t="s">
        <v>237</v>
      </c>
      <c r="KEX1216" s="206">
        <v>111</v>
      </c>
      <c r="KEY1216" s="110">
        <v>211</v>
      </c>
      <c r="KEZ1216" s="147">
        <v>344.68</v>
      </c>
      <c r="KFA1216" s="109" t="s">
        <v>30</v>
      </c>
      <c r="KFB1216" s="256" t="s">
        <v>26</v>
      </c>
      <c r="KFC1216" s="204">
        <v>7</v>
      </c>
      <c r="KFD1216" s="204">
        <v>2</v>
      </c>
      <c r="KFE1216" s="205" t="s">
        <v>237</v>
      </c>
      <c r="KFF1216" s="206">
        <v>111</v>
      </c>
      <c r="KFG1216" s="110">
        <v>211</v>
      </c>
      <c r="KFH1216" s="147">
        <v>344.68</v>
      </c>
      <c r="KFI1216" s="109" t="s">
        <v>30</v>
      </c>
      <c r="KFJ1216" s="256" t="s">
        <v>26</v>
      </c>
      <c r="KFK1216" s="204">
        <v>7</v>
      </c>
      <c r="KFL1216" s="204">
        <v>2</v>
      </c>
      <c r="KFM1216" s="205" t="s">
        <v>237</v>
      </c>
      <c r="KFN1216" s="206">
        <v>111</v>
      </c>
      <c r="KFO1216" s="110">
        <v>211</v>
      </c>
      <c r="KFP1216" s="147">
        <v>344.68</v>
      </c>
      <c r="KFQ1216" s="109" t="s">
        <v>30</v>
      </c>
      <c r="KFR1216" s="256" t="s">
        <v>26</v>
      </c>
      <c r="KFS1216" s="204">
        <v>7</v>
      </c>
      <c r="KFT1216" s="204">
        <v>2</v>
      </c>
      <c r="KFU1216" s="205" t="s">
        <v>237</v>
      </c>
      <c r="KFV1216" s="206">
        <v>111</v>
      </c>
      <c r="KFW1216" s="110">
        <v>211</v>
      </c>
      <c r="KFX1216" s="147">
        <v>344.68</v>
      </c>
      <c r="KFY1216" s="109" t="s">
        <v>30</v>
      </c>
      <c r="KFZ1216" s="256" t="s">
        <v>26</v>
      </c>
      <c r="KGA1216" s="204">
        <v>7</v>
      </c>
      <c r="KGB1216" s="204">
        <v>2</v>
      </c>
      <c r="KGC1216" s="205" t="s">
        <v>237</v>
      </c>
      <c r="KGD1216" s="206">
        <v>111</v>
      </c>
      <c r="KGE1216" s="110">
        <v>211</v>
      </c>
      <c r="KGF1216" s="147">
        <v>344.68</v>
      </c>
      <c r="KGG1216" s="109" t="s">
        <v>30</v>
      </c>
      <c r="KGH1216" s="256" t="s">
        <v>26</v>
      </c>
      <c r="KGI1216" s="204">
        <v>7</v>
      </c>
      <c r="KGJ1216" s="204">
        <v>2</v>
      </c>
      <c r="KGK1216" s="205" t="s">
        <v>237</v>
      </c>
      <c r="KGL1216" s="206">
        <v>111</v>
      </c>
      <c r="KGM1216" s="110">
        <v>211</v>
      </c>
      <c r="KGN1216" s="147">
        <v>344.68</v>
      </c>
      <c r="KGO1216" s="109" t="s">
        <v>30</v>
      </c>
      <c r="KGP1216" s="256" t="s">
        <v>26</v>
      </c>
      <c r="KGQ1216" s="204">
        <v>7</v>
      </c>
      <c r="KGR1216" s="204">
        <v>2</v>
      </c>
      <c r="KGS1216" s="205" t="s">
        <v>237</v>
      </c>
      <c r="KGT1216" s="206">
        <v>111</v>
      </c>
      <c r="KGU1216" s="110">
        <v>211</v>
      </c>
      <c r="KGV1216" s="147">
        <v>344.68</v>
      </c>
      <c r="KGW1216" s="109" t="s">
        <v>30</v>
      </c>
      <c r="KGX1216" s="256" t="s">
        <v>26</v>
      </c>
      <c r="KGY1216" s="204">
        <v>7</v>
      </c>
      <c r="KGZ1216" s="204">
        <v>2</v>
      </c>
      <c r="KHA1216" s="205" t="s">
        <v>237</v>
      </c>
      <c r="KHB1216" s="206">
        <v>111</v>
      </c>
      <c r="KHC1216" s="110">
        <v>211</v>
      </c>
      <c r="KHD1216" s="147">
        <v>344.68</v>
      </c>
      <c r="KHE1216" s="109" t="s">
        <v>30</v>
      </c>
      <c r="KHF1216" s="256" t="s">
        <v>26</v>
      </c>
      <c r="KHG1216" s="204">
        <v>7</v>
      </c>
      <c r="KHH1216" s="204">
        <v>2</v>
      </c>
      <c r="KHI1216" s="205" t="s">
        <v>237</v>
      </c>
      <c r="KHJ1216" s="206">
        <v>111</v>
      </c>
      <c r="KHK1216" s="110">
        <v>211</v>
      </c>
      <c r="KHL1216" s="147">
        <v>344.68</v>
      </c>
      <c r="KHM1216" s="109" t="s">
        <v>30</v>
      </c>
      <c r="KHN1216" s="256" t="s">
        <v>26</v>
      </c>
      <c r="KHO1216" s="204">
        <v>7</v>
      </c>
      <c r="KHP1216" s="204">
        <v>2</v>
      </c>
      <c r="KHQ1216" s="205" t="s">
        <v>237</v>
      </c>
      <c r="KHR1216" s="206">
        <v>111</v>
      </c>
      <c r="KHS1216" s="110">
        <v>211</v>
      </c>
      <c r="KHT1216" s="147">
        <v>344.68</v>
      </c>
      <c r="KHU1216" s="109" t="s">
        <v>30</v>
      </c>
      <c r="KHV1216" s="256" t="s">
        <v>26</v>
      </c>
      <c r="KHW1216" s="204">
        <v>7</v>
      </c>
      <c r="KHX1216" s="204">
        <v>2</v>
      </c>
      <c r="KHY1216" s="205" t="s">
        <v>237</v>
      </c>
      <c r="KHZ1216" s="206">
        <v>111</v>
      </c>
      <c r="KIA1216" s="110">
        <v>211</v>
      </c>
      <c r="KIB1216" s="147">
        <v>344.68</v>
      </c>
      <c r="KIC1216" s="109" t="s">
        <v>30</v>
      </c>
      <c r="KID1216" s="256" t="s">
        <v>26</v>
      </c>
      <c r="KIE1216" s="204">
        <v>7</v>
      </c>
      <c r="KIF1216" s="204">
        <v>2</v>
      </c>
      <c r="KIG1216" s="205" t="s">
        <v>237</v>
      </c>
      <c r="KIH1216" s="206">
        <v>111</v>
      </c>
      <c r="KII1216" s="110">
        <v>211</v>
      </c>
      <c r="KIJ1216" s="147">
        <v>344.68</v>
      </c>
      <c r="KIK1216" s="109" t="s">
        <v>30</v>
      </c>
      <c r="KIL1216" s="256" t="s">
        <v>26</v>
      </c>
      <c r="KIM1216" s="204">
        <v>7</v>
      </c>
      <c r="KIN1216" s="204">
        <v>2</v>
      </c>
      <c r="KIO1216" s="205" t="s">
        <v>237</v>
      </c>
      <c r="KIP1216" s="206">
        <v>111</v>
      </c>
      <c r="KIQ1216" s="110">
        <v>211</v>
      </c>
      <c r="KIR1216" s="147">
        <v>344.68</v>
      </c>
      <c r="KIS1216" s="109" t="s">
        <v>30</v>
      </c>
      <c r="KIT1216" s="256" t="s">
        <v>26</v>
      </c>
      <c r="KIU1216" s="204">
        <v>7</v>
      </c>
      <c r="KIV1216" s="204">
        <v>2</v>
      </c>
      <c r="KIW1216" s="205" t="s">
        <v>237</v>
      </c>
      <c r="KIX1216" s="206">
        <v>111</v>
      </c>
      <c r="KIY1216" s="110">
        <v>211</v>
      </c>
      <c r="KIZ1216" s="147">
        <v>344.68</v>
      </c>
      <c r="KJA1216" s="109" t="s">
        <v>30</v>
      </c>
      <c r="KJB1216" s="256" t="s">
        <v>26</v>
      </c>
      <c r="KJC1216" s="204">
        <v>7</v>
      </c>
      <c r="KJD1216" s="204">
        <v>2</v>
      </c>
      <c r="KJE1216" s="205" t="s">
        <v>237</v>
      </c>
      <c r="KJF1216" s="206">
        <v>111</v>
      </c>
      <c r="KJG1216" s="110">
        <v>211</v>
      </c>
      <c r="KJH1216" s="147">
        <v>344.68</v>
      </c>
      <c r="KJI1216" s="109" t="s">
        <v>30</v>
      </c>
      <c r="KJJ1216" s="256" t="s">
        <v>26</v>
      </c>
      <c r="KJK1216" s="204">
        <v>7</v>
      </c>
      <c r="KJL1216" s="204">
        <v>2</v>
      </c>
      <c r="KJM1216" s="205" t="s">
        <v>237</v>
      </c>
      <c r="KJN1216" s="206">
        <v>111</v>
      </c>
      <c r="KJO1216" s="110">
        <v>211</v>
      </c>
      <c r="KJP1216" s="147">
        <v>344.68</v>
      </c>
      <c r="KJQ1216" s="109" t="s">
        <v>30</v>
      </c>
      <c r="KJR1216" s="256" t="s">
        <v>26</v>
      </c>
      <c r="KJS1216" s="204">
        <v>7</v>
      </c>
      <c r="KJT1216" s="204">
        <v>2</v>
      </c>
      <c r="KJU1216" s="205" t="s">
        <v>237</v>
      </c>
      <c r="KJV1216" s="206">
        <v>111</v>
      </c>
      <c r="KJW1216" s="110">
        <v>211</v>
      </c>
      <c r="KJX1216" s="147">
        <v>344.68</v>
      </c>
      <c r="KJY1216" s="109" t="s">
        <v>30</v>
      </c>
      <c r="KJZ1216" s="256" t="s">
        <v>26</v>
      </c>
      <c r="KKA1216" s="204">
        <v>7</v>
      </c>
      <c r="KKB1216" s="204">
        <v>2</v>
      </c>
      <c r="KKC1216" s="205" t="s">
        <v>237</v>
      </c>
      <c r="KKD1216" s="206">
        <v>111</v>
      </c>
      <c r="KKE1216" s="110">
        <v>211</v>
      </c>
      <c r="KKF1216" s="147">
        <v>344.68</v>
      </c>
      <c r="KKG1216" s="109" t="s">
        <v>30</v>
      </c>
      <c r="KKH1216" s="256" t="s">
        <v>26</v>
      </c>
      <c r="KKI1216" s="204">
        <v>7</v>
      </c>
      <c r="KKJ1216" s="204">
        <v>2</v>
      </c>
      <c r="KKK1216" s="205" t="s">
        <v>237</v>
      </c>
      <c r="KKL1216" s="206">
        <v>111</v>
      </c>
      <c r="KKM1216" s="110">
        <v>211</v>
      </c>
      <c r="KKN1216" s="147">
        <v>344.68</v>
      </c>
      <c r="KKO1216" s="109" t="s">
        <v>30</v>
      </c>
      <c r="KKP1216" s="256" t="s">
        <v>26</v>
      </c>
      <c r="KKQ1216" s="204">
        <v>7</v>
      </c>
      <c r="KKR1216" s="204">
        <v>2</v>
      </c>
      <c r="KKS1216" s="205" t="s">
        <v>237</v>
      </c>
      <c r="KKT1216" s="206">
        <v>111</v>
      </c>
      <c r="KKU1216" s="110">
        <v>211</v>
      </c>
      <c r="KKV1216" s="147">
        <v>344.68</v>
      </c>
      <c r="KKW1216" s="109" t="s">
        <v>30</v>
      </c>
      <c r="KKX1216" s="256" t="s">
        <v>26</v>
      </c>
      <c r="KKY1216" s="204">
        <v>7</v>
      </c>
      <c r="KKZ1216" s="204">
        <v>2</v>
      </c>
      <c r="KLA1216" s="205" t="s">
        <v>237</v>
      </c>
      <c r="KLB1216" s="206">
        <v>111</v>
      </c>
      <c r="KLC1216" s="110">
        <v>211</v>
      </c>
      <c r="KLD1216" s="147">
        <v>344.68</v>
      </c>
      <c r="KLE1216" s="109" t="s">
        <v>30</v>
      </c>
      <c r="KLF1216" s="256" t="s">
        <v>26</v>
      </c>
      <c r="KLG1216" s="204">
        <v>7</v>
      </c>
      <c r="KLH1216" s="204">
        <v>2</v>
      </c>
      <c r="KLI1216" s="205" t="s">
        <v>237</v>
      </c>
      <c r="KLJ1216" s="206">
        <v>111</v>
      </c>
      <c r="KLK1216" s="110">
        <v>211</v>
      </c>
      <c r="KLL1216" s="147">
        <v>344.68</v>
      </c>
      <c r="KLM1216" s="109" t="s">
        <v>30</v>
      </c>
      <c r="KLN1216" s="256" t="s">
        <v>26</v>
      </c>
      <c r="KLO1216" s="204">
        <v>7</v>
      </c>
      <c r="KLP1216" s="204">
        <v>2</v>
      </c>
      <c r="KLQ1216" s="205" t="s">
        <v>237</v>
      </c>
      <c r="KLR1216" s="206">
        <v>111</v>
      </c>
      <c r="KLS1216" s="110">
        <v>211</v>
      </c>
      <c r="KLT1216" s="147">
        <v>344.68</v>
      </c>
      <c r="KLU1216" s="109" t="s">
        <v>30</v>
      </c>
      <c r="KLV1216" s="256" t="s">
        <v>26</v>
      </c>
      <c r="KLW1216" s="204">
        <v>7</v>
      </c>
      <c r="KLX1216" s="204">
        <v>2</v>
      </c>
      <c r="KLY1216" s="205" t="s">
        <v>237</v>
      </c>
      <c r="KLZ1216" s="206">
        <v>111</v>
      </c>
      <c r="KMA1216" s="110">
        <v>211</v>
      </c>
      <c r="KMB1216" s="147">
        <v>344.68</v>
      </c>
      <c r="KMC1216" s="109" t="s">
        <v>30</v>
      </c>
      <c r="KMD1216" s="256" t="s">
        <v>26</v>
      </c>
      <c r="KME1216" s="204">
        <v>7</v>
      </c>
      <c r="KMF1216" s="204">
        <v>2</v>
      </c>
      <c r="KMG1216" s="205" t="s">
        <v>237</v>
      </c>
      <c r="KMH1216" s="206">
        <v>111</v>
      </c>
      <c r="KMI1216" s="110">
        <v>211</v>
      </c>
      <c r="KMJ1216" s="147">
        <v>344.68</v>
      </c>
      <c r="KMK1216" s="109" t="s">
        <v>30</v>
      </c>
      <c r="KML1216" s="256" t="s">
        <v>26</v>
      </c>
      <c r="KMM1216" s="204">
        <v>7</v>
      </c>
      <c r="KMN1216" s="204">
        <v>2</v>
      </c>
      <c r="KMO1216" s="205" t="s">
        <v>237</v>
      </c>
      <c r="KMP1216" s="206">
        <v>111</v>
      </c>
      <c r="KMQ1216" s="110">
        <v>211</v>
      </c>
      <c r="KMR1216" s="147">
        <v>344.68</v>
      </c>
      <c r="KMS1216" s="109" t="s">
        <v>30</v>
      </c>
      <c r="KMT1216" s="256" t="s">
        <v>26</v>
      </c>
      <c r="KMU1216" s="204">
        <v>7</v>
      </c>
      <c r="KMV1216" s="204">
        <v>2</v>
      </c>
      <c r="KMW1216" s="205" t="s">
        <v>237</v>
      </c>
      <c r="KMX1216" s="206">
        <v>111</v>
      </c>
      <c r="KMY1216" s="110">
        <v>211</v>
      </c>
      <c r="KMZ1216" s="147">
        <v>344.68</v>
      </c>
      <c r="KNA1216" s="109" t="s">
        <v>30</v>
      </c>
      <c r="KNB1216" s="256" t="s">
        <v>26</v>
      </c>
      <c r="KNC1216" s="204">
        <v>7</v>
      </c>
      <c r="KND1216" s="204">
        <v>2</v>
      </c>
      <c r="KNE1216" s="205" t="s">
        <v>237</v>
      </c>
      <c r="KNF1216" s="206">
        <v>111</v>
      </c>
      <c r="KNG1216" s="110">
        <v>211</v>
      </c>
      <c r="KNH1216" s="147">
        <v>344.68</v>
      </c>
      <c r="KNI1216" s="109" t="s">
        <v>30</v>
      </c>
      <c r="KNJ1216" s="256" t="s">
        <v>26</v>
      </c>
      <c r="KNK1216" s="204">
        <v>7</v>
      </c>
      <c r="KNL1216" s="204">
        <v>2</v>
      </c>
      <c r="KNM1216" s="205" t="s">
        <v>237</v>
      </c>
      <c r="KNN1216" s="206">
        <v>111</v>
      </c>
      <c r="KNO1216" s="110">
        <v>211</v>
      </c>
      <c r="KNP1216" s="147">
        <v>344.68</v>
      </c>
      <c r="KNQ1216" s="109" t="s">
        <v>30</v>
      </c>
      <c r="KNR1216" s="256" t="s">
        <v>26</v>
      </c>
      <c r="KNS1216" s="204">
        <v>7</v>
      </c>
      <c r="KNT1216" s="204">
        <v>2</v>
      </c>
      <c r="KNU1216" s="205" t="s">
        <v>237</v>
      </c>
      <c r="KNV1216" s="206">
        <v>111</v>
      </c>
      <c r="KNW1216" s="110">
        <v>211</v>
      </c>
      <c r="KNX1216" s="147">
        <v>344.68</v>
      </c>
      <c r="KNY1216" s="109" t="s">
        <v>30</v>
      </c>
      <c r="KNZ1216" s="256" t="s">
        <v>26</v>
      </c>
      <c r="KOA1216" s="204">
        <v>7</v>
      </c>
      <c r="KOB1216" s="204">
        <v>2</v>
      </c>
      <c r="KOC1216" s="205" t="s">
        <v>237</v>
      </c>
      <c r="KOD1216" s="206">
        <v>111</v>
      </c>
      <c r="KOE1216" s="110">
        <v>211</v>
      </c>
      <c r="KOF1216" s="147">
        <v>344.68</v>
      </c>
      <c r="KOG1216" s="109" t="s">
        <v>30</v>
      </c>
      <c r="KOH1216" s="256" t="s">
        <v>26</v>
      </c>
      <c r="KOI1216" s="204">
        <v>7</v>
      </c>
      <c r="KOJ1216" s="204">
        <v>2</v>
      </c>
      <c r="KOK1216" s="205" t="s">
        <v>237</v>
      </c>
      <c r="KOL1216" s="206">
        <v>111</v>
      </c>
      <c r="KOM1216" s="110">
        <v>211</v>
      </c>
      <c r="KON1216" s="147">
        <v>344.68</v>
      </c>
      <c r="KOO1216" s="109" t="s">
        <v>30</v>
      </c>
      <c r="KOP1216" s="256" t="s">
        <v>26</v>
      </c>
      <c r="KOQ1216" s="204">
        <v>7</v>
      </c>
      <c r="KOR1216" s="204">
        <v>2</v>
      </c>
      <c r="KOS1216" s="205" t="s">
        <v>237</v>
      </c>
      <c r="KOT1216" s="206">
        <v>111</v>
      </c>
      <c r="KOU1216" s="110">
        <v>211</v>
      </c>
      <c r="KOV1216" s="147">
        <v>344.68</v>
      </c>
      <c r="KOW1216" s="109" t="s">
        <v>30</v>
      </c>
      <c r="KOX1216" s="256" t="s">
        <v>26</v>
      </c>
      <c r="KOY1216" s="204">
        <v>7</v>
      </c>
      <c r="KOZ1216" s="204">
        <v>2</v>
      </c>
      <c r="KPA1216" s="205" t="s">
        <v>237</v>
      </c>
      <c r="KPB1216" s="206">
        <v>111</v>
      </c>
      <c r="KPC1216" s="110">
        <v>211</v>
      </c>
      <c r="KPD1216" s="147">
        <v>344.68</v>
      </c>
      <c r="KPE1216" s="109" t="s">
        <v>30</v>
      </c>
      <c r="KPF1216" s="256" t="s">
        <v>26</v>
      </c>
      <c r="KPG1216" s="204">
        <v>7</v>
      </c>
      <c r="KPH1216" s="204">
        <v>2</v>
      </c>
      <c r="KPI1216" s="205" t="s">
        <v>237</v>
      </c>
      <c r="KPJ1216" s="206">
        <v>111</v>
      </c>
      <c r="KPK1216" s="110">
        <v>211</v>
      </c>
      <c r="KPL1216" s="147">
        <v>344.68</v>
      </c>
      <c r="KPM1216" s="109" t="s">
        <v>30</v>
      </c>
      <c r="KPN1216" s="256" t="s">
        <v>26</v>
      </c>
      <c r="KPO1216" s="204">
        <v>7</v>
      </c>
      <c r="KPP1216" s="204">
        <v>2</v>
      </c>
      <c r="KPQ1216" s="205" t="s">
        <v>237</v>
      </c>
      <c r="KPR1216" s="206">
        <v>111</v>
      </c>
      <c r="KPS1216" s="110">
        <v>211</v>
      </c>
      <c r="KPT1216" s="147">
        <v>344.68</v>
      </c>
      <c r="KPU1216" s="109" t="s">
        <v>30</v>
      </c>
      <c r="KPV1216" s="256" t="s">
        <v>26</v>
      </c>
      <c r="KPW1216" s="204">
        <v>7</v>
      </c>
      <c r="KPX1216" s="204">
        <v>2</v>
      </c>
      <c r="KPY1216" s="205" t="s">
        <v>237</v>
      </c>
      <c r="KPZ1216" s="206">
        <v>111</v>
      </c>
      <c r="KQA1216" s="110">
        <v>211</v>
      </c>
      <c r="KQB1216" s="147">
        <v>344.68</v>
      </c>
      <c r="KQC1216" s="109" t="s">
        <v>30</v>
      </c>
      <c r="KQD1216" s="256" t="s">
        <v>26</v>
      </c>
      <c r="KQE1216" s="204">
        <v>7</v>
      </c>
      <c r="KQF1216" s="204">
        <v>2</v>
      </c>
      <c r="KQG1216" s="205" t="s">
        <v>237</v>
      </c>
      <c r="KQH1216" s="206">
        <v>111</v>
      </c>
      <c r="KQI1216" s="110">
        <v>211</v>
      </c>
      <c r="KQJ1216" s="147">
        <v>344.68</v>
      </c>
      <c r="KQK1216" s="109" t="s">
        <v>30</v>
      </c>
      <c r="KQL1216" s="256" t="s">
        <v>26</v>
      </c>
      <c r="KQM1216" s="204">
        <v>7</v>
      </c>
      <c r="KQN1216" s="204">
        <v>2</v>
      </c>
      <c r="KQO1216" s="205" t="s">
        <v>237</v>
      </c>
      <c r="KQP1216" s="206">
        <v>111</v>
      </c>
      <c r="KQQ1216" s="110">
        <v>211</v>
      </c>
      <c r="KQR1216" s="147">
        <v>344.68</v>
      </c>
      <c r="KQS1216" s="109" t="s">
        <v>30</v>
      </c>
      <c r="KQT1216" s="256" t="s">
        <v>26</v>
      </c>
      <c r="KQU1216" s="204">
        <v>7</v>
      </c>
      <c r="KQV1216" s="204">
        <v>2</v>
      </c>
      <c r="KQW1216" s="205" t="s">
        <v>237</v>
      </c>
      <c r="KQX1216" s="206">
        <v>111</v>
      </c>
      <c r="KQY1216" s="110">
        <v>211</v>
      </c>
      <c r="KQZ1216" s="147">
        <v>344.68</v>
      </c>
      <c r="KRA1216" s="109" t="s">
        <v>30</v>
      </c>
      <c r="KRB1216" s="256" t="s">
        <v>26</v>
      </c>
      <c r="KRC1216" s="204">
        <v>7</v>
      </c>
      <c r="KRD1216" s="204">
        <v>2</v>
      </c>
      <c r="KRE1216" s="205" t="s">
        <v>237</v>
      </c>
      <c r="KRF1216" s="206">
        <v>111</v>
      </c>
      <c r="KRG1216" s="110">
        <v>211</v>
      </c>
      <c r="KRH1216" s="147">
        <v>344.68</v>
      </c>
      <c r="KRI1216" s="109" t="s">
        <v>30</v>
      </c>
      <c r="KRJ1216" s="256" t="s">
        <v>26</v>
      </c>
      <c r="KRK1216" s="204">
        <v>7</v>
      </c>
      <c r="KRL1216" s="204">
        <v>2</v>
      </c>
      <c r="KRM1216" s="205" t="s">
        <v>237</v>
      </c>
      <c r="KRN1216" s="206">
        <v>111</v>
      </c>
      <c r="KRO1216" s="110">
        <v>211</v>
      </c>
      <c r="KRP1216" s="147">
        <v>344.68</v>
      </c>
      <c r="KRQ1216" s="109" t="s">
        <v>30</v>
      </c>
      <c r="KRR1216" s="256" t="s">
        <v>26</v>
      </c>
      <c r="KRS1216" s="204">
        <v>7</v>
      </c>
      <c r="KRT1216" s="204">
        <v>2</v>
      </c>
      <c r="KRU1216" s="205" t="s">
        <v>237</v>
      </c>
      <c r="KRV1216" s="206">
        <v>111</v>
      </c>
      <c r="KRW1216" s="110">
        <v>211</v>
      </c>
      <c r="KRX1216" s="147">
        <v>344.68</v>
      </c>
      <c r="KRY1216" s="109" t="s">
        <v>30</v>
      </c>
      <c r="KRZ1216" s="256" t="s">
        <v>26</v>
      </c>
      <c r="KSA1216" s="204">
        <v>7</v>
      </c>
      <c r="KSB1216" s="204">
        <v>2</v>
      </c>
      <c r="KSC1216" s="205" t="s">
        <v>237</v>
      </c>
      <c r="KSD1216" s="206">
        <v>111</v>
      </c>
      <c r="KSE1216" s="110">
        <v>211</v>
      </c>
      <c r="KSF1216" s="147">
        <v>344.68</v>
      </c>
      <c r="KSG1216" s="109" t="s">
        <v>30</v>
      </c>
      <c r="KSH1216" s="256" t="s">
        <v>26</v>
      </c>
      <c r="KSI1216" s="204">
        <v>7</v>
      </c>
      <c r="KSJ1216" s="204">
        <v>2</v>
      </c>
      <c r="KSK1216" s="205" t="s">
        <v>237</v>
      </c>
      <c r="KSL1216" s="206">
        <v>111</v>
      </c>
      <c r="KSM1216" s="110">
        <v>211</v>
      </c>
      <c r="KSN1216" s="147">
        <v>344.68</v>
      </c>
      <c r="KSO1216" s="109" t="s">
        <v>30</v>
      </c>
      <c r="KSP1216" s="256" t="s">
        <v>26</v>
      </c>
      <c r="KSQ1216" s="204">
        <v>7</v>
      </c>
      <c r="KSR1216" s="204">
        <v>2</v>
      </c>
      <c r="KSS1216" s="205" t="s">
        <v>237</v>
      </c>
      <c r="KST1216" s="206">
        <v>111</v>
      </c>
      <c r="KSU1216" s="110">
        <v>211</v>
      </c>
      <c r="KSV1216" s="147">
        <v>344.68</v>
      </c>
      <c r="KSW1216" s="109" t="s">
        <v>30</v>
      </c>
      <c r="KSX1216" s="256" t="s">
        <v>26</v>
      </c>
      <c r="KSY1216" s="204">
        <v>7</v>
      </c>
      <c r="KSZ1216" s="204">
        <v>2</v>
      </c>
      <c r="KTA1216" s="205" t="s">
        <v>237</v>
      </c>
      <c r="KTB1216" s="206">
        <v>111</v>
      </c>
      <c r="KTC1216" s="110">
        <v>211</v>
      </c>
      <c r="KTD1216" s="147">
        <v>344.68</v>
      </c>
      <c r="KTE1216" s="109" t="s">
        <v>30</v>
      </c>
      <c r="KTF1216" s="256" t="s">
        <v>26</v>
      </c>
      <c r="KTG1216" s="204">
        <v>7</v>
      </c>
      <c r="KTH1216" s="204">
        <v>2</v>
      </c>
      <c r="KTI1216" s="205" t="s">
        <v>237</v>
      </c>
      <c r="KTJ1216" s="206">
        <v>111</v>
      </c>
      <c r="KTK1216" s="110">
        <v>211</v>
      </c>
      <c r="KTL1216" s="147">
        <v>344.68</v>
      </c>
      <c r="KTM1216" s="109" t="s">
        <v>30</v>
      </c>
      <c r="KTN1216" s="256" t="s">
        <v>26</v>
      </c>
      <c r="KTO1216" s="204">
        <v>7</v>
      </c>
      <c r="KTP1216" s="204">
        <v>2</v>
      </c>
      <c r="KTQ1216" s="205" t="s">
        <v>237</v>
      </c>
      <c r="KTR1216" s="206">
        <v>111</v>
      </c>
      <c r="KTS1216" s="110">
        <v>211</v>
      </c>
      <c r="KTT1216" s="147">
        <v>344.68</v>
      </c>
      <c r="KTU1216" s="109" t="s">
        <v>30</v>
      </c>
      <c r="KTV1216" s="256" t="s">
        <v>26</v>
      </c>
      <c r="KTW1216" s="204">
        <v>7</v>
      </c>
      <c r="KTX1216" s="204">
        <v>2</v>
      </c>
      <c r="KTY1216" s="205" t="s">
        <v>237</v>
      </c>
      <c r="KTZ1216" s="206">
        <v>111</v>
      </c>
      <c r="KUA1216" s="110">
        <v>211</v>
      </c>
      <c r="KUB1216" s="147">
        <v>344.68</v>
      </c>
      <c r="KUC1216" s="109" t="s">
        <v>30</v>
      </c>
      <c r="KUD1216" s="256" t="s">
        <v>26</v>
      </c>
      <c r="KUE1216" s="204">
        <v>7</v>
      </c>
      <c r="KUF1216" s="204">
        <v>2</v>
      </c>
      <c r="KUG1216" s="205" t="s">
        <v>237</v>
      </c>
      <c r="KUH1216" s="206">
        <v>111</v>
      </c>
      <c r="KUI1216" s="110">
        <v>211</v>
      </c>
      <c r="KUJ1216" s="147">
        <v>344.68</v>
      </c>
      <c r="KUK1216" s="109" t="s">
        <v>30</v>
      </c>
      <c r="KUL1216" s="256" t="s">
        <v>26</v>
      </c>
      <c r="KUM1216" s="204">
        <v>7</v>
      </c>
      <c r="KUN1216" s="204">
        <v>2</v>
      </c>
      <c r="KUO1216" s="205" t="s">
        <v>237</v>
      </c>
      <c r="KUP1216" s="206">
        <v>111</v>
      </c>
      <c r="KUQ1216" s="110">
        <v>211</v>
      </c>
      <c r="KUR1216" s="147">
        <v>344.68</v>
      </c>
      <c r="KUS1216" s="109" t="s">
        <v>30</v>
      </c>
      <c r="KUT1216" s="256" t="s">
        <v>26</v>
      </c>
      <c r="KUU1216" s="204">
        <v>7</v>
      </c>
      <c r="KUV1216" s="204">
        <v>2</v>
      </c>
      <c r="KUW1216" s="205" t="s">
        <v>237</v>
      </c>
      <c r="KUX1216" s="206">
        <v>111</v>
      </c>
      <c r="KUY1216" s="110">
        <v>211</v>
      </c>
      <c r="KUZ1216" s="147">
        <v>344.68</v>
      </c>
      <c r="KVA1216" s="109" t="s">
        <v>30</v>
      </c>
      <c r="KVB1216" s="256" t="s">
        <v>26</v>
      </c>
      <c r="KVC1216" s="204">
        <v>7</v>
      </c>
      <c r="KVD1216" s="204">
        <v>2</v>
      </c>
      <c r="KVE1216" s="205" t="s">
        <v>237</v>
      </c>
      <c r="KVF1216" s="206">
        <v>111</v>
      </c>
      <c r="KVG1216" s="110">
        <v>211</v>
      </c>
      <c r="KVH1216" s="147">
        <v>344.68</v>
      </c>
      <c r="KVI1216" s="109" t="s">
        <v>30</v>
      </c>
      <c r="KVJ1216" s="256" t="s">
        <v>26</v>
      </c>
      <c r="KVK1216" s="204">
        <v>7</v>
      </c>
      <c r="KVL1216" s="204">
        <v>2</v>
      </c>
      <c r="KVM1216" s="205" t="s">
        <v>237</v>
      </c>
      <c r="KVN1216" s="206">
        <v>111</v>
      </c>
      <c r="KVO1216" s="110">
        <v>211</v>
      </c>
      <c r="KVP1216" s="147">
        <v>344.68</v>
      </c>
      <c r="KVQ1216" s="109" t="s">
        <v>30</v>
      </c>
      <c r="KVR1216" s="256" t="s">
        <v>26</v>
      </c>
      <c r="KVS1216" s="204">
        <v>7</v>
      </c>
      <c r="KVT1216" s="204">
        <v>2</v>
      </c>
      <c r="KVU1216" s="205" t="s">
        <v>237</v>
      </c>
      <c r="KVV1216" s="206">
        <v>111</v>
      </c>
      <c r="KVW1216" s="110">
        <v>211</v>
      </c>
      <c r="KVX1216" s="147">
        <v>344.68</v>
      </c>
      <c r="KVY1216" s="109" t="s">
        <v>30</v>
      </c>
      <c r="KVZ1216" s="256" t="s">
        <v>26</v>
      </c>
      <c r="KWA1216" s="204">
        <v>7</v>
      </c>
      <c r="KWB1216" s="204">
        <v>2</v>
      </c>
      <c r="KWC1216" s="205" t="s">
        <v>237</v>
      </c>
      <c r="KWD1216" s="206">
        <v>111</v>
      </c>
      <c r="KWE1216" s="110">
        <v>211</v>
      </c>
      <c r="KWF1216" s="147">
        <v>344.68</v>
      </c>
      <c r="KWG1216" s="109" t="s">
        <v>30</v>
      </c>
      <c r="KWH1216" s="256" t="s">
        <v>26</v>
      </c>
      <c r="KWI1216" s="204">
        <v>7</v>
      </c>
      <c r="KWJ1216" s="204">
        <v>2</v>
      </c>
      <c r="KWK1216" s="205" t="s">
        <v>237</v>
      </c>
      <c r="KWL1216" s="206">
        <v>111</v>
      </c>
      <c r="KWM1216" s="110">
        <v>211</v>
      </c>
      <c r="KWN1216" s="147">
        <v>344.68</v>
      </c>
      <c r="KWO1216" s="109" t="s">
        <v>30</v>
      </c>
      <c r="KWP1216" s="256" t="s">
        <v>26</v>
      </c>
      <c r="KWQ1216" s="204">
        <v>7</v>
      </c>
      <c r="KWR1216" s="204">
        <v>2</v>
      </c>
      <c r="KWS1216" s="205" t="s">
        <v>237</v>
      </c>
      <c r="KWT1216" s="206">
        <v>111</v>
      </c>
      <c r="KWU1216" s="110">
        <v>211</v>
      </c>
      <c r="KWV1216" s="147">
        <v>344.68</v>
      </c>
      <c r="KWW1216" s="109" t="s">
        <v>30</v>
      </c>
      <c r="KWX1216" s="256" t="s">
        <v>26</v>
      </c>
      <c r="KWY1216" s="204">
        <v>7</v>
      </c>
      <c r="KWZ1216" s="204">
        <v>2</v>
      </c>
      <c r="KXA1216" s="205" t="s">
        <v>237</v>
      </c>
      <c r="KXB1216" s="206">
        <v>111</v>
      </c>
      <c r="KXC1216" s="110">
        <v>211</v>
      </c>
      <c r="KXD1216" s="147">
        <v>344.68</v>
      </c>
      <c r="KXE1216" s="109" t="s">
        <v>30</v>
      </c>
      <c r="KXF1216" s="256" t="s">
        <v>26</v>
      </c>
      <c r="KXG1216" s="204">
        <v>7</v>
      </c>
      <c r="KXH1216" s="204">
        <v>2</v>
      </c>
      <c r="KXI1216" s="205" t="s">
        <v>237</v>
      </c>
      <c r="KXJ1216" s="206">
        <v>111</v>
      </c>
      <c r="KXK1216" s="110">
        <v>211</v>
      </c>
      <c r="KXL1216" s="147">
        <v>344.68</v>
      </c>
      <c r="KXM1216" s="109" t="s">
        <v>30</v>
      </c>
      <c r="KXN1216" s="256" t="s">
        <v>26</v>
      </c>
      <c r="KXO1216" s="204">
        <v>7</v>
      </c>
      <c r="KXP1216" s="204">
        <v>2</v>
      </c>
      <c r="KXQ1216" s="205" t="s">
        <v>237</v>
      </c>
      <c r="KXR1216" s="206">
        <v>111</v>
      </c>
      <c r="KXS1216" s="110">
        <v>211</v>
      </c>
      <c r="KXT1216" s="147">
        <v>344.68</v>
      </c>
      <c r="KXU1216" s="109" t="s">
        <v>30</v>
      </c>
      <c r="KXV1216" s="256" t="s">
        <v>26</v>
      </c>
      <c r="KXW1216" s="204">
        <v>7</v>
      </c>
      <c r="KXX1216" s="204">
        <v>2</v>
      </c>
      <c r="KXY1216" s="205" t="s">
        <v>237</v>
      </c>
      <c r="KXZ1216" s="206">
        <v>111</v>
      </c>
      <c r="KYA1216" s="110">
        <v>211</v>
      </c>
      <c r="KYB1216" s="147">
        <v>344.68</v>
      </c>
      <c r="KYC1216" s="109" t="s">
        <v>30</v>
      </c>
      <c r="KYD1216" s="256" t="s">
        <v>26</v>
      </c>
      <c r="KYE1216" s="204">
        <v>7</v>
      </c>
      <c r="KYF1216" s="204">
        <v>2</v>
      </c>
      <c r="KYG1216" s="205" t="s">
        <v>237</v>
      </c>
      <c r="KYH1216" s="206">
        <v>111</v>
      </c>
      <c r="KYI1216" s="110">
        <v>211</v>
      </c>
      <c r="KYJ1216" s="147">
        <v>344.68</v>
      </c>
      <c r="KYK1216" s="109" t="s">
        <v>30</v>
      </c>
      <c r="KYL1216" s="256" t="s">
        <v>26</v>
      </c>
      <c r="KYM1216" s="204">
        <v>7</v>
      </c>
      <c r="KYN1216" s="204">
        <v>2</v>
      </c>
      <c r="KYO1216" s="205" t="s">
        <v>237</v>
      </c>
      <c r="KYP1216" s="206">
        <v>111</v>
      </c>
      <c r="KYQ1216" s="110">
        <v>211</v>
      </c>
      <c r="KYR1216" s="147">
        <v>344.68</v>
      </c>
      <c r="KYS1216" s="109" t="s">
        <v>30</v>
      </c>
      <c r="KYT1216" s="256" t="s">
        <v>26</v>
      </c>
      <c r="KYU1216" s="204">
        <v>7</v>
      </c>
      <c r="KYV1216" s="204">
        <v>2</v>
      </c>
      <c r="KYW1216" s="205" t="s">
        <v>237</v>
      </c>
      <c r="KYX1216" s="206">
        <v>111</v>
      </c>
      <c r="KYY1216" s="110">
        <v>211</v>
      </c>
      <c r="KYZ1216" s="147">
        <v>344.68</v>
      </c>
      <c r="KZA1216" s="109" t="s">
        <v>30</v>
      </c>
      <c r="KZB1216" s="256" t="s">
        <v>26</v>
      </c>
      <c r="KZC1216" s="204">
        <v>7</v>
      </c>
      <c r="KZD1216" s="204">
        <v>2</v>
      </c>
      <c r="KZE1216" s="205" t="s">
        <v>237</v>
      </c>
      <c r="KZF1216" s="206">
        <v>111</v>
      </c>
      <c r="KZG1216" s="110">
        <v>211</v>
      </c>
      <c r="KZH1216" s="147">
        <v>344.68</v>
      </c>
      <c r="KZI1216" s="109" t="s">
        <v>30</v>
      </c>
      <c r="KZJ1216" s="256" t="s">
        <v>26</v>
      </c>
      <c r="KZK1216" s="204">
        <v>7</v>
      </c>
      <c r="KZL1216" s="204">
        <v>2</v>
      </c>
      <c r="KZM1216" s="205" t="s">
        <v>237</v>
      </c>
      <c r="KZN1216" s="206">
        <v>111</v>
      </c>
      <c r="KZO1216" s="110">
        <v>211</v>
      </c>
      <c r="KZP1216" s="147">
        <v>344.68</v>
      </c>
      <c r="KZQ1216" s="109" t="s">
        <v>30</v>
      </c>
      <c r="KZR1216" s="256" t="s">
        <v>26</v>
      </c>
      <c r="KZS1216" s="204">
        <v>7</v>
      </c>
      <c r="KZT1216" s="204">
        <v>2</v>
      </c>
      <c r="KZU1216" s="205" t="s">
        <v>237</v>
      </c>
      <c r="KZV1216" s="206">
        <v>111</v>
      </c>
      <c r="KZW1216" s="110">
        <v>211</v>
      </c>
      <c r="KZX1216" s="147">
        <v>344.68</v>
      </c>
      <c r="KZY1216" s="109" t="s">
        <v>30</v>
      </c>
      <c r="KZZ1216" s="256" t="s">
        <v>26</v>
      </c>
      <c r="LAA1216" s="204">
        <v>7</v>
      </c>
      <c r="LAB1216" s="204">
        <v>2</v>
      </c>
      <c r="LAC1216" s="205" t="s">
        <v>237</v>
      </c>
      <c r="LAD1216" s="206">
        <v>111</v>
      </c>
      <c r="LAE1216" s="110">
        <v>211</v>
      </c>
      <c r="LAF1216" s="147">
        <v>344.68</v>
      </c>
      <c r="LAG1216" s="109" t="s">
        <v>30</v>
      </c>
      <c r="LAH1216" s="256" t="s">
        <v>26</v>
      </c>
      <c r="LAI1216" s="204">
        <v>7</v>
      </c>
      <c r="LAJ1216" s="204">
        <v>2</v>
      </c>
      <c r="LAK1216" s="205" t="s">
        <v>237</v>
      </c>
      <c r="LAL1216" s="206">
        <v>111</v>
      </c>
      <c r="LAM1216" s="110">
        <v>211</v>
      </c>
      <c r="LAN1216" s="147">
        <v>344.68</v>
      </c>
      <c r="LAO1216" s="109" t="s">
        <v>30</v>
      </c>
      <c r="LAP1216" s="256" t="s">
        <v>26</v>
      </c>
      <c r="LAQ1216" s="204">
        <v>7</v>
      </c>
      <c r="LAR1216" s="204">
        <v>2</v>
      </c>
      <c r="LAS1216" s="205" t="s">
        <v>237</v>
      </c>
      <c r="LAT1216" s="206">
        <v>111</v>
      </c>
      <c r="LAU1216" s="110">
        <v>211</v>
      </c>
      <c r="LAV1216" s="147">
        <v>344.68</v>
      </c>
      <c r="LAW1216" s="109" t="s">
        <v>30</v>
      </c>
      <c r="LAX1216" s="256" t="s">
        <v>26</v>
      </c>
      <c r="LAY1216" s="204">
        <v>7</v>
      </c>
      <c r="LAZ1216" s="204">
        <v>2</v>
      </c>
      <c r="LBA1216" s="205" t="s">
        <v>237</v>
      </c>
      <c r="LBB1216" s="206">
        <v>111</v>
      </c>
      <c r="LBC1216" s="110">
        <v>211</v>
      </c>
      <c r="LBD1216" s="147">
        <v>344.68</v>
      </c>
      <c r="LBE1216" s="109" t="s">
        <v>30</v>
      </c>
      <c r="LBF1216" s="256" t="s">
        <v>26</v>
      </c>
      <c r="LBG1216" s="204">
        <v>7</v>
      </c>
      <c r="LBH1216" s="204">
        <v>2</v>
      </c>
      <c r="LBI1216" s="205" t="s">
        <v>237</v>
      </c>
      <c r="LBJ1216" s="206">
        <v>111</v>
      </c>
      <c r="LBK1216" s="110">
        <v>211</v>
      </c>
      <c r="LBL1216" s="147">
        <v>344.68</v>
      </c>
      <c r="LBM1216" s="109" t="s">
        <v>30</v>
      </c>
      <c r="LBN1216" s="256" t="s">
        <v>26</v>
      </c>
      <c r="LBO1216" s="204">
        <v>7</v>
      </c>
      <c r="LBP1216" s="204">
        <v>2</v>
      </c>
      <c r="LBQ1216" s="205" t="s">
        <v>237</v>
      </c>
      <c r="LBR1216" s="206">
        <v>111</v>
      </c>
      <c r="LBS1216" s="110">
        <v>211</v>
      </c>
      <c r="LBT1216" s="147">
        <v>344.68</v>
      </c>
      <c r="LBU1216" s="109" t="s">
        <v>30</v>
      </c>
      <c r="LBV1216" s="256" t="s">
        <v>26</v>
      </c>
      <c r="LBW1216" s="204">
        <v>7</v>
      </c>
      <c r="LBX1216" s="204">
        <v>2</v>
      </c>
      <c r="LBY1216" s="205" t="s">
        <v>237</v>
      </c>
      <c r="LBZ1216" s="206">
        <v>111</v>
      </c>
      <c r="LCA1216" s="110">
        <v>211</v>
      </c>
      <c r="LCB1216" s="147">
        <v>344.68</v>
      </c>
      <c r="LCC1216" s="109" t="s">
        <v>30</v>
      </c>
      <c r="LCD1216" s="256" t="s">
        <v>26</v>
      </c>
      <c r="LCE1216" s="204">
        <v>7</v>
      </c>
      <c r="LCF1216" s="204">
        <v>2</v>
      </c>
      <c r="LCG1216" s="205" t="s">
        <v>237</v>
      </c>
      <c r="LCH1216" s="206">
        <v>111</v>
      </c>
      <c r="LCI1216" s="110">
        <v>211</v>
      </c>
      <c r="LCJ1216" s="147">
        <v>344.68</v>
      </c>
      <c r="LCK1216" s="109" t="s">
        <v>30</v>
      </c>
      <c r="LCL1216" s="256" t="s">
        <v>26</v>
      </c>
      <c r="LCM1216" s="204">
        <v>7</v>
      </c>
      <c r="LCN1216" s="204">
        <v>2</v>
      </c>
      <c r="LCO1216" s="205" t="s">
        <v>237</v>
      </c>
      <c r="LCP1216" s="206">
        <v>111</v>
      </c>
      <c r="LCQ1216" s="110">
        <v>211</v>
      </c>
      <c r="LCR1216" s="147">
        <v>344.68</v>
      </c>
      <c r="LCS1216" s="109" t="s">
        <v>30</v>
      </c>
      <c r="LCT1216" s="256" t="s">
        <v>26</v>
      </c>
      <c r="LCU1216" s="204">
        <v>7</v>
      </c>
      <c r="LCV1216" s="204">
        <v>2</v>
      </c>
      <c r="LCW1216" s="205" t="s">
        <v>237</v>
      </c>
      <c r="LCX1216" s="206">
        <v>111</v>
      </c>
      <c r="LCY1216" s="110">
        <v>211</v>
      </c>
      <c r="LCZ1216" s="147">
        <v>344.68</v>
      </c>
      <c r="LDA1216" s="109" t="s">
        <v>30</v>
      </c>
      <c r="LDB1216" s="256" t="s">
        <v>26</v>
      </c>
      <c r="LDC1216" s="204">
        <v>7</v>
      </c>
      <c r="LDD1216" s="204">
        <v>2</v>
      </c>
      <c r="LDE1216" s="205" t="s">
        <v>237</v>
      </c>
      <c r="LDF1216" s="206">
        <v>111</v>
      </c>
      <c r="LDG1216" s="110">
        <v>211</v>
      </c>
      <c r="LDH1216" s="147">
        <v>344.68</v>
      </c>
      <c r="LDI1216" s="109" t="s">
        <v>30</v>
      </c>
      <c r="LDJ1216" s="256" t="s">
        <v>26</v>
      </c>
      <c r="LDK1216" s="204">
        <v>7</v>
      </c>
      <c r="LDL1216" s="204">
        <v>2</v>
      </c>
      <c r="LDM1216" s="205" t="s">
        <v>237</v>
      </c>
      <c r="LDN1216" s="206">
        <v>111</v>
      </c>
      <c r="LDO1216" s="110">
        <v>211</v>
      </c>
      <c r="LDP1216" s="147">
        <v>344.68</v>
      </c>
      <c r="LDQ1216" s="109" t="s">
        <v>30</v>
      </c>
      <c r="LDR1216" s="256" t="s">
        <v>26</v>
      </c>
      <c r="LDS1216" s="204">
        <v>7</v>
      </c>
      <c r="LDT1216" s="204">
        <v>2</v>
      </c>
      <c r="LDU1216" s="205" t="s">
        <v>237</v>
      </c>
      <c r="LDV1216" s="206">
        <v>111</v>
      </c>
      <c r="LDW1216" s="110">
        <v>211</v>
      </c>
      <c r="LDX1216" s="147">
        <v>344.68</v>
      </c>
      <c r="LDY1216" s="109" t="s">
        <v>30</v>
      </c>
      <c r="LDZ1216" s="256" t="s">
        <v>26</v>
      </c>
      <c r="LEA1216" s="204">
        <v>7</v>
      </c>
      <c r="LEB1216" s="204">
        <v>2</v>
      </c>
      <c r="LEC1216" s="205" t="s">
        <v>237</v>
      </c>
      <c r="LED1216" s="206">
        <v>111</v>
      </c>
      <c r="LEE1216" s="110">
        <v>211</v>
      </c>
      <c r="LEF1216" s="147">
        <v>344.68</v>
      </c>
      <c r="LEG1216" s="109" t="s">
        <v>30</v>
      </c>
      <c r="LEH1216" s="256" t="s">
        <v>26</v>
      </c>
      <c r="LEI1216" s="204">
        <v>7</v>
      </c>
      <c r="LEJ1216" s="204">
        <v>2</v>
      </c>
      <c r="LEK1216" s="205" t="s">
        <v>237</v>
      </c>
      <c r="LEL1216" s="206">
        <v>111</v>
      </c>
      <c r="LEM1216" s="110">
        <v>211</v>
      </c>
      <c r="LEN1216" s="147">
        <v>344.68</v>
      </c>
      <c r="LEO1216" s="109" t="s">
        <v>30</v>
      </c>
      <c r="LEP1216" s="256" t="s">
        <v>26</v>
      </c>
      <c r="LEQ1216" s="204">
        <v>7</v>
      </c>
      <c r="LER1216" s="204">
        <v>2</v>
      </c>
      <c r="LES1216" s="205" t="s">
        <v>237</v>
      </c>
      <c r="LET1216" s="206">
        <v>111</v>
      </c>
      <c r="LEU1216" s="110">
        <v>211</v>
      </c>
      <c r="LEV1216" s="147">
        <v>344.68</v>
      </c>
      <c r="LEW1216" s="109" t="s">
        <v>30</v>
      </c>
      <c r="LEX1216" s="256" t="s">
        <v>26</v>
      </c>
      <c r="LEY1216" s="204">
        <v>7</v>
      </c>
      <c r="LEZ1216" s="204">
        <v>2</v>
      </c>
      <c r="LFA1216" s="205" t="s">
        <v>237</v>
      </c>
      <c r="LFB1216" s="206">
        <v>111</v>
      </c>
      <c r="LFC1216" s="110">
        <v>211</v>
      </c>
      <c r="LFD1216" s="147">
        <v>344.68</v>
      </c>
      <c r="LFE1216" s="109" t="s">
        <v>30</v>
      </c>
      <c r="LFF1216" s="256" t="s">
        <v>26</v>
      </c>
      <c r="LFG1216" s="204">
        <v>7</v>
      </c>
      <c r="LFH1216" s="204">
        <v>2</v>
      </c>
      <c r="LFI1216" s="205" t="s">
        <v>237</v>
      </c>
      <c r="LFJ1216" s="206">
        <v>111</v>
      </c>
      <c r="LFK1216" s="110">
        <v>211</v>
      </c>
      <c r="LFL1216" s="147">
        <v>344.68</v>
      </c>
      <c r="LFM1216" s="109" t="s">
        <v>30</v>
      </c>
      <c r="LFN1216" s="256" t="s">
        <v>26</v>
      </c>
      <c r="LFO1216" s="204">
        <v>7</v>
      </c>
      <c r="LFP1216" s="204">
        <v>2</v>
      </c>
      <c r="LFQ1216" s="205" t="s">
        <v>237</v>
      </c>
      <c r="LFR1216" s="206">
        <v>111</v>
      </c>
      <c r="LFS1216" s="110">
        <v>211</v>
      </c>
      <c r="LFT1216" s="147">
        <v>344.68</v>
      </c>
      <c r="LFU1216" s="109" t="s">
        <v>30</v>
      </c>
      <c r="LFV1216" s="256" t="s">
        <v>26</v>
      </c>
      <c r="LFW1216" s="204">
        <v>7</v>
      </c>
      <c r="LFX1216" s="204">
        <v>2</v>
      </c>
      <c r="LFY1216" s="205" t="s">
        <v>237</v>
      </c>
      <c r="LFZ1216" s="206">
        <v>111</v>
      </c>
      <c r="LGA1216" s="110">
        <v>211</v>
      </c>
      <c r="LGB1216" s="147">
        <v>344.68</v>
      </c>
      <c r="LGC1216" s="109" t="s">
        <v>30</v>
      </c>
      <c r="LGD1216" s="256" t="s">
        <v>26</v>
      </c>
      <c r="LGE1216" s="204">
        <v>7</v>
      </c>
      <c r="LGF1216" s="204">
        <v>2</v>
      </c>
      <c r="LGG1216" s="205" t="s">
        <v>237</v>
      </c>
      <c r="LGH1216" s="206">
        <v>111</v>
      </c>
      <c r="LGI1216" s="110">
        <v>211</v>
      </c>
      <c r="LGJ1216" s="147">
        <v>344.68</v>
      </c>
      <c r="LGK1216" s="109" t="s">
        <v>30</v>
      </c>
      <c r="LGL1216" s="256" t="s">
        <v>26</v>
      </c>
      <c r="LGM1216" s="204">
        <v>7</v>
      </c>
      <c r="LGN1216" s="204">
        <v>2</v>
      </c>
      <c r="LGO1216" s="205" t="s">
        <v>237</v>
      </c>
      <c r="LGP1216" s="206">
        <v>111</v>
      </c>
      <c r="LGQ1216" s="110">
        <v>211</v>
      </c>
      <c r="LGR1216" s="147">
        <v>344.68</v>
      </c>
      <c r="LGS1216" s="109" t="s">
        <v>30</v>
      </c>
      <c r="LGT1216" s="256" t="s">
        <v>26</v>
      </c>
      <c r="LGU1216" s="204">
        <v>7</v>
      </c>
      <c r="LGV1216" s="204">
        <v>2</v>
      </c>
      <c r="LGW1216" s="205" t="s">
        <v>237</v>
      </c>
      <c r="LGX1216" s="206">
        <v>111</v>
      </c>
      <c r="LGY1216" s="110">
        <v>211</v>
      </c>
      <c r="LGZ1216" s="147">
        <v>344.68</v>
      </c>
      <c r="LHA1216" s="109" t="s">
        <v>30</v>
      </c>
      <c r="LHB1216" s="256" t="s">
        <v>26</v>
      </c>
      <c r="LHC1216" s="204">
        <v>7</v>
      </c>
      <c r="LHD1216" s="204">
        <v>2</v>
      </c>
      <c r="LHE1216" s="205" t="s">
        <v>237</v>
      </c>
      <c r="LHF1216" s="206">
        <v>111</v>
      </c>
      <c r="LHG1216" s="110">
        <v>211</v>
      </c>
      <c r="LHH1216" s="147">
        <v>344.68</v>
      </c>
      <c r="LHI1216" s="109" t="s">
        <v>30</v>
      </c>
      <c r="LHJ1216" s="256" t="s">
        <v>26</v>
      </c>
      <c r="LHK1216" s="204">
        <v>7</v>
      </c>
      <c r="LHL1216" s="204">
        <v>2</v>
      </c>
      <c r="LHM1216" s="205" t="s">
        <v>237</v>
      </c>
      <c r="LHN1216" s="206">
        <v>111</v>
      </c>
      <c r="LHO1216" s="110">
        <v>211</v>
      </c>
      <c r="LHP1216" s="147">
        <v>344.68</v>
      </c>
      <c r="LHQ1216" s="109" t="s">
        <v>30</v>
      </c>
      <c r="LHR1216" s="256" t="s">
        <v>26</v>
      </c>
      <c r="LHS1216" s="204">
        <v>7</v>
      </c>
      <c r="LHT1216" s="204">
        <v>2</v>
      </c>
      <c r="LHU1216" s="205" t="s">
        <v>237</v>
      </c>
      <c r="LHV1216" s="206">
        <v>111</v>
      </c>
      <c r="LHW1216" s="110">
        <v>211</v>
      </c>
      <c r="LHX1216" s="147">
        <v>344.68</v>
      </c>
      <c r="LHY1216" s="109" t="s">
        <v>30</v>
      </c>
      <c r="LHZ1216" s="256" t="s">
        <v>26</v>
      </c>
      <c r="LIA1216" s="204">
        <v>7</v>
      </c>
      <c r="LIB1216" s="204">
        <v>2</v>
      </c>
      <c r="LIC1216" s="205" t="s">
        <v>237</v>
      </c>
      <c r="LID1216" s="206">
        <v>111</v>
      </c>
      <c r="LIE1216" s="110">
        <v>211</v>
      </c>
      <c r="LIF1216" s="147">
        <v>344.68</v>
      </c>
      <c r="LIG1216" s="109" t="s">
        <v>30</v>
      </c>
      <c r="LIH1216" s="256" t="s">
        <v>26</v>
      </c>
      <c r="LII1216" s="204">
        <v>7</v>
      </c>
      <c r="LIJ1216" s="204">
        <v>2</v>
      </c>
      <c r="LIK1216" s="205" t="s">
        <v>237</v>
      </c>
      <c r="LIL1216" s="206">
        <v>111</v>
      </c>
      <c r="LIM1216" s="110">
        <v>211</v>
      </c>
      <c r="LIN1216" s="147">
        <v>344.68</v>
      </c>
      <c r="LIO1216" s="109" t="s">
        <v>30</v>
      </c>
      <c r="LIP1216" s="256" t="s">
        <v>26</v>
      </c>
      <c r="LIQ1216" s="204">
        <v>7</v>
      </c>
      <c r="LIR1216" s="204">
        <v>2</v>
      </c>
      <c r="LIS1216" s="205" t="s">
        <v>237</v>
      </c>
      <c r="LIT1216" s="206">
        <v>111</v>
      </c>
      <c r="LIU1216" s="110">
        <v>211</v>
      </c>
      <c r="LIV1216" s="147">
        <v>344.68</v>
      </c>
      <c r="LIW1216" s="109" t="s">
        <v>30</v>
      </c>
      <c r="LIX1216" s="256" t="s">
        <v>26</v>
      </c>
      <c r="LIY1216" s="204">
        <v>7</v>
      </c>
      <c r="LIZ1216" s="204">
        <v>2</v>
      </c>
      <c r="LJA1216" s="205" t="s">
        <v>237</v>
      </c>
      <c r="LJB1216" s="206">
        <v>111</v>
      </c>
      <c r="LJC1216" s="110">
        <v>211</v>
      </c>
      <c r="LJD1216" s="147">
        <v>344.68</v>
      </c>
      <c r="LJE1216" s="109" t="s">
        <v>30</v>
      </c>
      <c r="LJF1216" s="256" t="s">
        <v>26</v>
      </c>
      <c r="LJG1216" s="204">
        <v>7</v>
      </c>
      <c r="LJH1216" s="204">
        <v>2</v>
      </c>
      <c r="LJI1216" s="205" t="s">
        <v>237</v>
      </c>
      <c r="LJJ1216" s="206">
        <v>111</v>
      </c>
      <c r="LJK1216" s="110">
        <v>211</v>
      </c>
      <c r="LJL1216" s="147">
        <v>344.68</v>
      </c>
      <c r="LJM1216" s="109" t="s">
        <v>30</v>
      </c>
      <c r="LJN1216" s="256" t="s">
        <v>26</v>
      </c>
      <c r="LJO1216" s="204">
        <v>7</v>
      </c>
      <c r="LJP1216" s="204">
        <v>2</v>
      </c>
      <c r="LJQ1216" s="205" t="s">
        <v>237</v>
      </c>
      <c r="LJR1216" s="206">
        <v>111</v>
      </c>
      <c r="LJS1216" s="110">
        <v>211</v>
      </c>
      <c r="LJT1216" s="147">
        <v>344.68</v>
      </c>
      <c r="LJU1216" s="109" t="s">
        <v>30</v>
      </c>
      <c r="LJV1216" s="256" t="s">
        <v>26</v>
      </c>
      <c r="LJW1216" s="204">
        <v>7</v>
      </c>
      <c r="LJX1216" s="204">
        <v>2</v>
      </c>
      <c r="LJY1216" s="205" t="s">
        <v>237</v>
      </c>
      <c r="LJZ1216" s="206">
        <v>111</v>
      </c>
      <c r="LKA1216" s="110">
        <v>211</v>
      </c>
      <c r="LKB1216" s="147">
        <v>344.68</v>
      </c>
      <c r="LKC1216" s="109" t="s">
        <v>30</v>
      </c>
      <c r="LKD1216" s="256" t="s">
        <v>26</v>
      </c>
      <c r="LKE1216" s="204">
        <v>7</v>
      </c>
      <c r="LKF1216" s="204">
        <v>2</v>
      </c>
      <c r="LKG1216" s="205" t="s">
        <v>237</v>
      </c>
      <c r="LKH1216" s="206">
        <v>111</v>
      </c>
      <c r="LKI1216" s="110">
        <v>211</v>
      </c>
      <c r="LKJ1216" s="147">
        <v>344.68</v>
      </c>
      <c r="LKK1216" s="109" t="s">
        <v>30</v>
      </c>
      <c r="LKL1216" s="256" t="s">
        <v>26</v>
      </c>
      <c r="LKM1216" s="204">
        <v>7</v>
      </c>
      <c r="LKN1216" s="204">
        <v>2</v>
      </c>
      <c r="LKO1216" s="205" t="s">
        <v>237</v>
      </c>
      <c r="LKP1216" s="206">
        <v>111</v>
      </c>
      <c r="LKQ1216" s="110">
        <v>211</v>
      </c>
      <c r="LKR1216" s="147">
        <v>344.68</v>
      </c>
      <c r="LKS1216" s="109" t="s">
        <v>30</v>
      </c>
      <c r="LKT1216" s="256" t="s">
        <v>26</v>
      </c>
      <c r="LKU1216" s="204">
        <v>7</v>
      </c>
      <c r="LKV1216" s="204">
        <v>2</v>
      </c>
      <c r="LKW1216" s="205" t="s">
        <v>237</v>
      </c>
      <c r="LKX1216" s="206">
        <v>111</v>
      </c>
      <c r="LKY1216" s="110">
        <v>211</v>
      </c>
      <c r="LKZ1216" s="147">
        <v>344.68</v>
      </c>
      <c r="LLA1216" s="109" t="s">
        <v>30</v>
      </c>
      <c r="LLB1216" s="256" t="s">
        <v>26</v>
      </c>
      <c r="LLC1216" s="204">
        <v>7</v>
      </c>
      <c r="LLD1216" s="204">
        <v>2</v>
      </c>
      <c r="LLE1216" s="205" t="s">
        <v>237</v>
      </c>
      <c r="LLF1216" s="206">
        <v>111</v>
      </c>
      <c r="LLG1216" s="110">
        <v>211</v>
      </c>
      <c r="LLH1216" s="147">
        <v>344.68</v>
      </c>
      <c r="LLI1216" s="109" t="s">
        <v>30</v>
      </c>
      <c r="LLJ1216" s="256" t="s">
        <v>26</v>
      </c>
      <c r="LLK1216" s="204">
        <v>7</v>
      </c>
      <c r="LLL1216" s="204">
        <v>2</v>
      </c>
      <c r="LLM1216" s="205" t="s">
        <v>237</v>
      </c>
      <c r="LLN1216" s="206">
        <v>111</v>
      </c>
      <c r="LLO1216" s="110">
        <v>211</v>
      </c>
      <c r="LLP1216" s="147">
        <v>344.68</v>
      </c>
      <c r="LLQ1216" s="109" t="s">
        <v>30</v>
      </c>
      <c r="LLR1216" s="256" t="s">
        <v>26</v>
      </c>
      <c r="LLS1216" s="204">
        <v>7</v>
      </c>
      <c r="LLT1216" s="204">
        <v>2</v>
      </c>
      <c r="LLU1216" s="205" t="s">
        <v>237</v>
      </c>
      <c r="LLV1216" s="206">
        <v>111</v>
      </c>
      <c r="LLW1216" s="110">
        <v>211</v>
      </c>
      <c r="LLX1216" s="147">
        <v>344.68</v>
      </c>
      <c r="LLY1216" s="109" t="s">
        <v>30</v>
      </c>
      <c r="LLZ1216" s="256" t="s">
        <v>26</v>
      </c>
      <c r="LMA1216" s="204">
        <v>7</v>
      </c>
      <c r="LMB1216" s="204">
        <v>2</v>
      </c>
      <c r="LMC1216" s="205" t="s">
        <v>237</v>
      </c>
      <c r="LMD1216" s="206">
        <v>111</v>
      </c>
      <c r="LME1216" s="110">
        <v>211</v>
      </c>
      <c r="LMF1216" s="147">
        <v>344.68</v>
      </c>
      <c r="LMG1216" s="109" t="s">
        <v>30</v>
      </c>
      <c r="LMH1216" s="256" t="s">
        <v>26</v>
      </c>
      <c r="LMI1216" s="204">
        <v>7</v>
      </c>
      <c r="LMJ1216" s="204">
        <v>2</v>
      </c>
      <c r="LMK1216" s="205" t="s">
        <v>237</v>
      </c>
      <c r="LML1216" s="206">
        <v>111</v>
      </c>
      <c r="LMM1216" s="110">
        <v>211</v>
      </c>
      <c r="LMN1216" s="147">
        <v>344.68</v>
      </c>
      <c r="LMO1216" s="109" t="s">
        <v>30</v>
      </c>
      <c r="LMP1216" s="256" t="s">
        <v>26</v>
      </c>
      <c r="LMQ1216" s="204">
        <v>7</v>
      </c>
      <c r="LMR1216" s="204">
        <v>2</v>
      </c>
      <c r="LMS1216" s="205" t="s">
        <v>237</v>
      </c>
      <c r="LMT1216" s="206">
        <v>111</v>
      </c>
      <c r="LMU1216" s="110">
        <v>211</v>
      </c>
      <c r="LMV1216" s="147">
        <v>344.68</v>
      </c>
      <c r="LMW1216" s="109" t="s">
        <v>30</v>
      </c>
      <c r="LMX1216" s="256" t="s">
        <v>26</v>
      </c>
      <c r="LMY1216" s="204">
        <v>7</v>
      </c>
      <c r="LMZ1216" s="204">
        <v>2</v>
      </c>
      <c r="LNA1216" s="205" t="s">
        <v>237</v>
      </c>
      <c r="LNB1216" s="206">
        <v>111</v>
      </c>
      <c r="LNC1216" s="110">
        <v>211</v>
      </c>
      <c r="LND1216" s="147">
        <v>344.68</v>
      </c>
      <c r="LNE1216" s="109" t="s">
        <v>30</v>
      </c>
      <c r="LNF1216" s="256" t="s">
        <v>26</v>
      </c>
      <c r="LNG1216" s="204">
        <v>7</v>
      </c>
      <c r="LNH1216" s="204">
        <v>2</v>
      </c>
      <c r="LNI1216" s="205" t="s">
        <v>237</v>
      </c>
      <c r="LNJ1216" s="206">
        <v>111</v>
      </c>
      <c r="LNK1216" s="110">
        <v>211</v>
      </c>
      <c r="LNL1216" s="147">
        <v>344.68</v>
      </c>
      <c r="LNM1216" s="109" t="s">
        <v>30</v>
      </c>
      <c r="LNN1216" s="256" t="s">
        <v>26</v>
      </c>
      <c r="LNO1216" s="204">
        <v>7</v>
      </c>
      <c r="LNP1216" s="204">
        <v>2</v>
      </c>
      <c r="LNQ1216" s="205" t="s">
        <v>237</v>
      </c>
      <c r="LNR1216" s="206">
        <v>111</v>
      </c>
      <c r="LNS1216" s="110">
        <v>211</v>
      </c>
      <c r="LNT1216" s="147">
        <v>344.68</v>
      </c>
      <c r="LNU1216" s="109" t="s">
        <v>30</v>
      </c>
      <c r="LNV1216" s="256" t="s">
        <v>26</v>
      </c>
      <c r="LNW1216" s="204">
        <v>7</v>
      </c>
      <c r="LNX1216" s="204">
        <v>2</v>
      </c>
      <c r="LNY1216" s="205" t="s">
        <v>237</v>
      </c>
      <c r="LNZ1216" s="206">
        <v>111</v>
      </c>
      <c r="LOA1216" s="110">
        <v>211</v>
      </c>
      <c r="LOB1216" s="147">
        <v>344.68</v>
      </c>
      <c r="LOC1216" s="109" t="s">
        <v>30</v>
      </c>
      <c r="LOD1216" s="256" t="s">
        <v>26</v>
      </c>
      <c r="LOE1216" s="204">
        <v>7</v>
      </c>
      <c r="LOF1216" s="204">
        <v>2</v>
      </c>
      <c r="LOG1216" s="205" t="s">
        <v>237</v>
      </c>
      <c r="LOH1216" s="206">
        <v>111</v>
      </c>
      <c r="LOI1216" s="110">
        <v>211</v>
      </c>
      <c r="LOJ1216" s="147">
        <v>344.68</v>
      </c>
      <c r="LOK1216" s="109" t="s">
        <v>30</v>
      </c>
      <c r="LOL1216" s="256" t="s">
        <v>26</v>
      </c>
      <c r="LOM1216" s="204">
        <v>7</v>
      </c>
      <c r="LON1216" s="204">
        <v>2</v>
      </c>
      <c r="LOO1216" s="205" t="s">
        <v>237</v>
      </c>
      <c r="LOP1216" s="206">
        <v>111</v>
      </c>
      <c r="LOQ1216" s="110">
        <v>211</v>
      </c>
      <c r="LOR1216" s="147">
        <v>344.68</v>
      </c>
      <c r="LOS1216" s="109" t="s">
        <v>30</v>
      </c>
      <c r="LOT1216" s="256" t="s">
        <v>26</v>
      </c>
      <c r="LOU1216" s="204">
        <v>7</v>
      </c>
      <c r="LOV1216" s="204">
        <v>2</v>
      </c>
      <c r="LOW1216" s="205" t="s">
        <v>237</v>
      </c>
      <c r="LOX1216" s="206">
        <v>111</v>
      </c>
      <c r="LOY1216" s="110">
        <v>211</v>
      </c>
      <c r="LOZ1216" s="147">
        <v>344.68</v>
      </c>
      <c r="LPA1216" s="109" t="s">
        <v>30</v>
      </c>
      <c r="LPB1216" s="256" t="s">
        <v>26</v>
      </c>
      <c r="LPC1216" s="204">
        <v>7</v>
      </c>
      <c r="LPD1216" s="204">
        <v>2</v>
      </c>
      <c r="LPE1216" s="205" t="s">
        <v>237</v>
      </c>
      <c r="LPF1216" s="206">
        <v>111</v>
      </c>
      <c r="LPG1216" s="110">
        <v>211</v>
      </c>
      <c r="LPH1216" s="147">
        <v>344.68</v>
      </c>
      <c r="LPI1216" s="109" t="s">
        <v>30</v>
      </c>
      <c r="LPJ1216" s="256" t="s">
        <v>26</v>
      </c>
      <c r="LPK1216" s="204">
        <v>7</v>
      </c>
      <c r="LPL1216" s="204">
        <v>2</v>
      </c>
      <c r="LPM1216" s="205" t="s">
        <v>237</v>
      </c>
      <c r="LPN1216" s="206">
        <v>111</v>
      </c>
      <c r="LPO1216" s="110">
        <v>211</v>
      </c>
      <c r="LPP1216" s="147">
        <v>344.68</v>
      </c>
      <c r="LPQ1216" s="109" t="s">
        <v>30</v>
      </c>
      <c r="LPR1216" s="256" t="s">
        <v>26</v>
      </c>
      <c r="LPS1216" s="204">
        <v>7</v>
      </c>
      <c r="LPT1216" s="204">
        <v>2</v>
      </c>
      <c r="LPU1216" s="205" t="s">
        <v>237</v>
      </c>
      <c r="LPV1216" s="206">
        <v>111</v>
      </c>
      <c r="LPW1216" s="110">
        <v>211</v>
      </c>
      <c r="LPX1216" s="147">
        <v>344.68</v>
      </c>
      <c r="LPY1216" s="109" t="s">
        <v>30</v>
      </c>
      <c r="LPZ1216" s="256" t="s">
        <v>26</v>
      </c>
      <c r="LQA1216" s="204">
        <v>7</v>
      </c>
      <c r="LQB1216" s="204">
        <v>2</v>
      </c>
      <c r="LQC1216" s="205" t="s">
        <v>237</v>
      </c>
      <c r="LQD1216" s="206">
        <v>111</v>
      </c>
      <c r="LQE1216" s="110">
        <v>211</v>
      </c>
      <c r="LQF1216" s="147">
        <v>344.68</v>
      </c>
      <c r="LQG1216" s="109" t="s">
        <v>30</v>
      </c>
      <c r="LQH1216" s="256" t="s">
        <v>26</v>
      </c>
      <c r="LQI1216" s="204">
        <v>7</v>
      </c>
      <c r="LQJ1216" s="204">
        <v>2</v>
      </c>
      <c r="LQK1216" s="205" t="s">
        <v>237</v>
      </c>
      <c r="LQL1216" s="206">
        <v>111</v>
      </c>
      <c r="LQM1216" s="110">
        <v>211</v>
      </c>
      <c r="LQN1216" s="147">
        <v>344.68</v>
      </c>
      <c r="LQO1216" s="109" t="s">
        <v>30</v>
      </c>
      <c r="LQP1216" s="256" t="s">
        <v>26</v>
      </c>
      <c r="LQQ1216" s="204">
        <v>7</v>
      </c>
      <c r="LQR1216" s="204">
        <v>2</v>
      </c>
      <c r="LQS1216" s="205" t="s">
        <v>237</v>
      </c>
      <c r="LQT1216" s="206">
        <v>111</v>
      </c>
      <c r="LQU1216" s="110">
        <v>211</v>
      </c>
      <c r="LQV1216" s="147">
        <v>344.68</v>
      </c>
      <c r="LQW1216" s="109" t="s">
        <v>30</v>
      </c>
      <c r="LQX1216" s="256" t="s">
        <v>26</v>
      </c>
      <c r="LQY1216" s="204">
        <v>7</v>
      </c>
      <c r="LQZ1216" s="204">
        <v>2</v>
      </c>
      <c r="LRA1216" s="205" t="s">
        <v>237</v>
      </c>
      <c r="LRB1216" s="206">
        <v>111</v>
      </c>
      <c r="LRC1216" s="110">
        <v>211</v>
      </c>
      <c r="LRD1216" s="147">
        <v>344.68</v>
      </c>
      <c r="LRE1216" s="109" t="s">
        <v>30</v>
      </c>
      <c r="LRF1216" s="256" t="s">
        <v>26</v>
      </c>
      <c r="LRG1216" s="204">
        <v>7</v>
      </c>
      <c r="LRH1216" s="204">
        <v>2</v>
      </c>
      <c r="LRI1216" s="205" t="s">
        <v>237</v>
      </c>
      <c r="LRJ1216" s="206">
        <v>111</v>
      </c>
      <c r="LRK1216" s="110">
        <v>211</v>
      </c>
      <c r="LRL1216" s="147">
        <v>344.68</v>
      </c>
      <c r="LRM1216" s="109" t="s">
        <v>30</v>
      </c>
      <c r="LRN1216" s="256" t="s">
        <v>26</v>
      </c>
      <c r="LRO1216" s="204">
        <v>7</v>
      </c>
      <c r="LRP1216" s="204">
        <v>2</v>
      </c>
      <c r="LRQ1216" s="205" t="s">
        <v>237</v>
      </c>
      <c r="LRR1216" s="206">
        <v>111</v>
      </c>
      <c r="LRS1216" s="110">
        <v>211</v>
      </c>
      <c r="LRT1216" s="147">
        <v>344.68</v>
      </c>
      <c r="LRU1216" s="109" t="s">
        <v>30</v>
      </c>
      <c r="LRV1216" s="256" t="s">
        <v>26</v>
      </c>
      <c r="LRW1216" s="204">
        <v>7</v>
      </c>
      <c r="LRX1216" s="204">
        <v>2</v>
      </c>
      <c r="LRY1216" s="205" t="s">
        <v>237</v>
      </c>
      <c r="LRZ1216" s="206">
        <v>111</v>
      </c>
      <c r="LSA1216" s="110">
        <v>211</v>
      </c>
      <c r="LSB1216" s="147">
        <v>344.68</v>
      </c>
      <c r="LSC1216" s="109" t="s">
        <v>30</v>
      </c>
      <c r="LSD1216" s="256" t="s">
        <v>26</v>
      </c>
      <c r="LSE1216" s="204">
        <v>7</v>
      </c>
      <c r="LSF1216" s="204">
        <v>2</v>
      </c>
      <c r="LSG1216" s="205" t="s">
        <v>237</v>
      </c>
      <c r="LSH1216" s="206">
        <v>111</v>
      </c>
      <c r="LSI1216" s="110">
        <v>211</v>
      </c>
      <c r="LSJ1216" s="147">
        <v>344.68</v>
      </c>
      <c r="LSK1216" s="109" t="s">
        <v>30</v>
      </c>
      <c r="LSL1216" s="256" t="s">
        <v>26</v>
      </c>
      <c r="LSM1216" s="204">
        <v>7</v>
      </c>
      <c r="LSN1216" s="204">
        <v>2</v>
      </c>
      <c r="LSO1216" s="205" t="s">
        <v>237</v>
      </c>
      <c r="LSP1216" s="206">
        <v>111</v>
      </c>
      <c r="LSQ1216" s="110">
        <v>211</v>
      </c>
      <c r="LSR1216" s="147">
        <v>344.68</v>
      </c>
      <c r="LSS1216" s="109" t="s">
        <v>30</v>
      </c>
      <c r="LST1216" s="256" t="s">
        <v>26</v>
      </c>
      <c r="LSU1216" s="204">
        <v>7</v>
      </c>
      <c r="LSV1216" s="204">
        <v>2</v>
      </c>
      <c r="LSW1216" s="205" t="s">
        <v>237</v>
      </c>
      <c r="LSX1216" s="206">
        <v>111</v>
      </c>
      <c r="LSY1216" s="110">
        <v>211</v>
      </c>
      <c r="LSZ1216" s="147">
        <v>344.68</v>
      </c>
      <c r="LTA1216" s="109" t="s">
        <v>30</v>
      </c>
      <c r="LTB1216" s="256" t="s">
        <v>26</v>
      </c>
      <c r="LTC1216" s="204">
        <v>7</v>
      </c>
      <c r="LTD1216" s="204">
        <v>2</v>
      </c>
      <c r="LTE1216" s="205" t="s">
        <v>237</v>
      </c>
      <c r="LTF1216" s="206">
        <v>111</v>
      </c>
      <c r="LTG1216" s="110">
        <v>211</v>
      </c>
      <c r="LTH1216" s="147">
        <v>344.68</v>
      </c>
      <c r="LTI1216" s="109" t="s">
        <v>30</v>
      </c>
      <c r="LTJ1216" s="256" t="s">
        <v>26</v>
      </c>
      <c r="LTK1216" s="204">
        <v>7</v>
      </c>
      <c r="LTL1216" s="204">
        <v>2</v>
      </c>
      <c r="LTM1216" s="205" t="s">
        <v>237</v>
      </c>
      <c r="LTN1216" s="206">
        <v>111</v>
      </c>
      <c r="LTO1216" s="110">
        <v>211</v>
      </c>
      <c r="LTP1216" s="147">
        <v>344.68</v>
      </c>
      <c r="LTQ1216" s="109" t="s">
        <v>30</v>
      </c>
      <c r="LTR1216" s="256" t="s">
        <v>26</v>
      </c>
      <c r="LTS1216" s="204">
        <v>7</v>
      </c>
      <c r="LTT1216" s="204">
        <v>2</v>
      </c>
      <c r="LTU1216" s="205" t="s">
        <v>237</v>
      </c>
      <c r="LTV1216" s="206">
        <v>111</v>
      </c>
      <c r="LTW1216" s="110">
        <v>211</v>
      </c>
      <c r="LTX1216" s="147">
        <v>344.68</v>
      </c>
      <c r="LTY1216" s="109" t="s">
        <v>30</v>
      </c>
      <c r="LTZ1216" s="256" t="s">
        <v>26</v>
      </c>
      <c r="LUA1216" s="204">
        <v>7</v>
      </c>
      <c r="LUB1216" s="204">
        <v>2</v>
      </c>
      <c r="LUC1216" s="205" t="s">
        <v>237</v>
      </c>
      <c r="LUD1216" s="206">
        <v>111</v>
      </c>
      <c r="LUE1216" s="110">
        <v>211</v>
      </c>
      <c r="LUF1216" s="147">
        <v>344.68</v>
      </c>
      <c r="LUG1216" s="109" t="s">
        <v>30</v>
      </c>
      <c r="LUH1216" s="256" t="s">
        <v>26</v>
      </c>
      <c r="LUI1216" s="204">
        <v>7</v>
      </c>
      <c r="LUJ1216" s="204">
        <v>2</v>
      </c>
      <c r="LUK1216" s="205" t="s">
        <v>237</v>
      </c>
      <c r="LUL1216" s="206">
        <v>111</v>
      </c>
      <c r="LUM1216" s="110">
        <v>211</v>
      </c>
      <c r="LUN1216" s="147">
        <v>344.68</v>
      </c>
      <c r="LUO1216" s="109" t="s">
        <v>30</v>
      </c>
      <c r="LUP1216" s="256" t="s">
        <v>26</v>
      </c>
      <c r="LUQ1216" s="204">
        <v>7</v>
      </c>
      <c r="LUR1216" s="204">
        <v>2</v>
      </c>
      <c r="LUS1216" s="205" t="s">
        <v>237</v>
      </c>
      <c r="LUT1216" s="206">
        <v>111</v>
      </c>
      <c r="LUU1216" s="110">
        <v>211</v>
      </c>
      <c r="LUV1216" s="147">
        <v>344.68</v>
      </c>
      <c r="LUW1216" s="109" t="s">
        <v>30</v>
      </c>
      <c r="LUX1216" s="256" t="s">
        <v>26</v>
      </c>
      <c r="LUY1216" s="204">
        <v>7</v>
      </c>
      <c r="LUZ1216" s="204">
        <v>2</v>
      </c>
      <c r="LVA1216" s="205" t="s">
        <v>237</v>
      </c>
      <c r="LVB1216" s="206">
        <v>111</v>
      </c>
      <c r="LVC1216" s="110">
        <v>211</v>
      </c>
      <c r="LVD1216" s="147">
        <v>344.68</v>
      </c>
      <c r="LVE1216" s="109" t="s">
        <v>30</v>
      </c>
      <c r="LVF1216" s="256" t="s">
        <v>26</v>
      </c>
      <c r="LVG1216" s="204">
        <v>7</v>
      </c>
      <c r="LVH1216" s="204">
        <v>2</v>
      </c>
      <c r="LVI1216" s="205" t="s">
        <v>237</v>
      </c>
      <c r="LVJ1216" s="206">
        <v>111</v>
      </c>
      <c r="LVK1216" s="110">
        <v>211</v>
      </c>
      <c r="LVL1216" s="147">
        <v>344.68</v>
      </c>
      <c r="LVM1216" s="109" t="s">
        <v>30</v>
      </c>
      <c r="LVN1216" s="256" t="s">
        <v>26</v>
      </c>
      <c r="LVO1216" s="204">
        <v>7</v>
      </c>
      <c r="LVP1216" s="204">
        <v>2</v>
      </c>
      <c r="LVQ1216" s="205" t="s">
        <v>237</v>
      </c>
      <c r="LVR1216" s="206">
        <v>111</v>
      </c>
      <c r="LVS1216" s="110">
        <v>211</v>
      </c>
      <c r="LVT1216" s="147">
        <v>344.68</v>
      </c>
      <c r="LVU1216" s="109" t="s">
        <v>30</v>
      </c>
      <c r="LVV1216" s="256" t="s">
        <v>26</v>
      </c>
      <c r="LVW1216" s="204">
        <v>7</v>
      </c>
      <c r="LVX1216" s="204">
        <v>2</v>
      </c>
      <c r="LVY1216" s="205" t="s">
        <v>237</v>
      </c>
      <c r="LVZ1216" s="206">
        <v>111</v>
      </c>
      <c r="LWA1216" s="110">
        <v>211</v>
      </c>
      <c r="LWB1216" s="147">
        <v>344.68</v>
      </c>
      <c r="LWC1216" s="109" t="s">
        <v>30</v>
      </c>
      <c r="LWD1216" s="256" t="s">
        <v>26</v>
      </c>
      <c r="LWE1216" s="204">
        <v>7</v>
      </c>
      <c r="LWF1216" s="204">
        <v>2</v>
      </c>
      <c r="LWG1216" s="205" t="s">
        <v>237</v>
      </c>
      <c r="LWH1216" s="206">
        <v>111</v>
      </c>
      <c r="LWI1216" s="110">
        <v>211</v>
      </c>
      <c r="LWJ1216" s="147">
        <v>344.68</v>
      </c>
      <c r="LWK1216" s="109" t="s">
        <v>30</v>
      </c>
      <c r="LWL1216" s="256" t="s">
        <v>26</v>
      </c>
      <c r="LWM1216" s="204">
        <v>7</v>
      </c>
      <c r="LWN1216" s="204">
        <v>2</v>
      </c>
      <c r="LWO1216" s="205" t="s">
        <v>237</v>
      </c>
      <c r="LWP1216" s="206">
        <v>111</v>
      </c>
      <c r="LWQ1216" s="110">
        <v>211</v>
      </c>
      <c r="LWR1216" s="147">
        <v>344.68</v>
      </c>
      <c r="LWS1216" s="109" t="s">
        <v>30</v>
      </c>
      <c r="LWT1216" s="256" t="s">
        <v>26</v>
      </c>
      <c r="LWU1216" s="204">
        <v>7</v>
      </c>
      <c r="LWV1216" s="204">
        <v>2</v>
      </c>
      <c r="LWW1216" s="205" t="s">
        <v>237</v>
      </c>
      <c r="LWX1216" s="206">
        <v>111</v>
      </c>
      <c r="LWY1216" s="110">
        <v>211</v>
      </c>
      <c r="LWZ1216" s="147">
        <v>344.68</v>
      </c>
      <c r="LXA1216" s="109" t="s">
        <v>30</v>
      </c>
      <c r="LXB1216" s="256" t="s">
        <v>26</v>
      </c>
      <c r="LXC1216" s="204">
        <v>7</v>
      </c>
      <c r="LXD1216" s="204">
        <v>2</v>
      </c>
      <c r="LXE1216" s="205" t="s">
        <v>237</v>
      </c>
      <c r="LXF1216" s="206">
        <v>111</v>
      </c>
      <c r="LXG1216" s="110">
        <v>211</v>
      </c>
      <c r="LXH1216" s="147">
        <v>344.68</v>
      </c>
      <c r="LXI1216" s="109" t="s">
        <v>30</v>
      </c>
      <c r="LXJ1216" s="256" t="s">
        <v>26</v>
      </c>
      <c r="LXK1216" s="204">
        <v>7</v>
      </c>
      <c r="LXL1216" s="204">
        <v>2</v>
      </c>
      <c r="LXM1216" s="205" t="s">
        <v>237</v>
      </c>
      <c r="LXN1216" s="206">
        <v>111</v>
      </c>
      <c r="LXO1216" s="110">
        <v>211</v>
      </c>
      <c r="LXP1216" s="147">
        <v>344.68</v>
      </c>
      <c r="LXQ1216" s="109" t="s">
        <v>30</v>
      </c>
      <c r="LXR1216" s="256" t="s">
        <v>26</v>
      </c>
      <c r="LXS1216" s="204">
        <v>7</v>
      </c>
      <c r="LXT1216" s="204">
        <v>2</v>
      </c>
      <c r="LXU1216" s="205" t="s">
        <v>237</v>
      </c>
      <c r="LXV1216" s="206">
        <v>111</v>
      </c>
      <c r="LXW1216" s="110">
        <v>211</v>
      </c>
      <c r="LXX1216" s="147">
        <v>344.68</v>
      </c>
      <c r="LXY1216" s="109" t="s">
        <v>30</v>
      </c>
      <c r="LXZ1216" s="256" t="s">
        <v>26</v>
      </c>
      <c r="LYA1216" s="204">
        <v>7</v>
      </c>
      <c r="LYB1216" s="204">
        <v>2</v>
      </c>
      <c r="LYC1216" s="205" t="s">
        <v>237</v>
      </c>
      <c r="LYD1216" s="206">
        <v>111</v>
      </c>
      <c r="LYE1216" s="110">
        <v>211</v>
      </c>
      <c r="LYF1216" s="147">
        <v>344.68</v>
      </c>
      <c r="LYG1216" s="109" t="s">
        <v>30</v>
      </c>
      <c r="LYH1216" s="256" t="s">
        <v>26</v>
      </c>
      <c r="LYI1216" s="204">
        <v>7</v>
      </c>
      <c r="LYJ1216" s="204">
        <v>2</v>
      </c>
      <c r="LYK1216" s="205" t="s">
        <v>237</v>
      </c>
      <c r="LYL1216" s="206">
        <v>111</v>
      </c>
      <c r="LYM1216" s="110">
        <v>211</v>
      </c>
      <c r="LYN1216" s="147">
        <v>344.68</v>
      </c>
      <c r="LYO1216" s="109" t="s">
        <v>30</v>
      </c>
      <c r="LYP1216" s="256" t="s">
        <v>26</v>
      </c>
      <c r="LYQ1216" s="204">
        <v>7</v>
      </c>
      <c r="LYR1216" s="204">
        <v>2</v>
      </c>
      <c r="LYS1216" s="205" t="s">
        <v>237</v>
      </c>
      <c r="LYT1216" s="206">
        <v>111</v>
      </c>
      <c r="LYU1216" s="110">
        <v>211</v>
      </c>
      <c r="LYV1216" s="147">
        <v>344.68</v>
      </c>
      <c r="LYW1216" s="109" t="s">
        <v>30</v>
      </c>
      <c r="LYX1216" s="256" t="s">
        <v>26</v>
      </c>
      <c r="LYY1216" s="204">
        <v>7</v>
      </c>
      <c r="LYZ1216" s="204">
        <v>2</v>
      </c>
      <c r="LZA1216" s="205" t="s">
        <v>237</v>
      </c>
      <c r="LZB1216" s="206">
        <v>111</v>
      </c>
      <c r="LZC1216" s="110">
        <v>211</v>
      </c>
      <c r="LZD1216" s="147">
        <v>344.68</v>
      </c>
      <c r="LZE1216" s="109" t="s">
        <v>30</v>
      </c>
      <c r="LZF1216" s="256" t="s">
        <v>26</v>
      </c>
      <c r="LZG1216" s="204">
        <v>7</v>
      </c>
      <c r="LZH1216" s="204">
        <v>2</v>
      </c>
      <c r="LZI1216" s="205" t="s">
        <v>237</v>
      </c>
      <c r="LZJ1216" s="206">
        <v>111</v>
      </c>
      <c r="LZK1216" s="110">
        <v>211</v>
      </c>
      <c r="LZL1216" s="147">
        <v>344.68</v>
      </c>
      <c r="LZM1216" s="109" t="s">
        <v>30</v>
      </c>
      <c r="LZN1216" s="256" t="s">
        <v>26</v>
      </c>
      <c r="LZO1216" s="204">
        <v>7</v>
      </c>
      <c r="LZP1216" s="204">
        <v>2</v>
      </c>
      <c r="LZQ1216" s="205" t="s">
        <v>237</v>
      </c>
      <c r="LZR1216" s="206">
        <v>111</v>
      </c>
      <c r="LZS1216" s="110">
        <v>211</v>
      </c>
      <c r="LZT1216" s="147">
        <v>344.68</v>
      </c>
      <c r="LZU1216" s="109" t="s">
        <v>30</v>
      </c>
      <c r="LZV1216" s="256" t="s">
        <v>26</v>
      </c>
      <c r="LZW1216" s="204">
        <v>7</v>
      </c>
      <c r="LZX1216" s="204">
        <v>2</v>
      </c>
      <c r="LZY1216" s="205" t="s">
        <v>237</v>
      </c>
      <c r="LZZ1216" s="206">
        <v>111</v>
      </c>
      <c r="MAA1216" s="110">
        <v>211</v>
      </c>
      <c r="MAB1216" s="147">
        <v>344.68</v>
      </c>
      <c r="MAC1216" s="109" t="s">
        <v>30</v>
      </c>
      <c r="MAD1216" s="256" t="s">
        <v>26</v>
      </c>
      <c r="MAE1216" s="204">
        <v>7</v>
      </c>
      <c r="MAF1216" s="204">
        <v>2</v>
      </c>
      <c r="MAG1216" s="205" t="s">
        <v>237</v>
      </c>
      <c r="MAH1216" s="206">
        <v>111</v>
      </c>
      <c r="MAI1216" s="110">
        <v>211</v>
      </c>
      <c r="MAJ1216" s="147">
        <v>344.68</v>
      </c>
      <c r="MAK1216" s="109" t="s">
        <v>30</v>
      </c>
      <c r="MAL1216" s="256" t="s">
        <v>26</v>
      </c>
      <c r="MAM1216" s="204">
        <v>7</v>
      </c>
      <c r="MAN1216" s="204">
        <v>2</v>
      </c>
      <c r="MAO1216" s="205" t="s">
        <v>237</v>
      </c>
      <c r="MAP1216" s="206">
        <v>111</v>
      </c>
      <c r="MAQ1216" s="110">
        <v>211</v>
      </c>
      <c r="MAR1216" s="147">
        <v>344.68</v>
      </c>
      <c r="MAS1216" s="109" t="s">
        <v>30</v>
      </c>
      <c r="MAT1216" s="256" t="s">
        <v>26</v>
      </c>
      <c r="MAU1216" s="204">
        <v>7</v>
      </c>
      <c r="MAV1216" s="204">
        <v>2</v>
      </c>
      <c r="MAW1216" s="205" t="s">
        <v>237</v>
      </c>
      <c r="MAX1216" s="206">
        <v>111</v>
      </c>
      <c r="MAY1216" s="110">
        <v>211</v>
      </c>
      <c r="MAZ1216" s="147">
        <v>344.68</v>
      </c>
      <c r="MBA1216" s="109" t="s">
        <v>30</v>
      </c>
      <c r="MBB1216" s="256" t="s">
        <v>26</v>
      </c>
      <c r="MBC1216" s="204">
        <v>7</v>
      </c>
      <c r="MBD1216" s="204">
        <v>2</v>
      </c>
      <c r="MBE1216" s="205" t="s">
        <v>237</v>
      </c>
      <c r="MBF1216" s="206">
        <v>111</v>
      </c>
      <c r="MBG1216" s="110">
        <v>211</v>
      </c>
      <c r="MBH1216" s="147">
        <v>344.68</v>
      </c>
      <c r="MBI1216" s="109" t="s">
        <v>30</v>
      </c>
      <c r="MBJ1216" s="256" t="s">
        <v>26</v>
      </c>
      <c r="MBK1216" s="204">
        <v>7</v>
      </c>
      <c r="MBL1216" s="204">
        <v>2</v>
      </c>
      <c r="MBM1216" s="205" t="s">
        <v>237</v>
      </c>
      <c r="MBN1216" s="206">
        <v>111</v>
      </c>
      <c r="MBO1216" s="110">
        <v>211</v>
      </c>
      <c r="MBP1216" s="147">
        <v>344.68</v>
      </c>
      <c r="MBQ1216" s="109" t="s">
        <v>30</v>
      </c>
      <c r="MBR1216" s="256" t="s">
        <v>26</v>
      </c>
      <c r="MBS1216" s="204">
        <v>7</v>
      </c>
      <c r="MBT1216" s="204">
        <v>2</v>
      </c>
      <c r="MBU1216" s="205" t="s">
        <v>237</v>
      </c>
      <c r="MBV1216" s="206">
        <v>111</v>
      </c>
      <c r="MBW1216" s="110">
        <v>211</v>
      </c>
      <c r="MBX1216" s="147">
        <v>344.68</v>
      </c>
      <c r="MBY1216" s="109" t="s">
        <v>30</v>
      </c>
      <c r="MBZ1216" s="256" t="s">
        <v>26</v>
      </c>
      <c r="MCA1216" s="204">
        <v>7</v>
      </c>
      <c r="MCB1216" s="204">
        <v>2</v>
      </c>
      <c r="MCC1216" s="205" t="s">
        <v>237</v>
      </c>
      <c r="MCD1216" s="206">
        <v>111</v>
      </c>
      <c r="MCE1216" s="110">
        <v>211</v>
      </c>
      <c r="MCF1216" s="147">
        <v>344.68</v>
      </c>
      <c r="MCG1216" s="109" t="s">
        <v>30</v>
      </c>
      <c r="MCH1216" s="256" t="s">
        <v>26</v>
      </c>
      <c r="MCI1216" s="204">
        <v>7</v>
      </c>
      <c r="MCJ1216" s="204">
        <v>2</v>
      </c>
      <c r="MCK1216" s="205" t="s">
        <v>237</v>
      </c>
      <c r="MCL1216" s="206">
        <v>111</v>
      </c>
      <c r="MCM1216" s="110">
        <v>211</v>
      </c>
      <c r="MCN1216" s="147">
        <v>344.68</v>
      </c>
      <c r="MCO1216" s="109" t="s">
        <v>30</v>
      </c>
      <c r="MCP1216" s="256" t="s">
        <v>26</v>
      </c>
      <c r="MCQ1216" s="204">
        <v>7</v>
      </c>
      <c r="MCR1216" s="204">
        <v>2</v>
      </c>
      <c r="MCS1216" s="205" t="s">
        <v>237</v>
      </c>
      <c r="MCT1216" s="206">
        <v>111</v>
      </c>
      <c r="MCU1216" s="110">
        <v>211</v>
      </c>
      <c r="MCV1216" s="147">
        <v>344.68</v>
      </c>
      <c r="MCW1216" s="109" t="s">
        <v>30</v>
      </c>
      <c r="MCX1216" s="256" t="s">
        <v>26</v>
      </c>
      <c r="MCY1216" s="204">
        <v>7</v>
      </c>
      <c r="MCZ1216" s="204">
        <v>2</v>
      </c>
      <c r="MDA1216" s="205" t="s">
        <v>237</v>
      </c>
      <c r="MDB1216" s="206">
        <v>111</v>
      </c>
      <c r="MDC1216" s="110">
        <v>211</v>
      </c>
      <c r="MDD1216" s="147">
        <v>344.68</v>
      </c>
      <c r="MDE1216" s="109" t="s">
        <v>30</v>
      </c>
      <c r="MDF1216" s="256" t="s">
        <v>26</v>
      </c>
      <c r="MDG1216" s="204">
        <v>7</v>
      </c>
      <c r="MDH1216" s="204">
        <v>2</v>
      </c>
      <c r="MDI1216" s="205" t="s">
        <v>237</v>
      </c>
      <c r="MDJ1216" s="206">
        <v>111</v>
      </c>
      <c r="MDK1216" s="110">
        <v>211</v>
      </c>
      <c r="MDL1216" s="147">
        <v>344.68</v>
      </c>
      <c r="MDM1216" s="109" t="s">
        <v>30</v>
      </c>
      <c r="MDN1216" s="256" t="s">
        <v>26</v>
      </c>
      <c r="MDO1216" s="204">
        <v>7</v>
      </c>
      <c r="MDP1216" s="204">
        <v>2</v>
      </c>
      <c r="MDQ1216" s="205" t="s">
        <v>237</v>
      </c>
      <c r="MDR1216" s="206">
        <v>111</v>
      </c>
      <c r="MDS1216" s="110">
        <v>211</v>
      </c>
      <c r="MDT1216" s="147">
        <v>344.68</v>
      </c>
      <c r="MDU1216" s="109" t="s">
        <v>30</v>
      </c>
      <c r="MDV1216" s="256" t="s">
        <v>26</v>
      </c>
      <c r="MDW1216" s="204">
        <v>7</v>
      </c>
      <c r="MDX1216" s="204">
        <v>2</v>
      </c>
      <c r="MDY1216" s="205" t="s">
        <v>237</v>
      </c>
      <c r="MDZ1216" s="206">
        <v>111</v>
      </c>
      <c r="MEA1216" s="110">
        <v>211</v>
      </c>
      <c r="MEB1216" s="147">
        <v>344.68</v>
      </c>
      <c r="MEC1216" s="109" t="s">
        <v>30</v>
      </c>
      <c r="MED1216" s="256" t="s">
        <v>26</v>
      </c>
      <c r="MEE1216" s="204">
        <v>7</v>
      </c>
      <c r="MEF1216" s="204">
        <v>2</v>
      </c>
      <c r="MEG1216" s="205" t="s">
        <v>237</v>
      </c>
      <c r="MEH1216" s="206">
        <v>111</v>
      </c>
      <c r="MEI1216" s="110">
        <v>211</v>
      </c>
      <c r="MEJ1216" s="147">
        <v>344.68</v>
      </c>
      <c r="MEK1216" s="109" t="s">
        <v>30</v>
      </c>
      <c r="MEL1216" s="256" t="s">
        <v>26</v>
      </c>
      <c r="MEM1216" s="204">
        <v>7</v>
      </c>
      <c r="MEN1216" s="204">
        <v>2</v>
      </c>
      <c r="MEO1216" s="205" t="s">
        <v>237</v>
      </c>
      <c r="MEP1216" s="206">
        <v>111</v>
      </c>
      <c r="MEQ1216" s="110">
        <v>211</v>
      </c>
      <c r="MER1216" s="147">
        <v>344.68</v>
      </c>
      <c r="MES1216" s="109" t="s">
        <v>30</v>
      </c>
      <c r="MET1216" s="256" t="s">
        <v>26</v>
      </c>
      <c r="MEU1216" s="204">
        <v>7</v>
      </c>
      <c r="MEV1216" s="204">
        <v>2</v>
      </c>
      <c r="MEW1216" s="205" t="s">
        <v>237</v>
      </c>
      <c r="MEX1216" s="206">
        <v>111</v>
      </c>
      <c r="MEY1216" s="110">
        <v>211</v>
      </c>
      <c r="MEZ1216" s="147">
        <v>344.68</v>
      </c>
      <c r="MFA1216" s="109" t="s">
        <v>30</v>
      </c>
      <c r="MFB1216" s="256" t="s">
        <v>26</v>
      </c>
      <c r="MFC1216" s="204">
        <v>7</v>
      </c>
      <c r="MFD1216" s="204">
        <v>2</v>
      </c>
      <c r="MFE1216" s="205" t="s">
        <v>237</v>
      </c>
      <c r="MFF1216" s="206">
        <v>111</v>
      </c>
      <c r="MFG1216" s="110">
        <v>211</v>
      </c>
      <c r="MFH1216" s="147">
        <v>344.68</v>
      </c>
      <c r="MFI1216" s="109" t="s">
        <v>30</v>
      </c>
      <c r="MFJ1216" s="256" t="s">
        <v>26</v>
      </c>
      <c r="MFK1216" s="204">
        <v>7</v>
      </c>
      <c r="MFL1216" s="204">
        <v>2</v>
      </c>
      <c r="MFM1216" s="205" t="s">
        <v>237</v>
      </c>
      <c r="MFN1216" s="206">
        <v>111</v>
      </c>
      <c r="MFO1216" s="110">
        <v>211</v>
      </c>
      <c r="MFP1216" s="147">
        <v>344.68</v>
      </c>
      <c r="MFQ1216" s="109" t="s">
        <v>30</v>
      </c>
      <c r="MFR1216" s="256" t="s">
        <v>26</v>
      </c>
      <c r="MFS1216" s="204">
        <v>7</v>
      </c>
      <c r="MFT1216" s="204">
        <v>2</v>
      </c>
      <c r="MFU1216" s="205" t="s">
        <v>237</v>
      </c>
      <c r="MFV1216" s="206">
        <v>111</v>
      </c>
      <c r="MFW1216" s="110">
        <v>211</v>
      </c>
      <c r="MFX1216" s="147">
        <v>344.68</v>
      </c>
      <c r="MFY1216" s="109" t="s">
        <v>30</v>
      </c>
      <c r="MFZ1216" s="256" t="s">
        <v>26</v>
      </c>
      <c r="MGA1216" s="204">
        <v>7</v>
      </c>
      <c r="MGB1216" s="204">
        <v>2</v>
      </c>
      <c r="MGC1216" s="205" t="s">
        <v>237</v>
      </c>
      <c r="MGD1216" s="206">
        <v>111</v>
      </c>
      <c r="MGE1216" s="110">
        <v>211</v>
      </c>
      <c r="MGF1216" s="147">
        <v>344.68</v>
      </c>
      <c r="MGG1216" s="109" t="s">
        <v>30</v>
      </c>
      <c r="MGH1216" s="256" t="s">
        <v>26</v>
      </c>
      <c r="MGI1216" s="204">
        <v>7</v>
      </c>
      <c r="MGJ1216" s="204">
        <v>2</v>
      </c>
      <c r="MGK1216" s="205" t="s">
        <v>237</v>
      </c>
      <c r="MGL1216" s="206">
        <v>111</v>
      </c>
      <c r="MGM1216" s="110">
        <v>211</v>
      </c>
      <c r="MGN1216" s="147">
        <v>344.68</v>
      </c>
      <c r="MGO1216" s="109" t="s">
        <v>30</v>
      </c>
      <c r="MGP1216" s="256" t="s">
        <v>26</v>
      </c>
      <c r="MGQ1216" s="204">
        <v>7</v>
      </c>
      <c r="MGR1216" s="204">
        <v>2</v>
      </c>
      <c r="MGS1216" s="205" t="s">
        <v>237</v>
      </c>
      <c r="MGT1216" s="206">
        <v>111</v>
      </c>
      <c r="MGU1216" s="110">
        <v>211</v>
      </c>
      <c r="MGV1216" s="147">
        <v>344.68</v>
      </c>
      <c r="MGW1216" s="109" t="s">
        <v>30</v>
      </c>
      <c r="MGX1216" s="256" t="s">
        <v>26</v>
      </c>
      <c r="MGY1216" s="204">
        <v>7</v>
      </c>
      <c r="MGZ1216" s="204">
        <v>2</v>
      </c>
      <c r="MHA1216" s="205" t="s">
        <v>237</v>
      </c>
      <c r="MHB1216" s="206">
        <v>111</v>
      </c>
      <c r="MHC1216" s="110">
        <v>211</v>
      </c>
      <c r="MHD1216" s="147">
        <v>344.68</v>
      </c>
      <c r="MHE1216" s="109" t="s">
        <v>30</v>
      </c>
      <c r="MHF1216" s="256" t="s">
        <v>26</v>
      </c>
      <c r="MHG1216" s="204">
        <v>7</v>
      </c>
      <c r="MHH1216" s="204">
        <v>2</v>
      </c>
      <c r="MHI1216" s="205" t="s">
        <v>237</v>
      </c>
      <c r="MHJ1216" s="206">
        <v>111</v>
      </c>
      <c r="MHK1216" s="110">
        <v>211</v>
      </c>
      <c r="MHL1216" s="147">
        <v>344.68</v>
      </c>
      <c r="MHM1216" s="109" t="s">
        <v>30</v>
      </c>
      <c r="MHN1216" s="256" t="s">
        <v>26</v>
      </c>
      <c r="MHO1216" s="204">
        <v>7</v>
      </c>
      <c r="MHP1216" s="204">
        <v>2</v>
      </c>
      <c r="MHQ1216" s="205" t="s">
        <v>237</v>
      </c>
      <c r="MHR1216" s="206">
        <v>111</v>
      </c>
      <c r="MHS1216" s="110">
        <v>211</v>
      </c>
      <c r="MHT1216" s="147">
        <v>344.68</v>
      </c>
      <c r="MHU1216" s="109" t="s">
        <v>30</v>
      </c>
      <c r="MHV1216" s="256" t="s">
        <v>26</v>
      </c>
      <c r="MHW1216" s="204">
        <v>7</v>
      </c>
      <c r="MHX1216" s="204">
        <v>2</v>
      </c>
      <c r="MHY1216" s="205" t="s">
        <v>237</v>
      </c>
      <c r="MHZ1216" s="206">
        <v>111</v>
      </c>
      <c r="MIA1216" s="110">
        <v>211</v>
      </c>
      <c r="MIB1216" s="147">
        <v>344.68</v>
      </c>
      <c r="MIC1216" s="109" t="s">
        <v>30</v>
      </c>
      <c r="MID1216" s="256" t="s">
        <v>26</v>
      </c>
      <c r="MIE1216" s="204">
        <v>7</v>
      </c>
      <c r="MIF1216" s="204">
        <v>2</v>
      </c>
      <c r="MIG1216" s="205" t="s">
        <v>237</v>
      </c>
      <c r="MIH1216" s="206">
        <v>111</v>
      </c>
      <c r="MII1216" s="110">
        <v>211</v>
      </c>
      <c r="MIJ1216" s="147">
        <v>344.68</v>
      </c>
      <c r="MIK1216" s="109" t="s">
        <v>30</v>
      </c>
      <c r="MIL1216" s="256" t="s">
        <v>26</v>
      </c>
      <c r="MIM1216" s="204">
        <v>7</v>
      </c>
      <c r="MIN1216" s="204">
        <v>2</v>
      </c>
      <c r="MIO1216" s="205" t="s">
        <v>237</v>
      </c>
      <c r="MIP1216" s="206">
        <v>111</v>
      </c>
      <c r="MIQ1216" s="110">
        <v>211</v>
      </c>
      <c r="MIR1216" s="147">
        <v>344.68</v>
      </c>
      <c r="MIS1216" s="109" t="s">
        <v>30</v>
      </c>
      <c r="MIT1216" s="256" t="s">
        <v>26</v>
      </c>
      <c r="MIU1216" s="204">
        <v>7</v>
      </c>
      <c r="MIV1216" s="204">
        <v>2</v>
      </c>
      <c r="MIW1216" s="205" t="s">
        <v>237</v>
      </c>
      <c r="MIX1216" s="206">
        <v>111</v>
      </c>
      <c r="MIY1216" s="110">
        <v>211</v>
      </c>
      <c r="MIZ1216" s="147">
        <v>344.68</v>
      </c>
      <c r="MJA1216" s="109" t="s">
        <v>30</v>
      </c>
      <c r="MJB1216" s="256" t="s">
        <v>26</v>
      </c>
      <c r="MJC1216" s="204">
        <v>7</v>
      </c>
      <c r="MJD1216" s="204">
        <v>2</v>
      </c>
      <c r="MJE1216" s="205" t="s">
        <v>237</v>
      </c>
      <c r="MJF1216" s="206">
        <v>111</v>
      </c>
      <c r="MJG1216" s="110">
        <v>211</v>
      </c>
      <c r="MJH1216" s="147">
        <v>344.68</v>
      </c>
      <c r="MJI1216" s="109" t="s">
        <v>30</v>
      </c>
      <c r="MJJ1216" s="256" t="s">
        <v>26</v>
      </c>
      <c r="MJK1216" s="204">
        <v>7</v>
      </c>
      <c r="MJL1216" s="204">
        <v>2</v>
      </c>
      <c r="MJM1216" s="205" t="s">
        <v>237</v>
      </c>
      <c r="MJN1216" s="206">
        <v>111</v>
      </c>
      <c r="MJO1216" s="110">
        <v>211</v>
      </c>
      <c r="MJP1216" s="147">
        <v>344.68</v>
      </c>
      <c r="MJQ1216" s="109" t="s">
        <v>30</v>
      </c>
      <c r="MJR1216" s="256" t="s">
        <v>26</v>
      </c>
      <c r="MJS1216" s="204">
        <v>7</v>
      </c>
      <c r="MJT1216" s="204">
        <v>2</v>
      </c>
      <c r="MJU1216" s="205" t="s">
        <v>237</v>
      </c>
      <c r="MJV1216" s="206">
        <v>111</v>
      </c>
      <c r="MJW1216" s="110">
        <v>211</v>
      </c>
      <c r="MJX1216" s="147">
        <v>344.68</v>
      </c>
      <c r="MJY1216" s="109" t="s">
        <v>30</v>
      </c>
      <c r="MJZ1216" s="256" t="s">
        <v>26</v>
      </c>
      <c r="MKA1216" s="204">
        <v>7</v>
      </c>
      <c r="MKB1216" s="204">
        <v>2</v>
      </c>
      <c r="MKC1216" s="205" t="s">
        <v>237</v>
      </c>
      <c r="MKD1216" s="206">
        <v>111</v>
      </c>
      <c r="MKE1216" s="110">
        <v>211</v>
      </c>
      <c r="MKF1216" s="147">
        <v>344.68</v>
      </c>
      <c r="MKG1216" s="109" t="s">
        <v>30</v>
      </c>
      <c r="MKH1216" s="256" t="s">
        <v>26</v>
      </c>
      <c r="MKI1216" s="204">
        <v>7</v>
      </c>
      <c r="MKJ1216" s="204">
        <v>2</v>
      </c>
      <c r="MKK1216" s="205" t="s">
        <v>237</v>
      </c>
      <c r="MKL1216" s="206">
        <v>111</v>
      </c>
      <c r="MKM1216" s="110">
        <v>211</v>
      </c>
      <c r="MKN1216" s="147">
        <v>344.68</v>
      </c>
      <c r="MKO1216" s="109" t="s">
        <v>30</v>
      </c>
      <c r="MKP1216" s="256" t="s">
        <v>26</v>
      </c>
      <c r="MKQ1216" s="204">
        <v>7</v>
      </c>
      <c r="MKR1216" s="204">
        <v>2</v>
      </c>
      <c r="MKS1216" s="205" t="s">
        <v>237</v>
      </c>
      <c r="MKT1216" s="206">
        <v>111</v>
      </c>
      <c r="MKU1216" s="110">
        <v>211</v>
      </c>
      <c r="MKV1216" s="147">
        <v>344.68</v>
      </c>
      <c r="MKW1216" s="109" t="s">
        <v>30</v>
      </c>
      <c r="MKX1216" s="256" t="s">
        <v>26</v>
      </c>
      <c r="MKY1216" s="204">
        <v>7</v>
      </c>
      <c r="MKZ1216" s="204">
        <v>2</v>
      </c>
      <c r="MLA1216" s="205" t="s">
        <v>237</v>
      </c>
      <c r="MLB1216" s="206">
        <v>111</v>
      </c>
      <c r="MLC1216" s="110">
        <v>211</v>
      </c>
      <c r="MLD1216" s="147">
        <v>344.68</v>
      </c>
      <c r="MLE1216" s="109" t="s">
        <v>30</v>
      </c>
      <c r="MLF1216" s="256" t="s">
        <v>26</v>
      </c>
      <c r="MLG1216" s="204">
        <v>7</v>
      </c>
      <c r="MLH1216" s="204">
        <v>2</v>
      </c>
      <c r="MLI1216" s="205" t="s">
        <v>237</v>
      </c>
      <c r="MLJ1216" s="206">
        <v>111</v>
      </c>
      <c r="MLK1216" s="110">
        <v>211</v>
      </c>
      <c r="MLL1216" s="147">
        <v>344.68</v>
      </c>
      <c r="MLM1216" s="109" t="s">
        <v>30</v>
      </c>
      <c r="MLN1216" s="256" t="s">
        <v>26</v>
      </c>
      <c r="MLO1216" s="204">
        <v>7</v>
      </c>
      <c r="MLP1216" s="204">
        <v>2</v>
      </c>
      <c r="MLQ1216" s="205" t="s">
        <v>237</v>
      </c>
      <c r="MLR1216" s="206">
        <v>111</v>
      </c>
      <c r="MLS1216" s="110">
        <v>211</v>
      </c>
      <c r="MLT1216" s="147">
        <v>344.68</v>
      </c>
      <c r="MLU1216" s="109" t="s">
        <v>30</v>
      </c>
      <c r="MLV1216" s="256" t="s">
        <v>26</v>
      </c>
      <c r="MLW1216" s="204">
        <v>7</v>
      </c>
      <c r="MLX1216" s="204">
        <v>2</v>
      </c>
      <c r="MLY1216" s="205" t="s">
        <v>237</v>
      </c>
      <c r="MLZ1216" s="206">
        <v>111</v>
      </c>
      <c r="MMA1216" s="110">
        <v>211</v>
      </c>
      <c r="MMB1216" s="147">
        <v>344.68</v>
      </c>
      <c r="MMC1216" s="109" t="s">
        <v>30</v>
      </c>
      <c r="MMD1216" s="256" t="s">
        <v>26</v>
      </c>
      <c r="MME1216" s="204">
        <v>7</v>
      </c>
      <c r="MMF1216" s="204">
        <v>2</v>
      </c>
      <c r="MMG1216" s="205" t="s">
        <v>237</v>
      </c>
      <c r="MMH1216" s="206">
        <v>111</v>
      </c>
      <c r="MMI1216" s="110">
        <v>211</v>
      </c>
      <c r="MMJ1216" s="147">
        <v>344.68</v>
      </c>
      <c r="MMK1216" s="109" t="s">
        <v>30</v>
      </c>
      <c r="MML1216" s="256" t="s">
        <v>26</v>
      </c>
      <c r="MMM1216" s="204">
        <v>7</v>
      </c>
      <c r="MMN1216" s="204">
        <v>2</v>
      </c>
      <c r="MMO1216" s="205" t="s">
        <v>237</v>
      </c>
      <c r="MMP1216" s="206">
        <v>111</v>
      </c>
      <c r="MMQ1216" s="110">
        <v>211</v>
      </c>
      <c r="MMR1216" s="147">
        <v>344.68</v>
      </c>
      <c r="MMS1216" s="109" t="s">
        <v>30</v>
      </c>
      <c r="MMT1216" s="256" t="s">
        <v>26</v>
      </c>
      <c r="MMU1216" s="204">
        <v>7</v>
      </c>
      <c r="MMV1216" s="204">
        <v>2</v>
      </c>
      <c r="MMW1216" s="205" t="s">
        <v>237</v>
      </c>
      <c r="MMX1216" s="206">
        <v>111</v>
      </c>
      <c r="MMY1216" s="110">
        <v>211</v>
      </c>
      <c r="MMZ1216" s="147">
        <v>344.68</v>
      </c>
      <c r="MNA1216" s="109" t="s">
        <v>30</v>
      </c>
      <c r="MNB1216" s="256" t="s">
        <v>26</v>
      </c>
      <c r="MNC1216" s="204">
        <v>7</v>
      </c>
      <c r="MND1216" s="204">
        <v>2</v>
      </c>
      <c r="MNE1216" s="205" t="s">
        <v>237</v>
      </c>
      <c r="MNF1216" s="206">
        <v>111</v>
      </c>
      <c r="MNG1216" s="110">
        <v>211</v>
      </c>
      <c r="MNH1216" s="147">
        <v>344.68</v>
      </c>
      <c r="MNI1216" s="109" t="s">
        <v>30</v>
      </c>
      <c r="MNJ1216" s="256" t="s">
        <v>26</v>
      </c>
      <c r="MNK1216" s="204">
        <v>7</v>
      </c>
      <c r="MNL1216" s="204">
        <v>2</v>
      </c>
      <c r="MNM1216" s="205" t="s">
        <v>237</v>
      </c>
      <c r="MNN1216" s="206">
        <v>111</v>
      </c>
      <c r="MNO1216" s="110">
        <v>211</v>
      </c>
      <c r="MNP1216" s="147">
        <v>344.68</v>
      </c>
      <c r="MNQ1216" s="109" t="s">
        <v>30</v>
      </c>
      <c r="MNR1216" s="256" t="s">
        <v>26</v>
      </c>
      <c r="MNS1216" s="204">
        <v>7</v>
      </c>
      <c r="MNT1216" s="204">
        <v>2</v>
      </c>
      <c r="MNU1216" s="205" t="s">
        <v>237</v>
      </c>
      <c r="MNV1216" s="206">
        <v>111</v>
      </c>
      <c r="MNW1216" s="110">
        <v>211</v>
      </c>
      <c r="MNX1216" s="147">
        <v>344.68</v>
      </c>
      <c r="MNY1216" s="109" t="s">
        <v>30</v>
      </c>
      <c r="MNZ1216" s="256" t="s">
        <v>26</v>
      </c>
      <c r="MOA1216" s="204">
        <v>7</v>
      </c>
      <c r="MOB1216" s="204">
        <v>2</v>
      </c>
      <c r="MOC1216" s="205" t="s">
        <v>237</v>
      </c>
      <c r="MOD1216" s="206">
        <v>111</v>
      </c>
      <c r="MOE1216" s="110">
        <v>211</v>
      </c>
      <c r="MOF1216" s="147">
        <v>344.68</v>
      </c>
      <c r="MOG1216" s="109" t="s">
        <v>30</v>
      </c>
      <c r="MOH1216" s="256" t="s">
        <v>26</v>
      </c>
      <c r="MOI1216" s="204">
        <v>7</v>
      </c>
      <c r="MOJ1216" s="204">
        <v>2</v>
      </c>
      <c r="MOK1216" s="205" t="s">
        <v>237</v>
      </c>
      <c r="MOL1216" s="206">
        <v>111</v>
      </c>
      <c r="MOM1216" s="110">
        <v>211</v>
      </c>
      <c r="MON1216" s="147">
        <v>344.68</v>
      </c>
      <c r="MOO1216" s="109" t="s">
        <v>30</v>
      </c>
      <c r="MOP1216" s="256" t="s">
        <v>26</v>
      </c>
      <c r="MOQ1216" s="204">
        <v>7</v>
      </c>
      <c r="MOR1216" s="204">
        <v>2</v>
      </c>
      <c r="MOS1216" s="205" t="s">
        <v>237</v>
      </c>
      <c r="MOT1216" s="206">
        <v>111</v>
      </c>
      <c r="MOU1216" s="110">
        <v>211</v>
      </c>
      <c r="MOV1216" s="147">
        <v>344.68</v>
      </c>
      <c r="MOW1216" s="109" t="s">
        <v>30</v>
      </c>
      <c r="MOX1216" s="256" t="s">
        <v>26</v>
      </c>
      <c r="MOY1216" s="204">
        <v>7</v>
      </c>
      <c r="MOZ1216" s="204">
        <v>2</v>
      </c>
      <c r="MPA1216" s="205" t="s">
        <v>237</v>
      </c>
      <c r="MPB1216" s="206">
        <v>111</v>
      </c>
      <c r="MPC1216" s="110">
        <v>211</v>
      </c>
      <c r="MPD1216" s="147">
        <v>344.68</v>
      </c>
      <c r="MPE1216" s="109" t="s">
        <v>30</v>
      </c>
      <c r="MPF1216" s="256" t="s">
        <v>26</v>
      </c>
      <c r="MPG1216" s="204">
        <v>7</v>
      </c>
      <c r="MPH1216" s="204">
        <v>2</v>
      </c>
      <c r="MPI1216" s="205" t="s">
        <v>237</v>
      </c>
      <c r="MPJ1216" s="206">
        <v>111</v>
      </c>
      <c r="MPK1216" s="110">
        <v>211</v>
      </c>
      <c r="MPL1216" s="147">
        <v>344.68</v>
      </c>
      <c r="MPM1216" s="109" t="s">
        <v>30</v>
      </c>
      <c r="MPN1216" s="256" t="s">
        <v>26</v>
      </c>
      <c r="MPO1216" s="204">
        <v>7</v>
      </c>
      <c r="MPP1216" s="204">
        <v>2</v>
      </c>
      <c r="MPQ1216" s="205" t="s">
        <v>237</v>
      </c>
      <c r="MPR1216" s="206">
        <v>111</v>
      </c>
      <c r="MPS1216" s="110">
        <v>211</v>
      </c>
      <c r="MPT1216" s="147">
        <v>344.68</v>
      </c>
      <c r="MPU1216" s="109" t="s">
        <v>30</v>
      </c>
      <c r="MPV1216" s="256" t="s">
        <v>26</v>
      </c>
      <c r="MPW1216" s="204">
        <v>7</v>
      </c>
      <c r="MPX1216" s="204">
        <v>2</v>
      </c>
      <c r="MPY1216" s="205" t="s">
        <v>237</v>
      </c>
      <c r="MPZ1216" s="206">
        <v>111</v>
      </c>
      <c r="MQA1216" s="110">
        <v>211</v>
      </c>
      <c r="MQB1216" s="147">
        <v>344.68</v>
      </c>
      <c r="MQC1216" s="109" t="s">
        <v>30</v>
      </c>
      <c r="MQD1216" s="256" t="s">
        <v>26</v>
      </c>
      <c r="MQE1216" s="204">
        <v>7</v>
      </c>
      <c r="MQF1216" s="204">
        <v>2</v>
      </c>
      <c r="MQG1216" s="205" t="s">
        <v>237</v>
      </c>
      <c r="MQH1216" s="206">
        <v>111</v>
      </c>
      <c r="MQI1216" s="110">
        <v>211</v>
      </c>
      <c r="MQJ1216" s="147">
        <v>344.68</v>
      </c>
      <c r="MQK1216" s="109" t="s">
        <v>30</v>
      </c>
      <c r="MQL1216" s="256" t="s">
        <v>26</v>
      </c>
      <c r="MQM1216" s="204">
        <v>7</v>
      </c>
      <c r="MQN1216" s="204">
        <v>2</v>
      </c>
      <c r="MQO1216" s="205" t="s">
        <v>237</v>
      </c>
      <c r="MQP1216" s="206">
        <v>111</v>
      </c>
      <c r="MQQ1216" s="110">
        <v>211</v>
      </c>
      <c r="MQR1216" s="147">
        <v>344.68</v>
      </c>
      <c r="MQS1216" s="109" t="s">
        <v>30</v>
      </c>
      <c r="MQT1216" s="256" t="s">
        <v>26</v>
      </c>
      <c r="MQU1216" s="204">
        <v>7</v>
      </c>
      <c r="MQV1216" s="204">
        <v>2</v>
      </c>
      <c r="MQW1216" s="205" t="s">
        <v>237</v>
      </c>
      <c r="MQX1216" s="206">
        <v>111</v>
      </c>
      <c r="MQY1216" s="110">
        <v>211</v>
      </c>
      <c r="MQZ1216" s="147">
        <v>344.68</v>
      </c>
      <c r="MRA1216" s="109" t="s">
        <v>30</v>
      </c>
      <c r="MRB1216" s="256" t="s">
        <v>26</v>
      </c>
      <c r="MRC1216" s="204">
        <v>7</v>
      </c>
      <c r="MRD1216" s="204">
        <v>2</v>
      </c>
      <c r="MRE1216" s="205" t="s">
        <v>237</v>
      </c>
      <c r="MRF1216" s="206">
        <v>111</v>
      </c>
      <c r="MRG1216" s="110">
        <v>211</v>
      </c>
      <c r="MRH1216" s="147">
        <v>344.68</v>
      </c>
      <c r="MRI1216" s="109" t="s">
        <v>30</v>
      </c>
      <c r="MRJ1216" s="256" t="s">
        <v>26</v>
      </c>
      <c r="MRK1216" s="204">
        <v>7</v>
      </c>
      <c r="MRL1216" s="204">
        <v>2</v>
      </c>
      <c r="MRM1216" s="205" t="s">
        <v>237</v>
      </c>
      <c r="MRN1216" s="206">
        <v>111</v>
      </c>
      <c r="MRO1216" s="110">
        <v>211</v>
      </c>
      <c r="MRP1216" s="147">
        <v>344.68</v>
      </c>
      <c r="MRQ1216" s="109" t="s">
        <v>30</v>
      </c>
      <c r="MRR1216" s="256" t="s">
        <v>26</v>
      </c>
      <c r="MRS1216" s="204">
        <v>7</v>
      </c>
      <c r="MRT1216" s="204">
        <v>2</v>
      </c>
      <c r="MRU1216" s="205" t="s">
        <v>237</v>
      </c>
      <c r="MRV1216" s="206">
        <v>111</v>
      </c>
      <c r="MRW1216" s="110">
        <v>211</v>
      </c>
      <c r="MRX1216" s="147">
        <v>344.68</v>
      </c>
      <c r="MRY1216" s="109" t="s">
        <v>30</v>
      </c>
      <c r="MRZ1216" s="256" t="s">
        <v>26</v>
      </c>
      <c r="MSA1216" s="204">
        <v>7</v>
      </c>
      <c r="MSB1216" s="204">
        <v>2</v>
      </c>
      <c r="MSC1216" s="205" t="s">
        <v>237</v>
      </c>
      <c r="MSD1216" s="206">
        <v>111</v>
      </c>
      <c r="MSE1216" s="110">
        <v>211</v>
      </c>
      <c r="MSF1216" s="147">
        <v>344.68</v>
      </c>
      <c r="MSG1216" s="109" t="s">
        <v>30</v>
      </c>
      <c r="MSH1216" s="256" t="s">
        <v>26</v>
      </c>
      <c r="MSI1216" s="204">
        <v>7</v>
      </c>
      <c r="MSJ1216" s="204">
        <v>2</v>
      </c>
      <c r="MSK1216" s="205" t="s">
        <v>237</v>
      </c>
      <c r="MSL1216" s="206">
        <v>111</v>
      </c>
      <c r="MSM1216" s="110">
        <v>211</v>
      </c>
      <c r="MSN1216" s="147">
        <v>344.68</v>
      </c>
      <c r="MSO1216" s="109" t="s">
        <v>30</v>
      </c>
      <c r="MSP1216" s="256" t="s">
        <v>26</v>
      </c>
      <c r="MSQ1216" s="204">
        <v>7</v>
      </c>
      <c r="MSR1216" s="204">
        <v>2</v>
      </c>
      <c r="MSS1216" s="205" t="s">
        <v>237</v>
      </c>
      <c r="MST1216" s="206">
        <v>111</v>
      </c>
      <c r="MSU1216" s="110">
        <v>211</v>
      </c>
      <c r="MSV1216" s="147">
        <v>344.68</v>
      </c>
      <c r="MSW1216" s="109" t="s">
        <v>30</v>
      </c>
      <c r="MSX1216" s="256" t="s">
        <v>26</v>
      </c>
      <c r="MSY1216" s="204">
        <v>7</v>
      </c>
      <c r="MSZ1216" s="204">
        <v>2</v>
      </c>
      <c r="MTA1216" s="205" t="s">
        <v>237</v>
      </c>
      <c r="MTB1216" s="206">
        <v>111</v>
      </c>
      <c r="MTC1216" s="110">
        <v>211</v>
      </c>
      <c r="MTD1216" s="147">
        <v>344.68</v>
      </c>
      <c r="MTE1216" s="109" t="s">
        <v>30</v>
      </c>
      <c r="MTF1216" s="256" t="s">
        <v>26</v>
      </c>
      <c r="MTG1216" s="204">
        <v>7</v>
      </c>
      <c r="MTH1216" s="204">
        <v>2</v>
      </c>
      <c r="MTI1216" s="205" t="s">
        <v>237</v>
      </c>
      <c r="MTJ1216" s="206">
        <v>111</v>
      </c>
      <c r="MTK1216" s="110">
        <v>211</v>
      </c>
      <c r="MTL1216" s="147">
        <v>344.68</v>
      </c>
      <c r="MTM1216" s="109" t="s">
        <v>30</v>
      </c>
      <c r="MTN1216" s="256" t="s">
        <v>26</v>
      </c>
      <c r="MTO1216" s="204">
        <v>7</v>
      </c>
      <c r="MTP1216" s="204">
        <v>2</v>
      </c>
      <c r="MTQ1216" s="205" t="s">
        <v>237</v>
      </c>
      <c r="MTR1216" s="206">
        <v>111</v>
      </c>
      <c r="MTS1216" s="110">
        <v>211</v>
      </c>
      <c r="MTT1216" s="147">
        <v>344.68</v>
      </c>
      <c r="MTU1216" s="109" t="s">
        <v>30</v>
      </c>
      <c r="MTV1216" s="256" t="s">
        <v>26</v>
      </c>
      <c r="MTW1216" s="204">
        <v>7</v>
      </c>
      <c r="MTX1216" s="204">
        <v>2</v>
      </c>
      <c r="MTY1216" s="205" t="s">
        <v>237</v>
      </c>
      <c r="MTZ1216" s="206">
        <v>111</v>
      </c>
      <c r="MUA1216" s="110">
        <v>211</v>
      </c>
      <c r="MUB1216" s="147">
        <v>344.68</v>
      </c>
      <c r="MUC1216" s="109" t="s">
        <v>30</v>
      </c>
      <c r="MUD1216" s="256" t="s">
        <v>26</v>
      </c>
      <c r="MUE1216" s="204">
        <v>7</v>
      </c>
      <c r="MUF1216" s="204">
        <v>2</v>
      </c>
      <c r="MUG1216" s="205" t="s">
        <v>237</v>
      </c>
      <c r="MUH1216" s="206">
        <v>111</v>
      </c>
      <c r="MUI1216" s="110">
        <v>211</v>
      </c>
      <c r="MUJ1216" s="147">
        <v>344.68</v>
      </c>
      <c r="MUK1216" s="109" t="s">
        <v>30</v>
      </c>
      <c r="MUL1216" s="256" t="s">
        <v>26</v>
      </c>
      <c r="MUM1216" s="204">
        <v>7</v>
      </c>
      <c r="MUN1216" s="204">
        <v>2</v>
      </c>
      <c r="MUO1216" s="205" t="s">
        <v>237</v>
      </c>
      <c r="MUP1216" s="206">
        <v>111</v>
      </c>
      <c r="MUQ1216" s="110">
        <v>211</v>
      </c>
      <c r="MUR1216" s="147">
        <v>344.68</v>
      </c>
      <c r="MUS1216" s="109" t="s">
        <v>30</v>
      </c>
      <c r="MUT1216" s="256" t="s">
        <v>26</v>
      </c>
      <c r="MUU1216" s="204">
        <v>7</v>
      </c>
      <c r="MUV1216" s="204">
        <v>2</v>
      </c>
      <c r="MUW1216" s="205" t="s">
        <v>237</v>
      </c>
      <c r="MUX1216" s="206">
        <v>111</v>
      </c>
      <c r="MUY1216" s="110">
        <v>211</v>
      </c>
      <c r="MUZ1216" s="147">
        <v>344.68</v>
      </c>
      <c r="MVA1216" s="109" t="s">
        <v>30</v>
      </c>
      <c r="MVB1216" s="256" t="s">
        <v>26</v>
      </c>
      <c r="MVC1216" s="204">
        <v>7</v>
      </c>
      <c r="MVD1216" s="204">
        <v>2</v>
      </c>
      <c r="MVE1216" s="205" t="s">
        <v>237</v>
      </c>
      <c r="MVF1216" s="206">
        <v>111</v>
      </c>
      <c r="MVG1216" s="110">
        <v>211</v>
      </c>
      <c r="MVH1216" s="147">
        <v>344.68</v>
      </c>
      <c r="MVI1216" s="109" t="s">
        <v>30</v>
      </c>
      <c r="MVJ1216" s="256" t="s">
        <v>26</v>
      </c>
      <c r="MVK1216" s="204">
        <v>7</v>
      </c>
      <c r="MVL1216" s="204">
        <v>2</v>
      </c>
      <c r="MVM1216" s="205" t="s">
        <v>237</v>
      </c>
      <c r="MVN1216" s="206">
        <v>111</v>
      </c>
      <c r="MVO1216" s="110">
        <v>211</v>
      </c>
      <c r="MVP1216" s="147">
        <v>344.68</v>
      </c>
      <c r="MVQ1216" s="109" t="s">
        <v>30</v>
      </c>
      <c r="MVR1216" s="256" t="s">
        <v>26</v>
      </c>
      <c r="MVS1216" s="204">
        <v>7</v>
      </c>
      <c r="MVT1216" s="204">
        <v>2</v>
      </c>
      <c r="MVU1216" s="205" t="s">
        <v>237</v>
      </c>
      <c r="MVV1216" s="206">
        <v>111</v>
      </c>
      <c r="MVW1216" s="110">
        <v>211</v>
      </c>
      <c r="MVX1216" s="147">
        <v>344.68</v>
      </c>
      <c r="MVY1216" s="109" t="s">
        <v>30</v>
      </c>
      <c r="MVZ1216" s="256" t="s">
        <v>26</v>
      </c>
      <c r="MWA1216" s="204">
        <v>7</v>
      </c>
      <c r="MWB1216" s="204">
        <v>2</v>
      </c>
      <c r="MWC1216" s="205" t="s">
        <v>237</v>
      </c>
      <c r="MWD1216" s="206">
        <v>111</v>
      </c>
      <c r="MWE1216" s="110">
        <v>211</v>
      </c>
      <c r="MWF1216" s="147">
        <v>344.68</v>
      </c>
      <c r="MWG1216" s="109" t="s">
        <v>30</v>
      </c>
      <c r="MWH1216" s="256" t="s">
        <v>26</v>
      </c>
      <c r="MWI1216" s="204">
        <v>7</v>
      </c>
      <c r="MWJ1216" s="204">
        <v>2</v>
      </c>
      <c r="MWK1216" s="205" t="s">
        <v>237</v>
      </c>
      <c r="MWL1216" s="206">
        <v>111</v>
      </c>
      <c r="MWM1216" s="110">
        <v>211</v>
      </c>
      <c r="MWN1216" s="147">
        <v>344.68</v>
      </c>
      <c r="MWO1216" s="109" t="s">
        <v>30</v>
      </c>
      <c r="MWP1216" s="256" t="s">
        <v>26</v>
      </c>
      <c r="MWQ1216" s="204">
        <v>7</v>
      </c>
      <c r="MWR1216" s="204">
        <v>2</v>
      </c>
      <c r="MWS1216" s="205" t="s">
        <v>237</v>
      </c>
      <c r="MWT1216" s="206">
        <v>111</v>
      </c>
      <c r="MWU1216" s="110">
        <v>211</v>
      </c>
      <c r="MWV1216" s="147">
        <v>344.68</v>
      </c>
      <c r="MWW1216" s="109" t="s">
        <v>30</v>
      </c>
      <c r="MWX1216" s="256" t="s">
        <v>26</v>
      </c>
      <c r="MWY1216" s="204">
        <v>7</v>
      </c>
      <c r="MWZ1216" s="204">
        <v>2</v>
      </c>
      <c r="MXA1216" s="205" t="s">
        <v>237</v>
      </c>
      <c r="MXB1216" s="206">
        <v>111</v>
      </c>
      <c r="MXC1216" s="110">
        <v>211</v>
      </c>
      <c r="MXD1216" s="147">
        <v>344.68</v>
      </c>
      <c r="MXE1216" s="109" t="s">
        <v>30</v>
      </c>
      <c r="MXF1216" s="256" t="s">
        <v>26</v>
      </c>
      <c r="MXG1216" s="204">
        <v>7</v>
      </c>
      <c r="MXH1216" s="204">
        <v>2</v>
      </c>
      <c r="MXI1216" s="205" t="s">
        <v>237</v>
      </c>
      <c r="MXJ1216" s="206">
        <v>111</v>
      </c>
      <c r="MXK1216" s="110">
        <v>211</v>
      </c>
      <c r="MXL1216" s="147">
        <v>344.68</v>
      </c>
      <c r="MXM1216" s="109" t="s">
        <v>30</v>
      </c>
      <c r="MXN1216" s="256" t="s">
        <v>26</v>
      </c>
      <c r="MXO1216" s="204">
        <v>7</v>
      </c>
      <c r="MXP1216" s="204">
        <v>2</v>
      </c>
      <c r="MXQ1216" s="205" t="s">
        <v>237</v>
      </c>
      <c r="MXR1216" s="206">
        <v>111</v>
      </c>
      <c r="MXS1216" s="110">
        <v>211</v>
      </c>
      <c r="MXT1216" s="147">
        <v>344.68</v>
      </c>
      <c r="MXU1216" s="109" t="s">
        <v>30</v>
      </c>
      <c r="MXV1216" s="256" t="s">
        <v>26</v>
      </c>
      <c r="MXW1216" s="204">
        <v>7</v>
      </c>
      <c r="MXX1216" s="204">
        <v>2</v>
      </c>
      <c r="MXY1216" s="205" t="s">
        <v>237</v>
      </c>
      <c r="MXZ1216" s="206">
        <v>111</v>
      </c>
      <c r="MYA1216" s="110">
        <v>211</v>
      </c>
      <c r="MYB1216" s="147">
        <v>344.68</v>
      </c>
      <c r="MYC1216" s="109" t="s">
        <v>30</v>
      </c>
      <c r="MYD1216" s="256" t="s">
        <v>26</v>
      </c>
      <c r="MYE1216" s="204">
        <v>7</v>
      </c>
      <c r="MYF1216" s="204">
        <v>2</v>
      </c>
      <c r="MYG1216" s="205" t="s">
        <v>237</v>
      </c>
      <c r="MYH1216" s="206">
        <v>111</v>
      </c>
      <c r="MYI1216" s="110">
        <v>211</v>
      </c>
      <c r="MYJ1216" s="147">
        <v>344.68</v>
      </c>
      <c r="MYK1216" s="109" t="s">
        <v>30</v>
      </c>
      <c r="MYL1216" s="256" t="s">
        <v>26</v>
      </c>
      <c r="MYM1216" s="204">
        <v>7</v>
      </c>
      <c r="MYN1216" s="204">
        <v>2</v>
      </c>
      <c r="MYO1216" s="205" t="s">
        <v>237</v>
      </c>
      <c r="MYP1216" s="206">
        <v>111</v>
      </c>
      <c r="MYQ1216" s="110">
        <v>211</v>
      </c>
      <c r="MYR1216" s="147">
        <v>344.68</v>
      </c>
      <c r="MYS1216" s="109" t="s">
        <v>30</v>
      </c>
      <c r="MYT1216" s="256" t="s">
        <v>26</v>
      </c>
      <c r="MYU1216" s="204">
        <v>7</v>
      </c>
      <c r="MYV1216" s="204">
        <v>2</v>
      </c>
      <c r="MYW1216" s="205" t="s">
        <v>237</v>
      </c>
      <c r="MYX1216" s="206">
        <v>111</v>
      </c>
      <c r="MYY1216" s="110">
        <v>211</v>
      </c>
      <c r="MYZ1216" s="147">
        <v>344.68</v>
      </c>
      <c r="MZA1216" s="109" t="s">
        <v>30</v>
      </c>
      <c r="MZB1216" s="256" t="s">
        <v>26</v>
      </c>
      <c r="MZC1216" s="204">
        <v>7</v>
      </c>
      <c r="MZD1216" s="204">
        <v>2</v>
      </c>
      <c r="MZE1216" s="205" t="s">
        <v>237</v>
      </c>
      <c r="MZF1216" s="206">
        <v>111</v>
      </c>
      <c r="MZG1216" s="110">
        <v>211</v>
      </c>
      <c r="MZH1216" s="147">
        <v>344.68</v>
      </c>
      <c r="MZI1216" s="109" t="s">
        <v>30</v>
      </c>
      <c r="MZJ1216" s="256" t="s">
        <v>26</v>
      </c>
      <c r="MZK1216" s="204">
        <v>7</v>
      </c>
      <c r="MZL1216" s="204">
        <v>2</v>
      </c>
      <c r="MZM1216" s="205" t="s">
        <v>237</v>
      </c>
      <c r="MZN1216" s="206">
        <v>111</v>
      </c>
      <c r="MZO1216" s="110">
        <v>211</v>
      </c>
      <c r="MZP1216" s="147">
        <v>344.68</v>
      </c>
      <c r="MZQ1216" s="109" t="s">
        <v>30</v>
      </c>
      <c r="MZR1216" s="256" t="s">
        <v>26</v>
      </c>
      <c r="MZS1216" s="204">
        <v>7</v>
      </c>
      <c r="MZT1216" s="204">
        <v>2</v>
      </c>
      <c r="MZU1216" s="205" t="s">
        <v>237</v>
      </c>
      <c r="MZV1216" s="206">
        <v>111</v>
      </c>
      <c r="MZW1216" s="110">
        <v>211</v>
      </c>
      <c r="MZX1216" s="147">
        <v>344.68</v>
      </c>
      <c r="MZY1216" s="109" t="s">
        <v>30</v>
      </c>
      <c r="MZZ1216" s="256" t="s">
        <v>26</v>
      </c>
      <c r="NAA1216" s="204">
        <v>7</v>
      </c>
      <c r="NAB1216" s="204">
        <v>2</v>
      </c>
      <c r="NAC1216" s="205" t="s">
        <v>237</v>
      </c>
      <c r="NAD1216" s="206">
        <v>111</v>
      </c>
      <c r="NAE1216" s="110">
        <v>211</v>
      </c>
      <c r="NAF1216" s="147">
        <v>344.68</v>
      </c>
      <c r="NAG1216" s="109" t="s">
        <v>30</v>
      </c>
      <c r="NAH1216" s="256" t="s">
        <v>26</v>
      </c>
      <c r="NAI1216" s="204">
        <v>7</v>
      </c>
      <c r="NAJ1216" s="204">
        <v>2</v>
      </c>
      <c r="NAK1216" s="205" t="s">
        <v>237</v>
      </c>
      <c r="NAL1216" s="206">
        <v>111</v>
      </c>
      <c r="NAM1216" s="110">
        <v>211</v>
      </c>
      <c r="NAN1216" s="147">
        <v>344.68</v>
      </c>
      <c r="NAO1216" s="109" t="s">
        <v>30</v>
      </c>
      <c r="NAP1216" s="256" t="s">
        <v>26</v>
      </c>
      <c r="NAQ1216" s="204">
        <v>7</v>
      </c>
      <c r="NAR1216" s="204">
        <v>2</v>
      </c>
      <c r="NAS1216" s="205" t="s">
        <v>237</v>
      </c>
      <c r="NAT1216" s="206">
        <v>111</v>
      </c>
      <c r="NAU1216" s="110">
        <v>211</v>
      </c>
      <c r="NAV1216" s="147">
        <v>344.68</v>
      </c>
      <c r="NAW1216" s="109" t="s">
        <v>30</v>
      </c>
      <c r="NAX1216" s="256" t="s">
        <v>26</v>
      </c>
      <c r="NAY1216" s="204">
        <v>7</v>
      </c>
      <c r="NAZ1216" s="204">
        <v>2</v>
      </c>
      <c r="NBA1216" s="205" t="s">
        <v>237</v>
      </c>
      <c r="NBB1216" s="206">
        <v>111</v>
      </c>
      <c r="NBC1216" s="110">
        <v>211</v>
      </c>
      <c r="NBD1216" s="147">
        <v>344.68</v>
      </c>
      <c r="NBE1216" s="109" t="s">
        <v>30</v>
      </c>
      <c r="NBF1216" s="256" t="s">
        <v>26</v>
      </c>
      <c r="NBG1216" s="204">
        <v>7</v>
      </c>
      <c r="NBH1216" s="204">
        <v>2</v>
      </c>
      <c r="NBI1216" s="205" t="s">
        <v>237</v>
      </c>
      <c r="NBJ1216" s="206">
        <v>111</v>
      </c>
      <c r="NBK1216" s="110">
        <v>211</v>
      </c>
      <c r="NBL1216" s="147">
        <v>344.68</v>
      </c>
      <c r="NBM1216" s="109" t="s">
        <v>30</v>
      </c>
      <c r="NBN1216" s="256" t="s">
        <v>26</v>
      </c>
      <c r="NBO1216" s="204">
        <v>7</v>
      </c>
      <c r="NBP1216" s="204">
        <v>2</v>
      </c>
      <c r="NBQ1216" s="205" t="s">
        <v>237</v>
      </c>
      <c r="NBR1216" s="206">
        <v>111</v>
      </c>
      <c r="NBS1216" s="110">
        <v>211</v>
      </c>
      <c r="NBT1216" s="147">
        <v>344.68</v>
      </c>
      <c r="NBU1216" s="109" t="s">
        <v>30</v>
      </c>
      <c r="NBV1216" s="256" t="s">
        <v>26</v>
      </c>
      <c r="NBW1216" s="204">
        <v>7</v>
      </c>
      <c r="NBX1216" s="204">
        <v>2</v>
      </c>
      <c r="NBY1216" s="205" t="s">
        <v>237</v>
      </c>
      <c r="NBZ1216" s="206">
        <v>111</v>
      </c>
      <c r="NCA1216" s="110">
        <v>211</v>
      </c>
      <c r="NCB1216" s="147">
        <v>344.68</v>
      </c>
      <c r="NCC1216" s="109" t="s">
        <v>30</v>
      </c>
      <c r="NCD1216" s="256" t="s">
        <v>26</v>
      </c>
      <c r="NCE1216" s="204">
        <v>7</v>
      </c>
      <c r="NCF1216" s="204">
        <v>2</v>
      </c>
      <c r="NCG1216" s="205" t="s">
        <v>237</v>
      </c>
      <c r="NCH1216" s="206">
        <v>111</v>
      </c>
      <c r="NCI1216" s="110">
        <v>211</v>
      </c>
      <c r="NCJ1216" s="147">
        <v>344.68</v>
      </c>
      <c r="NCK1216" s="109" t="s">
        <v>30</v>
      </c>
      <c r="NCL1216" s="256" t="s">
        <v>26</v>
      </c>
      <c r="NCM1216" s="204">
        <v>7</v>
      </c>
      <c r="NCN1216" s="204">
        <v>2</v>
      </c>
      <c r="NCO1216" s="205" t="s">
        <v>237</v>
      </c>
      <c r="NCP1216" s="206">
        <v>111</v>
      </c>
      <c r="NCQ1216" s="110">
        <v>211</v>
      </c>
      <c r="NCR1216" s="147">
        <v>344.68</v>
      </c>
      <c r="NCS1216" s="109" t="s">
        <v>30</v>
      </c>
      <c r="NCT1216" s="256" t="s">
        <v>26</v>
      </c>
      <c r="NCU1216" s="204">
        <v>7</v>
      </c>
      <c r="NCV1216" s="204">
        <v>2</v>
      </c>
      <c r="NCW1216" s="205" t="s">
        <v>237</v>
      </c>
      <c r="NCX1216" s="206">
        <v>111</v>
      </c>
      <c r="NCY1216" s="110">
        <v>211</v>
      </c>
      <c r="NCZ1216" s="147">
        <v>344.68</v>
      </c>
      <c r="NDA1216" s="109" t="s">
        <v>30</v>
      </c>
      <c r="NDB1216" s="256" t="s">
        <v>26</v>
      </c>
      <c r="NDC1216" s="204">
        <v>7</v>
      </c>
      <c r="NDD1216" s="204">
        <v>2</v>
      </c>
      <c r="NDE1216" s="205" t="s">
        <v>237</v>
      </c>
      <c r="NDF1216" s="206">
        <v>111</v>
      </c>
      <c r="NDG1216" s="110">
        <v>211</v>
      </c>
      <c r="NDH1216" s="147">
        <v>344.68</v>
      </c>
      <c r="NDI1216" s="109" t="s">
        <v>30</v>
      </c>
      <c r="NDJ1216" s="256" t="s">
        <v>26</v>
      </c>
      <c r="NDK1216" s="204">
        <v>7</v>
      </c>
      <c r="NDL1216" s="204">
        <v>2</v>
      </c>
      <c r="NDM1216" s="205" t="s">
        <v>237</v>
      </c>
      <c r="NDN1216" s="206">
        <v>111</v>
      </c>
      <c r="NDO1216" s="110">
        <v>211</v>
      </c>
      <c r="NDP1216" s="147">
        <v>344.68</v>
      </c>
      <c r="NDQ1216" s="109" t="s">
        <v>30</v>
      </c>
      <c r="NDR1216" s="256" t="s">
        <v>26</v>
      </c>
      <c r="NDS1216" s="204">
        <v>7</v>
      </c>
      <c r="NDT1216" s="204">
        <v>2</v>
      </c>
      <c r="NDU1216" s="205" t="s">
        <v>237</v>
      </c>
      <c r="NDV1216" s="206">
        <v>111</v>
      </c>
      <c r="NDW1216" s="110">
        <v>211</v>
      </c>
      <c r="NDX1216" s="147">
        <v>344.68</v>
      </c>
      <c r="NDY1216" s="109" t="s">
        <v>30</v>
      </c>
      <c r="NDZ1216" s="256" t="s">
        <v>26</v>
      </c>
      <c r="NEA1216" s="204">
        <v>7</v>
      </c>
      <c r="NEB1216" s="204">
        <v>2</v>
      </c>
      <c r="NEC1216" s="205" t="s">
        <v>237</v>
      </c>
      <c r="NED1216" s="206">
        <v>111</v>
      </c>
      <c r="NEE1216" s="110">
        <v>211</v>
      </c>
      <c r="NEF1216" s="147">
        <v>344.68</v>
      </c>
      <c r="NEG1216" s="109" t="s">
        <v>30</v>
      </c>
      <c r="NEH1216" s="256" t="s">
        <v>26</v>
      </c>
      <c r="NEI1216" s="204">
        <v>7</v>
      </c>
      <c r="NEJ1216" s="204">
        <v>2</v>
      </c>
      <c r="NEK1216" s="205" t="s">
        <v>237</v>
      </c>
      <c r="NEL1216" s="206">
        <v>111</v>
      </c>
      <c r="NEM1216" s="110">
        <v>211</v>
      </c>
      <c r="NEN1216" s="147">
        <v>344.68</v>
      </c>
      <c r="NEO1216" s="109" t="s">
        <v>30</v>
      </c>
      <c r="NEP1216" s="256" t="s">
        <v>26</v>
      </c>
      <c r="NEQ1216" s="204">
        <v>7</v>
      </c>
      <c r="NER1216" s="204">
        <v>2</v>
      </c>
      <c r="NES1216" s="205" t="s">
        <v>237</v>
      </c>
      <c r="NET1216" s="206">
        <v>111</v>
      </c>
      <c r="NEU1216" s="110">
        <v>211</v>
      </c>
      <c r="NEV1216" s="147">
        <v>344.68</v>
      </c>
      <c r="NEW1216" s="109" t="s">
        <v>30</v>
      </c>
      <c r="NEX1216" s="256" t="s">
        <v>26</v>
      </c>
      <c r="NEY1216" s="204">
        <v>7</v>
      </c>
      <c r="NEZ1216" s="204">
        <v>2</v>
      </c>
      <c r="NFA1216" s="205" t="s">
        <v>237</v>
      </c>
      <c r="NFB1216" s="206">
        <v>111</v>
      </c>
      <c r="NFC1216" s="110">
        <v>211</v>
      </c>
      <c r="NFD1216" s="147">
        <v>344.68</v>
      </c>
      <c r="NFE1216" s="109" t="s">
        <v>30</v>
      </c>
      <c r="NFF1216" s="256" t="s">
        <v>26</v>
      </c>
      <c r="NFG1216" s="204">
        <v>7</v>
      </c>
      <c r="NFH1216" s="204">
        <v>2</v>
      </c>
      <c r="NFI1216" s="205" t="s">
        <v>237</v>
      </c>
      <c r="NFJ1216" s="206">
        <v>111</v>
      </c>
      <c r="NFK1216" s="110">
        <v>211</v>
      </c>
      <c r="NFL1216" s="147">
        <v>344.68</v>
      </c>
      <c r="NFM1216" s="109" t="s">
        <v>30</v>
      </c>
      <c r="NFN1216" s="256" t="s">
        <v>26</v>
      </c>
      <c r="NFO1216" s="204">
        <v>7</v>
      </c>
      <c r="NFP1216" s="204">
        <v>2</v>
      </c>
      <c r="NFQ1216" s="205" t="s">
        <v>237</v>
      </c>
      <c r="NFR1216" s="206">
        <v>111</v>
      </c>
      <c r="NFS1216" s="110">
        <v>211</v>
      </c>
      <c r="NFT1216" s="147">
        <v>344.68</v>
      </c>
      <c r="NFU1216" s="109" t="s">
        <v>30</v>
      </c>
      <c r="NFV1216" s="256" t="s">
        <v>26</v>
      </c>
      <c r="NFW1216" s="204">
        <v>7</v>
      </c>
      <c r="NFX1216" s="204">
        <v>2</v>
      </c>
      <c r="NFY1216" s="205" t="s">
        <v>237</v>
      </c>
      <c r="NFZ1216" s="206">
        <v>111</v>
      </c>
      <c r="NGA1216" s="110">
        <v>211</v>
      </c>
      <c r="NGB1216" s="147">
        <v>344.68</v>
      </c>
      <c r="NGC1216" s="109" t="s">
        <v>30</v>
      </c>
      <c r="NGD1216" s="256" t="s">
        <v>26</v>
      </c>
      <c r="NGE1216" s="204">
        <v>7</v>
      </c>
      <c r="NGF1216" s="204">
        <v>2</v>
      </c>
      <c r="NGG1216" s="205" t="s">
        <v>237</v>
      </c>
      <c r="NGH1216" s="206">
        <v>111</v>
      </c>
      <c r="NGI1216" s="110">
        <v>211</v>
      </c>
      <c r="NGJ1216" s="147">
        <v>344.68</v>
      </c>
      <c r="NGK1216" s="109" t="s">
        <v>30</v>
      </c>
      <c r="NGL1216" s="256" t="s">
        <v>26</v>
      </c>
      <c r="NGM1216" s="204">
        <v>7</v>
      </c>
      <c r="NGN1216" s="204">
        <v>2</v>
      </c>
      <c r="NGO1216" s="205" t="s">
        <v>237</v>
      </c>
      <c r="NGP1216" s="206">
        <v>111</v>
      </c>
      <c r="NGQ1216" s="110">
        <v>211</v>
      </c>
      <c r="NGR1216" s="147">
        <v>344.68</v>
      </c>
      <c r="NGS1216" s="109" t="s">
        <v>30</v>
      </c>
      <c r="NGT1216" s="256" t="s">
        <v>26</v>
      </c>
      <c r="NGU1216" s="204">
        <v>7</v>
      </c>
      <c r="NGV1216" s="204">
        <v>2</v>
      </c>
      <c r="NGW1216" s="205" t="s">
        <v>237</v>
      </c>
      <c r="NGX1216" s="206">
        <v>111</v>
      </c>
      <c r="NGY1216" s="110">
        <v>211</v>
      </c>
      <c r="NGZ1216" s="147">
        <v>344.68</v>
      </c>
      <c r="NHA1216" s="109" t="s">
        <v>30</v>
      </c>
      <c r="NHB1216" s="256" t="s">
        <v>26</v>
      </c>
      <c r="NHC1216" s="204">
        <v>7</v>
      </c>
      <c r="NHD1216" s="204">
        <v>2</v>
      </c>
      <c r="NHE1216" s="205" t="s">
        <v>237</v>
      </c>
      <c r="NHF1216" s="206">
        <v>111</v>
      </c>
      <c r="NHG1216" s="110">
        <v>211</v>
      </c>
      <c r="NHH1216" s="147">
        <v>344.68</v>
      </c>
      <c r="NHI1216" s="109" t="s">
        <v>30</v>
      </c>
      <c r="NHJ1216" s="256" t="s">
        <v>26</v>
      </c>
      <c r="NHK1216" s="204">
        <v>7</v>
      </c>
      <c r="NHL1216" s="204">
        <v>2</v>
      </c>
      <c r="NHM1216" s="205" t="s">
        <v>237</v>
      </c>
      <c r="NHN1216" s="206">
        <v>111</v>
      </c>
      <c r="NHO1216" s="110">
        <v>211</v>
      </c>
      <c r="NHP1216" s="147">
        <v>344.68</v>
      </c>
      <c r="NHQ1216" s="109" t="s">
        <v>30</v>
      </c>
      <c r="NHR1216" s="256" t="s">
        <v>26</v>
      </c>
      <c r="NHS1216" s="204">
        <v>7</v>
      </c>
      <c r="NHT1216" s="204">
        <v>2</v>
      </c>
      <c r="NHU1216" s="205" t="s">
        <v>237</v>
      </c>
      <c r="NHV1216" s="206">
        <v>111</v>
      </c>
      <c r="NHW1216" s="110">
        <v>211</v>
      </c>
      <c r="NHX1216" s="147">
        <v>344.68</v>
      </c>
      <c r="NHY1216" s="109" t="s">
        <v>30</v>
      </c>
      <c r="NHZ1216" s="256" t="s">
        <v>26</v>
      </c>
      <c r="NIA1216" s="204">
        <v>7</v>
      </c>
      <c r="NIB1216" s="204">
        <v>2</v>
      </c>
      <c r="NIC1216" s="205" t="s">
        <v>237</v>
      </c>
      <c r="NID1216" s="206">
        <v>111</v>
      </c>
      <c r="NIE1216" s="110">
        <v>211</v>
      </c>
      <c r="NIF1216" s="147">
        <v>344.68</v>
      </c>
      <c r="NIG1216" s="109" t="s">
        <v>30</v>
      </c>
      <c r="NIH1216" s="256" t="s">
        <v>26</v>
      </c>
      <c r="NII1216" s="204">
        <v>7</v>
      </c>
      <c r="NIJ1216" s="204">
        <v>2</v>
      </c>
      <c r="NIK1216" s="205" t="s">
        <v>237</v>
      </c>
      <c r="NIL1216" s="206">
        <v>111</v>
      </c>
      <c r="NIM1216" s="110">
        <v>211</v>
      </c>
      <c r="NIN1216" s="147">
        <v>344.68</v>
      </c>
      <c r="NIO1216" s="109" t="s">
        <v>30</v>
      </c>
      <c r="NIP1216" s="256" t="s">
        <v>26</v>
      </c>
      <c r="NIQ1216" s="204">
        <v>7</v>
      </c>
      <c r="NIR1216" s="204">
        <v>2</v>
      </c>
      <c r="NIS1216" s="205" t="s">
        <v>237</v>
      </c>
      <c r="NIT1216" s="206">
        <v>111</v>
      </c>
      <c r="NIU1216" s="110">
        <v>211</v>
      </c>
      <c r="NIV1216" s="147">
        <v>344.68</v>
      </c>
      <c r="NIW1216" s="109" t="s">
        <v>30</v>
      </c>
      <c r="NIX1216" s="256" t="s">
        <v>26</v>
      </c>
      <c r="NIY1216" s="204">
        <v>7</v>
      </c>
      <c r="NIZ1216" s="204">
        <v>2</v>
      </c>
      <c r="NJA1216" s="205" t="s">
        <v>237</v>
      </c>
      <c r="NJB1216" s="206">
        <v>111</v>
      </c>
      <c r="NJC1216" s="110">
        <v>211</v>
      </c>
      <c r="NJD1216" s="147">
        <v>344.68</v>
      </c>
      <c r="NJE1216" s="109" t="s">
        <v>30</v>
      </c>
      <c r="NJF1216" s="256" t="s">
        <v>26</v>
      </c>
      <c r="NJG1216" s="204">
        <v>7</v>
      </c>
      <c r="NJH1216" s="204">
        <v>2</v>
      </c>
      <c r="NJI1216" s="205" t="s">
        <v>237</v>
      </c>
      <c r="NJJ1216" s="206">
        <v>111</v>
      </c>
      <c r="NJK1216" s="110">
        <v>211</v>
      </c>
      <c r="NJL1216" s="147">
        <v>344.68</v>
      </c>
      <c r="NJM1216" s="109" t="s">
        <v>30</v>
      </c>
      <c r="NJN1216" s="256" t="s">
        <v>26</v>
      </c>
      <c r="NJO1216" s="204">
        <v>7</v>
      </c>
      <c r="NJP1216" s="204">
        <v>2</v>
      </c>
      <c r="NJQ1216" s="205" t="s">
        <v>237</v>
      </c>
      <c r="NJR1216" s="206">
        <v>111</v>
      </c>
      <c r="NJS1216" s="110">
        <v>211</v>
      </c>
      <c r="NJT1216" s="147">
        <v>344.68</v>
      </c>
      <c r="NJU1216" s="109" t="s">
        <v>30</v>
      </c>
      <c r="NJV1216" s="256" t="s">
        <v>26</v>
      </c>
      <c r="NJW1216" s="204">
        <v>7</v>
      </c>
      <c r="NJX1216" s="204">
        <v>2</v>
      </c>
      <c r="NJY1216" s="205" t="s">
        <v>237</v>
      </c>
      <c r="NJZ1216" s="206">
        <v>111</v>
      </c>
      <c r="NKA1216" s="110">
        <v>211</v>
      </c>
      <c r="NKB1216" s="147">
        <v>344.68</v>
      </c>
      <c r="NKC1216" s="109" t="s">
        <v>30</v>
      </c>
      <c r="NKD1216" s="256" t="s">
        <v>26</v>
      </c>
      <c r="NKE1216" s="204">
        <v>7</v>
      </c>
      <c r="NKF1216" s="204">
        <v>2</v>
      </c>
      <c r="NKG1216" s="205" t="s">
        <v>237</v>
      </c>
      <c r="NKH1216" s="206">
        <v>111</v>
      </c>
      <c r="NKI1216" s="110">
        <v>211</v>
      </c>
      <c r="NKJ1216" s="147">
        <v>344.68</v>
      </c>
      <c r="NKK1216" s="109" t="s">
        <v>30</v>
      </c>
      <c r="NKL1216" s="256" t="s">
        <v>26</v>
      </c>
      <c r="NKM1216" s="204">
        <v>7</v>
      </c>
      <c r="NKN1216" s="204">
        <v>2</v>
      </c>
      <c r="NKO1216" s="205" t="s">
        <v>237</v>
      </c>
      <c r="NKP1216" s="206">
        <v>111</v>
      </c>
      <c r="NKQ1216" s="110">
        <v>211</v>
      </c>
      <c r="NKR1216" s="147">
        <v>344.68</v>
      </c>
      <c r="NKS1216" s="109" t="s">
        <v>30</v>
      </c>
      <c r="NKT1216" s="256" t="s">
        <v>26</v>
      </c>
      <c r="NKU1216" s="204">
        <v>7</v>
      </c>
      <c r="NKV1216" s="204">
        <v>2</v>
      </c>
      <c r="NKW1216" s="205" t="s">
        <v>237</v>
      </c>
      <c r="NKX1216" s="206">
        <v>111</v>
      </c>
      <c r="NKY1216" s="110">
        <v>211</v>
      </c>
      <c r="NKZ1216" s="147">
        <v>344.68</v>
      </c>
      <c r="NLA1216" s="109" t="s">
        <v>30</v>
      </c>
      <c r="NLB1216" s="256" t="s">
        <v>26</v>
      </c>
      <c r="NLC1216" s="204">
        <v>7</v>
      </c>
      <c r="NLD1216" s="204">
        <v>2</v>
      </c>
      <c r="NLE1216" s="205" t="s">
        <v>237</v>
      </c>
      <c r="NLF1216" s="206">
        <v>111</v>
      </c>
      <c r="NLG1216" s="110">
        <v>211</v>
      </c>
      <c r="NLH1216" s="147">
        <v>344.68</v>
      </c>
      <c r="NLI1216" s="109" t="s">
        <v>30</v>
      </c>
      <c r="NLJ1216" s="256" t="s">
        <v>26</v>
      </c>
      <c r="NLK1216" s="204">
        <v>7</v>
      </c>
      <c r="NLL1216" s="204">
        <v>2</v>
      </c>
      <c r="NLM1216" s="205" t="s">
        <v>237</v>
      </c>
      <c r="NLN1216" s="206">
        <v>111</v>
      </c>
      <c r="NLO1216" s="110">
        <v>211</v>
      </c>
      <c r="NLP1216" s="147">
        <v>344.68</v>
      </c>
      <c r="NLQ1216" s="109" t="s">
        <v>30</v>
      </c>
      <c r="NLR1216" s="256" t="s">
        <v>26</v>
      </c>
      <c r="NLS1216" s="204">
        <v>7</v>
      </c>
      <c r="NLT1216" s="204">
        <v>2</v>
      </c>
      <c r="NLU1216" s="205" t="s">
        <v>237</v>
      </c>
      <c r="NLV1216" s="206">
        <v>111</v>
      </c>
      <c r="NLW1216" s="110">
        <v>211</v>
      </c>
      <c r="NLX1216" s="147">
        <v>344.68</v>
      </c>
      <c r="NLY1216" s="109" t="s">
        <v>30</v>
      </c>
      <c r="NLZ1216" s="256" t="s">
        <v>26</v>
      </c>
      <c r="NMA1216" s="204">
        <v>7</v>
      </c>
      <c r="NMB1216" s="204">
        <v>2</v>
      </c>
      <c r="NMC1216" s="205" t="s">
        <v>237</v>
      </c>
      <c r="NMD1216" s="206">
        <v>111</v>
      </c>
      <c r="NME1216" s="110">
        <v>211</v>
      </c>
      <c r="NMF1216" s="147">
        <v>344.68</v>
      </c>
      <c r="NMG1216" s="109" t="s">
        <v>30</v>
      </c>
      <c r="NMH1216" s="256" t="s">
        <v>26</v>
      </c>
      <c r="NMI1216" s="204">
        <v>7</v>
      </c>
      <c r="NMJ1216" s="204">
        <v>2</v>
      </c>
      <c r="NMK1216" s="205" t="s">
        <v>237</v>
      </c>
      <c r="NML1216" s="206">
        <v>111</v>
      </c>
      <c r="NMM1216" s="110">
        <v>211</v>
      </c>
      <c r="NMN1216" s="147">
        <v>344.68</v>
      </c>
      <c r="NMO1216" s="109" t="s">
        <v>30</v>
      </c>
      <c r="NMP1216" s="256" t="s">
        <v>26</v>
      </c>
      <c r="NMQ1216" s="204">
        <v>7</v>
      </c>
      <c r="NMR1216" s="204">
        <v>2</v>
      </c>
      <c r="NMS1216" s="205" t="s">
        <v>237</v>
      </c>
      <c r="NMT1216" s="206">
        <v>111</v>
      </c>
      <c r="NMU1216" s="110">
        <v>211</v>
      </c>
      <c r="NMV1216" s="147">
        <v>344.68</v>
      </c>
      <c r="NMW1216" s="109" t="s">
        <v>30</v>
      </c>
      <c r="NMX1216" s="256" t="s">
        <v>26</v>
      </c>
      <c r="NMY1216" s="204">
        <v>7</v>
      </c>
      <c r="NMZ1216" s="204">
        <v>2</v>
      </c>
      <c r="NNA1216" s="205" t="s">
        <v>237</v>
      </c>
      <c r="NNB1216" s="206">
        <v>111</v>
      </c>
      <c r="NNC1216" s="110">
        <v>211</v>
      </c>
      <c r="NND1216" s="147">
        <v>344.68</v>
      </c>
      <c r="NNE1216" s="109" t="s">
        <v>30</v>
      </c>
      <c r="NNF1216" s="256" t="s">
        <v>26</v>
      </c>
      <c r="NNG1216" s="204">
        <v>7</v>
      </c>
      <c r="NNH1216" s="204">
        <v>2</v>
      </c>
      <c r="NNI1216" s="205" t="s">
        <v>237</v>
      </c>
      <c r="NNJ1216" s="206">
        <v>111</v>
      </c>
      <c r="NNK1216" s="110">
        <v>211</v>
      </c>
      <c r="NNL1216" s="147">
        <v>344.68</v>
      </c>
      <c r="NNM1216" s="109" t="s">
        <v>30</v>
      </c>
      <c r="NNN1216" s="256" t="s">
        <v>26</v>
      </c>
      <c r="NNO1216" s="204">
        <v>7</v>
      </c>
      <c r="NNP1216" s="204">
        <v>2</v>
      </c>
      <c r="NNQ1216" s="205" t="s">
        <v>237</v>
      </c>
      <c r="NNR1216" s="206">
        <v>111</v>
      </c>
      <c r="NNS1216" s="110">
        <v>211</v>
      </c>
      <c r="NNT1216" s="147">
        <v>344.68</v>
      </c>
      <c r="NNU1216" s="109" t="s">
        <v>30</v>
      </c>
      <c r="NNV1216" s="256" t="s">
        <v>26</v>
      </c>
      <c r="NNW1216" s="204">
        <v>7</v>
      </c>
      <c r="NNX1216" s="204">
        <v>2</v>
      </c>
      <c r="NNY1216" s="205" t="s">
        <v>237</v>
      </c>
      <c r="NNZ1216" s="206">
        <v>111</v>
      </c>
      <c r="NOA1216" s="110">
        <v>211</v>
      </c>
      <c r="NOB1216" s="147">
        <v>344.68</v>
      </c>
      <c r="NOC1216" s="109" t="s">
        <v>30</v>
      </c>
      <c r="NOD1216" s="256" t="s">
        <v>26</v>
      </c>
      <c r="NOE1216" s="204">
        <v>7</v>
      </c>
      <c r="NOF1216" s="204">
        <v>2</v>
      </c>
      <c r="NOG1216" s="205" t="s">
        <v>237</v>
      </c>
      <c r="NOH1216" s="206">
        <v>111</v>
      </c>
      <c r="NOI1216" s="110">
        <v>211</v>
      </c>
      <c r="NOJ1216" s="147">
        <v>344.68</v>
      </c>
      <c r="NOK1216" s="109" t="s">
        <v>30</v>
      </c>
      <c r="NOL1216" s="256" t="s">
        <v>26</v>
      </c>
      <c r="NOM1216" s="204">
        <v>7</v>
      </c>
      <c r="NON1216" s="204">
        <v>2</v>
      </c>
      <c r="NOO1216" s="205" t="s">
        <v>237</v>
      </c>
      <c r="NOP1216" s="206">
        <v>111</v>
      </c>
      <c r="NOQ1216" s="110">
        <v>211</v>
      </c>
      <c r="NOR1216" s="147">
        <v>344.68</v>
      </c>
      <c r="NOS1216" s="109" t="s">
        <v>30</v>
      </c>
      <c r="NOT1216" s="256" t="s">
        <v>26</v>
      </c>
      <c r="NOU1216" s="204">
        <v>7</v>
      </c>
      <c r="NOV1216" s="204">
        <v>2</v>
      </c>
      <c r="NOW1216" s="205" t="s">
        <v>237</v>
      </c>
      <c r="NOX1216" s="206">
        <v>111</v>
      </c>
      <c r="NOY1216" s="110">
        <v>211</v>
      </c>
      <c r="NOZ1216" s="147">
        <v>344.68</v>
      </c>
      <c r="NPA1216" s="109" t="s">
        <v>30</v>
      </c>
      <c r="NPB1216" s="256" t="s">
        <v>26</v>
      </c>
      <c r="NPC1216" s="204">
        <v>7</v>
      </c>
      <c r="NPD1216" s="204">
        <v>2</v>
      </c>
      <c r="NPE1216" s="205" t="s">
        <v>237</v>
      </c>
      <c r="NPF1216" s="206">
        <v>111</v>
      </c>
      <c r="NPG1216" s="110">
        <v>211</v>
      </c>
      <c r="NPH1216" s="147">
        <v>344.68</v>
      </c>
      <c r="NPI1216" s="109" t="s">
        <v>30</v>
      </c>
      <c r="NPJ1216" s="256" t="s">
        <v>26</v>
      </c>
      <c r="NPK1216" s="204">
        <v>7</v>
      </c>
      <c r="NPL1216" s="204">
        <v>2</v>
      </c>
      <c r="NPM1216" s="205" t="s">
        <v>237</v>
      </c>
      <c r="NPN1216" s="206">
        <v>111</v>
      </c>
      <c r="NPO1216" s="110">
        <v>211</v>
      </c>
      <c r="NPP1216" s="147">
        <v>344.68</v>
      </c>
      <c r="NPQ1216" s="109" t="s">
        <v>30</v>
      </c>
      <c r="NPR1216" s="256" t="s">
        <v>26</v>
      </c>
      <c r="NPS1216" s="204">
        <v>7</v>
      </c>
      <c r="NPT1216" s="204">
        <v>2</v>
      </c>
      <c r="NPU1216" s="205" t="s">
        <v>237</v>
      </c>
      <c r="NPV1216" s="206">
        <v>111</v>
      </c>
      <c r="NPW1216" s="110">
        <v>211</v>
      </c>
      <c r="NPX1216" s="147">
        <v>344.68</v>
      </c>
      <c r="NPY1216" s="109" t="s">
        <v>30</v>
      </c>
      <c r="NPZ1216" s="256" t="s">
        <v>26</v>
      </c>
      <c r="NQA1216" s="204">
        <v>7</v>
      </c>
      <c r="NQB1216" s="204">
        <v>2</v>
      </c>
      <c r="NQC1216" s="205" t="s">
        <v>237</v>
      </c>
      <c r="NQD1216" s="206">
        <v>111</v>
      </c>
      <c r="NQE1216" s="110">
        <v>211</v>
      </c>
      <c r="NQF1216" s="147">
        <v>344.68</v>
      </c>
      <c r="NQG1216" s="109" t="s">
        <v>30</v>
      </c>
      <c r="NQH1216" s="256" t="s">
        <v>26</v>
      </c>
      <c r="NQI1216" s="204">
        <v>7</v>
      </c>
      <c r="NQJ1216" s="204">
        <v>2</v>
      </c>
      <c r="NQK1216" s="205" t="s">
        <v>237</v>
      </c>
      <c r="NQL1216" s="206">
        <v>111</v>
      </c>
      <c r="NQM1216" s="110">
        <v>211</v>
      </c>
      <c r="NQN1216" s="147">
        <v>344.68</v>
      </c>
      <c r="NQO1216" s="109" t="s">
        <v>30</v>
      </c>
      <c r="NQP1216" s="256" t="s">
        <v>26</v>
      </c>
      <c r="NQQ1216" s="204">
        <v>7</v>
      </c>
      <c r="NQR1216" s="204">
        <v>2</v>
      </c>
      <c r="NQS1216" s="205" t="s">
        <v>237</v>
      </c>
      <c r="NQT1216" s="206">
        <v>111</v>
      </c>
      <c r="NQU1216" s="110">
        <v>211</v>
      </c>
      <c r="NQV1216" s="147">
        <v>344.68</v>
      </c>
      <c r="NQW1216" s="109" t="s">
        <v>30</v>
      </c>
      <c r="NQX1216" s="256" t="s">
        <v>26</v>
      </c>
      <c r="NQY1216" s="204">
        <v>7</v>
      </c>
      <c r="NQZ1216" s="204">
        <v>2</v>
      </c>
      <c r="NRA1216" s="205" t="s">
        <v>237</v>
      </c>
      <c r="NRB1216" s="206">
        <v>111</v>
      </c>
      <c r="NRC1216" s="110">
        <v>211</v>
      </c>
      <c r="NRD1216" s="147">
        <v>344.68</v>
      </c>
      <c r="NRE1216" s="109" t="s">
        <v>30</v>
      </c>
      <c r="NRF1216" s="256" t="s">
        <v>26</v>
      </c>
      <c r="NRG1216" s="204">
        <v>7</v>
      </c>
      <c r="NRH1216" s="204">
        <v>2</v>
      </c>
      <c r="NRI1216" s="205" t="s">
        <v>237</v>
      </c>
      <c r="NRJ1216" s="206">
        <v>111</v>
      </c>
      <c r="NRK1216" s="110">
        <v>211</v>
      </c>
      <c r="NRL1216" s="147">
        <v>344.68</v>
      </c>
      <c r="NRM1216" s="109" t="s">
        <v>30</v>
      </c>
      <c r="NRN1216" s="256" t="s">
        <v>26</v>
      </c>
      <c r="NRO1216" s="204">
        <v>7</v>
      </c>
      <c r="NRP1216" s="204">
        <v>2</v>
      </c>
      <c r="NRQ1216" s="205" t="s">
        <v>237</v>
      </c>
      <c r="NRR1216" s="206">
        <v>111</v>
      </c>
      <c r="NRS1216" s="110">
        <v>211</v>
      </c>
      <c r="NRT1216" s="147">
        <v>344.68</v>
      </c>
      <c r="NRU1216" s="109" t="s">
        <v>30</v>
      </c>
      <c r="NRV1216" s="256" t="s">
        <v>26</v>
      </c>
      <c r="NRW1216" s="204">
        <v>7</v>
      </c>
      <c r="NRX1216" s="204">
        <v>2</v>
      </c>
      <c r="NRY1216" s="205" t="s">
        <v>237</v>
      </c>
      <c r="NRZ1216" s="206">
        <v>111</v>
      </c>
      <c r="NSA1216" s="110">
        <v>211</v>
      </c>
      <c r="NSB1216" s="147">
        <v>344.68</v>
      </c>
      <c r="NSC1216" s="109" t="s">
        <v>30</v>
      </c>
      <c r="NSD1216" s="256" t="s">
        <v>26</v>
      </c>
      <c r="NSE1216" s="204">
        <v>7</v>
      </c>
      <c r="NSF1216" s="204">
        <v>2</v>
      </c>
      <c r="NSG1216" s="205" t="s">
        <v>237</v>
      </c>
      <c r="NSH1216" s="206">
        <v>111</v>
      </c>
      <c r="NSI1216" s="110">
        <v>211</v>
      </c>
      <c r="NSJ1216" s="147">
        <v>344.68</v>
      </c>
      <c r="NSK1216" s="109" t="s">
        <v>30</v>
      </c>
      <c r="NSL1216" s="256" t="s">
        <v>26</v>
      </c>
      <c r="NSM1216" s="204">
        <v>7</v>
      </c>
      <c r="NSN1216" s="204">
        <v>2</v>
      </c>
      <c r="NSO1216" s="205" t="s">
        <v>237</v>
      </c>
      <c r="NSP1216" s="206">
        <v>111</v>
      </c>
      <c r="NSQ1216" s="110">
        <v>211</v>
      </c>
      <c r="NSR1216" s="147">
        <v>344.68</v>
      </c>
      <c r="NSS1216" s="109" t="s">
        <v>30</v>
      </c>
      <c r="NST1216" s="256" t="s">
        <v>26</v>
      </c>
      <c r="NSU1216" s="204">
        <v>7</v>
      </c>
      <c r="NSV1216" s="204">
        <v>2</v>
      </c>
      <c r="NSW1216" s="205" t="s">
        <v>237</v>
      </c>
      <c r="NSX1216" s="206">
        <v>111</v>
      </c>
      <c r="NSY1216" s="110">
        <v>211</v>
      </c>
      <c r="NSZ1216" s="147">
        <v>344.68</v>
      </c>
      <c r="NTA1216" s="109" t="s">
        <v>30</v>
      </c>
      <c r="NTB1216" s="256" t="s">
        <v>26</v>
      </c>
      <c r="NTC1216" s="204">
        <v>7</v>
      </c>
      <c r="NTD1216" s="204">
        <v>2</v>
      </c>
      <c r="NTE1216" s="205" t="s">
        <v>237</v>
      </c>
      <c r="NTF1216" s="206">
        <v>111</v>
      </c>
      <c r="NTG1216" s="110">
        <v>211</v>
      </c>
      <c r="NTH1216" s="147">
        <v>344.68</v>
      </c>
      <c r="NTI1216" s="109" t="s">
        <v>30</v>
      </c>
      <c r="NTJ1216" s="256" t="s">
        <v>26</v>
      </c>
      <c r="NTK1216" s="204">
        <v>7</v>
      </c>
      <c r="NTL1216" s="204">
        <v>2</v>
      </c>
      <c r="NTM1216" s="205" t="s">
        <v>237</v>
      </c>
      <c r="NTN1216" s="206">
        <v>111</v>
      </c>
      <c r="NTO1216" s="110">
        <v>211</v>
      </c>
      <c r="NTP1216" s="147">
        <v>344.68</v>
      </c>
      <c r="NTQ1216" s="109" t="s">
        <v>30</v>
      </c>
      <c r="NTR1216" s="256" t="s">
        <v>26</v>
      </c>
      <c r="NTS1216" s="204">
        <v>7</v>
      </c>
      <c r="NTT1216" s="204">
        <v>2</v>
      </c>
      <c r="NTU1216" s="205" t="s">
        <v>237</v>
      </c>
      <c r="NTV1216" s="206">
        <v>111</v>
      </c>
      <c r="NTW1216" s="110">
        <v>211</v>
      </c>
      <c r="NTX1216" s="147">
        <v>344.68</v>
      </c>
      <c r="NTY1216" s="109" t="s">
        <v>30</v>
      </c>
      <c r="NTZ1216" s="256" t="s">
        <v>26</v>
      </c>
      <c r="NUA1216" s="204">
        <v>7</v>
      </c>
      <c r="NUB1216" s="204">
        <v>2</v>
      </c>
      <c r="NUC1216" s="205" t="s">
        <v>237</v>
      </c>
      <c r="NUD1216" s="206">
        <v>111</v>
      </c>
      <c r="NUE1216" s="110">
        <v>211</v>
      </c>
      <c r="NUF1216" s="147">
        <v>344.68</v>
      </c>
      <c r="NUG1216" s="109" t="s">
        <v>30</v>
      </c>
      <c r="NUH1216" s="256" t="s">
        <v>26</v>
      </c>
      <c r="NUI1216" s="204">
        <v>7</v>
      </c>
      <c r="NUJ1216" s="204">
        <v>2</v>
      </c>
      <c r="NUK1216" s="205" t="s">
        <v>237</v>
      </c>
      <c r="NUL1216" s="206">
        <v>111</v>
      </c>
      <c r="NUM1216" s="110">
        <v>211</v>
      </c>
      <c r="NUN1216" s="147">
        <v>344.68</v>
      </c>
      <c r="NUO1216" s="109" t="s">
        <v>30</v>
      </c>
      <c r="NUP1216" s="256" t="s">
        <v>26</v>
      </c>
      <c r="NUQ1216" s="204">
        <v>7</v>
      </c>
      <c r="NUR1216" s="204">
        <v>2</v>
      </c>
      <c r="NUS1216" s="205" t="s">
        <v>237</v>
      </c>
      <c r="NUT1216" s="206">
        <v>111</v>
      </c>
      <c r="NUU1216" s="110">
        <v>211</v>
      </c>
      <c r="NUV1216" s="147">
        <v>344.68</v>
      </c>
      <c r="NUW1216" s="109" t="s">
        <v>30</v>
      </c>
      <c r="NUX1216" s="256" t="s">
        <v>26</v>
      </c>
      <c r="NUY1216" s="204">
        <v>7</v>
      </c>
      <c r="NUZ1216" s="204">
        <v>2</v>
      </c>
      <c r="NVA1216" s="205" t="s">
        <v>237</v>
      </c>
      <c r="NVB1216" s="206">
        <v>111</v>
      </c>
      <c r="NVC1216" s="110">
        <v>211</v>
      </c>
      <c r="NVD1216" s="147">
        <v>344.68</v>
      </c>
      <c r="NVE1216" s="109" t="s">
        <v>30</v>
      </c>
      <c r="NVF1216" s="256" t="s">
        <v>26</v>
      </c>
      <c r="NVG1216" s="204">
        <v>7</v>
      </c>
      <c r="NVH1216" s="204">
        <v>2</v>
      </c>
      <c r="NVI1216" s="205" t="s">
        <v>237</v>
      </c>
      <c r="NVJ1216" s="206">
        <v>111</v>
      </c>
      <c r="NVK1216" s="110">
        <v>211</v>
      </c>
      <c r="NVL1216" s="147">
        <v>344.68</v>
      </c>
      <c r="NVM1216" s="109" t="s">
        <v>30</v>
      </c>
      <c r="NVN1216" s="256" t="s">
        <v>26</v>
      </c>
      <c r="NVO1216" s="204">
        <v>7</v>
      </c>
      <c r="NVP1216" s="204">
        <v>2</v>
      </c>
      <c r="NVQ1216" s="205" t="s">
        <v>237</v>
      </c>
      <c r="NVR1216" s="206">
        <v>111</v>
      </c>
      <c r="NVS1216" s="110">
        <v>211</v>
      </c>
      <c r="NVT1216" s="147">
        <v>344.68</v>
      </c>
      <c r="NVU1216" s="109" t="s">
        <v>30</v>
      </c>
      <c r="NVV1216" s="256" t="s">
        <v>26</v>
      </c>
      <c r="NVW1216" s="204">
        <v>7</v>
      </c>
      <c r="NVX1216" s="204">
        <v>2</v>
      </c>
      <c r="NVY1216" s="205" t="s">
        <v>237</v>
      </c>
      <c r="NVZ1216" s="206">
        <v>111</v>
      </c>
      <c r="NWA1216" s="110">
        <v>211</v>
      </c>
      <c r="NWB1216" s="147">
        <v>344.68</v>
      </c>
      <c r="NWC1216" s="109" t="s">
        <v>30</v>
      </c>
      <c r="NWD1216" s="256" t="s">
        <v>26</v>
      </c>
      <c r="NWE1216" s="204">
        <v>7</v>
      </c>
      <c r="NWF1216" s="204">
        <v>2</v>
      </c>
      <c r="NWG1216" s="205" t="s">
        <v>237</v>
      </c>
      <c r="NWH1216" s="206">
        <v>111</v>
      </c>
      <c r="NWI1216" s="110">
        <v>211</v>
      </c>
      <c r="NWJ1216" s="147">
        <v>344.68</v>
      </c>
      <c r="NWK1216" s="109" t="s">
        <v>30</v>
      </c>
      <c r="NWL1216" s="256" t="s">
        <v>26</v>
      </c>
      <c r="NWM1216" s="204">
        <v>7</v>
      </c>
      <c r="NWN1216" s="204">
        <v>2</v>
      </c>
      <c r="NWO1216" s="205" t="s">
        <v>237</v>
      </c>
      <c r="NWP1216" s="206">
        <v>111</v>
      </c>
      <c r="NWQ1216" s="110">
        <v>211</v>
      </c>
      <c r="NWR1216" s="147">
        <v>344.68</v>
      </c>
      <c r="NWS1216" s="109" t="s">
        <v>30</v>
      </c>
      <c r="NWT1216" s="256" t="s">
        <v>26</v>
      </c>
      <c r="NWU1216" s="204">
        <v>7</v>
      </c>
      <c r="NWV1216" s="204">
        <v>2</v>
      </c>
      <c r="NWW1216" s="205" t="s">
        <v>237</v>
      </c>
      <c r="NWX1216" s="206">
        <v>111</v>
      </c>
      <c r="NWY1216" s="110">
        <v>211</v>
      </c>
      <c r="NWZ1216" s="147">
        <v>344.68</v>
      </c>
      <c r="NXA1216" s="109" t="s">
        <v>30</v>
      </c>
      <c r="NXB1216" s="256" t="s">
        <v>26</v>
      </c>
      <c r="NXC1216" s="204">
        <v>7</v>
      </c>
      <c r="NXD1216" s="204">
        <v>2</v>
      </c>
      <c r="NXE1216" s="205" t="s">
        <v>237</v>
      </c>
      <c r="NXF1216" s="206">
        <v>111</v>
      </c>
      <c r="NXG1216" s="110">
        <v>211</v>
      </c>
      <c r="NXH1216" s="147">
        <v>344.68</v>
      </c>
      <c r="NXI1216" s="109" t="s">
        <v>30</v>
      </c>
      <c r="NXJ1216" s="256" t="s">
        <v>26</v>
      </c>
      <c r="NXK1216" s="204">
        <v>7</v>
      </c>
      <c r="NXL1216" s="204">
        <v>2</v>
      </c>
      <c r="NXM1216" s="205" t="s">
        <v>237</v>
      </c>
      <c r="NXN1216" s="206">
        <v>111</v>
      </c>
      <c r="NXO1216" s="110">
        <v>211</v>
      </c>
      <c r="NXP1216" s="147">
        <v>344.68</v>
      </c>
      <c r="NXQ1216" s="109" t="s">
        <v>30</v>
      </c>
      <c r="NXR1216" s="256" t="s">
        <v>26</v>
      </c>
      <c r="NXS1216" s="204">
        <v>7</v>
      </c>
      <c r="NXT1216" s="204">
        <v>2</v>
      </c>
      <c r="NXU1216" s="205" t="s">
        <v>237</v>
      </c>
      <c r="NXV1216" s="206">
        <v>111</v>
      </c>
      <c r="NXW1216" s="110">
        <v>211</v>
      </c>
      <c r="NXX1216" s="147">
        <v>344.68</v>
      </c>
      <c r="NXY1216" s="109" t="s">
        <v>30</v>
      </c>
      <c r="NXZ1216" s="256" t="s">
        <v>26</v>
      </c>
      <c r="NYA1216" s="204">
        <v>7</v>
      </c>
      <c r="NYB1216" s="204">
        <v>2</v>
      </c>
      <c r="NYC1216" s="205" t="s">
        <v>237</v>
      </c>
      <c r="NYD1216" s="206">
        <v>111</v>
      </c>
      <c r="NYE1216" s="110">
        <v>211</v>
      </c>
      <c r="NYF1216" s="147">
        <v>344.68</v>
      </c>
      <c r="NYG1216" s="109" t="s">
        <v>30</v>
      </c>
      <c r="NYH1216" s="256" t="s">
        <v>26</v>
      </c>
      <c r="NYI1216" s="204">
        <v>7</v>
      </c>
      <c r="NYJ1216" s="204">
        <v>2</v>
      </c>
      <c r="NYK1216" s="205" t="s">
        <v>237</v>
      </c>
      <c r="NYL1216" s="206">
        <v>111</v>
      </c>
      <c r="NYM1216" s="110">
        <v>211</v>
      </c>
      <c r="NYN1216" s="147">
        <v>344.68</v>
      </c>
      <c r="NYO1216" s="109" t="s">
        <v>30</v>
      </c>
      <c r="NYP1216" s="256" t="s">
        <v>26</v>
      </c>
      <c r="NYQ1216" s="204">
        <v>7</v>
      </c>
      <c r="NYR1216" s="204">
        <v>2</v>
      </c>
      <c r="NYS1216" s="205" t="s">
        <v>237</v>
      </c>
      <c r="NYT1216" s="206">
        <v>111</v>
      </c>
      <c r="NYU1216" s="110">
        <v>211</v>
      </c>
      <c r="NYV1216" s="147">
        <v>344.68</v>
      </c>
      <c r="NYW1216" s="109" t="s">
        <v>30</v>
      </c>
      <c r="NYX1216" s="256" t="s">
        <v>26</v>
      </c>
      <c r="NYY1216" s="204">
        <v>7</v>
      </c>
      <c r="NYZ1216" s="204">
        <v>2</v>
      </c>
      <c r="NZA1216" s="205" t="s">
        <v>237</v>
      </c>
      <c r="NZB1216" s="206">
        <v>111</v>
      </c>
      <c r="NZC1216" s="110">
        <v>211</v>
      </c>
      <c r="NZD1216" s="147">
        <v>344.68</v>
      </c>
      <c r="NZE1216" s="109" t="s">
        <v>30</v>
      </c>
      <c r="NZF1216" s="256" t="s">
        <v>26</v>
      </c>
      <c r="NZG1216" s="204">
        <v>7</v>
      </c>
      <c r="NZH1216" s="204">
        <v>2</v>
      </c>
      <c r="NZI1216" s="205" t="s">
        <v>237</v>
      </c>
      <c r="NZJ1216" s="206">
        <v>111</v>
      </c>
      <c r="NZK1216" s="110">
        <v>211</v>
      </c>
      <c r="NZL1216" s="147">
        <v>344.68</v>
      </c>
      <c r="NZM1216" s="109" t="s">
        <v>30</v>
      </c>
      <c r="NZN1216" s="256" t="s">
        <v>26</v>
      </c>
      <c r="NZO1216" s="204">
        <v>7</v>
      </c>
      <c r="NZP1216" s="204">
        <v>2</v>
      </c>
      <c r="NZQ1216" s="205" t="s">
        <v>237</v>
      </c>
      <c r="NZR1216" s="206">
        <v>111</v>
      </c>
      <c r="NZS1216" s="110">
        <v>211</v>
      </c>
      <c r="NZT1216" s="147">
        <v>344.68</v>
      </c>
      <c r="NZU1216" s="109" t="s">
        <v>30</v>
      </c>
      <c r="NZV1216" s="256" t="s">
        <v>26</v>
      </c>
      <c r="NZW1216" s="204">
        <v>7</v>
      </c>
      <c r="NZX1216" s="204">
        <v>2</v>
      </c>
      <c r="NZY1216" s="205" t="s">
        <v>237</v>
      </c>
      <c r="NZZ1216" s="206">
        <v>111</v>
      </c>
      <c r="OAA1216" s="110">
        <v>211</v>
      </c>
      <c r="OAB1216" s="147">
        <v>344.68</v>
      </c>
      <c r="OAC1216" s="109" t="s">
        <v>30</v>
      </c>
      <c r="OAD1216" s="256" t="s">
        <v>26</v>
      </c>
      <c r="OAE1216" s="204">
        <v>7</v>
      </c>
      <c r="OAF1216" s="204">
        <v>2</v>
      </c>
      <c r="OAG1216" s="205" t="s">
        <v>237</v>
      </c>
      <c r="OAH1216" s="206">
        <v>111</v>
      </c>
      <c r="OAI1216" s="110">
        <v>211</v>
      </c>
      <c r="OAJ1216" s="147">
        <v>344.68</v>
      </c>
      <c r="OAK1216" s="109" t="s">
        <v>30</v>
      </c>
      <c r="OAL1216" s="256" t="s">
        <v>26</v>
      </c>
      <c r="OAM1216" s="204">
        <v>7</v>
      </c>
      <c r="OAN1216" s="204">
        <v>2</v>
      </c>
      <c r="OAO1216" s="205" t="s">
        <v>237</v>
      </c>
      <c r="OAP1216" s="206">
        <v>111</v>
      </c>
      <c r="OAQ1216" s="110">
        <v>211</v>
      </c>
      <c r="OAR1216" s="147">
        <v>344.68</v>
      </c>
      <c r="OAS1216" s="109" t="s">
        <v>30</v>
      </c>
      <c r="OAT1216" s="256" t="s">
        <v>26</v>
      </c>
      <c r="OAU1216" s="204">
        <v>7</v>
      </c>
      <c r="OAV1216" s="204">
        <v>2</v>
      </c>
      <c r="OAW1216" s="205" t="s">
        <v>237</v>
      </c>
      <c r="OAX1216" s="206">
        <v>111</v>
      </c>
      <c r="OAY1216" s="110">
        <v>211</v>
      </c>
      <c r="OAZ1216" s="147">
        <v>344.68</v>
      </c>
      <c r="OBA1216" s="109" t="s">
        <v>30</v>
      </c>
      <c r="OBB1216" s="256" t="s">
        <v>26</v>
      </c>
      <c r="OBC1216" s="204">
        <v>7</v>
      </c>
      <c r="OBD1216" s="204">
        <v>2</v>
      </c>
      <c r="OBE1216" s="205" t="s">
        <v>237</v>
      </c>
      <c r="OBF1216" s="206">
        <v>111</v>
      </c>
      <c r="OBG1216" s="110">
        <v>211</v>
      </c>
      <c r="OBH1216" s="147">
        <v>344.68</v>
      </c>
      <c r="OBI1216" s="109" t="s">
        <v>30</v>
      </c>
      <c r="OBJ1216" s="256" t="s">
        <v>26</v>
      </c>
      <c r="OBK1216" s="204">
        <v>7</v>
      </c>
      <c r="OBL1216" s="204">
        <v>2</v>
      </c>
      <c r="OBM1216" s="205" t="s">
        <v>237</v>
      </c>
      <c r="OBN1216" s="206">
        <v>111</v>
      </c>
      <c r="OBO1216" s="110">
        <v>211</v>
      </c>
      <c r="OBP1216" s="147">
        <v>344.68</v>
      </c>
      <c r="OBQ1216" s="109" t="s">
        <v>30</v>
      </c>
      <c r="OBR1216" s="256" t="s">
        <v>26</v>
      </c>
      <c r="OBS1216" s="204">
        <v>7</v>
      </c>
      <c r="OBT1216" s="204">
        <v>2</v>
      </c>
      <c r="OBU1216" s="205" t="s">
        <v>237</v>
      </c>
      <c r="OBV1216" s="206">
        <v>111</v>
      </c>
      <c r="OBW1216" s="110">
        <v>211</v>
      </c>
      <c r="OBX1216" s="147">
        <v>344.68</v>
      </c>
      <c r="OBY1216" s="109" t="s">
        <v>30</v>
      </c>
      <c r="OBZ1216" s="256" t="s">
        <v>26</v>
      </c>
      <c r="OCA1216" s="204">
        <v>7</v>
      </c>
      <c r="OCB1216" s="204">
        <v>2</v>
      </c>
      <c r="OCC1216" s="205" t="s">
        <v>237</v>
      </c>
      <c r="OCD1216" s="206">
        <v>111</v>
      </c>
      <c r="OCE1216" s="110">
        <v>211</v>
      </c>
      <c r="OCF1216" s="147">
        <v>344.68</v>
      </c>
      <c r="OCG1216" s="109" t="s">
        <v>30</v>
      </c>
      <c r="OCH1216" s="256" t="s">
        <v>26</v>
      </c>
      <c r="OCI1216" s="204">
        <v>7</v>
      </c>
      <c r="OCJ1216" s="204">
        <v>2</v>
      </c>
      <c r="OCK1216" s="205" t="s">
        <v>237</v>
      </c>
      <c r="OCL1216" s="206">
        <v>111</v>
      </c>
      <c r="OCM1216" s="110">
        <v>211</v>
      </c>
      <c r="OCN1216" s="147">
        <v>344.68</v>
      </c>
      <c r="OCO1216" s="109" t="s">
        <v>30</v>
      </c>
      <c r="OCP1216" s="256" t="s">
        <v>26</v>
      </c>
      <c r="OCQ1216" s="204">
        <v>7</v>
      </c>
      <c r="OCR1216" s="204">
        <v>2</v>
      </c>
      <c r="OCS1216" s="205" t="s">
        <v>237</v>
      </c>
      <c r="OCT1216" s="206">
        <v>111</v>
      </c>
      <c r="OCU1216" s="110">
        <v>211</v>
      </c>
      <c r="OCV1216" s="147">
        <v>344.68</v>
      </c>
      <c r="OCW1216" s="109" t="s">
        <v>30</v>
      </c>
      <c r="OCX1216" s="256" t="s">
        <v>26</v>
      </c>
      <c r="OCY1216" s="204">
        <v>7</v>
      </c>
      <c r="OCZ1216" s="204">
        <v>2</v>
      </c>
      <c r="ODA1216" s="205" t="s">
        <v>237</v>
      </c>
      <c r="ODB1216" s="206">
        <v>111</v>
      </c>
      <c r="ODC1216" s="110">
        <v>211</v>
      </c>
      <c r="ODD1216" s="147">
        <v>344.68</v>
      </c>
      <c r="ODE1216" s="109" t="s">
        <v>30</v>
      </c>
      <c r="ODF1216" s="256" t="s">
        <v>26</v>
      </c>
      <c r="ODG1216" s="204">
        <v>7</v>
      </c>
      <c r="ODH1216" s="204">
        <v>2</v>
      </c>
      <c r="ODI1216" s="205" t="s">
        <v>237</v>
      </c>
      <c r="ODJ1216" s="206">
        <v>111</v>
      </c>
      <c r="ODK1216" s="110">
        <v>211</v>
      </c>
      <c r="ODL1216" s="147">
        <v>344.68</v>
      </c>
      <c r="ODM1216" s="109" t="s">
        <v>30</v>
      </c>
      <c r="ODN1216" s="256" t="s">
        <v>26</v>
      </c>
      <c r="ODO1216" s="204">
        <v>7</v>
      </c>
      <c r="ODP1216" s="204">
        <v>2</v>
      </c>
      <c r="ODQ1216" s="205" t="s">
        <v>237</v>
      </c>
      <c r="ODR1216" s="206">
        <v>111</v>
      </c>
      <c r="ODS1216" s="110">
        <v>211</v>
      </c>
      <c r="ODT1216" s="147">
        <v>344.68</v>
      </c>
      <c r="ODU1216" s="109" t="s">
        <v>30</v>
      </c>
      <c r="ODV1216" s="256" t="s">
        <v>26</v>
      </c>
      <c r="ODW1216" s="204">
        <v>7</v>
      </c>
      <c r="ODX1216" s="204">
        <v>2</v>
      </c>
      <c r="ODY1216" s="205" t="s">
        <v>237</v>
      </c>
      <c r="ODZ1216" s="206">
        <v>111</v>
      </c>
      <c r="OEA1216" s="110">
        <v>211</v>
      </c>
      <c r="OEB1216" s="147">
        <v>344.68</v>
      </c>
      <c r="OEC1216" s="109" t="s">
        <v>30</v>
      </c>
      <c r="OED1216" s="256" t="s">
        <v>26</v>
      </c>
      <c r="OEE1216" s="204">
        <v>7</v>
      </c>
      <c r="OEF1216" s="204">
        <v>2</v>
      </c>
      <c r="OEG1216" s="205" t="s">
        <v>237</v>
      </c>
      <c r="OEH1216" s="206">
        <v>111</v>
      </c>
      <c r="OEI1216" s="110">
        <v>211</v>
      </c>
      <c r="OEJ1216" s="147">
        <v>344.68</v>
      </c>
      <c r="OEK1216" s="109" t="s">
        <v>30</v>
      </c>
      <c r="OEL1216" s="256" t="s">
        <v>26</v>
      </c>
      <c r="OEM1216" s="204">
        <v>7</v>
      </c>
      <c r="OEN1216" s="204">
        <v>2</v>
      </c>
      <c r="OEO1216" s="205" t="s">
        <v>237</v>
      </c>
      <c r="OEP1216" s="206">
        <v>111</v>
      </c>
      <c r="OEQ1216" s="110">
        <v>211</v>
      </c>
      <c r="OER1216" s="147">
        <v>344.68</v>
      </c>
      <c r="OES1216" s="109" t="s">
        <v>30</v>
      </c>
      <c r="OET1216" s="256" t="s">
        <v>26</v>
      </c>
      <c r="OEU1216" s="204">
        <v>7</v>
      </c>
      <c r="OEV1216" s="204">
        <v>2</v>
      </c>
      <c r="OEW1216" s="205" t="s">
        <v>237</v>
      </c>
      <c r="OEX1216" s="206">
        <v>111</v>
      </c>
      <c r="OEY1216" s="110">
        <v>211</v>
      </c>
      <c r="OEZ1216" s="147">
        <v>344.68</v>
      </c>
      <c r="OFA1216" s="109" t="s">
        <v>30</v>
      </c>
      <c r="OFB1216" s="256" t="s">
        <v>26</v>
      </c>
      <c r="OFC1216" s="204">
        <v>7</v>
      </c>
      <c r="OFD1216" s="204">
        <v>2</v>
      </c>
      <c r="OFE1216" s="205" t="s">
        <v>237</v>
      </c>
      <c r="OFF1216" s="206">
        <v>111</v>
      </c>
      <c r="OFG1216" s="110">
        <v>211</v>
      </c>
      <c r="OFH1216" s="147">
        <v>344.68</v>
      </c>
      <c r="OFI1216" s="109" t="s">
        <v>30</v>
      </c>
      <c r="OFJ1216" s="256" t="s">
        <v>26</v>
      </c>
      <c r="OFK1216" s="204">
        <v>7</v>
      </c>
      <c r="OFL1216" s="204">
        <v>2</v>
      </c>
      <c r="OFM1216" s="205" t="s">
        <v>237</v>
      </c>
      <c r="OFN1216" s="206">
        <v>111</v>
      </c>
      <c r="OFO1216" s="110">
        <v>211</v>
      </c>
      <c r="OFP1216" s="147">
        <v>344.68</v>
      </c>
      <c r="OFQ1216" s="109" t="s">
        <v>30</v>
      </c>
      <c r="OFR1216" s="256" t="s">
        <v>26</v>
      </c>
      <c r="OFS1216" s="204">
        <v>7</v>
      </c>
      <c r="OFT1216" s="204">
        <v>2</v>
      </c>
      <c r="OFU1216" s="205" t="s">
        <v>237</v>
      </c>
      <c r="OFV1216" s="206">
        <v>111</v>
      </c>
      <c r="OFW1216" s="110">
        <v>211</v>
      </c>
      <c r="OFX1216" s="147">
        <v>344.68</v>
      </c>
      <c r="OFY1216" s="109" t="s">
        <v>30</v>
      </c>
      <c r="OFZ1216" s="256" t="s">
        <v>26</v>
      </c>
      <c r="OGA1216" s="204">
        <v>7</v>
      </c>
      <c r="OGB1216" s="204">
        <v>2</v>
      </c>
      <c r="OGC1216" s="205" t="s">
        <v>237</v>
      </c>
      <c r="OGD1216" s="206">
        <v>111</v>
      </c>
      <c r="OGE1216" s="110">
        <v>211</v>
      </c>
      <c r="OGF1216" s="147">
        <v>344.68</v>
      </c>
      <c r="OGG1216" s="109" t="s">
        <v>30</v>
      </c>
      <c r="OGH1216" s="256" t="s">
        <v>26</v>
      </c>
      <c r="OGI1216" s="204">
        <v>7</v>
      </c>
      <c r="OGJ1216" s="204">
        <v>2</v>
      </c>
      <c r="OGK1216" s="205" t="s">
        <v>237</v>
      </c>
      <c r="OGL1216" s="206">
        <v>111</v>
      </c>
      <c r="OGM1216" s="110">
        <v>211</v>
      </c>
      <c r="OGN1216" s="147">
        <v>344.68</v>
      </c>
      <c r="OGO1216" s="109" t="s">
        <v>30</v>
      </c>
      <c r="OGP1216" s="256" t="s">
        <v>26</v>
      </c>
      <c r="OGQ1216" s="204">
        <v>7</v>
      </c>
      <c r="OGR1216" s="204">
        <v>2</v>
      </c>
      <c r="OGS1216" s="205" t="s">
        <v>237</v>
      </c>
      <c r="OGT1216" s="206">
        <v>111</v>
      </c>
      <c r="OGU1216" s="110">
        <v>211</v>
      </c>
      <c r="OGV1216" s="147">
        <v>344.68</v>
      </c>
      <c r="OGW1216" s="109" t="s">
        <v>30</v>
      </c>
      <c r="OGX1216" s="256" t="s">
        <v>26</v>
      </c>
      <c r="OGY1216" s="204">
        <v>7</v>
      </c>
      <c r="OGZ1216" s="204">
        <v>2</v>
      </c>
      <c r="OHA1216" s="205" t="s">
        <v>237</v>
      </c>
      <c r="OHB1216" s="206">
        <v>111</v>
      </c>
      <c r="OHC1216" s="110">
        <v>211</v>
      </c>
      <c r="OHD1216" s="147">
        <v>344.68</v>
      </c>
      <c r="OHE1216" s="109" t="s">
        <v>30</v>
      </c>
      <c r="OHF1216" s="256" t="s">
        <v>26</v>
      </c>
      <c r="OHG1216" s="204">
        <v>7</v>
      </c>
      <c r="OHH1216" s="204">
        <v>2</v>
      </c>
      <c r="OHI1216" s="205" t="s">
        <v>237</v>
      </c>
      <c r="OHJ1216" s="206">
        <v>111</v>
      </c>
      <c r="OHK1216" s="110">
        <v>211</v>
      </c>
      <c r="OHL1216" s="147">
        <v>344.68</v>
      </c>
      <c r="OHM1216" s="109" t="s">
        <v>30</v>
      </c>
      <c r="OHN1216" s="256" t="s">
        <v>26</v>
      </c>
      <c r="OHO1216" s="204">
        <v>7</v>
      </c>
      <c r="OHP1216" s="204">
        <v>2</v>
      </c>
      <c r="OHQ1216" s="205" t="s">
        <v>237</v>
      </c>
      <c r="OHR1216" s="206">
        <v>111</v>
      </c>
      <c r="OHS1216" s="110">
        <v>211</v>
      </c>
      <c r="OHT1216" s="147">
        <v>344.68</v>
      </c>
      <c r="OHU1216" s="109" t="s">
        <v>30</v>
      </c>
      <c r="OHV1216" s="256" t="s">
        <v>26</v>
      </c>
      <c r="OHW1216" s="204">
        <v>7</v>
      </c>
      <c r="OHX1216" s="204">
        <v>2</v>
      </c>
      <c r="OHY1216" s="205" t="s">
        <v>237</v>
      </c>
      <c r="OHZ1216" s="206">
        <v>111</v>
      </c>
      <c r="OIA1216" s="110">
        <v>211</v>
      </c>
      <c r="OIB1216" s="147">
        <v>344.68</v>
      </c>
      <c r="OIC1216" s="109" t="s">
        <v>30</v>
      </c>
      <c r="OID1216" s="256" t="s">
        <v>26</v>
      </c>
      <c r="OIE1216" s="204">
        <v>7</v>
      </c>
      <c r="OIF1216" s="204">
        <v>2</v>
      </c>
      <c r="OIG1216" s="205" t="s">
        <v>237</v>
      </c>
      <c r="OIH1216" s="206">
        <v>111</v>
      </c>
      <c r="OII1216" s="110">
        <v>211</v>
      </c>
      <c r="OIJ1216" s="147">
        <v>344.68</v>
      </c>
      <c r="OIK1216" s="109" t="s">
        <v>30</v>
      </c>
      <c r="OIL1216" s="256" t="s">
        <v>26</v>
      </c>
      <c r="OIM1216" s="204">
        <v>7</v>
      </c>
      <c r="OIN1216" s="204">
        <v>2</v>
      </c>
      <c r="OIO1216" s="205" t="s">
        <v>237</v>
      </c>
      <c r="OIP1216" s="206">
        <v>111</v>
      </c>
      <c r="OIQ1216" s="110">
        <v>211</v>
      </c>
      <c r="OIR1216" s="147">
        <v>344.68</v>
      </c>
      <c r="OIS1216" s="109" t="s">
        <v>30</v>
      </c>
      <c r="OIT1216" s="256" t="s">
        <v>26</v>
      </c>
      <c r="OIU1216" s="204">
        <v>7</v>
      </c>
      <c r="OIV1216" s="204">
        <v>2</v>
      </c>
      <c r="OIW1216" s="205" t="s">
        <v>237</v>
      </c>
      <c r="OIX1216" s="206">
        <v>111</v>
      </c>
      <c r="OIY1216" s="110">
        <v>211</v>
      </c>
      <c r="OIZ1216" s="147">
        <v>344.68</v>
      </c>
      <c r="OJA1216" s="109" t="s">
        <v>30</v>
      </c>
      <c r="OJB1216" s="256" t="s">
        <v>26</v>
      </c>
      <c r="OJC1216" s="204">
        <v>7</v>
      </c>
      <c r="OJD1216" s="204">
        <v>2</v>
      </c>
      <c r="OJE1216" s="205" t="s">
        <v>237</v>
      </c>
      <c r="OJF1216" s="206">
        <v>111</v>
      </c>
      <c r="OJG1216" s="110">
        <v>211</v>
      </c>
      <c r="OJH1216" s="147">
        <v>344.68</v>
      </c>
      <c r="OJI1216" s="109" t="s">
        <v>30</v>
      </c>
      <c r="OJJ1216" s="256" t="s">
        <v>26</v>
      </c>
      <c r="OJK1216" s="204">
        <v>7</v>
      </c>
      <c r="OJL1216" s="204">
        <v>2</v>
      </c>
      <c r="OJM1216" s="205" t="s">
        <v>237</v>
      </c>
      <c r="OJN1216" s="206">
        <v>111</v>
      </c>
      <c r="OJO1216" s="110">
        <v>211</v>
      </c>
      <c r="OJP1216" s="147">
        <v>344.68</v>
      </c>
      <c r="OJQ1216" s="109" t="s">
        <v>30</v>
      </c>
      <c r="OJR1216" s="256" t="s">
        <v>26</v>
      </c>
      <c r="OJS1216" s="204">
        <v>7</v>
      </c>
      <c r="OJT1216" s="204">
        <v>2</v>
      </c>
      <c r="OJU1216" s="205" t="s">
        <v>237</v>
      </c>
      <c r="OJV1216" s="206">
        <v>111</v>
      </c>
      <c r="OJW1216" s="110">
        <v>211</v>
      </c>
      <c r="OJX1216" s="147">
        <v>344.68</v>
      </c>
      <c r="OJY1216" s="109" t="s">
        <v>30</v>
      </c>
      <c r="OJZ1216" s="256" t="s">
        <v>26</v>
      </c>
      <c r="OKA1216" s="204">
        <v>7</v>
      </c>
      <c r="OKB1216" s="204">
        <v>2</v>
      </c>
      <c r="OKC1216" s="205" t="s">
        <v>237</v>
      </c>
      <c r="OKD1216" s="206">
        <v>111</v>
      </c>
      <c r="OKE1216" s="110">
        <v>211</v>
      </c>
      <c r="OKF1216" s="147">
        <v>344.68</v>
      </c>
      <c r="OKG1216" s="109" t="s">
        <v>30</v>
      </c>
      <c r="OKH1216" s="256" t="s">
        <v>26</v>
      </c>
      <c r="OKI1216" s="204">
        <v>7</v>
      </c>
      <c r="OKJ1216" s="204">
        <v>2</v>
      </c>
      <c r="OKK1216" s="205" t="s">
        <v>237</v>
      </c>
      <c r="OKL1216" s="206">
        <v>111</v>
      </c>
      <c r="OKM1216" s="110">
        <v>211</v>
      </c>
      <c r="OKN1216" s="147">
        <v>344.68</v>
      </c>
      <c r="OKO1216" s="109" t="s">
        <v>30</v>
      </c>
      <c r="OKP1216" s="256" t="s">
        <v>26</v>
      </c>
      <c r="OKQ1216" s="204">
        <v>7</v>
      </c>
      <c r="OKR1216" s="204">
        <v>2</v>
      </c>
      <c r="OKS1216" s="205" t="s">
        <v>237</v>
      </c>
      <c r="OKT1216" s="206">
        <v>111</v>
      </c>
      <c r="OKU1216" s="110">
        <v>211</v>
      </c>
      <c r="OKV1216" s="147">
        <v>344.68</v>
      </c>
      <c r="OKW1216" s="109" t="s">
        <v>30</v>
      </c>
      <c r="OKX1216" s="256" t="s">
        <v>26</v>
      </c>
      <c r="OKY1216" s="204">
        <v>7</v>
      </c>
      <c r="OKZ1216" s="204">
        <v>2</v>
      </c>
      <c r="OLA1216" s="205" t="s">
        <v>237</v>
      </c>
      <c r="OLB1216" s="206">
        <v>111</v>
      </c>
      <c r="OLC1216" s="110">
        <v>211</v>
      </c>
      <c r="OLD1216" s="147">
        <v>344.68</v>
      </c>
      <c r="OLE1216" s="109" t="s">
        <v>30</v>
      </c>
      <c r="OLF1216" s="256" t="s">
        <v>26</v>
      </c>
      <c r="OLG1216" s="204">
        <v>7</v>
      </c>
      <c r="OLH1216" s="204">
        <v>2</v>
      </c>
      <c r="OLI1216" s="205" t="s">
        <v>237</v>
      </c>
      <c r="OLJ1216" s="206">
        <v>111</v>
      </c>
      <c r="OLK1216" s="110">
        <v>211</v>
      </c>
      <c r="OLL1216" s="147">
        <v>344.68</v>
      </c>
      <c r="OLM1216" s="109" t="s">
        <v>30</v>
      </c>
      <c r="OLN1216" s="256" t="s">
        <v>26</v>
      </c>
      <c r="OLO1216" s="204">
        <v>7</v>
      </c>
      <c r="OLP1216" s="204">
        <v>2</v>
      </c>
      <c r="OLQ1216" s="205" t="s">
        <v>237</v>
      </c>
      <c r="OLR1216" s="206">
        <v>111</v>
      </c>
      <c r="OLS1216" s="110">
        <v>211</v>
      </c>
      <c r="OLT1216" s="147">
        <v>344.68</v>
      </c>
      <c r="OLU1216" s="109" t="s">
        <v>30</v>
      </c>
      <c r="OLV1216" s="256" t="s">
        <v>26</v>
      </c>
      <c r="OLW1216" s="204">
        <v>7</v>
      </c>
      <c r="OLX1216" s="204">
        <v>2</v>
      </c>
      <c r="OLY1216" s="205" t="s">
        <v>237</v>
      </c>
      <c r="OLZ1216" s="206">
        <v>111</v>
      </c>
      <c r="OMA1216" s="110">
        <v>211</v>
      </c>
      <c r="OMB1216" s="147">
        <v>344.68</v>
      </c>
      <c r="OMC1216" s="109" t="s">
        <v>30</v>
      </c>
      <c r="OMD1216" s="256" t="s">
        <v>26</v>
      </c>
      <c r="OME1216" s="204">
        <v>7</v>
      </c>
      <c r="OMF1216" s="204">
        <v>2</v>
      </c>
      <c r="OMG1216" s="205" t="s">
        <v>237</v>
      </c>
      <c r="OMH1216" s="206">
        <v>111</v>
      </c>
      <c r="OMI1216" s="110">
        <v>211</v>
      </c>
      <c r="OMJ1216" s="147">
        <v>344.68</v>
      </c>
      <c r="OMK1216" s="109" t="s">
        <v>30</v>
      </c>
      <c r="OML1216" s="256" t="s">
        <v>26</v>
      </c>
      <c r="OMM1216" s="204">
        <v>7</v>
      </c>
      <c r="OMN1216" s="204">
        <v>2</v>
      </c>
      <c r="OMO1216" s="205" t="s">
        <v>237</v>
      </c>
      <c r="OMP1216" s="206">
        <v>111</v>
      </c>
      <c r="OMQ1216" s="110">
        <v>211</v>
      </c>
      <c r="OMR1216" s="147">
        <v>344.68</v>
      </c>
      <c r="OMS1216" s="109" t="s">
        <v>30</v>
      </c>
      <c r="OMT1216" s="256" t="s">
        <v>26</v>
      </c>
      <c r="OMU1216" s="204">
        <v>7</v>
      </c>
      <c r="OMV1216" s="204">
        <v>2</v>
      </c>
      <c r="OMW1216" s="205" t="s">
        <v>237</v>
      </c>
      <c r="OMX1216" s="206">
        <v>111</v>
      </c>
      <c r="OMY1216" s="110">
        <v>211</v>
      </c>
      <c r="OMZ1216" s="147">
        <v>344.68</v>
      </c>
      <c r="ONA1216" s="109" t="s">
        <v>30</v>
      </c>
      <c r="ONB1216" s="256" t="s">
        <v>26</v>
      </c>
      <c r="ONC1216" s="204">
        <v>7</v>
      </c>
      <c r="OND1216" s="204">
        <v>2</v>
      </c>
      <c r="ONE1216" s="205" t="s">
        <v>237</v>
      </c>
      <c r="ONF1216" s="206">
        <v>111</v>
      </c>
      <c r="ONG1216" s="110">
        <v>211</v>
      </c>
      <c r="ONH1216" s="147">
        <v>344.68</v>
      </c>
      <c r="ONI1216" s="109" t="s">
        <v>30</v>
      </c>
      <c r="ONJ1216" s="256" t="s">
        <v>26</v>
      </c>
      <c r="ONK1216" s="204">
        <v>7</v>
      </c>
      <c r="ONL1216" s="204">
        <v>2</v>
      </c>
      <c r="ONM1216" s="205" t="s">
        <v>237</v>
      </c>
      <c r="ONN1216" s="206">
        <v>111</v>
      </c>
      <c r="ONO1216" s="110">
        <v>211</v>
      </c>
      <c r="ONP1216" s="147">
        <v>344.68</v>
      </c>
      <c r="ONQ1216" s="109" t="s">
        <v>30</v>
      </c>
      <c r="ONR1216" s="256" t="s">
        <v>26</v>
      </c>
      <c r="ONS1216" s="204">
        <v>7</v>
      </c>
      <c r="ONT1216" s="204">
        <v>2</v>
      </c>
      <c r="ONU1216" s="205" t="s">
        <v>237</v>
      </c>
      <c r="ONV1216" s="206">
        <v>111</v>
      </c>
      <c r="ONW1216" s="110">
        <v>211</v>
      </c>
      <c r="ONX1216" s="147">
        <v>344.68</v>
      </c>
      <c r="ONY1216" s="109" t="s">
        <v>30</v>
      </c>
      <c r="ONZ1216" s="256" t="s">
        <v>26</v>
      </c>
      <c r="OOA1216" s="204">
        <v>7</v>
      </c>
      <c r="OOB1216" s="204">
        <v>2</v>
      </c>
      <c r="OOC1216" s="205" t="s">
        <v>237</v>
      </c>
      <c r="OOD1216" s="206">
        <v>111</v>
      </c>
      <c r="OOE1216" s="110">
        <v>211</v>
      </c>
      <c r="OOF1216" s="147">
        <v>344.68</v>
      </c>
      <c r="OOG1216" s="109" t="s">
        <v>30</v>
      </c>
      <c r="OOH1216" s="256" t="s">
        <v>26</v>
      </c>
      <c r="OOI1216" s="204">
        <v>7</v>
      </c>
      <c r="OOJ1216" s="204">
        <v>2</v>
      </c>
      <c r="OOK1216" s="205" t="s">
        <v>237</v>
      </c>
      <c r="OOL1216" s="206">
        <v>111</v>
      </c>
      <c r="OOM1216" s="110">
        <v>211</v>
      </c>
      <c r="OON1216" s="147">
        <v>344.68</v>
      </c>
      <c r="OOO1216" s="109" t="s">
        <v>30</v>
      </c>
      <c r="OOP1216" s="256" t="s">
        <v>26</v>
      </c>
      <c r="OOQ1216" s="204">
        <v>7</v>
      </c>
      <c r="OOR1216" s="204">
        <v>2</v>
      </c>
      <c r="OOS1216" s="205" t="s">
        <v>237</v>
      </c>
      <c r="OOT1216" s="206">
        <v>111</v>
      </c>
      <c r="OOU1216" s="110">
        <v>211</v>
      </c>
      <c r="OOV1216" s="147">
        <v>344.68</v>
      </c>
      <c r="OOW1216" s="109" t="s">
        <v>30</v>
      </c>
      <c r="OOX1216" s="256" t="s">
        <v>26</v>
      </c>
      <c r="OOY1216" s="204">
        <v>7</v>
      </c>
      <c r="OOZ1216" s="204">
        <v>2</v>
      </c>
      <c r="OPA1216" s="205" t="s">
        <v>237</v>
      </c>
      <c r="OPB1216" s="206">
        <v>111</v>
      </c>
      <c r="OPC1216" s="110">
        <v>211</v>
      </c>
      <c r="OPD1216" s="147">
        <v>344.68</v>
      </c>
      <c r="OPE1216" s="109" t="s">
        <v>30</v>
      </c>
      <c r="OPF1216" s="256" t="s">
        <v>26</v>
      </c>
      <c r="OPG1216" s="204">
        <v>7</v>
      </c>
      <c r="OPH1216" s="204">
        <v>2</v>
      </c>
      <c r="OPI1216" s="205" t="s">
        <v>237</v>
      </c>
      <c r="OPJ1216" s="206">
        <v>111</v>
      </c>
      <c r="OPK1216" s="110">
        <v>211</v>
      </c>
      <c r="OPL1216" s="147">
        <v>344.68</v>
      </c>
      <c r="OPM1216" s="109" t="s">
        <v>30</v>
      </c>
      <c r="OPN1216" s="256" t="s">
        <v>26</v>
      </c>
      <c r="OPO1216" s="204">
        <v>7</v>
      </c>
      <c r="OPP1216" s="204">
        <v>2</v>
      </c>
      <c r="OPQ1216" s="205" t="s">
        <v>237</v>
      </c>
      <c r="OPR1216" s="206">
        <v>111</v>
      </c>
      <c r="OPS1216" s="110">
        <v>211</v>
      </c>
      <c r="OPT1216" s="147">
        <v>344.68</v>
      </c>
      <c r="OPU1216" s="109" t="s">
        <v>30</v>
      </c>
      <c r="OPV1216" s="256" t="s">
        <v>26</v>
      </c>
      <c r="OPW1216" s="204">
        <v>7</v>
      </c>
      <c r="OPX1216" s="204">
        <v>2</v>
      </c>
      <c r="OPY1216" s="205" t="s">
        <v>237</v>
      </c>
      <c r="OPZ1216" s="206">
        <v>111</v>
      </c>
      <c r="OQA1216" s="110">
        <v>211</v>
      </c>
      <c r="OQB1216" s="147">
        <v>344.68</v>
      </c>
      <c r="OQC1216" s="109" t="s">
        <v>30</v>
      </c>
      <c r="OQD1216" s="256" t="s">
        <v>26</v>
      </c>
      <c r="OQE1216" s="204">
        <v>7</v>
      </c>
      <c r="OQF1216" s="204">
        <v>2</v>
      </c>
      <c r="OQG1216" s="205" t="s">
        <v>237</v>
      </c>
      <c r="OQH1216" s="206">
        <v>111</v>
      </c>
      <c r="OQI1216" s="110">
        <v>211</v>
      </c>
      <c r="OQJ1216" s="147">
        <v>344.68</v>
      </c>
      <c r="OQK1216" s="109" t="s">
        <v>30</v>
      </c>
      <c r="OQL1216" s="256" t="s">
        <v>26</v>
      </c>
      <c r="OQM1216" s="204">
        <v>7</v>
      </c>
      <c r="OQN1216" s="204">
        <v>2</v>
      </c>
      <c r="OQO1216" s="205" t="s">
        <v>237</v>
      </c>
      <c r="OQP1216" s="206">
        <v>111</v>
      </c>
      <c r="OQQ1216" s="110">
        <v>211</v>
      </c>
      <c r="OQR1216" s="147">
        <v>344.68</v>
      </c>
      <c r="OQS1216" s="109" t="s">
        <v>30</v>
      </c>
      <c r="OQT1216" s="256" t="s">
        <v>26</v>
      </c>
      <c r="OQU1216" s="204">
        <v>7</v>
      </c>
      <c r="OQV1216" s="204">
        <v>2</v>
      </c>
      <c r="OQW1216" s="205" t="s">
        <v>237</v>
      </c>
      <c r="OQX1216" s="206">
        <v>111</v>
      </c>
      <c r="OQY1216" s="110">
        <v>211</v>
      </c>
      <c r="OQZ1216" s="147">
        <v>344.68</v>
      </c>
      <c r="ORA1216" s="109" t="s">
        <v>30</v>
      </c>
      <c r="ORB1216" s="256" t="s">
        <v>26</v>
      </c>
      <c r="ORC1216" s="204">
        <v>7</v>
      </c>
      <c r="ORD1216" s="204">
        <v>2</v>
      </c>
      <c r="ORE1216" s="205" t="s">
        <v>237</v>
      </c>
      <c r="ORF1216" s="206">
        <v>111</v>
      </c>
      <c r="ORG1216" s="110">
        <v>211</v>
      </c>
      <c r="ORH1216" s="147">
        <v>344.68</v>
      </c>
      <c r="ORI1216" s="109" t="s">
        <v>30</v>
      </c>
      <c r="ORJ1216" s="256" t="s">
        <v>26</v>
      </c>
      <c r="ORK1216" s="204">
        <v>7</v>
      </c>
      <c r="ORL1216" s="204">
        <v>2</v>
      </c>
      <c r="ORM1216" s="205" t="s">
        <v>237</v>
      </c>
      <c r="ORN1216" s="206">
        <v>111</v>
      </c>
      <c r="ORO1216" s="110">
        <v>211</v>
      </c>
      <c r="ORP1216" s="147">
        <v>344.68</v>
      </c>
      <c r="ORQ1216" s="109" t="s">
        <v>30</v>
      </c>
      <c r="ORR1216" s="256" t="s">
        <v>26</v>
      </c>
      <c r="ORS1216" s="204">
        <v>7</v>
      </c>
      <c r="ORT1216" s="204">
        <v>2</v>
      </c>
      <c r="ORU1216" s="205" t="s">
        <v>237</v>
      </c>
      <c r="ORV1216" s="206">
        <v>111</v>
      </c>
      <c r="ORW1216" s="110">
        <v>211</v>
      </c>
      <c r="ORX1216" s="147">
        <v>344.68</v>
      </c>
      <c r="ORY1216" s="109" t="s">
        <v>30</v>
      </c>
      <c r="ORZ1216" s="256" t="s">
        <v>26</v>
      </c>
      <c r="OSA1216" s="204">
        <v>7</v>
      </c>
      <c r="OSB1216" s="204">
        <v>2</v>
      </c>
      <c r="OSC1216" s="205" t="s">
        <v>237</v>
      </c>
      <c r="OSD1216" s="206">
        <v>111</v>
      </c>
      <c r="OSE1216" s="110">
        <v>211</v>
      </c>
      <c r="OSF1216" s="147">
        <v>344.68</v>
      </c>
      <c r="OSG1216" s="109" t="s">
        <v>30</v>
      </c>
      <c r="OSH1216" s="256" t="s">
        <v>26</v>
      </c>
      <c r="OSI1216" s="204">
        <v>7</v>
      </c>
      <c r="OSJ1216" s="204">
        <v>2</v>
      </c>
      <c r="OSK1216" s="205" t="s">
        <v>237</v>
      </c>
      <c r="OSL1216" s="206">
        <v>111</v>
      </c>
      <c r="OSM1216" s="110">
        <v>211</v>
      </c>
      <c r="OSN1216" s="147">
        <v>344.68</v>
      </c>
      <c r="OSO1216" s="109" t="s">
        <v>30</v>
      </c>
      <c r="OSP1216" s="256" t="s">
        <v>26</v>
      </c>
      <c r="OSQ1216" s="204">
        <v>7</v>
      </c>
      <c r="OSR1216" s="204">
        <v>2</v>
      </c>
      <c r="OSS1216" s="205" t="s">
        <v>237</v>
      </c>
      <c r="OST1216" s="206">
        <v>111</v>
      </c>
      <c r="OSU1216" s="110">
        <v>211</v>
      </c>
      <c r="OSV1216" s="147">
        <v>344.68</v>
      </c>
      <c r="OSW1216" s="109" t="s">
        <v>30</v>
      </c>
      <c r="OSX1216" s="256" t="s">
        <v>26</v>
      </c>
      <c r="OSY1216" s="204">
        <v>7</v>
      </c>
      <c r="OSZ1216" s="204">
        <v>2</v>
      </c>
      <c r="OTA1216" s="205" t="s">
        <v>237</v>
      </c>
      <c r="OTB1216" s="206">
        <v>111</v>
      </c>
      <c r="OTC1216" s="110">
        <v>211</v>
      </c>
      <c r="OTD1216" s="147">
        <v>344.68</v>
      </c>
      <c r="OTE1216" s="109" t="s">
        <v>30</v>
      </c>
      <c r="OTF1216" s="256" t="s">
        <v>26</v>
      </c>
      <c r="OTG1216" s="204">
        <v>7</v>
      </c>
      <c r="OTH1216" s="204">
        <v>2</v>
      </c>
      <c r="OTI1216" s="205" t="s">
        <v>237</v>
      </c>
      <c r="OTJ1216" s="206">
        <v>111</v>
      </c>
      <c r="OTK1216" s="110">
        <v>211</v>
      </c>
      <c r="OTL1216" s="147">
        <v>344.68</v>
      </c>
      <c r="OTM1216" s="109" t="s">
        <v>30</v>
      </c>
      <c r="OTN1216" s="256" t="s">
        <v>26</v>
      </c>
      <c r="OTO1216" s="204">
        <v>7</v>
      </c>
      <c r="OTP1216" s="204">
        <v>2</v>
      </c>
      <c r="OTQ1216" s="205" t="s">
        <v>237</v>
      </c>
      <c r="OTR1216" s="206">
        <v>111</v>
      </c>
      <c r="OTS1216" s="110">
        <v>211</v>
      </c>
      <c r="OTT1216" s="147">
        <v>344.68</v>
      </c>
      <c r="OTU1216" s="109" t="s">
        <v>30</v>
      </c>
      <c r="OTV1216" s="256" t="s">
        <v>26</v>
      </c>
      <c r="OTW1216" s="204">
        <v>7</v>
      </c>
      <c r="OTX1216" s="204">
        <v>2</v>
      </c>
      <c r="OTY1216" s="205" t="s">
        <v>237</v>
      </c>
      <c r="OTZ1216" s="206">
        <v>111</v>
      </c>
      <c r="OUA1216" s="110">
        <v>211</v>
      </c>
      <c r="OUB1216" s="147">
        <v>344.68</v>
      </c>
      <c r="OUC1216" s="109" t="s">
        <v>30</v>
      </c>
      <c r="OUD1216" s="256" t="s">
        <v>26</v>
      </c>
      <c r="OUE1216" s="204">
        <v>7</v>
      </c>
      <c r="OUF1216" s="204">
        <v>2</v>
      </c>
      <c r="OUG1216" s="205" t="s">
        <v>237</v>
      </c>
      <c r="OUH1216" s="206">
        <v>111</v>
      </c>
      <c r="OUI1216" s="110">
        <v>211</v>
      </c>
      <c r="OUJ1216" s="147">
        <v>344.68</v>
      </c>
      <c r="OUK1216" s="109" t="s">
        <v>30</v>
      </c>
      <c r="OUL1216" s="256" t="s">
        <v>26</v>
      </c>
      <c r="OUM1216" s="204">
        <v>7</v>
      </c>
      <c r="OUN1216" s="204">
        <v>2</v>
      </c>
      <c r="OUO1216" s="205" t="s">
        <v>237</v>
      </c>
      <c r="OUP1216" s="206">
        <v>111</v>
      </c>
      <c r="OUQ1216" s="110">
        <v>211</v>
      </c>
      <c r="OUR1216" s="147">
        <v>344.68</v>
      </c>
      <c r="OUS1216" s="109" t="s">
        <v>30</v>
      </c>
      <c r="OUT1216" s="256" t="s">
        <v>26</v>
      </c>
      <c r="OUU1216" s="204">
        <v>7</v>
      </c>
      <c r="OUV1216" s="204">
        <v>2</v>
      </c>
      <c r="OUW1216" s="205" t="s">
        <v>237</v>
      </c>
      <c r="OUX1216" s="206">
        <v>111</v>
      </c>
      <c r="OUY1216" s="110">
        <v>211</v>
      </c>
      <c r="OUZ1216" s="147">
        <v>344.68</v>
      </c>
      <c r="OVA1216" s="109" t="s">
        <v>30</v>
      </c>
      <c r="OVB1216" s="256" t="s">
        <v>26</v>
      </c>
      <c r="OVC1216" s="204">
        <v>7</v>
      </c>
      <c r="OVD1216" s="204">
        <v>2</v>
      </c>
      <c r="OVE1216" s="205" t="s">
        <v>237</v>
      </c>
      <c r="OVF1216" s="206">
        <v>111</v>
      </c>
      <c r="OVG1216" s="110">
        <v>211</v>
      </c>
      <c r="OVH1216" s="147">
        <v>344.68</v>
      </c>
      <c r="OVI1216" s="109" t="s">
        <v>30</v>
      </c>
      <c r="OVJ1216" s="256" t="s">
        <v>26</v>
      </c>
      <c r="OVK1216" s="204">
        <v>7</v>
      </c>
      <c r="OVL1216" s="204">
        <v>2</v>
      </c>
      <c r="OVM1216" s="205" t="s">
        <v>237</v>
      </c>
      <c r="OVN1216" s="206">
        <v>111</v>
      </c>
      <c r="OVO1216" s="110">
        <v>211</v>
      </c>
      <c r="OVP1216" s="147">
        <v>344.68</v>
      </c>
      <c r="OVQ1216" s="109" t="s">
        <v>30</v>
      </c>
      <c r="OVR1216" s="256" t="s">
        <v>26</v>
      </c>
      <c r="OVS1216" s="204">
        <v>7</v>
      </c>
      <c r="OVT1216" s="204">
        <v>2</v>
      </c>
      <c r="OVU1216" s="205" t="s">
        <v>237</v>
      </c>
      <c r="OVV1216" s="206">
        <v>111</v>
      </c>
      <c r="OVW1216" s="110">
        <v>211</v>
      </c>
      <c r="OVX1216" s="147">
        <v>344.68</v>
      </c>
      <c r="OVY1216" s="109" t="s">
        <v>30</v>
      </c>
      <c r="OVZ1216" s="256" t="s">
        <v>26</v>
      </c>
      <c r="OWA1216" s="204">
        <v>7</v>
      </c>
      <c r="OWB1216" s="204">
        <v>2</v>
      </c>
      <c r="OWC1216" s="205" t="s">
        <v>237</v>
      </c>
      <c r="OWD1216" s="206">
        <v>111</v>
      </c>
      <c r="OWE1216" s="110">
        <v>211</v>
      </c>
      <c r="OWF1216" s="147">
        <v>344.68</v>
      </c>
      <c r="OWG1216" s="109" t="s">
        <v>30</v>
      </c>
      <c r="OWH1216" s="256" t="s">
        <v>26</v>
      </c>
      <c r="OWI1216" s="204">
        <v>7</v>
      </c>
      <c r="OWJ1216" s="204">
        <v>2</v>
      </c>
      <c r="OWK1216" s="205" t="s">
        <v>237</v>
      </c>
      <c r="OWL1216" s="206">
        <v>111</v>
      </c>
      <c r="OWM1216" s="110">
        <v>211</v>
      </c>
      <c r="OWN1216" s="147">
        <v>344.68</v>
      </c>
      <c r="OWO1216" s="109" t="s">
        <v>30</v>
      </c>
      <c r="OWP1216" s="256" t="s">
        <v>26</v>
      </c>
      <c r="OWQ1216" s="204">
        <v>7</v>
      </c>
      <c r="OWR1216" s="204">
        <v>2</v>
      </c>
      <c r="OWS1216" s="205" t="s">
        <v>237</v>
      </c>
      <c r="OWT1216" s="206">
        <v>111</v>
      </c>
      <c r="OWU1216" s="110">
        <v>211</v>
      </c>
      <c r="OWV1216" s="147">
        <v>344.68</v>
      </c>
      <c r="OWW1216" s="109" t="s">
        <v>30</v>
      </c>
      <c r="OWX1216" s="256" t="s">
        <v>26</v>
      </c>
      <c r="OWY1216" s="204">
        <v>7</v>
      </c>
      <c r="OWZ1216" s="204">
        <v>2</v>
      </c>
      <c r="OXA1216" s="205" t="s">
        <v>237</v>
      </c>
      <c r="OXB1216" s="206">
        <v>111</v>
      </c>
      <c r="OXC1216" s="110">
        <v>211</v>
      </c>
      <c r="OXD1216" s="147">
        <v>344.68</v>
      </c>
      <c r="OXE1216" s="109" t="s">
        <v>30</v>
      </c>
      <c r="OXF1216" s="256" t="s">
        <v>26</v>
      </c>
      <c r="OXG1216" s="204">
        <v>7</v>
      </c>
      <c r="OXH1216" s="204">
        <v>2</v>
      </c>
      <c r="OXI1216" s="205" t="s">
        <v>237</v>
      </c>
      <c r="OXJ1216" s="206">
        <v>111</v>
      </c>
      <c r="OXK1216" s="110">
        <v>211</v>
      </c>
      <c r="OXL1216" s="147">
        <v>344.68</v>
      </c>
      <c r="OXM1216" s="109" t="s">
        <v>30</v>
      </c>
      <c r="OXN1216" s="256" t="s">
        <v>26</v>
      </c>
      <c r="OXO1216" s="204">
        <v>7</v>
      </c>
      <c r="OXP1216" s="204">
        <v>2</v>
      </c>
      <c r="OXQ1216" s="205" t="s">
        <v>237</v>
      </c>
      <c r="OXR1216" s="206">
        <v>111</v>
      </c>
      <c r="OXS1216" s="110">
        <v>211</v>
      </c>
      <c r="OXT1216" s="147">
        <v>344.68</v>
      </c>
      <c r="OXU1216" s="109" t="s">
        <v>30</v>
      </c>
      <c r="OXV1216" s="256" t="s">
        <v>26</v>
      </c>
      <c r="OXW1216" s="204">
        <v>7</v>
      </c>
      <c r="OXX1216" s="204">
        <v>2</v>
      </c>
      <c r="OXY1216" s="205" t="s">
        <v>237</v>
      </c>
      <c r="OXZ1216" s="206">
        <v>111</v>
      </c>
      <c r="OYA1216" s="110">
        <v>211</v>
      </c>
      <c r="OYB1216" s="147">
        <v>344.68</v>
      </c>
      <c r="OYC1216" s="109" t="s">
        <v>30</v>
      </c>
      <c r="OYD1216" s="256" t="s">
        <v>26</v>
      </c>
      <c r="OYE1216" s="204">
        <v>7</v>
      </c>
      <c r="OYF1216" s="204">
        <v>2</v>
      </c>
      <c r="OYG1216" s="205" t="s">
        <v>237</v>
      </c>
      <c r="OYH1216" s="206">
        <v>111</v>
      </c>
      <c r="OYI1216" s="110">
        <v>211</v>
      </c>
      <c r="OYJ1216" s="147">
        <v>344.68</v>
      </c>
      <c r="OYK1216" s="109" t="s">
        <v>30</v>
      </c>
      <c r="OYL1216" s="256" t="s">
        <v>26</v>
      </c>
      <c r="OYM1216" s="204">
        <v>7</v>
      </c>
      <c r="OYN1216" s="204">
        <v>2</v>
      </c>
      <c r="OYO1216" s="205" t="s">
        <v>237</v>
      </c>
      <c r="OYP1216" s="206">
        <v>111</v>
      </c>
      <c r="OYQ1216" s="110">
        <v>211</v>
      </c>
      <c r="OYR1216" s="147">
        <v>344.68</v>
      </c>
      <c r="OYS1216" s="109" t="s">
        <v>30</v>
      </c>
      <c r="OYT1216" s="256" t="s">
        <v>26</v>
      </c>
      <c r="OYU1216" s="204">
        <v>7</v>
      </c>
      <c r="OYV1216" s="204">
        <v>2</v>
      </c>
      <c r="OYW1216" s="205" t="s">
        <v>237</v>
      </c>
      <c r="OYX1216" s="206">
        <v>111</v>
      </c>
      <c r="OYY1216" s="110">
        <v>211</v>
      </c>
      <c r="OYZ1216" s="147">
        <v>344.68</v>
      </c>
      <c r="OZA1216" s="109" t="s">
        <v>30</v>
      </c>
      <c r="OZB1216" s="256" t="s">
        <v>26</v>
      </c>
      <c r="OZC1216" s="204">
        <v>7</v>
      </c>
      <c r="OZD1216" s="204">
        <v>2</v>
      </c>
      <c r="OZE1216" s="205" t="s">
        <v>237</v>
      </c>
      <c r="OZF1216" s="206">
        <v>111</v>
      </c>
      <c r="OZG1216" s="110">
        <v>211</v>
      </c>
      <c r="OZH1216" s="147">
        <v>344.68</v>
      </c>
      <c r="OZI1216" s="109" t="s">
        <v>30</v>
      </c>
      <c r="OZJ1216" s="256" t="s">
        <v>26</v>
      </c>
      <c r="OZK1216" s="204">
        <v>7</v>
      </c>
      <c r="OZL1216" s="204">
        <v>2</v>
      </c>
      <c r="OZM1216" s="205" t="s">
        <v>237</v>
      </c>
      <c r="OZN1216" s="206">
        <v>111</v>
      </c>
      <c r="OZO1216" s="110">
        <v>211</v>
      </c>
      <c r="OZP1216" s="147">
        <v>344.68</v>
      </c>
      <c r="OZQ1216" s="109" t="s">
        <v>30</v>
      </c>
      <c r="OZR1216" s="256" t="s">
        <v>26</v>
      </c>
      <c r="OZS1216" s="204">
        <v>7</v>
      </c>
      <c r="OZT1216" s="204">
        <v>2</v>
      </c>
      <c r="OZU1216" s="205" t="s">
        <v>237</v>
      </c>
      <c r="OZV1216" s="206">
        <v>111</v>
      </c>
      <c r="OZW1216" s="110">
        <v>211</v>
      </c>
      <c r="OZX1216" s="147">
        <v>344.68</v>
      </c>
      <c r="OZY1216" s="109" t="s">
        <v>30</v>
      </c>
      <c r="OZZ1216" s="256" t="s">
        <v>26</v>
      </c>
      <c r="PAA1216" s="204">
        <v>7</v>
      </c>
      <c r="PAB1216" s="204">
        <v>2</v>
      </c>
      <c r="PAC1216" s="205" t="s">
        <v>237</v>
      </c>
      <c r="PAD1216" s="206">
        <v>111</v>
      </c>
      <c r="PAE1216" s="110">
        <v>211</v>
      </c>
      <c r="PAF1216" s="147">
        <v>344.68</v>
      </c>
      <c r="PAG1216" s="109" t="s">
        <v>30</v>
      </c>
      <c r="PAH1216" s="256" t="s">
        <v>26</v>
      </c>
      <c r="PAI1216" s="204">
        <v>7</v>
      </c>
      <c r="PAJ1216" s="204">
        <v>2</v>
      </c>
      <c r="PAK1216" s="205" t="s">
        <v>237</v>
      </c>
      <c r="PAL1216" s="206">
        <v>111</v>
      </c>
      <c r="PAM1216" s="110">
        <v>211</v>
      </c>
      <c r="PAN1216" s="147">
        <v>344.68</v>
      </c>
      <c r="PAO1216" s="109" t="s">
        <v>30</v>
      </c>
      <c r="PAP1216" s="256" t="s">
        <v>26</v>
      </c>
      <c r="PAQ1216" s="204">
        <v>7</v>
      </c>
      <c r="PAR1216" s="204">
        <v>2</v>
      </c>
      <c r="PAS1216" s="205" t="s">
        <v>237</v>
      </c>
      <c r="PAT1216" s="206">
        <v>111</v>
      </c>
      <c r="PAU1216" s="110">
        <v>211</v>
      </c>
      <c r="PAV1216" s="147">
        <v>344.68</v>
      </c>
      <c r="PAW1216" s="109" t="s">
        <v>30</v>
      </c>
      <c r="PAX1216" s="256" t="s">
        <v>26</v>
      </c>
      <c r="PAY1216" s="204">
        <v>7</v>
      </c>
      <c r="PAZ1216" s="204">
        <v>2</v>
      </c>
      <c r="PBA1216" s="205" t="s">
        <v>237</v>
      </c>
      <c r="PBB1216" s="206">
        <v>111</v>
      </c>
      <c r="PBC1216" s="110">
        <v>211</v>
      </c>
      <c r="PBD1216" s="147">
        <v>344.68</v>
      </c>
      <c r="PBE1216" s="109" t="s">
        <v>30</v>
      </c>
      <c r="PBF1216" s="256" t="s">
        <v>26</v>
      </c>
      <c r="PBG1216" s="204">
        <v>7</v>
      </c>
      <c r="PBH1216" s="204">
        <v>2</v>
      </c>
      <c r="PBI1216" s="205" t="s">
        <v>237</v>
      </c>
      <c r="PBJ1216" s="206">
        <v>111</v>
      </c>
      <c r="PBK1216" s="110">
        <v>211</v>
      </c>
      <c r="PBL1216" s="147">
        <v>344.68</v>
      </c>
      <c r="PBM1216" s="109" t="s">
        <v>30</v>
      </c>
      <c r="PBN1216" s="256" t="s">
        <v>26</v>
      </c>
      <c r="PBO1216" s="204">
        <v>7</v>
      </c>
      <c r="PBP1216" s="204">
        <v>2</v>
      </c>
      <c r="PBQ1216" s="205" t="s">
        <v>237</v>
      </c>
      <c r="PBR1216" s="206">
        <v>111</v>
      </c>
      <c r="PBS1216" s="110">
        <v>211</v>
      </c>
      <c r="PBT1216" s="147">
        <v>344.68</v>
      </c>
      <c r="PBU1216" s="109" t="s">
        <v>30</v>
      </c>
      <c r="PBV1216" s="256" t="s">
        <v>26</v>
      </c>
      <c r="PBW1216" s="204">
        <v>7</v>
      </c>
      <c r="PBX1216" s="204">
        <v>2</v>
      </c>
      <c r="PBY1216" s="205" t="s">
        <v>237</v>
      </c>
      <c r="PBZ1216" s="206">
        <v>111</v>
      </c>
      <c r="PCA1216" s="110">
        <v>211</v>
      </c>
      <c r="PCB1216" s="147">
        <v>344.68</v>
      </c>
      <c r="PCC1216" s="109" t="s">
        <v>30</v>
      </c>
      <c r="PCD1216" s="256" t="s">
        <v>26</v>
      </c>
      <c r="PCE1216" s="204">
        <v>7</v>
      </c>
      <c r="PCF1216" s="204">
        <v>2</v>
      </c>
      <c r="PCG1216" s="205" t="s">
        <v>237</v>
      </c>
      <c r="PCH1216" s="206">
        <v>111</v>
      </c>
      <c r="PCI1216" s="110">
        <v>211</v>
      </c>
      <c r="PCJ1216" s="147">
        <v>344.68</v>
      </c>
      <c r="PCK1216" s="109" t="s">
        <v>30</v>
      </c>
      <c r="PCL1216" s="256" t="s">
        <v>26</v>
      </c>
      <c r="PCM1216" s="204">
        <v>7</v>
      </c>
      <c r="PCN1216" s="204">
        <v>2</v>
      </c>
      <c r="PCO1216" s="205" t="s">
        <v>237</v>
      </c>
      <c r="PCP1216" s="206">
        <v>111</v>
      </c>
      <c r="PCQ1216" s="110">
        <v>211</v>
      </c>
      <c r="PCR1216" s="147">
        <v>344.68</v>
      </c>
      <c r="PCS1216" s="109" t="s">
        <v>30</v>
      </c>
      <c r="PCT1216" s="256" t="s">
        <v>26</v>
      </c>
      <c r="PCU1216" s="204">
        <v>7</v>
      </c>
      <c r="PCV1216" s="204">
        <v>2</v>
      </c>
      <c r="PCW1216" s="205" t="s">
        <v>237</v>
      </c>
      <c r="PCX1216" s="206">
        <v>111</v>
      </c>
      <c r="PCY1216" s="110">
        <v>211</v>
      </c>
      <c r="PCZ1216" s="147">
        <v>344.68</v>
      </c>
      <c r="PDA1216" s="109" t="s">
        <v>30</v>
      </c>
      <c r="PDB1216" s="256" t="s">
        <v>26</v>
      </c>
      <c r="PDC1216" s="204">
        <v>7</v>
      </c>
      <c r="PDD1216" s="204">
        <v>2</v>
      </c>
      <c r="PDE1216" s="205" t="s">
        <v>237</v>
      </c>
      <c r="PDF1216" s="206">
        <v>111</v>
      </c>
      <c r="PDG1216" s="110">
        <v>211</v>
      </c>
      <c r="PDH1216" s="147">
        <v>344.68</v>
      </c>
      <c r="PDI1216" s="109" t="s">
        <v>30</v>
      </c>
      <c r="PDJ1216" s="256" t="s">
        <v>26</v>
      </c>
      <c r="PDK1216" s="204">
        <v>7</v>
      </c>
      <c r="PDL1216" s="204">
        <v>2</v>
      </c>
      <c r="PDM1216" s="205" t="s">
        <v>237</v>
      </c>
      <c r="PDN1216" s="206">
        <v>111</v>
      </c>
      <c r="PDO1216" s="110">
        <v>211</v>
      </c>
      <c r="PDP1216" s="147">
        <v>344.68</v>
      </c>
      <c r="PDQ1216" s="109" t="s">
        <v>30</v>
      </c>
      <c r="PDR1216" s="256" t="s">
        <v>26</v>
      </c>
      <c r="PDS1216" s="204">
        <v>7</v>
      </c>
      <c r="PDT1216" s="204">
        <v>2</v>
      </c>
      <c r="PDU1216" s="205" t="s">
        <v>237</v>
      </c>
      <c r="PDV1216" s="206">
        <v>111</v>
      </c>
      <c r="PDW1216" s="110">
        <v>211</v>
      </c>
      <c r="PDX1216" s="147">
        <v>344.68</v>
      </c>
      <c r="PDY1216" s="109" t="s">
        <v>30</v>
      </c>
      <c r="PDZ1216" s="256" t="s">
        <v>26</v>
      </c>
      <c r="PEA1216" s="204">
        <v>7</v>
      </c>
      <c r="PEB1216" s="204">
        <v>2</v>
      </c>
      <c r="PEC1216" s="205" t="s">
        <v>237</v>
      </c>
      <c r="PED1216" s="206">
        <v>111</v>
      </c>
      <c r="PEE1216" s="110">
        <v>211</v>
      </c>
      <c r="PEF1216" s="147">
        <v>344.68</v>
      </c>
      <c r="PEG1216" s="109" t="s">
        <v>30</v>
      </c>
      <c r="PEH1216" s="256" t="s">
        <v>26</v>
      </c>
      <c r="PEI1216" s="204">
        <v>7</v>
      </c>
      <c r="PEJ1216" s="204">
        <v>2</v>
      </c>
      <c r="PEK1216" s="205" t="s">
        <v>237</v>
      </c>
      <c r="PEL1216" s="206">
        <v>111</v>
      </c>
      <c r="PEM1216" s="110">
        <v>211</v>
      </c>
      <c r="PEN1216" s="147">
        <v>344.68</v>
      </c>
      <c r="PEO1216" s="109" t="s">
        <v>30</v>
      </c>
      <c r="PEP1216" s="256" t="s">
        <v>26</v>
      </c>
      <c r="PEQ1216" s="204">
        <v>7</v>
      </c>
      <c r="PER1216" s="204">
        <v>2</v>
      </c>
      <c r="PES1216" s="205" t="s">
        <v>237</v>
      </c>
      <c r="PET1216" s="206">
        <v>111</v>
      </c>
      <c r="PEU1216" s="110">
        <v>211</v>
      </c>
      <c r="PEV1216" s="147">
        <v>344.68</v>
      </c>
      <c r="PEW1216" s="109" t="s">
        <v>30</v>
      </c>
      <c r="PEX1216" s="256" t="s">
        <v>26</v>
      </c>
      <c r="PEY1216" s="204">
        <v>7</v>
      </c>
      <c r="PEZ1216" s="204">
        <v>2</v>
      </c>
      <c r="PFA1216" s="205" t="s">
        <v>237</v>
      </c>
      <c r="PFB1216" s="206">
        <v>111</v>
      </c>
      <c r="PFC1216" s="110">
        <v>211</v>
      </c>
      <c r="PFD1216" s="147">
        <v>344.68</v>
      </c>
      <c r="PFE1216" s="109" t="s">
        <v>30</v>
      </c>
      <c r="PFF1216" s="256" t="s">
        <v>26</v>
      </c>
      <c r="PFG1216" s="204">
        <v>7</v>
      </c>
      <c r="PFH1216" s="204">
        <v>2</v>
      </c>
      <c r="PFI1216" s="205" t="s">
        <v>237</v>
      </c>
      <c r="PFJ1216" s="206">
        <v>111</v>
      </c>
      <c r="PFK1216" s="110">
        <v>211</v>
      </c>
      <c r="PFL1216" s="147">
        <v>344.68</v>
      </c>
      <c r="PFM1216" s="109" t="s">
        <v>30</v>
      </c>
      <c r="PFN1216" s="256" t="s">
        <v>26</v>
      </c>
      <c r="PFO1216" s="204">
        <v>7</v>
      </c>
      <c r="PFP1216" s="204">
        <v>2</v>
      </c>
      <c r="PFQ1216" s="205" t="s">
        <v>237</v>
      </c>
      <c r="PFR1216" s="206">
        <v>111</v>
      </c>
      <c r="PFS1216" s="110">
        <v>211</v>
      </c>
      <c r="PFT1216" s="147">
        <v>344.68</v>
      </c>
      <c r="PFU1216" s="109" t="s">
        <v>30</v>
      </c>
      <c r="PFV1216" s="256" t="s">
        <v>26</v>
      </c>
      <c r="PFW1216" s="204">
        <v>7</v>
      </c>
      <c r="PFX1216" s="204">
        <v>2</v>
      </c>
      <c r="PFY1216" s="205" t="s">
        <v>237</v>
      </c>
      <c r="PFZ1216" s="206">
        <v>111</v>
      </c>
      <c r="PGA1216" s="110">
        <v>211</v>
      </c>
      <c r="PGB1216" s="147">
        <v>344.68</v>
      </c>
      <c r="PGC1216" s="109" t="s">
        <v>30</v>
      </c>
      <c r="PGD1216" s="256" t="s">
        <v>26</v>
      </c>
      <c r="PGE1216" s="204">
        <v>7</v>
      </c>
      <c r="PGF1216" s="204">
        <v>2</v>
      </c>
      <c r="PGG1216" s="205" t="s">
        <v>237</v>
      </c>
      <c r="PGH1216" s="206">
        <v>111</v>
      </c>
      <c r="PGI1216" s="110">
        <v>211</v>
      </c>
      <c r="PGJ1216" s="147">
        <v>344.68</v>
      </c>
      <c r="PGK1216" s="109" t="s">
        <v>30</v>
      </c>
      <c r="PGL1216" s="256" t="s">
        <v>26</v>
      </c>
      <c r="PGM1216" s="204">
        <v>7</v>
      </c>
      <c r="PGN1216" s="204">
        <v>2</v>
      </c>
      <c r="PGO1216" s="205" t="s">
        <v>237</v>
      </c>
      <c r="PGP1216" s="206">
        <v>111</v>
      </c>
      <c r="PGQ1216" s="110">
        <v>211</v>
      </c>
      <c r="PGR1216" s="147">
        <v>344.68</v>
      </c>
      <c r="PGS1216" s="109" t="s">
        <v>30</v>
      </c>
      <c r="PGT1216" s="256" t="s">
        <v>26</v>
      </c>
      <c r="PGU1216" s="204">
        <v>7</v>
      </c>
      <c r="PGV1216" s="204">
        <v>2</v>
      </c>
      <c r="PGW1216" s="205" t="s">
        <v>237</v>
      </c>
      <c r="PGX1216" s="206">
        <v>111</v>
      </c>
      <c r="PGY1216" s="110">
        <v>211</v>
      </c>
      <c r="PGZ1216" s="147">
        <v>344.68</v>
      </c>
      <c r="PHA1216" s="109" t="s">
        <v>30</v>
      </c>
      <c r="PHB1216" s="256" t="s">
        <v>26</v>
      </c>
      <c r="PHC1216" s="204">
        <v>7</v>
      </c>
      <c r="PHD1216" s="204">
        <v>2</v>
      </c>
      <c r="PHE1216" s="205" t="s">
        <v>237</v>
      </c>
      <c r="PHF1216" s="206">
        <v>111</v>
      </c>
      <c r="PHG1216" s="110">
        <v>211</v>
      </c>
      <c r="PHH1216" s="147">
        <v>344.68</v>
      </c>
      <c r="PHI1216" s="109" t="s">
        <v>30</v>
      </c>
      <c r="PHJ1216" s="256" t="s">
        <v>26</v>
      </c>
      <c r="PHK1216" s="204">
        <v>7</v>
      </c>
      <c r="PHL1216" s="204">
        <v>2</v>
      </c>
      <c r="PHM1216" s="205" t="s">
        <v>237</v>
      </c>
      <c r="PHN1216" s="206">
        <v>111</v>
      </c>
      <c r="PHO1216" s="110">
        <v>211</v>
      </c>
      <c r="PHP1216" s="147">
        <v>344.68</v>
      </c>
      <c r="PHQ1216" s="109" t="s">
        <v>30</v>
      </c>
      <c r="PHR1216" s="256" t="s">
        <v>26</v>
      </c>
      <c r="PHS1216" s="204">
        <v>7</v>
      </c>
      <c r="PHT1216" s="204">
        <v>2</v>
      </c>
      <c r="PHU1216" s="205" t="s">
        <v>237</v>
      </c>
      <c r="PHV1216" s="206">
        <v>111</v>
      </c>
      <c r="PHW1216" s="110">
        <v>211</v>
      </c>
      <c r="PHX1216" s="147">
        <v>344.68</v>
      </c>
      <c r="PHY1216" s="109" t="s">
        <v>30</v>
      </c>
      <c r="PHZ1216" s="256" t="s">
        <v>26</v>
      </c>
      <c r="PIA1216" s="204">
        <v>7</v>
      </c>
      <c r="PIB1216" s="204">
        <v>2</v>
      </c>
      <c r="PIC1216" s="205" t="s">
        <v>237</v>
      </c>
      <c r="PID1216" s="206">
        <v>111</v>
      </c>
      <c r="PIE1216" s="110">
        <v>211</v>
      </c>
      <c r="PIF1216" s="147">
        <v>344.68</v>
      </c>
      <c r="PIG1216" s="109" t="s">
        <v>30</v>
      </c>
      <c r="PIH1216" s="256" t="s">
        <v>26</v>
      </c>
      <c r="PII1216" s="204">
        <v>7</v>
      </c>
      <c r="PIJ1216" s="204">
        <v>2</v>
      </c>
      <c r="PIK1216" s="205" t="s">
        <v>237</v>
      </c>
      <c r="PIL1216" s="206">
        <v>111</v>
      </c>
      <c r="PIM1216" s="110">
        <v>211</v>
      </c>
      <c r="PIN1216" s="147">
        <v>344.68</v>
      </c>
      <c r="PIO1216" s="109" t="s">
        <v>30</v>
      </c>
      <c r="PIP1216" s="256" t="s">
        <v>26</v>
      </c>
      <c r="PIQ1216" s="204">
        <v>7</v>
      </c>
      <c r="PIR1216" s="204">
        <v>2</v>
      </c>
      <c r="PIS1216" s="205" t="s">
        <v>237</v>
      </c>
      <c r="PIT1216" s="206">
        <v>111</v>
      </c>
      <c r="PIU1216" s="110">
        <v>211</v>
      </c>
      <c r="PIV1216" s="147">
        <v>344.68</v>
      </c>
      <c r="PIW1216" s="109" t="s">
        <v>30</v>
      </c>
      <c r="PIX1216" s="256" t="s">
        <v>26</v>
      </c>
      <c r="PIY1216" s="204">
        <v>7</v>
      </c>
      <c r="PIZ1216" s="204">
        <v>2</v>
      </c>
      <c r="PJA1216" s="205" t="s">
        <v>237</v>
      </c>
      <c r="PJB1216" s="206">
        <v>111</v>
      </c>
      <c r="PJC1216" s="110">
        <v>211</v>
      </c>
      <c r="PJD1216" s="147">
        <v>344.68</v>
      </c>
      <c r="PJE1216" s="109" t="s">
        <v>30</v>
      </c>
      <c r="PJF1216" s="256" t="s">
        <v>26</v>
      </c>
      <c r="PJG1216" s="204">
        <v>7</v>
      </c>
      <c r="PJH1216" s="204">
        <v>2</v>
      </c>
      <c r="PJI1216" s="205" t="s">
        <v>237</v>
      </c>
      <c r="PJJ1216" s="206">
        <v>111</v>
      </c>
      <c r="PJK1216" s="110">
        <v>211</v>
      </c>
      <c r="PJL1216" s="147">
        <v>344.68</v>
      </c>
      <c r="PJM1216" s="109" t="s">
        <v>30</v>
      </c>
      <c r="PJN1216" s="256" t="s">
        <v>26</v>
      </c>
      <c r="PJO1216" s="204">
        <v>7</v>
      </c>
      <c r="PJP1216" s="204">
        <v>2</v>
      </c>
      <c r="PJQ1216" s="205" t="s">
        <v>237</v>
      </c>
      <c r="PJR1216" s="206">
        <v>111</v>
      </c>
      <c r="PJS1216" s="110">
        <v>211</v>
      </c>
      <c r="PJT1216" s="147">
        <v>344.68</v>
      </c>
      <c r="PJU1216" s="109" t="s">
        <v>30</v>
      </c>
      <c r="PJV1216" s="256" t="s">
        <v>26</v>
      </c>
      <c r="PJW1216" s="204">
        <v>7</v>
      </c>
      <c r="PJX1216" s="204">
        <v>2</v>
      </c>
      <c r="PJY1216" s="205" t="s">
        <v>237</v>
      </c>
      <c r="PJZ1216" s="206">
        <v>111</v>
      </c>
      <c r="PKA1216" s="110">
        <v>211</v>
      </c>
      <c r="PKB1216" s="147">
        <v>344.68</v>
      </c>
      <c r="PKC1216" s="109" t="s">
        <v>30</v>
      </c>
      <c r="PKD1216" s="256" t="s">
        <v>26</v>
      </c>
      <c r="PKE1216" s="204">
        <v>7</v>
      </c>
      <c r="PKF1216" s="204">
        <v>2</v>
      </c>
      <c r="PKG1216" s="205" t="s">
        <v>237</v>
      </c>
      <c r="PKH1216" s="206">
        <v>111</v>
      </c>
      <c r="PKI1216" s="110">
        <v>211</v>
      </c>
      <c r="PKJ1216" s="147">
        <v>344.68</v>
      </c>
      <c r="PKK1216" s="109" t="s">
        <v>30</v>
      </c>
      <c r="PKL1216" s="256" t="s">
        <v>26</v>
      </c>
      <c r="PKM1216" s="204">
        <v>7</v>
      </c>
      <c r="PKN1216" s="204">
        <v>2</v>
      </c>
      <c r="PKO1216" s="205" t="s">
        <v>237</v>
      </c>
      <c r="PKP1216" s="206">
        <v>111</v>
      </c>
      <c r="PKQ1216" s="110">
        <v>211</v>
      </c>
      <c r="PKR1216" s="147">
        <v>344.68</v>
      </c>
      <c r="PKS1216" s="109" t="s">
        <v>30</v>
      </c>
      <c r="PKT1216" s="256" t="s">
        <v>26</v>
      </c>
      <c r="PKU1216" s="204">
        <v>7</v>
      </c>
      <c r="PKV1216" s="204">
        <v>2</v>
      </c>
      <c r="PKW1216" s="205" t="s">
        <v>237</v>
      </c>
      <c r="PKX1216" s="206">
        <v>111</v>
      </c>
      <c r="PKY1216" s="110">
        <v>211</v>
      </c>
      <c r="PKZ1216" s="147">
        <v>344.68</v>
      </c>
      <c r="PLA1216" s="109" t="s">
        <v>30</v>
      </c>
      <c r="PLB1216" s="256" t="s">
        <v>26</v>
      </c>
      <c r="PLC1216" s="204">
        <v>7</v>
      </c>
      <c r="PLD1216" s="204">
        <v>2</v>
      </c>
      <c r="PLE1216" s="205" t="s">
        <v>237</v>
      </c>
      <c r="PLF1216" s="206">
        <v>111</v>
      </c>
      <c r="PLG1216" s="110">
        <v>211</v>
      </c>
      <c r="PLH1216" s="147">
        <v>344.68</v>
      </c>
      <c r="PLI1216" s="109" t="s">
        <v>30</v>
      </c>
      <c r="PLJ1216" s="256" t="s">
        <v>26</v>
      </c>
      <c r="PLK1216" s="204">
        <v>7</v>
      </c>
      <c r="PLL1216" s="204">
        <v>2</v>
      </c>
      <c r="PLM1216" s="205" t="s">
        <v>237</v>
      </c>
      <c r="PLN1216" s="206">
        <v>111</v>
      </c>
      <c r="PLO1216" s="110">
        <v>211</v>
      </c>
      <c r="PLP1216" s="147">
        <v>344.68</v>
      </c>
      <c r="PLQ1216" s="109" t="s">
        <v>30</v>
      </c>
      <c r="PLR1216" s="256" t="s">
        <v>26</v>
      </c>
      <c r="PLS1216" s="204">
        <v>7</v>
      </c>
      <c r="PLT1216" s="204">
        <v>2</v>
      </c>
      <c r="PLU1216" s="205" t="s">
        <v>237</v>
      </c>
      <c r="PLV1216" s="206">
        <v>111</v>
      </c>
      <c r="PLW1216" s="110">
        <v>211</v>
      </c>
      <c r="PLX1216" s="147">
        <v>344.68</v>
      </c>
      <c r="PLY1216" s="109" t="s">
        <v>30</v>
      </c>
      <c r="PLZ1216" s="256" t="s">
        <v>26</v>
      </c>
      <c r="PMA1216" s="204">
        <v>7</v>
      </c>
      <c r="PMB1216" s="204">
        <v>2</v>
      </c>
      <c r="PMC1216" s="205" t="s">
        <v>237</v>
      </c>
      <c r="PMD1216" s="206">
        <v>111</v>
      </c>
      <c r="PME1216" s="110">
        <v>211</v>
      </c>
      <c r="PMF1216" s="147">
        <v>344.68</v>
      </c>
      <c r="PMG1216" s="109" t="s">
        <v>30</v>
      </c>
      <c r="PMH1216" s="256" t="s">
        <v>26</v>
      </c>
      <c r="PMI1216" s="204">
        <v>7</v>
      </c>
      <c r="PMJ1216" s="204">
        <v>2</v>
      </c>
      <c r="PMK1216" s="205" t="s">
        <v>237</v>
      </c>
      <c r="PML1216" s="206">
        <v>111</v>
      </c>
      <c r="PMM1216" s="110">
        <v>211</v>
      </c>
      <c r="PMN1216" s="147">
        <v>344.68</v>
      </c>
      <c r="PMO1216" s="109" t="s">
        <v>30</v>
      </c>
      <c r="PMP1216" s="256" t="s">
        <v>26</v>
      </c>
      <c r="PMQ1216" s="204">
        <v>7</v>
      </c>
      <c r="PMR1216" s="204">
        <v>2</v>
      </c>
      <c r="PMS1216" s="205" t="s">
        <v>237</v>
      </c>
      <c r="PMT1216" s="206">
        <v>111</v>
      </c>
      <c r="PMU1216" s="110">
        <v>211</v>
      </c>
      <c r="PMV1216" s="147">
        <v>344.68</v>
      </c>
      <c r="PMW1216" s="109" t="s">
        <v>30</v>
      </c>
      <c r="PMX1216" s="256" t="s">
        <v>26</v>
      </c>
      <c r="PMY1216" s="204">
        <v>7</v>
      </c>
      <c r="PMZ1216" s="204">
        <v>2</v>
      </c>
      <c r="PNA1216" s="205" t="s">
        <v>237</v>
      </c>
      <c r="PNB1216" s="206">
        <v>111</v>
      </c>
      <c r="PNC1216" s="110">
        <v>211</v>
      </c>
      <c r="PND1216" s="147">
        <v>344.68</v>
      </c>
      <c r="PNE1216" s="109" t="s">
        <v>30</v>
      </c>
      <c r="PNF1216" s="256" t="s">
        <v>26</v>
      </c>
      <c r="PNG1216" s="204">
        <v>7</v>
      </c>
      <c r="PNH1216" s="204">
        <v>2</v>
      </c>
      <c r="PNI1216" s="205" t="s">
        <v>237</v>
      </c>
      <c r="PNJ1216" s="206">
        <v>111</v>
      </c>
      <c r="PNK1216" s="110">
        <v>211</v>
      </c>
      <c r="PNL1216" s="147">
        <v>344.68</v>
      </c>
      <c r="PNM1216" s="109" t="s">
        <v>30</v>
      </c>
      <c r="PNN1216" s="256" t="s">
        <v>26</v>
      </c>
      <c r="PNO1216" s="204">
        <v>7</v>
      </c>
      <c r="PNP1216" s="204">
        <v>2</v>
      </c>
      <c r="PNQ1216" s="205" t="s">
        <v>237</v>
      </c>
      <c r="PNR1216" s="206">
        <v>111</v>
      </c>
      <c r="PNS1216" s="110">
        <v>211</v>
      </c>
      <c r="PNT1216" s="147">
        <v>344.68</v>
      </c>
      <c r="PNU1216" s="109" t="s">
        <v>30</v>
      </c>
      <c r="PNV1216" s="256" t="s">
        <v>26</v>
      </c>
      <c r="PNW1216" s="204">
        <v>7</v>
      </c>
      <c r="PNX1216" s="204">
        <v>2</v>
      </c>
      <c r="PNY1216" s="205" t="s">
        <v>237</v>
      </c>
      <c r="PNZ1216" s="206">
        <v>111</v>
      </c>
      <c r="POA1216" s="110">
        <v>211</v>
      </c>
      <c r="POB1216" s="147">
        <v>344.68</v>
      </c>
      <c r="POC1216" s="109" t="s">
        <v>30</v>
      </c>
      <c r="POD1216" s="256" t="s">
        <v>26</v>
      </c>
      <c r="POE1216" s="204">
        <v>7</v>
      </c>
      <c r="POF1216" s="204">
        <v>2</v>
      </c>
      <c r="POG1216" s="205" t="s">
        <v>237</v>
      </c>
      <c r="POH1216" s="206">
        <v>111</v>
      </c>
      <c r="POI1216" s="110">
        <v>211</v>
      </c>
      <c r="POJ1216" s="147">
        <v>344.68</v>
      </c>
      <c r="POK1216" s="109" t="s">
        <v>30</v>
      </c>
      <c r="POL1216" s="256" t="s">
        <v>26</v>
      </c>
      <c r="POM1216" s="204">
        <v>7</v>
      </c>
      <c r="PON1216" s="204">
        <v>2</v>
      </c>
      <c r="POO1216" s="205" t="s">
        <v>237</v>
      </c>
      <c r="POP1216" s="206">
        <v>111</v>
      </c>
      <c r="POQ1216" s="110">
        <v>211</v>
      </c>
      <c r="POR1216" s="147">
        <v>344.68</v>
      </c>
      <c r="POS1216" s="109" t="s">
        <v>30</v>
      </c>
      <c r="POT1216" s="256" t="s">
        <v>26</v>
      </c>
      <c r="POU1216" s="204">
        <v>7</v>
      </c>
      <c r="POV1216" s="204">
        <v>2</v>
      </c>
      <c r="POW1216" s="205" t="s">
        <v>237</v>
      </c>
      <c r="POX1216" s="206">
        <v>111</v>
      </c>
      <c r="POY1216" s="110">
        <v>211</v>
      </c>
      <c r="POZ1216" s="147">
        <v>344.68</v>
      </c>
      <c r="PPA1216" s="109" t="s">
        <v>30</v>
      </c>
      <c r="PPB1216" s="256" t="s">
        <v>26</v>
      </c>
      <c r="PPC1216" s="204">
        <v>7</v>
      </c>
      <c r="PPD1216" s="204">
        <v>2</v>
      </c>
      <c r="PPE1216" s="205" t="s">
        <v>237</v>
      </c>
      <c r="PPF1216" s="206">
        <v>111</v>
      </c>
      <c r="PPG1216" s="110">
        <v>211</v>
      </c>
      <c r="PPH1216" s="147">
        <v>344.68</v>
      </c>
      <c r="PPI1216" s="109" t="s">
        <v>30</v>
      </c>
      <c r="PPJ1216" s="256" t="s">
        <v>26</v>
      </c>
      <c r="PPK1216" s="204">
        <v>7</v>
      </c>
      <c r="PPL1216" s="204">
        <v>2</v>
      </c>
      <c r="PPM1216" s="205" t="s">
        <v>237</v>
      </c>
      <c r="PPN1216" s="206">
        <v>111</v>
      </c>
      <c r="PPO1216" s="110">
        <v>211</v>
      </c>
      <c r="PPP1216" s="147">
        <v>344.68</v>
      </c>
      <c r="PPQ1216" s="109" t="s">
        <v>30</v>
      </c>
      <c r="PPR1216" s="256" t="s">
        <v>26</v>
      </c>
      <c r="PPS1216" s="204">
        <v>7</v>
      </c>
      <c r="PPT1216" s="204">
        <v>2</v>
      </c>
      <c r="PPU1216" s="205" t="s">
        <v>237</v>
      </c>
      <c r="PPV1216" s="206">
        <v>111</v>
      </c>
      <c r="PPW1216" s="110">
        <v>211</v>
      </c>
      <c r="PPX1216" s="147">
        <v>344.68</v>
      </c>
      <c r="PPY1216" s="109" t="s">
        <v>30</v>
      </c>
      <c r="PPZ1216" s="256" t="s">
        <v>26</v>
      </c>
      <c r="PQA1216" s="204">
        <v>7</v>
      </c>
      <c r="PQB1216" s="204">
        <v>2</v>
      </c>
      <c r="PQC1216" s="205" t="s">
        <v>237</v>
      </c>
      <c r="PQD1216" s="206">
        <v>111</v>
      </c>
      <c r="PQE1216" s="110">
        <v>211</v>
      </c>
      <c r="PQF1216" s="147">
        <v>344.68</v>
      </c>
      <c r="PQG1216" s="109" t="s">
        <v>30</v>
      </c>
      <c r="PQH1216" s="256" t="s">
        <v>26</v>
      </c>
      <c r="PQI1216" s="204">
        <v>7</v>
      </c>
      <c r="PQJ1216" s="204">
        <v>2</v>
      </c>
      <c r="PQK1216" s="205" t="s">
        <v>237</v>
      </c>
      <c r="PQL1216" s="206">
        <v>111</v>
      </c>
      <c r="PQM1216" s="110">
        <v>211</v>
      </c>
      <c r="PQN1216" s="147">
        <v>344.68</v>
      </c>
      <c r="PQO1216" s="109" t="s">
        <v>30</v>
      </c>
      <c r="PQP1216" s="256" t="s">
        <v>26</v>
      </c>
      <c r="PQQ1216" s="204">
        <v>7</v>
      </c>
      <c r="PQR1216" s="204">
        <v>2</v>
      </c>
      <c r="PQS1216" s="205" t="s">
        <v>237</v>
      </c>
      <c r="PQT1216" s="206">
        <v>111</v>
      </c>
      <c r="PQU1216" s="110">
        <v>211</v>
      </c>
      <c r="PQV1216" s="147">
        <v>344.68</v>
      </c>
      <c r="PQW1216" s="109" t="s">
        <v>30</v>
      </c>
      <c r="PQX1216" s="256" t="s">
        <v>26</v>
      </c>
      <c r="PQY1216" s="204">
        <v>7</v>
      </c>
      <c r="PQZ1216" s="204">
        <v>2</v>
      </c>
      <c r="PRA1216" s="205" t="s">
        <v>237</v>
      </c>
      <c r="PRB1216" s="206">
        <v>111</v>
      </c>
      <c r="PRC1216" s="110">
        <v>211</v>
      </c>
      <c r="PRD1216" s="147">
        <v>344.68</v>
      </c>
      <c r="PRE1216" s="109" t="s">
        <v>30</v>
      </c>
      <c r="PRF1216" s="256" t="s">
        <v>26</v>
      </c>
      <c r="PRG1216" s="204">
        <v>7</v>
      </c>
      <c r="PRH1216" s="204">
        <v>2</v>
      </c>
      <c r="PRI1216" s="205" t="s">
        <v>237</v>
      </c>
      <c r="PRJ1216" s="206">
        <v>111</v>
      </c>
      <c r="PRK1216" s="110">
        <v>211</v>
      </c>
      <c r="PRL1216" s="147">
        <v>344.68</v>
      </c>
      <c r="PRM1216" s="109" t="s">
        <v>30</v>
      </c>
      <c r="PRN1216" s="256" t="s">
        <v>26</v>
      </c>
      <c r="PRO1216" s="204">
        <v>7</v>
      </c>
      <c r="PRP1216" s="204">
        <v>2</v>
      </c>
      <c r="PRQ1216" s="205" t="s">
        <v>237</v>
      </c>
      <c r="PRR1216" s="206">
        <v>111</v>
      </c>
      <c r="PRS1216" s="110">
        <v>211</v>
      </c>
      <c r="PRT1216" s="147">
        <v>344.68</v>
      </c>
      <c r="PRU1216" s="109" t="s">
        <v>30</v>
      </c>
      <c r="PRV1216" s="256" t="s">
        <v>26</v>
      </c>
      <c r="PRW1216" s="204">
        <v>7</v>
      </c>
      <c r="PRX1216" s="204">
        <v>2</v>
      </c>
      <c r="PRY1216" s="205" t="s">
        <v>237</v>
      </c>
      <c r="PRZ1216" s="206">
        <v>111</v>
      </c>
      <c r="PSA1216" s="110">
        <v>211</v>
      </c>
      <c r="PSB1216" s="147">
        <v>344.68</v>
      </c>
      <c r="PSC1216" s="109" t="s">
        <v>30</v>
      </c>
      <c r="PSD1216" s="256" t="s">
        <v>26</v>
      </c>
      <c r="PSE1216" s="204">
        <v>7</v>
      </c>
      <c r="PSF1216" s="204">
        <v>2</v>
      </c>
      <c r="PSG1216" s="205" t="s">
        <v>237</v>
      </c>
      <c r="PSH1216" s="206">
        <v>111</v>
      </c>
      <c r="PSI1216" s="110">
        <v>211</v>
      </c>
      <c r="PSJ1216" s="147">
        <v>344.68</v>
      </c>
      <c r="PSK1216" s="109" t="s">
        <v>30</v>
      </c>
      <c r="PSL1216" s="256" t="s">
        <v>26</v>
      </c>
      <c r="PSM1216" s="204">
        <v>7</v>
      </c>
      <c r="PSN1216" s="204">
        <v>2</v>
      </c>
      <c r="PSO1216" s="205" t="s">
        <v>237</v>
      </c>
      <c r="PSP1216" s="206">
        <v>111</v>
      </c>
      <c r="PSQ1216" s="110">
        <v>211</v>
      </c>
      <c r="PSR1216" s="147">
        <v>344.68</v>
      </c>
      <c r="PSS1216" s="109" t="s">
        <v>30</v>
      </c>
      <c r="PST1216" s="256" t="s">
        <v>26</v>
      </c>
      <c r="PSU1216" s="204">
        <v>7</v>
      </c>
      <c r="PSV1216" s="204">
        <v>2</v>
      </c>
      <c r="PSW1216" s="205" t="s">
        <v>237</v>
      </c>
      <c r="PSX1216" s="206">
        <v>111</v>
      </c>
      <c r="PSY1216" s="110">
        <v>211</v>
      </c>
      <c r="PSZ1216" s="147">
        <v>344.68</v>
      </c>
      <c r="PTA1216" s="109" t="s">
        <v>30</v>
      </c>
      <c r="PTB1216" s="256" t="s">
        <v>26</v>
      </c>
      <c r="PTC1216" s="204">
        <v>7</v>
      </c>
      <c r="PTD1216" s="204">
        <v>2</v>
      </c>
      <c r="PTE1216" s="205" t="s">
        <v>237</v>
      </c>
      <c r="PTF1216" s="206">
        <v>111</v>
      </c>
      <c r="PTG1216" s="110">
        <v>211</v>
      </c>
      <c r="PTH1216" s="147">
        <v>344.68</v>
      </c>
      <c r="PTI1216" s="109" t="s">
        <v>30</v>
      </c>
      <c r="PTJ1216" s="256" t="s">
        <v>26</v>
      </c>
      <c r="PTK1216" s="204">
        <v>7</v>
      </c>
      <c r="PTL1216" s="204">
        <v>2</v>
      </c>
      <c r="PTM1216" s="205" t="s">
        <v>237</v>
      </c>
      <c r="PTN1216" s="206">
        <v>111</v>
      </c>
      <c r="PTO1216" s="110">
        <v>211</v>
      </c>
      <c r="PTP1216" s="147">
        <v>344.68</v>
      </c>
      <c r="PTQ1216" s="109" t="s">
        <v>30</v>
      </c>
      <c r="PTR1216" s="256" t="s">
        <v>26</v>
      </c>
      <c r="PTS1216" s="204">
        <v>7</v>
      </c>
      <c r="PTT1216" s="204">
        <v>2</v>
      </c>
      <c r="PTU1216" s="205" t="s">
        <v>237</v>
      </c>
      <c r="PTV1216" s="206">
        <v>111</v>
      </c>
      <c r="PTW1216" s="110">
        <v>211</v>
      </c>
      <c r="PTX1216" s="147">
        <v>344.68</v>
      </c>
      <c r="PTY1216" s="109" t="s">
        <v>30</v>
      </c>
      <c r="PTZ1216" s="256" t="s">
        <v>26</v>
      </c>
      <c r="PUA1216" s="204">
        <v>7</v>
      </c>
      <c r="PUB1216" s="204">
        <v>2</v>
      </c>
      <c r="PUC1216" s="205" t="s">
        <v>237</v>
      </c>
      <c r="PUD1216" s="206">
        <v>111</v>
      </c>
      <c r="PUE1216" s="110">
        <v>211</v>
      </c>
      <c r="PUF1216" s="147">
        <v>344.68</v>
      </c>
      <c r="PUG1216" s="109" t="s">
        <v>30</v>
      </c>
      <c r="PUH1216" s="256" t="s">
        <v>26</v>
      </c>
      <c r="PUI1216" s="204">
        <v>7</v>
      </c>
      <c r="PUJ1216" s="204">
        <v>2</v>
      </c>
      <c r="PUK1216" s="205" t="s">
        <v>237</v>
      </c>
      <c r="PUL1216" s="206">
        <v>111</v>
      </c>
      <c r="PUM1216" s="110">
        <v>211</v>
      </c>
      <c r="PUN1216" s="147">
        <v>344.68</v>
      </c>
      <c r="PUO1216" s="109" t="s">
        <v>30</v>
      </c>
      <c r="PUP1216" s="256" t="s">
        <v>26</v>
      </c>
      <c r="PUQ1216" s="204">
        <v>7</v>
      </c>
      <c r="PUR1216" s="204">
        <v>2</v>
      </c>
      <c r="PUS1216" s="205" t="s">
        <v>237</v>
      </c>
      <c r="PUT1216" s="206">
        <v>111</v>
      </c>
      <c r="PUU1216" s="110">
        <v>211</v>
      </c>
      <c r="PUV1216" s="147">
        <v>344.68</v>
      </c>
      <c r="PUW1216" s="109" t="s">
        <v>30</v>
      </c>
      <c r="PUX1216" s="256" t="s">
        <v>26</v>
      </c>
      <c r="PUY1216" s="204">
        <v>7</v>
      </c>
      <c r="PUZ1216" s="204">
        <v>2</v>
      </c>
      <c r="PVA1216" s="205" t="s">
        <v>237</v>
      </c>
      <c r="PVB1216" s="206">
        <v>111</v>
      </c>
      <c r="PVC1216" s="110">
        <v>211</v>
      </c>
      <c r="PVD1216" s="147">
        <v>344.68</v>
      </c>
      <c r="PVE1216" s="109" t="s">
        <v>30</v>
      </c>
      <c r="PVF1216" s="256" t="s">
        <v>26</v>
      </c>
      <c r="PVG1216" s="204">
        <v>7</v>
      </c>
      <c r="PVH1216" s="204">
        <v>2</v>
      </c>
      <c r="PVI1216" s="205" t="s">
        <v>237</v>
      </c>
      <c r="PVJ1216" s="206">
        <v>111</v>
      </c>
      <c r="PVK1216" s="110">
        <v>211</v>
      </c>
      <c r="PVL1216" s="147">
        <v>344.68</v>
      </c>
      <c r="PVM1216" s="109" t="s">
        <v>30</v>
      </c>
      <c r="PVN1216" s="256" t="s">
        <v>26</v>
      </c>
      <c r="PVO1216" s="204">
        <v>7</v>
      </c>
      <c r="PVP1216" s="204">
        <v>2</v>
      </c>
      <c r="PVQ1216" s="205" t="s">
        <v>237</v>
      </c>
      <c r="PVR1216" s="206">
        <v>111</v>
      </c>
      <c r="PVS1216" s="110">
        <v>211</v>
      </c>
      <c r="PVT1216" s="147">
        <v>344.68</v>
      </c>
      <c r="PVU1216" s="109" t="s">
        <v>30</v>
      </c>
      <c r="PVV1216" s="256" t="s">
        <v>26</v>
      </c>
      <c r="PVW1216" s="204">
        <v>7</v>
      </c>
      <c r="PVX1216" s="204">
        <v>2</v>
      </c>
      <c r="PVY1216" s="205" t="s">
        <v>237</v>
      </c>
      <c r="PVZ1216" s="206">
        <v>111</v>
      </c>
      <c r="PWA1216" s="110">
        <v>211</v>
      </c>
      <c r="PWB1216" s="147">
        <v>344.68</v>
      </c>
      <c r="PWC1216" s="109" t="s">
        <v>30</v>
      </c>
      <c r="PWD1216" s="256" t="s">
        <v>26</v>
      </c>
      <c r="PWE1216" s="204">
        <v>7</v>
      </c>
      <c r="PWF1216" s="204">
        <v>2</v>
      </c>
      <c r="PWG1216" s="205" t="s">
        <v>237</v>
      </c>
      <c r="PWH1216" s="206">
        <v>111</v>
      </c>
      <c r="PWI1216" s="110">
        <v>211</v>
      </c>
      <c r="PWJ1216" s="147">
        <v>344.68</v>
      </c>
      <c r="PWK1216" s="109" t="s">
        <v>30</v>
      </c>
      <c r="PWL1216" s="256" t="s">
        <v>26</v>
      </c>
      <c r="PWM1216" s="204">
        <v>7</v>
      </c>
      <c r="PWN1216" s="204">
        <v>2</v>
      </c>
      <c r="PWO1216" s="205" t="s">
        <v>237</v>
      </c>
      <c r="PWP1216" s="206">
        <v>111</v>
      </c>
      <c r="PWQ1216" s="110">
        <v>211</v>
      </c>
      <c r="PWR1216" s="147">
        <v>344.68</v>
      </c>
      <c r="PWS1216" s="109" t="s">
        <v>30</v>
      </c>
      <c r="PWT1216" s="256" t="s">
        <v>26</v>
      </c>
      <c r="PWU1216" s="204">
        <v>7</v>
      </c>
      <c r="PWV1216" s="204">
        <v>2</v>
      </c>
      <c r="PWW1216" s="205" t="s">
        <v>237</v>
      </c>
      <c r="PWX1216" s="206">
        <v>111</v>
      </c>
      <c r="PWY1216" s="110">
        <v>211</v>
      </c>
      <c r="PWZ1216" s="147">
        <v>344.68</v>
      </c>
      <c r="PXA1216" s="109" t="s">
        <v>30</v>
      </c>
      <c r="PXB1216" s="256" t="s">
        <v>26</v>
      </c>
      <c r="PXC1216" s="204">
        <v>7</v>
      </c>
      <c r="PXD1216" s="204">
        <v>2</v>
      </c>
      <c r="PXE1216" s="205" t="s">
        <v>237</v>
      </c>
      <c r="PXF1216" s="206">
        <v>111</v>
      </c>
      <c r="PXG1216" s="110">
        <v>211</v>
      </c>
      <c r="PXH1216" s="147">
        <v>344.68</v>
      </c>
      <c r="PXI1216" s="109" t="s">
        <v>30</v>
      </c>
      <c r="PXJ1216" s="256" t="s">
        <v>26</v>
      </c>
      <c r="PXK1216" s="204">
        <v>7</v>
      </c>
      <c r="PXL1216" s="204">
        <v>2</v>
      </c>
      <c r="PXM1216" s="205" t="s">
        <v>237</v>
      </c>
      <c r="PXN1216" s="206">
        <v>111</v>
      </c>
      <c r="PXO1216" s="110">
        <v>211</v>
      </c>
      <c r="PXP1216" s="147">
        <v>344.68</v>
      </c>
      <c r="PXQ1216" s="109" t="s">
        <v>30</v>
      </c>
      <c r="PXR1216" s="256" t="s">
        <v>26</v>
      </c>
      <c r="PXS1216" s="204">
        <v>7</v>
      </c>
      <c r="PXT1216" s="204">
        <v>2</v>
      </c>
      <c r="PXU1216" s="205" t="s">
        <v>237</v>
      </c>
      <c r="PXV1216" s="206">
        <v>111</v>
      </c>
      <c r="PXW1216" s="110">
        <v>211</v>
      </c>
      <c r="PXX1216" s="147">
        <v>344.68</v>
      </c>
      <c r="PXY1216" s="109" t="s">
        <v>30</v>
      </c>
      <c r="PXZ1216" s="256" t="s">
        <v>26</v>
      </c>
      <c r="PYA1216" s="204">
        <v>7</v>
      </c>
      <c r="PYB1216" s="204">
        <v>2</v>
      </c>
      <c r="PYC1216" s="205" t="s">
        <v>237</v>
      </c>
      <c r="PYD1216" s="206">
        <v>111</v>
      </c>
      <c r="PYE1216" s="110">
        <v>211</v>
      </c>
      <c r="PYF1216" s="147">
        <v>344.68</v>
      </c>
      <c r="PYG1216" s="109" t="s">
        <v>30</v>
      </c>
      <c r="PYH1216" s="256" t="s">
        <v>26</v>
      </c>
      <c r="PYI1216" s="204">
        <v>7</v>
      </c>
      <c r="PYJ1216" s="204">
        <v>2</v>
      </c>
      <c r="PYK1216" s="205" t="s">
        <v>237</v>
      </c>
      <c r="PYL1216" s="206">
        <v>111</v>
      </c>
      <c r="PYM1216" s="110">
        <v>211</v>
      </c>
      <c r="PYN1216" s="147">
        <v>344.68</v>
      </c>
      <c r="PYO1216" s="109" t="s">
        <v>30</v>
      </c>
      <c r="PYP1216" s="256" t="s">
        <v>26</v>
      </c>
      <c r="PYQ1216" s="204">
        <v>7</v>
      </c>
      <c r="PYR1216" s="204">
        <v>2</v>
      </c>
      <c r="PYS1216" s="205" t="s">
        <v>237</v>
      </c>
      <c r="PYT1216" s="206">
        <v>111</v>
      </c>
      <c r="PYU1216" s="110">
        <v>211</v>
      </c>
      <c r="PYV1216" s="147">
        <v>344.68</v>
      </c>
      <c r="PYW1216" s="109" t="s">
        <v>30</v>
      </c>
      <c r="PYX1216" s="256" t="s">
        <v>26</v>
      </c>
      <c r="PYY1216" s="204">
        <v>7</v>
      </c>
      <c r="PYZ1216" s="204">
        <v>2</v>
      </c>
      <c r="PZA1216" s="205" t="s">
        <v>237</v>
      </c>
      <c r="PZB1216" s="206">
        <v>111</v>
      </c>
      <c r="PZC1216" s="110">
        <v>211</v>
      </c>
      <c r="PZD1216" s="147">
        <v>344.68</v>
      </c>
      <c r="PZE1216" s="109" t="s">
        <v>30</v>
      </c>
      <c r="PZF1216" s="256" t="s">
        <v>26</v>
      </c>
      <c r="PZG1216" s="204">
        <v>7</v>
      </c>
      <c r="PZH1216" s="204">
        <v>2</v>
      </c>
      <c r="PZI1216" s="205" t="s">
        <v>237</v>
      </c>
      <c r="PZJ1216" s="206">
        <v>111</v>
      </c>
      <c r="PZK1216" s="110">
        <v>211</v>
      </c>
      <c r="PZL1216" s="147">
        <v>344.68</v>
      </c>
      <c r="PZM1216" s="109" t="s">
        <v>30</v>
      </c>
      <c r="PZN1216" s="256" t="s">
        <v>26</v>
      </c>
      <c r="PZO1216" s="204">
        <v>7</v>
      </c>
      <c r="PZP1216" s="204">
        <v>2</v>
      </c>
      <c r="PZQ1216" s="205" t="s">
        <v>237</v>
      </c>
      <c r="PZR1216" s="206">
        <v>111</v>
      </c>
      <c r="PZS1216" s="110">
        <v>211</v>
      </c>
      <c r="PZT1216" s="147">
        <v>344.68</v>
      </c>
      <c r="PZU1216" s="109" t="s">
        <v>30</v>
      </c>
      <c r="PZV1216" s="256" t="s">
        <v>26</v>
      </c>
      <c r="PZW1216" s="204">
        <v>7</v>
      </c>
      <c r="PZX1216" s="204">
        <v>2</v>
      </c>
      <c r="PZY1216" s="205" t="s">
        <v>237</v>
      </c>
      <c r="PZZ1216" s="206">
        <v>111</v>
      </c>
      <c r="QAA1216" s="110">
        <v>211</v>
      </c>
      <c r="QAB1216" s="147">
        <v>344.68</v>
      </c>
      <c r="QAC1216" s="109" t="s">
        <v>30</v>
      </c>
      <c r="QAD1216" s="256" t="s">
        <v>26</v>
      </c>
      <c r="QAE1216" s="204">
        <v>7</v>
      </c>
      <c r="QAF1216" s="204">
        <v>2</v>
      </c>
      <c r="QAG1216" s="205" t="s">
        <v>237</v>
      </c>
      <c r="QAH1216" s="206">
        <v>111</v>
      </c>
      <c r="QAI1216" s="110">
        <v>211</v>
      </c>
      <c r="QAJ1216" s="147">
        <v>344.68</v>
      </c>
      <c r="QAK1216" s="109" t="s">
        <v>30</v>
      </c>
      <c r="QAL1216" s="256" t="s">
        <v>26</v>
      </c>
      <c r="QAM1216" s="204">
        <v>7</v>
      </c>
      <c r="QAN1216" s="204">
        <v>2</v>
      </c>
      <c r="QAO1216" s="205" t="s">
        <v>237</v>
      </c>
      <c r="QAP1216" s="206">
        <v>111</v>
      </c>
      <c r="QAQ1216" s="110">
        <v>211</v>
      </c>
      <c r="QAR1216" s="147">
        <v>344.68</v>
      </c>
      <c r="QAS1216" s="109" t="s">
        <v>30</v>
      </c>
      <c r="QAT1216" s="256" t="s">
        <v>26</v>
      </c>
      <c r="QAU1216" s="204">
        <v>7</v>
      </c>
      <c r="QAV1216" s="204">
        <v>2</v>
      </c>
      <c r="QAW1216" s="205" t="s">
        <v>237</v>
      </c>
      <c r="QAX1216" s="206">
        <v>111</v>
      </c>
      <c r="QAY1216" s="110">
        <v>211</v>
      </c>
      <c r="QAZ1216" s="147">
        <v>344.68</v>
      </c>
      <c r="QBA1216" s="109" t="s">
        <v>30</v>
      </c>
      <c r="QBB1216" s="256" t="s">
        <v>26</v>
      </c>
      <c r="QBC1216" s="204">
        <v>7</v>
      </c>
      <c r="QBD1216" s="204">
        <v>2</v>
      </c>
      <c r="QBE1216" s="205" t="s">
        <v>237</v>
      </c>
      <c r="QBF1216" s="206">
        <v>111</v>
      </c>
      <c r="QBG1216" s="110">
        <v>211</v>
      </c>
      <c r="QBH1216" s="147">
        <v>344.68</v>
      </c>
      <c r="QBI1216" s="109" t="s">
        <v>30</v>
      </c>
      <c r="QBJ1216" s="256" t="s">
        <v>26</v>
      </c>
      <c r="QBK1216" s="204">
        <v>7</v>
      </c>
      <c r="QBL1216" s="204">
        <v>2</v>
      </c>
      <c r="QBM1216" s="205" t="s">
        <v>237</v>
      </c>
      <c r="QBN1216" s="206">
        <v>111</v>
      </c>
      <c r="QBO1216" s="110">
        <v>211</v>
      </c>
      <c r="QBP1216" s="147">
        <v>344.68</v>
      </c>
      <c r="QBQ1216" s="109" t="s">
        <v>30</v>
      </c>
      <c r="QBR1216" s="256" t="s">
        <v>26</v>
      </c>
      <c r="QBS1216" s="204">
        <v>7</v>
      </c>
      <c r="QBT1216" s="204">
        <v>2</v>
      </c>
      <c r="QBU1216" s="205" t="s">
        <v>237</v>
      </c>
      <c r="QBV1216" s="206">
        <v>111</v>
      </c>
      <c r="QBW1216" s="110">
        <v>211</v>
      </c>
      <c r="QBX1216" s="147">
        <v>344.68</v>
      </c>
      <c r="QBY1216" s="109" t="s">
        <v>30</v>
      </c>
      <c r="QBZ1216" s="256" t="s">
        <v>26</v>
      </c>
      <c r="QCA1216" s="204">
        <v>7</v>
      </c>
      <c r="QCB1216" s="204">
        <v>2</v>
      </c>
      <c r="QCC1216" s="205" t="s">
        <v>237</v>
      </c>
      <c r="QCD1216" s="206">
        <v>111</v>
      </c>
      <c r="QCE1216" s="110">
        <v>211</v>
      </c>
      <c r="QCF1216" s="147">
        <v>344.68</v>
      </c>
      <c r="QCG1216" s="109" t="s">
        <v>30</v>
      </c>
      <c r="QCH1216" s="256" t="s">
        <v>26</v>
      </c>
      <c r="QCI1216" s="204">
        <v>7</v>
      </c>
      <c r="QCJ1216" s="204">
        <v>2</v>
      </c>
      <c r="QCK1216" s="205" t="s">
        <v>237</v>
      </c>
      <c r="QCL1216" s="206">
        <v>111</v>
      </c>
      <c r="QCM1216" s="110">
        <v>211</v>
      </c>
      <c r="QCN1216" s="147">
        <v>344.68</v>
      </c>
      <c r="QCO1216" s="109" t="s">
        <v>30</v>
      </c>
      <c r="QCP1216" s="256" t="s">
        <v>26</v>
      </c>
      <c r="QCQ1216" s="204">
        <v>7</v>
      </c>
      <c r="QCR1216" s="204">
        <v>2</v>
      </c>
      <c r="QCS1216" s="205" t="s">
        <v>237</v>
      </c>
      <c r="QCT1216" s="206">
        <v>111</v>
      </c>
      <c r="QCU1216" s="110">
        <v>211</v>
      </c>
      <c r="QCV1216" s="147">
        <v>344.68</v>
      </c>
      <c r="QCW1216" s="109" t="s">
        <v>30</v>
      </c>
      <c r="QCX1216" s="256" t="s">
        <v>26</v>
      </c>
      <c r="QCY1216" s="204">
        <v>7</v>
      </c>
      <c r="QCZ1216" s="204">
        <v>2</v>
      </c>
      <c r="QDA1216" s="205" t="s">
        <v>237</v>
      </c>
      <c r="QDB1216" s="206">
        <v>111</v>
      </c>
      <c r="QDC1216" s="110">
        <v>211</v>
      </c>
      <c r="QDD1216" s="147">
        <v>344.68</v>
      </c>
      <c r="QDE1216" s="109" t="s">
        <v>30</v>
      </c>
      <c r="QDF1216" s="256" t="s">
        <v>26</v>
      </c>
      <c r="QDG1216" s="204">
        <v>7</v>
      </c>
      <c r="QDH1216" s="204">
        <v>2</v>
      </c>
      <c r="QDI1216" s="205" t="s">
        <v>237</v>
      </c>
      <c r="QDJ1216" s="206">
        <v>111</v>
      </c>
      <c r="QDK1216" s="110">
        <v>211</v>
      </c>
      <c r="QDL1216" s="147">
        <v>344.68</v>
      </c>
      <c r="QDM1216" s="109" t="s">
        <v>30</v>
      </c>
      <c r="QDN1216" s="256" t="s">
        <v>26</v>
      </c>
      <c r="QDO1216" s="204">
        <v>7</v>
      </c>
      <c r="QDP1216" s="204">
        <v>2</v>
      </c>
      <c r="QDQ1216" s="205" t="s">
        <v>237</v>
      </c>
      <c r="QDR1216" s="206">
        <v>111</v>
      </c>
      <c r="QDS1216" s="110">
        <v>211</v>
      </c>
      <c r="QDT1216" s="147">
        <v>344.68</v>
      </c>
      <c r="QDU1216" s="109" t="s">
        <v>30</v>
      </c>
      <c r="QDV1216" s="256" t="s">
        <v>26</v>
      </c>
      <c r="QDW1216" s="204">
        <v>7</v>
      </c>
      <c r="QDX1216" s="204">
        <v>2</v>
      </c>
      <c r="QDY1216" s="205" t="s">
        <v>237</v>
      </c>
      <c r="QDZ1216" s="206">
        <v>111</v>
      </c>
      <c r="QEA1216" s="110">
        <v>211</v>
      </c>
      <c r="QEB1216" s="147">
        <v>344.68</v>
      </c>
      <c r="QEC1216" s="109" t="s">
        <v>30</v>
      </c>
      <c r="QED1216" s="256" t="s">
        <v>26</v>
      </c>
      <c r="QEE1216" s="204">
        <v>7</v>
      </c>
      <c r="QEF1216" s="204">
        <v>2</v>
      </c>
      <c r="QEG1216" s="205" t="s">
        <v>237</v>
      </c>
      <c r="QEH1216" s="206">
        <v>111</v>
      </c>
      <c r="QEI1216" s="110">
        <v>211</v>
      </c>
      <c r="QEJ1216" s="147">
        <v>344.68</v>
      </c>
      <c r="QEK1216" s="109" t="s">
        <v>30</v>
      </c>
      <c r="QEL1216" s="256" t="s">
        <v>26</v>
      </c>
      <c r="QEM1216" s="204">
        <v>7</v>
      </c>
      <c r="QEN1216" s="204">
        <v>2</v>
      </c>
      <c r="QEO1216" s="205" t="s">
        <v>237</v>
      </c>
      <c r="QEP1216" s="206">
        <v>111</v>
      </c>
      <c r="QEQ1216" s="110">
        <v>211</v>
      </c>
      <c r="QER1216" s="147">
        <v>344.68</v>
      </c>
      <c r="QES1216" s="109" t="s">
        <v>30</v>
      </c>
      <c r="QET1216" s="256" t="s">
        <v>26</v>
      </c>
      <c r="QEU1216" s="204">
        <v>7</v>
      </c>
      <c r="QEV1216" s="204">
        <v>2</v>
      </c>
      <c r="QEW1216" s="205" t="s">
        <v>237</v>
      </c>
      <c r="QEX1216" s="206">
        <v>111</v>
      </c>
      <c r="QEY1216" s="110">
        <v>211</v>
      </c>
      <c r="QEZ1216" s="147">
        <v>344.68</v>
      </c>
      <c r="QFA1216" s="109" t="s">
        <v>30</v>
      </c>
      <c r="QFB1216" s="256" t="s">
        <v>26</v>
      </c>
      <c r="QFC1216" s="204">
        <v>7</v>
      </c>
      <c r="QFD1216" s="204">
        <v>2</v>
      </c>
      <c r="QFE1216" s="205" t="s">
        <v>237</v>
      </c>
      <c r="QFF1216" s="206">
        <v>111</v>
      </c>
      <c r="QFG1216" s="110">
        <v>211</v>
      </c>
      <c r="QFH1216" s="147">
        <v>344.68</v>
      </c>
      <c r="QFI1216" s="109" t="s">
        <v>30</v>
      </c>
      <c r="QFJ1216" s="256" t="s">
        <v>26</v>
      </c>
      <c r="QFK1216" s="204">
        <v>7</v>
      </c>
      <c r="QFL1216" s="204">
        <v>2</v>
      </c>
      <c r="QFM1216" s="205" t="s">
        <v>237</v>
      </c>
      <c r="QFN1216" s="206">
        <v>111</v>
      </c>
      <c r="QFO1216" s="110">
        <v>211</v>
      </c>
      <c r="QFP1216" s="147">
        <v>344.68</v>
      </c>
      <c r="QFQ1216" s="109" t="s">
        <v>30</v>
      </c>
      <c r="QFR1216" s="256" t="s">
        <v>26</v>
      </c>
      <c r="QFS1216" s="204">
        <v>7</v>
      </c>
      <c r="QFT1216" s="204">
        <v>2</v>
      </c>
      <c r="QFU1216" s="205" t="s">
        <v>237</v>
      </c>
      <c r="QFV1216" s="206">
        <v>111</v>
      </c>
      <c r="QFW1216" s="110">
        <v>211</v>
      </c>
      <c r="QFX1216" s="147">
        <v>344.68</v>
      </c>
      <c r="QFY1216" s="109" t="s">
        <v>30</v>
      </c>
      <c r="QFZ1216" s="256" t="s">
        <v>26</v>
      </c>
      <c r="QGA1216" s="204">
        <v>7</v>
      </c>
      <c r="QGB1216" s="204">
        <v>2</v>
      </c>
      <c r="QGC1216" s="205" t="s">
        <v>237</v>
      </c>
      <c r="QGD1216" s="206">
        <v>111</v>
      </c>
      <c r="QGE1216" s="110">
        <v>211</v>
      </c>
      <c r="QGF1216" s="147">
        <v>344.68</v>
      </c>
      <c r="QGG1216" s="109" t="s">
        <v>30</v>
      </c>
      <c r="QGH1216" s="256" t="s">
        <v>26</v>
      </c>
      <c r="QGI1216" s="204">
        <v>7</v>
      </c>
      <c r="QGJ1216" s="204">
        <v>2</v>
      </c>
      <c r="QGK1216" s="205" t="s">
        <v>237</v>
      </c>
      <c r="QGL1216" s="206">
        <v>111</v>
      </c>
      <c r="QGM1216" s="110">
        <v>211</v>
      </c>
      <c r="QGN1216" s="147">
        <v>344.68</v>
      </c>
      <c r="QGO1216" s="109" t="s">
        <v>30</v>
      </c>
      <c r="QGP1216" s="256" t="s">
        <v>26</v>
      </c>
      <c r="QGQ1216" s="204">
        <v>7</v>
      </c>
      <c r="QGR1216" s="204">
        <v>2</v>
      </c>
      <c r="QGS1216" s="205" t="s">
        <v>237</v>
      </c>
      <c r="QGT1216" s="206">
        <v>111</v>
      </c>
      <c r="QGU1216" s="110">
        <v>211</v>
      </c>
      <c r="QGV1216" s="147">
        <v>344.68</v>
      </c>
      <c r="QGW1216" s="109" t="s">
        <v>30</v>
      </c>
      <c r="QGX1216" s="256" t="s">
        <v>26</v>
      </c>
      <c r="QGY1216" s="204">
        <v>7</v>
      </c>
      <c r="QGZ1216" s="204">
        <v>2</v>
      </c>
      <c r="QHA1216" s="205" t="s">
        <v>237</v>
      </c>
      <c r="QHB1216" s="206">
        <v>111</v>
      </c>
      <c r="QHC1216" s="110">
        <v>211</v>
      </c>
      <c r="QHD1216" s="147">
        <v>344.68</v>
      </c>
      <c r="QHE1216" s="109" t="s">
        <v>30</v>
      </c>
      <c r="QHF1216" s="256" t="s">
        <v>26</v>
      </c>
      <c r="QHG1216" s="204">
        <v>7</v>
      </c>
      <c r="QHH1216" s="204">
        <v>2</v>
      </c>
      <c r="QHI1216" s="205" t="s">
        <v>237</v>
      </c>
      <c r="QHJ1216" s="206">
        <v>111</v>
      </c>
      <c r="QHK1216" s="110">
        <v>211</v>
      </c>
      <c r="QHL1216" s="147">
        <v>344.68</v>
      </c>
      <c r="QHM1216" s="109" t="s">
        <v>30</v>
      </c>
      <c r="QHN1216" s="256" t="s">
        <v>26</v>
      </c>
      <c r="QHO1216" s="204">
        <v>7</v>
      </c>
      <c r="QHP1216" s="204">
        <v>2</v>
      </c>
      <c r="QHQ1216" s="205" t="s">
        <v>237</v>
      </c>
      <c r="QHR1216" s="206">
        <v>111</v>
      </c>
      <c r="QHS1216" s="110">
        <v>211</v>
      </c>
      <c r="QHT1216" s="147">
        <v>344.68</v>
      </c>
      <c r="QHU1216" s="109" t="s">
        <v>30</v>
      </c>
      <c r="QHV1216" s="256" t="s">
        <v>26</v>
      </c>
      <c r="QHW1216" s="204">
        <v>7</v>
      </c>
      <c r="QHX1216" s="204">
        <v>2</v>
      </c>
      <c r="QHY1216" s="205" t="s">
        <v>237</v>
      </c>
      <c r="QHZ1216" s="206">
        <v>111</v>
      </c>
      <c r="QIA1216" s="110">
        <v>211</v>
      </c>
      <c r="QIB1216" s="147">
        <v>344.68</v>
      </c>
      <c r="QIC1216" s="109" t="s">
        <v>30</v>
      </c>
      <c r="QID1216" s="256" t="s">
        <v>26</v>
      </c>
      <c r="QIE1216" s="204">
        <v>7</v>
      </c>
      <c r="QIF1216" s="204">
        <v>2</v>
      </c>
      <c r="QIG1216" s="205" t="s">
        <v>237</v>
      </c>
      <c r="QIH1216" s="206">
        <v>111</v>
      </c>
      <c r="QII1216" s="110">
        <v>211</v>
      </c>
      <c r="QIJ1216" s="147">
        <v>344.68</v>
      </c>
      <c r="QIK1216" s="109" t="s">
        <v>30</v>
      </c>
      <c r="QIL1216" s="256" t="s">
        <v>26</v>
      </c>
      <c r="QIM1216" s="204">
        <v>7</v>
      </c>
      <c r="QIN1216" s="204">
        <v>2</v>
      </c>
      <c r="QIO1216" s="205" t="s">
        <v>237</v>
      </c>
      <c r="QIP1216" s="206">
        <v>111</v>
      </c>
      <c r="QIQ1216" s="110">
        <v>211</v>
      </c>
      <c r="QIR1216" s="147">
        <v>344.68</v>
      </c>
      <c r="QIS1216" s="109" t="s">
        <v>30</v>
      </c>
      <c r="QIT1216" s="256" t="s">
        <v>26</v>
      </c>
      <c r="QIU1216" s="204">
        <v>7</v>
      </c>
      <c r="QIV1216" s="204">
        <v>2</v>
      </c>
      <c r="QIW1216" s="205" t="s">
        <v>237</v>
      </c>
      <c r="QIX1216" s="206">
        <v>111</v>
      </c>
      <c r="QIY1216" s="110">
        <v>211</v>
      </c>
      <c r="QIZ1216" s="147">
        <v>344.68</v>
      </c>
      <c r="QJA1216" s="109" t="s">
        <v>30</v>
      </c>
      <c r="QJB1216" s="256" t="s">
        <v>26</v>
      </c>
      <c r="QJC1216" s="204">
        <v>7</v>
      </c>
      <c r="QJD1216" s="204">
        <v>2</v>
      </c>
      <c r="QJE1216" s="205" t="s">
        <v>237</v>
      </c>
      <c r="QJF1216" s="206">
        <v>111</v>
      </c>
      <c r="QJG1216" s="110">
        <v>211</v>
      </c>
      <c r="QJH1216" s="147">
        <v>344.68</v>
      </c>
      <c r="QJI1216" s="109" t="s">
        <v>30</v>
      </c>
      <c r="QJJ1216" s="256" t="s">
        <v>26</v>
      </c>
      <c r="QJK1216" s="204">
        <v>7</v>
      </c>
      <c r="QJL1216" s="204">
        <v>2</v>
      </c>
      <c r="QJM1216" s="205" t="s">
        <v>237</v>
      </c>
      <c r="QJN1216" s="206">
        <v>111</v>
      </c>
      <c r="QJO1216" s="110">
        <v>211</v>
      </c>
      <c r="QJP1216" s="147">
        <v>344.68</v>
      </c>
      <c r="QJQ1216" s="109" t="s">
        <v>30</v>
      </c>
      <c r="QJR1216" s="256" t="s">
        <v>26</v>
      </c>
      <c r="QJS1216" s="204">
        <v>7</v>
      </c>
      <c r="QJT1216" s="204">
        <v>2</v>
      </c>
      <c r="QJU1216" s="205" t="s">
        <v>237</v>
      </c>
      <c r="QJV1216" s="206">
        <v>111</v>
      </c>
      <c r="QJW1216" s="110">
        <v>211</v>
      </c>
      <c r="QJX1216" s="147">
        <v>344.68</v>
      </c>
      <c r="QJY1216" s="109" t="s">
        <v>30</v>
      </c>
      <c r="QJZ1216" s="256" t="s">
        <v>26</v>
      </c>
      <c r="QKA1216" s="204">
        <v>7</v>
      </c>
      <c r="QKB1216" s="204">
        <v>2</v>
      </c>
      <c r="QKC1216" s="205" t="s">
        <v>237</v>
      </c>
      <c r="QKD1216" s="206">
        <v>111</v>
      </c>
      <c r="QKE1216" s="110">
        <v>211</v>
      </c>
      <c r="QKF1216" s="147">
        <v>344.68</v>
      </c>
      <c r="QKG1216" s="109" t="s">
        <v>30</v>
      </c>
      <c r="QKH1216" s="256" t="s">
        <v>26</v>
      </c>
      <c r="QKI1216" s="204">
        <v>7</v>
      </c>
      <c r="QKJ1216" s="204">
        <v>2</v>
      </c>
      <c r="QKK1216" s="205" t="s">
        <v>237</v>
      </c>
      <c r="QKL1216" s="206">
        <v>111</v>
      </c>
      <c r="QKM1216" s="110">
        <v>211</v>
      </c>
      <c r="QKN1216" s="147">
        <v>344.68</v>
      </c>
      <c r="QKO1216" s="109" t="s">
        <v>30</v>
      </c>
      <c r="QKP1216" s="256" t="s">
        <v>26</v>
      </c>
      <c r="QKQ1216" s="204">
        <v>7</v>
      </c>
      <c r="QKR1216" s="204">
        <v>2</v>
      </c>
      <c r="QKS1216" s="205" t="s">
        <v>237</v>
      </c>
      <c r="QKT1216" s="206">
        <v>111</v>
      </c>
      <c r="QKU1216" s="110">
        <v>211</v>
      </c>
      <c r="QKV1216" s="147">
        <v>344.68</v>
      </c>
      <c r="QKW1216" s="109" t="s">
        <v>30</v>
      </c>
      <c r="QKX1216" s="256" t="s">
        <v>26</v>
      </c>
      <c r="QKY1216" s="204">
        <v>7</v>
      </c>
      <c r="QKZ1216" s="204">
        <v>2</v>
      </c>
      <c r="QLA1216" s="205" t="s">
        <v>237</v>
      </c>
      <c r="QLB1216" s="206">
        <v>111</v>
      </c>
      <c r="QLC1216" s="110">
        <v>211</v>
      </c>
      <c r="QLD1216" s="147">
        <v>344.68</v>
      </c>
      <c r="QLE1216" s="109" t="s">
        <v>30</v>
      </c>
      <c r="QLF1216" s="256" t="s">
        <v>26</v>
      </c>
      <c r="QLG1216" s="204">
        <v>7</v>
      </c>
      <c r="QLH1216" s="204">
        <v>2</v>
      </c>
      <c r="QLI1216" s="205" t="s">
        <v>237</v>
      </c>
      <c r="QLJ1216" s="206">
        <v>111</v>
      </c>
      <c r="QLK1216" s="110">
        <v>211</v>
      </c>
      <c r="QLL1216" s="147">
        <v>344.68</v>
      </c>
      <c r="QLM1216" s="109" t="s">
        <v>30</v>
      </c>
      <c r="QLN1216" s="256" t="s">
        <v>26</v>
      </c>
      <c r="QLO1216" s="204">
        <v>7</v>
      </c>
      <c r="QLP1216" s="204">
        <v>2</v>
      </c>
      <c r="QLQ1216" s="205" t="s">
        <v>237</v>
      </c>
      <c r="QLR1216" s="206">
        <v>111</v>
      </c>
      <c r="QLS1216" s="110">
        <v>211</v>
      </c>
      <c r="QLT1216" s="147">
        <v>344.68</v>
      </c>
      <c r="QLU1216" s="109" t="s">
        <v>30</v>
      </c>
      <c r="QLV1216" s="256" t="s">
        <v>26</v>
      </c>
      <c r="QLW1216" s="204">
        <v>7</v>
      </c>
      <c r="QLX1216" s="204">
        <v>2</v>
      </c>
      <c r="QLY1216" s="205" t="s">
        <v>237</v>
      </c>
      <c r="QLZ1216" s="206">
        <v>111</v>
      </c>
      <c r="QMA1216" s="110">
        <v>211</v>
      </c>
      <c r="QMB1216" s="147">
        <v>344.68</v>
      </c>
      <c r="QMC1216" s="109" t="s">
        <v>30</v>
      </c>
      <c r="QMD1216" s="256" t="s">
        <v>26</v>
      </c>
      <c r="QME1216" s="204">
        <v>7</v>
      </c>
      <c r="QMF1216" s="204">
        <v>2</v>
      </c>
      <c r="QMG1216" s="205" t="s">
        <v>237</v>
      </c>
      <c r="QMH1216" s="206">
        <v>111</v>
      </c>
      <c r="QMI1216" s="110">
        <v>211</v>
      </c>
      <c r="QMJ1216" s="147">
        <v>344.68</v>
      </c>
      <c r="QMK1216" s="109" t="s">
        <v>30</v>
      </c>
      <c r="QML1216" s="256" t="s">
        <v>26</v>
      </c>
      <c r="QMM1216" s="204">
        <v>7</v>
      </c>
      <c r="QMN1216" s="204">
        <v>2</v>
      </c>
      <c r="QMO1216" s="205" t="s">
        <v>237</v>
      </c>
      <c r="QMP1216" s="206">
        <v>111</v>
      </c>
      <c r="QMQ1216" s="110">
        <v>211</v>
      </c>
      <c r="QMR1216" s="147">
        <v>344.68</v>
      </c>
      <c r="QMS1216" s="109" t="s">
        <v>30</v>
      </c>
      <c r="QMT1216" s="256" t="s">
        <v>26</v>
      </c>
      <c r="QMU1216" s="204">
        <v>7</v>
      </c>
      <c r="QMV1216" s="204">
        <v>2</v>
      </c>
      <c r="QMW1216" s="205" t="s">
        <v>237</v>
      </c>
      <c r="QMX1216" s="206">
        <v>111</v>
      </c>
      <c r="QMY1216" s="110">
        <v>211</v>
      </c>
      <c r="QMZ1216" s="147">
        <v>344.68</v>
      </c>
      <c r="QNA1216" s="109" t="s">
        <v>30</v>
      </c>
      <c r="QNB1216" s="256" t="s">
        <v>26</v>
      </c>
      <c r="QNC1216" s="204">
        <v>7</v>
      </c>
      <c r="QND1216" s="204">
        <v>2</v>
      </c>
      <c r="QNE1216" s="205" t="s">
        <v>237</v>
      </c>
      <c r="QNF1216" s="206">
        <v>111</v>
      </c>
      <c r="QNG1216" s="110">
        <v>211</v>
      </c>
      <c r="QNH1216" s="147">
        <v>344.68</v>
      </c>
      <c r="QNI1216" s="109" t="s">
        <v>30</v>
      </c>
      <c r="QNJ1216" s="256" t="s">
        <v>26</v>
      </c>
      <c r="QNK1216" s="204">
        <v>7</v>
      </c>
      <c r="QNL1216" s="204">
        <v>2</v>
      </c>
      <c r="QNM1216" s="205" t="s">
        <v>237</v>
      </c>
      <c r="QNN1216" s="206">
        <v>111</v>
      </c>
      <c r="QNO1216" s="110">
        <v>211</v>
      </c>
      <c r="QNP1216" s="147">
        <v>344.68</v>
      </c>
      <c r="QNQ1216" s="109" t="s">
        <v>30</v>
      </c>
      <c r="QNR1216" s="256" t="s">
        <v>26</v>
      </c>
      <c r="QNS1216" s="204">
        <v>7</v>
      </c>
      <c r="QNT1216" s="204">
        <v>2</v>
      </c>
      <c r="QNU1216" s="205" t="s">
        <v>237</v>
      </c>
      <c r="QNV1216" s="206">
        <v>111</v>
      </c>
      <c r="QNW1216" s="110">
        <v>211</v>
      </c>
      <c r="QNX1216" s="147">
        <v>344.68</v>
      </c>
      <c r="QNY1216" s="109" t="s">
        <v>30</v>
      </c>
      <c r="QNZ1216" s="256" t="s">
        <v>26</v>
      </c>
      <c r="QOA1216" s="204">
        <v>7</v>
      </c>
      <c r="QOB1216" s="204">
        <v>2</v>
      </c>
      <c r="QOC1216" s="205" t="s">
        <v>237</v>
      </c>
      <c r="QOD1216" s="206">
        <v>111</v>
      </c>
      <c r="QOE1216" s="110">
        <v>211</v>
      </c>
      <c r="QOF1216" s="147">
        <v>344.68</v>
      </c>
      <c r="QOG1216" s="109" t="s">
        <v>30</v>
      </c>
      <c r="QOH1216" s="256" t="s">
        <v>26</v>
      </c>
      <c r="QOI1216" s="204">
        <v>7</v>
      </c>
      <c r="QOJ1216" s="204">
        <v>2</v>
      </c>
      <c r="QOK1216" s="205" t="s">
        <v>237</v>
      </c>
      <c r="QOL1216" s="206">
        <v>111</v>
      </c>
      <c r="QOM1216" s="110">
        <v>211</v>
      </c>
      <c r="QON1216" s="147">
        <v>344.68</v>
      </c>
      <c r="QOO1216" s="109" t="s">
        <v>30</v>
      </c>
      <c r="QOP1216" s="256" t="s">
        <v>26</v>
      </c>
      <c r="QOQ1216" s="204">
        <v>7</v>
      </c>
      <c r="QOR1216" s="204">
        <v>2</v>
      </c>
      <c r="QOS1216" s="205" t="s">
        <v>237</v>
      </c>
      <c r="QOT1216" s="206">
        <v>111</v>
      </c>
      <c r="QOU1216" s="110">
        <v>211</v>
      </c>
      <c r="QOV1216" s="147">
        <v>344.68</v>
      </c>
      <c r="QOW1216" s="109" t="s">
        <v>30</v>
      </c>
      <c r="QOX1216" s="256" t="s">
        <v>26</v>
      </c>
      <c r="QOY1216" s="204">
        <v>7</v>
      </c>
      <c r="QOZ1216" s="204">
        <v>2</v>
      </c>
      <c r="QPA1216" s="205" t="s">
        <v>237</v>
      </c>
      <c r="QPB1216" s="206">
        <v>111</v>
      </c>
      <c r="QPC1216" s="110">
        <v>211</v>
      </c>
      <c r="QPD1216" s="147">
        <v>344.68</v>
      </c>
      <c r="QPE1216" s="109" t="s">
        <v>30</v>
      </c>
      <c r="QPF1216" s="256" t="s">
        <v>26</v>
      </c>
      <c r="QPG1216" s="204">
        <v>7</v>
      </c>
      <c r="QPH1216" s="204">
        <v>2</v>
      </c>
      <c r="QPI1216" s="205" t="s">
        <v>237</v>
      </c>
      <c r="QPJ1216" s="206">
        <v>111</v>
      </c>
      <c r="QPK1216" s="110">
        <v>211</v>
      </c>
      <c r="QPL1216" s="147">
        <v>344.68</v>
      </c>
      <c r="QPM1216" s="109" t="s">
        <v>30</v>
      </c>
      <c r="QPN1216" s="256" t="s">
        <v>26</v>
      </c>
      <c r="QPO1216" s="204">
        <v>7</v>
      </c>
      <c r="QPP1216" s="204">
        <v>2</v>
      </c>
      <c r="QPQ1216" s="205" t="s">
        <v>237</v>
      </c>
      <c r="QPR1216" s="206">
        <v>111</v>
      </c>
      <c r="QPS1216" s="110">
        <v>211</v>
      </c>
      <c r="QPT1216" s="147">
        <v>344.68</v>
      </c>
      <c r="QPU1216" s="109" t="s">
        <v>30</v>
      </c>
      <c r="QPV1216" s="256" t="s">
        <v>26</v>
      </c>
      <c r="QPW1216" s="204">
        <v>7</v>
      </c>
      <c r="QPX1216" s="204">
        <v>2</v>
      </c>
      <c r="QPY1216" s="205" t="s">
        <v>237</v>
      </c>
      <c r="QPZ1216" s="206">
        <v>111</v>
      </c>
      <c r="QQA1216" s="110">
        <v>211</v>
      </c>
      <c r="QQB1216" s="147">
        <v>344.68</v>
      </c>
      <c r="QQC1216" s="109" t="s">
        <v>30</v>
      </c>
      <c r="QQD1216" s="256" t="s">
        <v>26</v>
      </c>
      <c r="QQE1216" s="204">
        <v>7</v>
      </c>
      <c r="QQF1216" s="204">
        <v>2</v>
      </c>
      <c r="QQG1216" s="205" t="s">
        <v>237</v>
      </c>
      <c r="QQH1216" s="206">
        <v>111</v>
      </c>
      <c r="QQI1216" s="110">
        <v>211</v>
      </c>
      <c r="QQJ1216" s="147">
        <v>344.68</v>
      </c>
      <c r="QQK1216" s="109" t="s">
        <v>30</v>
      </c>
      <c r="QQL1216" s="256" t="s">
        <v>26</v>
      </c>
      <c r="QQM1216" s="204">
        <v>7</v>
      </c>
      <c r="QQN1216" s="204">
        <v>2</v>
      </c>
      <c r="QQO1216" s="205" t="s">
        <v>237</v>
      </c>
      <c r="QQP1216" s="206">
        <v>111</v>
      </c>
      <c r="QQQ1216" s="110">
        <v>211</v>
      </c>
      <c r="QQR1216" s="147">
        <v>344.68</v>
      </c>
      <c r="QQS1216" s="109" t="s">
        <v>30</v>
      </c>
      <c r="QQT1216" s="256" t="s">
        <v>26</v>
      </c>
      <c r="QQU1216" s="204">
        <v>7</v>
      </c>
      <c r="QQV1216" s="204">
        <v>2</v>
      </c>
      <c r="QQW1216" s="205" t="s">
        <v>237</v>
      </c>
      <c r="QQX1216" s="206">
        <v>111</v>
      </c>
      <c r="QQY1216" s="110">
        <v>211</v>
      </c>
      <c r="QQZ1216" s="147">
        <v>344.68</v>
      </c>
      <c r="QRA1216" s="109" t="s">
        <v>30</v>
      </c>
      <c r="QRB1216" s="256" t="s">
        <v>26</v>
      </c>
      <c r="QRC1216" s="204">
        <v>7</v>
      </c>
      <c r="QRD1216" s="204">
        <v>2</v>
      </c>
      <c r="QRE1216" s="205" t="s">
        <v>237</v>
      </c>
      <c r="QRF1216" s="206">
        <v>111</v>
      </c>
      <c r="QRG1216" s="110">
        <v>211</v>
      </c>
      <c r="QRH1216" s="147">
        <v>344.68</v>
      </c>
      <c r="QRI1216" s="109" t="s">
        <v>30</v>
      </c>
      <c r="QRJ1216" s="256" t="s">
        <v>26</v>
      </c>
      <c r="QRK1216" s="204">
        <v>7</v>
      </c>
      <c r="QRL1216" s="204">
        <v>2</v>
      </c>
      <c r="QRM1216" s="205" t="s">
        <v>237</v>
      </c>
      <c r="QRN1216" s="206">
        <v>111</v>
      </c>
      <c r="QRO1216" s="110">
        <v>211</v>
      </c>
      <c r="QRP1216" s="147">
        <v>344.68</v>
      </c>
      <c r="QRQ1216" s="109" t="s">
        <v>30</v>
      </c>
      <c r="QRR1216" s="256" t="s">
        <v>26</v>
      </c>
      <c r="QRS1216" s="204">
        <v>7</v>
      </c>
      <c r="QRT1216" s="204">
        <v>2</v>
      </c>
      <c r="QRU1216" s="205" t="s">
        <v>237</v>
      </c>
      <c r="QRV1216" s="206">
        <v>111</v>
      </c>
      <c r="QRW1216" s="110">
        <v>211</v>
      </c>
      <c r="QRX1216" s="147">
        <v>344.68</v>
      </c>
      <c r="QRY1216" s="109" t="s">
        <v>30</v>
      </c>
      <c r="QRZ1216" s="256" t="s">
        <v>26</v>
      </c>
      <c r="QSA1216" s="204">
        <v>7</v>
      </c>
      <c r="QSB1216" s="204">
        <v>2</v>
      </c>
      <c r="QSC1216" s="205" t="s">
        <v>237</v>
      </c>
      <c r="QSD1216" s="206">
        <v>111</v>
      </c>
      <c r="QSE1216" s="110">
        <v>211</v>
      </c>
      <c r="QSF1216" s="147">
        <v>344.68</v>
      </c>
      <c r="QSG1216" s="109" t="s">
        <v>30</v>
      </c>
      <c r="QSH1216" s="256" t="s">
        <v>26</v>
      </c>
      <c r="QSI1216" s="204">
        <v>7</v>
      </c>
      <c r="QSJ1216" s="204">
        <v>2</v>
      </c>
      <c r="QSK1216" s="205" t="s">
        <v>237</v>
      </c>
      <c r="QSL1216" s="206">
        <v>111</v>
      </c>
      <c r="QSM1216" s="110">
        <v>211</v>
      </c>
      <c r="QSN1216" s="147">
        <v>344.68</v>
      </c>
      <c r="QSO1216" s="109" t="s">
        <v>30</v>
      </c>
      <c r="QSP1216" s="256" t="s">
        <v>26</v>
      </c>
      <c r="QSQ1216" s="204">
        <v>7</v>
      </c>
      <c r="QSR1216" s="204">
        <v>2</v>
      </c>
      <c r="QSS1216" s="205" t="s">
        <v>237</v>
      </c>
      <c r="QST1216" s="206">
        <v>111</v>
      </c>
      <c r="QSU1216" s="110">
        <v>211</v>
      </c>
      <c r="QSV1216" s="147">
        <v>344.68</v>
      </c>
      <c r="QSW1216" s="109" t="s">
        <v>30</v>
      </c>
      <c r="QSX1216" s="256" t="s">
        <v>26</v>
      </c>
      <c r="QSY1216" s="204">
        <v>7</v>
      </c>
      <c r="QSZ1216" s="204">
        <v>2</v>
      </c>
      <c r="QTA1216" s="205" t="s">
        <v>237</v>
      </c>
      <c r="QTB1216" s="206">
        <v>111</v>
      </c>
      <c r="QTC1216" s="110">
        <v>211</v>
      </c>
      <c r="QTD1216" s="147">
        <v>344.68</v>
      </c>
      <c r="QTE1216" s="109" t="s">
        <v>30</v>
      </c>
      <c r="QTF1216" s="256" t="s">
        <v>26</v>
      </c>
      <c r="QTG1216" s="204">
        <v>7</v>
      </c>
      <c r="QTH1216" s="204">
        <v>2</v>
      </c>
      <c r="QTI1216" s="205" t="s">
        <v>237</v>
      </c>
      <c r="QTJ1216" s="206">
        <v>111</v>
      </c>
      <c r="QTK1216" s="110">
        <v>211</v>
      </c>
      <c r="QTL1216" s="147">
        <v>344.68</v>
      </c>
      <c r="QTM1216" s="109" t="s">
        <v>30</v>
      </c>
      <c r="QTN1216" s="256" t="s">
        <v>26</v>
      </c>
      <c r="QTO1216" s="204">
        <v>7</v>
      </c>
      <c r="QTP1216" s="204">
        <v>2</v>
      </c>
      <c r="QTQ1216" s="205" t="s">
        <v>237</v>
      </c>
      <c r="QTR1216" s="206">
        <v>111</v>
      </c>
      <c r="QTS1216" s="110">
        <v>211</v>
      </c>
      <c r="QTT1216" s="147">
        <v>344.68</v>
      </c>
      <c r="QTU1216" s="109" t="s">
        <v>30</v>
      </c>
      <c r="QTV1216" s="256" t="s">
        <v>26</v>
      </c>
      <c r="QTW1216" s="204">
        <v>7</v>
      </c>
      <c r="QTX1216" s="204">
        <v>2</v>
      </c>
      <c r="QTY1216" s="205" t="s">
        <v>237</v>
      </c>
      <c r="QTZ1216" s="206">
        <v>111</v>
      </c>
      <c r="QUA1216" s="110">
        <v>211</v>
      </c>
      <c r="QUB1216" s="147">
        <v>344.68</v>
      </c>
      <c r="QUC1216" s="109" t="s">
        <v>30</v>
      </c>
      <c r="QUD1216" s="256" t="s">
        <v>26</v>
      </c>
      <c r="QUE1216" s="204">
        <v>7</v>
      </c>
      <c r="QUF1216" s="204">
        <v>2</v>
      </c>
      <c r="QUG1216" s="205" t="s">
        <v>237</v>
      </c>
      <c r="QUH1216" s="206">
        <v>111</v>
      </c>
      <c r="QUI1216" s="110">
        <v>211</v>
      </c>
      <c r="QUJ1216" s="147">
        <v>344.68</v>
      </c>
      <c r="QUK1216" s="109" t="s">
        <v>30</v>
      </c>
      <c r="QUL1216" s="256" t="s">
        <v>26</v>
      </c>
      <c r="QUM1216" s="204">
        <v>7</v>
      </c>
      <c r="QUN1216" s="204">
        <v>2</v>
      </c>
      <c r="QUO1216" s="205" t="s">
        <v>237</v>
      </c>
      <c r="QUP1216" s="206">
        <v>111</v>
      </c>
      <c r="QUQ1216" s="110">
        <v>211</v>
      </c>
      <c r="QUR1216" s="147">
        <v>344.68</v>
      </c>
      <c r="QUS1216" s="109" t="s">
        <v>30</v>
      </c>
      <c r="QUT1216" s="256" t="s">
        <v>26</v>
      </c>
      <c r="QUU1216" s="204">
        <v>7</v>
      </c>
      <c r="QUV1216" s="204">
        <v>2</v>
      </c>
      <c r="QUW1216" s="205" t="s">
        <v>237</v>
      </c>
      <c r="QUX1216" s="206">
        <v>111</v>
      </c>
      <c r="QUY1216" s="110">
        <v>211</v>
      </c>
      <c r="QUZ1216" s="147">
        <v>344.68</v>
      </c>
      <c r="QVA1216" s="109" t="s">
        <v>30</v>
      </c>
      <c r="QVB1216" s="256" t="s">
        <v>26</v>
      </c>
      <c r="QVC1216" s="204">
        <v>7</v>
      </c>
      <c r="QVD1216" s="204">
        <v>2</v>
      </c>
      <c r="QVE1216" s="205" t="s">
        <v>237</v>
      </c>
      <c r="QVF1216" s="206">
        <v>111</v>
      </c>
      <c r="QVG1216" s="110">
        <v>211</v>
      </c>
      <c r="QVH1216" s="147">
        <v>344.68</v>
      </c>
      <c r="QVI1216" s="109" t="s">
        <v>30</v>
      </c>
      <c r="QVJ1216" s="256" t="s">
        <v>26</v>
      </c>
      <c r="QVK1216" s="204">
        <v>7</v>
      </c>
      <c r="QVL1216" s="204">
        <v>2</v>
      </c>
      <c r="QVM1216" s="205" t="s">
        <v>237</v>
      </c>
      <c r="QVN1216" s="206">
        <v>111</v>
      </c>
      <c r="QVO1216" s="110">
        <v>211</v>
      </c>
      <c r="QVP1216" s="147">
        <v>344.68</v>
      </c>
      <c r="QVQ1216" s="109" t="s">
        <v>30</v>
      </c>
      <c r="QVR1216" s="256" t="s">
        <v>26</v>
      </c>
      <c r="QVS1216" s="204">
        <v>7</v>
      </c>
      <c r="QVT1216" s="204">
        <v>2</v>
      </c>
      <c r="QVU1216" s="205" t="s">
        <v>237</v>
      </c>
      <c r="QVV1216" s="206">
        <v>111</v>
      </c>
      <c r="QVW1216" s="110">
        <v>211</v>
      </c>
      <c r="QVX1216" s="147">
        <v>344.68</v>
      </c>
      <c r="QVY1216" s="109" t="s">
        <v>30</v>
      </c>
      <c r="QVZ1216" s="256" t="s">
        <v>26</v>
      </c>
      <c r="QWA1216" s="204">
        <v>7</v>
      </c>
      <c r="QWB1216" s="204">
        <v>2</v>
      </c>
      <c r="QWC1216" s="205" t="s">
        <v>237</v>
      </c>
      <c r="QWD1216" s="206">
        <v>111</v>
      </c>
      <c r="QWE1216" s="110">
        <v>211</v>
      </c>
      <c r="QWF1216" s="147">
        <v>344.68</v>
      </c>
      <c r="QWG1216" s="109" t="s">
        <v>30</v>
      </c>
      <c r="QWH1216" s="256" t="s">
        <v>26</v>
      </c>
      <c r="QWI1216" s="204">
        <v>7</v>
      </c>
      <c r="QWJ1216" s="204">
        <v>2</v>
      </c>
      <c r="QWK1216" s="205" t="s">
        <v>237</v>
      </c>
      <c r="QWL1216" s="206">
        <v>111</v>
      </c>
      <c r="QWM1216" s="110">
        <v>211</v>
      </c>
      <c r="QWN1216" s="147">
        <v>344.68</v>
      </c>
      <c r="QWO1216" s="109" t="s">
        <v>30</v>
      </c>
      <c r="QWP1216" s="256" t="s">
        <v>26</v>
      </c>
      <c r="QWQ1216" s="204">
        <v>7</v>
      </c>
      <c r="QWR1216" s="204">
        <v>2</v>
      </c>
      <c r="QWS1216" s="205" t="s">
        <v>237</v>
      </c>
      <c r="QWT1216" s="206">
        <v>111</v>
      </c>
      <c r="QWU1216" s="110">
        <v>211</v>
      </c>
      <c r="QWV1216" s="147">
        <v>344.68</v>
      </c>
      <c r="QWW1216" s="109" t="s">
        <v>30</v>
      </c>
      <c r="QWX1216" s="256" t="s">
        <v>26</v>
      </c>
      <c r="QWY1216" s="204">
        <v>7</v>
      </c>
      <c r="QWZ1216" s="204">
        <v>2</v>
      </c>
      <c r="QXA1216" s="205" t="s">
        <v>237</v>
      </c>
      <c r="QXB1216" s="206">
        <v>111</v>
      </c>
      <c r="QXC1216" s="110">
        <v>211</v>
      </c>
      <c r="QXD1216" s="147">
        <v>344.68</v>
      </c>
      <c r="QXE1216" s="109" t="s">
        <v>30</v>
      </c>
      <c r="QXF1216" s="256" t="s">
        <v>26</v>
      </c>
      <c r="QXG1216" s="204">
        <v>7</v>
      </c>
      <c r="QXH1216" s="204">
        <v>2</v>
      </c>
      <c r="QXI1216" s="205" t="s">
        <v>237</v>
      </c>
      <c r="QXJ1216" s="206">
        <v>111</v>
      </c>
      <c r="QXK1216" s="110">
        <v>211</v>
      </c>
      <c r="QXL1216" s="147">
        <v>344.68</v>
      </c>
      <c r="QXM1216" s="109" t="s">
        <v>30</v>
      </c>
      <c r="QXN1216" s="256" t="s">
        <v>26</v>
      </c>
      <c r="QXO1216" s="204">
        <v>7</v>
      </c>
      <c r="QXP1216" s="204">
        <v>2</v>
      </c>
      <c r="QXQ1216" s="205" t="s">
        <v>237</v>
      </c>
      <c r="QXR1216" s="206">
        <v>111</v>
      </c>
      <c r="QXS1216" s="110">
        <v>211</v>
      </c>
      <c r="QXT1216" s="147">
        <v>344.68</v>
      </c>
      <c r="QXU1216" s="109" t="s">
        <v>30</v>
      </c>
      <c r="QXV1216" s="256" t="s">
        <v>26</v>
      </c>
      <c r="QXW1216" s="204">
        <v>7</v>
      </c>
      <c r="QXX1216" s="204">
        <v>2</v>
      </c>
      <c r="QXY1216" s="205" t="s">
        <v>237</v>
      </c>
      <c r="QXZ1216" s="206">
        <v>111</v>
      </c>
      <c r="QYA1216" s="110">
        <v>211</v>
      </c>
      <c r="QYB1216" s="147">
        <v>344.68</v>
      </c>
      <c r="QYC1216" s="109" t="s">
        <v>30</v>
      </c>
      <c r="QYD1216" s="256" t="s">
        <v>26</v>
      </c>
      <c r="QYE1216" s="204">
        <v>7</v>
      </c>
      <c r="QYF1216" s="204">
        <v>2</v>
      </c>
      <c r="QYG1216" s="205" t="s">
        <v>237</v>
      </c>
      <c r="QYH1216" s="206">
        <v>111</v>
      </c>
      <c r="QYI1216" s="110">
        <v>211</v>
      </c>
      <c r="QYJ1216" s="147">
        <v>344.68</v>
      </c>
      <c r="QYK1216" s="109" t="s">
        <v>30</v>
      </c>
      <c r="QYL1216" s="256" t="s">
        <v>26</v>
      </c>
      <c r="QYM1216" s="204">
        <v>7</v>
      </c>
      <c r="QYN1216" s="204">
        <v>2</v>
      </c>
      <c r="QYO1216" s="205" t="s">
        <v>237</v>
      </c>
      <c r="QYP1216" s="206">
        <v>111</v>
      </c>
      <c r="QYQ1216" s="110">
        <v>211</v>
      </c>
      <c r="QYR1216" s="147">
        <v>344.68</v>
      </c>
      <c r="QYS1216" s="109" t="s">
        <v>30</v>
      </c>
      <c r="QYT1216" s="256" t="s">
        <v>26</v>
      </c>
      <c r="QYU1216" s="204">
        <v>7</v>
      </c>
      <c r="QYV1216" s="204">
        <v>2</v>
      </c>
      <c r="QYW1216" s="205" t="s">
        <v>237</v>
      </c>
      <c r="QYX1216" s="206">
        <v>111</v>
      </c>
      <c r="QYY1216" s="110">
        <v>211</v>
      </c>
      <c r="QYZ1216" s="147">
        <v>344.68</v>
      </c>
      <c r="QZA1216" s="109" t="s">
        <v>30</v>
      </c>
      <c r="QZB1216" s="256" t="s">
        <v>26</v>
      </c>
      <c r="QZC1216" s="204">
        <v>7</v>
      </c>
      <c r="QZD1216" s="204">
        <v>2</v>
      </c>
      <c r="QZE1216" s="205" t="s">
        <v>237</v>
      </c>
      <c r="QZF1216" s="206">
        <v>111</v>
      </c>
      <c r="QZG1216" s="110">
        <v>211</v>
      </c>
      <c r="QZH1216" s="147">
        <v>344.68</v>
      </c>
      <c r="QZI1216" s="109" t="s">
        <v>30</v>
      </c>
      <c r="QZJ1216" s="256" t="s">
        <v>26</v>
      </c>
      <c r="QZK1216" s="204">
        <v>7</v>
      </c>
      <c r="QZL1216" s="204">
        <v>2</v>
      </c>
      <c r="QZM1216" s="205" t="s">
        <v>237</v>
      </c>
      <c r="QZN1216" s="206">
        <v>111</v>
      </c>
      <c r="QZO1216" s="110">
        <v>211</v>
      </c>
      <c r="QZP1216" s="147">
        <v>344.68</v>
      </c>
      <c r="QZQ1216" s="109" t="s">
        <v>30</v>
      </c>
      <c r="QZR1216" s="256" t="s">
        <v>26</v>
      </c>
      <c r="QZS1216" s="204">
        <v>7</v>
      </c>
      <c r="QZT1216" s="204">
        <v>2</v>
      </c>
      <c r="QZU1216" s="205" t="s">
        <v>237</v>
      </c>
      <c r="QZV1216" s="206">
        <v>111</v>
      </c>
      <c r="QZW1216" s="110">
        <v>211</v>
      </c>
      <c r="QZX1216" s="147">
        <v>344.68</v>
      </c>
      <c r="QZY1216" s="109" t="s">
        <v>30</v>
      </c>
      <c r="QZZ1216" s="256" t="s">
        <v>26</v>
      </c>
      <c r="RAA1216" s="204">
        <v>7</v>
      </c>
      <c r="RAB1216" s="204">
        <v>2</v>
      </c>
      <c r="RAC1216" s="205" t="s">
        <v>237</v>
      </c>
      <c r="RAD1216" s="206">
        <v>111</v>
      </c>
      <c r="RAE1216" s="110">
        <v>211</v>
      </c>
      <c r="RAF1216" s="147">
        <v>344.68</v>
      </c>
      <c r="RAG1216" s="109" t="s">
        <v>30</v>
      </c>
      <c r="RAH1216" s="256" t="s">
        <v>26</v>
      </c>
      <c r="RAI1216" s="204">
        <v>7</v>
      </c>
      <c r="RAJ1216" s="204">
        <v>2</v>
      </c>
      <c r="RAK1216" s="205" t="s">
        <v>237</v>
      </c>
      <c r="RAL1216" s="206">
        <v>111</v>
      </c>
      <c r="RAM1216" s="110">
        <v>211</v>
      </c>
      <c r="RAN1216" s="147">
        <v>344.68</v>
      </c>
      <c r="RAO1216" s="109" t="s">
        <v>30</v>
      </c>
      <c r="RAP1216" s="256" t="s">
        <v>26</v>
      </c>
      <c r="RAQ1216" s="204">
        <v>7</v>
      </c>
      <c r="RAR1216" s="204">
        <v>2</v>
      </c>
      <c r="RAS1216" s="205" t="s">
        <v>237</v>
      </c>
      <c r="RAT1216" s="206">
        <v>111</v>
      </c>
      <c r="RAU1216" s="110">
        <v>211</v>
      </c>
      <c r="RAV1216" s="147">
        <v>344.68</v>
      </c>
      <c r="RAW1216" s="109" t="s">
        <v>30</v>
      </c>
      <c r="RAX1216" s="256" t="s">
        <v>26</v>
      </c>
      <c r="RAY1216" s="204">
        <v>7</v>
      </c>
      <c r="RAZ1216" s="204">
        <v>2</v>
      </c>
      <c r="RBA1216" s="205" t="s">
        <v>237</v>
      </c>
      <c r="RBB1216" s="206">
        <v>111</v>
      </c>
      <c r="RBC1216" s="110">
        <v>211</v>
      </c>
      <c r="RBD1216" s="147">
        <v>344.68</v>
      </c>
      <c r="RBE1216" s="109" t="s">
        <v>30</v>
      </c>
      <c r="RBF1216" s="256" t="s">
        <v>26</v>
      </c>
      <c r="RBG1216" s="204">
        <v>7</v>
      </c>
      <c r="RBH1216" s="204">
        <v>2</v>
      </c>
      <c r="RBI1216" s="205" t="s">
        <v>237</v>
      </c>
      <c r="RBJ1216" s="206">
        <v>111</v>
      </c>
      <c r="RBK1216" s="110">
        <v>211</v>
      </c>
      <c r="RBL1216" s="147">
        <v>344.68</v>
      </c>
      <c r="RBM1216" s="109" t="s">
        <v>30</v>
      </c>
      <c r="RBN1216" s="256" t="s">
        <v>26</v>
      </c>
      <c r="RBO1216" s="204">
        <v>7</v>
      </c>
      <c r="RBP1216" s="204">
        <v>2</v>
      </c>
      <c r="RBQ1216" s="205" t="s">
        <v>237</v>
      </c>
      <c r="RBR1216" s="206">
        <v>111</v>
      </c>
      <c r="RBS1216" s="110">
        <v>211</v>
      </c>
      <c r="RBT1216" s="147">
        <v>344.68</v>
      </c>
      <c r="RBU1216" s="109" t="s">
        <v>30</v>
      </c>
      <c r="RBV1216" s="256" t="s">
        <v>26</v>
      </c>
      <c r="RBW1216" s="204">
        <v>7</v>
      </c>
      <c r="RBX1216" s="204">
        <v>2</v>
      </c>
      <c r="RBY1216" s="205" t="s">
        <v>237</v>
      </c>
      <c r="RBZ1216" s="206">
        <v>111</v>
      </c>
      <c r="RCA1216" s="110">
        <v>211</v>
      </c>
      <c r="RCB1216" s="147">
        <v>344.68</v>
      </c>
      <c r="RCC1216" s="109" t="s">
        <v>30</v>
      </c>
      <c r="RCD1216" s="256" t="s">
        <v>26</v>
      </c>
      <c r="RCE1216" s="204">
        <v>7</v>
      </c>
      <c r="RCF1216" s="204">
        <v>2</v>
      </c>
      <c r="RCG1216" s="205" t="s">
        <v>237</v>
      </c>
      <c r="RCH1216" s="206">
        <v>111</v>
      </c>
      <c r="RCI1216" s="110">
        <v>211</v>
      </c>
      <c r="RCJ1216" s="147">
        <v>344.68</v>
      </c>
      <c r="RCK1216" s="109" t="s">
        <v>30</v>
      </c>
      <c r="RCL1216" s="256" t="s">
        <v>26</v>
      </c>
      <c r="RCM1216" s="204">
        <v>7</v>
      </c>
      <c r="RCN1216" s="204">
        <v>2</v>
      </c>
      <c r="RCO1216" s="205" t="s">
        <v>237</v>
      </c>
      <c r="RCP1216" s="206">
        <v>111</v>
      </c>
      <c r="RCQ1216" s="110">
        <v>211</v>
      </c>
      <c r="RCR1216" s="147">
        <v>344.68</v>
      </c>
      <c r="RCS1216" s="109" t="s">
        <v>30</v>
      </c>
      <c r="RCT1216" s="256" t="s">
        <v>26</v>
      </c>
      <c r="RCU1216" s="204">
        <v>7</v>
      </c>
      <c r="RCV1216" s="204">
        <v>2</v>
      </c>
      <c r="RCW1216" s="205" t="s">
        <v>237</v>
      </c>
      <c r="RCX1216" s="206">
        <v>111</v>
      </c>
      <c r="RCY1216" s="110">
        <v>211</v>
      </c>
      <c r="RCZ1216" s="147">
        <v>344.68</v>
      </c>
      <c r="RDA1216" s="109" t="s">
        <v>30</v>
      </c>
      <c r="RDB1216" s="256" t="s">
        <v>26</v>
      </c>
      <c r="RDC1216" s="204">
        <v>7</v>
      </c>
      <c r="RDD1216" s="204">
        <v>2</v>
      </c>
      <c r="RDE1216" s="205" t="s">
        <v>237</v>
      </c>
      <c r="RDF1216" s="206">
        <v>111</v>
      </c>
      <c r="RDG1216" s="110">
        <v>211</v>
      </c>
      <c r="RDH1216" s="147">
        <v>344.68</v>
      </c>
      <c r="RDI1216" s="109" t="s">
        <v>30</v>
      </c>
      <c r="RDJ1216" s="256" t="s">
        <v>26</v>
      </c>
      <c r="RDK1216" s="204">
        <v>7</v>
      </c>
      <c r="RDL1216" s="204">
        <v>2</v>
      </c>
      <c r="RDM1216" s="205" t="s">
        <v>237</v>
      </c>
      <c r="RDN1216" s="206">
        <v>111</v>
      </c>
      <c r="RDO1216" s="110">
        <v>211</v>
      </c>
      <c r="RDP1216" s="147">
        <v>344.68</v>
      </c>
      <c r="RDQ1216" s="109" t="s">
        <v>30</v>
      </c>
      <c r="RDR1216" s="256" t="s">
        <v>26</v>
      </c>
      <c r="RDS1216" s="204">
        <v>7</v>
      </c>
      <c r="RDT1216" s="204">
        <v>2</v>
      </c>
      <c r="RDU1216" s="205" t="s">
        <v>237</v>
      </c>
      <c r="RDV1216" s="206">
        <v>111</v>
      </c>
      <c r="RDW1216" s="110">
        <v>211</v>
      </c>
      <c r="RDX1216" s="147">
        <v>344.68</v>
      </c>
      <c r="RDY1216" s="109" t="s">
        <v>30</v>
      </c>
      <c r="RDZ1216" s="256" t="s">
        <v>26</v>
      </c>
      <c r="REA1216" s="204">
        <v>7</v>
      </c>
      <c r="REB1216" s="204">
        <v>2</v>
      </c>
      <c r="REC1216" s="205" t="s">
        <v>237</v>
      </c>
      <c r="RED1216" s="206">
        <v>111</v>
      </c>
      <c r="REE1216" s="110">
        <v>211</v>
      </c>
      <c r="REF1216" s="147">
        <v>344.68</v>
      </c>
      <c r="REG1216" s="109" t="s">
        <v>30</v>
      </c>
      <c r="REH1216" s="256" t="s">
        <v>26</v>
      </c>
      <c r="REI1216" s="204">
        <v>7</v>
      </c>
      <c r="REJ1216" s="204">
        <v>2</v>
      </c>
      <c r="REK1216" s="205" t="s">
        <v>237</v>
      </c>
      <c r="REL1216" s="206">
        <v>111</v>
      </c>
      <c r="REM1216" s="110">
        <v>211</v>
      </c>
      <c r="REN1216" s="147">
        <v>344.68</v>
      </c>
      <c r="REO1216" s="109" t="s">
        <v>30</v>
      </c>
      <c r="REP1216" s="256" t="s">
        <v>26</v>
      </c>
      <c r="REQ1216" s="204">
        <v>7</v>
      </c>
      <c r="RER1216" s="204">
        <v>2</v>
      </c>
      <c r="RES1216" s="205" t="s">
        <v>237</v>
      </c>
      <c r="RET1216" s="206">
        <v>111</v>
      </c>
      <c r="REU1216" s="110">
        <v>211</v>
      </c>
      <c r="REV1216" s="147">
        <v>344.68</v>
      </c>
      <c r="REW1216" s="109" t="s">
        <v>30</v>
      </c>
      <c r="REX1216" s="256" t="s">
        <v>26</v>
      </c>
      <c r="REY1216" s="204">
        <v>7</v>
      </c>
      <c r="REZ1216" s="204">
        <v>2</v>
      </c>
      <c r="RFA1216" s="205" t="s">
        <v>237</v>
      </c>
      <c r="RFB1216" s="206">
        <v>111</v>
      </c>
      <c r="RFC1216" s="110">
        <v>211</v>
      </c>
      <c r="RFD1216" s="147">
        <v>344.68</v>
      </c>
      <c r="RFE1216" s="109" t="s">
        <v>30</v>
      </c>
      <c r="RFF1216" s="256" t="s">
        <v>26</v>
      </c>
      <c r="RFG1216" s="204">
        <v>7</v>
      </c>
      <c r="RFH1216" s="204">
        <v>2</v>
      </c>
      <c r="RFI1216" s="205" t="s">
        <v>237</v>
      </c>
      <c r="RFJ1216" s="206">
        <v>111</v>
      </c>
      <c r="RFK1216" s="110">
        <v>211</v>
      </c>
      <c r="RFL1216" s="147">
        <v>344.68</v>
      </c>
      <c r="RFM1216" s="109" t="s">
        <v>30</v>
      </c>
      <c r="RFN1216" s="256" t="s">
        <v>26</v>
      </c>
      <c r="RFO1216" s="204">
        <v>7</v>
      </c>
      <c r="RFP1216" s="204">
        <v>2</v>
      </c>
      <c r="RFQ1216" s="205" t="s">
        <v>237</v>
      </c>
      <c r="RFR1216" s="206">
        <v>111</v>
      </c>
      <c r="RFS1216" s="110">
        <v>211</v>
      </c>
      <c r="RFT1216" s="147">
        <v>344.68</v>
      </c>
      <c r="RFU1216" s="109" t="s">
        <v>30</v>
      </c>
      <c r="RFV1216" s="256" t="s">
        <v>26</v>
      </c>
      <c r="RFW1216" s="204">
        <v>7</v>
      </c>
      <c r="RFX1216" s="204">
        <v>2</v>
      </c>
      <c r="RFY1216" s="205" t="s">
        <v>237</v>
      </c>
      <c r="RFZ1216" s="206">
        <v>111</v>
      </c>
      <c r="RGA1216" s="110">
        <v>211</v>
      </c>
      <c r="RGB1216" s="147">
        <v>344.68</v>
      </c>
      <c r="RGC1216" s="109" t="s">
        <v>30</v>
      </c>
      <c r="RGD1216" s="256" t="s">
        <v>26</v>
      </c>
      <c r="RGE1216" s="204">
        <v>7</v>
      </c>
      <c r="RGF1216" s="204">
        <v>2</v>
      </c>
      <c r="RGG1216" s="205" t="s">
        <v>237</v>
      </c>
      <c r="RGH1216" s="206">
        <v>111</v>
      </c>
      <c r="RGI1216" s="110">
        <v>211</v>
      </c>
      <c r="RGJ1216" s="147">
        <v>344.68</v>
      </c>
      <c r="RGK1216" s="109" t="s">
        <v>30</v>
      </c>
      <c r="RGL1216" s="256" t="s">
        <v>26</v>
      </c>
      <c r="RGM1216" s="204">
        <v>7</v>
      </c>
      <c r="RGN1216" s="204">
        <v>2</v>
      </c>
      <c r="RGO1216" s="205" t="s">
        <v>237</v>
      </c>
      <c r="RGP1216" s="206">
        <v>111</v>
      </c>
      <c r="RGQ1216" s="110">
        <v>211</v>
      </c>
      <c r="RGR1216" s="147">
        <v>344.68</v>
      </c>
      <c r="RGS1216" s="109" t="s">
        <v>30</v>
      </c>
      <c r="RGT1216" s="256" t="s">
        <v>26</v>
      </c>
      <c r="RGU1216" s="204">
        <v>7</v>
      </c>
      <c r="RGV1216" s="204">
        <v>2</v>
      </c>
      <c r="RGW1216" s="205" t="s">
        <v>237</v>
      </c>
      <c r="RGX1216" s="206">
        <v>111</v>
      </c>
      <c r="RGY1216" s="110">
        <v>211</v>
      </c>
      <c r="RGZ1216" s="147">
        <v>344.68</v>
      </c>
      <c r="RHA1216" s="109" t="s">
        <v>30</v>
      </c>
      <c r="RHB1216" s="256" t="s">
        <v>26</v>
      </c>
      <c r="RHC1216" s="204">
        <v>7</v>
      </c>
      <c r="RHD1216" s="204">
        <v>2</v>
      </c>
      <c r="RHE1216" s="205" t="s">
        <v>237</v>
      </c>
      <c r="RHF1216" s="206">
        <v>111</v>
      </c>
      <c r="RHG1216" s="110">
        <v>211</v>
      </c>
      <c r="RHH1216" s="147">
        <v>344.68</v>
      </c>
      <c r="RHI1216" s="109" t="s">
        <v>30</v>
      </c>
      <c r="RHJ1216" s="256" t="s">
        <v>26</v>
      </c>
      <c r="RHK1216" s="204">
        <v>7</v>
      </c>
      <c r="RHL1216" s="204">
        <v>2</v>
      </c>
      <c r="RHM1216" s="205" t="s">
        <v>237</v>
      </c>
      <c r="RHN1216" s="206">
        <v>111</v>
      </c>
      <c r="RHO1216" s="110">
        <v>211</v>
      </c>
      <c r="RHP1216" s="147">
        <v>344.68</v>
      </c>
      <c r="RHQ1216" s="109" t="s">
        <v>30</v>
      </c>
      <c r="RHR1216" s="256" t="s">
        <v>26</v>
      </c>
      <c r="RHS1216" s="204">
        <v>7</v>
      </c>
      <c r="RHT1216" s="204">
        <v>2</v>
      </c>
      <c r="RHU1216" s="205" t="s">
        <v>237</v>
      </c>
      <c r="RHV1216" s="206">
        <v>111</v>
      </c>
      <c r="RHW1216" s="110">
        <v>211</v>
      </c>
      <c r="RHX1216" s="147">
        <v>344.68</v>
      </c>
      <c r="RHY1216" s="109" t="s">
        <v>30</v>
      </c>
      <c r="RHZ1216" s="256" t="s">
        <v>26</v>
      </c>
      <c r="RIA1216" s="204">
        <v>7</v>
      </c>
      <c r="RIB1216" s="204">
        <v>2</v>
      </c>
      <c r="RIC1216" s="205" t="s">
        <v>237</v>
      </c>
      <c r="RID1216" s="206">
        <v>111</v>
      </c>
      <c r="RIE1216" s="110">
        <v>211</v>
      </c>
      <c r="RIF1216" s="147">
        <v>344.68</v>
      </c>
      <c r="RIG1216" s="109" t="s">
        <v>30</v>
      </c>
      <c r="RIH1216" s="256" t="s">
        <v>26</v>
      </c>
      <c r="RII1216" s="204">
        <v>7</v>
      </c>
      <c r="RIJ1216" s="204">
        <v>2</v>
      </c>
      <c r="RIK1216" s="205" t="s">
        <v>237</v>
      </c>
      <c r="RIL1216" s="206">
        <v>111</v>
      </c>
      <c r="RIM1216" s="110">
        <v>211</v>
      </c>
      <c r="RIN1216" s="147">
        <v>344.68</v>
      </c>
      <c r="RIO1216" s="109" t="s">
        <v>30</v>
      </c>
      <c r="RIP1216" s="256" t="s">
        <v>26</v>
      </c>
      <c r="RIQ1216" s="204">
        <v>7</v>
      </c>
      <c r="RIR1216" s="204">
        <v>2</v>
      </c>
      <c r="RIS1216" s="205" t="s">
        <v>237</v>
      </c>
      <c r="RIT1216" s="206">
        <v>111</v>
      </c>
      <c r="RIU1216" s="110">
        <v>211</v>
      </c>
      <c r="RIV1216" s="147">
        <v>344.68</v>
      </c>
      <c r="RIW1216" s="109" t="s">
        <v>30</v>
      </c>
      <c r="RIX1216" s="256" t="s">
        <v>26</v>
      </c>
      <c r="RIY1216" s="204">
        <v>7</v>
      </c>
      <c r="RIZ1216" s="204">
        <v>2</v>
      </c>
      <c r="RJA1216" s="205" t="s">
        <v>237</v>
      </c>
      <c r="RJB1216" s="206">
        <v>111</v>
      </c>
      <c r="RJC1216" s="110">
        <v>211</v>
      </c>
      <c r="RJD1216" s="147">
        <v>344.68</v>
      </c>
      <c r="RJE1216" s="109" t="s">
        <v>30</v>
      </c>
      <c r="RJF1216" s="256" t="s">
        <v>26</v>
      </c>
      <c r="RJG1216" s="204">
        <v>7</v>
      </c>
      <c r="RJH1216" s="204">
        <v>2</v>
      </c>
      <c r="RJI1216" s="205" t="s">
        <v>237</v>
      </c>
      <c r="RJJ1216" s="206">
        <v>111</v>
      </c>
      <c r="RJK1216" s="110">
        <v>211</v>
      </c>
      <c r="RJL1216" s="147">
        <v>344.68</v>
      </c>
      <c r="RJM1216" s="109" t="s">
        <v>30</v>
      </c>
      <c r="RJN1216" s="256" t="s">
        <v>26</v>
      </c>
      <c r="RJO1216" s="204">
        <v>7</v>
      </c>
      <c r="RJP1216" s="204">
        <v>2</v>
      </c>
      <c r="RJQ1216" s="205" t="s">
        <v>237</v>
      </c>
      <c r="RJR1216" s="206">
        <v>111</v>
      </c>
      <c r="RJS1216" s="110">
        <v>211</v>
      </c>
      <c r="RJT1216" s="147">
        <v>344.68</v>
      </c>
      <c r="RJU1216" s="109" t="s">
        <v>30</v>
      </c>
      <c r="RJV1216" s="256" t="s">
        <v>26</v>
      </c>
      <c r="RJW1216" s="204">
        <v>7</v>
      </c>
      <c r="RJX1216" s="204">
        <v>2</v>
      </c>
      <c r="RJY1216" s="205" t="s">
        <v>237</v>
      </c>
      <c r="RJZ1216" s="206">
        <v>111</v>
      </c>
      <c r="RKA1216" s="110">
        <v>211</v>
      </c>
      <c r="RKB1216" s="147">
        <v>344.68</v>
      </c>
      <c r="RKC1216" s="109" t="s">
        <v>30</v>
      </c>
      <c r="RKD1216" s="256" t="s">
        <v>26</v>
      </c>
      <c r="RKE1216" s="204">
        <v>7</v>
      </c>
      <c r="RKF1216" s="204">
        <v>2</v>
      </c>
      <c r="RKG1216" s="205" t="s">
        <v>237</v>
      </c>
      <c r="RKH1216" s="206">
        <v>111</v>
      </c>
      <c r="RKI1216" s="110">
        <v>211</v>
      </c>
      <c r="RKJ1216" s="147">
        <v>344.68</v>
      </c>
      <c r="RKK1216" s="109" t="s">
        <v>30</v>
      </c>
      <c r="RKL1216" s="256" t="s">
        <v>26</v>
      </c>
      <c r="RKM1216" s="204">
        <v>7</v>
      </c>
      <c r="RKN1216" s="204">
        <v>2</v>
      </c>
      <c r="RKO1216" s="205" t="s">
        <v>237</v>
      </c>
      <c r="RKP1216" s="206">
        <v>111</v>
      </c>
      <c r="RKQ1216" s="110">
        <v>211</v>
      </c>
      <c r="RKR1216" s="147">
        <v>344.68</v>
      </c>
      <c r="RKS1216" s="109" t="s">
        <v>30</v>
      </c>
      <c r="RKT1216" s="256" t="s">
        <v>26</v>
      </c>
      <c r="RKU1216" s="204">
        <v>7</v>
      </c>
      <c r="RKV1216" s="204">
        <v>2</v>
      </c>
      <c r="RKW1216" s="205" t="s">
        <v>237</v>
      </c>
      <c r="RKX1216" s="206">
        <v>111</v>
      </c>
      <c r="RKY1216" s="110">
        <v>211</v>
      </c>
      <c r="RKZ1216" s="147">
        <v>344.68</v>
      </c>
      <c r="RLA1216" s="109" t="s">
        <v>30</v>
      </c>
      <c r="RLB1216" s="256" t="s">
        <v>26</v>
      </c>
      <c r="RLC1216" s="204">
        <v>7</v>
      </c>
      <c r="RLD1216" s="204">
        <v>2</v>
      </c>
      <c r="RLE1216" s="205" t="s">
        <v>237</v>
      </c>
      <c r="RLF1216" s="206">
        <v>111</v>
      </c>
      <c r="RLG1216" s="110">
        <v>211</v>
      </c>
      <c r="RLH1216" s="147">
        <v>344.68</v>
      </c>
      <c r="RLI1216" s="109" t="s">
        <v>30</v>
      </c>
      <c r="RLJ1216" s="256" t="s">
        <v>26</v>
      </c>
      <c r="RLK1216" s="204">
        <v>7</v>
      </c>
      <c r="RLL1216" s="204">
        <v>2</v>
      </c>
      <c r="RLM1216" s="205" t="s">
        <v>237</v>
      </c>
      <c r="RLN1216" s="206">
        <v>111</v>
      </c>
      <c r="RLO1216" s="110">
        <v>211</v>
      </c>
      <c r="RLP1216" s="147">
        <v>344.68</v>
      </c>
      <c r="RLQ1216" s="109" t="s">
        <v>30</v>
      </c>
      <c r="RLR1216" s="256" t="s">
        <v>26</v>
      </c>
      <c r="RLS1216" s="204">
        <v>7</v>
      </c>
      <c r="RLT1216" s="204">
        <v>2</v>
      </c>
      <c r="RLU1216" s="205" t="s">
        <v>237</v>
      </c>
      <c r="RLV1216" s="206">
        <v>111</v>
      </c>
      <c r="RLW1216" s="110">
        <v>211</v>
      </c>
      <c r="RLX1216" s="147">
        <v>344.68</v>
      </c>
      <c r="RLY1216" s="109" t="s">
        <v>30</v>
      </c>
      <c r="RLZ1216" s="256" t="s">
        <v>26</v>
      </c>
      <c r="RMA1216" s="204">
        <v>7</v>
      </c>
      <c r="RMB1216" s="204">
        <v>2</v>
      </c>
      <c r="RMC1216" s="205" t="s">
        <v>237</v>
      </c>
      <c r="RMD1216" s="206">
        <v>111</v>
      </c>
      <c r="RME1216" s="110">
        <v>211</v>
      </c>
      <c r="RMF1216" s="147">
        <v>344.68</v>
      </c>
      <c r="RMG1216" s="109" t="s">
        <v>30</v>
      </c>
      <c r="RMH1216" s="256" t="s">
        <v>26</v>
      </c>
      <c r="RMI1216" s="204">
        <v>7</v>
      </c>
      <c r="RMJ1216" s="204">
        <v>2</v>
      </c>
      <c r="RMK1216" s="205" t="s">
        <v>237</v>
      </c>
      <c r="RML1216" s="206">
        <v>111</v>
      </c>
      <c r="RMM1216" s="110">
        <v>211</v>
      </c>
      <c r="RMN1216" s="147">
        <v>344.68</v>
      </c>
      <c r="RMO1216" s="109" t="s">
        <v>30</v>
      </c>
      <c r="RMP1216" s="256" t="s">
        <v>26</v>
      </c>
      <c r="RMQ1216" s="204">
        <v>7</v>
      </c>
      <c r="RMR1216" s="204">
        <v>2</v>
      </c>
      <c r="RMS1216" s="205" t="s">
        <v>237</v>
      </c>
      <c r="RMT1216" s="206">
        <v>111</v>
      </c>
      <c r="RMU1216" s="110">
        <v>211</v>
      </c>
      <c r="RMV1216" s="147">
        <v>344.68</v>
      </c>
      <c r="RMW1216" s="109" t="s">
        <v>30</v>
      </c>
      <c r="RMX1216" s="256" t="s">
        <v>26</v>
      </c>
      <c r="RMY1216" s="204">
        <v>7</v>
      </c>
      <c r="RMZ1216" s="204">
        <v>2</v>
      </c>
      <c r="RNA1216" s="205" t="s">
        <v>237</v>
      </c>
      <c r="RNB1216" s="206">
        <v>111</v>
      </c>
      <c r="RNC1216" s="110">
        <v>211</v>
      </c>
      <c r="RND1216" s="147">
        <v>344.68</v>
      </c>
      <c r="RNE1216" s="109" t="s">
        <v>30</v>
      </c>
      <c r="RNF1216" s="256" t="s">
        <v>26</v>
      </c>
      <c r="RNG1216" s="204">
        <v>7</v>
      </c>
      <c r="RNH1216" s="204">
        <v>2</v>
      </c>
      <c r="RNI1216" s="205" t="s">
        <v>237</v>
      </c>
      <c r="RNJ1216" s="206">
        <v>111</v>
      </c>
      <c r="RNK1216" s="110">
        <v>211</v>
      </c>
      <c r="RNL1216" s="147">
        <v>344.68</v>
      </c>
      <c r="RNM1216" s="109" t="s">
        <v>30</v>
      </c>
      <c r="RNN1216" s="256" t="s">
        <v>26</v>
      </c>
      <c r="RNO1216" s="204">
        <v>7</v>
      </c>
      <c r="RNP1216" s="204">
        <v>2</v>
      </c>
      <c r="RNQ1216" s="205" t="s">
        <v>237</v>
      </c>
      <c r="RNR1216" s="206">
        <v>111</v>
      </c>
      <c r="RNS1216" s="110">
        <v>211</v>
      </c>
      <c r="RNT1216" s="147">
        <v>344.68</v>
      </c>
      <c r="RNU1216" s="109" t="s">
        <v>30</v>
      </c>
      <c r="RNV1216" s="256" t="s">
        <v>26</v>
      </c>
      <c r="RNW1216" s="204">
        <v>7</v>
      </c>
      <c r="RNX1216" s="204">
        <v>2</v>
      </c>
      <c r="RNY1216" s="205" t="s">
        <v>237</v>
      </c>
      <c r="RNZ1216" s="206">
        <v>111</v>
      </c>
      <c r="ROA1216" s="110">
        <v>211</v>
      </c>
      <c r="ROB1216" s="147">
        <v>344.68</v>
      </c>
      <c r="ROC1216" s="109" t="s">
        <v>30</v>
      </c>
      <c r="ROD1216" s="256" t="s">
        <v>26</v>
      </c>
      <c r="ROE1216" s="204">
        <v>7</v>
      </c>
      <c r="ROF1216" s="204">
        <v>2</v>
      </c>
      <c r="ROG1216" s="205" t="s">
        <v>237</v>
      </c>
      <c r="ROH1216" s="206">
        <v>111</v>
      </c>
      <c r="ROI1216" s="110">
        <v>211</v>
      </c>
      <c r="ROJ1216" s="147">
        <v>344.68</v>
      </c>
      <c r="ROK1216" s="109" t="s">
        <v>30</v>
      </c>
      <c r="ROL1216" s="256" t="s">
        <v>26</v>
      </c>
      <c r="ROM1216" s="204">
        <v>7</v>
      </c>
      <c r="RON1216" s="204">
        <v>2</v>
      </c>
      <c r="ROO1216" s="205" t="s">
        <v>237</v>
      </c>
      <c r="ROP1216" s="206">
        <v>111</v>
      </c>
      <c r="ROQ1216" s="110">
        <v>211</v>
      </c>
      <c r="ROR1216" s="147">
        <v>344.68</v>
      </c>
      <c r="ROS1216" s="109" t="s">
        <v>30</v>
      </c>
      <c r="ROT1216" s="256" t="s">
        <v>26</v>
      </c>
      <c r="ROU1216" s="204">
        <v>7</v>
      </c>
      <c r="ROV1216" s="204">
        <v>2</v>
      </c>
      <c r="ROW1216" s="205" t="s">
        <v>237</v>
      </c>
      <c r="ROX1216" s="206">
        <v>111</v>
      </c>
      <c r="ROY1216" s="110">
        <v>211</v>
      </c>
      <c r="ROZ1216" s="147">
        <v>344.68</v>
      </c>
      <c r="RPA1216" s="109" t="s">
        <v>30</v>
      </c>
      <c r="RPB1216" s="256" t="s">
        <v>26</v>
      </c>
      <c r="RPC1216" s="204">
        <v>7</v>
      </c>
      <c r="RPD1216" s="204">
        <v>2</v>
      </c>
      <c r="RPE1216" s="205" t="s">
        <v>237</v>
      </c>
      <c r="RPF1216" s="206">
        <v>111</v>
      </c>
      <c r="RPG1216" s="110">
        <v>211</v>
      </c>
      <c r="RPH1216" s="147">
        <v>344.68</v>
      </c>
      <c r="RPI1216" s="109" t="s">
        <v>30</v>
      </c>
      <c r="RPJ1216" s="256" t="s">
        <v>26</v>
      </c>
      <c r="RPK1216" s="204">
        <v>7</v>
      </c>
      <c r="RPL1216" s="204">
        <v>2</v>
      </c>
      <c r="RPM1216" s="205" t="s">
        <v>237</v>
      </c>
      <c r="RPN1216" s="206">
        <v>111</v>
      </c>
      <c r="RPO1216" s="110">
        <v>211</v>
      </c>
      <c r="RPP1216" s="147">
        <v>344.68</v>
      </c>
      <c r="RPQ1216" s="109" t="s">
        <v>30</v>
      </c>
      <c r="RPR1216" s="256" t="s">
        <v>26</v>
      </c>
      <c r="RPS1216" s="204">
        <v>7</v>
      </c>
      <c r="RPT1216" s="204">
        <v>2</v>
      </c>
      <c r="RPU1216" s="205" t="s">
        <v>237</v>
      </c>
      <c r="RPV1216" s="206">
        <v>111</v>
      </c>
      <c r="RPW1216" s="110">
        <v>211</v>
      </c>
      <c r="RPX1216" s="147">
        <v>344.68</v>
      </c>
      <c r="RPY1216" s="109" t="s">
        <v>30</v>
      </c>
      <c r="RPZ1216" s="256" t="s">
        <v>26</v>
      </c>
      <c r="RQA1216" s="204">
        <v>7</v>
      </c>
      <c r="RQB1216" s="204">
        <v>2</v>
      </c>
      <c r="RQC1216" s="205" t="s">
        <v>237</v>
      </c>
      <c r="RQD1216" s="206">
        <v>111</v>
      </c>
      <c r="RQE1216" s="110">
        <v>211</v>
      </c>
      <c r="RQF1216" s="147">
        <v>344.68</v>
      </c>
      <c r="RQG1216" s="109" t="s">
        <v>30</v>
      </c>
      <c r="RQH1216" s="256" t="s">
        <v>26</v>
      </c>
      <c r="RQI1216" s="204">
        <v>7</v>
      </c>
      <c r="RQJ1216" s="204">
        <v>2</v>
      </c>
      <c r="RQK1216" s="205" t="s">
        <v>237</v>
      </c>
      <c r="RQL1216" s="206">
        <v>111</v>
      </c>
      <c r="RQM1216" s="110">
        <v>211</v>
      </c>
      <c r="RQN1216" s="147">
        <v>344.68</v>
      </c>
      <c r="RQO1216" s="109" t="s">
        <v>30</v>
      </c>
      <c r="RQP1216" s="256" t="s">
        <v>26</v>
      </c>
      <c r="RQQ1216" s="204">
        <v>7</v>
      </c>
      <c r="RQR1216" s="204">
        <v>2</v>
      </c>
      <c r="RQS1216" s="205" t="s">
        <v>237</v>
      </c>
      <c r="RQT1216" s="206">
        <v>111</v>
      </c>
      <c r="RQU1216" s="110">
        <v>211</v>
      </c>
      <c r="RQV1216" s="147">
        <v>344.68</v>
      </c>
      <c r="RQW1216" s="109" t="s">
        <v>30</v>
      </c>
      <c r="RQX1216" s="256" t="s">
        <v>26</v>
      </c>
      <c r="RQY1216" s="204">
        <v>7</v>
      </c>
      <c r="RQZ1216" s="204">
        <v>2</v>
      </c>
      <c r="RRA1216" s="205" t="s">
        <v>237</v>
      </c>
      <c r="RRB1216" s="206">
        <v>111</v>
      </c>
      <c r="RRC1216" s="110">
        <v>211</v>
      </c>
      <c r="RRD1216" s="147">
        <v>344.68</v>
      </c>
      <c r="RRE1216" s="109" t="s">
        <v>30</v>
      </c>
      <c r="RRF1216" s="256" t="s">
        <v>26</v>
      </c>
      <c r="RRG1216" s="204">
        <v>7</v>
      </c>
      <c r="RRH1216" s="204">
        <v>2</v>
      </c>
      <c r="RRI1216" s="205" t="s">
        <v>237</v>
      </c>
      <c r="RRJ1216" s="206">
        <v>111</v>
      </c>
      <c r="RRK1216" s="110">
        <v>211</v>
      </c>
      <c r="RRL1216" s="147">
        <v>344.68</v>
      </c>
      <c r="RRM1216" s="109" t="s">
        <v>30</v>
      </c>
      <c r="RRN1216" s="256" t="s">
        <v>26</v>
      </c>
      <c r="RRO1216" s="204">
        <v>7</v>
      </c>
      <c r="RRP1216" s="204">
        <v>2</v>
      </c>
      <c r="RRQ1216" s="205" t="s">
        <v>237</v>
      </c>
      <c r="RRR1216" s="206">
        <v>111</v>
      </c>
      <c r="RRS1216" s="110">
        <v>211</v>
      </c>
      <c r="RRT1216" s="147">
        <v>344.68</v>
      </c>
      <c r="RRU1216" s="109" t="s">
        <v>30</v>
      </c>
      <c r="RRV1216" s="256" t="s">
        <v>26</v>
      </c>
      <c r="RRW1216" s="204">
        <v>7</v>
      </c>
      <c r="RRX1216" s="204">
        <v>2</v>
      </c>
      <c r="RRY1216" s="205" t="s">
        <v>237</v>
      </c>
      <c r="RRZ1216" s="206">
        <v>111</v>
      </c>
      <c r="RSA1216" s="110">
        <v>211</v>
      </c>
      <c r="RSB1216" s="147">
        <v>344.68</v>
      </c>
      <c r="RSC1216" s="109" t="s">
        <v>30</v>
      </c>
      <c r="RSD1216" s="256" t="s">
        <v>26</v>
      </c>
      <c r="RSE1216" s="204">
        <v>7</v>
      </c>
      <c r="RSF1216" s="204">
        <v>2</v>
      </c>
      <c r="RSG1216" s="205" t="s">
        <v>237</v>
      </c>
      <c r="RSH1216" s="206">
        <v>111</v>
      </c>
      <c r="RSI1216" s="110">
        <v>211</v>
      </c>
      <c r="RSJ1216" s="147">
        <v>344.68</v>
      </c>
      <c r="RSK1216" s="109" t="s">
        <v>30</v>
      </c>
      <c r="RSL1216" s="256" t="s">
        <v>26</v>
      </c>
      <c r="RSM1216" s="204">
        <v>7</v>
      </c>
      <c r="RSN1216" s="204">
        <v>2</v>
      </c>
      <c r="RSO1216" s="205" t="s">
        <v>237</v>
      </c>
      <c r="RSP1216" s="206">
        <v>111</v>
      </c>
      <c r="RSQ1216" s="110">
        <v>211</v>
      </c>
      <c r="RSR1216" s="147">
        <v>344.68</v>
      </c>
      <c r="RSS1216" s="109" t="s">
        <v>30</v>
      </c>
      <c r="RST1216" s="256" t="s">
        <v>26</v>
      </c>
      <c r="RSU1216" s="204">
        <v>7</v>
      </c>
      <c r="RSV1216" s="204">
        <v>2</v>
      </c>
      <c r="RSW1216" s="205" t="s">
        <v>237</v>
      </c>
      <c r="RSX1216" s="206">
        <v>111</v>
      </c>
      <c r="RSY1216" s="110">
        <v>211</v>
      </c>
      <c r="RSZ1216" s="147">
        <v>344.68</v>
      </c>
      <c r="RTA1216" s="109" t="s">
        <v>30</v>
      </c>
      <c r="RTB1216" s="256" t="s">
        <v>26</v>
      </c>
      <c r="RTC1216" s="204">
        <v>7</v>
      </c>
      <c r="RTD1216" s="204">
        <v>2</v>
      </c>
      <c r="RTE1216" s="205" t="s">
        <v>237</v>
      </c>
      <c r="RTF1216" s="206">
        <v>111</v>
      </c>
      <c r="RTG1216" s="110">
        <v>211</v>
      </c>
      <c r="RTH1216" s="147">
        <v>344.68</v>
      </c>
      <c r="RTI1216" s="109" t="s">
        <v>30</v>
      </c>
      <c r="RTJ1216" s="256" t="s">
        <v>26</v>
      </c>
      <c r="RTK1216" s="204">
        <v>7</v>
      </c>
      <c r="RTL1216" s="204">
        <v>2</v>
      </c>
      <c r="RTM1216" s="205" t="s">
        <v>237</v>
      </c>
      <c r="RTN1216" s="206">
        <v>111</v>
      </c>
      <c r="RTO1216" s="110">
        <v>211</v>
      </c>
      <c r="RTP1216" s="147">
        <v>344.68</v>
      </c>
      <c r="RTQ1216" s="109" t="s">
        <v>30</v>
      </c>
      <c r="RTR1216" s="256" t="s">
        <v>26</v>
      </c>
      <c r="RTS1216" s="204">
        <v>7</v>
      </c>
      <c r="RTT1216" s="204">
        <v>2</v>
      </c>
      <c r="RTU1216" s="205" t="s">
        <v>237</v>
      </c>
      <c r="RTV1216" s="206">
        <v>111</v>
      </c>
      <c r="RTW1216" s="110">
        <v>211</v>
      </c>
      <c r="RTX1216" s="147">
        <v>344.68</v>
      </c>
      <c r="RTY1216" s="109" t="s">
        <v>30</v>
      </c>
      <c r="RTZ1216" s="256" t="s">
        <v>26</v>
      </c>
      <c r="RUA1216" s="204">
        <v>7</v>
      </c>
      <c r="RUB1216" s="204">
        <v>2</v>
      </c>
      <c r="RUC1216" s="205" t="s">
        <v>237</v>
      </c>
      <c r="RUD1216" s="206">
        <v>111</v>
      </c>
      <c r="RUE1216" s="110">
        <v>211</v>
      </c>
      <c r="RUF1216" s="147">
        <v>344.68</v>
      </c>
      <c r="RUG1216" s="109" t="s">
        <v>30</v>
      </c>
      <c r="RUH1216" s="256" t="s">
        <v>26</v>
      </c>
      <c r="RUI1216" s="204">
        <v>7</v>
      </c>
      <c r="RUJ1216" s="204">
        <v>2</v>
      </c>
      <c r="RUK1216" s="205" t="s">
        <v>237</v>
      </c>
      <c r="RUL1216" s="206">
        <v>111</v>
      </c>
      <c r="RUM1216" s="110">
        <v>211</v>
      </c>
      <c r="RUN1216" s="147">
        <v>344.68</v>
      </c>
      <c r="RUO1216" s="109" t="s">
        <v>30</v>
      </c>
      <c r="RUP1216" s="256" t="s">
        <v>26</v>
      </c>
      <c r="RUQ1216" s="204">
        <v>7</v>
      </c>
      <c r="RUR1216" s="204">
        <v>2</v>
      </c>
      <c r="RUS1216" s="205" t="s">
        <v>237</v>
      </c>
      <c r="RUT1216" s="206">
        <v>111</v>
      </c>
      <c r="RUU1216" s="110">
        <v>211</v>
      </c>
      <c r="RUV1216" s="147">
        <v>344.68</v>
      </c>
      <c r="RUW1216" s="109" t="s">
        <v>30</v>
      </c>
      <c r="RUX1216" s="256" t="s">
        <v>26</v>
      </c>
      <c r="RUY1216" s="204">
        <v>7</v>
      </c>
      <c r="RUZ1216" s="204">
        <v>2</v>
      </c>
      <c r="RVA1216" s="205" t="s">
        <v>237</v>
      </c>
      <c r="RVB1216" s="206">
        <v>111</v>
      </c>
      <c r="RVC1216" s="110">
        <v>211</v>
      </c>
      <c r="RVD1216" s="147">
        <v>344.68</v>
      </c>
      <c r="RVE1216" s="109" t="s">
        <v>30</v>
      </c>
      <c r="RVF1216" s="256" t="s">
        <v>26</v>
      </c>
      <c r="RVG1216" s="204">
        <v>7</v>
      </c>
      <c r="RVH1216" s="204">
        <v>2</v>
      </c>
      <c r="RVI1216" s="205" t="s">
        <v>237</v>
      </c>
      <c r="RVJ1216" s="206">
        <v>111</v>
      </c>
      <c r="RVK1216" s="110">
        <v>211</v>
      </c>
      <c r="RVL1216" s="147">
        <v>344.68</v>
      </c>
      <c r="RVM1216" s="109" t="s">
        <v>30</v>
      </c>
      <c r="RVN1216" s="256" t="s">
        <v>26</v>
      </c>
      <c r="RVO1216" s="204">
        <v>7</v>
      </c>
      <c r="RVP1216" s="204">
        <v>2</v>
      </c>
      <c r="RVQ1216" s="205" t="s">
        <v>237</v>
      </c>
      <c r="RVR1216" s="206">
        <v>111</v>
      </c>
      <c r="RVS1216" s="110">
        <v>211</v>
      </c>
      <c r="RVT1216" s="147">
        <v>344.68</v>
      </c>
      <c r="RVU1216" s="109" t="s">
        <v>30</v>
      </c>
      <c r="RVV1216" s="256" t="s">
        <v>26</v>
      </c>
      <c r="RVW1216" s="204">
        <v>7</v>
      </c>
      <c r="RVX1216" s="204">
        <v>2</v>
      </c>
      <c r="RVY1216" s="205" t="s">
        <v>237</v>
      </c>
      <c r="RVZ1216" s="206">
        <v>111</v>
      </c>
      <c r="RWA1216" s="110">
        <v>211</v>
      </c>
      <c r="RWB1216" s="147">
        <v>344.68</v>
      </c>
      <c r="RWC1216" s="109" t="s">
        <v>30</v>
      </c>
      <c r="RWD1216" s="256" t="s">
        <v>26</v>
      </c>
      <c r="RWE1216" s="204">
        <v>7</v>
      </c>
      <c r="RWF1216" s="204">
        <v>2</v>
      </c>
      <c r="RWG1216" s="205" t="s">
        <v>237</v>
      </c>
      <c r="RWH1216" s="206">
        <v>111</v>
      </c>
      <c r="RWI1216" s="110">
        <v>211</v>
      </c>
      <c r="RWJ1216" s="147">
        <v>344.68</v>
      </c>
      <c r="RWK1216" s="109" t="s">
        <v>30</v>
      </c>
      <c r="RWL1216" s="256" t="s">
        <v>26</v>
      </c>
      <c r="RWM1216" s="204">
        <v>7</v>
      </c>
      <c r="RWN1216" s="204">
        <v>2</v>
      </c>
      <c r="RWO1216" s="205" t="s">
        <v>237</v>
      </c>
      <c r="RWP1216" s="206">
        <v>111</v>
      </c>
      <c r="RWQ1216" s="110">
        <v>211</v>
      </c>
      <c r="RWR1216" s="147">
        <v>344.68</v>
      </c>
      <c r="RWS1216" s="109" t="s">
        <v>30</v>
      </c>
      <c r="RWT1216" s="256" t="s">
        <v>26</v>
      </c>
      <c r="RWU1216" s="204">
        <v>7</v>
      </c>
      <c r="RWV1216" s="204">
        <v>2</v>
      </c>
      <c r="RWW1216" s="205" t="s">
        <v>237</v>
      </c>
      <c r="RWX1216" s="206">
        <v>111</v>
      </c>
      <c r="RWY1216" s="110">
        <v>211</v>
      </c>
      <c r="RWZ1216" s="147">
        <v>344.68</v>
      </c>
      <c r="RXA1216" s="109" t="s">
        <v>30</v>
      </c>
      <c r="RXB1216" s="256" t="s">
        <v>26</v>
      </c>
      <c r="RXC1216" s="204">
        <v>7</v>
      </c>
      <c r="RXD1216" s="204">
        <v>2</v>
      </c>
      <c r="RXE1216" s="205" t="s">
        <v>237</v>
      </c>
      <c r="RXF1216" s="206">
        <v>111</v>
      </c>
      <c r="RXG1216" s="110">
        <v>211</v>
      </c>
      <c r="RXH1216" s="147">
        <v>344.68</v>
      </c>
      <c r="RXI1216" s="109" t="s">
        <v>30</v>
      </c>
      <c r="RXJ1216" s="256" t="s">
        <v>26</v>
      </c>
      <c r="RXK1216" s="204">
        <v>7</v>
      </c>
      <c r="RXL1216" s="204">
        <v>2</v>
      </c>
      <c r="RXM1216" s="205" t="s">
        <v>237</v>
      </c>
      <c r="RXN1216" s="206">
        <v>111</v>
      </c>
      <c r="RXO1216" s="110">
        <v>211</v>
      </c>
      <c r="RXP1216" s="147">
        <v>344.68</v>
      </c>
      <c r="RXQ1216" s="109" t="s">
        <v>30</v>
      </c>
      <c r="RXR1216" s="256" t="s">
        <v>26</v>
      </c>
      <c r="RXS1216" s="204">
        <v>7</v>
      </c>
      <c r="RXT1216" s="204">
        <v>2</v>
      </c>
      <c r="RXU1216" s="205" t="s">
        <v>237</v>
      </c>
      <c r="RXV1216" s="206">
        <v>111</v>
      </c>
      <c r="RXW1216" s="110">
        <v>211</v>
      </c>
      <c r="RXX1216" s="147">
        <v>344.68</v>
      </c>
      <c r="RXY1216" s="109" t="s">
        <v>30</v>
      </c>
      <c r="RXZ1216" s="256" t="s">
        <v>26</v>
      </c>
      <c r="RYA1216" s="204">
        <v>7</v>
      </c>
      <c r="RYB1216" s="204">
        <v>2</v>
      </c>
      <c r="RYC1216" s="205" t="s">
        <v>237</v>
      </c>
      <c r="RYD1216" s="206">
        <v>111</v>
      </c>
      <c r="RYE1216" s="110">
        <v>211</v>
      </c>
      <c r="RYF1216" s="147">
        <v>344.68</v>
      </c>
      <c r="RYG1216" s="109" t="s">
        <v>30</v>
      </c>
      <c r="RYH1216" s="256" t="s">
        <v>26</v>
      </c>
      <c r="RYI1216" s="204">
        <v>7</v>
      </c>
      <c r="RYJ1216" s="204">
        <v>2</v>
      </c>
      <c r="RYK1216" s="205" t="s">
        <v>237</v>
      </c>
      <c r="RYL1216" s="206">
        <v>111</v>
      </c>
      <c r="RYM1216" s="110">
        <v>211</v>
      </c>
      <c r="RYN1216" s="147">
        <v>344.68</v>
      </c>
      <c r="RYO1216" s="109" t="s">
        <v>30</v>
      </c>
      <c r="RYP1216" s="256" t="s">
        <v>26</v>
      </c>
      <c r="RYQ1216" s="204">
        <v>7</v>
      </c>
      <c r="RYR1216" s="204">
        <v>2</v>
      </c>
      <c r="RYS1216" s="205" t="s">
        <v>237</v>
      </c>
      <c r="RYT1216" s="206">
        <v>111</v>
      </c>
      <c r="RYU1216" s="110">
        <v>211</v>
      </c>
      <c r="RYV1216" s="147">
        <v>344.68</v>
      </c>
      <c r="RYW1216" s="109" t="s">
        <v>30</v>
      </c>
      <c r="RYX1216" s="256" t="s">
        <v>26</v>
      </c>
      <c r="RYY1216" s="204">
        <v>7</v>
      </c>
      <c r="RYZ1216" s="204">
        <v>2</v>
      </c>
      <c r="RZA1216" s="205" t="s">
        <v>237</v>
      </c>
      <c r="RZB1216" s="206">
        <v>111</v>
      </c>
      <c r="RZC1216" s="110">
        <v>211</v>
      </c>
      <c r="RZD1216" s="147">
        <v>344.68</v>
      </c>
      <c r="RZE1216" s="109" t="s">
        <v>30</v>
      </c>
      <c r="RZF1216" s="256" t="s">
        <v>26</v>
      </c>
      <c r="RZG1216" s="204">
        <v>7</v>
      </c>
      <c r="RZH1216" s="204">
        <v>2</v>
      </c>
      <c r="RZI1216" s="205" t="s">
        <v>237</v>
      </c>
      <c r="RZJ1216" s="206">
        <v>111</v>
      </c>
      <c r="RZK1216" s="110">
        <v>211</v>
      </c>
      <c r="RZL1216" s="147">
        <v>344.68</v>
      </c>
      <c r="RZM1216" s="109" t="s">
        <v>30</v>
      </c>
      <c r="RZN1216" s="256" t="s">
        <v>26</v>
      </c>
      <c r="RZO1216" s="204">
        <v>7</v>
      </c>
      <c r="RZP1216" s="204">
        <v>2</v>
      </c>
      <c r="RZQ1216" s="205" t="s">
        <v>237</v>
      </c>
      <c r="RZR1216" s="206">
        <v>111</v>
      </c>
      <c r="RZS1216" s="110">
        <v>211</v>
      </c>
      <c r="RZT1216" s="147">
        <v>344.68</v>
      </c>
      <c r="RZU1216" s="109" t="s">
        <v>30</v>
      </c>
      <c r="RZV1216" s="256" t="s">
        <v>26</v>
      </c>
      <c r="RZW1216" s="204">
        <v>7</v>
      </c>
      <c r="RZX1216" s="204">
        <v>2</v>
      </c>
      <c r="RZY1216" s="205" t="s">
        <v>237</v>
      </c>
      <c r="RZZ1216" s="206">
        <v>111</v>
      </c>
      <c r="SAA1216" s="110">
        <v>211</v>
      </c>
      <c r="SAB1216" s="147">
        <v>344.68</v>
      </c>
      <c r="SAC1216" s="109" t="s">
        <v>30</v>
      </c>
      <c r="SAD1216" s="256" t="s">
        <v>26</v>
      </c>
      <c r="SAE1216" s="204">
        <v>7</v>
      </c>
      <c r="SAF1216" s="204">
        <v>2</v>
      </c>
      <c r="SAG1216" s="205" t="s">
        <v>237</v>
      </c>
      <c r="SAH1216" s="206">
        <v>111</v>
      </c>
      <c r="SAI1216" s="110">
        <v>211</v>
      </c>
      <c r="SAJ1216" s="147">
        <v>344.68</v>
      </c>
      <c r="SAK1216" s="109" t="s">
        <v>30</v>
      </c>
      <c r="SAL1216" s="256" t="s">
        <v>26</v>
      </c>
      <c r="SAM1216" s="204">
        <v>7</v>
      </c>
      <c r="SAN1216" s="204">
        <v>2</v>
      </c>
      <c r="SAO1216" s="205" t="s">
        <v>237</v>
      </c>
      <c r="SAP1216" s="206">
        <v>111</v>
      </c>
      <c r="SAQ1216" s="110">
        <v>211</v>
      </c>
      <c r="SAR1216" s="147">
        <v>344.68</v>
      </c>
      <c r="SAS1216" s="109" t="s">
        <v>30</v>
      </c>
      <c r="SAT1216" s="256" t="s">
        <v>26</v>
      </c>
      <c r="SAU1216" s="204">
        <v>7</v>
      </c>
      <c r="SAV1216" s="204">
        <v>2</v>
      </c>
      <c r="SAW1216" s="205" t="s">
        <v>237</v>
      </c>
      <c r="SAX1216" s="206">
        <v>111</v>
      </c>
      <c r="SAY1216" s="110">
        <v>211</v>
      </c>
      <c r="SAZ1216" s="147">
        <v>344.68</v>
      </c>
      <c r="SBA1216" s="109" t="s">
        <v>30</v>
      </c>
      <c r="SBB1216" s="256" t="s">
        <v>26</v>
      </c>
      <c r="SBC1216" s="204">
        <v>7</v>
      </c>
      <c r="SBD1216" s="204">
        <v>2</v>
      </c>
      <c r="SBE1216" s="205" t="s">
        <v>237</v>
      </c>
      <c r="SBF1216" s="206">
        <v>111</v>
      </c>
      <c r="SBG1216" s="110">
        <v>211</v>
      </c>
      <c r="SBH1216" s="147">
        <v>344.68</v>
      </c>
      <c r="SBI1216" s="109" t="s">
        <v>30</v>
      </c>
      <c r="SBJ1216" s="256" t="s">
        <v>26</v>
      </c>
      <c r="SBK1216" s="204">
        <v>7</v>
      </c>
      <c r="SBL1216" s="204">
        <v>2</v>
      </c>
      <c r="SBM1216" s="205" t="s">
        <v>237</v>
      </c>
      <c r="SBN1216" s="206">
        <v>111</v>
      </c>
      <c r="SBO1216" s="110">
        <v>211</v>
      </c>
      <c r="SBP1216" s="147">
        <v>344.68</v>
      </c>
      <c r="SBQ1216" s="109" t="s">
        <v>30</v>
      </c>
      <c r="SBR1216" s="256" t="s">
        <v>26</v>
      </c>
      <c r="SBS1216" s="204">
        <v>7</v>
      </c>
      <c r="SBT1216" s="204">
        <v>2</v>
      </c>
      <c r="SBU1216" s="205" t="s">
        <v>237</v>
      </c>
      <c r="SBV1216" s="206">
        <v>111</v>
      </c>
      <c r="SBW1216" s="110">
        <v>211</v>
      </c>
      <c r="SBX1216" s="147">
        <v>344.68</v>
      </c>
      <c r="SBY1216" s="109" t="s">
        <v>30</v>
      </c>
      <c r="SBZ1216" s="256" t="s">
        <v>26</v>
      </c>
      <c r="SCA1216" s="204">
        <v>7</v>
      </c>
      <c r="SCB1216" s="204">
        <v>2</v>
      </c>
      <c r="SCC1216" s="205" t="s">
        <v>237</v>
      </c>
      <c r="SCD1216" s="206">
        <v>111</v>
      </c>
      <c r="SCE1216" s="110">
        <v>211</v>
      </c>
      <c r="SCF1216" s="147">
        <v>344.68</v>
      </c>
      <c r="SCG1216" s="109" t="s">
        <v>30</v>
      </c>
      <c r="SCH1216" s="256" t="s">
        <v>26</v>
      </c>
      <c r="SCI1216" s="204">
        <v>7</v>
      </c>
      <c r="SCJ1216" s="204">
        <v>2</v>
      </c>
      <c r="SCK1216" s="205" t="s">
        <v>237</v>
      </c>
      <c r="SCL1216" s="206">
        <v>111</v>
      </c>
      <c r="SCM1216" s="110">
        <v>211</v>
      </c>
      <c r="SCN1216" s="147">
        <v>344.68</v>
      </c>
      <c r="SCO1216" s="109" t="s">
        <v>30</v>
      </c>
      <c r="SCP1216" s="256" t="s">
        <v>26</v>
      </c>
      <c r="SCQ1216" s="204">
        <v>7</v>
      </c>
      <c r="SCR1216" s="204">
        <v>2</v>
      </c>
      <c r="SCS1216" s="205" t="s">
        <v>237</v>
      </c>
      <c r="SCT1216" s="206">
        <v>111</v>
      </c>
      <c r="SCU1216" s="110">
        <v>211</v>
      </c>
      <c r="SCV1216" s="147">
        <v>344.68</v>
      </c>
      <c r="SCW1216" s="109" t="s">
        <v>30</v>
      </c>
      <c r="SCX1216" s="256" t="s">
        <v>26</v>
      </c>
      <c r="SCY1216" s="204">
        <v>7</v>
      </c>
      <c r="SCZ1216" s="204">
        <v>2</v>
      </c>
      <c r="SDA1216" s="205" t="s">
        <v>237</v>
      </c>
      <c r="SDB1216" s="206">
        <v>111</v>
      </c>
      <c r="SDC1216" s="110">
        <v>211</v>
      </c>
      <c r="SDD1216" s="147">
        <v>344.68</v>
      </c>
      <c r="SDE1216" s="109" t="s">
        <v>30</v>
      </c>
      <c r="SDF1216" s="256" t="s">
        <v>26</v>
      </c>
      <c r="SDG1216" s="204">
        <v>7</v>
      </c>
      <c r="SDH1216" s="204">
        <v>2</v>
      </c>
      <c r="SDI1216" s="205" t="s">
        <v>237</v>
      </c>
      <c r="SDJ1216" s="206">
        <v>111</v>
      </c>
      <c r="SDK1216" s="110">
        <v>211</v>
      </c>
      <c r="SDL1216" s="147">
        <v>344.68</v>
      </c>
      <c r="SDM1216" s="109" t="s">
        <v>30</v>
      </c>
      <c r="SDN1216" s="256" t="s">
        <v>26</v>
      </c>
      <c r="SDO1216" s="204">
        <v>7</v>
      </c>
      <c r="SDP1216" s="204">
        <v>2</v>
      </c>
      <c r="SDQ1216" s="205" t="s">
        <v>237</v>
      </c>
      <c r="SDR1216" s="206">
        <v>111</v>
      </c>
      <c r="SDS1216" s="110">
        <v>211</v>
      </c>
      <c r="SDT1216" s="147">
        <v>344.68</v>
      </c>
      <c r="SDU1216" s="109" t="s">
        <v>30</v>
      </c>
      <c r="SDV1216" s="256" t="s">
        <v>26</v>
      </c>
      <c r="SDW1216" s="204">
        <v>7</v>
      </c>
      <c r="SDX1216" s="204">
        <v>2</v>
      </c>
      <c r="SDY1216" s="205" t="s">
        <v>237</v>
      </c>
      <c r="SDZ1216" s="206">
        <v>111</v>
      </c>
      <c r="SEA1216" s="110">
        <v>211</v>
      </c>
      <c r="SEB1216" s="147">
        <v>344.68</v>
      </c>
      <c r="SEC1216" s="109" t="s">
        <v>30</v>
      </c>
      <c r="SED1216" s="256" t="s">
        <v>26</v>
      </c>
      <c r="SEE1216" s="204">
        <v>7</v>
      </c>
      <c r="SEF1216" s="204">
        <v>2</v>
      </c>
      <c r="SEG1216" s="205" t="s">
        <v>237</v>
      </c>
      <c r="SEH1216" s="206">
        <v>111</v>
      </c>
      <c r="SEI1216" s="110">
        <v>211</v>
      </c>
      <c r="SEJ1216" s="147">
        <v>344.68</v>
      </c>
      <c r="SEK1216" s="109" t="s">
        <v>30</v>
      </c>
      <c r="SEL1216" s="256" t="s">
        <v>26</v>
      </c>
      <c r="SEM1216" s="204">
        <v>7</v>
      </c>
      <c r="SEN1216" s="204">
        <v>2</v>
      </c>
      <c r="SEO1216" s="205" t="s">
        <v>237</v>
      </c>
      <c r="SEP1216" s="206">
        <v>111</v>
      </c>
      <c r="SEQ1216" s="110">
        <v>211</v>
      </c>
      <c r="SER1216" s="147">
        <v>344.68</v>
      </c>
      <c r="SES1216" s="109" t="s">
        <v>30</v>
      </c>
      <c r="SET1216" s="256" t="s">
        <v>26</v>
      </c>
      <c r="SEU1216" s="204">
        <v>7</v>
      </c>
      <c r="SEV1216" s="204">
        <v>2</v>
      </c>
      <c r="SEW1216" s="205" t="s">
        <v>237</v>
      </c>
      <c r="SEX1216" s="206">
        <v>111</v>
      </c>
      <c r="SEY1216" s="110">
        <v>211</v>
      </c>
      <c r="SEZ1216" s="147">
        <v>344.68</v>
      </c>
      <c r="SFA1216" s="109" t="s">
        <v>30</v>
      </c>
      <c r="SFB1216" s="256" t="s">
        <v>26</v>
      </c>
      <c r="SFC1216" s="204">
        <v>7</v>
      </c>
      <c r="SFD1216" s="204">
        <v>2</v>
      </c>
      <c r="SFE1216" s="205" t="s">
        <v>237</v>
      </c>
      <c r="SFF1216" s="206">
        <v>111</v>
      </c>
      <c r="SFG1216" s="110">
        <v>211</v>
      </c>
      <c r="SFH1216" s="147">
        <v>344.68</v>
      </c>
      <c r="SFI1216" s="109" t="s">
        <v>30</v>
      </c>
      <c r="SFJ1216" s="256" t="s">
        <v>26</v>
      </c>
      <c r="SFK1216" s="204">
        <v>7</v>
      </c>
      <c r="SFL1216" s="204">
        <v>2</v>
      </c>
      <c r="SFM1216" s="205" t="s">
        <v>237</v>
      </c>
      <c r="SFN1216" s="206">
        <v>111</v>
      </c>
      <c r="SFO1216" s="110">
        <v>211</v>
      </c>
      <c r="SFP1216" s="147">
        <v>344.68</v>
      </c>
      <c r="SFQ1216" s="109" t="s">
        <v>30</v>
      </c>
      <c r="SFR1216" s="256" t="s">
        <v>26</v>
      </c>
      <c r="SFS1216" s="204">
        <v>7</v>
      </c>
      <c r="SFT1216" s="204">
        <v>2</v>
      </c>
      <c r="SFU1216" s="205" t="s">
        <v>237</v>
      </c>
      <c r="SFV1216" s="206">
        <v>111</v>
      </c>
      <c r="SFW1216" s="110">
        <v>211</v>
      </c>
      <c r="SFX1216" s="147">
        <v>344.68</v>
      </c>
      <c r="SFY1216" s="109" t="s">
        <v>30</v>
      </c>
      <c r="SFZ1216" s="256" t="s">
        <v>26</v>
      </c>
      <c r="SGA1216" s="204">
        <v>7</v>
      </c>
      <c r="SGB1216" s="204">
        <v>2</v>
      </c>
      <c r="SGC1216" s="205" t="s">
        <v>237</v>
      </c>
      <c r="SGD1216" s="206">
        <v>111</v>
      </c>
      <c r="SGE1216" s="110">
        <v>211</v>
      </c>
      <c r="SGF1216" s="147">
        <v>344.68</v>
      </c>
      <c r="SGG1216" s="109" t="s">
        <v>30</v>
      </c>
      <c r="SGH1216" s="256" t="s">
        <v>26</v>
      </c>
      <c r="SGI1216" s="204">
        <v>7</v>
      </c>
      <c r="SGJ1216" s="204">
        <v>2</v>
      </c>
      <c r="SGK1216" s="205" t="s">
        <v>237</v>
      </c>
      <c r="SGL1216" s="206">
        <v>111</v>
      </c>
      <c r="SGM1216" s="110">
        <v>211</v>
      </c>
      <c r="SGN1216" s="147">
        <v>344.68</v>
      </c>
      <c r="SGO1216" s="109" t="s">
        <v>30</v>
      </c>
      <c r="SGP1216" s="256" t="s">
        <v>26</v>
      </c>
      <c r="SGQ1216" s="204">
        <v>7</v>
      </c>
      <c r="SGR1216" s="204">
        <v>2</v>
      </c>
      <c r="SGS1216" s="205" t="s">
        <v>237</v>
      </c>
      <c r="SGT1216" s="206">
        <v>111</v>
      </c>
      <c r="SGU1216" s="110">
        <v>211</v>
      </c>
      <c r="SGV1216" s="147">
        <v>344.68</v>
      </c>
      <c r="SGW1216" s="109" t="s">
        <v>30</v>
      </c>
      <c r="SGX1216" s="256" t="s">
        <v>26</v>
      </c>
      <c r="SGY1216" s="204">
        <v>7</v>
      </c>
      <c r="SGZ1216" s="204">
        <v>2</v>
      </c>
      <c r="SHA1216" s="205" t="s">
        <v>237</v>
      </c>
      <c r="SHB1216" s="206">
        <v>111</v>
      </c>
      <c r="SHC1216" s="110">
        <v>211</v>
      </c>
      <c r="SHD1216" s="147">
        <v>344.68</v>
      </c>
      <c r="SHE1216" s="109" t="s">
        <v>30</v>
      </c>
      <c r="SHF1216" s="256" t="s">
        <v>26</v>
      </c>
      <c r="SHG1216" s="204">
        <v>7</v>
      </c>
      <c r="SHH1216" s="204">
        <v>2</v>
      </c>
      <c r="SHI1216" s="205" t="s">
        <v>237</v>
      </c>
      <c r="SHJ1216" s="206">
        <v>111</v>
      </c>
      <c r="SHK1216" s="110">
        <v>211</v>
      </c>
      <c r="SHL1216" s="147">
        <v>344.68</v>
      </c>
      <c r="SHM1216" s="109" t="s">
        <v>30</v>
      </c>
      <c r="SHN1216" s="256" t="s">
        <v>26</v>
      </c>
      <c r="SHO1216" s="204">
        <v>7</v>
      </c>
      <c r="SHP1216" s="204">
        <v>2</v>
      </c>
      <c r="SHQ1216" s="205" t="s">
        <v>237</v>
      </c>
      <c r="SHR1216" s="206">
        <v>111</v>
      </c>
      <c r="SHS1216" s="110">
        <v>211</v>
      </c>
      <c r="SHT1216" s="147">
        <v>344.68</v>
      </c>
      <c r="SHU1216" s="109" t="s">
        <v>30</v>
      </c>
      <c r="SHV1216" s="256" t="s">
        <v>26</v>
      </c>
      <c r="SHW1216" s="204">
        <v>7</v>
      </c>
      <c r="SHX1216" s="204">
        <v>2</v>
      </c>
      <c r="SHY1216" s="205" t="s">
        <v>237</v>
      </c>
      <c r="SHZ1216" s="206">
        <v>111</v>
      </c>
      <c r="SIA1216" s="110">
        <v>211</v>
      </c>
      <c r="SIB1216" s="147">
        <v>344.68</v>
      </c>
      <c r="SIC1216" s="109" t="s">
        <v>30</v>
      </c>
      <c r="SID1216" s="256" t="s">
        <v>26</v>
      </c>
      <c r="SIE1216" s="204">
        <v>7</v>
      </c>
      <c r="SIF1216" s="204">
        <v>2</v>
      </c>
      <c r="SIG1216" s="205" t="s">
        <v>237</v>
      </c>
      <c r="SIH1216" s="206">
        <v>111</v>
      </c>
      <c r="SII1216" s="110">
        <v>211</v>
      </c>
      <c r="SIJ1216" s="147">
        <v>344.68</v>
      </c>
      <c r="SIK1216" s="109" t="s">
        <v>30</v>
      </c>
      <c r="SIL1216" s="256" t="s">
        <v>26</v>
      </c>
      <c r="SIM1216" s="204">
        <v>7</v>
      </c>
      <c r="SIN1216" s="204">
        <v>2</v>
      </c>
      <c r="SIO1216" s="205" t="s">
        <v>237</v>
      </c>
      <c r="SIP1216" s="206">
        <v>111</v>
      </c>
      <c r="SIQ1216" s="110">
        <v>211</v>
      </c>
      <c r="SIR1216" s="147">
        <v>344.68</v>
      </c>
      <c r="SIS1216" s="109" t="s">
        <v>30</v>
      </c>
      <c r="SIT1216" s="256" t="s">
        <v>26</v>
      </c>
      <c r="SIU1216" s="204">
        <v>7</v>
      </c>
      <c r="SIV1216" s="204">
        <v>2</v>
      </c>
      <c r="SIW1216" s="205" t="s">
        <v>237</v>
      </c>
      <c r="SIX1216" s="206">
        <v>111</v>
      </c>
      <c r="SIY1216" s="110">
        <v>211</v>
      </c>
      <c r="SIZ1216" s="147">
        <v>344.68</v>
      </c>
      <c r="SJA1216" s="109" t="s">
        <v>30</v>
      </c>
      <c r="SJB1216" s="256" t="s">
        <v>26</v>
      </c>
      <c r="SJC1216" s="204">
        <v>7</v>
      </c>
      <c r="SJD1216" s="204">
        <v>2</v>
      </c>
      <c r="SJE1216" s="205" t="s">
        <v>237</v>
      </c>
      <c r="SJF1216" s="206">
        <v>111</v>
      </c>
      <c r="SJG1216" s="110">
        <v>211</v>
      </c>
      <c r="SJH1216" s="147">
        <v>344.68</v>
      </c>
      <c r="SJI1216" s="109" t="s">
        <v>30</v>
      </c>
      <c r="SJJ1216" s="256" t="s">
        <v>26</v>
      </c>
      <c r="SJK1216" s="204">
        <v>7</v>
      </c>
      <c r="SJL1216" s="204">
        <v>2</v>
      </c>
      <c r="SJM1216" s="205" t="s">
        <v>237</v>
      </c>
      <c r="SJN1216" s="206">
        <v>111</v>
      </c>
      <c r="SJO1216" s="110">
        <v>211</v>
      </c>
      <c r="SJP1216" s="147">
        <v>344.68</v>
      </c>
      <c r="SJQ1216" s="109" t="s">
        <v>30</v>
      </c>
      <c r="SJR1216" s="256" t="s">
        <v>26</v>
      </c>
      <c r="SJS1216" s="204">
        <v>7</v>
      </c>
      <c r="SJT1216" s="204">
        <v>2</v>
      </c>
      <c r="SJU1216" s="205" t="s">
        <v>237</v>
      </c>
      <c r="SJV1216" s="206">
        <v>111</v>
      </c>
      <c r="SJW1216" s="110">
        <v>211</v>
      </c>
      <c r="SJX1216" s="147">
        <v>344.68</v>
      </c>
      <c r="SJY1216" s="109" t="s">
        <v>30</v>
      </c>
      <c r="SJZ1216" s="256" t="s">
        <v>26</v>
      </c>
      <c r="SKA1216" s="204">
        <v>7</v>
      </c>
      <c r="SKB1216" s="204">
        <v>2</v>
      </c>
      <c r="SKC1216" s="205" t="s">
        <v>237</v>
      </c>
      <c r="SKD1216" s="206">
        <v>111</v>
      </c>
      <c r="SKE1216" s="110">
        <v>211</v>
      </c>
      <c r="SKF1216" s="147">
        <v>344.68</v>
      </c>
      <c r="SKG1216" s="109" t="s">
        <v>30</v>
      </c>
      <c r="SKH1216" s="256" t="s">
        <v>26</v>
      </c>
      <c r="SKI1216" s="204">
        <v>7</v>
      </c>
      <c r="SKJ1216" s="204">
        <v>2</v>
      </c>
      <c r="SKK1216" s="205" t="s">
        <v>237</v>
      </c>
      <c r="SKL1216" s="206">
        <v>111</v>
      </c>
      <c r="SKM1216" s="110">
        <v>211</v>
      </c>
      <c r="SKN1216" s="147">
        <v>344.68</v>
      </c>
      <c r="SKO1216" s="109" t="s">
        <v>30</v>
      </c>
      <c r="SKP1216" s="256" t="s">
        <v>26</v>
      </c>
      <c r="SKQ1216" s="204">
        <v>7</v>
      </c>
      <c r="SKR1216" s="204">
        <v>2</v>
      </c>
      <c r="SKS1216" s="205" t="s">
        <v>237</v>
      </c>
      <c r="SKT1216" s="206">
        <v>111</v>
      </c>
      <c r="SKU1216" s="110">
        <v>211</v>
      </c>
      <c r="SKV1216" s="147">
        <v>344.68</v>
      </c>
      <c r="SKW1216" s="109" t="s">
        <v>30</v>
      </c>
      <c r="SKX1216" s="256" t="s">
        <v>26</v>
      </c>
      <c r="SKY1216" s="204">
        <v>7</v>
      </c>
      <c r="SKZ1216" s="204">
        <v>2</v>
      </c>
      <c r="SLA1216" s="205" t="s">
        <v>237</v>
      </c>
      <c r="SLB1216" s="206">
        <v>111</v>
      </c>
      <c r="SLC1216" s="110">
        <v>211</v>
      </c>
      <c r="SLD1216" s="147">
        <v>344.68</v>
      </c>
      <c r="SLE1216" s="109" t="s">
        <v>30</v>
      </c>
      <c r="SLF1216" s="256" t="s">
        <v>26</v>
      </c>
      <c r="SLG1216" s="204">
        <v>7</v>
      </c>
      <c r="SLH1216" s="204">
        <v>2</v>
      </c>
      <c r="SLI1216" s="205" t="s">
        <v>237</v>
      </c>
      <c r="SLJ1216" s="206">
        <v>111</v>
      </c>
      <c r="SLK1216" s="110">
        <v>211</v>
      </c>
      <c r="SLL1216" s="147">
        <v>344.68</v>
      </c>
      <c r="SLM1216" s="109" t="s">
        <v>30</v>
      </c>
      <c r="SLN1216" s="256" t="s">
        <v>26</v>
      </c>
      <c r="SLO1216" s="204">
        <v>7</v>
      </c>
      <c r="SLP1216" s="204">
        <v>2</v>
      </c>
      <c r="SLQ1216" s="205" t="s">
        <v>237</v>
      </c>
      <c r="SLR1216" s="206">
        <v>111</v>
      </c>
      <c r="SLS1216" s="110">
        <v>211</v>
      </c>
      <c r="SLT1216" s="147">
        <v>344.68</v>
      </c>
      <c r="SLU1216" s="109" t="s">
        <v>30</v>
      </c>
      <c r="SLV1216" s="256" t="s">
        <v>26</v>
      </c>
      <c r="SLW1216" s="204">
        <v>7</v>
      </c>
      <c r="SLX1216" s="204">
        <v>2</v>
      </c>
      <c r="SLY1216" s="205" t="s">
        <v>237</v>
      </c>
      <c r="SLZ1216" s="206">
        <v>111</v>
      </c>
      <c r="SMA1216" s="110">
        <v>211</v>
      </c>
      <c r="SMB1216" s="147">
        <v>344.68</v>
      </c>
      <c r="SMC1216" s="109" t="s">
        <v>30</v>
      </c>
      <c r="SMD1216" s="256" t="s">
        <v>26</v>
      </c>
      <c r="SME1216" s="204">
        <v>7</v>
      </c>
      <c r="SMF1216" s="204">
        <v>2</v>
      </c>
      <c r="SMG1216" s="205" t="s">
        <v>237</v>
      </c>
      <c r="SMH1216" s="206">
        <v>111</v>
      </c>
      <c r="SMI1216" s="110">
        <v>211</v>
      </c>
      <c r="SMJ1216" s="147">
        <v>344.68</v>
      </c>
      <c r="SMK1216" s="109" t="s">
        <v>30</v>
      </c>
      <c r="SML1216" s="256" t="s">
        <v>26</v>
      </c>
      <c r="SMM1216" s="204">
        <v>7</v>
      </c>
      <c r="SMN1216" s="204">
        <v>2</v>
      </c>
      <c r="SMO1216" s="205" t="s">
        <v>237</v>
      </c>
      <c r="SMP1216" s="206">
        <v>111</v>
      </c>
      <c r="SMQ1216" s="110">
        <v>211</v>
      </c>
      <c r="SMR1216" s="147">
        <v>344.68</v>
      </c>
      <c r="SMS1216" s="109" t="s">
        <v>30</v>
      </c>
      <c r="SMT1216" s="256" t="s">
        <v>26</v>
      </c>
      <c r="SMU1216" s="204">
        <v>7</v>
      </c>
      <c r="SMV1216" s="204">
        <v>2</v>
      </c>
      <c r="SMW1216" s="205" t="s">
        <v>237</v>
      </c>
      <c r="SMX1216" s="206">
        <v>111</v>
      </c>
      <c r="SMY1216" s="110">
        <v>211</v>
      </c>
      <c r="SMZ1216" s="147">
        <v>344.68</v>
      </c>
      <c r="SNA1216" s="109" t="s">
        <v>30</v>
      </c>
      <c r="SNB1216" s="256" t="s">
        <v>26</v>
      </c>
      <c r="SNC1216" s="204">
        <v>7</v>
      </c>
      <c r="SND1216" s="204">
        <v>2</v>
      </c>
      <c r="SNE1216" s="205" t="s">
        <v>237</v>
      </c>
      <c r="SNF1216" s="206">
        <v>111</v>
      </c>
      <c r="SNG1216" s="110">
        <v>211</v>
      </c>
      <c r="SNH1216" s="147">
        <v>344.68</v>
      </c>
      <c r="SNI1216" s="109" t="s">
        <v>30</v>
      </c>
      <c r="SNJ1216" s="256" t="s">
        <v>26</v>
      </c>
      <c r="SNK1216" s="204">
        <v>7</v>
      </c>
      <c r="SNL1216" s="204">
        <v>2</v>
      </c>
      <c r="SNM1216" s="205" t="s">
        <v>237</v>
      </c>
      <c r="SNN1216" s="206">
        <v>111</v>
      </c>
      <c r="SNO1216" s="110">
        <v>211</v>
      </c>
      <c r="SNP1216" s="147">
        <v>344.68</v>
      </c>
      <c r="SNQ1216" s="109" t="s">
        <v>30</v>
      </c>
      <c r="SNR1216" s="256" t="s">
        <v>26</v>
      </c>
      <c r="SNS1216" s="204">
        <v>7</v>
      </c>
      <c r="SNT1216" s="204">
        <v>2</v>
      </c>
      <c r="SNU1216" s="205" t="s">
        <v>237</v>
      </c>
      <c r="SNV1216" s="206">
        <v>111</v>
      </c>
      <c r="SNW1216" s="110">
        <v>211</v>
      </c>
      <c r="SNX1216" s="147">
        <v>344.68</v>
      </c>
      <c r="SNY1216" s="109" t="s">
        <v>30</v>
      </c>
      <c r="SNZ1216" s="256" t="s">
        <v>26</v>
      </c>
      <c r="SOA1216" s="204">
        <v>7</v>
      </c>
      <c r="SOB1216" s="204">
        <v>2</v>
      </c>
      <c r="SOC1216" s="205" t="s">
        <v>237</v>
      </c>
      <c r="SOD1216" s="206">
        <v>111</v>
      </c>
      <c r="SOE1216" s="110">
        <v>211</v>
      </c>
      <c r="SOF1216" s="147">
        <v>344.68</v>
      </c>
      <c r="SOG1216" s="109" t="s">
        <v>30</v>
      </c>
      <c r="SOH1216" s="256" t="s">
        <v>26</v>
      </c>
      <c r="SOI1216" s="204">
        <v>7</v>
      </c>
      <c r="SOJ1216" s="204">
        <v>2</v>
      </c>
      <c r="SOK1216" s="205" t="s">
        <v>237</v>
      </c>
      <c r="SOL1216" s="206">
        <v>111</v>
      </c>
      <c r="SOM1216" s="110">
        <v>211</v>
      </c>
      <c r="SON1216" s="147">
        <v>344.68</v>
      </c>
      <c r="SOO1216" s="109" t="s">
        <v>30</v>
      </c>
      <c r="SOP1216" s="256" t="s">
        <v>26</v>
      </c>
      <c r="SOQ1216" s="204">
        <v>7</v>
      </c>
      <c r="SOR1216" s="204">
        <v>2</v>
      </c>
      <c r="SOS1216" s="205" t="s">
        <v>237</v>
      </c>
      <c r="SOT1216" s="206">
        <v>111</v>
      </c>
      <c r="SOU1216" s="110">
        <v>211</v>
      </c>
      <c r="SOV1216" s="147">
        <v>344.68</v>
      </c>
      <c r="SOW1216" s="109" t="s">
        <v>30</v>
      </c>
      <c r="SOX1216" s="256" t="s">
        <v>26</v>
      </c>
      <c r="SOY1216" s="204">
        <v>7</v>
      </c>
      <c r="SOZ1216" s="204">
        <v>2</v>
      </c>
      <c r="SPA1216" s="205" t="s">
        <v>237</v>
      </c>
      <c r="SPB1216" s="206">
        <v>111</v>
      </c>
      <c r="SPC1216" s="110">
        <v>211</v>
      </c>
      <c r="SPD1216" s="147">
        <v>344.68</v>
      </c>
      <c r="SPE1216" s="109" t="s">
        <v>30</v>
      </c>
      <c r="SPF1216" s="256" t="s">
        <v>26</v>
      </c>
      <c r="SPG1216" s="204">
        <v>7</v>
      </c>
      <c r="SPH1216" s="204">
        <v>2</v>
      </c>
      <c r="SPI1216" s="205" t="s">
        <v>237</v>
      </c>
      <c r="SPJ1216" s="206">
        <v>111</v>
      </c>
      <c r="SPK1216" s="110">
        <v>211</v>
      </c>
      <c r="SPL1216" s="147">
        <v>344.68</v>
      </c>
      <c r="SPM1216" s="109" t="s">
        <v>30</v>
      </c>
      <c r="SPN1216" s="256" t="s">
        <v>26</v>
      </c>
      <c r="SPO1216" s="204">
        <v>7</v>
      </c>
      <c r="SPP1216" s="204">
        <v>2</v>
      </c>
      <c r="SPQ1216" s="205" t="s">
        <v>237</v>
      </c>
      <c r="SPR1216" s="206">
        <v>111</v>
      </c>
      <c r="SPS1216" s="110">
        <v>211</v>
      </c>
      <c r="SPT1216" s="147">
        <v>344.68</v>
      </c>
      <c r="SPU1216" s="109" t="s">
        <v>30</v>
      </c>
      <c r="SPV1216" s="256" t="s">
        <v>26</v>
      </c>
      <c r="SPW1216" s="204">
        <v>7</v>
      </c>
      <c r="SPX1216" s="204">
        <v>2</v>
      </c>
      <c r="SPY1216" s="205" t="s">
        <v>237</v>
      </c>
      <c r="SPZ1216" s="206">
        <v>111</v>
      </c>
      <c r="SQA1216" s="110">
        <v>211</v>
      </c>
      <c r="SQB1216" s="147">
        <v>344.68</v>
      </c>
      <c r="SQC1216" s="109" t="s">
        <v>30</v>
      </c>
      <c r="SQD1216" s="256" t="s">
        <v>26</v>
      </c>
      <c r="SQE1216" s="204">
        <v>7</v>
      </c>
      <c r="SQF1216" s="204">
        <v>2</v>
      </c>
      <c r="SQG1216" s="205" t="s">
        <v>237</v>
      </c>
      <c r="SQH1216" s="206">
        <v>111</v>
      </c>
      <c r="SQI1216" s="110">
        <v>211</v>
      </c>
      <c r="SQJ1216" s="147">
        <v>344.68</v>
      </c>
      <c r="SQK1216" s="109" t="s">
        <v>30</v>
      </c>
      <c r="SQL1216" s="256" t="s">
        <v>26</v>
      </c>
      <c r="SQM1216" s="204">
        <v>7</v>
      </c>
      <c r="SQN1216" s="204">
        <v>2</v>
      </c>
      <c r="SQO1216" s="205" t="s">
        <v>237</v>
      </c>
      <c r="SQP1216" s="206">
        <v>111</v>
      </c>
      <c r="SQQ1216" s="110">
        <v>211</v>
      </c>
      <c r="SQR1216" s="147">
        <v>344.68</v>
      </c>
      <c r="SQS1216" s="109" t="s">
        <v>30</v>
      </c>
      <c r="SQT1216" s="256" t="s">
        <v>26</v>
      </c>
      <c r="SQU1216" s="204">
        <v>7</v>
      </c>
      <c r="SQV1216" s="204">
        <v>2</v>
      </c>
      <c r="SQW1216" s="205" t="s">
        <v>237</v>
      </c>
      <c r="SQX1216" s="206">
        <v>111</v>
      </c>
      <c r="SQY1216" s="110">
        <v>211</v>
      </c>
      <c r="SQZ1216" s="147">
        <v>344.68</v>
      </c>
      <c r="SRA1216" s="109" t="s">
        <v>30</v>
      </c>
      <c r="SRB1216" s="256" t="s">
        <v>26</v>
      </c>
      <c r="SRC1216" s="204">
        <v>7</v>
      </c>
      <c r="SRD1216" s="204">
        <v>2</v>
      </c>
      <c r="SRE1216" s="205" t="s">
        <v>237</v>
      </c>
      <c r="SRF1216" s="206">
        <v>111</v>
      </c>
      <c r="SRG1216" s="110">
        <v>211</v>
      </c>
      <c r="SRH1216" s="147">
        <v>344.68</v>
      </c>
      <c r="SRI1216" s="109" t="s">
        <v>30</v>
      </c>
      <c r="SRJ1216" s="256" t="s">
        <v>26</v>
      </c>
      <c r="SRK1216" s="204">
        <v>7</v>
      </c>
      <c r="SRL1216" s="204">
        <v>2</v>
      </c>
      <c r="SRM1216" s="205" t="s">
        <v>237</v>
      </c>
      <c r="SRN1216" s="206">
        <v>111</v>
      </c>
      <c r="SRO1216" s="110">
        <v>211</v>
      </c>
      <c r="SRP1216" s="147">
        <v>344.68</v>
      </c>
      <c r="SRQ1216" s="109" t="s">
        <v>30</v>
      </c>
      <c r="SRR1216" s="256" t="s">
        <v>26</v>
      </c>
      <c r="SRS1216" s="204">
        <v>7</v>
      </c>
      <c r="SRT1216" s="204">
        <v>2</v>
      </c>
      <c r="SRU1216" s="205" t="s">
        <v>237</v>
      </c>
      <c r="SRV1216" s="206">
        <v>111</v>
      </c>
      <c r="SRW1216" s="110">
        <v>211</v>
      </c>
      <c r="SRX1216" s="147">
        <v>344.68</v>
      </c>
      <c r="SRY1216" s="109" t="s">
        <v>30</v>
      </c>
      <c r="SRZ1216" s="256" t="s">
        <v>26</v>
      </c>
      <c r="SSA1216" s="204">
        <v>7</v>
      </c>
      <c r="SSB1216" s="204">
        <v>2</v>
      </c>
      <c r="SSC1216" s="205" t="s">
        <v>237</v>
      </c>
      <c r="SSD1216" s="206">
        <v>111</v>
      </c>
      <c r="SSE1216" s="110">
        <v>211</v>
      </c>
      <c r="SSF1216" s="147">
        <v>344.68</v>
      </c>
      <c r="SSG1216" s="109" t="s">
        <v>30</v>
      </c>
      <c r="SSH1216" s="256" t="s">
        <v>26</v>
      </c>
      <c r="SSI1216" s="204">
        <v>7</v>
      </c>
      <c r="SSJ1216" s="204">
        <v>2</v>
      </c>
      <c r="SSK1216" s="205" t="s">
        <v>237</v>
      </c>
      <c r="SSL1216" s="206">
        <v>111</v>
      </c>
      <c r="SSM1216" s="110">
        <v>211</v>
      </c>
      <c r="SSN1216" s="147">
        <v>344.68</v>
      </c>
      <c r="SSO1216" s="109" t="s">
        <v>30</v>
      </c>
      <c r="SSP1216" s="256" t="s">
        <v>26</v>
      </c>
      <c r="SSQ1216" s="204">
        <v>7</v>
      </c>
      <c r="SSR1216" s="204">
        <v>2</v>
      </c>
      <c r="SSS1216" s="205" t="s">
        <v>237</v>
      </c>
      <c r="SST1216" s="206">
        <v>111</v>
      </c>
      <c r="SSU1216" s="110">
        <v>211</v>
      </c>
      <c r="SSV1216" s="147">
        <v>344.68</v>
      </c>
      <c r="SSW1216" s="109" t="s">
        <v>30</v>
      </c>
      <c r="SSX1216" s="256" t="s">
        <v>26</v>
      </c>
      <c r="SSY1216" s="204">
        <v>7</v>
      </c>
      <c r="SSZ1216" s="204">
        <v>2</v>
      </c>
      <c r="STA1216" s="205" t="s">
        <v>237</v>
      </c>
      <c r="STB1216" s="206">
        <v>111</v>
      </c>
      <c r="STC1216" s="110">
        <v>211</v>
      </c>
      <c r="STD1216" s="147">
        <v>344.68</v>
      </c>
      <c r="STE1216" s="109" t="s">
        <v>30</v>
      </c>
      <c r="STF1216" s="256" t="s">
        <v>26</v>
      </c>
      <c r="STG1216" s="204">
        <v>7</v>
      </c>
      <c r="STH1216" s="204">
        <v>2</v>
      </c>
      <c r="STI1216" s="205" t="s">
        <v>237</v>
      </c>
      <c r="STJ1216" s="206">
        <v>111</v>
      </c>
      <c r="STK1216" s="110">
        <v>211</v>
      </c>
      <c r="STL1216" s="147">
        <v>344.68</v>
      </c>
      <c r="STM1216" s="109" t="s">
        <v>30</v>
      </c>
      <c r="STN1216" s="256" t="s">
        <v>26</v>
      </c>
      <c r="STO1216" s="204">
        <v>7</v>
      </c>
      <c r="STP1216" s="204">
        <v>2</v>
      </c>
      <c r="STQ1216" s="205" t="s">
        <v>237</v>
      </c>
      <c r="STR1216" s="206">
        <v>111</v>
      </c>
      <c r="STS1216" s="110">
        <v>211</v>
      </c>
      <c r="STT1216" s="147">
        <v>344.68</v>
      </c>
      <c r="STU1216" s="109" t="s">
        <v>30</v>
      </c>
      <c r="STV1216" s="256" t="s">
        <v>26</v>
      </c>
      <c r="STW1216" s="204">
        <v>7</v>
      </c>
      <c r="STX1216" s="204">
        <v>2</v>
      </c>
      <c r="STY1216" s="205" t="s">
        <v>237</v>
      </c>
      <c r="STZ1216" s="206">
        <v>111</v>
      </c>
      <c r="SUA1216" s="110">
        <v>211</v>
      </c>
      <c r="SUB1216" s="147">
        <v>344.68</v>
      </c>
      <c r="SUC1216" s="109" t="s">
        <v>30</v>
      </c>
      <c r="SUD1216" s="256" t="s">
        <v>26</v>
      </c>
      <c r="SUE1216" s="204">
        <v>7</v>
      </c>
      <c r="SUF1216" s="204">
        <v>2</v>
      </c>
      <c r="SUG1216" s="205" t="s">
        <v>237</v>
      </c>
      <c r="SUH1216" s="206">
        <v>111</v>
      </c>
      <c r="SUI1216" s="110">
        <v>211</v>
      </c>
      <c r="SUJ1216" s="147">
        <v>344.68</v>
      </c>
      <c r="SUK1216" s="109" t="s">
        <v>30</v>
      </c>
      <c r="SUL1216" s="256" t="s">
        <v>26</v>
      </c>
      <c r="SUM1216" s="204">
        <v>7</v>
      </c>
      <c r="SUN1216" s="204">
        <v>2</v>
      </c>
      <c r="SUO1216" s="205" t="s">
        <v>237</v>
      </c>
      <c r="SUP1216" s="206">
        <v>111</v>
      </c>
      <c r="SUQ1216" s="110">
        <v>211</v>
      </c>
      <c r="SUR1216" s="147">
        <v>344.68</v>
      </c>
      <c r="SUS1216" s="109" t="s">
        <v>30</v>
      </c>
      <c r="SUT1216" s="256" t="s">
        <v>26</v>
      </c>
      <c r="SUU1216" s="204">
        <v>7</v>
      </c>
      <c r="SUV1216" s="204">
        <v>2</v>
      </c>
      <c r="SUW1216" s="205" t="s">
        <v>237</v>
      </c>
      <c r="SUX1216" s="206">
        <v>111</v>
      </c>
      <c r="SUY1216" s="110">
        <v>211</v>
      </c>
      <c r="SUZ1216" s="147">
        <v>344.68</v>
      </c>
      <c r="SVA1216" s="109" t="s">
        <v>30</v>
      </c>
      <c r="SVB1216" s="256" t="s">
        <v>26</v>
      </c>
      <c r="SVC1216" s="204">
        <v>7</v>
      </c>
      <c r="SVD1216" s="204">
        <v>2</v>
      </c>
      <c r="SVE1216" s="205" t="s">
        <v>237</v>
      </c>
      <c r="SVF1216" s="206">
        <v>111</v>
      </c>
      <c r="SVG1216" s="110">
        <v>211</v>
      </c>
      <c r="SVH1216" s="147">
        <v>344.68</v>
      </c>
      <c r="SVI1216" s="109" t="s">
        <v>30</v>
      </c>
      <c r="SVJ1216" s="256" t="s">
        <v>26</v>
      </c>
      <c r="SVK1216" s="204">
        <v>7</v>
      </c>
      <c r="SVL1216" s="204">
        <v>2</v>
      </c>
      <c r="SVM1216" s="205" t="s">
        <v>237</v>
      </c>
      <c r="SVN1216" s="206">
        <v>111</v>
      </c>
      <c r="SVO1216" s="110">
        <v>211</v>
      </c>
      <c r="SVP1216" s="147">
        <v>344.68</v>
      </c>
      <c r="SVQ1216" s="109" t="s">
        <v>30</v>
      </c>
      <c r="SVR1216" s="256" t="s">
        <v>26</v>
      </c>
      <c r="SVS1216" s="204">
        <v>7</v>
      </c>
      <c r="SVT1216" s="204">
        <v>2</v>
      </c>
      <c r="SVU1216" s="205" t="s">
        <v>237</v>
      </c>
      <c r="SVV1216" s="206">
        <v>111</v>
      </c>
      <c r="SVW1216" s="110">
        <v>211</v>
      </c>
      <c r="SVX1216" s="147">
        <v>344.68</v>
      </c>
      <c r="SVY1216" s="109" t="s">
        <v>30</v>
      </c>
      <c r="SVZ1216" s="256" t="s">
        <v>26</v>
      </c>
      <c r="SWA1216" s="204">
        <v>7</v>
      </c>
      <c r="SWB1216" s="204">
        <v>2</v>
      </c>
      <c r="SWC1216" s="205" t="s">
        <v>237</v>
      </c>
      <c r="SWD1216" s="206">
        <v>111</v>
      </c>
      <c r="SWE1216" s="110">
        <v>211</v>
      </c>
      <c r="SWF1216" s="147">
        <v>344.68</v>
      </c>
      <c r="SWG1216" s="109" t="s">
        <v>30</v>
      </c>
      <c r="SWH1216" s="256" t="s">
        <v>26</v>
      </c>
      <c r="SWI1216" s="204">
        <v>7</v>
      </c>
      <c r="SWJ1216" s="204">
        <v>2</v>
      </c>
      <c r="SWK1216" s="205" t="s">
        <v>237</v>
      </c>
      <c r="SWL1216" s="206">
        <v>111</v>
      </c>
      <c r="SWM1216" s="110">
        <v>211</v>
      </c>
      <c r="SWN1216" s="147">
        <v>344.68</v>
      </c>
      <c r="SWO1216" s="109" t="s">
        <v>30</v>
      </c>
      <c r="SWP1216" s="256" t="s">
        <v>26</v>
      </c>
      <c r="SWQ1216" s="204">
        <v>7</v>
      </c>
      <c r="SWR1216" s="204">
        <v>2</v>
      </c>
      <c r="SWS1216" s="205" t="s">
        <v>237</v>
      </c>
      <c r="SWT1216" s="206">
        <v>111</v>
      </c>
      <c r="SWU1216" s="110">
        <v>211</v>
      </c>
      <c r="SWV1216" s="147">
        <v>344.68</v>
      </c>
      <c r="SWW1216" s="109" t="s">
        <v>30</v>
      </c>
      <c r="SWX1216" s="256" t="s">
        <v>26</v>
      </c>
      <c r="SWY1216" s="204">
        <v>7</v>
      </c>
      <c r="SWZ1216" s="204">
        <v>2</v>
      </c>
      <c r="SXA1216" s="205" t="s">
        <v>237</v>
      </c>
      <c r="SXB1216" s="206">
        <v>111</v>
      </c>
      <c r="SXC1216" s="110">
        <v>211</v>
      </c>
      <c r="SXD1216" s="147">
        <v>344.68</v>
      </c>
      <c r="SXE1216" s="109" t="s">
        <v>30</v>
      </c>
      <c r="SXF1216" s="256" t="s">
        <v>26</v>
      </c>
      <c r="SXG1216" s="204">
        <v>7</v>
      </c>
      <c r="SXH1216" s="204">
        <v>2</v>
      </c>
      <c r="SXI1216" s="205" t="s">
        <v>237</v>
      </c>
      <c r="SXJ1216" s="206">
        <v>111</v>
      </c>
      <c r="SXK1216" s="110">
        <v>211</v>
      </c>
      <c r="SXL1216" s="147">
        <v>344.68</v>
      </c>
      <c r="SXM1216" s="109" t="s">
        <v>30</v>
      </c>
      <c r="SXN1216" s="256" t="s">
        <v>26</v>
      </c>
      <c r="SXO1216" s="204">
        <v>7</v>
      </c>
      <c r="SXP1216" s="204">
        <v>2</v>
      </c>
      <c r="SXQ1216" s="205" t="s">
        <v>237</v>
      </c>
      <c r="SXR1216" s="206">
        <v>111</v>
      </c>
      <c r="SXS1216" s="110">
        <v>211</v>
      </c>
      <c r="SXT1216" s="147">
        <v>344.68</v>
      </c>
      <c r="SXU1216" s="109" t="s">
        <v>30</v>
      </c>
      <c r="SXV1216" s="256" t="s">
        <v>26</v>
      </c>
      <c r="SXW1216" s="204">
        <v>7</v>
      </c>
      <c r="SXX1216" s="204">
        <v>2</v>
      </c>
      <c r="SXY1216" s="205" t="s">
        <v>237</v>
      </c>
      <c r="SXZ1216" s="206">
        <v>111</v>
      </c>
      <c r="SYA1216" s="110">
        <v>211</v>
      </c>
      <c r="SYB1216" s="147">
        <v>344.68</v>
      </c>
      <c r="SYC1216" s="109" t="s">
        <v>30</v>
      </c>
      <c r="SYD1216" s="256" t="s">
        <v>26</v>
      </c>
      <c r="SYE1216" s="204">
        <v>7</v>
      </c>
      <c r="SYF1216" s="204">
        <v>2</v>
      </c>
      <c r="SYG1216" s="205" t="s">
        <v>237</v>
      </c>
      <c r="SYH1216" s="206">
        <v>111</v>
      </c>
      <c r="SYI1216" s="110">
        <v>211</v>
      </c>
      <c r="SYJ1216" s="147">
        <v>344.68</v>
      </c>
      <c r="SYK1216" s="109" t="s">
        <v>30</v>
      </c>
      <c r="SYL1216" s="256" t="s">
        <v>26</v>
      </c>
      <c r="SYM1216" s="204">
        <v>7</v>
      </c>
      <c r="SYN1216" s="204">
        <v>2</v>
      </c>
      <c r="SYO1216" s="205" t="s">
        <v>237</v>
      </c>
      <c r="SYP1216" s="206">
        <v>111</v>
      </c>
      <c r="SYQ1216" s="110">
        <v>211</v>
      </c>
      <c r="SYR1216" s="147">
        <v>344.68</v>
      </c>
      <c r="SYS1216" s="109" t="s">
        <v>30</v>
      </c>
      <c r="SYT1216" s="256" t="s">
        <v>26</v>
      </c>
      <c r="SYU1216" s="204">
        <v>7</v>
      </c>
      <c r="SYV1216" s="204">
        <v>2</v>
      </c>
      <c r="SYW1216" s="205" t="s">
        <v>237</v>
      </c>
      <c r="SYX1216" s="206">
        <v>111</v>
      </c>
      <c r="SYY1216" s="110">
        <v>211</v>
      </c>
      <c r="SYZ1216" s="147">
        <v>344.68</v>
      </c>
      <c r="SZA1216" s="109" t="s">
        <v>30</v>
      </c>
      <c r="SZB1216" s="256" t="s">
        <v>26</v>
      </c>
      <c r="SZC1216" s="204">
        <v>7</v>
      </c>
      <c r="SZD1216" s="204">
        <v>2</v>
      </c>
      <c r="SZE1216" s="205" t="s">
        <v>237</v>
      </c>
      <c r="SZF1216" s="206">
        <v>111</v>
      </c>
      <c r="SZG1216" s="110">
        <v>211</v>
      </c>
      <c r="SZH1216" s="147">
        <v>344.68</v>
      </c>
      <c r="SZI1216" s="109" t="s">
        <v>30</v>
      </c>
      <c r="SZJ1216" s="256" t="s">
        <v>26</v>
      </c>
      <c r="SZK1216" s="204">
        <v>7</v>
      </c>
      <c r="SZL1216" s="204">
        <v>2</v>
      </c>
      <c r="SZM1216" s="205" t="s">
        <v>237</v>
      </c>
      <c r="SZN1216" s="206">
        <v>111</v>
      </c>
      <c r="SZO1216" s="110">
        <v>211</v>
      </c>
      <c r="SZP1216" s="147">
        <v>344.68</v>
      </c>
      <c r="SZQ1216" s="109" t="s">
        <v>30</v>
      </c>
      <c r="SZR1216" s="256" t="s">
        <v>26</v>
      </c>
      <c r="SZS1216" s="204">
        <v>7</v>
      </c>
      <c r="SZT1216" s="204">
        <v>2</v>
      </c>
      <c r="SZU1216" s="205" t="s">
        <v>237</v>
      </c>
      <c r="SZV1216" s="206">
        <v>111</v>
      </c>
      <c r="SZW1216" s="110">
        <v>211</v>
      </c>
      <c r="SZX1216" s="147">
        <v>344.68</v>
      </c>
      <c r="SZY1216" s="109" t="s">
        <v>30</v>
      </c>
      <c r="SZZ1216" s="256" t="s">
        <v>26</v>
      </c>
      <c r="TAA1216" s="204">
        <v>7</v>
      </c>
      <c r="TAB1216" s="204">
        <v>2</v>
      </c>
      <c r="TAC1216" s="205" t="s">
        <v>237</v>
      </c>
      <c r="TAD1216" s="206">
        <v>111</v>
      </c>
      <c r="TAE1216" s="110">
        <v>211</v>
      </c>
      <c r="TAF1216" s="147">
        <v>344.68</v>
      </c>
      <c r="TAG1216" s="109" t="s">
        <v>30</v>
      </c>
      <c r="TAH1216" s="256" t="s">
        <v>26</v>
      </c>
      <c r="TAI1216" s="204">
        <v>7</v>
      </c>
      <c r="TAJ1216" s="204">
        <v>2</v>
      </c>
      <c r="TAK1216" s="205" t="s">
        <v>237</v>
      </c>
      <c r="TAL1216" s="206">
        <v>111</v>
      </c>
      <c r="TAM1216" s="110">
        <v>211</v>
      </c>
      <c r="TAN1216" s="147">
        <v>344.68</v>
      </c>
      <c r="TAO1216" s="109" t="s">
        <v>30</v>
      </c>
      <c r="TAP1216" s="256" t="s">
        <v>26</v>
      </c>
      <c r="TAQ1216" s="204">
        <v>7</v>
      </c>
      <c r="TAR1216" s="204">
        <v>2</v>
      </c>
      <c r="TAS1216" s="205" t="s">
        <v>237</v>
      </c>
      <c r="TAT1216" s="206">
        <v>111</v>
      </c>
      <c r="TAU1216" s="110">
        <v>211</v>
      </c>
      <c r="TAV1216" s="147">
        <v>344.68</v>
      </c>
      <c r="TAW1216" s="109" t="s">
        <v>30</v>
      </c>
      <c r="TAX1216" s="256" t="s">
        <v>26</v>
      </c>
      <c r="TAY1216" s="204">
        <v>7</v>
      </c>
      <c r="TAZ1216" s="204">
        <v>2</v>
      </c>
      <c r="TBA1216" s="205" t="s">
        <v>237</v>
      </c>
      <c r="TBB1216" s="206">
        <v>111</v>
      </c>
      <c r="TBC1216" s="110">
        <v>211</v>
      </c>
      <c r="TBD1216" s="147">
        <v>344.68</v>
      </c>
      <c r="TBE1216" s="109" t="s">
        <v>30</v>
      </c>
      <c r="TBF1216" s="256" t="s">
        <v>26</v>
      </c>
      <c r="TBG1216" s="204">
        <v>7</v>
      </c>
      <c r="TBH1216" s="204">
        <v>2</v>
      </c>
      <c r="TBI1216" s="205" t="s">
        <v>237</v>
      </c>
      <c r="TBJ1216" s="206">
        <v>111</v>
      </c>
      <c r="TBK1216" s="110">
        <v>211</v>
      </c>
      <c r="TBL1216" s="147">
        <v>344.68</v>
      </c>
      <c r="TBM1216" s="109" t="s">
        <v>30</v>
      </c>
      <c r="TBN1216" s="256" t="s">
        <v>26</v>
      </c>
      <c r="TBO1216" s="204">
        <v>7</v>
      </c>
      <c r="TBP1216" s="204">
        <v>2</v>
      </c>
      <c r="TBQ1216" s="205" t="s">
        <v>237</v>
      </c>
      <c r="TBR1216" s="206">
        <v>111</v>
      </c>
      <c r="TBS1216" s="110">
        <v>211</v>
      </c>
      <c r="TBT1216" s="147">
        <v>344.68</v>
      </c>
      <c r="TBU1216" s="109" t="s">
        <v>30</v>
      </c>
      <c r="TBV1216" s="256" t="s">
        <v>26</v>
      </c>
      <c r="TBW1216" s="204">
        <v>7</v>
      </c>
      <c r="TBX1216" s="204">
        <v>2</v>
      </c>
      <c r="TBY1216" s="205" t="s">
        <v>237</v>
      </c>
      <c r="TBZ1216" s="206">
        <v>111</v>
      </c>
      <c r="TCA1216" s="110">
        <v>211</v>
      </c>
      <c r="TCB1216" s="147">
        <v>344.68</v>
      </c>
      <c r="TCC1216" s="109" t="s">
        <v>30</v>
      </c>
      <c r="TCD1216" s="256" t="s">
        <v>26</v>
      </c>
      <c r="TCE1216" s="204">
        <v>7</v>
      </c>
      <c r="TCF1216" s="204">
        <v>2</v>
      </c>
      <c r="TCG1216" s="205" t="s">
        <v>237</v>
      </c>
      <c r="TCH1216" s="206">
        <v>111</v>
      </c>
      <c r="TCI1216" s="110">
        <v>211</v>
      </c>
      <c r="TCJ1216" s="147">
        <v>344.68</v>
      </c>
      <c r="TCK1216" s="109" t="s">
        <v>30</v>
      </c>
      <c r="TCL1216" s="256" t="s">
        <v>26</v>
      </c>
      <c r="TCM1216" s="204">
        <v>7</v>
      </c>
      <c r="TCN1216" s="204">
        <v>2</v>
      </c>
      <c r="TCO1216" s="205" t="s">
        <v>237</v>
      </c>
      <c r="TCP1216" s="206">
        <v>111</v>
      </c>
      <c r="TCQ1216" s="110">
        <v>211</v>
      </c>
      <c r="TCR1216" s="147">
        <v>344.68</v>
      </c>
      <c r="TCS1216" s="109" t="s">
        <v>30</v>
      </c>
      <c r="TCT1216" s="256" t="s">
        <v>26</v>
      </c>
      <c r="TCU1216" s="204">
        <v>7</v>
      </c>
      <c r="TCV1216" s="204">
        <v>2</v>
      </c>
      <c r="TCW1216" s="205" t="s">
        <v>237</v>
      </c>
      <c r="TCX1216" s="206">
        <v>111</v>
      </c>
      <c r="TCY1216" s="110">
        <v>211</v>
      </c>
      <c r="TCZ1216" s="147">
        <v>344.68</v>
      </c>
      <c r="TDA1216" s="109" t="s">
        <v>30</v>
      </c>
      <c r="TDB1216" s="256" t="s">
        <v>26</v>
      </c>
      <c r="TDC1216" s="204">
        <v>7</v>
      </c>
      <c r="TDD1216" s="204">
        <v>2</v>
      </c>
      <c r="TDE1216" s="205" t="s">
        <v>237</v>
      </c>
      <c r="TDF1216" s="206">
        <v>111</v>
      </c>
      <c r="TDG1216" s="110">
        <v>211</v>
      </c>
      <c r="TDH1216" s="147">
        <v>344.68</v>
      </c>
      <c r="TDI1216" s="109" t="s">
        <v>30</v>
      </c>
      <c r="TDJ1216" s="256" t="s">
        <v>26</v>
      </c>
      <c r="TDK1216" s="204">
        <v>7</v>
      </c>
      <c r="TDL1216" s="204">
        <v>2</v>
      </c>
      <c r="TDM1216" s="205" t="s">
        <v>237</v>
      </c>
      <c r="TDN1216" s="206">
        <v>111</v>
      </c>
      <c r="TDO1216" s="110">
        <v>211</v>
      </c>
      <c r="TDP1216" s="147">
        <v>344.68</v>
      </c>
      <c r="TDQ1216" s="109" t="s">
        <v>30</v>
      </c>
      <c r="TDR1216" s="256" t="s">
        <v>26</v>
      </c>
      <c r="TDS1216" s="204">
        <v>7</v>
      </c>
      <c r="TDT1216" s="204">
        <v>2</v>
      </c>
      <c r="TDU1216" s="205" t="s">
        <v>237</v>
      </c>
      <c r="TDV1216" s="206">
        <v>111</v>
      </c>
      <c r="TDW1216" s="110">
        <v>211</v>
      </c>
      <c r="TDX1216" s="147">
        <v>344.68</v>
      </c>
      <c r="TDY1216" s="109" t="s">
        <v>30</v>
      </c>
      <c r="TDZ1216" s="256" t="s">
        <v>26</v>
      </c>
      <c r="TEA1216" s="204">
        <v>7</v>
      </c>
      <c r="TEB1216" s="204">
        <v>2</v>
      </c>
      <c r="TEC1216" s="205" t="s">
        <v>237</v>
      </c>
      <c r="TED1216" s="206">
        <v>111</v>
      </c>
      <c r="TEE1216" s="110">
        <v>211</v>
      </c>
      <c r="TEF1216" s="147">
        <v>344.68</v>
      </c>
      <c r="TEG1216" s="109" t="s">
        <v>30</v>
      </c>
      <c r="TEH1216" s="256" t="s">
        <v>26</v>
      </c>
      <c r="TEI1216" s="204">
        <v>7</v>
      </c>
      <c r="TEJ1216" s="204">
        <v>2</v>
      </c>
      <c r="TEK1216" s="205" t="s">
        <v>237</v>
      </c>
      <c r="TEL1216" s="206">
        <v>111</v>
      </c>
      <c r="TEM1216" s="110">
        <v>211</v>
      </c>
      <c r="TEN1216" s="147">
        <v>344.68</v>
      </c>
      <c r="TEO1216" s="109" t="s">
        <v>30</v>
      </c>
      <c r="TEP1216" s="256" t="s">
        <v>26</v>
      </c>
      <c r="TEQ1216" s="204">
        <v>7</v>
      </c>
      <c r="TER1216" s="204">
        <v>2</v>
      </c>
      <c r="TES1216" s="205" t="s">
        <v>237</v>
      </c>
      <c r="TET1216" s="206">
        <v>111</v>
      </c>
      <c r="TEU1216" s="110">
        <v>211</v>
      </c>
      <c r="TEV1216" s="147">
        <v>344.68</v>
      </c>
      <c r="TEW1216" s="109" t="s">
        <v>30</v>
      </c>
      <c r="TEX1216" s="256" t="s">
        <v>26</v>
      </c>
      <c r="TEY1216" s="204">
        <v>7</v>
      </c>
      <c r="TEZ1216" s="204">
        <v>2</v>
      </c>
      <c r="TFA1216" s="205" t="s">
        <v>237</v>
      </c>
      <c r="TFB1216" s="206">
        <v>111</v>
      </c>
      <c r="TFC1216" s="110">
        <v>211</v>
      </c>
      <c r="TFD1216" s="147">
        <v>344.68</v>
      </c>
      <c r="TFE1216" s="109" t="s">
        <v>30</v>
      </c>
      <c r="TFF1216" s="256" t="s">
        <v>26</v>
      </c>
      <c r="TFG1216" s="204">
        <v>7</v>
      </c>
      <c r="TFH1216" s="204">
        <v>2</v>
      </c>
      <c r="TFI1216" s="205" t="s">
        <v>237</v>
      </c>
      <c r="TFJ1216" s="206">
        <v>111</v>
      </c>
      <c r="TFK1216" s="110">
        <v>211</v>
      </c>
      <c r="TFL1216" s="147">
        <v>344.68</v>
      </c>
      <c r="TFM1216" s="109" t="s">
        <v>30</v>
      </c>
      <c r="TFN1216" s="256" t="s">
        <v>26</v>
      </c>
      <c r="TFO1216" s="204">
        <v>7</v>
      </c>
      <c r="TFP1216" s="204">
        <v>2</v>
      </c>
      <c r="TFQ1216" s="205" t="s">
        <v>237</v>
      </c>
      <c r="TFR1216" s="206">
        <v>111</v>
      </c>
      <c r="TFS1216" s="110">
        <v>211</v>
      </c>
      <c r="TFT1216" s="147">
        <v>344.68</v>
      </c>
      <c r="TFU1216" s="109" t="s">
        <v>30</v>
      </c>
      <c r="TFV1216" s="256" t="s">
        <v>26</v>
      </c>
      <c r="TFW1216" s="204">
        <v>7</v>
      </c>
      <c r="TFX1216" s="204">
        <v>2</v>
      </c>
      <c r="TFY1216" s="205" t="s">
        <v>237</v>
      </c>
      <c r="TFZ1216" s="206">
        <v>111</v>
      </c>
      <c r="TGA1216" s="110">
        <v>211</v>
      </c>
      <c r="TGB1216" s="147">
        <v>344.68</v>
      </c>
      <c r="TGC1216" s="109" t="s">
        <v>30</v>
      </c>
      <c r="TGD1216" s="256" t="s">
        <v>26</v>
      </c>
      <c r="TGE1216" s="204">
        <v>7</v>
      </c>
      <c r="TGF1216" s="204">
        <v>2</v>
      </c>
      <c r="TGG1216" s="205" t="s">
        <v>237</v>
      </c>
      <c r="TGH1216" s="206">
        <v>111</v>
      </c>
      <c r="TGI1216" s="110">
        <v>211</v>
      </c>
      <c r="TGJ1216" s="147">
        <v>344.68</v>
      </c>
      <c r="TGK1216" s="109" t="s">
        <v>30</v>
      </c>
      <c r="TGL1216" s="256" t="s">
        <v>26</v>
      </c>
      <c r="TGM1216" s="204">
        <v>7</v>
      </c>
      <c r="TGN1216" s="204">
        <v>2</v>
      </c>
      <c r="TGO1216" s="205" t="s">
        <v>237</v>
      </c>
      <c r="TGP1216" s="206">
        <v>111</v>
      </c>
      <c r="TGQ1216" s="110">
        <v>211</v>
      </c>
      <c r="TGR1216" s="147">
        <v>344.68</v>
      </c>
      <c r="TGS1216" s="109" t="s">
        <v>30</v>
      </c>
      <c r="TGT1216" s="256" t="s">
        <v>26</v>
      </c>
      <c r="TGU1216" s="204">
        <v>7</v>
      </c>
      <c r="TGV1216" s="204">
        <v>2</v>
      </c>
      <c r="TGW1216" s="205" t="s">
        <v>237</v>
      </c>
      <c r="TGX1216" s="206">
        <v>111</v>
      </c>
      <c r="TGY1216" s="110">
        <v>211</v>
      </c>
      <c r="TGZ1216" s="147">
        <v>344.68</v>
      </c>
      <c r="THA1216" s="109" t="s">
        <v>30</v>
      </c>
      <c r="THB1216" s="256" t="s">
        <v>26</v>
      </c>
      <c r="THC1216" s="204">
        <v>7</v>
      </c>
      <c r="THD1216" s="204">
        <v>2</v>
      </c>
      <c r="THE1216" s="205" t="s">
        <v>237</v>
      </c>
      <c r="THF1216" s="206">
        <v>111</v>
      </c>
      <c r="THG1216" s="110">
        <v>211</v>
      </c>
      <c r="THH1216" s="147">
        <v>344.68</v>
      </c>
      <c r="THI1216" s="109" t="s">
        <v>30</v>
      </c>
      <c r="THJ1216" s="256" t="s">
        <v>26</v>
      </c>
      <c r="THK1216" s="204">
        <v>7</v>
      </c>
      <c r="THL1216" s="204">
        <v>2</v>
      </c>
      <c r="THM1216" s="205" t="s">
        <v>237</v>
      </c>
      <c r="THN1216" s="206">
        <v>111</v>
      </c>
      <c r="THO1216" s="110">
        <v>211</v>
      </c>
      <c r="THP1216" s="147">
        <v>344.68</v>
      </c>
      <c r="THQ1216" s="109" t="s">
        <v>30</v>
      </c>
      <c r="THR1216" s="256" t="s">
        <v>26</v>
      </c>
      <c r="THS1216" s="204">
        <v>7</v>
      </c>
      <c r="THT1216" s="204">
        <v>2</v>
      </c>
      <c r="THU1216" s="205" t="s">
        <v>237</v>
      </c>
      <c r="THV1216" s="206">
        <v>111</v>
      </c>
      <c r="THW1216" s="110">
        <v>211</v>
      </c>
      <c r="THX1216" s="147">
        <v>344.68</v>
      </c>
      <c r="THY1216" s="109" t="s">
        <v>30</v>
      </c>
      <c r="THZ1216" s="256" t="s">
        <v>26</v>
      </c>
      <c r="TIA1216" s="204">
        <v>7</v>
      </c>
      <c r="TIB1216" s="204">
        <v>2</v>
      </c>
      <c r="TIC1216" s="205" t="s">
        <v>237</v>
      </c>
      <c r="TID1216" s="206">
        <v>111</v>
      </c>
      <c r="TIE1216" s="110">
        <v>211</v>
      </c>
      <c r="TIF1216" s="147">
        <v>344.68</v>
      </c>
      <c r="TIG1216" s="109" t="s">
        <v>30</v>
      </c>
      <c r="TIH1216" s="256" t="s">
        <v>26</v>
      </c>
      <c r="TII1216" s="204">
        <v>7</v>
      </c>
      <c r="TIJ1216" s="204">
        <v>2</v>
      </c>
      <c r="TIK1216" s="205" t="s">
        <v>237</v>
      </c>
      <c r="TIL1216" s="206">
        <v>111</v>
      </c>
      <c r="TIM1216" s="110">
        <v>211</v>
      </c>
      <c r="TIN1216" s="147">
        <v>344.68</v>
      </c>
      <c r="TIO1216" s="109" t="s">
        <v>30</v>
      </c>
      <c r="TIP1216" s="256" t="s">
        <v>26</v>
      </c>
      <c r="TIQ1216" s="204">
        <v>7</v>
      </c>
      <c r="TIR1216" s="204">
        <v>2</v>
      </c>
      <c r="TIS1216" s="205" t="s">
        <v>237</v>
      </c>
      <c r="TIT1216" s="206">
        <v>111</v>
      </c>
      <c r="TIU1216" s="110">
        <v>211</v>
      </c>
      <c r="TIV1216" s="147">
        <v>344.68</v>
      </c>
      <c r="TIW1216" s="109" t="s">
        <v>30</v>
      </c>
      <c r="TIX1216" s="256" t="s">
        <v>26</v>
      </c>
      <c r="TIY1216" s="204">
        <v>7</v>
      </c>
      <c r="TIZ1216" s="204">
        <v>2</v>
      </c>
      <c r="TJA1216" s="205" t="s">
        <v>237</v>
      </c>
      <c r="TJB1216" s="206">
        <v>111</v>
      </c>
      <c r="TJC1216" s="110">
        <v>211</v>
      </c>
      <c r="TJD1216" s="147">
        <v>344.68</v>
      </c>
      <c r="TJE1216" s="109" t="s">
        <v>30</v>
      </c>
      <c r="TJF1216" s="256" t="s">
        <v>26</v>
      </c>
      <c r="TJG1216" s="204">
        <v>7</v>
      </c>
      <c r="TJH1216" s="204">
        <v>2</v>
      </c>
      <c r="TJI1216" s="205" t="s">
        <v>237</v>
      </c>
      <c r="TJJ1216" s="206">
        <v>111</v>
      </c>
      <c r="TJK1216" s="110">
        <v>211</v>
      </c>
      <c r="TJL1216" s="147">
        <v>344.68</v>
      </c>
      <c r="TJM1216" s="109" t="s">
        <v>30</v>
      </c>
      <c r="TJN1216" s="256" t="s">
        <v>26</v>
      </c>
      <c r="TJO1216" s="204">
        <v>7</v>
      </c>
      <c r="TJP1216" s="204">
        <v>2</v>
      </c>
      <c r="TJQ1216" s="205" t="s">
        <v>237</v>
      </c>
      <c r="TJR1216" s="206">
        <v>111</v>
      </c>
      <c r="TJS1216" s="110">
        <v>211</v>
      </c>
      <c r="TJT1216" s="147">
        <v>344.68</v>
      </c>
      <c r="TJU1216" s="109" t="s">
        <v>30</v>
      </c>
      <c r="TJV1216" s="256" t="s">
        <v>26</v>
      </c>
      <c r="TJW1216" s="204">
        <v>7</v>
      </c>
      <c r="TJX1216" s="204">
        <v>2</v>
      </c>
      <c r="TJY1216" s="205" t="s">
        <v>237</v>
      </c>
      <c r="TJZ1216" s="206">
        <v>111</v>
      </c>
      <c r="TKA1216" s="110">
        <v>211</v>
      </c>
      <c r="TKB1216" s="147">
        <v>344.68</v>
      </c>
      <c r="TKC1216" s="109" t="s">
        <v>30</v>
      </c>
      <c r="TKD1216" s="256" t="s">
        <v>26</v>
      </c>
      <c r="TKE1216" s="204">
        <v>7</v>
      </c>
      <c r="TKF1216" s="204">
        <v>2</v>
      </c>
      <c r="TKG1216" s="205" t="s">
        <v>237</v>
      </c>
      <c r="TKH1216" s="206">
        <v>111</v>
      </c>
      <c r="TKI1216" s="110">
        <v>211</v>
      </c>
      <c r="TKJ1216" s="147">
        <v>344.68</v>
      </c>
      <c r="TKK1216" s="109" t="s">
        <v>30</v>
      </c>
      <c r="TKL1216" s="256" t="s">
        <v>26</v>
      </c>
      <c r="TKM1216" s="204">
        <v>7</v>
      </c>
      <c r="TKN1216" s="204">
        <v>2</v>
      </c>
      <c r="TKO1216" s="205" t="s">
        <v>237</v>
      </c>
      <c r="TKP1216" s="206">
        <v>111</v>
      </c>
      <c r="TKQ1216" s="110">
        <v>211</v>
      </c>
      <c r="TKR1216" s="147">
        <v>344.68</v>
      </c>
      <c r="TKS1216" s="109" t="s">
        <v>30</v>
      </c>
      <c r="TKT1216" s="256" t="s">
        <v>26</v>
      </c>
      <c r="TKU1216" s="204">
        <v>7</v>
      </c>
      <c r="TKV1216" s="204">
        <v>2</v>
      </c>
      <c r="TKW1216" s="205" t="s">
        <v>237</v>
      </c>
      <c r="TKX1216" s="206">
        <v>111</v>
      </c>
      <c r="TKY1216" s="110">
        <v>211</v>
      </c>
      <c r="TKZ1216" s="147">
        <v>344.68</v>
      </c>
      <c r="TLA1216" s="109" t="s">
        <v>30</v>
      </c>
      <c r="TLB1216" s="256" t="s">
        <v>26</v>
      </c>
      <c r="TLC1216" s="204">
        <v>7</v>
      </c>
      <c r="TLD1216" s="204">
        <v>2</v>
      </c>
      <c r="TLE1216" s="205" t="s">
        <v>237</v>
      </c>
      <c r="TLF1216" s="206">
        <v>111</v>
      </c>
      <c r="TLG1216" s="110">
        <v>211</v>
      </c>
      <c r="TLH1216" s="147">
        <v>344.68</v>
      </c>
      <c r="TLI1216" s="109" t="s">
        <v>30</v>
      </c>
      <c r="TLJ1216" s="256" t="s">
        <v>26</v>
      </c>
      <c r="TLK1216" s="204">
        <v>7</v>
      </c>
      <c r="TLL1216" s="204">
        <v>2</v>
      </c>
      <c r="TLM1216" s="205" t="s">
        <v>237</v>
      </c>
      <c r="TLN1216" s="206">
        <v>111</v>
      </c>
      <c r="TLO1216" s="110">
        <v>211</v>
      </c>
      <c r="TLP1216" s="147">
        <v>344.68</v>
      </c>
      <c r="TLQ1216" s="109" t="s">
        <v>30</v>
      </c>
      <c r="TLR1216" s="256" t="s">
        <v>26</v>
      </c>
      <c r="TLS1216" s="204">
        <v>7</v>
      </c>
      <c r="TLT1216" s="204">
        <v>2</v>
      </c>
      <c r="TLU1216" s="205" t="s">
        <v>237</v>
      </c>
      <c r="TLV1216" s="206">
        <v>111</v>
      </c>
      <c r="TLW1216" s="110">
        <v>211</v>
      </c>
      <c r="TLX1216" s="147">
        <v>344.68</v>
      </c>
      <c r="TLY1216" s="109" t="s">
        <v>30</v>
      </c>
      <c r="TLZ1216" s="256" t="s">
        <v>26</v>
      </c>
      <c r="TMA1216" s="204">
        <v>7</v>
      </c>
      <c r="TMB1216" s="204">
        <v>2</v>
      </c>
      <c r="TMC1216" s="205" t="s">
        <v>237</v>
      </c>
      <c r="TMD1216" s="206">
        <v>111</v>
      </c>
      <c r="TME1216" s="110">
        <v>211</v>
      </c>
      <c r="TMF1216" s="147">
        <v>344.68</v>
      </c>
      <c r="TMG1216" s="109" t="s">
        <v>30</v>
      </c>
      <c r="TMH1216" s="256" t="s">
        <v>26</v>
      </c>
      <c r="TMI1216" s="204">
        <v>7</v>
      </c>
      <c r="TMJ1216" s="204">
        <v>2</v>
      </c>
      <c r="TMK1216" s="205" t="s">
        <v>237</v>
      </c>
      <c r="TML1216" s="206">
        <v>111</v>
      </c>
      <c r="TMM1216" s="110">
        <v>211</v>
      </c>
      <c r="TMN1216" s="147">
        <v>344.68</v>
      </c>
      <c r="TMO1216" s="109" t="s">
        <v>30</v>
      </c>
      <c r="TMP1216" s="256" t="s">
        <v>26</v>
      </c>
      <c r="TMQ1216" s="204">
        <v>7</v>
      </c>
      <c r="TMR1216" s="204">
        <v>2</v>
      </c>
      <c r="TMS1216" s="205" t="s">
        <v>237</v>
      </c>
      <c r="TMT1216" s="206">
        <v>111</v>
      </c>
      <c r="TMU1216" s="110">
        <v>211</v>
      </c>
      <c r="TMV1216" s="147">
        <v>344.68</v>
      </c>
      <c r="TMW1216" s="109" t="s">
        <v>30</v>
      </c>
      <c r="TMX1216" s="256" t="s">
        <v>26</v>
      </c>
      <c r="TMY1216" s="204">
        <v>7</v>
      </c>
      <c r="TMZ1216" s="204">
        <v>2</v>
      </c>
      <c r="TNA1216" s="205" t="s">
        <v>237</v>
      </c>
      <c r="TNB1216" s="206">
        <v>111</v>
      </c>
      <c r="TNC1216" s="110">
        <v>211</v>
      </c>
      <c r="TND1216" s="147">
        <v>344.68</v>
      </c>
      <c r="TNE1216" s="109" t="s">
        <v>30</v>
      </c>
      <c r="TNF1216" s="256" t="s">
        <v>26</v>
      </c>
      <c r="TNG1216" s="204">
        <v>7</v>
      </c>
      <c r="TNH1216" s="204">
        <v>2</v>
      </c>
      <c r="TNI1216" s="205" t="s">
        <v>237</v>
      </c>
      <c r="TNJ1216" s="206">
        <v>111</v>
      </c>
      <c r="TNK1216" s="110">
        <v>211</v>
      </c>
      <c r="TNL1216" s="147">
        <v>344.68</v>
      </c>
      <c r="TNM1216" s="109" t="s">
        <v>30</v>
      </c>
      <c r="TNN1216" s="256" t="s">
        <v>26</v>
      </c>
      <c r="TNO1216" s="204">
        <v>7</v>
      </c>
      <c r="TNP1216" s="204">
        <v>2</v>
      </c>
      <c r="TNQ1216" s="205" t="s">
        <v>237</v>
      </c>
      <c r="TNR1216" s="206">
        <v>111</v>
      </c>
      <c r="TNS1216" s="110">
        <v>211</v>
      </c>
      <c r="TNT1216" s="147">
        <v>344.68</v>
      </c>
      <c r="TNU1216" s="109" t="s">
        <v>30</v>
      </c>
      <c r="TNV1216" s="256" t="s">
        <v>26</v>
      </c>
      <c r="TNW1216" s="204">
        <v>7</v>
      </c>
      <c r="TNX1216" s="204">
        <v>2</v>
      </c>
      <c r="TNY1216" s="205" t="s">
        <v>237</v>
      </c>
      <c r="TNZ1216" s="206">
        <v>111</v>
      </c>
      <c r="TOA1216" s="110">
        <v>211</v>
      </c>
      <c r="TOB1216" s="147">
        <v>344.68</v>
      </c>
      <c r="TOC1216" s="109" t="s">
        <v>30</v>
      </c>
      <c r="TOD1216" s="256" t="s">
        <v>26</v>
      </c>
      <c r="TOE1216" s="204">
        <v>7</v>
      </c>
      <c r="TOF1216" s="204">
        <v>2</v>
      </c>
      <c r="TOG1216" s="205" t="s">
        <v>237</v>
      </c>
      <c r="TOH1216" s="206">
        <v>111</v>
      </c>
      <c r="TOI1216" s="110">
        <v>211</v>
      </c>
      <c r="TOJ1216" s="147">
        <v>344.68</v>
      </c>
      <c r="TOK1216" s="109" t="s">
        <v>30</v>
      </c>
      <c r="TOL1216" s="256" t="s">
        <v>26</v>
      </c>
      <c r="TOM1216" s="204">
        <v>7</v>
      </c>
      <c r="TON1216" s="204">
        <v>2</v>
      </c>
      <c r="TOO1216" s="205" t="s">
        <v>237</v>
      </c>
      <c r="TOP1216" s="206">
        <v>111</v>
      </c>
      <c r="TOQ1216" s="110">
        <v>211</v>
      </c>
      <c r="TOR1216" s="147">
        <v>344.68</v>
      </c>
      <c r="TOS1216" s="109" t="s">
        <v>30</v>
      </c>
      <c r="TOT1216" s="256" t="s">
        <v>26</v>
      </c>
      <c r="TOU1216" s="204">
        <v>7</v>
      </c>
      <c r="TOV1216" s="204">
        <v>2</v>
      </c>
      <c r="TOW1216" s="205" t="s">
        <v>237</v>
      </c>
      <c r="TOX1216" s="206">
        <v>111</v>
      </c>
      <c r="TOY1216" s="110">
        <v>211</v>
      </c>
      <c r="TOZ1216" s="147">
        <v>344.68</v>
      </c>
      <c r="TPA1216" s="109" t="s">
        <v>30</v>
      </c>
      <c r="TPB1216" s="256" t="s">
        <v>26</v>
      </c>
      <c r="TPC1216" s="204">
        <v>7</v>
      </c>
      <c r="TPD1216" s="204">
        <v>2</v>
      </c>
      <c r="TPE1216" s="205" t="s">
        <v>237</v>
      </c>
      <c r="TPF1216" s="206">
        <v>111</v>
      </c>
      <c r="TPG1216" s="110">
        <v>211</v>
      </c>
      <c r="TPH1216" s="147">
        <v>344.68</v>
      </c>
      <c r="TPI1216" s="109" t="s">
        <v>30</v>
      </c>
      <c r="TPJ1216" s="256" t="s">
        <v>26</v>
      </c>
      <c r="TPK1216" s="204">
        <v>7</v>
      </c>
      <c r="TPL1216" s="204">
        <v>2</v>
      </c>
      <c r="TPM1216" s="205" t="s">
        <v>237</v>
      </c>
      <c r="TPN1216" s="206">
        <v>111</v>
      </c>
      <c r="TPO1216" s="110">
        <v>211</v>
      </c>
      <c r="TPP1216" s="147">
        <v>344.68</v>
      </c>
      <c r="TPQ1216" s="109" t="s">
        <v>30</v>
      </c>
      <c r="TPR1216" s="256" t="s">
        <v>26</v>
      </c>
      <c r="TPS1216" s="204">
        <v>7</v>
      </c>
      <c r="TPT1216" s="204">
        <v>2</v>
      </c>
      <c r="TPU1216" s="205" t="s">
        <v>237</v>
      </c>
      <c r="TPV1216" s="206">
        <v>111</v>
      </c>
      <c r="TPW1216" s="110">
        <v>211</v>
      </c>
      <c r="TPX1216" s="147">
        <v>344.68</v>
      </c>
      <c r="TPY1216" s="109" t="s">
        <v>30</v>
      </c>
      <c r="TPZ1216" s="256" t="s">
        <v>26</v>
      </c>
      <c r="TQA1216" s="204">
        <v>7</v>
      </c>
      <c r="TQB1216" s="204">
        <v>2</v>
      </c>
      <c r="TQC1216" s="205" t="s">
        <v>237</v>
      </c>
      <c r="TQD1216" s="206">
        <v>111</v>
      </c>
      <c r="TQE1216" s="110">
        <v>211</v>
      </c>
      <c r="TQF1216" s="147">
        <v>344.68</v>
      </c>
      <c r="TQG1216" s="109" t="s">
        <v>30</v>
      </c>
      <c r="TQH1216" s="256" t="s">
        <v>26</v>
      </c>
      <c r="TQI1216" s="204">
        <v>7</v>
      </c>
      <c r="TQJ1216" s="204">
        <v>2</v>
      </c>
      <c r="TQK1216" s="205" t="s">
        <v>237</v>
      </c>
      <c r="TQL1216" s="206">
        <v>111</v>
      </c>
      <c r="TQM1216" s="110">
        <v>211</v>
      </c>
      <c r="TQN1216" s="147">
        <v>344.68</v>
      </c>
      <c r="TQO1216" s="109" t="s">
        <v>30</v>
      </c>
      <c r="TQP1216" s="256" t="s">
        <v>26</v>
      </c>
      <c r="TQQ1216" s="204">
        <v>7</v>
      </c>
      <c r="TQR1216" s="204">
        <v>2</v>
      </c>
      <c r="TQS1216" s="205" t="s">
        <v>237</v>
      </c>
      <c r="TQT1216" s="206">
        <v>111</v>
      </c>
      <c r="TQU1216" s="110">
        <v>211</v>
      </c>
      <c r="TQV1216" s="147">
        <v>344.68</v>
      </c>
      <c r="TQW1216" s="109" t="s">
        <v>30</v>
      </c>
      <c r="TQX1216" s="256" t="s">
        <v>26</v>
      </c>
      <c r="TQY1216" s="204">
        <v>7</v>
      </c>
      <c r="TQZ1216" s="204">
        <v>2</v>
      </c>
      <c r="TRA1216" s="205" t="s">
        <v>237</v>
      </c>
      <c r="TRB1216" s="206">
        <v>111</v>
      </c>
      <c r="TRC1216" s="110">
        <v>211</v>
      </c>
      <c r="TRD1216" s="147">
        <v>344.68</v>
      </c>
      <c r="TRE1216" s="109" t="s">
        <v>30</v>
      </c>
      <c r="TRF1216" s="256" t="s">
        <v>26</v>
      </c>
      <c r="TRG1216" s="204">
        <v>7</v>
      </c>
      <c r="TRH1216" s="204">
        <v>2</v>
      </c>
      <c r="TRI1216" s="205" t="s">
        <v>237</v>
      </c>
      <c r="TRJ1216" s="206">
        <v>111</v>
      </c>
      <c r="TRK1216" s="110">
        <v>211</v>
      </c>
      <c r="TRL1216" s="147">
        <v>344.68</v>
      </c>
      <c r="TRM1216" s="109" t="s">
        <v>30</v>
      </c>
      <c r="TRN1216" s="256" t="s">
        <v>26</v>
      </c>
      <c r="TRO1216" s="204">
        <v>7</v>
      </c>
      <c r="TRP1216" s="204">
        <v>2</v>
      </c>
      <c r="TRQ1216" s="205" t="s">
        <v>237</v>
      </c>
      <c r="TRR1216" s="206">
        <v>111</v>
      </c>
      <c r="TRS1216" s="110">
        <v>211</v>
      </c>
      <c r="TRT1216" s="147">
        <v>344.68</v>
      </c>
      <c r="TRU1216" s="109" t="s">
        <v>30</v>
      </c>
      <c r="TRV1216" s="256" t="s">
        <v>26</v>
      </c>
      <c r="TRW1216" s="204">
        <v>7</v>
      </c>
      <c r="TRX1216" s="204">
        <v>2</v>
      </c>
      <c r="TRY1216" s="205" t="s">
        <v>237</v>
      </c>
      <c r="TRZ1216" s="206">
        <v>111</v>
      </c>
      <c r="TSA1216" s="110">
        <v>211</v>
      </c>
      <c r="TSB1216" s="147">
        <v>344.68</v>
      </c>
      <c r="TSC1216" s="109" t="s">
        <v>30</v>
      </c>
      <c r="TSD1216" s="256" t="s">
        <v>26</v>
      </c>
      <c r="TSE1216" s="204">
        <v>7</v>
      </c>
      <c r="TSF1216" s="204">
        <v>2</v>
      </c>
      <c r="TSG1216" s="205" t="s">
        <v>237</v>
      </c>
      <c r="TSH1216" s="206">
        <v>111</v>
      </c>
      <c r="TSI1216" s="110">
        <v>211</v>
      </c>
      <c r="TSJ1216" s="147">
        <v>344.68</v>
      </c>
      <c r="TSK1216" s="109" t="s">
        <v>30</v>
      </c>
      <c r="TSL1216" s="256" t="s">
        <v>26</v>
      </c>
      <c r="TSM1216" s="204">
        <v>7</v>
      </c>
      <c r="TSN1216" s="204">
        <v>2</v>
      </c>
      <c r="TSO1216" s="205" t="s">
        <v>237</v>
      </c>
      <c r="TSP1216" s="206">
        <v>111</v>
      </c>
      <c r="TSQ1216" s="110">
        <v>211</v>
      </c>
      <c r="TSR1216" s="147">
        <v>344.68</v>
      </c>
      <c r="TSS1216" s="109" t="s">
        <v>30</v>
      </c>
      <c r="TST1216" s="256" t="s">
        <v>26</v>
      </c>
      <c r="TSU1216" s="204">
        <v>7</v>
      </c>
      <c r="TSV1216" s="204">
        <v>2</v>
      </c>
      <c r="TSW1216" s="205" t="s">
        <v>237</v>
      </c>
      <c r="TSX1216" s="206">
        <v>111</v>
      </c>
      <c r="TSY1216" s="110">
        <v>211</v>
      </c>
      <c r="TSZ1216" s="147">
        <v>344.68</v>
      </c>
      <c r="TTA1216" s="109" t="s">
        <v>30</v>
      </c>
      <c r="TTB1216" s="256" t="s">
        <v>26</v>
      </c>
      <c r="TTC1216" s="204">
        <v>7</v>
      </c>
      <c r="TTD1216" s="204">
        <v>2</v>
      </c>
      <c r="TTE1216" s="205" t="s">
        <v>237</v>
      </c>
      <c r="TTF1216" s="206">
        <v>111</v>
      </c>
      <c r="TTG1216" s="110">
        <v>211</v>
      </c>
      <c r="TTH1216" s="147">
        <v>344.68</v>
      </c>
      <c r="TTI1216" s="109" t="s">
        <v>30</v>
      </c>
      <c r="TTJ1216" s="256" t="s">
        <v>26</v>
      </c>
      <c r="TTK1216" s="204">
        <v>7</v>
      </c>
      <c r="TTL1216" s="204">
        <v>2</v>
      </c>
      <c r="TTM1216" s="205" t="s">
        <v>237</v>
      </c>
      <c r="TTN1216" s="206">
        <v>111</v>
      </c>
      <c r="TTO1216" s="110">
        <v>211</v>
      </c>
      <c r="TTP1216" s="147">
        <v>344.68</v>
      </c>
      <c r="TTQ1216" s="109" t="s">
        <v>30</v>
      </c>
      <c r="TTR1216" s="256" t="s">
        <v>26</v>
      </c>
      <c r="TTS1216" s="204">
        <v>7</v>
      </c>
      <c r="TTT1216" s="204">
        <v>2</v>
      </c>
      <c r="TTU1216" s="205" t="s">
        <v>237</v>
      </c>
      <c r="TTV1216" s="206">
        <v>111</v>
      </c>
      <c r="TTW1216" s="110">
        <v>211</v>
      </c>
      <c r="TTX1216" s="147">
        <v>344.68</v>
      </c>
      <c r="TTY1216" s="109" t="s">
        <v>30</v>
      </c>
      <c r="TTZ1216" s="256" t="s">
        <v>26</v>
      </c>
      <c r="TUA1216" s="204">
        <v>7</v>
      </c>
      <c r="TUB1216" s="204">
        <v>2</v>
      </c>
      <c r="TUC1216" s="205" t="s">
        <v>237</v>
      </c>
      <c r="TUD1216" s="206">
        <v>111</v>
      </c>
      <c r="TUE1216" s="110">
        <v>211</v>
      </c>
      <c r="TUF1216" s="147">
        <v>344.68</v>
      </c>
      <c r="TUG1216" s="109" t="s">
        <v>30</v>
      </c>
      <c r="TUH1216" s="256" t="s">
        <v>26</v>
      </c>
      <c r="TUI1216" s="204">
        <v>7</v>
      </c>
      <c r="TUJ1216" s="204">
        <v>2</v>
      </c>
      <c r="TUK1216" s="205" t="s">
        <v>237</v>
      </c>
      <c r="TUL1216" s="206">
        <v>111</v>
      </c>
      <c r="TUM1216" s="110">
        <v>211</v>
      </c>
      <c r="TUN1216" s="147">
        <v>344.68</v>
      </c>
      <c r="TUO1216" s="109" t="s">
        <v>30</v>
      </c>
      <c r="TUP1216" s="256" t="s">
        <v>26</v>
      </c>
      <c r="TUQ1216" s="204">
        <v>7</v>
      </c>
      <c r="TUR1216" s="204">
        <v>2</v>
      </c>
      <c r="TUS1216" s="205" t="s">
        <v>237</v>
      </c>
      <c r="TUT1216" s="206">
        <v>111</v>
      </c>
      <c r="TUU1216" s="110">
        <v>211</v>
      </c>
      <c r="TUV1216" s="147">
        <v>344.68</v>
      </c>
      <c r="TUW1216" s="109" t="s">
        <v>30</v>
      </c>
      <c r="TUX1216" s="256" t="s">
        <v>26</v>
      </c>
      <c r="TUY1216" s="204">
        <v>7</v>
      </c>
      <c r="TUZ1216" s="204">
        <v>2</v>
      </c>
      <c r="TVA1216" s="205" t="s">
        <v>237</v>
      </c>
      <c r="TVB1216" s="206">
        <v>111</v>
      </c>
      <c r="TVC1216" s="110">
        <v>211</v>
      </c>
      <c r="TVD1216" s="147">
        <v>344.68</v>
      </c>
      <c r="TVE1216" s="109" t="s">
        <v>30</v>
      </c>
      <c r="TVF1216" s="256" t="s">
        <v>26</v>
      </c>
      <c r="TVG1216" s="204">
        <v>7</v>
      </c>
      <c r="TVH1216" s="204">
        <v>2</v>
      </c>
      <c r="TVI1216" s="205" t="s">
        <v>237</v>
      </c>
      <c r="TVJ1216" s="206">
        <v>111</v>
      </c>
      <c r="TVK1216" s="110">
        <v>211</v>
      </c>
      <c r="TVL1216" s="147">
        <v>344.68</v>
      </c>
      <c r="TVM1216" s="109" t="s">
        <v>30</v>
      </c>
      <c r="TVN1216" s="256" t="s">
        <v>26</v>
      </c>
      <c r="TVO1216" s="204">
        <v>7</v>
      </c>
      <c r="TVP1216" s="204">
        <v>2</v>
      </c>
      <c r="TVQ1216" s="205" t="s">
        <v>237</v>
      </c>
      <c r="TVR1216" s="206">
        <v>111</v>
      </c>
      <c r="TVS1216" s="110">
        <v>211</v>
      </c>
      <c r="TVT1216" s="147">
        <v>344.68</v>
      </c>
      <c r="TVU1216" s="109" t="s">
        <v>30</v>
      </c>
      <c r="TVV1216" s="256" t="s">
        <v>26</v>
      </c>
      <c r="TVW1216" s="204">
        <v>7</v>
      </c>
      <c r="TVX1216" s="204">
        <v>2</v>
      </c>
      <c r="TVY1216" s="205" t="s">
        <v>237</v>
      </c>
      <c r="TVZ1216" s="206">
        <v>111</v>
      </c>
      <c r="TWA1216" s="110">
        <v>211</v>
      </c>
      <c r="TWB1216" s="147">
        <v>344.68</v>
      </c>
      <c r="TWC1216" s="109" t="s">
        <v>30</v>
      </c>
      <c r="TWD1216" s="256" t="s">
        <v>26</v>
      </c>
      <c r="TWE1216" s="204">
        <v>7</v>
      </c>
      <c r="TWF1216" s="204">
        <v>2</v>
      </c>
      <c r="TWG1216" s="205" t="s">
        <v>237</v>
      </c>
      <c r="TWH1216" s="206">
        <v>111</v>
      </c>
      <c r="TWI1216" s="110">
        <v>211</v>
      </c>
      <c r="TWJ1216" s="147">
        <v>344.68</v>
      </c>
      <c r="TWK1216" s="109" t="s">
        <v>30</v>
      </c>
      <c r="TWL1216" s="256" t="s">
        <v>26</v>
      </c>
      <c r="TWM1216" s="204">
        <v>7</v>
      </c>
      <c r="TWN1216" s="204">
        <v>2</v>
      </c>
      <c r="TWO1216" s="205" t="s">
        <v>237</v>
      </c>
      <c r="TWP1216" s="206">
        <v>111</v>
      </c>
      <c r="TWQ1216" s="110">
        <v>211</v>
      </c>
      <c r="TWR1216" s="147">
        <v>344.68</v>
      </c>
      <c r="TWS1216" s="109" t="s">
        <v>30</v>
      </c>
      <c r="TWT1216" s="256" t="s">
        <v>26</v>
      </c>
      <c r="TWU1216" s="204">
        <v>7</v>
      </c>
      <c r="TWV1216" s="204">
        <v>2</v>
      </c>
      <c r="TWW1216" s="205" t="s">
        <v>237</v>
      </c>
      <c r="TWX1216" s="206">
        <v>111</v>
      </c>
      <c r="TWY1216" s="110">
        <v>211</v>
      </c>
      <c r="TWZ1216" s="147">
        <v>344.68</v>
      </c>
      <c r="TXA1216" s="109" t="s">
        <v>30</v>
      </c>
      <c r="TXB1216" s="256" t="s">
        <v>26</v>
      </c>
      <c r="TXC1216" s="204">
        <v>7</v>
      </c>
      <c r="TXD1216" s="204">
        <v>2</v>
      </c>
      <c r="TXE1216" s="205" t="s">
        <v>237</v>
      </c>
      <c r="TXF1216" s="206">
        <v>111</v>
      </c>
      <c r="TXG1216" s="110">
        <v>211</v>
      </c>
      <c r="TXH1216" s="147">
        <v>344.68</v>
      </c>
      <c r="TXI1216" s="109" t="s">
        <v>30</v>
      </c>
      <c r="TXJ1216" s="256" t="s">
        <v>26</v>
      </c>
      <c r="TXK1216" s="204">
        <v>7</v>
      </c>
      <c r="TXL1216" s="204">
        <v>2</v>
      </c>
      <c r="TXM1216" s="205" t="s">
        <v>237</v>
      </c>
      <c r="TXN1216" s="206">
        <v>111</v>
      </c>
      <c r="TXO1216" s="110">
        <v>211</v>
      </c>
      <c r="TXP1216" s="147">
        <v>344.68</v>
      </c>
      <c r="TXQ1216" s="109" t="s">
        <v>30</v>
      </c>
      <c r="TXR1216" s="256" t="s">
        <v>26</v>
      </c>
      <c r="TXS1216" s="204">
        <v>7</v>
      </c>
      <c r="TXT1216" s="204">
        <v>2</v>
      </c>
      <c r="TXU1216" s="205" t="s">
        <v>237</v>
      </c>
      <c r="TXV1216" s="206">
        <v>111</v>
      </c>
      <c r="TXW1216" s="110">
        <v>211</v>
      </c>
      <c r="TXX1216" s="147">
        <v>344.68</v>
      </c>
      <c r="TXY1216" s="109" t="s">
        <v>30</v>
      </c>
      <c r="TXZ1216" s="256" t="s">
        <v>26</v>
      </c>
      <c r="TYA1216" s="204">
        <v>7</v>
      </c>
      <c r="TYB1216" s="204">
        <v>2</v>
      </c>
      <c r="TYC1216" s="205" t="s">
        <v>237</v>
      </c>
      <c r="TYD1216" s="206">
        <v>111</v>
      </c>
      <c r="TYE1216" s="110">
        <v>211</v>
      </c>
      <c r="TYF1216" s="147">
        <v>344.68</v>
      </c>
      <c r="TYG1216" s="109" t="s">
        <v>30</v>
      </c>
      <c r="TYH1216" s="256" t="s">
        <v>26</v>
      </c>
      <c r="TYI1216" s="204">
        <v>7</v>
      </c>
      <c r="TYJ1216" s="204">
        <v>2</v>
      </c>
      <c r="TYK1216" s="205" t="s">
        <v>237</v>
      </c>
      <c r="TYL1216" s="206">
        <v>111</v>
      </c>
      <c r="TYM1216" s="110">
        <v>211</v>
      </c>
      <c r="TYN1216" s="147">
        <v>344.68</v>
      </c>
      <c r="TYO1216" s="109" t="s">
        <v>30</v>
      </c>
      <c r="TYP1216" s="256" t="s">
        <v>26</v>
      </c>
      <c r="TYQ1216" s="204">
        <v>7</v>
      </c>
      <c r="TYR1216" s="204">
        <v>2</v>
      </c>
      <c r="TYS1216" s="205" t="s">
        <v>237</v>
      </c>
      <c r="TYT1216" s="206">
        <v>111</v>
      </c>
      <c r="TYU1216" s="110">
        <v>211</v>
      </c>
      <c r="TYV1216" s="147">
        <v>344.68</v>
      </c>
      <c r="TYW1216" s="109" t="s">
        <v>30</v>
      </c>
      <c r="TYX1216" s="256" t="s">
        <v>26</v>
      </c>
      <c r="TYY1216" s="204">
        <v>7</v>
      </c>
      <c r="TYZ1216" s="204">
        <v>2</v>
      </c>
      <c r="TZA1216" s="205" t="s">
        <v>237</v>
      </c>
      <c r="TZB1216" s="206">
        <v>111</v>
      </c>
      <c r="TZC1216" s="110">
        <v>211</v>
      </c>
      <c r="TZD1216" s="147">
        <v>344.68</v>
      </c>
      <c r="TZE1216" s="109" t="s">
        <v>30</v>
      </c>
      <c r="TZF1216" s="256" t="s">
        <v>26</v>
      </c>
      <c r="TZG1216" s="204">
        <v>7</v>
      </c>
      <c r="TZH1216" s="204">
        <v>2</v>
      </c>
      <c r="TZI1216" s="205" t="s">
        <v>237</v>
      </c>
      <c r="TZJ1216" s="206">
        <v>111</v>
      </c>
      <c r="TZK1216" s="110">
        <v>211</v>
      </c>
      <c r="TZL1216" s="147">
        <v>344.68</v>
      </c>
      <c r="TZM1216" s="109" t="s">
        <v>30</v>
      </c>
      <c r="TZN1216" s="256" t="s">
        <v>26</v>
      </c>
      <c r="TZO1216" s="204">
        <v>7</v>
      </c>
      <c r="TZP1216" s="204">
        <v>2</v>
      </c>
      <c r="TZQ1216" s="205" t="s">
        <v>237</v>
      </c>
      <c r="TZR1216" s="206">
        <v>111</v>
      </c>
      <c r="TZS1216" s="110">
        <v>211</v>
      </c>
      <c r="TZT1216" s="147">
        <v>344.68</v>
      </c>
      <c r="TZU1216" s="109" t="s">
        <v>30</v>
      </c>
      <c r="TZV1216" s="256" t="s">
        <v>26</v>
      </c>
      <c r="TZW1216" s="204">
        <v>7</v>
      </c>
      <c r="TZX1216" s="204">
        <v>2</v>
      </c>
      <c r="TZY1216" s="205" t="s">
        <v>237</v>
      </c>
      <c r="TZZ1216" s="206">
        <v>111</v>
      </c>
      <c r="UAA1216" s="110">
        <v>211</v>
      </c>
      <c r="UAB1216" s="147">
        <v>344.68</v>
      </c>
      <c r="UAC1216" s="109" t="s">
        <v>30</v>
      </c>
      <c r="UAD1216" s="256" t="s">
        <v>26</v>
      </c>
      <c r="UAE1216" s="204">
        <v>7</v>
      </c>
      <c r="UAF1216" s="204">
        <v>2</v>
      </c>
      <c r="UAG1216" s="205" t="s">
        <v>237</v>
      </c>
      <c r="UAH1216" s="206">
        <v>111</v>
      </c>
      <c r="UAI1216" s="110">
        <v>211</v>
      </c>
      <c r="UAJ1216" s="147">
        <v>344.68</v>
      </c>
      <c r="UAK1216" s="109" t="s">
        <v>30</v>
      </c>
      <c r="UAL1216" s="256" t="s">
        <v>26</v>
      </c>
      <c r="UAM1216" s="204">
        <v>7</v>
      </c>
      <c r="UAN1216" s="204">
        <v>2</v>
      </c>
      <c r="UAO1216" s="205" t="s">
        <v>237</v>
      </c>
      <c r="UAP1216" s="206">
        <v>111</v>
      </c>
      <c r="UAQ1216" s="110">
        <v>211</v>
      </c>
      <c r="UAR1216" s="147">
        <v>344.68</v>
      </c>
      <c r="UAS1216" s="109" t="s">
        <v>30</v>
      </c>
      <c r="UAT1216" s="256" t="s">
        <v>26</v>
      </c>
      <c r="UAU1216" s="204">
        <v>7</v>
      </c>
      <c r="UAV1216" s="204">
        <v>2</v>
      </c>
      <c r="UAW1216" s="205" t="s">
        <v>237</v>
      </c>
      <c r="UAX1216" s="206">
        <v>111</v>
      </c>
      <c r="UAY1216" s="110">
        <v>211</v>
      </c>
      <c r="UAZ1216" s="147">
        <v>344.68</v>
      </c>
      <c r="UBA1216" s="109" t="s">
        <v>30</v>
      </c>
      <c r="UBB1216" s="256" t="s">
        <v>26</v>
      </c>
      <c r="UBC1216" s="204">
        <v>7</v>
      </c>
      <c r="UBD1216" s="204">
        <v>2</v>
      </c>
      <c r="UBE1216" s="205" t="s">
        <v>237</v>
      </c>
      <c r="UBF1216" s="206">
        <v>111</v>
      </c>
      <c r="UBG1216" s="110">
        <v>211</v>
      </c>
      <c r="UBH1216" s="147">
        <v>344.68</v>
      </c>
      <c r="UBI1216" s="109" t="s">
        <v>30</v>
      </c>
      <c r="UBJ1216" s="256" t="s">
        <v>26</v>
      </c>
      <c r="UBK1216" s="204">
        <v>7</v>
      </c>
      <c r="UBL1216" s="204">
        <v>2</v>
      </c>
      <c r="UBM1216" s="205" t="s">
        <v>237</v>
      </c>
      <c r="UBN1216" s="206">
        <v>111</v>
      </c>
      <c r="UBO1216" s="110">
        <v>211</v>
      </c>
      <c r="UBP1216" s="147">
        <v>344.68</v>
      </c>
      <c r="UBQ1216" s="109" t="s">
        <v>30</v>
      </c>
      <c r="UBR1216" s="256" t="s">
        <v>26</v>
      </c>
      <c r="UBS1216" s="204">
        <v>7</v>
      </c>
      <c r="UBT1216" s="204">
        <v>2</v>
      </c>
      <c r="UBU1216" s="205" t="s">
        <v>237</v>
      </c>
      <c r="UBV1216" s="206">
        <v>111</v>
      </c>
      <c r="UBW1216" s="110">
        <v>211</v>
      </c>
      <c r="UBX1216" s="147">
        <v>344.68</v>
      </c>
      <c r="UBY1216" s="109" t="s">
        <v>30</v>
      </c>
      <c r="UBZ1216" s="256" t="s">
        <v>26</v>
      </c>
      <c r="UCA1216" s="204">
        <v>7</v>
      </c>
      <c r="UCB1216" s="204">
        <v>2</v>
      </c>
      <c r="UCC1216" s="205" t="s">
        <v>237</v>
      </c>
      <c r="UCD1216" s="206">
        <v>111</v>
      </c>
      <c r="UCE1216" s="110">
        <v>211</v>
      </c>
      <c r="UCF1216" s="147">
        <v>344.68</v>
      </c>
      <c r="UCG1216" s="109" t="s">
        <v>30</v>
      </c>
      <c r="UCH1216" s="256" t="s">
        <v>26</v>
      </c>
      <c r="UCI1216" s="204">
        <v>7</v>
      </c>
      <c r="UCJ1216" s="204">
        <v>2</v>
      </c>
      <c r="UCK1216" s="205" t="s">
        <v>237</v>
      </c>
      <c r="UCL1216" s="206">
        <v>111</v>
      </c>
      <c r="UCM1216" s="110">
        <v>211</v>
      </c>
      <c r="UCN1216" s="147">
        <v>344.68</v>
      </c>
      <c r="UCO1216" s="109" t="s">
        <v>30</v>
      </c>
      <c r="UCP1216" s="256" t="s">
        <v>26</v>
      </c>
      <c r="UCQ1216" s="204">
        <v>7</v>
      </c>
      <c r="UCR1216" s="204">
        <v>2</v>
      </c>
      <c r="UCS1216" s="205" t="s">
        <v>237</v>
      </c>
      <c r="UCT1216" s="206">
        <v>111</v>
      </c>
      <c r="UCU1216" s="110">
        <v>211</v>
      </c>
      <c r="UCV1216" s="147">
        <v>344.68</v>
      </c>
      <c r="UCW1216" s="109" t="s">
        <v>30</v>
      </c>
      <c r="UCX1216" s="256" t="s">
        <v>26</v>
      </c>
      <c r="UCY1216" s="204">
        <v>7</v>
      </c>
      <c r="UCZ1216" s="204">
        <v>2</v>
      </c>
      <c r="UDA1216" s="205" t="s">
        <v>237</v>
      </c>
      <c r="UDB1216" s="206">
        <v>111</v>
      </c>
      <c r="UDC1216" s="110">
        <v>211</v>
      </c>
      <c r="UDD1216" s="147">
        <v>344.68</v>
      </c>
      <c r="UDE1216" s="109" t="s">
        <v>30</v>
      </c>
      <c r="UDF1216" s="256" t="s">
        <v>26</v>
      </c>
      <c r="UDG1216" s="204">
        <v>7</v>
      </c>
      <c r="UDH1216" s="204">
        <v>2</v>
      </c>
      <c r="UDI1216" s="205" t="s">
        <v>237</v>
      </c>
      <c r="UDJ1216" s="206">
        <v>111</v>
      </c>
      <c r="UDK1216" s="110">
        <v>211</v>
      </c>
      <c r="UDL1216" s="147">
        <v>344.68</v>
      </c>
      <c r="UDM1216" s="109" t="s">
        <v>30</v>
      </c>
      <c r="UDN1216" s="256" t="s">
        <v>26</v>
      </c>
      <c r="UDO1216" s="204">
        <v>7</v>
      </c>
      <c r="UDP1216" s="204">
        <v>2</v>
      </c>
      <c r="UDQ1216" s="205" t="s">
        <v>237</v>
      </c>
      <c r="UDR1216" s="206">
        <v>111</v>
      </c>
      <c r="UDS1216" s="110">
        <v>211</v>
      </c>
      <c r="UDT1216" s="147">
        <v>344.68</v>
      </c>
      <c r="UDU1216" s="109" t="s">
        <v>30</v>
      </c>
      <c r="UDV1216" s="256" t="s">
        <v>26</v>
      </c>
      <c r="UDW1216" s="204">
        <v>7</v>
      </c>
      <c r="UDX1216" s="204">
        <v>2</v>
      </c>
      <c r="UDY1216" s="205" t="s">
        <v>237</v>
      </c>
      <c r="UDZ1216" s="206">
        <v>111</v>
      </c>
      <c r="UEA1216" s="110">
        <v>211</v>
      </c>
      <c r="UEB1216" s="147">
        <v>344.68</v>
      </c>
      <c r="UEC1216" s="109" t="s">
        <v>30</v>
      </c>
      <c r="UED1216" s="256" t="s">
        <v>26</v>
      </c>
      <c r="UEE1216" s="204">
        <v>7</v>
      </c>
      <c r="UEF1216" s="204">
        <v>2</v>
      </c>
      <c r="UEG1216" s="205" t="s">
        <v>237</v>
      </c>
      <c r="UEH1216" s="206">
        <v>111</v>
      </c>
      <c r="UEI1216" s="110">
        <v>211</v>
      </c>
      <c r="UEJ1216" s="147">
        <v>344.68</v>
      </c>
      <c r="UEK1216" s="109" t="s">
        <v>30</v>
      </c>
      <c r="UEL1216" s="256" t="s">
        <v>26</v>
      </c>
      <c r="UEM1216" s="204">
        <v>7</v>
      </c>
      <c r="UEN1216" s="204">
        <v>2</v>
      </c>
      <c r="UEO1216" s="205" t="s">
        <v>237</v>
      </c>
      <c r="UEP1216" s="206">
        <v>111</v>
      </c>
      <c r="UEQ1216" s="110">
        <v>211</v>
      </c>
      <c r="UER1216" s="147">
        <v>344.68</v>
      </c>
      <c r="UES1216" s="109" t="s">
        <v>30</v>
      </c>
      <c r="UET1216" s="256" t="s">
        <v>26</v>
      </c>
      <c r="UEU1216" s="204">
        <v>7</v>
      </c>
      <c r="UEV1216" s="204">
        <v>2</v>
      </c>
      <c r="UEW1216" s="205" t="s">
        <v>237</v>
      </c>
      <c r="UEX1216" s="206">
        <v>111</v>
      </c>
      <c r="UEY1216" s="110">
        <v>211</v>
      </c>
      <c r="UEZ1216" s="147">
        <v>344.68</v>
      </c>
      <c r="UFA1216" s="109" t="s">
        <v>30</v>
      </c>
      <c r="UFB1216" s="256" t="s">
        <v>26</v>
      </c>
      <c r="UFC1216" s="204">
        <v>7</v>
      </c>
      <c r="UFD1216" s="204">
        <v>2</v>
      </c>
      <c r="UFE1216" s="205" t="s">
        <v>237</v>
      </c>
      <c r="UFF1216" s="206">
        <v>111</v>
      </c>
      <c r="UFG1216" s="110">
        <v>211</v>
      </c>
      <c r="UFH1216" s="147">
        <v>344.68</v>
      </c>
      <c r="UFI1216" s="109" t="s">
        <v>30</v>
      </c>
      <c r="UFJ1216" s="256" t="s">
        <v>26</v>
      </c>
      <c r="UFK1216" s="204">
        <v>7</v>
      </c>
      <c r="UFL1216" s="204">
        <v>2</v>
      </c>
      <c r="UFM1216" s="205" t="s">
        <v>237</v>
      </c>
      <c r="UFN1216" s="206">
        <v>111</v>
      </c>
      <c r="UFO1216" s="110">
        <v>211</v>
      </c>
      <c r="UFP1216" s="147">
        <v>344.68</v>
      </c>
      <c r="UFQ1216" s="109" t="s">
        <v>30</v>
      </c>
      <c r="UFR1216" s="256" t="s">
        <v>26</v>
      </c>
      <c r="UFS1216" s="204">
        <v>7</v>
      </c>
      <c r="UFT1216" s="204">
        <v>2</v>
      </c>
      <c r="UFU1216" s="205" t="s">
        <v>237</v>
      </c>
      <c r="UFV1216" s="206">
        <v>111</v>
      </c>
      <c r="UFW1216" s="110">
        <v>211</v>
      </c>
      <c r="UFX1216" s="147">
        <v>344.68</v>
      </c>
      <c r="UFY1216" s="109" t="s">
        <v>30</v>
      </c>
      <c r="UFZ1216" s="256" t="s">
        <v>26</v>
      </c>
      <c r="UGA1216" s="204">
        <v>7</v>
      </c>
      <c r="UGB1216" s="204">
        <v>2</v>
      </c>
      <c r="UGC1216" s="205" t="s">
        <v>237</v>
      </c>
      <c r="UGD1216" s="206">
        <v>111</v>
      </c>
      <c r="UGE1216" s="110">
        <v>211</v>
      </c>
      <c r="UGF1216" s="147">
        <v>344.68</v>
      </c>
      <c r="UGG1216" s="109" t="s">
        <v>30</v>
      </c>
      <c r="UGH1216" s="256" t="s">
        <v>26</v>
      </c>
      <c r="UGI1216" s="204">
        <v>7</v>
      </c>
      <c r="UGJ1216" s="204">
        <v>2</v>
      </c>
      <c r="UGK1216" s="205" t="s">
        <v>237</v>
      </c>
      <c r="UGL1216" s="206">
        <v>111</v>
      </c>
      <c r="UGM1216" s="110">
        <v>211</v>
      </c>
      <c r="UGN1216" s="147">
        <v>344.68</v>
      </c>
      <c r="UGO1216" s="109" t="s">
        <v>30</v>
      </c>
      <c r="UGP1216" s="256" t="s">
        <v>26</v>
      </c>
      <c r="UGQ1216" s="204">
        <v>7</v>
      </c>
      <c r="UGR1216" s="204">
        <v>2</v>
      </c>
      <c r="UGS1216" s="205" t="s">
        <v>237</v>
      </c>
      <c r="UGT1216" s="206">
        <v>111</v>
      </c>
      <c r="UGU1216" s="110">
        <v>211</v>
      </c>
      <c r="UGV1216" s="147">
        <v>344.68</v>
      </c>
      <c r="UGW1216" s="109" t="s">
        <v>30</v>
      </c>
      <c r="UGX1216" s="256" t="s">
        <v>26</v>
      </c>
      <c r="UGY1216" s="204">
        <v>7</v>
      </c>
      <c r="UGZ1216" s="204">
        <v>2</v>
      </c>
      <c r="UHA1216" s="205" t="s">
        <v>237</v>
      </c>
      <c r="UHB1216" s="206">
        <v>111</v>
      </c>
      <c r="UHC1216" s="110">
        <v>211</v>
      </c>
      <c r="UHD1216" s="147">
        <v>344.68</v>
      </c>
      <c r="UHE1216" s="109" t="s">
        <v>30</v>
      </c>
      <c r="UHF1216" s="256" t="s">
        <v>26</v>
      </c>
      <c r="UHG1216" s="204">
        <v>7</v>
      </c>
      <c r="UHH1216" s="204">
        <v>2</v>
      </c>
      <c r="UHI1216" s="205" t="s">
        <v>237</v>
      </c>
      <c r="UHJ1216" s="206">
        <v>111</v>
      </c>
      <c r="UHK1216" s="110">
        <v>211</v>
      </c>
      <c r="UHL1216" s="147">
        <v>344.68</v>
      </c>
      <c r="UHM1216" s="109" t="s">
        <v>30</v>
      </c>
      <c r="UHN1216" s="256" t="s">
        <v>26</v>
      </c>
      <c r="UHO1216" s="204">
        <v>7</v>
      </c>
      <c r="UHP1216" s="204">
        <v>2</v>
      </c>
      <c r="UHQ1216" s="205" t="s">
        <v>237</v>
      </c>
      <c r="UHR1216" s="206">
        <v>111</v>
      </c>
      <c r="UHS1216" s="110">
        <v>211</v>
      </c>
      <c r="UHT1216" s="147">
        <v>344.68</v>
      </c>
      <c r="UHU1216" s="109" t="s">
        <v>30</v>
      </c>
      <c r="UHV1216" s="256" t="s">
        <v>26</v>
      </c>
      <c r="UHW1216" s="204">
        <v>7</v>
      </c>
      <c r="UHX1216" s="204">
        <v>2</v>
      </c>
      <c r="UHY1216" s="205" t="s">
        <v>237</v>
      </c>
      <c r="UHZ1216" s="206">
        <v>111</v>
      </c>
      <c r="UIA1216" s="110">
        <v>211</v>
      </c>
      <c r="UIB1216" s="147">
        <v>344.68</v>
      </c>
      <c r="UIC1216" s="109" t="s">
        <v>30</v>
      </c>
      <c r="UID1216" s="256" t="s">
        <v>26</v>
      </c>
      <c r="UIE1216" s="204">
        <v>7</v>
      </c>
      <c r="UIF1216" s="204">
        <v>2</v>
      </c>
      <c r="UIG1216" s="205" t="s">
        <v>237</v>
      </c>
      <c r="UIH1216" s="206">
        <v>111</v>
      </c>
      <c r="UII1216" s="110">
        <v>211</v>
      </c>
      <c r="UIJ1216" s="147">
        <v>344.68</v>
      </c>
      <c r="UIK1216" s="109" t="s">
        <v>30</v>
      </c>
      <c r="UIL1216" s="256" t="s">
        <v>26</v>
      </c>
      <c r="UIM1216" s="204">
        <v>7</v>
      </c>
      <c r="UIN1216" s="204">
        <v>2</v>
      </c>
      <c r="UIO1216" s="205" t="s">
        <v>237</v>
      </c>
      <c r="UIP1216" s="206">
        <v>111</v>
      </c>
      <c r="UIQ1216" s="110">
        <v>211</v>
      </c>
      <c r="UIR1216" s="147">
        <v>344.68</v>
      </c>
      <c r="UIS1216" s="109" t="s">
        <v>30</v>
      </c>
      <c r="UIT1216" s="256" t="s">
        <v>26</v>
      </c>
      <c r="UIU1216" s="204">
        <v>7</v>
      </c>
      <c r="UIV1216" s="204">
        <v>2</v>
      </c>
      <c r="UIW1216" s="205" t="s">
        <v>237</v>
      </c>
      <c r="UIX1216" s="206">
        <v>111</v>
      </c>
      <c r="UIY1216" s="110">
        <v>211</v>
      </c>
      <c r="UIZ1216" s="147">
        <v>344.68</v>
      </c>
      <c r="UJA1216" s="109" t="s">
        <v>30</v>
      </c>
      <c r="UJB1216" s="256" t="s">
        <v>26</v>
      </c>
      <c r="UJC1216" s="204">
        <v>7</v>
      </c>
      <c r="UJD1216" s="204">
        <v>2</v>
      </c>
      <c r="UJE1216" s="205" t="s">
        <v>237</v>
      </c>
      <c r="UJF1216" s="206">
        <v>111</v>
      </c>
      <c r="UJG1216" s="110">
        <v>211</v>
      </c>
      <c r="UJH1216" s="147">
        <v>344.68</v>
      </c>
      <c r="UJI1216" s="109" t="s">
        <v>30</v>
      </c>
      <c r="UJJ1216" s="256" t="s">
        <v>26</v>
      </c>
      <c r="UJK1216" s="204">
        <v>7</v>
      </c>
      <c r="UJL1216" s="204">
        <v>2</v>
      </c>
      <c r="UJM1216" s="205" t="s">
        <v>237</v>
      </c>
      <c r="UJN1216" s="206">
        <v>111</v>
      </c>
      <c r="UJO1216" s="110">
        <v>211</v>
      </c>
      <c r="UJP1216" s="147">
        <v>344.68</v>
      </c>
      <c r="UJQ1216" s="109" t="s">
        <v>30</v>
      </c>
      <c r="UJR1216" s="256" t="s">
        <v>26</v>
      </c>
      <c r="UJS1216" s="204">
        <v>7</v>
      </c>
      <c r="UJT1216" s="204">
        <v>2</v>
      </c>
      <c r="UJU1216" s="205" t="s">
        <v>237</v>
      </c>
      <c r="UJV1216" s="206">
        <v>111</v>
      </c>
      <c r="UJW1216" s="110">
        <v>211</v>
      </c>
      <c r="UJX1216" s="147">
        <v>344.68</v>
      </c>
      <c r="UJY1216" s="109" t="s">
        <v>30</v>
      </c>
      <c r="UJZ1216" s="256" t="s">
        <v>26</v>
      </c>
      <c r="UKA1216" s="204">
        <v>7</v>
      </c>
      <c r="UKB1216" s="204">
        <v>2</v>
      </c>
      <c r="UKC1216" s="205" t="s">
        <v>237</v>
      </c>
      <c r="UKD1216" s="206">
        <v>111</v>
      </c>
      <c r="UKE1216" s="110">
        <v>211</v>
      </c>
      <c r="UKF1216" s="147">
        <v>344.68</v>
      </c>
      <c r="UKG1216" s="109" t="s">
        <v>30</v>
      </c>
      <c r="UKH1216" s="256" t="s">
        <v>26</v>
      </c>
      <c r="UKI1216" s="204">
        <v>7</v>
      </c>
      <c r="UKJ1216" s="204">
        <v>2</v>
      </c>
      <c r="UKK1216" s="205" t="s">
        <v>237</v>
      </c>
      <c r="UKL1216" s="206">
        <v>111</v>
      </c>
      <c r="UKM1216" s="110">
        <v>211</v>
      </c>
      <c r="UKN1216" s="147">
        <v>344.68</v>
      </c>
      <c r="UKO1216" s="109" t="s">
        <v>30</v>
      </c>
      <c r="UKP1216" s="256" t="s">
        <v>26</v>
      </c>
      <c r="UKQ1216" s="204">
        <v>7</v>
      </c>
      <c r="UKR1216" s="204">
        <v>2</v>
      </c>
      <c r="UKS1216" s="205" t="s">
        <v>237</v>
      </c>
      <c r="UKT1216" s="206">
        <v>111</v>
      </c>
      <c r="UKU1216" s="110">
        <v>211</v>
      </c>
      <c r="UKV1216" s="147">
        <v>344.68</v>
      </c>
      <c r="UKW1216" s="109" t="s">
        <v>30</v>
      </c>
      <c r="UKX1216" s="256" t="s">
        <v>26</v>
      </c>
      <c r="UKY1216" s="204">
        <v>7</v>
      </c>
      <c r="UKZ1216" s="204">
        <v>2</v>
      </c>
      <c r="ULA1216" s="205" t="s">
        <v>237</v>
      </c>
      <c r="ULB1216" s="206">
        <v>111</v>
      </c>
      <c r="ULC1216" s="110">
        <v>211</v>
      </c>
      <c r="ULD1216" s="147">
        <v>344.68</v>
      </c>
      <c r="ULE1216" s="109" t="s">
        <v>30</v>
      </c>
      <c r="ULF1216" s="256" t="s">
        <v>26</v>
      </c>
      <c r="ULG1216" s="204">
        <v>7</v>
      </c>
      <c r="ULH1216" s="204">
        <v>2</v>
      </c>
      <c r="ULI1216" s="205" t="s">
        <v>237</v>
      </c>
      <c r="ULJ1216" s="206">
        <v>111</v>
      </c>
      <c r="ULK1216" s="110">
        <v>211</v>
      </c>
      <c r="ULL1216" s="147">
        <v>344.68</v>
      </c>
      <c r="ULM1216" s="109" t="s">
        <v>30</v>
      </c>
      <c r="ULN1216" s="256" t="s">
        <v>26</v>
      </c>
      <c r="ULO1216" s="204">
        <v>7</v>
      </c>
      <c r="ULP1216" s="204">
        <v>2</v>
      </c>
      <c r="ULQ1216" s="205" t="s">
        <v>237</v>
      </c>
      <c r="ULR1216" s="206">
        <v>111</v>
      </c>
      <c r="ULS1216" s="110">
        <v>211</v>
      </c>
      <c r="ULT1216" s="147">
        <v>344.68</v>
      </c>
      <c r="ULU1216" s="109" t="s">
        <v>30</v>
      </c>
      <c r="ULV1216" s="256" t="s">
        <v>26</v>
      </c>
      <c r="ULW1216" s="204">
        <v>7</v>
      </c>
      <c r="ULX1216" s="204">
        <v>2</v>
      </c>
      <c r="ULY1216" s="205" t="s">
        <v>237</v>
      </c>
      <c r="ULZ1216" s="206">
        <v>111</v>
      </c>
      <c r="UMA1216" s="110">
        <v>211</v>
      </c>
      <c r="UMB1216" s="147">
        <v>344.68</v>
      </c>
      <c r="UMC1216" s="109" t="s">
        <v>30</v>
      </c>
      <c r="UMD1216" s="256" t="s">
        <v>26</v>
      </c>
      <c r="UME1216" s="204">
        <v>7</v>
      </c>
      <c r="UMF1216" s="204">
        <v>2</v>
      </c>
      <c r="UMG1216" s="205" t="s">
        <v>237</v>
      </c>
      <c r="UMH1216" s="206">
        <v>111</v>
      </c>
      <c r="UMI1216" s="110">
        <v>211</v>
      </c>
      <c r="UMJ1216" s="147">
        <v>344.68</v>
      </c>
      <c r="UMK1216" s="109" t="s">
        <v>30</v>
      </c>
      <c r="UML1216" s="256" t="s">
        <v>26</v>
      </c>
      <c r="UMM1216" s="204">
        <v>7</v>
      </c>
      <c r="UMN1216" s="204">
        <v>2</v>
      </c>
      <c r="UMO1216" s="205" t="s">
        <v>237</v>
      </c>
      <c r="UMP1216" s="206">
        <v>111</v>
      </c>
      <c r="UMQ1216" s="110">
        <v>211</v>
      </c>
      <c r="UMR1216" s="147">
        <v>344.68</v>
      </c>
      <c r="UMS1216" s="109" t="s">
        <v>30</v>
      </c>
      <c r="UMT1216" s="256" t="s">
        <v>26</v>
      </c>
      <c r="UMU1216" s="204">
        <v>7</v>
      </c>
      <c r="UMV1216" s="204">
        <v>2</v>
      </c>
      <c r="UMW1216" s="205" t="s">
        <v>237</v>
      </c>
      <c r="UMX1216" s="206">
        <v>111</v>
      </c>
      <c r="UMY1216" s="110">
        <v>211</v>
      </c>
      <c r="UMZ1216" s="147">
        <v>344.68</v>
      </c>
      <c r="UNA1216" s="109" t="s">
        <v>30</v>
      </c>
      <c r="UNB1216" s="256" t="s">
        <v>26</v>
      </c>
      <c r="UNC1216" s="204">
        <v>7</v>
      </c>
      <c r="UND1216" s="204">
        <v>2</v>
      </c>
      <c r="UNE1216" s="205" t="s">
        <v>237</v>
      </c>
      <c r="UNF1216" s="206">
        <v>111</v>
      </c>
      <c r="UNG1216" s="110">
        <v>211</v>
      </c>
      <c r="UNH1216" s="147">
        <v>344.68</v>
      </c>
      <c r="UNI1216" s="109" t="s">
        <v>30</v>
      </c>
      <c r="UNJ1216" s="256" t="s">
        <v>26</v>
      </c>
      <c r="UNK1216" s="204">
        <v>7</v>
      </c>
      <c r="UNL1216" s="204">
        <v>2</v>
      </c>
      <c r="UNM1216" s="205" t="s">
        <v>237</v>
      </c>
      <c r="UNN1216" s="206">
        <v>111</v>
      </c>
      <c r="UNO1216" s="110">
        <v>211</v>
      </c>
      <c r="UNP1216" s="147">
        <v>344.68</v>
      </c>
      <c r="UNQ1216" s="109" t="s">
        <v>30</v>
      </c>
      <c r="UNR1216" s="256" t="s">
        <v>26</v>
      </c>
      <c r="UNS1216" s="204">
        <v>7</v>
      </c>
      <c r="UNT1216" s="204">
        <v>2</v>
      </c>
      <c r="UNU1216" s="205" t="s">
        <v>237</v>
      </c>
      <c r="UNV1216" s="206">
        <v>111</v>
      </c>
      <c r="UNW1216" s="110">
        <v>211</v>
      </c>
      <c r="UNX1216" s="147">
        <v>344.68</v>
      </c>
      <c r="UNY1216" s="109" t="s">
        <v>30</v>
      </c>
      <c r="UNZ1216" s="256" t="s">
        <v>26</v>
      </c>
      <c r="UOA1216" s="204">
        <v>7</v>
      </c>
      <c r="UOB1216" s="204">
        <v>2</v>
      </c>
      <c r="UOC1216" s="205" t="s">
        <v>237</v>
      </c>
      <c r="UOD1216" s="206">
        <v>111</v>
      </c>
      <c r="UOE1216" s="110">
        <v>211</v>
      </c>
      <c r="UOF1216" s="147">
        <v>344.68</v>
      </c>
      <c r="UOG1216" s="109" t="s">
        <v>30</v>
      </c>
      <c r="UOH1216" s="256" t="s">
        <v>26</v>
      </c>
      <c r="UOI1216" s="204">
        <v>7</v>
      </c>
      <c r="UOJ1216" s="204">
        <v>2</v>
      </c>
      <c r="UOK1216" s="205" t="s">
        <v>237</v>
      </c>
      <c r="UOL1216" s="206">
        <v>111</v>
      </c>
      <c r="UOM1216" s="110">
        <v>211</v>
      </c>
      <c r="UON1216" s="147">
        <v>344.68</v>
      </c>
      <c r="UOO1216" s="109" t="s">
        <v>30</v>
      </c>
      <c r="UOP1216" s="256" t="s">
        <v>26</v>
      </c>
      <c r="UOQ1216" s="204">
        <v>7</v>
      </c>
      <c r="UOR1216" s="204">
        <v>2</v>
      </c>
      <c r="UOS1216" s="205" t="s">
        <v>237</v>
      </c>
      <c r="UOT1216" s="206">
        <v>111</v>
      </c>
      <c r="UOU1216" s="110">
        <v>211</v>
      </c>
      <c r="UOV1216" s="147">
        <v>344.68</v>
      </c>
      <c r="UOW1216" s="109" t="s">
        <v>30</v>
      </c>
      <c r="UOX1216" s="256" t="s">
        <v>26</v>
      </c>
      <c r="UOY1216" s="204">
        <v>7</v>
      </c>
      <c r="UOZ1216" s="204">
        <v>2</v>
      </c>
      <c r="UPA1216" s="205" t="s">
        <v>237</v>
      </c>
      <c r="UPB1216" s="206">
        <v>111</v>
      </c>
      <c r="UPC1216" s="110">
        <v>211</v>
      </c>
      <c r="UPD1216" s="147">
        <v>344.68</v>
      </c>
      <c r="UPE1216" s="109" t="s">
        <v>30</v>
      </c>
      <c r="UPF1216" s="256" t="s">
        <v>26</v>
      </c>
      <c r="UPG1216" s="204">
        <v>7</v>
      </c>
      <c r="UPH1216" s="204">
        <v>2</v>
      </c>
      <c r="UPI1216" s="205" t="s">
        <v>237</v>
      </c>
      <c r="UPJ1216" s="206">
        <v>111</v>
      </c>
      <c r="UPK1216" s="110">
        <v>211</v>
      </c>
      <c r="UPL1216" s="147">
        <v>344.68</v>
      </c>
      <c r="UPM1216" s="109" t="s">
        <v>30</v>
      </c>
      <c r="UPN1216" s="256" t="s">
        <v>26</v>
      </c>
      <c r="UPO1216" s="204">
        <v>7</v>
      </c>
      <c r="UPP1216" s="204">
        <v>2</v>
      </c>
      <c r="UPQ1216" s="205" t="s">
        <v>237</v>
      </c>
      <c r="UPR1216" s="206">
        <v>111</v>
      </c>
      <c r="UPS1216" s="110">
        <v>211</v>
      </c>
      <c r="UPT1216" s="147">
        <v>344.68</v>
      </c>
      <c r="UPU1216" s="109" t="s">
        <v>30</v>
      </c>
      <c r="UPV1216" s="256" t="s">
        <v>26</v>
      </c>
      <c r="UPW1216" s="204">
        <v>7</v>
      </c>
      <c r="UPX1216" s="204">
        <v>2</v>
      </c>
      <c r="UPY1216" s="205" t="s">
        <v>237</v>
      </c>
      <c r="UPZ1216" s="206">
        <v>111</v>
      </c>
      <c r="UQA1216" s="110">
        <v>211</v>
      </c>
      <c r="UQB1216" s="147">
        <v>344.68</v>
      </c>
      <c r="UQC1216" s="109" t="s">
        <v>30</v>
      </c>
      <c r="UQD1216" s="256" t="s">
        <v>26</v>
      </c>
      <c r="UQE1216" s="204">
        <v>7</v>
      </c>
      <c r="UQF1216" s="204">
        <v>2</v>
      </c>
      <c r="UQG1216" s="205" t="s">
        <v>237</v>
      </c>
      <c r="UQH1216" s="206">
        <v>111</v>
      </c>
      <c r="UQI1216" s="110">
        <v>211</v>
      </c>
      <c r="UQJ1216" s="147">
        <v>344.68</v>
      </c>
      <c r="UQK1216" s="109" t="s">
        <v>30</v>
      </c>
      <c r="UQL1216" s="256" t="s">
        <v>26</v>
      </c>
      <c r="UQM1216" s="204">
        <v>7</v>
      </c>
      <c r="UQN1216" s="204">
        <v>2</v>
      </c>
      <c r="UQO1216" s="205" t="s">
        <v>237</v>
      </c>
      <c r="UQP1216" s="206">
        <v>111</v>
      </c>
      <c r="UQQ1216" s="110">
        <v>211</v>
      </c>
      <c r="UQR1216" s="147">
        <v>344.68</v>
      </c>
      <c r="UQS1216" s="109" t="s">
        <v>30</v>
      </c>
      <c r="UQT1216" s="256" t="s">
        <v>26</v>
      </c>
      <c r="UQU1216" s="204">
        <v>7</v>
      </c>
      <c r="UQV1216" s="204">
        <v>2</v>
      </c>
      <c r="UQW1216" s="205" t="s">
        <v>237</v>
      </c>
      <c r="UQX1216" s="206">
        <v>111</v>
      </c>
      <c r="UQY1216" s="110">
        <v>211</v>
      </c>
      <c r="UQZ1216" s="147">
        <v>344.68</v>
      </c>
      <c r="URA1216" s="109" t="s">
        <v>30</v>
      </c>
      <c r="URB1216" s="256" t="s">
        <v>26</v>
      </c>
      <c r="URC1216" s="204">
        <v>7</v>
      </c>
      <c r="URD1216" s="204">
        <v>2</v>
      </c>
      <c r="URE1216" s="205" t="s">
        <v>237</v>
      </c>
      <c r="URF1216" s="206">
        <v>111</v>
      </c>
      <c r="URG1216" s="110">
        <v>211</v>
      </c>
      <c r="URH1216" s="147">
        <v>344.68</v>
      </c>
      <c r="URI1216" s="109" t="s">
        <v>30</v>
      </c>
      <c r="URJ1216" s="256" t="s">
        <v>26</v>
      </c>
      <c r="URK1216" s="204">
        <v>7</v>
      </c>
      <c r="URL1216" s="204">
        <v>2</v>
      </c>
      <c r="URM1216" s="205" t="s">
        <v>237</v>
      </c>
      <c r="URN1216" s="206">
        <v>111</v>
      </c>
      <c r="URO1216" s="110">
        <v>211</v>
      </c>
      <c r="URP1216" s="147">
        <v>344.68</v>
      </c>
      <c r="URQ1216" s="109" t="s">
        <v>30</v>
      </c>
      <c r="URR1216" s="256" t="s">
        <v>26</v>
      </c>
      <c r="URS1216" s="204">
        <v>7</v>
      </c>
      <c r="URT1216" s="204">
        <v>2</v>
      </c>
      <c r="URU1216" s="205" t="s">
        <v>237</v>
      </c>
      <c r="URV1216" s="206">
        <v>111</v>
      </c>
      <c r="URW1216" s="110">
        <v>211</v>
      </c>
      <c r="URX1216" s="147">
        <v>344.68</v>
      </c>
      <c r="URY1216" s="109" t="s">
        <v>30</v>
      </c>
      <c r="URZ1216" s="256" t="s">
        <v>26</v>
      </c>
      <c r="USA1216" s="204">
        <v>7</v>
      </c>
      <c r="USB1216" s="204">
        <v>2</v>
      </c>
      <c r="USC1216" s="205" t="s">
        <v>237</v>
      </c>
      <c r="USD1216" s="206">
        <v>111</v>
      </c>
      <c r="USE1216" s="110">
        <v>211</v>
      </c>
      <c r="USF1216" s="147">
        <v>344.68</v>
      </c>
      <c r="USG1216" s="109" t="s">
        <v>30</v>
      </c>
      <c r="USH1216" s="256" t="s">
        <v>26</v>
      </c>
      <c r="USI1216" s="204">
        <v>7</v>
      </c>
      <c r="USJ1216" s="204">
        <v>2</v>
      </c>
      <c r="USK1216" s="205" t="s">
        <v>237</v>
      </c>
      <c r="USL1216" s="206">
        <v>111</v>
      </c>
      <c r="USM1216" s="110">
        <v>211</v>
      </c>
      <c r="USN1216" s="147">
        <v>344.68</v>
      </c>
      <c r="USO1216" s="109" t="s">
        <v>30</v>
      </c>
      <c r="USP1216" s="256" t="s">
        <v>26</v>
      </c>
      <c r="USQ1216" s="204">
        <v>7</v>
      </c>
      <c r="USR1216" s="204">
        <v>2</v>
      </c>
      <c r="USS1216" s="205" t="s">
        <v>237</v>
      </c>
      <c r="UST1216" s="206">
        <v>111</v>
      </c>
      <c r="USU1216" s="110">
        <v>211</v>
      </c>
      <c r="USV1216" s="147">
        <v>344.68</v>
      </c>
      <c r="USW1216" s="109" t="s">
        <v>30</v>
      </c>
      <c r="USX1216" s="256" t="s">
        <v>26</v>
      </c>
      <c r="USY1216" s="204">
        <v>7</v>
      </c>
      <c r="USZ1216" s="204">
        <v>2</v>
      </c>
      <c r="UTA1216" s="205" t="s">
        <v>237</v>
      </c>
      <c r="UTB1216" s="206">
        <v>111</v>
      </c>
      <c r="UTC1216" s="110">
        <v>211</v>
      </c>
      <c r="UTD1216" s="147">
        <v>344.68</v>
      </c>
      <c r="UTE1216" s="109" t="s">
        <v>30</v>
      </c>
      <c r="UTF1216" s="256" t="s">
        <v>26</v>
      </c>
      <c r="UTG1216" s="204">
        <v>7</v>
      </c>
      <c r="UTH1216" s="204">
        <v>2</v>
      </c>
      <c r="UTI1216" s="205" t="s">
        <v>237</v>
      </c>
      <c r="UTJ1216" s="206">
        <v>111</v>
      </c>
      <c r="UTK1216" s="110">
        <v>211</v>
      </c>
      <c r="UTL1216" s="147">
        <v>344.68</v>
      </c>
      <c r="UTM1216" s="109" t="s">
        <v>30</v>
      </c>
      <c r="UTN1216" s="256" t="s">
        <v>26</v>
      </c>
      <c r="UTO1216" s="204">
        <v>7</v>
      </c>
      <c r="UTP1216" s="204">
        <v>2</v>
      </c>
      <c r="UTQ1216" s="205" t="s">
        <v>237</v>
      </c>
      <c r="UTR1216" s="206">
        <v>111</v>
      </c>
      <c r="UTS1216" s="110">
        <v>211</v>
      </c>
      <c r="UTT1216" s="147">
        <v>344.68</v>
      </c>
      <c r="UTU1216" s="109" t="s">
        <v>30</v>
      </c>
      <c r="UTV1216" s="256" t="s">
        <v>26</v>
      </c>
      <c r="UTW1216" s="204">
        <v>7</v>
      </c>
      <c r="UTX1216" s="204">
        <v>2</v>
      </c>
      <c r="UTY1216" s="205" t="s">
        <v>237</v>
      </c>
      <c r="UTZ1216" s="206">
        <v>111</v>
      </c>
      <c r="UUA1216" s="110">
        <v>211</v>
      </c>
      <c r="UUB1216" s="147">
        <v>344.68</v>
      </c>
      <c r="UUC1216" s="109" t="s">
        <v>30</v>
      </c>
      <c r="UUD1216" s="256" t="s">
        <v>26</v>
      </c>
      <c r="UUE1216" s="204">
        <v>7</v>
      </c>
      <c r="UUF1216" s="204">
        <v>2</v>
      </c>
      <c r="UUG1216" s="205" t="s">
        <v>237</v>
      </c>
      <c r="UUH1216" s="206">
        <v>111</v>
      </c>
      <c r="UUI1216" s="110">
        <v>211</v>
      </c>
      <c r="UUJ1216" s="147">
        <v>344.68</v>
      </c>
      <c r="UUK1216" s="109" t="s">
        <v>30</v>
      </c>
      <c r="UUL1216" s="256" t="s">
        <v>26</v>
      </c>
      <c r="UUM1216" s="204">
        <v>7</v>
      </c>
      <c r="UUN1216" s="204">
        <v>2</v>
      </c>
      <c r="UUO1216" s="205" t="s">
        <v>237</v>
      </c>
      <c r="UUP1216" s="206">
        <v>111</v>
      </c>
      <c r="UUQ1216" s="110">
        <v>211</v>
      </c>
      <c r="UUR1216" s="147">
        <v>344.68</v>
      </c>
      <c r="UUS1216" s="109" t="s">
        <v>30</v>
      </c>
      <c r="UUT1216" s="256" t="s">
        <v>26</v>
      </c>
      <c r="UUU1216" s="204">
        <v>7</v>
      </c>
      <c r="UUV1216" s="204">
        <v>2</v>
      </c>
      <c r="UUW1216" s="205" t="s">
        <v>237</v>
      </c>
      <c r="UUX1216" s="206">
        <v>111</v>
      </c>
      <c r="UUY1216" s="110">
        <v>211</v>
      </c>
      <c r="UUZ1216" s="147">
        <v>344.68</v>
      </c>
      <c r="UVA1216" s="109" t="s">
        <v>30</v>
      </c>
      <c r="UVB1216" s="256" t="s">
        <v>26</v>
      </c>
      <c r="UVC1216" s="204">
        <v>7</v>
      </c>
      <c r="UVD1216" s="204">
        <v>2</v>
      </c>
      <c r="UVE1216" s="205" t="s">
        <v>237</v>
      </c>
      <c r="UVF1216" s="206">
        <v>111</v>
      </c>
      <c r="UVG1216" s="110">
        <v>211</v>
      </c>
      <c r="UVH1216" s="147">
        <v>344.68</v>
      </c>
      <c r="UVI1216" s="109" t="s">
        <v>30</v>
      </c>
      <c r="UVJ1216" s="256" t="s">
        <v>26</v>
      </c>
      <c r="UVK1216" s="204">
        <v>7</v>
      </c>
      <c r="UVL1216" s="204">
        <v>2</v>
      </c>
      <c r="UVM1216" s="205" t="s">
        <v>237</v>
      </c>
      <c r="UVN1216" s="206">
        <v>111</v>
      </c>
      <c r="UVO1216" s="110">
        <v>211</v>
      </c>
      <c r="UVP1216" s="147">
        <v>344.68</v>
      </c>
      <c r="UVQ1216" s="109" t="s">
        <v>30</v>
      </c>
      <c r="UVR1216" s="256" t="s">
        <v>26</v>
      </c>
      <c r="UVS1216" s="204">
        <v>7</v>
      </c>
      <c r="UVT1216" s="204">
        <v>2</v>
      </c>
      <c r="UVU1216" s="205" t="s">
        <v>237</v>
      </c>
      <c r="UVV1216" s="206">
        <v>111</v>
      </c>
      <c r="UVW1216" s="110">
        <v>211</v>
      </c>
      <c r="UVX1216" s="147">
        <v>344.68</v>
      </c>
      <c r="UVY1216" s="109" t="s">
        <v>30</v>
      </c>
      <c r="UVZ1216" s="256" t="s">
        <v>26</v>
      </c>
      <c r="UWA1216" s="204">
        <v>7</v>
      </c>
      <c r="UWB1216" s="204">
        <v>2</v>
      </c>
      <c r="UWC1216" s="205" t="s">
        <v>237</v>
      </c>
      <c r="UWD1216" s="206">
        <v>111</v>
      </c>
      <c r="UWE1216" s="110">
        <v>211</v>
      </c>
      <c r="UWF1216" s="147">
        <v>344.68</v>
      </c>
      <c r="UWG1216" s="109" t="s">
        <v>30</v>
      </c>
      <c r="UWH1216" s="256" t="s">
        <v>26</v>
      </c>
      <c r="UWI1216" s="204">
        <v>7</v>
      </c>
      <c r="UWJ1216" s="204">
        <v>2</v>
      </c>
      <c r="UWK1216" s="205" t="s">
        <v>237</v>
      </c>
      <c r="UWL1216" s="206">
        <v>111</v>
      </c>
      <c r="UWM1216" s="110">
        <v>211</v>
      </c>
      <c r="UWN1216" s="147">
        <v>344.68</v>
      </c>
      <c r="UWO1216" s="109" t="s">
        <v>30</v>
      </c>
      <c r="UWP1216" s="256" t="s">
        <v>26</v>
      </c>
      <c r="UWQ1216" s="204">
        <v>7</v>
      </c>
      <c r="UWR1216" s="204">
        <v>2</v>
      </c>
      <c r="UWS1216" s="205" t="s">
        <v>237</v>
      </c>
      <c r="UWT1216" s="206">
        <v>111</v>
      </c>
      <c r="UWU1216" s="110">
        <v>211</v>
      </c>
      <c r="UWV1216" s="147">
        <v>344.68</v>
      </c>
      <c r="UWW1216" s="109" t="s">
        <v>30</v>
      </c>
      <c r="UWX1216" s="256" t="s">
        <v>26</v>
      </c>
      <c r="UWY1216" s="204">
        <v>7</v>
      </c>
      <c r="UWZ1216" s="204">
        <v>2</v>
      </c>
      <c r="UXA1216" s="205" t="s">
        <v>237</v>
      </c>
      <c r="UXB1216" s="206">
        <v>111</v>
      </c>
      <c r="UXC1216" s="110">
        <v>211</v>
      </c>
      <c r="UXD1216" s="147">
        <v>344.68</v>
      </c>
      <c r="UXE1216" s="109" t="s">
        <v>30</v>
      </c>
      <c r="UXF1216" s="256" t="s">
        <v>26</v>
      </c>
      <c r="UXG1216" s="204">
        <v>7</v>
      </c>
      <c r="UXH1216" s="204">
        <v>2</v>
      </c>
      <c r="UXI1216" s="205" t="s">
        <v>237</v>
      </c>
      <c r="UXJ1216" s="206">
        <v>111</v>
      </c>
      <c r="UXK1216" s="110">
        <v>211</v>
      </c>
      <c r="UXL1216" s="147">
        <v>344.68</v>
      </c>
      <c r="UXM1216" s="109" t="s">
        <v>30</v>
      </c>
      <c r="UXN1216" s="256" t="s">
        <v>26</v>
      </c>
      <c r="UXO1216" s="204">
        <v>7</v>
      </c>
      <c r="UXP1216" s="204">
        <v>2</v>
      </c>
      <c r="UXQ1216" s="205" t="s">
        <v>237</v>
      </c>
      <c r="UXR1216" s="206">
        <v>111</v>
      </c>
      <c r="UXS1216" s="110">
        <v>211</v>
      </c>
      <c r="UXT1216" s="147">
        <v>344.68</v>
      </c>
      <c r="UXU1216" s="109" t="s">
        <v>30</v>
      </c>
      <c r="UXV1216" s="256" t="s">
        <v>26</v>
      </c>
      <c r="UXW1216" s="204">
        <v>7</v>
      </c>
      <c r="UXX1216" s="204">
        <v>2</v>
      </c>
      <c r="UXY1216" s="205" t="s">
        <v>237</v>
      </c>
      <c r="UXZ1216" s="206">
        <v>111</v>
      </c>
      <c r="UYA1216" s="110">
        <v>211</v>
      </c>
      <c r="UYB1216" s="147">
        <v>344.68</v>
      </c>
      <c r="UYC1216" s="109" t="s">
        <v>30</v>
      </c>
      <c r="UYD1216" s="256" t="s">
        <v>26</v>
      </c>
      <c r="UYE1216" s="204">
        <v>7</v>
      </c>
      <c r="UYF1216" s="204">
        <v>2</v>
      </c>
      <c r="UYG1216" s="205" t="s">
        <v>237</v>
      </c>
      <c r="UYH1216" s="206">
        <v>111</v>
      </c>
      <c r="UYI1216" s="110">
        <v>211</v>
      </c>
      <c r="UYJ1216" s="147">
        <v>344.68</v>
      </c>
      <c r="UYK1216" s="109" t="s">
        <v>30</v>
      </c>
      <c r="UYL1216" s="256" t="s">
        <v>26</v>
      </c>
      <c r="UYM1216" s="204">
        <v>7</v>
      </c>
      <c r="UYN1216" s="204">
        <v>2</v>
      </c>
      <c r="UYO1216" s="205" t="s">
        <v>237</v>
      </c>
      <c r="UYP1216" s="206">
        <v>111</v>
      </c>
      <c r="UYQ1216" s="110">
        <v>211</v>
      </c>
      <c r="UYR1216" s="147">
        <v>344.68</v>
      </c>
      <c r="UYS1216" s="109" t="s">
        <v>30</v>
      </c>
      <c r="UYT1216" s="256" t="s">
        <v>26</v>
      </c>
      <c r="UYU1216" s="204">
        <v>7</v>
      </c>
      <c r="UYV1216" s="204">
        <v>2</v>
      </c>
      <c r="UYW1216" s="205" t="s">
        <v>237</v>
      </c>
      <c r="UYX1216" s="206">
        <v>111</v>
      </c>
      <c r="UYY1216" s="110">
        <v>211</v>
      </c>
      <c r="UYZ1216" s="147">
        <v>344.68</v>
      </c>
      <c r="UZA1216" s="109" t="s">
        <v>30</v>
      </c>
      <c r="UZB1216" s="256" t="s">
        <v>26</v>
      </c>
      <c r="UZC1216" s="204">
        <v>7</v>
      </c>
      <c r="UZD1216" s="204">
        <v>2</v>
      </c>
      <c r="UZE1216" s="205" t="s">
        <v>237</v>
      </c>
      <c r="UZF1216" s="206">
        <v>111</v>
      </c>
      <c r="UZG1216" s="110">
        <v>211</v>
      </c>
      <c r="UZH1216" s="147">
        <v>344.68</v>
      </c>
      <c r="UZI1216" s="109" t="s">
        <v>30</v>
      </c>
      <c r="UZJ1216" s="256" t="s">
        <v>26</v>
      </c>
      <c r="UZK1216" s="204">
        <v>7</v>
      </c>
      <c r="UZL1216" s="204">
        <v>2</v>
      </c>
      <c r="UZM1216" s="205" t="s">
        <v>237</v>
      </c>
      <c r="UZN1216" s="206">
        <v>111</v>
      </c>
      <c r="UZO1216" s="110">
        <v>211</v>
      </c>
      <c r="UZP1216" s="147">
        <v>344.68</v>
      </c>
      <c r="UZQ1216" s="109" t="s">
        <v>30</v>
      </c>
      <c r="UZR1216" s="256" t="s">
        <v>26</v>
      </c>
      <c r="UZS1216" s="204">
        <v>7</v>
      </c>
      <c r="UZT1216" s="204">
        <v>2</v>
      </c>
      <c r="UZU1216" s="205" t="s">
        <v>237</v>
      </c>
      <c r="UZV1216" s="206">
        <v>111</v>
      </c>
      <c r="UZW1216" s="110">
        <v>211</v>
      </c>
      <c r="UZX1216" s="147">
        <v>344.68</v>
      </c>
      <c r="UZY1216" s="109" t="s">
        <v>30</v>
      </c>
      <c r="UZZ1216" s="256" t="s">
        <v>26</v>
      </c>
      <c r="VAA1216" s="204">
        <v>7</v>
      </c>
      <c r="VAB1216" s="204">
        <v>2</v>
      </c>
      <c r="VAC1216" s="205" t="s">
        <v>237</v>
      </c>
      <c r="VAD1216" s="206">
        <v>111</v>
      </c>
      <c r="VAE1216" s="110">
        <v>211</v>
      </c>
      <c r="VAF1216" s="147">
        <v>344.68</v>
      </c>
      <c r="VAG1216" s="109" t="s">
        <v>30</v>
      </c>
      <c r="VAH1216" s="256" t="s">
        <v>26</v>
      </c>
      <c r="VAI1216" s="204">
        <v>7</v>
      </c>
      <c r="VAJ1216" s="204">
        <v>2</v>
      </c>
      <c r="VAK1216" s="205" t="s">
        <v>237</v>
      </c>
      <c r="VAL1216" s="206">
        <v>111</v>
      </c>
      <c r="VAM1216" s="110">
        <v>211</v>
      </c>
      <c r="VAN1216" s="147">
        <v>344.68</v>
      </c>
      <c r="VAO1216" s="109" t="s">
        <v>30</v>
      </c>
      <c r="VAP1216" s="256" t="s">
        <v>26</v>
      </c>
      <c r="VAQ1216" s="204">
        <v>7</v>
      </c>
      <c r="VAR1216" s="204">
        <v>2</v>
      </c>
      <c r="VAS1216" s="205" t="s">
        <v>237</v>
      </c>
      <c r="VAT1216" s="206">
        <v>111</v>
      </c>
      <c r="VAU1216" s="110">
        <v>211</v>
      </c>
      <c r="VAV1216" s="147">
        <v>344.68</v>
      </c>
      <c r="VAW1216" s="109" t="s">
        <v>30</v>
      </c>
      <c r="VAX1216" s="256" t="s">
        <v>26</v>
      </c>
      <c r="VAY1216" s="204">
        <v>7</v>
      </c>
      <c r="VAZ1216" s="204">
        <v>2</v>
      </c>
      <c r="VBA1216" s="205" t="s">
        <v>237</v>
      </c>
      <c r="VBB1216" s="206">
        <v>111</v>
      </c>
      <c r="VBC1216" s="110">
        <v>211</v>
      </c>
      <c r="VBD1216" s="147">
        <v>344.68</v>
      </c>
      <c r="VBE1216" s="109" t="s">
        <v>30</v>
      </c>
      <c r="VBF1216" s="256" t="s">
        <v>26</v>
      </c>
      <c r="VBG1216" s="204">
        <v>7</v>
      </c>
      <c r="VBH1216" s="204">
        <v>2</v>
      </c>
      <c r="VBI1216" s="205" t="s">
        <v>237</v>
      </c>
      <c r="VBJ1216" s="206">
        <v>111</v>
      </c>
      <c r="VBK1216" s="110">
        <v>211</v>
      </c>
      <c r="VBL1216" s="147">
        <v>344.68</v>
      </c>
      <c r="VBM1216" s="109" t="s">
        <v>30</v>
      </c>
      <c r="VBN1216" s="256" t="s">
        <v>26</v>
      </c>
      <c r="VBO1216" s="204">
        <v>7</v>
      </c>
      <c r="VBP1216" s="204">
        <v>2</v>
      </c>
      <c r="VBQ1216" s="205" t="s">
        <v>237</v>
      </c>
      <c r="VBR1216" s="206">
        <v>111</v>
      </c>
      <c r="VBS1216" s="110">
        <v>211</v>
      </c>
      <c r="VBT1216" s="147">
        <v>344.68</v>
      </c>
      <c r="VBU1216" s="109" t="s">
        <v>30</v>
      </c>
      <c r="VBV1216" s="256" t="s">
        <v>26</v>
      </c>
      <c r="VBW1216" s="204">
        <v>7</v>
      </c>
      <c r="VBX1216" s="204">
        <v>2</v>
      </c>
      <c r="VBY1216" s="205" t="s">
        <v>237</v>
      </c>
      <c r="VBZ1216" s="206">
        <v>111</v>
      </c>
      <c r="VCA1216" s="110">
        <v>211</v>
      </c>
      <c r="VCB1216" s="147">
        <v>344.68</v>
      </c>
      <c r="VCC1216" s="109" t="s">
        <v>30</v>
      </c>
      <c r="VCD1216" s="256" t="s">
        <v>26</v>
      </c>
      <c r="VCE1216" s="204">
        <v>7</v>
      </c>
      <c r="VCF1216" s="204">
        <v>2</v>
      </c>
      <c r="VCG1216" s="205" t="s">
        <v>237</v>
      </c>
      <c r="VCH1216" s="206">
        <v>111</v>
      </c>
      <c r="VCI1216" s="110">
        <v>211</v>
      </c>
      <c r="VCJ1216" s="147">
        <v>344.68</v>
      </c>
      <c r="VCK1216" s="109" t="s">
        <v>30</v>
      </c>
      <c r="VCL1216" s="256" t="s">
        <v>26</v>
      </c>
      <c r="VCM1216" s="204">
        <v>7</v>
      </c>
      <c r="VCN1216" s="204">
        <v>2</v>
      </c>
      <c r="VCO1216" s="205" t="s">
        <v>237</v>
      </c>
      <c r="VCP1216" s="206">
        <v>111</v>
      </c>
      <c r="VCQ1216" s="110">
        <v>211</v>
      </c>
      <c r="VCR1216" s="147">
        <v>344.68</v>
      </c>
      <c r="VCS1216" s="109" t="s">
        <v>30</v>
      </c>
      <c r="VCT1216" s="256" t="s">
        <v>26</v>
      </c>
      <c r="VCU1216" s="204">
        <v>7</v>
      </c>
      <c r="VCV1216" s="204">
        <v>2</v>
      </c>
      <c r="VCW1216" s="205" t="s">
        <v>237</v>
      </c>
      <c r="VCX1216" s="206">
        <v>111</v>
      </c>
      <c r="VCY1216" s="110">
        <v>211</v>
      </c>
      <c r="VCZ1216" s="147">
        <v>344.68</v>
      </c>
      <c r="VDA1216" s="109" t="s">
        <v>30</v>
      </c>
      <c r="VDB1216" s="256" t="s">
        <v>26</v>
      </c>
      <c r="VDC1216" s="204">
        <v>7</v>
      </c>
      <c r="VDD1216" s="204">
        <v>2</v>
      </c>
      <c r="VDE1216" s="205" t="s">
        <v>237</v>
      </c>
      <c r="VDF1216" s="206">
        <v>111</v>
      </c>
      <c r="VDG1216" s="110">
        <v>211</v>
      </c>
      <c r="VDH1216" s="147">
        <v>344.68</v>
      </c>
      <c r="VDI1216" s="109" t="s">
        <v>30</v>
      </c>
      <c r="VDJ1216" s="256" t="s">
        <v>26</v>
      </c>
      <c r="VDK1216" s="204">
        <v>7</v>
      </c>
      <c r="VDL1216" s="204">
        <v>2</v>
      </c>
      <c r="VDM1216" s="205" t="s">
        <v>237</v>
      </c>
      <c r="VDN1216" s="206">
        <v>111</v>
      </c>
      <c r="VDO1216" s="110">
        <v>211</v>
      </c>
      <c r="VDP1216" s="147">
        <v>344.68</v>
      </c>
      <c r="VDQ1216" s="109" t="s">
        <v>30</v>
      </c>
      <c r="VDR1216" s="256" t="s">
        <v>26</v>
      </c>
      <c r="VDS1216" s="204">
        <v>7</v>
      </c>
      <c r="VDT1216" s="204">
        <v>2</v>
      </c>
      <c r="VDU1216" s="205" t="s">
        <v>237</v>
      </c>
      <c r="VDV1216" s="206">
        <v>111</v>
      </c>
      <c r="VDW1216" s="110">
        <v>211</v>
      </c>
      <c r="VDX1216" s="147">
        <v>344.68</v>
      </c>
      <c r="VDY1216" s="109" t="s">
        <v>30</v>
      </c>
      <c r="VDZ1216" s="256" t="s">
        <v>26</v>
      </c>
      <c r="VEA1216" s="204">
        <v>7</v>
      </c>
      <c r="VEB1216" s="204">
        <v>2</v>
      </c>
      <c r="VEC1216" s="205" t="s">
        <v>237</v>
      </c>
      <c r="VED1216" s="206">
        <v>111</v>
      </c>
      <c r="VEE1216" s="110">
        <v>211</v>
      </c>
      <c r="VEF1216" s="147">
        <v>344.68</v>
      </c>
      <c r="VEG1216" s="109" t="s">
        <v>30</v>
      </c>
      <c r="VEH1216" s="256" t="s">
        <v>26</v>
      </c>
      <c r="VEI1216" s="204">
        <v>7</v>
      </c>
      <c r="VEJ1216" s="204">
        <v>2</v>
      </c>
      <c r="VEK1216" s="205" t="s">
        <v>237</v>
      </c>
      <c r="VEL1216" s="206">
        <v>111</v>
      </c>
      <c r="VEM1216" s="110">
        <v>211</v>
      </c>
      <c r="VEN1216" s="147">
        <v>344.68</v>
      </c>
      <c r="VEO1216" s="109" t="s">
        <v>30</v>
      </c>
      <c r="VEP1216" s="256" t="s">
        <v>26</v>
      </c>
      <c r="VEQ1216" s="204">
        <v>7</v>
      </c>
      <c r="VER1216" s="204">
        <v>2</v>
      </c>
      <c r="VES1216" s="205" t="s">
        <v>237</v>
      </c>
      <c r="VET1216" s="206">
        <v>111</v>
      </c>
      <c r="VEU1216" s="110">
        <v>211</v>
      </c>
      <c r="VEV1216" s="147">
        <v>344.68</v>
      </c>
      <c r="VEW1216" s="109" t="s">
        <v>30</v>
      </c>
      <c r="VEX1216" s="256" t="s">
        <v>26</v>
      </c>
      <c r="VEY1216" s="204">
        <v>7</v>
      </c>
      <c r="VEZ1216" s="204">
        <v>2</v>
      </c>
      <c r="VFA1216" s="205" t="s">
        <v>237</v>
      </c>
      <c r="VFB1216" s="206">
        <v>111</v>
      </c>
      <c r="VFC1216" s="110">
        <v>211</v>
      </c>
      <c r="VFD1216" s="147">
        <v>344.68</v>
      </c>
      <c r="VFE1216" s="109" t="s">
        <v>30</v>
      </c>
      <c r="VFF1216" s="256" t="s">
        <v>26</v>
      </c>
      <c r="VFG1216" s="204">
        <v>7</v>
      </c>
      <c r="VFH1216" s="204">
        <v>2</v>
      </c>
      <c r="VFI1216" s="205" t="s">
        <v>237</v>
      </c>
      <c r="VFJ1216" s="206">
        <v>111</v>
      </c>
      <c r="VFK1216" s="110">
        <v>211</v>
      </c>
      <c r="VFL1216" s="147">
        <v>344.68</v>
      </c>
      <c r="VFM1216" s="109" t="s">
        <v>30</v>
      </c>
      <c r="VFN1216" s="256" t="s">
        <v>26</v>
      </c>
      <c r="VFO1216" s="204">
        <v>7</v>
      </c>
      <c r="VFP1216" s="204">
        <v>2</v>
      </c>
      <c r="VFQ1216" s="205" t="s">
        <v>237</v>
      </c>
      <c r="VFR1216" s="206">
        <v>111</v>
      </c>
      <c r="VFS1216" s="110">
        <v>211</v>
      </c>
      <c r="VFT1216" s="147">
        <v>344.68</v>
      </c>
      <c r="VFU1216" s="109" t="s">
        <v>30</v>
      </c>
      <c r="VFV1216" s="256" t="s">
        <v>26</v>
      </c>
      <c r="VFW1216" s="204">
        <v>7</v>
      </c>
      <c r="VFX1216" s="204">
        <v>2</v>
      </c>
      <c r="VFY1216" s="205" t="s">
        <v>237</v>
      </c>
      <c r="VFZ1216" s="206">
        <v>111</v>
      </c>
      <c r="VGA1216" s="110">
        <v>211</v>
      </c>
      <c r="VGB1216" s="147">
        <v>344.68</v>
      </c>
      <c r="VGC1216" s="109" t="s">
        <v>30</v>
      </c>
      <c r="VGD1216" s="256" t="s">
        <v>26</v>
      </c>
      <c r="VGE1216" s="204">
        <v>7</v>
      </c>
      <c r="VGF1216" s="204">
        <v>2</v>
      </c>
      <c r="VGG1216" s="205" t="s">
        <v>237</v>
      </c>
      <c r="VGH1216" s="206">
        <v>111</v>
      </c>
      <c r="VGI1216" s="110">
        <v>211</v>
      </c>
      <c r="VGJ1216" s="147">
        <v>344.68</v>
      </c>
      <c r="VGK1216" s="109" t="s">
        <v>30</v>
      </c>
      <c r="VGL1216" s="256" t="s">
        <v>26</v>
      </c>
      <c r="VGM1216" s="204">
        <v>7</v>
      </c>
      <c r="VGN1216" s="204">
        <v>2</v>
      </c>
      <c r="VGO1216" s="205" t="s">
        <v>237</v>
      </c>
      <c r="VGP1216" s="206">
        <v>111</v>
      </c>
      <c r="VGQ1216" s="110">
        <v>211</v>
      </c>
      <c r="VGR1216" s="147">
        <v>344.68</v>
      </c>
      <c r="VGS1216" s="109" t="s">
        <v>30</v>
      </c>
      <c r="VGT1216" s="256" t="s">
        <v>26</v>
      </c>
      <c r="VGU1216" s="204">
        <v>7</v>
      </c>
      <c r="VGV1216" s="204">
        <v>2</v>
      </c>
      <c r="VGW1216" s="205" t="s">
        <v>237</v>
      </c>
      <c r="VGX1216" s="206">
        <v>111</v>
      </c>
      <c r="VGY1216" s="110">
        <v>211</v>
      </c>
      <c r="VGZ1216" s="147">
        <v>344.68</v>
      </c>
      <c r="VHA1216" s="109" t="s">
        <v>30</v>
      </c>
      <c r="VHB1216" s="256" t="s">
        <v>26</v>
      </c>
      <c r="VHC1216" s="204">
        <v>7</v>
      </c>
      <c r="VHD1216" s="204">
        <v>2</v>
      </c>
      <c r="VHE1216" s="205" t="s">
        <v>237</v>
      </c>
      <c r="VHF1216" s="206">
        <v>111</v>
      </c>
      <c r="VHG1216" s="110">
        <v>211</v>
      </c>
      <c r="VHH1216" s="147">
        <v>344.68</v>
      </c>
      <c r="VHI1216" s="109" t="s">
        <v>30</v>
      </c>
      <c r="VHJ1216" s="256" t="s">
        <v>26</v>
      </c>
      <c r="VHK1216" s="204">
        <v>7</v>
      </c>
      <c r="VHL1216" s="204">
        <v>2</v>
      </c>
      <c r="VHM1216" s="205" t="s">
        <v>237</v>
      </c>
      <c r="VHN1216" s="206">
        <v>111</v>
      </c>
      <c r="VHO1216" s="110">
        <v>211</v>
      </c>
      <c r="VHP1216" s="147">
        <v>344.68</v>
      </c>
      <c r="VHQ1216" s="109" t="s">
        <v>30</v>
      </c>
      <c r="VHR1216" s="256" t="s">
        <v>26</v>
      </c>
      <c r="VHS1216" s="204">
        <v>7</v>
      </c>
      <c r="VHT1216" s="204">
        <v>2</v>
      </c>
      <c r="VHU1216" s="205" t="s">
        <v>237</v>
      </c>
      <c r="VHV1216" s="206">
        <v>111</v>
      </c>
      <c r="VHW1216" s="110">
        <v>211</v>
      </c>
      <c r="VHX1216" s="147">
        <v>344.68</v>
      </c>
      <c r="VHY1216" s="109" t="s">
        <v>30</v>
      </c>
      <c r="VHZ1216" s="256" t="s">
        <v>26</v>
      </c>
      <c r="VIA1216" s="204">
        <v>7</v>
      </c>
      <c r="VIB1216" s="204">
        <v>2</v>
      </c>
      <c r="VIC1216" s="205" t="s">
        <v>237</v>
      </c>
      <c r="VID1216" s="206">
        <v>111</v>
      </c>
      <c r="VIE1216" s="110">
        <v>211</v>
      </c>
      <c r="VIF1216" s="147">
        <v>344.68</v>
      </c>
      <c r="VIG1216" s="109" t="s">
        <v>30</v>
      </c>
      <c r="VIH1216" s="256" t="s">
        <v>26</v>
      </c>
      <c r="VII1216" s="204">
        <v>7</v>
      </c>
      <c r="VIJ1216" s="204">
        <v>2</v>
      </c>
      <c r="VIK1216" s="205" t="s">
        <v>237</v>
      </c>
      <c r="VIL1216" s="206">
        <v>111</v>
      </c>
      <c r="VIM1216" s="110">
        <v>211</v>
      </c>
      <c r="VIN1216" s="147">
        <v>344.68</v>
      </c>
      <c r="VIO1216" s="109" t="s">
        <v>30</v>
      </c>
      <c r="VIP1216" s="256" t="s">
        <v>26</v>
      </c>
      <c r="VIQ1216" s="204">
        <v>7</v>
      </c>
      <c r="VIR1216" s="204">
        <v>2</v>
      </c>
      <c r="VIS1216" s="205" t="s">
        <v>237</v>
      </c>
      <c r="VIT1216" s="206">
        <v>111</v>
      </c>
      <c r="VIU1216" s="110">
        <v>211</v>
      </c>
      <c r="VIV1216" s="147">
        <v>344.68</v>
      </c>
      <c r="VIW1216" s="109" t="s">
        <v>30</v>
      </c>
      <c r="VIX1216" s="256" t="s">
        <v>26</v>
      </c>
      <c r="VIY1216" s="204">
        <v>7</v>
      </c>
      <c r="VIZ1216" s="204">
        <v>2</v>
      </c>
      <c r="VJA1216" s="205" t="s">
        <v>237</v>
      </c>
      <c r="VJB1216" s="206">
        <v>111</v>
      </c>
      <c r="VJC1216" s="110">
        <v>211</v>
      </c>
      <c r="VJD1216" s="147">
        <v>344.68</v>
      </c>
      <c r="VJE1216" s="109" t="s">
        <v>30</v>
      </c>
      <c r="VJF1216" s="256" t="s">
        <v>26</v>
      </c>
      <c r="VJG1216" s="204">
        <v>7</v>
      </c>
      <c r="VJH1216" s="204">
        <v>2</v>
      </c>
      <c r="VJI1216" s="205" t="s">
        <v>237</v>
      </c>
      <c r="VJJ1216" s="206">
        <v>111</v>
      </c>
      <c r="VJK1216" s="110">
        <v>211</v>
      </c>
      <c r="VJL1216" s="147">
        <v>344.68</v>
      </c>
      <c r="VJM1216" s="109" t="s">
        <v>30</v>
      </c>
      <c r="VJN1216" s="256" t="s">
        <v>26</v>
      </c>
      <c r="VJO1216" s="204">
        <v>7</v>
      </c>
      <c r="VJP1216" s="204">
        <v>2</v>
      </c>
      <c r="VJQ1216" s="205" t="s">
        <v>237</v>
      </c>
      <c r="VJR1216" s="206">
        <v>111</v>
      </c>
      <c r="VJS1216" s="110">
        <v>211</v>
      </c>
      <c r="VJT1216" s="147">
        <v>344.68</v>
      </c>
      <c r="VJU1216" s="109" t="s">
        <v>30</v>
      </c>
      <c r="VJV1216" s="256" t="s">
        <v>26</v>
      </c>
      <c r="VJW1216" s="204">
        <v>7</v>
      </c>
      <c r="VJX1216" s="204">
        <v>2</v>
      </c>
      <c r="VJY1216" s="205" t="s">
        <v>237</v>
      </c>
      <c r="VJZ1216" s="206">
        <v>111</v>
      </c>
      <c r="VKA1216" s="110">
        <v>211</v>
      </c>
      <c r="VKB1216" s="147">
        <v>344.68</v>
      </c>
      <c r="VKC1216" s="109" t="s">
        <v>30</v>
      </c>
      <c r="VKD1216" s="256" t="s">
        <v>26</v>
      </c>
      <c r="VKE1216" s="204">
        <v>7</v>
      </c>
      <c r="VKF1216" s="204">
        <v>2</v>
      </c>
      <c r="VKG1216" s="205" t="s">
        <v>237</v>
      </c>
      <c r="VKH1216" s="206">
        <v>111</v>
      </c>
      <c r="VKI1216" s="110">
        <v>211</v>
      </c>
      <c r="VKJ1216" s="147">
        <v>344.68</v>
      </c>
      <c r="VKK1216" s="109" t="s">
        <v>30</v>
      </c>
      <c r="VKL1216" s="256" t="s">
        <v>26</v>
      </c>
      <c r="VKM1216" s="204">
        <v>7</v>
      </c>
      <c r="VKN1216" s="204">
        <v>2</v>
      </c>
      <c r="VKO1216" s="205" t="s">
        <v>237</v>
      </c>
      <c r="VKP1216" s="206">
        <v>111</v>
      </c>
      <c r="VKQ1216" s="110">
        <v>211</v>
      </c>
      <c r="VKR1216" s="147">
        <v>344.68</v>
      </c>
      <c r="VKS1216" s="109" t="s">
        <v>30</v>
      </c>
      <c r="VKT1216" s="256" t="s">
        <v>26</v>
      </c>
      <c r="VKU1216" s="204">
        <v>7</v>
      </c>
      <c r="VKV1216" s="204">
        <v>2</v>
      </c>
      <c r="VKW1216" s="205" t="s">
        <v>237</v>
      </c>
      <c r="VKX1216" s="206">
        <v>111</v>
      </c>
      <c r="VKY1216" s="110">
        <v>211</v>
      </c>
      <c r="VKZ1216" s="147">
        <v>344.68</v>
      </c>
      <c r="VLA1216" s="109" t="s">
        <v>30</v>
      </c>
      <c r="VLB1216" s="256" t="s">
        <v>26</v>
      </c>
      <c r="VLC1216" s="204">
        <v>7</v>
      </c>
      <c r="VLD1216" s="204">
        <v>2</v>
      </c>
      <c r="VLE1216" s="205" t="s">
        <v>237</v>
      </c>
      <c r="VLF1216" s="206">
        <v>111</v>
      </c>
      <c r="VLG1216" s="110">
        <v>211</v>
      </c>
      <c r="VLH1216" s="147">
        <v>344.68</v>
      </c>
      <c r="VLI1216" s="109" t="s">
        <v>30</v>
      </c>
      <c r="VLJ1216" s="256" t="s">
        <v>26</v>
      </c>
      <c r="VLK1216" s="204">
        <v>7</v>
      </c>
      <c r="VLL1216" s="204">
        <v>2</v>
      </c>
      <c r="VLM1216" s="205" t="s">
        <v>237</v>
      </c>
      <c r="VLN1216" s="206">
        <v>111</v>
      </c>
      <c r="VLO1216" s="110">
        <v>211</v>
      </c>
      <c r="VLP1216" s="147">
        <v>344.68</v>
      </c>
      <c r="VLQ1216" s="109" t="s">
        <v>30</v>
      </c>
      <c r="VLR1216" s="256" t="s">
        <v>26</v>
      </c>
      <c r="VLS1216" s="204">
        <v>7</v>
      </c>
      <c r="VLT1216" s="204">
        <v>2</v>
      </c>
      <c r="VLU1216" s="205" t="s">
        <v>237</v>
      </c>
      <c r="VLV1216" s="206">
        <v>111</v>
      </c>
      <c r="VLW1216" s="110">
        <v>211</v>
      </c>
      <c r="VLX1216" s="147">
        <v>344.68</v>
      </c>
      <c r="VLY1216" s="109" t="s">
        <v>30</v>
      </c>
      <c r="VLZ1216" s="256" t="s">
        <v>26</v>
      </c>
      <c r="VMA1216" s="204">
        <v>7</v>
      </c>
      <c r="VMB1216" s="204">
        <v>2</v>
      </c>
      <c r="VMC1216" s="205" t="s">
        <v>237</v>
      </c>
      <c r="VMD1216" s="206">
        <v>111</v>
      </c>
      <c r="VME1216" s="110">
        <v>211</v>
      </c>
      <c r="VMF1216" s="147">
        <v>344.68</v>
      </c>
      <c r="VMG1216" s="109" t="s">
        <v>30</v>
      </c>
      <c r="VMH1216" s="256" t="s">
        <v>26</v>
      </c>
      <c r="VMI1216" s="204">
        <v>7</v>
      </c>
      <c r="VMJ1216" s="204">
        <v>2</v>
      </c>
      <c r="VMK1216" s="205" t="s">
        <v>237</v>
      </c>
      <c r="VML1216" s="206">
        <v>111</v>
      </c>
      <c r="VMM1216" s="110">
        <v>211</v>
      </c>
      <c r="VMN1216" s="147">
        <v>344.68</v>
      </c>
      <c r="VMO1216" s="109" t="s">
        <v>30</v>
      </c>
      <c r="VMP1216" s="256" t="s">
        <v>26</v>
      </c>
      <c r="VMQ1216" s="204">
        <v>7</v>
      </c>
      <c r="VMR1216" s="204">
        <v>2</v>
      </c>
      <c r="VMS1216" s="205" t="s">
        <v>237</v>
      </c>
      <c r="VMT1216" s="206">
        <v>111</v>
      </c>
      <c r="VMU1216" s="110">
        <v>211</v>
      </c>
      <c r="VMV1216" s="147">
        <v>344.68</v>
      </c>
      <c r="VMW1216" s="109" t="s">
        <v>30</v>
      </c>
      <c r="VMX1216" s="256" t="s">
        <v>26</v>
      </c>
      <c r="VMY1216" s="204">
        <v>7</v>
      </c>
      <c r="VMZ1216" s="204">
        <v>2</v>
      </c>
      <c r="VNA1216" s="205" t="s">
        <v>237</v>
      </c>
      <c r="VNB1216" s="206">
        <v>111</v>
      </c>
      <c r="VNC1216" s="110">
        <v>211</v>
      </c>
      <c r="VND1216" s="147">
        <v>344.68</v>
      </c>
      <c r="VNE1216" s="109" t="s">
        <v>30</v>
      </c>
      <c r="VNF1216" s="256" t="s">
        <v>26</v>
      </c>
      <c r="VNG1216" s="204">
        <v>7</v>
      </c>
      <c r="VNH1216" s="204">
        <v>2</v>
      </c>
      <c r="VNI1216" s="205" t="s">
        <v>237</v>
      </c>
      <c r="VNJ1216" s="206">
        <v>111</v>
      </c>
      <c r="VNK1216" s="110">
        <v>211</v>
      </c>
      <c r="VNL1216" s="147">
        <v>344.68</v>
      </c>
      <c r="VNM1216" s="109" t="s">
        <v>30</v>
      </c>
      <c r="VNN1216" s="256" t="s">
        <v>26</v>
      </c>
      <c r="VNO1216" s="204">
        <v>7</v>
      </c>
      <c r="VNP1216" s="204">
        <v>2</v>
      </c>
      <c r="VNQ1216" s="205" t="s">
        <v>237</v>
      </c>
      <c r="VNR1216" s="206">
        <v>111</v>
      </c>
      <c r="VNS1216" s="110">
        <v>211</v>
      </c>
      <c r="VNT1216" s="147">
        <v>344.68</v>
      </c>
      <c r="VNU1216" s="109" t="s">
        <v>30</v>
      </c>
      <c r="VNV1216" s="256" t="s">
        <v>26</v>
      </c>
      <c r="VNW1216" s="204">
        <v>7</v>
      </c>
      <c r="VNX1216" s="204">
        <v>2</v>
      </c>
      <c r="VNY1216" s="205" t="s">
        <v>237</v>
      </c>
      <c r="VNZ1216" s="206">
        <v>111</v>
      </c>
      <c r="VOA1216" s="110">
        <v>211</v>
      </c>
      <c r="VOB1216" s="147">
        <v>344.68</v>
      </c>
      <c r="VOC1216" s="109" t="s">
        <v>30</v>
      </c>
      <c r="VOD1216" s="256" t="s">
        <v>26</v>
      </c>
      <c r="VOE1216" s="204">
        <v>7</v>
      </c>
      <c r="VOF1216" s="204">
        <v>2</v>
      </c>
      <c r="VOG1216" s="205" t="s">
        <v>237</v>
      </c>
      <c r="VOH1216" s="206">
        <v>111</v>
      </c>
      <c r="VOI1216" s="110">
        <v>211</v>
      </c>
      <c r="VOJ1216" s="147">
        <v>344.68</v>
      </c>
      <c r="VOK1216" s="109" t="s">
        <v>30</v>
      </c>
      <c r="VOL1216" s="256" t="s">
        <v>26</v>
      </c>
      <c r="VOM1216" s="204">
        <v>7</v>
      </c>
      <c r="VON1216" s="204">
        <v>2</v>
      </c>
      <c r="VOO1216" s="205" t="s">
        <v>237</v>
      </c>
      <c r="VOP1216" s="206">
        <v>111</v>
      </c>
      <c r="VOQ1216" s="110">
        <v>211</v>
      </c>
      <c r="VOR1216" s="147">
        <v>344.68</v>
      </c>
      <c r="VOS1216" s="109" t="s">
        <v>30</v>
      </c>
      <c r="VOT1216" s="256" t="s">
        <v>26</v>
      </c>
      <c r="VOU1216" s="204">
        <v>7</v>
      </c>
      <c r="VOV1216" s="204">
        <v>2</v>
      </c>
      <c r="VOW1216" s="205" t="s">
        <v>237</v>
      </c>
      <c r="VOX1216" s="206">
        <v>111</v>
      </c>
      <c r="VOY1216" s="110">
        <v>211</v>
      </c>
      <c r="VOZ1216" s="147">
        <v>344.68</v>
      </c>
      <c r="VPA1216" s="109" t="s">
        <v>30</v>
      </c>
      <c r="VPB1216" s="256" t="s">
        <v>26</v>
      </c>
      <c r="VPC1216" s="204">
        <v>7</v>
      </c>
      <c r="VPD1216" s="204">
        <v>2</v>
      </c>
      <c r="VPE1216" s="205" t="s">
        <v>237</v>
      </c>
      <c r="VPF1216" s="206">
        <v>111</v>
      </c>
      <c r="VPG1216" s="110">
        <v>211</v>
      </c>
      <c r="VPH1216" s="147">
        <v>344.68</v>
      </c>
      <c r="VPI1216" s="109" t="s">
        <v>30</v>
      </c>
      <c r="VPJ1216" s="256" t="s">
        <v>26</v>
      </c>
      <c r="VPK1216" s="204">
        <v>7</v>
      </c>
      <c r="VPL1216" s="204">
        <v>2</v>
      </c>
      <c r="VPM1216" s="205" t="s">
        <v>237</v>
      </c>
      <c r="VPN1216" s="206">
        <v>111</v>
      </c>
      <c r="VPO1216" s="110">
        <v>211</v>
      </c>
      <c r="VPP1216" s="147">
        <v>344.68</v>
      </c>
      <c r="VPQ1216" s="109" t="s">
        <v>30</v>
      </c>
      <c r="VPR1216" s="256" t="s">
        <v>26</v>
      </c>
      <c r="VPS1216" s="204">
        <v>7</v>
      </c>
      <c r="VPT1216" s="204">
        <v>2</v>
      </c>
      <c r="VPU1216" s="205" t="s">
        <v>237</v>
      </c>
      <c r="VPV1216" s="206">
        <v>111</v>
      </c>
      <c r="VPW1216" s="110">
        <v>211</v>
      </c>
      <c r="VPX1216" s="147">
        <v>344.68</v>
      </c>
      <c r="VPY1216" s="109" t="s">
        <v>30</v>
      </c>
      <c r="VPZ1216" s="256" t="s">
        <v>26</v>
      </c>
      <c r="VQA1216" s="204">
        <v>7</v>
      </c>
      <c r="VQB1216" s="204">
        <v>2</v>
      </c>
      <c r="VQC1216" s="205" t="s">
        <v>237</v>
      </c>
      <c r="VQD1216" s="206">
        <v>111</v>
      </c>
      <c r="VQE1216" s="110">
        <v>211</v>
      </c>
      <c r="VQF1216" s="147">
        <v>344.68</v>
      </c>
      <c r="VQG1216" s="109" t="s">
        <v>30</v>
      </c>
      <c r="VQH1216" s="256" t="s">
        <v>26</v>
      </c>
      <c r="VQI1216" s="204">
        <v>7</v>
      </c>
      <c r="VQJ1216" s="204">
        <v>2</v>
      </c>
      <c r="VQK1216" s="205" t="s">
        <v>237</v>
      </c>
      <c r="VQL1216" s="206">
        <v>111</v>
      </c>
      <c r="VQM1216" s="110">
        <v>211</v>
      </c>
      <c r="VQN1216" s="147">
        <v>344.68</v>
      </c>
      <c r="VQO1216" s="109" t="s">
        <v>30</v>
      </c>
      <c r="VQP1216" s="256" t="s">
        <v>26</v>
      </c>
      <c r="VQQ1216" s="204">
        <v>7</v>
      </c>
      <c r="VQR1216" s="204">
        <v>2</v>
      </c>
      <c r="VQS1216" s="205" t="s">
        <v>237</v>
      </c>
      <c r="VQT1216" s="206">
        <v>111</v>
      </c>
      <c r="VQU1216" s="110">
        <v>211</v>
      </c>
      <c r="VQV1216" s="147">
        <v>344.68</v>
      </c>
      <c r="VQW1216" s="109" t="s">
        <v>30</v>
      </c>
      <c r="VQX1216" s="256" t="s">
        <v>26</v>
      </c>
      <c r="VQY1216" s="204">
        <v>7</v>
      </c>
      <c r="VQZ1216" s="204">
        <v>2</v>
      </c>
      <c r="VRA1216" s="205" t="s">
        <v>237</v>
      </c>
      <c r="VRB1216" s="206">
        <v>111</v>
      </c>
      <c r="VRC1216" s="110">
        <v>211</v>
      </c>
      <c r="VRD1216" s="147">
        <v>344.68</v>
      </c>
      <c r="VRE1216" s="109" t="s">
        <v>30</v>
      </c>
      <c r="VRF1216" s="256" t="s">
        <v>26</v>
      </c>
      <c r="VRG1216" s="204">
        <v>7</v>
      </c>
      <c r="VRH1216" s="204">
        <v>2</v>
      </c>
      <c r="VRI1216" s="205" t="s">
        <v>237</v>
      </c>
      <c r="VRJ1216" s="206">
        <v>111</v>
      </c>
      <c r="VRK1216" s="110">
        <v>211</v>
      </c>
      <c r="VRL1216" s="147">
        <v>344.68</v>
      </c>
      <c r="VRM1216" s="109" t="s">
        <v>30</v>
      </c>
      <c r="VRN1216" s="256" t="s">
        <v>26</v>
      </c>
      <c r="VRO1216" s="204">
        <v>7</v>
      </c>
      <c r="VRP1216" s="204">
        <v>2</v>
      </c>
      <c r="VRQ1216" s="205" t="s">
        <v>237</v>
      </c>
      <c r="VRR1216" s="206">
        <v>111</v>
      </c>
      <c r="VRS1216" s="110">
        <v>211</v>
      </c>
      <c r="VRT1216" s="147">
        <v>344.68</v>
      </c>
      <c r="VRU1216" s="109" t="s">
        <v>30</v>
      </c>
      <c r="VRV1216" s="256" t="s">
        <v>26</v>
      </c>
      <c r="VRW1216" s="204">
        <v>7</v>
      </c>
      <c r="VRX1216" s="204">
        <v>2</v>
      </c>
      <c r="VRY1216" s="205" t="s">
        <v>237</v>
      </c>
      <c r="VRZ1216" s="206">
        <v>111</v>
      </c>
      <c r="VSA1216" s="110">
        <v>211</v>
      </c>
      <c r="VSB1216" s="147">
        <v>344.68</v>
      </c>
      <c r="VSC1216" s="109" t="s">
        <v>30</v>
      </c>
      <c r="VSD1216" s="256" t="s">
        <v>26</v>
      </c>
      <c r="VSE1216" s="204">
        <v>7</v>
      </c>
      <c r="VSF1216" s="204">
        <v>2</v>
      </c>
      <c r="VSG1216" s="205" t="s">
        <v>237</v>
      </c>
      <c r="VSH1216" s="206">
        <v>111</v>
      </c>
      <c r="VSI1216" s="110">
        <v>211</v>
      </c>
      <c r="VSJ1216" s="147">
        <v>344.68</v>
      </c>
      <c r="VSK1216" s="109" t="s">
        <v>30</v>
      </c>
      <c r="VSL1216" s="256" t="s">
        <v>26</v>
      </c>
      <c r="VSM1216" s="204">
        <v>7</v>
      </c>
      <c r="VSN1216" s="204">
        <v>2</v>
      </c>
      <c r="VSO1216" s="205" t="s">
        <v>237</v>
      </c>
      <c r="VSP1216" s="206">
        <v>111</v>
      </c>
      <c r="VSQ1216" s="110">
        <v>211</v>
      </c>
      <c r="VSR1216" s="147">
        <v>344.68</v>
      </c>
      <c r="VSS1216" s="109" t="s">
        <v>30</v>
      </c>
      <c r="VST1216" s="256" t="s">
        <v>26</v>
      </c>
      <c r="VSU1216" s="204">
        <v>7</v>
      </c>
      <c r="VSV1216" s="204">
        <v>2</v>
      </c>
      <c r="VSW1216" s="205" t="s">
        <v>237</v>
      </c>
      <c r="VSX1216" s="206">
        <v>111</v>
      </c>
      <c r="VSY1216" s="110">
        <v>211</v>
      </c>
      <c r="VSZ1216" s="147">
        <v>344.68</v>
      </c>
      <c r="VTA1216" s="109" t="s">
        <v>30</v>
      </c>
      <c r="VTB1216" s="256" t="s">
        <v>26</v>
      </c>
      <c r="VTC1216" s="204">
        <v>7</v>
      </c>
      <c r="VTD1216" s="204">
        <v>2</v>
      </c>
      <c r="VTE1216" s="205" t="s">
        <v>237</v>
      </c>
      <c r="VTF1216" s="206">
        <v>111</v>
      </c>
      <c r="VTG1216" s="110">
        <v>211</v>
      </c>
      <c r="VTH1216" s="147">
        <v>344.68</v>
      </c>
      <c r="VTI1216" s="109" t="s">
        <v>30</v>
      </c>
      <c r="VTJ1216" s="256" t="s">
        <v>26</v>
      </c>
      <c r="VTK1216" s="204">
        <v>7</v>
      </c>
      <c r="VTL1216" s="204">
        <v>2</v>
      </c>
      <c r="VTM1216" s="205" t="s">
        <v>237</v>
      </c>
      <c r="VTN1216" s="206">
        <v>111</v>
      </c>
      <c r="VTO1216" s="110">
        <v>211</v>
      </c>
      <c r="VTP1216" s="147">
        <v>344.68</v>
      </c>
      <c r="VTQ1216" s="109" t="s">
        <v>30</v>
      </c>
      <c r="VTR1216" s="256" t="s">
        <v>26</v>
      </c>
      <c r="VTS1216" s="204">
        <v>7</v>
      </c>
      <c r="VTT1216" s="204">
        <v>2</v>
      </c>
      <c r="VTU1216" s="205" t="s">
        <v>237</v>
      </c>
      <c r="VTV1216" s="206">
        <v>111</v>
      </c>
      <c r="VTW1216" s="110">
        <v>211</v>
      </c>
      <c r="VTX1216" s="147">
        <v>344.68</v>
      </c>
      <c r="VTY1216" s="109" t="s">
        <v>30</v>
      </c>
      <c r="VTZ1216" s="256" t="s">
        <v>26</v>
      </c>
      <c r="VUA1216" s="204">
        <v>7</v>
      </c>
      <c r="VUB1216" s="204">
        <v>2</v>
      </c>
      <c r="VUC1216" s="205" t="s">
        <v>237</v>
      </c>
      <c r="VUD1216" s="206">
        <v>111</v>
      </c>
      <c r="VUE1216" s="110">
        <v>211</v>
      </c>
      <c r="VUF1216" s="147">
        <v>344.68</v>
      </c>
      <c r="VUG1216" s="109" t="s">
        <v>30</v>
      </c>
      <c r="VUH1216" s="256" t="s">
        <v>26</v>
      </c>
      <c r="VUI1216" s="204">
        <v>7</v>
      </c>
      <c r="VUJ1216" s="204">
        <v>2</v>
      </c>
      <c r="VUK1216" s="205" t="s">
        <v>237</v>
      </c>
      <c r="VUL1216" s="206">
        <v>111</v>
      </c>
      <c r="VUM1216" s="110">
        <v>211</v>
      </c>
      <c r="VUN1216" s="147">
        <v>344.68</v>
      </c>
      <c r="VUO1216" s="109" t="s">
        <v>30</v>
      </c>
      <c r="VUP1216" s="256" t="s">
        <v>26</v>
      </c>
      <c r="VUQ1216" s="204">
        <v>7</v>
      </c>
      <c r="VUR1216" s="204">
        <v>2</v>
      </c>
      <c r="VUS1216" s="205" t="s">
        <v>237</v>
      </c>
      <c r="VUT1216" s="206">
        <v>111</v>
      </c>
      <c r="VUU1216" s="110">
        <v>211</v>
      </c>
      <c r="VUV1216" s="147">
        <v>344.68</v>
      </c>
      <c r="VUW1216" s="109" t="s">
        <v>30</v>
      </c>
      <c r="VUX1216" s="256" t="s">
        <v>26</v>
      </c>
      <c r="VUY1216" s="204">
        <v>7</v>
      </c>
      <c r="VUZ1216" s="204">
        <v>2</v>
      </c>
      <c r="VVA1216" s="205" t="s">
        <v>237</v>
      </c>
      <c r="VVB1216" s="206">
        <v>111</v>
      </c>
      <c r="VVC1216" s="110">
        <v>211</v>
      </c>
      <c r="VVD1216" s="147">
        <v>344.68</v>
      </c>
      <c r="VVE1216" s="109" t="s">
        <v>30</v>
      </c>
      <c r="VVF1216" s="256" t="s">
        <v>26</v>
      </c>
      <c r="VVG1216" s="204">
        <v>7</v>
      </c>
      <c r="VVH1216" s="204">
        <v>2</v>
      </c>
      <c r="VVI1216" s="205" t="s">
        <v>237</v>
      </c>
      <c r="VVJ1216" s="206">
        <v>111</v>
      </c>
      <c r="VVK1216" s="110">
        <v>211</v>
      </c>
      <c r="VVL1216" s="147">
        <v>344.68</v>
      </c>
      <c r="VVM1216" s="109" t="s">
        <v>30</v>
      </c>
      <c r="VVN1216" s="256" t="s">
        <v>26</v>
      </c>
      <c r="VVO1216" s="204">
        <v>7</v>
      </c>
      <c r="VVP1216" s="204">
        <v>2</v>
      </c>
      <c r="VVQ1216" s="205" t="s">
        <v>237</v>
      </c>
      <c r="VVR1216" s="206">
        <v>111</v>
      </c>
      <c r="VVS1216" s="110">
        <v>211</v>
      </c>
      <c r="VVT1216" s="147">
        <v>344.68</v>
      </c>
      <c r="VVU1216" s="109" t="s">
        <v>30</v>
      </c>
      <c r="VVV1216" s="256" t="s">
        <v>26</v>
      </c>
      <c r="VVW1216" s="204">
        <v>7</v>
      </c>
      <c r="VVX1216" s="204">
        <v>2</v>
      </c>
      <c r="VVY1216" s="205" t="s">
        <v>237</v>
      </c>
      <c r="VVZ1216" s="206">
        <v>111</v>
      </c>
      <c r="VWA1216" s="110">
        <v>211</v>
      </c>
      <c r="VWB1216" s="147">
        <v>344.68</v>
      </c>
      <c r="VWC1216" s="109" t="s">
        <v>30</v>
      </c>
      <c r="VWD1216" s="256" t="s">
        <v>26</v>
      </c>
      <c r="VWE1216" s="204">
        <v>7</v>
      </c>
      <c r="VWF1216" s="204">
        <v>2</v>
      </c>
      <c r="VWG1216" s="205" t="s">
        <v>237</v>
      </c>
      <c r="VWH1216" s="206">
        <v>111</v>
      </c>
      <c r="VWI1216" s="110">
        <v>211</v>
      </c>
      <c r="VWJ1216" s="147">
        <v>344.68</v>
      </c>
      <c r="VWK1216" s="109" t="s">
        <v>30</v>
      </c>
      <c r="VWL1216" s="256" t="s">
        <v>26</v>
      </c>
      <c r="VWM1216" s="204">
        <v>7</v>
      </c>
      <c r="VWN1216" s="204">
        <v>2</v>
      </c>
      <c r="VWO1216" s="205" t="s">
        <v>237</v>
      </c>
      <c r="VWP1216" s="206">
        <v>111</v>
      </c>
      <c r="VWQ1216" s="110">
        <v>211</v>
      </c>
      <c r="VWR1216" s="147">
        <v>344.68</v>
      </c>
      <c r="VWS1216" s="109" t="s">
        <v>30</v>
      </c>
      <c r="VWT1216" s="256" t="s">
        <v>26</v>
      </c>
      <c r="VWU1216" s="204">
        <v>7</v>
      </c>
      <c r="VWV1216" s="204">
        <v>2</v>
      </c>
      <c r="VWW1216" s="205" t="s">
        <v>237</v>
      </c>
      <c r="VWX1216" s="206">
        <v>111</v>
      </c>
      <c r="VWY1216" s="110">
        <v>211</v>
      </c>
      <c r="VWZ1216" s="147">
        <v>344.68</v>
      </c>
      <c r="VXA1216" s="109" t="s">
        <v>30</v>
      </c>
      <c r="VXB1216" s="256" t="s">
        <v>26</v>
      </c>
      <c r="VXC1216" s="204">
        <v>7</v>
      </c>
      <c r="VXD1216" s="204">
        <v>2</v>
      </c>
      <c r="VXE1216" s="205" t="s">
        <v>237</v>
      </c>
      <c r="VXF1216" s="206">
        <v>111</v>
      </c>
      <c r="VXG1216" s="110">
        <v>211</v>
      </c>
      <c r="VXH1216" s="147">
        <v>344.68</v>
      </c>
      <c r="VXI1216" s="109" t="s">
        <v>30</v>
      </c>
      <c r="VXJ1216" s="256" t="s">
        <v>26</v>
      </c>
      <c r="VXK1216" s="204">
        <v>7</v>
      </c>
      <c r="VXL1216" s="204">
        <v>2</v>
      </c>
      <c r="VXM1216" s="205" t="s">
        <v>237</v>
      </c>
      <c r="VXN1216" s="206">
        <v>111</v>
      </c>
      <c r="VXO1216" s="110">
        <v>211</v>
      </c>
      <c r="VXP1216" s="147">
        <v>344.68</v>
      </c>
      <c r="VXQ1216" s="109" t="s">
        <v>30</v>
      </c>
      <c r="VXR1216" s="256" t="s">
        <v>26</v>
      </c>
      <c r="VXS1216" s="204">
        <v>7</v>
      </c>
      <c r="VXT1216" s="204">
        <v>2</v>
      </c>
      <c r="VXU1216" s="205" t="s">
        <v>237</v>
      </c>
      <c r="VXV1216" s="206">
        <v>111</v>
      </c>
      <c r="VXW1216" s="110">
        <v>211</v>
      </c>
      <c r="VXX1216" s="147">
        <v>344.68</v>
      </c>
      <c r="VXY1216" s="109" t="s">
        <v>30</v>
      </c>
      <c r="VXZ1216" s="256" t="s">
        <v>26</v>
      </c>
      <c r="VYA1216" s="204">
        <v>7</v>
      </c>
      <c r="VYB1216" s="204">
        <v>2</v>
      </c>
      <c r="VYC1216" s="205" t="s">
        <v>237</v>
      </c>
      <c r="VYD1216" s="206">
        <v>111</v>
      </c>
      <c r="VYE1216" s="110">
        <v>211</v>
      </c>
      <c r="VYF1216" s="147">
        <v>344.68</v>
      </c>
      <c r="VYG1216" s="109" t="s">
        <v>30</v>
      </c>
      <c r="VYH1216" s="256" t="s">
        <v>26</v>
      </c>
      <c r="VYI1216" s="204">
        <v>7</v>
      </c>
      <c r="VYJ1216" s="204">
        <v>2</v>
      </c>
      <c r="VYK1216" s="205" t="s">
        <v>237</v>
      </c>
      <c r="VYL1216" s="206">
        <v>111</v>
      </c>
      <c r="VYM1216" s="110">
        <v>211</v>
      </c>
      <c r="VYN1216" s="147">
        <v>344.68</v>
      </c>
      <c r="VYO1216" s="109" t="s">
        <v>30</v>
      </c>
      <c r="VYP1216" s="256" t="s">
        <v>26</v>
      </c>
      <c r="VYQ1216" s="204">
        <v>7</v>
      </c>
      <c r="VYR1216" s="204">
        <v>2</v>
      </c>
      <c r="VYS1216" s="205" t="s">
        <v>237</v>
      </c>
      <c r="VYT1216" s="206">
        <v>111</v>
      </c>
      <c r="VYU1216" s="110">
        <v>211</v>
      </c>
      <c r="VYV1216" s="147">
        <v>344.68</v>
      </c>
      <c r="VYW1216" s="109" t="s">
        <v>30</v>
      </c>
      <c r="VYX1216" s="256" t="s">
        <v>26</v>
      </c>
      <c r="VYY1216" s="204">
        <v>7</v>
      </c>
      <c r="VYZ1216" s="204">
        <v>2</v>
      </c>
      <c r="VZA1216" s="205" t="s">
        <v>237</v>
      </c>
      <c r="VZB1216" s="206">
        <v>111</v>
      </c>
      <c r="VZC1216" s="110">
        <v>211</v>
      </c>
      <c r="VZD1216" s="147">
        <v>344.68</v>
      </c>
      <c r="VZE1216" s="109" t="s">
        <v>30</v>
      </c>
      <c r="VZF1216" s="256" t="s">
        <v>26</v>
      </c>
      <c r="VZG1216" s="204">
        <v>7</v>
      </c>
      <c r="VZH1216" s="204">
        <v>2</v>
      </c>
      <c r="VZI1216" s="205" t="s">
        <v>237</v>
      </c>
      <c r="VZJ1216" s="206">
        <v>111</v>
      </c>
      <c r="VZK1216" s="110">
        <v>211</v>
      </c>
      <c r="VZL1216" s="147">
        <v>344.68</v>
      </c>
      <c r="VZM1216" s="109" t="s">
        <v>30</v>
      </c>
      <c r="VZN1216" s="256" t="s">
        <v>26</v>
      </c>
      <c r="VZO1216" s="204">
        <v>7</v>
      </c>
      <c r="VZP1216" s="204">
        <v>2</v>
      </c>
      <c r="VZQ1216" s="205" t="s">
        <v>237</v>
      </c>
      <c r="VZR1216" s="206">
        <v>111</v>
      </c>
      <c r="VZS1216" s="110">
        <v>211</v>
      </c>
      <c r="VZT1216" s="147">
        <v>344.68</v>
      </c>
      <c r="VZU1216" s="109" t="s">
        <v>30</v>
      </c>
      <c r="VZV1216" s="256" t="s">
        <v>26</v>
      </c>
      <c r="VZW1216" s="204">
        <v>7</v>
      </c>
      <c r="VZX1216" s="204">
        <v>2</v>
      </c>
      <c r="VZY1216" s="205" t="s">
        <v>237</v>
      </c>
      <c r="VZZ1216" s="206">
        <v>111</v>
      </c>
      <c r="WAA1216" s="110">
        <v>211</v>
      </c>
      <c r="WAB1216" s="147">
        <v>344.68</v>
      </c>
      <c r="WAC1216" s="109" t="s">
        <v>30</v>
      </c>
      <c r="WAD1216" s="256" t="s">
        <v>26</v>
      </c>
      <c r="WAE1216" s="204">
        <v>7</v>
      </c>
      <c r="WAF1216" s="204">
        <v>2</v>
      </c>
      <c r="WAG1216" s="205" t="s">
        <v>237</v>
      </c>
      <c r="WAH1216" s="206">
        <v>111</v>
      </c>
      <c r="WAI1216" s="110">
        <v>211</v>
      </c>
      <c r="WAJ1216" s="147">
        <v>344.68</v>
      </c>
      <c r="WAK1216" s="109" t="s">
        <v>30</v>
      </c>
      <c r="WAL1216" s="256" t="s">
        <v>26</v>
      </c>
      <c r="WAM1216" s="204">
        <v>7</v>
      </c>
      <c r="WAN1216" s="204">
        <v>2</v>
      </c>
      <c r="WAO1216" s="205" t="s">
        <v>237</v>
      </c>
      <c r="WAP1216" s="206">
        <v>111</v>
      </c>
      <c r="WAQ1216" s="110">
        <v>211</v>
      </c>
      <c r="WAR1216" s="147">
        <v>344.68</v>
      </c>
      <c r="WAS1216" s="109" t="s">
        <v>30</v>
      </c>
      <c r="WAT1216" s="256" t="s">
        <v>26</v>
      </c>
      <c r="WAU1216" s="204">
        <v>7</v>
      </c>
      <c r="WAV1216" s="204">
        <v>2</v>
      </c>
      <c r="WAW1216" s="205" t="s">
        <v>237</v>
      </c>
      <c r="WAX1216" s="206">
        <v>111</v>
      </c>
      <c r="WAY1216" s="110">
        <v>211</v>
      </c>
      <c r="WAZ1216" s="147">
        <v>344.68</v>
      </c>
      <c r="WBA1216" s="109" t="s">
        <v>30</v>
      </c>
      <c r="WBB1216" s="256" t="s">
        <v>26</v>
      </c>
      <c r="WBC1216" s="204">
        <v>7</v>
      </c>
      <c r="WBD1216" s="204">
        <v>2</v>
      </c>
      <c r="WBE1216" s="205" t="s">
        <v>237</v>
      </c>
      <c r="WBF1216" s="206">
        <v>111</v>
      </c>
      <c r="WBG1216" s="110">
        <v>211</v>
      </c>
      <c r="WBH1216" s="147">
        <v>344.68</v>
      </c>
      <c r="WBI1216" s="109" t="s">
        <v>30</v>
      </c>
      <c r="WBJ1216" s="256" t="s">
        <v>26</v>
      </c>
      <c r="WBK1216" s="204">
        <v>7</v>
      </c>
      <c r="WBL1216" s="204">
        <v>2</v>
      </c>
      <c r="WBM1216" s="205" t="s">
        <v>237</v>
      </c>
      <c r="WBN1216" s="206">
        <v>111</v>
      </c>
      <c r="WBO1216" s="110">
        <v>211</v>
      </c>
      <c r="WBP1216" s="147">
        <v>344.68</v>
      </c>
      <c r="WBQ1216" s="109" t="s">
        <v>30</v>
      </c>
      <c r="WBR1216" s="256" t="s">
        <v>26</v>
      </c>
      <c r="WBS1216" s="204">
        <v>7</v>
      </c>
      <c r="WBT1216" s="204">
        <v>2</v>
      </c>
      <c r="WBU1216" s="205" t="s">
        <v>237</v>
      </c>
      <c r="WBV1216" s="206">
        <v>111</v>
      </c>
      <c r="WBW1216" s="110">
        <v>211</v>
      </c>
      <c r="WBX1216" s="147">
        <v>344.68</v>
      </c>
      <c r="WBY1216" s="109" t="s">
        <v>30</v>
      </c>
      <c r="WBZ1216" s="256" t="s">
        <v>26</v>
      </c>
      <c r="WCA1216" s="204">
        <v>7</v>
      </c>
      <c r="WCB1216" s="204">
        <v>2</v>
      </c>
      <c r="WCC1216" s="205" t="s">
        <v>237</v>
      </c>
      <c r="WCD1216" s="206">
        <v>111</v>
      </c>
      <c r="WCE1216" s="110">
        <v>211</v>
      </c>
      <c r="WCF1216" s="147">
        <v>344.68</v>
      </c>
      <c r="WCG1216" s="109" t="s">
        <v>30</v>
      </c>
      <c r="WCH1216" s="256" t="s">
        <v>26</v>
      </c>
      <c r="WCI1216" s="204">
        <v>7</v>
      </c>
      <c r="WCJ1216" s="204">
        <v>2</v>
      </c>
      <c r="WCK1216" s="205" t="s">
        <v>237</v>
      </c>
      <c r="WCL1216" s="206">
        <v>111</v>
      </c>
      <c r="WCM1216" s="110">
        <v>211</v>
      </c>
      <c r="WCN1216" s="147">
        <v>344.68</v>
      </c>
      <c r="WCO1216" s="109" t="s">
        <v>30</v>
      </c>
      <c r="WCP1216" s="256" t="s">
        <v>26</v>
      </c>
      <c r="WCQ1216" s="204">
        <v>7</v>
      </c>
      <c r="WCR1216" s="204">
        <v>2</v>
      </c>
      <c r="WCS1216" s="205" t="s">
        <v>237</v>
      </c>
      <c r="WCT1216" s="206">
        <v>111</v>
      </c>
      <c r="WCU1216" s="110">
        <v>211</v>
      </c>
      <c r="WCV1216" s="147">
        <v>344.68</v>
      </c>
      <c r="WCW1216" s="109" t="s">
        <v>30</v>
      </c>
      <c r="WCX1216" s="256" t="s">
        <v>26</v>
      </c>
      <c r="WCY1216" s="204">
        <v>7</v>
      </c>
      <c r="WCZ1216" s="204">
        <v>2</v>
      </c>
      <c r="WDA1216" s="205" t="s">
        <v>237</v>
      </c>
      <c r="WDB1216" s="206">
        <v>111</v>
      </c>
      <c r="WDC1216" s="110">
        <v>211</v>
      </c>
      <c r="WDD1216" s="147">
        <v>344.68</v>
      </c>
      <c r="WDE1216" s="109" t="s">
        <v>30</v>
      </c>
      <c r="WDF1216" s="256" t="s">
        <v>26</v>
      </c>
      <c r="WDG1216" s="204">
        <v>7</v>
      </c>
      <c r="WDH1216" s="204">
        <v>2</v>
      </c>
      <c r="WDI1216" s="205" t="s">
        <v>237</v>
      </c>
      <c r="WDJ1216" s="206">
        <v>111</v>
      </c>
      <c r="WDK1216" s="110">
        <v>211</v>
      </c>
      <c r="WDL1216" s="147">
        <v>344.68</v>
      </c>
      <c r="WDM1216" s="109" t="s">
        <v>30</v>
      </c>
      <c r="WDN1216" s="256" t="s">
        <v>26</v>
      </c>
      <c r="WDO1216" s="204">
        <v>7</v>
      </c>
      <c r="WDP1216" s="204">
        <v>2</v>
      </c>
      <c r="WDQ1216" s="205" t="s">
        <v>237</v>
      </c>
      <c r="WDR1216" s="206">
        <v>111</v>
      </c>
      <c r="WDS1216" s="110">
        <v>211</v>
      </c>
      <c r="WDT1216" s="147">
        <v>344.68</v>
      </c>
      <c r="WDU1216" s="109" t="s">
        <v>30</v>
      </c>
      <c r="WDV1216" s="256" t="s">
        <v>26</v>
      </c>
      <c r="WDW1216" s="204">
        <v>7</v>
      </c>
      <c r="WDX1216" s="204">
        <v>2</v>
      </c>
      <c r="WDY1216" s="205" t="s">
        <v>237</v>
      </c>
      <c r="WDZ1216" s="206">
        <v>111</v>
      </c>
      <c r="WEA1216" s="110">
        <v>211</v>
      </c>
      <c r="WEB1216" s="147">
        <v>344.68</v>
      </c>
      <c r="WEC1216" s="109" t="s">
        <v>30</v>
      </c>
      <c r="WED1216" s="256" t="s">
        <v>26</v>
      </c>
      <c r="WEE1216" s="204">
        <v>7</v>
      </c>
      <c r="WEF1216" s="204">
        <v>2</v>
      </c>
      <c r="WEG1216" s="205" t="s">
        <v>237</v>
      </c>
      <c r="WEH1216" s="206">
        <v>111</v>
      </c>
      <c r="WEI1216" s="110">
        <v>211</v>
      </c>
      <c r="WEJ1216" s="147">
        <v>344.68</v>
      </c>
      <c r="WEK1216" s="109" t="s">
        <v>30</v>
      </c>
      <c r="WEL1216" s="256" t="s">
        <v>26</v>
      </c>
      <c r="WEM1216" s="204">
        <v>7</v>
      </c>
      <c r="WEN1216" s="204">
        <v>2</v>
      </c>
      <c r="WEO1216" s="205" t="s">
        <v>237</v>
      </c>
      <c r="WEP1216" s="206">
        <v>111</v>
      </c>
      <c r="WEQ1216" s="110">
        <v>211</v>
      </c>
      <c r="WER1216" s="147">
        <v>344.68</v>
      </c>
      <c r="WES1216" s="109" t="s">
        <v>30</v>
      </c>
      <c r="WET1216" s="256" t="s">
        <v>26</v>
      </c>
      <c r="WEU1216" s="204">
        <v>7</v>
      </c>
      <c r="WEV1216" s="204">
        <v>2</v>
      </c>
      <c r="WEW1216" s="205" t="s">
        <v>237</v>
      </c>
      <c r="WEX1216" s="206">
        <v>111</v>
      </c>
      <c r="WEY1216" s="110">
        <v>211</v>
      </c>
      <c r="WEZ1216" s="147">
        <v>344.68</v>
      </c>
      <c r="WFA1216" s="109" t="s">
        <v>30</v>
      </c>
      <c r="WFB1216" s="256" t="s">
        <v>26</v>
      </c>
      <c r="WFC1216" s="204">
        <v>7</v>
      </c>
      <c r="WFD1216" s="204">
        <v>2</v>
      </c>
      <c r="WFE1216" s="205" t="s">
        <v>237</v>
      </c>
      <c r="WFF1216" s="206">
        <v>111</v>
      </c>
      <c r="WFG1216" s="110">
        <v>211</v>
      </c>
      <c r="WFH1216" s="147">
        <v>344.68</v>
      </c>
      <c r="WFI1216" s="109" t="s">
        <v>30</v>
      </c>
      <c r="WFJ1216" s="256" t="s">
        <v>26</v>
      </c>
      <c r="WFK1216" s="204">
        <v>7</v>
      </c>
      <c r="WFL1216" s="204">
        <v>2</v>
      </c>
      <c r="WFM1216" s="205" t="s">
        <v>237</v>
      </c>
      <c r="WFN1216" s="206">
        <v>111</v>
      </c>
      <c r="WFO1216" s="110">
        <v>211</v>
      </c>
      <c r="WFP1216" s="147">
        <v>344.68</v>
      </c>
      <c r="WFQ1216" s="109" t="s">
        <v>30</v>
      </c>
      <c r="WFR1216" s="256" t="s">
        <v>26</v>
      </c>
      <c r="WFS1216" s="204">
        <v>7</v>
      </c>
      <c r="WFT1216" s="204">
        <v>2</v>
      </c>
      <c r="WFU1216" s="205" t="s">
        <v>237</v>
      </c>
      <c r="WFV1216" s="206">
        <v>111</v>
      </c>
      <c r="WFW1216" s="110">
        <v>211</v>
      </c>
      <c r="WFX1216" s="147">
        <v>344.68</v>
      </c>
      <c r="WFY1216" s="109" t="s">
        <v>30</v>
      </c>
      <c r="WFZ1216" s="256" t="s">
        <v>26</v>
      </c>
      <c r="WGA1216" s="204">
        <v>7</v>
      </c>
      <c r="WGB1216" s="204">
        <v>2</v>
      </c>
      <c r="WGC1216" s="205" t="s">
        <v>237</v>
      </c>
      <c r="WGD1216" s="206">
        <v>111</v>
      </c>
      <c r="WGE1216" s="110">
        <v>211</v>
      </c>
      <c r="WGF1216" s="147">
        <v>344.68</v>
      </c>
      <c r="WGG1216" s="109" t="s">
        <v>30</v>
      </c>
      <c r="WGH1216" s="256" t="s">
        <v>26</v>
      </c>
      <c r="WGI1216" s="204">
        <v>7</v>
      </c>
      <c r="WGJ1216" s="204">
        <v>2</v>
      </c>
      <c r="WGK1216" s="205" t="s">
        <v>237</v>
      </c>
      <c r="WGL1216" s="206">
        <v>111</v>
      </c>
      <c r="WGM1216" s="110">
        <v>211</v>
      </c>
      <c r="WGN1216" s="147">
        <v>344.68</v>
      </c>
      <c r="WGO1216" s="109" t="s">
        <v>30</v>
      </c>
      <c r="WGP1216" s="256" t="s">
        <v>26</v>
      </c>
      <c r="WGQ1216" s="204">
        <v>7</v>
      </c>
      <c r="WGR1216" s="204">
        <v>2</v>
      </c>
      <c r="WGS1216" s="205" t="s">
        <v>237</v>
      </c>
      <c r="WGT1216" s="206">
        <v>111</v>
      </c>
      <c r="WGU1216" s="110">
        <v>211</v>
      </c>
      <c r="WGV1216" s="147">
        <v>344.68</v>
      </c>
      <c r="WGW1216" s="109" t="s">
        <v>30</v>
      </c>
      <c r="WGX1216" s="256" t="s">
        <v>26</v>
      </c>
      <c r="WGY1216" s="204">
        <v>7</v>
      </c>
      <c r="WGZ1216" s="204">
        <v>2</v>
      </c>
      <c r="WHA1216" s="205" t="s">
        <v>237</v>
      </c>
      <c r="WHB1216" s="206">
        <v>111</v>
      </c>
      <c r="WHC1216" s="110">
        <v>211</v>
      </c>
      <c r="WHD1216" s="147">
        <v>344.68</v>
      </c>
      <c r="WHE1216" s="109" t="s">
        <v>30</v>
      </c>
      <c r="WHF1216" s="256" t="s">
        <v>26</v>
      </c>
      <c r="WHG1216" s="204">
        <v>7</v>
      </c>
      <c r="WHH1216" s="204">
        <v>2</v>
      </c>
      <c r="WHI1216" s="205" t="s">
        <v>237</v>
      </c>
      <c r="WHJ1216" s="206">
        <v>111</v>
      </c>
      <c r="WHK1216" s="110">
        <v>211</v>
      </c>
      <c r="WHL1216" s="147">
        <v>344.68</v>
      </c>
      <c r="WHM1216" s="109" t="s">
        <v>30</v>
      </c>
      <c r="WHN1216" s="256" t="s">
        <v>26</v>
      </c>
      <c r="WHO1216" s="204">
        <v>7</v>
      </c>
      <c r="WHP1216" s="204">
        <v>2</v>
      </c>
      <c r="WHQ1216" s="205" t="s">
        <v>237</v>
      </c>
      <c r="WHR1216" s="206">
        <v>111</v>
      </c>
      <c r="WHS1216" s="110">
        <v>211</v>
      </c>
      <c r="WHT1216" s="147">
        <v>344.68</v>
      </c>
      <c r="WHU1216" s="109" t="s">
        <v>30</v>
      </c>
      <c r="WHV1216" s="256" t="s">
        <v>26</v>
      </c>
      <c r="WHW1216" s="204">
        <v>7</v>
      </c>
      <c r="WHX1216" s="204">
        <v>2</v>
      </c>
      <c r="WHY1216" s="205" t="s">
        <v>237</v>
      </c>
      <c r="WHZ1216" s="206">
        <v>111</v>
      </c>
      <c r="WIA1216" s="110">
        <v>211</v>
      </c>
      <c r="WIB1216" s="147">
        <v>344.68</v>
      </c>
      <c r="WIC1216" s="109" t="s">
        <v>30</v>
      </c>
      <c r="WID1216" s="256" t="s">
        <v>26</v>
      </c>
      <c r="WIE1216" s="204">
        <v>7</v>
      </c>
      <c r="WIF1216" s="204">
        <v>2</v>
      </c>
      <c r="WIG1216" s="205" t="s">
        <v>237</v>
      </c>
      <c r="WIH1216" s="206">
        <v>111</v>
      </c>
      <c r="WII1216" s="110">
        <v>211</v>
      </c>
      <c r="WIJ1216" s="147">
        <v>344.68</v>
      </c>
      <c r="WIK1216" s="109" t="s">
        <v>30</v>
      </c>
      <c r="WIL1216" s="256" t="s">
        <v>26</v>
      </c>
      <c r="WIM1216" s="204">
        <v>7</v>
      </c>
      <c r="WIN1216" s="204">
        <v>2</v>
      </c>
      <c r="WIO1216" s="205" t="s">
        <v>237</v>
      </c>
      <c r="WIP1216" s="206">
        <v>111</v>
      </c>
      <c r="WIQ1216" s="110">
        <v>211</v>
      </c>
      <c r="WIR1216" s="147">
        <v>344.68</v>
      </c>
      <c r="WIS1216" s="109" t="s">
        <v>30</v>
      </c>
      <c r="WIT1216" s="256" t="s">
        <v>26</v>
      </c>
      <c r="WIU1216" s="204">
        <v>7</v>
      </c>
      <c r="WIV1216" s="204">
        <v>2</v>
      </c>
      <c r="WIW1216" s="205" t="s">
        <v>237</v>
      </c>
      <c r="WIX1216" s="206">
        <v>111</v>
      </c>
      <c r="WIY1216" s="110">
        <v>211</v>
      </c>
      <c r="WIZ1216" s="147">
        <v>344.68</v>
      </c>
      <c r="WJA1216" s="109" t="s">
        <v>30</v>
      </c>
      <c r="WJB1216" s="256" t="s">
        <v>26</v>
      </c>
      <c r="WJC1216" s="204">
        <v>7</v>
      </c>
      <c r="WJD1216" s="204">
        <v>2</v>
      </c>
      <c r="WJE1216" s="205" t="s">
        <v>237</v>
      </c>
      <c r="WJF1216" s="206">
        <v>111</v>
      </c>
      <c r="WJG1216" s="110">
        <v>211</v>
      </c>
      <c r="WJH1216" s="147">
        <v>344.68</v>
      </c>
      <c r="WJI1216" s="109" t="s">
        <v>30</v>
      </c>
      <c r="WJJ1216" s="256" t="s">
        <v>26</v>
      </c>
      <c r="WJK1216" s="204">
        <v>7</v>
      </c>
      <c r="WJL1216" s="204">
        <v>2</v>
      </c>
      <c r="WJM1216" s="205" t="s">
        <v>237</v>
      </c>
      <c r="WJN1216" s="206">
        <v>111</v>
      </c>
      <c r="WJO1216" s="110">
        <v>211</v>
      </c>
      <c r="WJP1216" s="147">
        <v>344.68</v>
      </c>
      <c r="WJQ1216" s="109" t="s">
        <v>30</v>
      </c>
      <c r="WJR1216" s="256" t="s">
        <v>26</v>
      </c>
      <c r="WJS1216" s="204">
        <v>7</v>
      </c>
      <c r="WJT1216" s="204">
        <v>2</v>
      </c>
      <c r="WJU1216" s="205" t="s">
        <v>237</v>
      </c>
      <c r="WJV1216" s="206">
        <v>111</v>
      </c>
      <c r="WJW1216" s="110">
        <v>211</v>
      </c>
      <c r="WJX1216" s="147">
        <v>344.68</v>
      </c>
      <c r="WJY1216" s="109" t="s">
        <v>30</v>
      </c>
      <c r="WJZ1216" s="256" t="s">
        <v>26</v>
      </c>
      <c r="WKA1216" s="204">
        <v>7</v>
      </c>
      <c r="WKB1216" s="204">
        <v>2</v>
      </c>
      <c r="WKC1216" s="205" t="s">
        <v>237</v>
      </c>
      <c r="WKD1216" s="206">
        <v>111</v>
      </c>
      <c r="WKE1216" s="110">
        <v>211</v>
      </c>
      <c r="WKF1216" s="147">
        <v>344.68</v>
      </c>
      <c r="WKG1216" s="109" t="s">
        <v>30</v>
      </c>
      <c r="WKH1216" s="256" t="s">
        <v>26</v>
      </c>
      <c r="WKI1216" s="204">
        <v>7</v>
      </c>
      <c r="WKJ1216" s="204">
        <v>2</v>
      </c>
      <c r="WKK1216" s="205" t="s">
        <v>237</v>
      </c>
      <c r="WKL1216" s="206">
        <v>111</v>
      </c>
      <c r="WKM1216" s="110">
        <v>211</v>
      </c>
      <c r="WKN1216" s="147">
        <v>344.68</v>
      </c>
      <c r="WKO1216" s="109" t="s">
        <v>30</v>
      </c>
      <c r="WKP1216" s="256" t="s">
        <v>26</v>
      </c>
      <c r="WKQ1216" s="204">
        <v>7</v>
      </c>
      <c r="WKR1216" s="204">
        <v>2</v>
      </c>
      <c r="WKS1216" s="205" t="s">
        <v>237</v>
      </c>
      <c r="WKT1216" s="206">
        <v>111</v>
      </c>
      <c r="WKU1216" s="110">
        <v>211</v>
      </c>
      <c r="WKV1216" s="147">
        <v>344.68</v>
      </c>
      <c r="WKW1216" s="109" t="s">
        <v>30</v>
      </c>
      <c r="WKX1216" s="256" t="s">
        <v>26</v>
      </c>
      <c r="WKY1216" s="204">
        <v>7</v>
      </c>
      <c r="WKZ1216" s="204">
        <v>2</v>
      </c>
      <c r="WLA1216" s="205" t="s">
        <v>237</v>
      </c>
      <c r="WLB1216" s="206">
        <v>111</v>
      </c>
      <c r="WLC1216" s="110">
        <v>211</v>
      </c>
      <c r="WLD1216" s="147">
        <v>344.68</v>
      </c>
      <c r="WLE1216" s="109" t="s">
        <v>30</v>
      </c>
      <c r="WLF1216" s="256" t="s">
        <v>26</v>
      </c>
      <c r="WLG1216" s="204">
        <v>7</v>
      </c>
      <c r="WLH1216" s="204">
        <v>2</v>
      </c>
      <c r="WLI1216" s="205" t="s">
        <v>237</v>
      </c>
      <c r="WLJ1216" s="206">
        <v>111</v>
      </c>
      <c r="WLK1216" s="110">
        <v>211</v>
      </c>
      <c r="WLL1216" s="147">
        <v>344.68</v>
      </c>
      <c r="WLM1216" s="109" t="s">
        <v>30</v>
      </c>
      <c r="WLN1216" s="256" t="s">
        <v>26</v>
      </c>
      <c r="WLO1216" s="204">
        <v>7</v>
      </c>
      <c r="WLP1216" s="204">
        <v>2</v>
      </c>
      <c r="WLQ1216" s="205" t="s">
        <v>237</v>
      </c>
      <c r="WLR1216" s="206">
        <v>111</v>
      </c>
      <c r="WLS1216" s="110">
        <v>211</v>
      </c>
      <c r="WLT1216" s="147">
        <v>344.68</v>
      </c>
      <c r="WLU1216" s="109" t="s">
        <v>30</v>
      </c>
      <c r="WLV1216" s="256" t="s">
        <v>26</v>
      </c>
      <c r="WLW1216" s="204">
        <v>7</v>
      </c>
      <c r="WLX1216" s="204">
        <v>2</v>
      </c>
      <c r="WLY1216" s="205" t="s">
        <v>237</v>
      </c>
      <c r="WLZ1216" s="206">
        <v>111</v>
      </c>
      <c r="WMA1216" s="110">
        <v>211</v>
      </c>
      <c r="WMB1216" s="147">
        <v>344.68</v>
      </c>
      <c r="WMC1216" s="109" t="s">
        <v>30</v>
      </c>
      <c r="WMD1216" s="256" t="s">
        <v>26</v>
      </c>
      <c r="WME1216" s="204">
        <v>7</v>
      </c>
      <c r="WMF1216" s="204">
        <v>2</v>
      </c>
      <c r="WMG1216" s="205" t="s">
        <v>237</v>
      </c>
      <c r="WMH1216" s="206">
        <v>111</v>
      </c>
      <c r="WMI1216" s="110">
        <v>211</v>
      </c>
      <c r="WMJ1216" s="147">
        <v>344.68</v>
      </c>
      <c r="WMK1216" s="109" t="s">
        <v>30</v>
      </c>
      <c r="WML1216" s="256" t="s">
        <v>26</v>
      </c>
      <c r="WMM1216" s="204">
        <v>7</v>
      </c>
      <c r="WMN1216" s="204">
        <v>2</v>
      </c>
      <c r="WMO1216" s="205" t="s">
        <v>237</v>
      </c>
      <c r="WMP1216" s="206">
        <v>111</v>
      </c>
      <c r="WMQ1216" s="110">
        <v>211</v>
      </c>
      <c r="WMR1216" s="147">
        <v>344.68</v>
      </c>
      <c r="WMS1216" s="109" t="s">
        <v>30</v>
      </c>
      <c r="WMT1216" s="256" t="s">
        <v>26</v>
      </c>
      <c r="WMU1216" s="204">
        <v>7</v>
      </c>
      <c r="WMV1216" s="204">
        <v>2</v>
      </c>
      <c r="WMW1216" s="205" t="s">
        <v>237</v>
      </c>
      <c r="WMX1216" s="206">
        <v>111</v>
      </c>
      <c r="WMY1216" s="110">
        <v>211</v>
      </c>
      <c r="WMZ1216" s="147">
        <v>344.68</v>
      </c>
      <c r="WNA1216" s="109" t="s">
        <v>30</v>
      </c>
      <c r="WNB1216" s="256" t="s">
        <v>26</v>
      </c>
      <c r="WNC1216" s="204">
        <v>7</v>
      </c>
      <c r="WND1216" s="204">
        <v>2</v>
      </c>
      <c r="WNE1216" s="205" t="s">
        <v>237</v>
      </c>
      <c r="WNF1216" s="206">
        <v>111</v>
      </c>
      <c r="WNG1216" s="110">
        <v>211</v>
      </c>
      <c r="WNH1216" s="147">
        <v>344.68</v>
      </c>
      <c r="WNI1216" s="109" t="s">
        <v>30</v>
      </c>
      <c r="WNJ1216" s="256" t="s">
        <v>26</v>
      </c>
      <c r="WNK1216" s="204">
        <v>7</v>
      </c>
      <c r="WNL1216" s="204">
        <v>2</v>
      </c>
      <c r="WNM1216" s="205" t="s">
        <v>237</v>
      </c>
      <c r="WNN1216" s="206">
        <v>111</v>
      </c>
      <c r="WNO1216" s="110">
        <v>211</v>
      </c>
      <c r="WNP1216" s="147">
        <v>344.68</v>
      </c>
      <c r="WNQ1216" s="109" t="s">
        <v>30</v>
      </c>
      <c r="WNR1216" s="256" t="s">
        <v>26</v>
      </c>
      <c r="WNS1216" s="204">
        <v>7</v>
      </c>
      <c r="WNT1216" s="204">
        <v>2</v>
      </c>
      <c r="WNU1216" s="205" t="s">
        <v>237</v>
      </c>
      <c r="WNV1216" s="206">
        <v>111</v>
      </c>
      <c r="WNW1216" s="110">
        <v>211</v>
      </c>
      <c r="WNX1216" s="147">
        <v>344.68</v>
      </c>
      <c r="WNY1216" s="109" t="s">
        <v>30</v>
      </c>
      <c r="WNZ1216" s="256" t="s">
        <v>26</v>
      </c>
      <c r="WOA1216" s="204">
        <v>7</v>
      </c>
      <c r="WOB1216" s="204">
        <v>2</v>
      </c>
      <c r="WOC1216" s="205" t="s">
        <v>237</v>
      </c>
      <c r="WOD1216" s="206">
        <v>111</v>
      </c>
      <c r="WOE1216" s="110">
        <v>211</v>
      </c>
      <c r="WOF1216" s="147">
        <v>344.68</v>
      </c>
      <c r="WOG1216" s="109" t="s">
        <v>30</v>
      </c>
      <c r="WOH1216" s="256" t="s">
        <v>26</v>
      </c>
      <c r="WOI1216" s="204">
        <v>7</v>
      </c>
      <c r="WOJ1216" s="204">
        <v>2</v>
      </c>
      <c r="WOK1216" s="205" t="s">
        <v>237</v>
      </c>
      <c r="WOL1216" s="206">
        <v>111</v>
      </c>
      <c r="WOM1216" s="110">
        <v>211</v>
      </c>
      <c r="WON1216" s="147">
        <v>344.68</v>
      </c>
      <c r="WOO1216" s="109" t="s">
        <v>30</v>
      </c>
      <c r="WOP1216" s="256" t="s">
        <v>26</v>
      </c>
      <c r="WOQ1216" s="204">
        <v>7</v>
      </c>
      <c r="WOR1216" s="204">
        <v>2</v>
      </c>
      <c r="WOS1216" s="205" t="s">
        <v>237</v>
      </c>
      <c r="WOT1216" s="206">
        <v>111</v>
      </c>
      <c r="WOU1216" s="110">
        <v>211</v>
      </c>
      <c r="WOV1216" s="147">
        <v>344.68</v>
      </c>
      <c r="WOW1216" s="109" t="s">
        <v>30</v>
      </c>
      <c r="WOX1216" s="256" t="s">
        <v>26</v>
      </c>
      <c r="WOY1216" s="204">
        <v>7</v>
      </c>
      <c r="WOZ1216" s="204">
        <v>2</v>
      </c>
      <c r="WPA1216" s="205" t="s">
        <v>237</v>
      </c>
      <c r="WPB1216" s="206">
        <v>111</v>
      </c>
      <c r="WPC1216" s="110">
        <v>211</v>
      </c>
      <c r="WPD1216" s="147">
        <v>344.68</v>
      </c>
      <c r="WPE1216" s="109" t="s">
        <v>30</v>
      </c>
      <c r="WPF1216" s="256" t="s">
        <v>26</v>
      </c>
      <c r="WPG1216" s="204">
        <v>7</v>
      </c>
      <c r="WPH1216" s="204">
        <v>2</v>
      </c>
      <c r="WPI1216" s="205" t="s">
        <v>237</v>
      </c>
      <c r="WPJ1216" s="206">
        <v>111</v>
      </c>
      <c r="WPK1216" s="110">
        <v>211</v>
      </c>
      <c r="WPL1216" s="147">
        <v>344.68</v>
      </c>
      <c r="WPM1216" s="109" t="s">
        <v>30</v>
      </c>
      <c r="WPN1216" s="256" t="s">
        <v>26</v>
      </c>
      <c r="WPO1216" s="204">
        <v>7</v>
      </c>
      <c r="WPP1216" s="204">
        <v>2</v>
      </c>
      <c r="WPQ1216" s="205" t="s">
        <v>237</v>
      </c>
      <c r="WPR1216" s="206">
        <v>111</v>
      </c>
      <c r="WPS1216" s="110">
        <v>211</v>
      </c>
      <c r="WPT1216" s="147">
        <v>344.68</v>
      </c>
      <c r="WPU1216" s="109" t="s">
        <v>30</v>
      </c>
      <c r="WPV1216" s="256" t="s">
        <v>26</v>
      </c>
      <c r="WPW1216" s="204">
        <v>7</v>
      </c>
      <c r="WPX1216" s="204">
        <v>2</v>
      </c>
      <c r="WPY1216" s="205" t="s">
        <v>237</v>
      </c>
      <c r="WPZ1216" s="206">
        <v>111</v>
      </c>
      <c r="WQA1216" s="110">
        <v>211</v>
      </c>
      <c r="WQB1216" s="147">
        <v>344.68</v>
      </c>
      <c r="WQC1216" s="109" t="s">
        <v>30</v>
      </c>
      <c r="WQD1216" s="256" t="s">
        <v>26</v>
      </c>
      <c r="WQE1216" s="204">
        <v>7</v>
      </c>
      <c r="WQF1216" s="204">
        <v>2</v>
      </c>
      <c r="WQG1216" s="205" t="s">
        <v>237</v>
      </c>
      <c r="WQH1216" s="206">
        <v>111</v>
      </c>
      <c r="WQI1216" s="110">
        <v>211</v>
      </c>
      <c r="WQJ1216" s="147">
        <v>344.68</v>
      </c>
      <c r="WQK1216" s="109" t="s">
        <v>30</v>
      </c>
      <c r="WQL1216" s="256" t="s">
        <v>26</v>
      </c>
      <c r="WQM1216" s="204">
        <v>7</v>
      </c>
      <c r="WQN1216" s="204">
        <v>2</v>
      </c>
      <c r="WQO1216" s="205" t="s">
        <v>237</v>
      </c>
      <c r="WQP1216" s="206">
        <v>111</v>
      </c>
      <c r="WQQ1216" s="110">
        <v>211</v>
      </c>
      <c r="WQR1216" s="147">
        <v>344.68</v>
      </c>
      <c r="WQS1216" s="109" t="s">
        <v>30</v>
      </c>
      <c r="WQT1216" s="256" t="s">
        <v>26</v>
      </c>
      <c r="WQU1216" s="204">
        <v>7</v>
      </c>
      <c r="WQV1216" s="204">
        <v>2</v>
      </c>
      <c r="WQW1216" s="205" t="s">
        <v>237</v>
      </c>
      <c r="WQX1216" s="206">
        <v>111</v>
      </c>
      <c r="WQY1216" s="110">
        <v>211</v>
      </c>
      <c r="WQZ1216" s="147">
        <v>344.68</v>
      </c>
      <c r="WRA1216" s="109" t="s">
        <v>30</v>
      </c>
      <c r="WRB1216" s="256" t="s">
        <v>26</v>
      </c>
      <c r="WRC1216" s="204">
        <v>7</v>
      </c>
      <c r="WRD1216" s="204">
        <v>2</v>
      </c>
      <c r="WRE1216" s="205" t="s">
        <v>237</v>
      </c>
      <c r="WRF1216" s="206">
        <v>111</v>
      </c>
      <c r="WRG1216" s="110">
        <v>211</v>
      </c>
      <c r="WRH1216" s="147">
        <v>344.68</v>
      </c>
      <c r="WRI1216" s="109" t="s">
        <v>30</v>
      </c>
      <c r="WRJ1216" s="256" t="s">
        <v>26</v>
      </c>
      <c r="WRK1216" s="204">
        <v>7</v>
      </c>
      <c r="WRL1216" s="204">
        <v>2</v>
      </c>
      <c r="WRM1216" s="205" t="s">
        <v>237</v>
      </c>
      <c r="WRN1216" s="206">
        <v>111</v>
      </c>
      <c r="WRO1216" s="110">
        <v>211</v>
      </c>
      <c r="WRP1216" s="147">
        <v>344.68</v>
      </c>
      <c r="WRQ1216" s="109" t="s">
        <v>30</v>
      </c>
      <c r="WRR1216" s="256" t="s">
        <v>26</v>
      </c>
      <c r="WRS1216" s="204">
        <v>7</v>
      </c>
      <c r="WRT1216" s="204">
        <v>2</v>
      </c>
      <c r="WRU1216" s="205" t="s">
        <v>237</v>
      </c>
      <c r="WRV1216" s="206">
        <v>111</v>
      </c>
      <c r="WRW1216" s="110">
        <v>211</v>
      </c>
      <c r="WRX1216" s="147">
        <v>344.68</v>
      </c>
      <c r="WRY1216" s="109" t="s">
        <v>30</v>
      </c>
      <c r="WRZ1216" s="256" t="s">
        <v>26</v>
      </c>
      <c r="WSA1216" s="204">
        <v>7</v>
      </c>
      <c r="WSB1216" s="204">
        <v>2</v>
      </c>
      <c r="WSC1216" s="205" t="s">
        <v>237</v>
      </c>
      <c r="WSD1216" s="206">
        <v>111</v>
      </c>
      <c r="WSE1216" s="110">
        <v>211</v>
      </c>
      <c r="WSF1216" s="147">
        <v>344.68</v>
      </c>
      <c r="WSG1216" s="109" t="s">
        <v>30</v>
      </c>
      <c r="WSH1216" s="256" t="s">
        <v>26</v>
      </c>
      <c r="WSI1216" s="204">
        <v>7</v>
      </c>
      <c r="WSJ1216" s="204">
        <v>2</v>
      </c>
      <c r="WSK1216" s="205" t="s">
        <v>237</v>
      </c>
      <c r="WSL1216" s="206">
        <v>111</v>
      </c>
      <c r="WSM1216" s="110">
        <v>211</v>
      </c>
      <c r="WSN1216" s="147">
        <v>344.68</v>
      </c>
      <c r="WSO1216" s="109" t="s">
        <v>30</v>
      </c>
      <c r="WSP1216" s="256" t="s">
        <v>26</v>
      </c>
      <c r="WSQ1216" s="204">
        <v>7</v>
      </c>
      <c r="WSR1216" s="204">
        <v>2</v>
      </c>
      <c r="WSS1216" s="205" t="s">
        <v>237</v>
      </c>
      <c r="WST1216" s="206">
        <v>111</v>
      </c>
      <c r="WSU1216" s="110">
        <v>211</v>
      </c>
      <c r="WSV1216" s="147">
        <v>344.68</v>
      </c>
      <c r="WSW1216" s="109" t="s">
        <v>30</v>
      </c>
      <c r="WSX1216" s="256" t="s">
        <v>26</v>
      </c>
      <c r="WSY1216" s="204">
        <v>7</v>
      </c>
      <c r="WSZ1216" s="204">
        <v>2</v>
      </c>
      <c r="WTA1216" s="205" t="s">
        <v>237</v>
      </c>
      <c r="WTB1216" s="206">
        <v>111</v>
      </c>
      <c r="WTC1216" s="110">
        <v>211</v>
      </c>
      <c r="WTD1216" s="147">
        <v>344.68</v>
      </c>
      <c r="WTE1216" s="109" t="s">
        <v>30</v>
      </c>
      <c r="WTF1216" s="256" t="s">
        <v>26</v>
      </c>
      <c r="WTG1216" s="204">
        <v>7</v>
      </c>
      <c r="WTH1216" s="204">
        <v>2</v>
      </c>
      <c r="WTI1216" s="205" t="s">
        <v>237</v>
      </c>
      <c r="WTJ1216" s="206">
        <v>111</v>
      </c>
      <c r="WTK1216" s="110">
        <v>211</v>
      </c>
      <c r="WTL1216" s="147">
        <v>344.68</v>
      </c>
      <c r="WTM1216" s="109" t="s">
        <v>30</v>
      </c>
      <c r="WTN1216" s="256" t="s">
        <v>26</v>
      </c>
      <c r="WTO1216" s="204">
        <v>7</v>
      </c>
      <c r="WTP1216" s="204">
        <v>2</v>
      </c>
      <c r="WTQ1216" s="205" t="s">
        <v>237</v>
      </c>
      <c r="WTR1216" s="206">
        <v>111</v>
      </c>
      <c r="WTS1216" s="110">
        <v>211</v>
      </c>
      <c r="WTT1216" s="147">
        <v>344.68</v>
      </c>
      <c r="WTU1216" s="109" t="s">
        <v>30</v>
      </c>
      <c r="WTV1216" s="256" t="s">
        <v>26</v>
      </c>
      <c r="WTW1216" s="204">
        <v>7</v>
      </c>
      <c r="WTX1216" s="204">
        <v>2</v>
      </c>
      <c r="WTY1216" s="205" t="s">
        <v>237</v>
      </c>
      <c r="WTZ1216" s="206">
        <v>111</v>
      </c>
      <c r="WUA1216" s="110">
        <v>211</v>
      </c>
      <c r="WUB1216" s="147">
        <v>344.68</v>
      </c>
      <c r="WUC1216" s="109" t="s">
        <v>30</v>
      </c>
      <c r="WUD1216" s="256" t="s">
        <v>26</v>
      </c>
      <c r="WUE1216" s="204">
        <v>7</v>
      </c>
      <c r="WUF1216" s="204">
        <v>2</v>
      </c>
      <c r="WUG1216" s="205" t="s">
        <v>237</v>
      </c>
      <c r="WUH1216" s="206">
        <v>111</v>
      </c>
      <c r="WUI1216" s="110">
        <v>211</v>
      </c>
      <c r="WUJ1216" s="147">
        <v>344.68</v>
      </c>
      <c r="WUK1216" s="109" t="s">
        <v>30</v>
      </c>
      <c r="WUL1216" s="256" t="s">
        <v>26</v>
      </c>
      <c r="WUM1216" s="204">
        <v>7</v>
      </c>
      <c r="WUN1216" s="204">
        <v>2</v>
      </c>
      <c r="WUO1216" s="205" t="s">
        <v>237</v>
      </c>
      <c r="WUP1216" s="206">
        <v>111</v>
      </c>
      <c r="WUQ1216" s="110">
        <v>211</v>
      </c>
      <c r="WUR1216" s="147">
        <v>344.68</v>
      </c>
      <c r="WUS1216" s="109" t="s">
        <v>30</v>
      </c>
      <c r="WUT1216" s="256" t="s">
        <v>26</v>
      </c>
      <c r="WUU1216" s="204">
        <v>7</v>
      </c>
      <c r="WUV1216" s="204">
        <v>2</v>
      </c>
      <c r="WUW1216" s="205" t="s">
        <v>237</v>
      </c>
      <c r="WUX1216" s="206">
        <v>111</v>
      </c>
      <c r="WUY1216" s="110">
        <v>211</v>
      </c>
      <c r="WUZ1216" s="147">
        <v>344.68</v>
      </c>
      <c r="WVA1216" s="109" t="s">
        <v>30</v>
      </c>
      <c r="WVB1216" s="256" t="s">
        <v>26</v>
      </c>
      <c r="WVC1216" s="204">
        <v>7</v>
      </c>
      <c r="WVD1216" s="204">
        <v>2</v>
      </c>
      <c r="WVE1216" s="205" t="s">
        <v>237</v>
      </c>
      <c r="WVF1216" s="206">
        <v>111</v>
      </c>
      <c r="WVG1216" s="110">
        <v>211</v>
      </c>
      <c r="WVH1216" s="147">
        <v>344.68</v>
      </c>
      <c r="WVI1216" s="109" t="s">
        <v>30</v>
      </c>
      <c r="WVJ1216" s="256" t="s">
        <v>26</v>
      </c>
      <c r="WVK1216" s="204">
        <v>7</v>
      </c>
      <c r="WVL1216" s="204">
        <v>2</v>
      </c>
      <c r="WVM1216" s="205" t="s">
        <v>237</v>
      </c>
      <c r="WVN1216" s="206">
        <v>111</v>
      </c>
      <c r="WVO1216" s="110">
        <v>211</v>
      </c>
      <c r="WVP1216" s="147">
        <v>344.68</v>
      </c>
      <c r="WVQ1216" s="109" t="s">
        <v>30</v>
      </c>
      <c r="WVR1216" s="256" t="s">
        <v>26</v>
      </c>
      <c r="WVS1216" s="204">
        <v>7</v>
      </c>
      <c r="WVT1216" s="204">
        <v>2</v>
      </c>
      <c r="WVU1216" s="205" t="s">
        <v>237</v>
      </c>
      <c r="WVV1216" s="206">
        <v>111</v>
      </c>
      <c r="WVW1216" s="110">
        <v>211</v>
      </c>
      <c r="WVX1216" s="147">
        <v>344.68</v>
      </c>
      <c r="WVY1216" s="109" t="s">
        <v>30</v>
      </c>
      <c r="WVZ1216" s="256" t="s">
        <v>26</v>
      </c>
      <c r="WWA1216" s="204">
        <v>7</v>
      </c>
      <c r="WWB1216" s="204">
        <v>2</v>
      </c>
      <c r="WWC1216" s="205" t="s">
        <v>237</v>
      </c>
      <c r="WWD1216" s="206">
        <v>111</v>
      </c>
      <c r="WWE1216" s="110">
        <v>211</v>
      </c>
      <c r="WWF1216" s="147">
        <v>344.68</v>
      </c>
      <c r="WWG1216" s="109" t="s">
        <v>30</v>
      </c>
      <c r="WWH1216" s="256" t="s">
        <v>26</v>
      </c>
      <c r="WWI1216" s="204">
        <v>7</v>
      </c>
      <c r="WWJ1216" s="204">
        <v>2</v>
      </c>
      <c r="WWK1216" s="205" t="s">
        <v>237</v>
      </c>
      <c r="WWL1216" s="206">
        <v>111</v>
      </c>
      <c r="WWM1216" s="110">
        <v>211</v>
      </c>
      <c r="WWN1216" s="147">
        <v>344.68</v>
      </c>
      <c r="WWO1216" s="109" t="s">
        <v>30</v>
      </c>
      <c r="WWP1216" s="256" t="s">
        <v>26</v>
      </c>
      <c r="WWQ1216" s="204">
        <v>7</v>
      </c>
      <c r="WWR1216" s="204">
        <v>2</v>
      </c>
      <c r="WWS1216" s="205" t="s">
        <v>237</v>
      </c>
      <c r="WWT1216" s="206">
        <v>111</v>
      </c>
      <c r="WWU1216" s="110">
        <v>211</v>
      </c>
      <c r="WWV1216" s="147">
        <v>344.68</v>
      </c>
      <c r="WWW1216" s="109" t="s">
        <v>30</v>
      </c>
      <c r="WWX1216" s="256" t="s">
        <v>26</v>
      </c>
      <c r="WWY1216" s="204">
        <v>7</v>
      </c>
      <c r="WWZ1216" s="204">
        <v>2</v>
      </c>
      <c r="WXA1216" s="205" t="s">
        <v>237</v>
      </c>
      <c r="WXB1216" s="206">
        <v>111</v>
      </c>
      <c r="WXC1216" s="110">
        <v>211</v>
      </c>
      <c r="WXD1216" s="147">
        <v>344.68</v>
      </c>
      <c r="WXE1216" s="109" t="s">
        <v>30</v>
      </c>
      <c r="WXF1216" s="256" t="s">
        <v>26</v>
      </c>
      <c r="WXG1216" s="204">
        <v>7</v>
      </c>
      <c r="WXH1216" s="204">
        <v>2</v>
      </c>
      <c r="WXI1216" s="205" t="s">
        <v>237</v>
      </c>
      <c r="WXJ1216" s="206">
        <v>111</v>
      </c>
      <c r="WXK1216" s="110">
        <v>211</v>
      </c>
      <c r="WXL1216" s="147">
        <v>344.68</v>
      </c>
      <c r="WXM1216" s="109" t="s">
        <v>30</v>
      </c>
      <c r="WXN1216" s="256" t="s">
        <v>26</v>
      </c>
      <c r="WXO1216" s="204">
        <v>7</v>
      </c>
      <c r="WXP1216" s="204">
        <v>2</v>
      </c>
      <c r="WXQ1216" s="205" t="s">
        <v>237</v>
      </c>
      <c r="WXR1216" s="206">
        <v>111</v>
      </c>
      <c r="WXS1216" s="110">
        <v>211</v>
      </c>
      <c r="WXT1216" s="147">
        <v>344.68</v>
      </c>
      <c r="WXU1216" s="109" t="s">
        <v>30</v>
      </c>
      <c r="WXV1216" s="256" t="s">
        <v>26</v>
      </c>
      <c r="WXW1216" s="204">
        <v>7</v>
      </c>
      <c r="WXX1216" s="204">
        <v>2</v>
      </c>
      <c r="WXY1216" s="205" t="s">
        <v>237</v>
      </c>
      <c r="WXZ1216" s="206">
        <v>111</v>
      </c>
      <c r="WYA1216" s="110">
        <v>211</v>
      </c>
      <c r="WYB1216" s="147">
        <v>344.68</v>
      </c>
      <c r="WYC1216" s="109" t="s">
        <v>30</v>
      </c>
      <c r="WYD1216" s="256" t="s">
        <v>26</v>
      </c>
      <c r="WYE1216" s="204">
        <v>7</v>
      </c>
      <c r="WYF1216" s="204">
        <v>2</v>
      </c>
      <c r="WYG1216" s="205" t="s">
        <v>237</v>
      </c>
      <c r="WYH1216" s="206">
        <v>111</v>
      </c>
      <c r="WYI1216" s="110">
        <v>211</v>
      </c>
      <c r="WYJ1216" s="147">
        <v>344.68</v>
      </c>
      <c r="WYK1216" s="109" t="s">
        <v>30</v>
      </c>
      <c r="WYL1216" s="256" t="s">
        <v>26</v>
      </c>
      <c r="WYM1216" s="204">
        <v>7</v>
      </c>
      <c r="WYN1216" s="204">
        <v>2</v>
      </c>
      <c r="WYO1216" s="205" t="s">
        <v>237</v>
      </c>
      <c r="WYP1216" s="206">
        <v>111</v>
      </c>
      <c r="WYQ1216" s="110">
        <v>211</v>
      </c>
      <c r="WYR1216" s="147">
        <v>344.68</v>
      </c>
      <c r="WYS1216" s="109" t="s">
        <v>30</v>
      </c>
      <c r="WYT1216" s="256" t="s">
        <v>26</v>
      </c>
      <c r="WYU1216" s="204">
        <v>7</v>
      </c>
      <c r="WYV1216" s="204">
        <v>2</v>
      </c>
      <c r="WYW1216" s="205" t="s">
        <v>237</v>
      </c>
      <c r="WYX1216" s="206">
        <v>111</v>
      </c>
      <c r="WYY1216" s="110">
        <v>211</v>
      </c>
      <c r="WYZ1216" s="147">
        <v>344.68</v>
      </c>
      <c r="WZA1216" s="109" t="s">
        <v>30</v>
      </c>
      <c r="WZB1216" s="256" t="s">
        <v>26</v>
      </c>
      <c r="WZC1216" s="204">
        <v>7</v>
      </c>
      <c r="WZD1216" s="204">
        <v>2</v>
      </c>
      <c r="WZE1216" s="205" t="s">
        <v>237</v>
      </c>
      <c r="WZF1216" s="206">
        <v>111</v>
      </c>
      <c r="WZG1216" s="110">
        <v>211</v>
      </c>
      <c r="WZH1216" s="147">
        <v>344.68</v>
      </c>
      <c r="WZI1216" s="109" t="s">
        <v>30</v>
      </c>
      <c r="WZJ1216" s="256" t="s">
        <v>26</v>
      </c>
      <c r="WZK1216" s="204">
        <v>7</v>
      </c>
      <c r="WZL1216" s="204">
        <v>2</v>
      </c>
      <c r="WZM1216" s="205" t="s">
        <v>237</v>
      </c>
      <c r="WZN1216" s="206">
        <v>111</v>
      </c>
      <c r="WZO1216" s="110">
        <v>211</v>
      </c>
      <c r="WZP1216" s="147">
        <v>344.68</v>
      </c>
      <c r="WZQ1216" s="109" t="s">
        <v>30</v>
      </c>
      <c r="WZR1216" s="256" t="s">
        <v>26</v>
      </c>
      <c r="WZS1216" s="204">
        <v>7</v>
      </c>
      <c r="WZT1216" s="204">
        <v>2</v>
      </c>
      <c r="WZU1216" s="205" t="s">
        <v>237</v>
      </c>
      <c r="WZV1216" s="206">
        <v>111</v>
      </c>
      <c r="WZW1216" s="110">
        <v>211</v>
      </c>
      <c r="WZX1216" s="147">
        <v>344.68</v>
      </c>
      <c r="WZY1216" s="109" t="s">
        <v>30</v>
      </c>
      <c r="WZZ1216" s="256" t="s">
        <v>26</v>
      </c>
      <c r="XAA1216" s="204">
        <v>7</v>
      </c>
      <c r="XAB1216" s="204">
        <v>2</v>
      </c>
      <c r="XAC1216" s="205" t="s">
        <v>237</v>
      </c>
      <c r="XAD1216" s="206">
        <v>111</v>
      </c>
      <c r="XAE1216" s="110">
        <v>211</v>
      </c>
      <c r="XAF1216" s="147">
        <v>344.68</v>
      </c>
      <c r="XAG1216" s="109" t="s">
        <v>30</v>
      </c>
      <c r="XAH1216" s="256" t="s">
        <v>26</v>
      </c>
      <c r="XAI1216" s="204">
        <v>7</v>
      </c>
      <c r="XAJ1216" s="204">
        <v>2</v>
      </c>
      <c r="XAK1216" s="205" t="s">
        <v>237</v>
      </c>
      <c r="XAL1216" s="206">
        <v>111</v>
      </c>
      <c r="XAM1216" s="110">
        <v>211</v>
      </c>
      <c r="XAN1216" s="147">
        <v>344.68</v>
      </c>
      <c r="XAO1216" s="109" t="s">
        <v>30</v>
      </c>
      <c r="XAP1216" s="256" t="s">
        <v>26</v>
      </c>
      <c r="XAQ1216" s="204">
        <v>7</v>
      </c>
      <c r="XAR1216" s="204">
        <v>2</v>
      </c>
      <c r="XAS1216" s="205" t="s">
        <v>237</v>
      </c>
      <c r="XAT1216" s="206">
        <v>111</v>
      </c>
      <c r="XAU1216" s="110">
        <v>211</v>
      </c>
      <c r="XAV1216" s="147">
        <v>344.68</v>
      </c>
      <c r="XAW1216" s="109" t="s">
        <v>30</v>
      </c>
      <c r="XAX1216" s="256" t="s">
        <v>26</v>
      </c>
      <c r="XAY1216" s="204">
        <v>7</v>
      </c>
      <c r="XAZ1216" s="204">
        <v>2</v>
      </c>
      <c r="XBA1216" s="205" t="s">
        <v>237</v>
      </c>
      <c r="XBB1216" s="206">
        <v>111</v>
      </c>
      <c r="XBC1216" s="110">
        <v>211</v>
      </c>
      <c r="XBD1216" s="147">
        <v>344.68</v>
      </c>
      <c r="XBE1216" s="109" t="s">
        <v>30</v>
      </c>
      <c r="XBF1216" s="256" t="s">
        <v>26</v>
      </c>
      <c r="XBG1216" s="204">
        <v>7</v>
      </c>
      <c r="XBH1216" s="204">
        <v>2</v>
      </c>
      <c r="XBI1216" s="205" t="s">
        <v>237</v>
      </c>
      <c r="XBJ1216" s="206">
        <v>111</v>
      </c>
      <c r="XBK1216" s="110">
        <v>211</v>
      </c>
      <c r="XBL1216" s="147">
        <v>344.68</v>
      </c>
      <c r="XBM1216" s="109" t="s">
        <v>30</v>
      </c>
      <c r="XBN1216" s="256" t="s">
        <v>26</v>
      </c>
      <c r="XBO1216" s="204">
        <v>7</v>
      </c>
      <c r="XBP1216" s="204">
        <v>2</v>
      </c>
      <c r="XBQ1216" s="205" t="s">
        <v>237</v>
      </c>
      <c r="XBR1216" s="206">
        <v>111</v>
      </c>
      <c r="XBS1216" s="110">
        <v>211</v>
      </c>
      <c r="XBT1216" s="147">
        <v>344.68</v>
      </c>
      <c r="XBU1216" s="109" t="s">
        <v>30</v>
      </c>
      <c r="XBV1216" s="256" t="s">
        <v>26</v>
      </c>
      <c r="XBW1216" s="204">
        <v>7</v>
      </c>
      <c r="XBX1216" s="204">
        <v>2</v>
      </c>
      <c r="XBY1216" s="205" t="s">
        <v>237</v>
      </c>
      <c r="XBZ1216" s="206">
        <v>111</v>
      </c>
      <c r="XCA1216" s="110">
        <v>211</v>
      </c>
      <c r="XCB1216" s="147">
        <v>344.68</v>
      </c>
      <c r="XCC1216" s="109" t="s">
        <v>30</v>
      </c>
      <c r="XCD1216" s="256" t="s">
        <v>26</v>
      </c>
      <c r="XCE1216" s="204">
        <v>7</v>
      </c>
      <c r="XCF1216" s="204">
        <v>2</v>
      </c>
      <c r="XCG1216" s="205" t="s">
        <v>237</v>
      </c>
      <c r="XCH1216" s="206">
        <v>111</v>
      </c>
      <c r="XCI1216" s="110">
        <v>211</v>
      </c>
      <c r="XCJ1216" s="147">
        <v>344.68</v>
      </c>
      <c r="XCK1216" s="109" t="s">
        <v>30</v>
      </c>
      <c r="XCL1216" s="256" t="s">
        <v>26</v>
      </c>
      <c r="XCM1216" s="204">
        <v>7</v>
      </c>
      <c r="XCN1216" s="204">
        <v>2</v>
      </c>
      <c r="XCO1216" s="205" t="s">
        <v>237</v>
      </c>
      <c r="XCP1216" s="206">
        <v>111</v>
      </c>
      <c r="XCQ1216" s="110">
        <v>211</v>
      </c>
      <c r="XCR1216" s="147">
        <v>344.68</v>
      </c>
      <c r="XCS1216" s="109" t="s">
        <v>30</v>
      </c>
      <c r="XCT1216" s="256" t="s">
        <v>26</v>
      </c>
      <c r="XCU1216" s="204">
        <v>7</v>
      </c>
      <c r="XCV1216" s="204">
        <v>2</v>
      </c>
      <c r="XCW1216" s="205" t="s">
        <v>237</v>
      </c>
      <c r="XCX1216" s="206">
        <v>111</v>
      </c>
      <c r="XCY1216" s="110">
        <v>211</v>
      </c>
      <c r="XCZ1216" s="147">
        <v>344.68</v>
      </c>
      <c r="XDA1216" s="109" t="s">
        <v>30</v>
      </c>
      <c r="XDB1216" s="256" t="s">
        <v>26</v>
      </c>
      <c r="XDC1216" s="204">
        <v>7</v>
      </c>
      <c r="XDD1216" s="204">
        <v>2</v>
      </c>
      <c r="XDE1216" s="205" t="s">
        <v>237</v>
      </c>
      <c r="XDF1216" s="206">
        <v>111</v>
      </c>
      <c r="XDG1216" s="110">
        <v>211</v>
      </c>
      <c r="XDH1216" s="147">
        <v>344.68</v>
      </c>
      <c r="XDI1216" s="109" t="s">
        <v>30</v>
      </c>
      <c r="XDJ1216" s="256" t="s">
        <v>26</v>
      </c>
      <c r="XDK1216" s="204">
        <v>7</v>
      </c>
      <c r="XDL1216" s="204">
        <v>2</v>
      </c>
      <c r="XDM1216" s="205" t="s">
        <v>237</v>
      </c>
      <c r="XDN1216" s="206">
        <v>111</v>
      </c>
      <c r="XDO1216" s="110">
        <v>211</v>
      </c>
      <c r="XDP1216" s="147">
        <v>344.68</v>
      </c>
      <c r="XDQ1216" s="109" t="s">
        <v>30</v>
      </c>
      <c r="XDR1216" s="256" t="s">
        <v>26</v>
      </c>
      <c r="XDS1216" s="204">
        <v>7</v>
      </c>
      <c r="XDT1216" s="204">
        <v>2</v>
      </c>
      <c r="XDU1216" s="205" t="s">
        <v>237</v>
      </c>
      <c r="XDV1216" s="206">
        <v>111</v>
      </c>
      <c r="XDW1216" s="110">
        <v>211</v>
      </c>
      <c r="XDX1216" s="147">
        <v>344.68</v>
      </c>
    </row>
    <row r="1217" spans="1:16352" ht="14.25" customHeight="1" x14ac:dyDescent="0.25">
      <c r="A1217" s="229" t="s">
        <v>555</v>
      </c>
      <c r="B1217" s="422" t="s">
        <v>26</v>
      </c>
      <c r="C1217" s="402">
        <v>7</v>
      </c>
      <c r="D1217" s="402">
        <v>2</v>
      </c>
      <c r="E1217" s="403" t="s">
        <v>549</v>
      </c>
      <c r="F1217" s="404">
        <v>0</v>
      </c>
      <c r="G1217" s="404"/>
      <c r="H1217" s="948">
        <f t="shared" ref="H1217:J1217" si="573">H1218</f>
        <v>3124.8</v>
      </c>
      <c r="I1217" s="948">
        <f t="shared" si="573"/>
        <v>3124.8</v>
      </c>
      <c r="J1217" s="951">
        <f t="shared" si="573"/>
        <v>0</v>
      </c>
      <c r="K1217" s="204"/>
      <c r="L1217" s="204"/>
      <c r="M1217" s="205"/>
      <c r="N1217" s="206"/>
      <c r="O1217" s="110"/>
      <c r="P1217" s="147"/>
      <c r="Q1217" s="109"/>
      <c r="R1217" s="256"/>
      <c r="S1217" s="204"/>
      <c r="T1217" s="204"/>
      <c r="U1217" s="205"/>
      <c r="V1217" s="206"/>
      <c r="W1217" s="110"/>
      <c r="X1217" s="147"/>
      <c r="Y1217" s="109"/>
      <c r="Z1217" s="256"/>
      <c r="AA1217" s="204"/>
      <c r="AB1217" s="204"/>
      <c r="AC1217" s="205"/>
      <c r="AD1217" s="206"/>
      <c r="AE1217" s="110"/>
      <c r="AF1217" s="147"/>
      <c r="AG1217" s="109"/>
      <c r="AH1217" s="256"/>
      <c r="AI1217" s="204"/>
      <c r="AJ1217" s="204"/>
      <c r="AK1217" s="205"/>
      <c r="AL1217" s="206"/>
      <c r="AM1217" s="110"/>
      <c r="AN1217" s="147"/>
      <c r="AO1217" s="109"/>
      <c r="AP1217" s="256"/>
      <c r="AQ1217" s="204"/>
      <c r="AR1217" s="204"/>
      <c r="AS1217" s="205"/>
      <c r="AT1217" s="206"/>
      <c r="AU1217" s="110"/>
      <c r="AV1217" s="147"/>
      <c r="AW1217" s="109"/>
      <c r="AX1217" s="256"/>
      <c r="AY1217" s="204"/>
      <c r="AZ1217" s="204"/>
      <c r="BA1217" s="205"/>
      <c r="BB1217" s="206"/>
      <c r="BC1217" s="110"/>
      <c r="BD1217" s="147"/>
      <c r="BE1217" s="109"/>
      <c r="BF1217" s="256"/>
      <c r="BG1217" s="204"/>
      <c r="BH1217" s="204"/>
      <c r="BI1217" s="205"/>
      <c r="BJ1217" s="206"/>
      <c r="BK1217" s="110"/>
      <c r="BL1217" s="147"/>
      <c r="BM1217" s="109"/>
      <c r="BN1217" s="256"/>
      <c r="BO1217" s="204"/>
      <c r="BP1217" s="204"/>
      <c r="BQ1217" s="205"/>
      <c r="BR1217" s="206"/>
      <c r="BS1217" s="110"/>
      <c r="BT1217" s="147"/>
      <c r="BU1217" s="109"/>
      <c r="BV1217" s="256"/>
      <c r="BW1217" s="204"/>
      <c r="BX1217" s="204"/>
      <c r="BY1217" s="205"/>
      <c r="BZ1217" s="206"/>
      <c r="CA1217" s="110"/>
      <c r="CB1217" s="147"/>
      <c r="CC1217" s="109"/>
      <c r="CD1217" s="256"/>
      <c r="CE1217" s="204"/>
      <c r="CF1217" s="204"/>
      <c r="CG1217" s="205"/>
      <c r="CH1217" s="206"/>
      <c r="CI1217" s="110"/>
      <c r="CJ1217" s="147"/>
      <c r="CK1217" s="109"/>
      <c r="CL1217" s="256"/>
      <c r="CM1217" s="204"/>
      <c r="CN1217" s="204"/>
      <c r="CO1217" s="205"/>
      <c r="CP1217" s="206"/>
      <c r="CQ1217" s="110"/>
      <c r="CR1217" s="147"/>
      <c r="CS1217" s="109"/>
      <c r="CT1217" s="256"/>
      <c r="CU1217" s="204"/>
      <c r="CV1217" s="204"/>
      <c r="CW1217" s="205"/>
      <c r="CX1217" s="206"/>
      <c r="CY1217" s="110"/>
      <c r="CZ1217" s="147"/>
      <c r="DA1217" s="109"/>
      <c r="DB1217" s="256"/>
      <c r="DC1217" s="204"/>
      <c r="DD1217" s="204"/>
      <c r="DE1217" s="205"/>
      <c r="DF1217" s="206"/>
      <c r="DG1217" s="110"/>
      <c r="DH1217" s="147"/>
      <c r="DI1217" s="109"/>
      <c r="DJ1217" s="256"/>
      <c r="DK1217" s="204"/>
      <c r="DL1217" s="204"/>
      <c r="DM1217" s="205"/>
      <c r="DN1217" s="206"/>
      <c r="DO1217" s="110"/>
      <c r="DP1217" s="147"/>
      <c r="DQ1217" s="109"/>
      <c r="DR1217" s="256"/>
      <c r="DS1217" s="204"/>
      <c r="DT1217" s="204"/>
      <c r="DU1217" s="205"/>
      <c r="DV1217" s="206"/>
      <c r="DW1217" s="110"/>
      <c r="DX1217" s="147"/>
      <c r="DY1217" s="109"/>
      <c r="DZ1217" s="256"/>
      <c r="EA1217" s="204"/>
      <c r="EB1217" s="204"/>
      <c r="EC1217" s="205"/>
      <c r="ED1217" s="206"/>
      <c r="EE1217" s="110"/>
      <c r="EF1217" s="147"/>
      <c r="EG1217" s="109"/>
      <c r="EH1217" s="256"/>
      <c r="EI1217" s="204"/>
      <c r="EJ1217" s="204"/>
      <c r="EK1217" s="205"/>
      <c r="EL1217" s="206"/>
      <c r="EM1217" s="110"/>
      <c r="EN1217" s="147"/>
      <c r="EO1217" s="109"/>
      <c r="EP1217" s="256"/>
      <c r="EQ1217" s="204"/>
      <c r="ER1217" s="204"/>
      <c r="ES1217" s="205"/>
      <c r="ET1217" s="206"/>
      <c r="EU1217" s="110"/>
      <c r="EV1217" s="147"/>
      <c r="EW1217" s="109"/>
      <c r="EX1217" s="256"/>
      <c r="EY1217" s="204"/>
      <c r="EZ1217" s="204"/>
      <c r="FA1217" s="205"/>
      <c r="FB1217" s="206"/>
      <c r="FC1217" s="110"/>
      <c r="FD1217" s="147"/>
      <c r="FE1217" s="109"/>
      <c r="FF1217" s="256"/>
      <c r="FG1217" s="204"/>
      <c r="FH1217" s="204"/>
      <c r="FI1217" s="205"/>
      <c r="FJ1217" s="206"/>
      <c r="FK1217" s="110"/>
      <c r="FL1217" s="147"/>
      <c r="FM1217" s="109"/>
      <c r="FN1217" s="256"/>
      <c r="FO1217" s="204"/>
      <c r="FP1217" s="204"/>
      <c r="FQ1217" s="205"/>
      <c r="FR1217" s="206"/>
      <c r="FS1217" s="110"/>
      <c r="FT1217" s="147"/>
      <c r="FU1217" s="109"/>
      <c r="FV1217" s="256"/>
      <c r="FW1217" s="204"/>
      <c r="FX1217" s="204"/>
      <c r="FY1217" s="205"/>
      <c r="FZ1217" s="206"/>
      <c r="GA1217" s="110"/>
      <c r="GB1217" s="147"/>
      <c r="GC1217" s="109"/>
      <c r="GD1217" s="256"/>
      <c r="GE1217" s="204"/>
      <c r="GF1217" s="204"/>
      <c r="GG1217" s="205"/>
      <c r="GH1217" s="206"/>
      <c r="GI1217" s="110"/>
      <c r="GJ1217" s="147"/>
      <c r="GK1217" s="109"/>
      <c r="GL1217" s="256"/>
      <c r="GM1217" s="204"/>
      <c r="GN1217" s="204"/>
      <c r="GO1217" s="205"/>
      <c r="GP1217" s="206"/>
      <c r="GQ1217" s="110"/>
      <c r="GR1217" s="147"/>
      <c r="GS1217" s="109"/>
      <c r="GT1217" s="256"/>
      <c r="GU1217" s="204"/>
      <c r="GV1217" s="204"/>
      <c r="GW1217" s="205"/>
      <c r="GX1217" s="206"/>
      <c r="GY1217" s="110"/>
      <c r="GZ1217" s="147"/>
      <c r="HA1217" s="109"/>
      <c r="HB1217" s="256"/>
      <c r="HC1217" s="204"/>
      <c r="HD1217" s="204"/>
      <c r="HE1217" s="205"/>
      <c r="HF1217" s="206"/>
      <c r="HG1217" s="110"/>
      <c r="HH1217" s="147"/>
      <c r="HI1217" s="109"/>
      <c r="HJ1217" s="256"/>
      <c r="HK1217" s="204"/>
      <c r="HL1217" s="204"/>
      <c r="HM1217" s="205"/>
      <c r="HN1217" s="206"/>
      <c r="HO1217" s="110"/>
      <c r="HP1217" s="147"/>
      <c r="HQ1217" s="109"/>
      <c r="HR1217" s="256"/>
      <c r="HS1217" s="204"/>
      <c r="HT1217" s="204"/>
      <c r="HU1217" s="205"/>
      <c r="HV1217" s="206"/>
      <c r="HW1217" s="110"/>
      <c r="HX1217" s="147"/>
      <c r="HY1217" s="109"/>
      <c r="HZ1217" s="256"/>
      <c r="IA1217" s="204"/>
      <c r="IB1217" s="204"/>
      <c r="IC1217" s="205"/>
      <c r="ID1217" s="206"/>
      <c r="IE1217" s="110"/>
      <c r="IF1217" s="147"/>
      <c r="IG1217" s="109"/>
      <c r="IH1217" s="256"/>
      <c r="II1217" s="204"/>
      <c r="IJ1217" s="204"/>
      <c r="IK1217" s="205"/>
      <c r="IL1217" s="206"/>
      <c r="IM1217" s="110"/>
      <c r="IN1217" s="147"/>
      <c r="IO1217" s="109"/>
      <c r="IP1217" s="256"/>
      <c r="IQ1217" s="204"/>
      <c r="IR1217" s="204"/>
      <c r="IS1217" s="205"/>
      <c r="IT1217" s="206"/>
      <c r="IU1217" s="110"/>
      <c r="IV1217" s="147"/>
      <c r="IW1217" s="109"/>
      <c r="IX1217" s="256"/>
      <c r="IY1217" s="204"/>
      <c r="IZ1217" s="204"/>
      <c r="JA1217" s="205"/>
      <c r="JB1217" s="206"/>
      <c r="JC1217" s="110"/>
      <c r="JD1217" s="147"/>
      <c r="JE1217" s="109"/>
      <c r="JF1217" s="256"/>
      <c r="JG1217" s="204"/>
      <c r="JH1217" s="204"/>
      <c r="JI1217" s="205"/>
      <c r="JJ1217" s="206"/>
      <c r="JK1217" s="110"/>
      <c r="JL1217" s="147"/>
      <c r="JM1217" s="109"/>
      <c r="JN1217" s="256"/>
      <c r="JO1217" s="204"/>
      <c r="JP1217" s="204"/>
      <c r="JQ1217" s="205"/>
      <c r="JR1217" s="206"/>
      <c r="JS1217" s="110"/>
      <c r="JT1217" s="147"/>
      <c r="JU1217" s="109"/>
      <c r="JV1217" s="256"/>
      <c r="JW1217" s="204"/>
      <c r="JX1217" s="204"/>
      <c r="JY1217" s="205"/>
      <c r="JZ1217" s="206"/>
      <c r="KA1217" s="110"/>
      <c r="KB1217" s="147"/>
      <c r="KC1217" s="109"/>
      <c r="KD1217" s="256"/>
      <c r="KE1217" s="204"/>
      <c r="KF1217" s="204"/>
      <c r="KG1217" s="205"/>
      <c r="KH1217" s="206"/>
      <c r="KI1217" s="110"/>
      <c r="KJ1217" s="147"/>
      <c r="KK1217" s="109"/>
      <c r="KL1217" s="256"/>
      <c r="KM1217" s="204"/>
      <c r="KN1217" s="204"/>
      <c r="KO1217" s="205"/>
      <c r="KP1217" s="206"/>
      <c r="KQ1217" s="110"/>
      <c r="KR1217" s="147"/>
      <c r="KS1217" s="109"/>
      <c r="KT1217" s="256"/>
      <c r="KU1217" s="204"/>
      <c r="KV1217" s="204"/>
      <c r="KW1217" s="205"/>
      <c r="KX1217" s="206"/>
      <c r="KY1217" s="110"/>
      <c r="KZ1217" s="147"/>
      <c r="LA1217" s="109"/>
      <c r="LB1217" s="256"/>
      <c r="LC1217" s="204"/>
      <c r="LD1217" s="204"/>
      <c r="LE1217" s="205"/>
      <c r="LF1217" s="206"/>
      <c r="LG1217" s="110"/>
      <c r="LH1217" s="147"/>
      <c r="LI1217" s="109"/>
      <c r="LJ1217" s="256"/>
      <c r="LK1217" s="204"/>
      <c r="LL1217" s="204"/>
      <c r="LM1217" s="205"/>
      <c r="LN1217" s="206"/>
      <c r="LO1217" s="110"/>
      <c r="LP1217" s="147"/>
      <c r="LQ1217" s="109"/>
      <c r="LR1217" s="256"/>
      <c r="LS1217" s="204"/>
      <c r="LT1217" s="204"/>
      <c r="LU1217" s="205"/>
      <c r="LV1217" s="206"/>
      <c r="LW1217" s="110"/>
      <c r="LX1217" s="147"/>
      <c r="LY1217" s="109"/>
      <c r="LZ1217" s="256"/>
      <c r="MA1217" s="204"/>
      <c r="MB1217" s="204"/>
      <c r="MC1217" s="205"/>
      <c r="MD1217" s="206"/>
      <c r="ME1217" s="110"/>
      <c r="MF1217" s="147"/>
      <c r="MG1217" s="109"/>
      <c r="MH1217" s="256"/>
      <c r="MI1217" s="204"/>
      <c r="MJ1217" s="204"/>
      <c r="MK1217" s="205"/>
      <c r="ML1217" s="206"/>
      <c r="MM1217" s="110"/>
      <c r="MN1217" s="147"/>
      <c r="MO1217" s="109"/>
      <c r="MP1217" s="256"/>
      <c r="MQ1217" s="204"/>
      <c r="MR1217" s="204"/>
      <c r="MS1217" s="205"/>
      <c r="MT1217" s="206"/>
      <c r="MU1217" s="110"/>
      <c r="MV1217" s="147"/>
      <c r="MW1217" s="109"/>
      <c r="MX1217" s="256"/>
      <c r="MY1217" s="204"/>
      <c r="MZ1217" s="204"/>
      <c r="NA1217" s="205"/>
      <c r="NB1217" s="206"/>
      <c r="NC1217" s="110"/>
      <c r="ND1217" s="147"/>
      <c r="NE1217" s="109"/>
      <c r="NF1217" s="256"/>
      <c r="NG1217" s="204"/>
      <c r="NH1217" s="204"/>
      <c r="NI1217" s="205"/>
      <c r="NJ1217" s="206"/>
      <c r="NK1217" s="110"/>
      <c r="NL1217" s="147"/>
      <c r="NM1217" s="109"/>
      <c r="NN1217" s="256"/>
      <c r="NO1217" s="204"/>
      <c r="NP1217" s="204"/>
      <c r="NQ1217" s="205"/>
      <c r="NR1217" s="206"/>
      <c r="NS1217" s="110"/>
      <c r="NT1217" s="147"/>
      <c r="NU1217" s="109"/>
      <c r="NV1217" s="256"/>
      <c r="NW1217" s="204"/>
      <c r="NX1217" s="204"/>
      <c r="NY1217" s="205"/>
      <c r="NZ1217" s="206"/>
      <c r="OA1217" s="110"/>
      <c r="OB1217" s="147"/>
      <c r="OC1217" s="109"/>
      <c r="OD1217" s="256"/>
      <c r="OE1217" s="204"/>
      <c r="OF1217" s="204"/>
      <c r="OG1217" s="205"/>
      <c r="OH1217" s="206"/>
      <c r="OI1217" s="110"/>
      <c r="OJ1217" s="147"/>
      <c r="OK1217" s="109"/>
      <c r="OL1217" s="256"/>
      <c r="OM1217" s="204"/>
      <c r="ON1217" s="204"/>
      <c r="OO1217" s="205"/>
      <c r="OP1217" s="206"/>
      <c r="OQ1217" s="110"/>
      <c r="OR1217" s="147"/>
      <c r="OS1217" s="109"/>
      <c r="OT1217" s="256"/>
      <c r="OU1217" s="204"/>
      <c r="OV1217" s="204"/>
      <c r="OW1217" s="205"/>
      <c r="OX1217" s="206"/>
      <c r="OY1217" s="110"/>
      <c r="OZ1217" s="147"/>
      <c r="PA1217" s="109"/>
      <c r="PB1217" s="256"/>
      <c r="PC1217" s="204"/>
      <c r="PD1217" s="204"/>
      <c r="PE1217" s="205"/>
      <c r="PF1217" s="206"/>
      <c r="PG1217" s="110"/>
      <c r="PH1217" s="147"/>
      <c r="PI1217" s="109"/>
      <c r="PJ1217" s="256"/>
      <c r="PK1217" s="204"/>
      <c r="PL1217" s="204"/>
      <c r="PM1217" s="205"/>
      <c r="PN1217" s="206"/>
      <c r="PO1217" s="110"/>
      <c r="PP1217" s="147"/>
      <c r="PQ1217" s="109"/>
      <c r="PR1217" s="256"/>
      <c r="PS1217" s="204"/>
      <c r="PT1217" s="204"/>
      <c r="PU1217" s="205"/>
      <c r="PV1217" s="206"/>
      <c r="PW1217" s="110"/>
      <c r="PX1217" s="147"/>
      <c r="PY1217" s="109"/>
      <c r="PZ1217" s="256"/>
      <c r="QA1217" s="204"/>
      <c r="QB1217" s="204"/>
      <c r="QC1217" s="205"/>
      <c r="QD1217" s="206"/>
      <c r="QE1217" s="110"/>
      <c r="QF1217" s="147"/>
      <c r="QG1217" s="109"/>
      <c r="QH1217" s="256"/>
      <c r="QI1217" s="204"/>
      <c r="QJ1217" s="204"/>
      <c r="QK1217" s="205"/>
      <c r="QL1217" s="206"/>
      <c r="QM1217" s="110"/>
      <c r="QN1217" s="147"/>
      <c r="QO1217" s="109"/>
      <c r="QP1217" s="256"/>
      <c r="QQ1217" s="204"/>
      <c r="QR1217" s="204"/>
      <c r="QS1217" s="205"/>
      <c r="QT1217" s="206"/>
      <c r="QU1217" s="110"/>
      <c r="QV1217" s="147"/>
      <c r="QW1217" s="109"/>
      <c r="QX1217" s="256"/>
      <c r="QY1217" s="204"/>
      <c r="QZ1217" s="204"/>
      <c r="RA1217" s="205"/>
      <c r="RB1217" s="206"/>
      <c r="RC1217" s="110"/>
      <c r="RD1217" s="147"/>
      <c r="RE1217" s="109"/>
      <c r="RF1217" s="256"/>
      <c r="RG1217" s="204"/>
      <c r="RH1217" s="204"/>
      <c r="RI1217" s="205"/>
      <c r="RJ1217" s="206"/>
      <c r="RK1217" s="110"/>
      <c r="RL1217" s="147"/>
      <c r="RM1217" s="109"/>
      <c r="RN1217" s="256"/>
      <c r="RO1217" s="204"/>
      <c r="RP1217" s="204"/>
      <c r="RQ1217" s="205"/>
      <c r="RR1217" s="206"/>
      <c r="RS1217" s="110"/>
      <c r="RT1217" s="147"/>
      <c r="RU1217" s="109"/>
      <c r="RV1217" s="256"/>
      <c r="RW1217" s="204"/>
      <c r="RX1217" s="204"/>
      <c r="RY1217" s="205"/>
      <c r="RZ1217" s="206"/>
      <c r="SA1217" s="110"/>
      <c r="SB1217" s="147"/>
      <c r="SC1217" s="109"/>
      <c r="SD1217" s="256"/>
      <c r="SE1217" s="204"/>
      <c r="SF1217" s="204"/>
      <c r="SG1217" s="205"/>
      <c r="SH1217" s="206"/>
      <c r="SI1217" s="110"/>
      <c r="SJ1217" s="147"/>
      <c r="SK1217" s="109"/>
      <c r="SL1217" s="256"/>
      <c r="SM1217" s="204"/>
      <c r="SN1217" s="204"/>
      <c r="SO1217" s="205"/>
      <c r="SP1217" s="206"/>
      <c r="SQ1217" s="110"/>
      <c r="SR1217" s="147"/>
      <c r="SS1217" s="109"/>
      <c r="ST1217" s="256"/>
      <c r="SU1217" s="204"/>
      <c r="SV1217" s="204"/>
      <c r="SW1217" s="205"/>
      <c r="SX1217" s="206"/>
      <c r="SY1217" s="110"/>
      <c r="SZ1217" s="147"/>
      <c r="TA1217" s="109"/>
      <c r="TB1217" s="256"/>
      <c r="TC1217" s="204"/>
      <c r="TD1217" s="204"/>
      <c r="TE1217" s="205"/>
      <c r="TF1217" s="206"/>
      <c r="TG1217" s="110"/>
      <c r="TH1217" s="147"/>
      <c r="TI1217" s="109"/>
      <c r="TJ1217" s="256"/>
      <c r="TK1217" s="204"/>
      <c r="TL1217" s="204"/>
      <c r="TM1217" s="205"/>
      <c r="TN1217" s="206"/>
      <c r="TO1217" s="110"/>
      <c r="TP1217" s="147"/>
      <c r="TQ1217" s="109"/>
      <c r="TR1217" s="256"/>
      <c r="TS1217" s="204"/>
      <c r="TT1217" s="204"/>
      <c r="TU1217" s="205"/>
      <c r="TV1217" s="206"/>
      <c r="TW1217" s="110"/>
      <c r="TX1217" s="147"/>
      <c r="TY1217" s="109"/>
      <c r="TZ1217" s="256"/>
      <c r="UA1217" s="204"/>
      <c r="UB1217" s="204"/>
      <c r="UC1217" s="205"/>
      <c r="UD1217" s="206"/>
      <c r="UE1217" s="110"/>
      <c r="UF1217" s="147"/>
      <c r="UG1217" s="109"/>
      <c r="UH1217" s="256"/>
      <c r="UI1217" s="204"/>
      <c r="UJ1217" s="204"/>
      <c r="UK1217" s="205"/>
      <c r="UL1217" s="206"/>
      <c r="UM1217" s="110"/>
      <c r="UN1217" s="147"/>
      <c r="UO1217" s="109"/>
      <c r="UP1217" s="256"/>
      <c r="UQ1217" s="204"/>
      <c r="UR1217" s="204"/>
      <c r="US1217" s="205"/>
      <c r="UT1217" s="206"/>
      <c r="UU1217" s="110"/>
      <c r="UV1217" s="147"/>
      <c r="UW1217" s="109"/>
      <c r="UX1217" s="256"/>
      <c r="UY1217" s="204"/>
      <c r="UZ1217" s="204"/>
      <c r="VA1217" s="205"/>
      <c r="VB1217" s="206"/>
      <c r="VC1217" s="110"/>
      <c r="VD1217" s="147"/>
      <c r="VE1217" s="109"/>
      <c r="VF1217" s="256"/>
      <c r="VG1217" s="204"/>
      <c r="VH1217" s="204"/>
      <c r="VI1217" s="205"/>
      <c r="VJ1217" s="206"/>
      <c r="VK1217" s="110"/>
      <c r="VL1217" s="147"/>
      <c r="VM1217" s="109"/>
      <c r="VN1217" s="256"/>
      <c r="VO1217" s="204"/>
      <c r="VP1217" s="204"/>
      <c r="VQ1217" s="205"/>
      <c r="VR1217" s="206"/>
      <c r="VS1217" s="110"/>
      <c r="VT1217" s="147"/>
      <c r="VU1217" s="109"/>
      <c r="VV1217" s="256"/>
      <c r="VW1217" s="204"/>
      <c r="VX1217" s="204"/>
      <c r="VY1217" s="205"/>
      <c r="VZ1217" s="206"/>
      <c r="WA1217" s="110"/>
      <c r="WB1217" s="147"/>
      <c r="WC1217" s="109"/>
      <c r="WD1217" s="256"/>
      <c r="WE1217" s="204"/>
      <c r="WF1217" s="204"/>
      <c r="WG1217" s="205"/>
      <c r="WH1217" s="206"/>
      <c r="WI1217" s="110"/>
      <c r="WJ1217" s="147"/>
      <c r="WK1217" s="109"/>
      <c r="WL1217" s="256"/>
      <c r="WM1217" s="204"/>
      <c r="WN1217" s="204"/>
      <c r="WO1217" s="205"/>
      <c r="WP1217" s="206"/>
      <c r="WQ1217" s="110"/>
      <c r="WR1217" s="147"/>
      <c r="WS1217" s="109"/>
      <c r="WT1217" s="256"/>
      <c r="WU1217" s="204"/>
      <c r="WV1217" s="204"/>
      <c r="WW1217" s="205"/>
      <c r="WX1217" s="206"/>
      <c r="WY1217" s="110"/>
      <c r="WZ1217" s="147"/>
      <c r="XA1217" s="109"/>
      <c r="XB1217" s="256"/>
      <c r="XC1217" s="204"/>
      <c r="XD1217" s="204"/>
      <c r="XE1217" s="205"/>
      <c r="XF1217" s="206"/>
      <c r="XG1217" s="110"/>
      <c r="XH1217" s="147"/>
      <c r="XI1217" s="109"/>
      <c r="XJ1217" s="256"/>
      <c r="XK1217" s="204"/>
      <c r="XL1217" s="204"/>
      <c r="XM1217" s="205"/>
      <c r="XN1217" s="206"/>
      <c r="XO1217" s="110"/>
      <c r="XP1217" s="147"/>
      <c r="XQ1217" s="109"/>
      <c r="XR1217" s="256"/>
      <c r="XS1217" s="204"/>
      <c r="XT1217" s="204"/>
      <c r="XU1217" s="205"/>
      <c r="XV1217" s="206"/>
      <c r="XW1217" s="110"/>
      <c r="XX1217" s="147"/>
      <c r="XY1217" s="109"/>
      <c r="XZ1217" s="256"/>
      <c r="YA1217" s="204"/>
      <c r="YB1217" s="204"/>
      <c r="YC1217" s="205"/>
      <c r="YD1217" s="206"/>
      <c r="YE1217" s="110"/>
      <c r="YF1217" s="147"/>
      <c r="YG1217" s="109"/>
      <c r="YH1217" s="256"/>
      <c r="YI1217" s="204"/>
      <c r="YJ1217" s="204"/>
      <c r="YK1217" s="205"/>
      <c r="YL1217" s="206"/>
      <c r="YM1217" s="110"/>
      <c r="YN1217" s="147"/>
      <c r="YO1217" s="109"/>
      <c r="YP1217" s="256"/>
      <c r="YQ1217" s="204"/>
      <c r="YR1217" s="204"/>
      <c r="YS1217" s="205"/>
      <c r="YT1217" s="206"/>
      <c r="YU1217" s="110"/>
      <c r="YV1217" s="147"/>
      <c r="YW1217" s="109"/>
      <c r="YX1217" s="256"/>
      <c r="YY1217" s="204"/>
      <c r="YZ1217" s="204"/>
      <c r="ZA1217" s="205"/>
      <c r="ZB1217" s="206"/>
      <c r="ZC1217" s="110"/>
      <c r="ZD1217" s="147"/>
      <c r="ZE1217" s="109"/>
      <c r="ZF1217" s="256"/>
      <c r="ZG1217" s="204"/>
      <c r="ZH1217" s="204"/>
      <c r="ZI1217" s="205"/>
      <c r="ZJ1217" s="206"/>
      <c r="ZK1217" s="110"/>
      <c r="ZL1217" s="147"/>
      <c r="ZM1217" s="109"/>
      <c r="ZN1217" s="256"/>
      <c r="ZO1217" s="204"/>
      <c r="ZP1217" s="204"/>
      <c r="ZQ1217" s="205"/>
      <c r="ZR1217" s="206"/>
      <c r="ZS1217" s="110"/>
      <c r="ZT1217" s="147"/>
      <c r="ZU1217" s="109"/>
      <c r="ZV1217" s="256"/>
      <c r="ZW1217" s="204"/>
      <c r="ZX1217" s="204"/>
      <c r="ZY1217" s="205"/>
      <c r="ZZ1217" s="206"/>
      <c r="AAA1217" s="110"/>
      <c r="AAB1217" s="147"/>
      <c r="AAC1217" s="109"/>
      <c r="AAD1217" s="256"/>
      <c r="AAE1217" s="204"/>
      <c r="AAF1217" s="204"/>
      <c r="AAG1217" s="205"/>
      <c r="AAH1217" s="206"/>
      <c r="AAI1217" s="110"/>
      <c r="AAJ1217" s="147"/>
      <c r="AAK1217" s="109"/>
      <c r="AAL1217" s="256"/>
      <c r="AAM1217" s="204"/>
      <c r="AAN1217" s="204"/>
      <c r="AAO1217" s="205"/>
      <c r="AAP1217" s="206"/>
      <c r="AAQ1217" s="110"/>
      <c r="AAR1217" s="147"/>
      <c r="AAS1217" s="109"/>
      <c r="AAT1217" s="256"/>
      <c r="AAU1217" s="204"/>
      <c r="AAV1217" s="204"/>
      <c r="AAW1217" s="205"/>
      <c r="AAX1217" s="206"/>
      <c r="AAY1217" s="110"/>
      <c r="AAZ1217" s="147"/>
      <c r="ABA1217" s="109"/>
      <c r="ABB1217" s="256"/>
      <c r="ABC1217" s="204"/>
      <c r="ABD1217" s="204"/>
      <c r="ABE1217" s="205"/>
      <c r="ABF1217" s="206"/>
      <c r="ABG1217" s="110"/>
      <c r="ABH1217" s="147"/>
      <c r="ABI1217" s="109"/>
      <c r="ABJ1217" s="256"/>
      <c r="ABK1217" s="204"/>
      <c r="ABL1217" s="204"/>
      <c r="ABM1217" s="205"/>
      <c r="ABN1217" s="206"/>
      <c r="ABO1217" s="110"/>
      <c r="ABP1217" s="147"/>
      <c r="ABQ1217" s="109"/>
      <c r="ABR1217" s="256"/>
      <c r="ABS1217" s="204"/>
      <c r="ABT1217" s="204"/>
      <c r="ABU1217" s="205"/>
      <c r="ABV1217" s="206"/>
      <c r="ABW1217" s="110"/>
      <c r="ABX1217" s="147"/>
      <c r="ABY1217" s="109"/>
      <c r="ABZ1217" s="256"/>
      <c r="ACA1217" s="204"/>
      <c r="ACB1217" s="204"/>
      <c r="ACC1217" s="205"/>
      <c r="ACD1217" s="206"/>
      <c r="ACE1217" s="110"/>
      <c r="ACF1217" s="147"/>
      <c r="ACG1217" s="109"/>
      <c r="ACH1217" s="256"/>
      <c r="ACI1217" s="204"/>
      <c r="ACJ1217" s="204"/>
      <c r="ACK1217" s="205"/>
      <c r="ACL1217" s="206"/>
      <c r="ACM1217" s="110"/>
      <c r="ACN1217" s="147"/>
      <c r="ACO1217" s="109"/>
      <c r="ACP1217" s="256"/>
      <c r="ACQ1217" s="204"/>
      <c r="ACR1217" s="204"/>
      <c r="ACS1217" s="205"/>
      <c r="ACT1217" s="206"/>
      <c r="ACU1217" s="110"/>
      <c r="ACV1217" s="147"/>
      <c r="ACW1217" s="109"/>
      <c r="ACX1217" s="256"/>
      <c r="ACY1217" s="204"/>
      <c r="ACZ1217" s="204"/>
      <c r="ADA1217" s="205"/>
      <c r="ADB1217" s="206"/>
      <c r="ADC1217" s="110"/>
      <c r="ADD1217" s="147"/>
      <c r="ADE1217" s="109"/>
      <c r="ADF1217" s="256"/>
      <c r="ADG1217" s="204"/>
      <c r="ADH1217" s="204"/>
      <c r="ADI1217" s="205"/>
      <c r="ADJ1217" s="206"/>
      <c r="ADK1217" s="110"/>
      <c r="ADL1217" s="147"/>
      <c r="ADM1217" s="109"/>
      <c r="ADN1217" s="256"/>
      <c r="ADO1217" s="204"/>
      <c r="ADP1217" s="204"/>
      <c r="ADQ1217" s="205"/>
      <c r="ADR1217" s="206"/>
      <c r="ADS1217" s="110"/>
      <c r="ADT1217" s="147"/>
      <c r="ADU1217" s="109"/>
      <c r="ADV1217" s="256"/>
      <c r="ADW1217" s="204"/>
      <c r="ADX1217" s="204"/>
      <c r="ADY1217" s="205"/>
      <c r="ADZ1217" s="206"/>
      <c r="AEA1217" s="110"/>
      <c r="AEB1217" s="147"/>
      <c r="AEC1217" s="109"/>
      <c r="AED1217" s="256"/>
      <c r="AEE1217" s="204"/>
      <c r="AEF1217" s="204"/>
      <c r="AEG1217" s="205"/>
      <c r="AEH1217" s="206"/>
      <c r="AEI1217" s="110"/>
      <c r="AEJ1217" s="147"/>
      <c r="AEK1217" s="109"/>
      <c r="AEL1217" s="256"/>
      <c r="AEM1217" s="204"/>
      <c r="AEN1217" s="204"/>
      <c r="AEO1217" s="205"/>
      <c r="AEP1217" s="206"/>
      <c r="AEQ1217" s="110"/>
      <c r="AER1217" s="147"/>
      <c r="AES1217" s="109"/>
      <c r="AET1217" s="256"/>
      <c r="AEU1217" s="204"/>
      <c r="AEV1217" s="204"/>
      <c r="AEW1217" s="205"/>
      <c r="AEX1217" s="206"/>
      <c r="AEY1217" s="110"/>
      <c r="AEZ1217" s="147"/>
      <c r="AFA1217" s="109"/>
      <c r="AFB1217" s="256"/>
      <c r="AFC1217" s="204"/>
      <c r="AFD1217" s="204"/>
      <c r="AFE1217" s="205"/>
      <c r="AFF1217" s="206"/>
      <c r="AFG1217" s="110"/>
      <c r="AFH1217" s="147"/>
      <c r="AFI1217" s="109"/>
      <c r="AFJ1217" s="256"/>
      <c r="AFK1217" s="204"/>
      <c r="AFL1217" s="204"/>
      <c r="AFM1217" s="205"/>
      <c r="AFN1217" s="206"/>
      <c r="AFO1217" s="110"/>
      <c r="AFP1217" s="147"/>
      <c r="AFQ1217" s="109"/>
      <c r="AFR1217" s="256"/>
      <c r="AFS1217" s="204"/>
      <c r="AFT1217" s="204"/>
      <c r="AFU1217" s="205"/>
      <c r="AFV1217" s="206"/>
      <c r="AFW1217" s="110"/>
      <c r="AFX1217" s="147"/>
      <c r="AFY1217" s="109"/>
      <c r="AFZ1217" s="256"/>
      <c r="AGA1217" s="204"/>
      <c r="AGB1217" s="204"/>
      <c r="AGC1217" s="205"/>
      <c r="AGD1217" s="206"/>
      <c r="AGE1217" s="110"/>
      <c r="AGF1217" s="147"/>
      <c r="AGG1217" s="109"/>
      <c r="AGH1217" s="256"/>
      <c r="AGI1217" s="204"/>
      <c r="AGJ1217" s="204"/>
      <c r="AGK1217" s="205"/>
      <c r="AGL1217" s="206"/>
      <c r="AGM1217" s="110"/>
      <c r="AGN1217" s="147"/>
      <c r="AGO1217" s="109"/>
      <c r="AGP1217" s="256"/>
      <c r="AGQ1217" s="204"/>
      <c r="AGR1217" s="204"/>
      <c r="AGS1217" s="205"/>
      <c r="AGT1217" s="206"/>
      <c r="AGU1217" s="110"/>
      <c r="AGV1217" s="147"/>
      <c r="AGW1217" s="109"/>
      <c r="AGX1217" s="256"/>
      <c r="AGY1217" s="204"/>
      <c r="AGZ1217" s="204"/>
      <c r="AHA1217" s="205"/>
      <c r="AHB1217" s="206"/>
      <c r="AHC1217" s="110"/>
      <c r="AHD1217" s="147"/>
      <c r="AHE1217" s="109"/>
      <c r="AHF1217" s="256"/>
      <c r="AHG1217" s="204"/>
      <c r="AHH1217" s="204"/>
      <c r="AHI1217" s="205"/>
      <c r="AHJ1217" s="206"/>
      <c r="AHK1217" s="110"/>
      <c r="AHL1217" s="147"/>
      <c r="AHM1217" s="109"/>
      <c r="AHN1217" s="256"/>
      <c r="AHO1217" s="204"/>
      <c r="AHP1217" s="204"/>
      <c r="AHQ1217" s="205"/>
      <c r="AHR1217" s="206"/>
      <c r="AHS1217" s="110"/>
      <c r="AHT1217" s="147"/>
      <c r="AHU1217" s="109"/>
      <c r="AHV1217" s="256"/>
      <c r="AHW1217" s="204"/>
      <c r="AHX1217" s="204"/>
      <c r="AHY1217" s="205"/>
      <c r="AHZ1217" s="206"/>
      <c r="AIA1217" s="110"/>
      <c r="AIB1217" s="147"/>
      <c r="AIC1217" s="109"/>
      <c r="AID1217" s="256"/>
      <c r="AIE1217" s="204"/>
      <c r="AIF1217" s="204"/>
      <c r="AIG1217" s="205"/>
      <c r="AIH1217" s="206"/>
      <c r="AII1217" s="110"/>
      <c r="AIJ1217" s="147"/>
      <c r="AIK1217" s="109"/>
      <c r="AIL1217" s="256"/>
      <c r="AIM1217" s="204"/>
      <c r="AIN1217" s="204"/>
      <c r="AIO1217" s="205"/>
      <c r="AIP1217" s="206"/>
      <c r="AIQ1217" s="110"/>
      <c r="AIR1217" s="147"/>
      <c r="AIS1217" s="109"/>
      <c r="AIT1217" s="256"/>
      <c r="AIU1217" s="204"/>
      <c r="AIV1217" s="204"/>
      <c r="AIW1217" s="205"/>
      <c r="AIX1217" s="206"/>
      <c r="AIY1217" s="110"/>
      <c r="AIZ1217" s="147"/>
      <c r="AJA1217" s="109"/>
      <c r="AJB1217" s="256"/>
      <c r="AJC1217" s="204"/>
      <c r="AJD1217" s="204"/>
      <c r="AJE1217" s="205"/>
      <c r="AJF1217" s="206"/>
      <c r="AJG1217" s="110"/>
      <c r="AJH1217" s="147"/>
      <c r="AJI1217" s="109"/>
      <c r="AJJ1217" s="256"/>
      <c r="AJK1217" s="204"/>
      <c r="AJL1217" s="204"/>
      <c r="AJM1217" s="205"/>
      <c r="AJN1217" s="206"/>
      <c r="AJO1217" s="110"/>
      <c r="AJP1217" s="147"/>
      <c r="AJQ1217" s="109"/>
      <c r="AJR1217" s="256"/>
      <c r="AJS1217" s="204"/>
      <c r="AJT1217" s="204"/>
      <c r="AJU1217" s="205"/>
      <c r="AJV1217" s="206"/>
      <c r="AJW1217" s="110"/>
      <c r="AJX1217" s="147"/>
      <c r="AJY1217" s="109"/>
      <c r="AJZ1217" s="256"/>
      <c r="AKA1217" s="204"/>
      <c r="AKB1217" s="204"/>
      <c r="AKC1217" s="205"/>
      <c r="AKD1217" s="206"/>
      <c r="AKE1217" s="110"/>
      <c r="AKF1217" s="147"/>
      <c r="AKG1217" s="109"/>
      <c r="AKH1217" s="256"/>
      <c r="AKI1217" s="204"/>
      <c r="AKJ1217" s="204"/>
      <c r="AKK1217" s="205"/>
      <c r="AKL1217" s="206"/>
      <c r="AKM1217" s="110"/>
      <c r="AKN1217" s="147"/>
      <c r="AKO1217" s="109"/>
      <c r="AKP1217" s="256"/>
      <c r="AKQ1217" s="204"/>
      <c r="AKR1217" s="204"/>
      <c r="AKS1217" s="205"/>
      <c r="AKT1217" s="206"/>
      <c r="AKU1217" s="110"/>
      <c r="AKV1217" s="147"/>
      <c r="AKW1217" s="109"/>
      <c r="AKX1217" s="256"/>
      <c r="AKY1217" s="204"/>
      <c r="AKZ1217" s="204"/>
      <c r="ALA1217" s="205"/>
      <c r="ALB1217" s="206"/>
      <c r="ALC1217" s="110"/>
      <c r="ALD1217" s="147"/>
      <c r="ALE1217" s="109"/>
      <c r="ALF1217" s="256"/>
      <c r="ALG1217" s="204"/>
      <c r="ALH1217" s="204"/>
      <c r="ALI1217" s="205"/>
      <c r="ALJ1217" s="206"/>
      <c r="ALK1217" s="110"/>
      <c r="ALL1217" s="147"/>
      <c r="ALM1217" s="109"/>
      <c r="ALN1217" s="256"/>
      <c r="ALO1217" s="204"/>
      <c r="ALP1217" s="204"/>
      <c r="ALQ1217" s="205"/>
      <c r="ALR1217" s="206"/>
      <c r="ALS1217" s="110"/>
      <c r="ALT1217" s="147"/>
      <c r="ALU1217" s="109"/>
      <c r="ALV1217" s="256"/>
      <c r="ALW1217" s="204"/>
      <c r="ALX1217" s="204"/>
      <c r="ALY1217" s="205"/>
      <c r="ALZ1217" s="206"/>
      <c r="AMA1217" s="110"/>
      <c r="AMB1217" s="147"/>
      <c r="AMC1217" s="109"/>
      <c r="AMD1217" s="256"/>
      <c r="AME1217" s="204"/>
      <c r="AMF1217" s="204"/>
      <c r="AMG1217" s="205"/>
      <c r="AMH1217" s="206"/>
      <c r="AMI1217" s="110"/>
      <c r="AMJ1217" s="147"/>
      <c r="AMK1217" s="109"/>
      <c r="AML1217" s="256"/>
      <c r="AMM1217" s="204"/>
      <c r="AMN1217" s="204"/>
      <c r="AMO1217" s="205"/>
      <c r="AMP1217" s="206"/>
      <c r="AMQ1217" s="110"/>
      <c r="AMR1217" s="147"/>
      <c r="AMS1217" s="109"/>
      <c r="AMT1217" s="256"/>
      <c r="AMU1217" s="204"/>
      <c r="AMV1217" s="204"/>
      <c r="AMW1217" s="205"/>
      <c r="AMX1217" s="206"/>
      <c r="AMY1217" s="110"/>
      <c r="AMZ1217" s="147"/>
      <c r="ANA1217" s="109"/>
      <c r="ANB1217" s="256"/>
      <c r="ANC1217" s="204"/>
      <c r="AND1217" s="204"/>
      <c r="ANE1217" s="205"/>
      <c r="ANF1217" s="206"/>
      <c r="ANG1217" s="110"/>
      <c r="ANH1217" s="147"/>
      <c r="ANI1217" s="109"/>
      <c r="ANJ1217" s="256"/>
      <c r="ANK1217" s="204"/>
      <c r="ANL1217" s="204"/>
      <c r="ANM1217" s="205"/>
      <c r="ANN1217" s="206"/>
      <c r="ANO1217" s="110"/>
      <c r="ANP1217" s="147"/>
      <c r="ANQ1217" s="109"/>
      <c r="ANR1217" s="256"/>
      <c r="ANS1217" s="204"/>
      <c r="ANT1217" s="204"/>
      <c r="ANU1217" s="205"/>
      <c r="ANV1217" s="206"/>
      <c r="ANW1217" s="110"/>
      <c r="ANX1217" s="147"/>
      <c r="ANY1217" s="109"/>
      <c r="ANZ1217" s="256"/>
      <c r="AOA1217" s="204"/>
      <c r="AOB1217" s="204"/>
      <c r="AOC1217" s="205"/>
      <c r="AOD1217" s="206"/>
      <c r="AOE1217" s="110"/>
      <c r="AOF1217" s="147"/>
      <c r="AOG1217" s="109"/>
      <c r="AOH1217" s="256"/>
      <c r="AOI1217" s="204"/>
      <c r="AOJ1217" s="204"/>
      <c r="AOK1217" s="205"/>
      <c r="AOL1217" s="206"/>
      <c r="AOM1217" s="110"/>
      <c r="AON1217" s="147"/>
      <c r="AOO1217" s="109"/>
      <c r="AOP1217" s="256"/>
      <c r="AOQ1217" s="204"/>
      <c r="AOR1217" s="204"/>
      <c r="AOS1217" s="205"/>
      <c r="AOT1217" s="206"/>
      <c r="AOU1217" s="110"/>
      <c r="AOV1217" s="147"/>
      <c r="AOW1217" s="109"/>
      <c r="AOX1217" s="256"/>
      <c r="AOY1217" s="204"/>
      <c r="AOZ1217" s="204"/>
      <c r="APA1217" s="205"/>
      <c r="APB1217" s="206"/>
      <c r="APC1217" s="110"/>
      <c r="APD1217" s="147"/>
      <c r="APE1217" s="109"/>
      <c r="APF1217" s="256"/>
      <c r="APG1217" s="204"/>
      <c r="APH1217" s="204"/>
      <c r="API1217" s="205"/>
      <c r="APJ1217" s="206"/>
      <c r="APK1217" s="110"/>
      <c r="APL1217" s="147"/>
      <c r="APM1217" s="109"/>
      <c r="APN1217" s="256"/>
      <c r="APO1217" s="204"/>
      <c r="APP1217" s="204"/>
      <c r="APQ1217" s="205"/>
      <c r="APR1217" s="206"/>
      <c r="APS1217" s="110"/>
      <c r="APT1217" s="147"/>
      <c r="APU1217" s="109"/>
      <c r="APV1217" s="256"/>
      <c r="APW1217" s="204"/>
      <c r="APX1217" s="204"/>
      <c r="APY1217" s="205"/>
      <c r="APZ1217" s="206"/>
      <c r="AQA1217" s="110"/>
      <c r="AQB1217" s="147"/>
      <c r="AQC1217" s="109"/>
      <c r="AQD1217" s="256"/>
      <c r="AQE1217" s="204"/>
      <c r="AQF1217" s="204"/>
      <c r="AQG1217" s="205"/>
      <c r="AQH1217" s="206"/>
      <c r="AQI1217" s="110"/>
      <c r="AQJ1217" s="147"/>
      <c r="AQK1217" s="109"/>
      <c r="AQL1217" s="256"/>
      <c r="AQM1217" s="204"/>
      <c r="AQN1217" s="204"/>
      <c r="AQO1217" s="205"/>
      <c r="AQP1217" s="206"/>
      <c r="AQQ1217" s="110"/>
      <c r="AQR1217" s="147"/>
      <c r="AQS1217" s="109"/>
      <c r="AQT1217" s="256"/>
      <c r="AQU1217" s="204"/>
      <c r="AQV1217" s="204"/>
      <c r="AQW1217" s="205"/>
      <c r="AQX1217" s="206"/>
      <c r="AQY1217" s="110"/>
      <c r="AQZ1217" s="147"/>
      <c r="ARA1217" s="109"/>
      <c r="ARB1217" s="256"/>
      <c r="ARC1217" s="204"/>
      <c r="ARD1217" s="204"/>
      <c r="ARE1217" s="205"/>
      <c r="ARF1217" s="206"/>
      <c r="ARG1217" s="110"/>
      <c r="ARH1217" s="147"/>
      <c r="ARI1217" s="109"/>
      <c r="ARJ1217" s="256"/>
      <c r="ARK1217" s="204"/>
      <c r="ARL1217" s="204"/>
      <c r="ARM1217" s="205"/>
      <c r="ARN1217" s="206"/>
      <c r="ARO1217" s="110"/>
      <c r="ARP1217" s="147"/>
      <c r="ARQ1217" s="109"/>
      <c r="ARR1217" s="256"/>
      <c r="ARS1217" s="204"/>
      <c r="ART1217" s="204"/>
      <c r="ARU1217" s="205"/>
      <c r="ARV1217" s="206"/>
      <c r="ARW1217" s="110"/>
      <c r="ARX1217" s="147"/>
      <c r="ARY1217" s="109"/>
      <c r="ARZ1217" s="256"/>
      <c r="ASA1217" s="204"/>
      <c r="ASB1217" s="204"/>
      <c r="ASC1217" s="205"/>
      <c r="ASD1217" s="206"/>
      <c r="ASE1217" s="110"/>
      <c r="ASF1217" s="147"/>
      <c r="ASG1217" s="109"/>
      <c r="ASH1217" s="256"/>
      <c r="ASI1217" s="204"/>
      <c r="ASJ1217" s="204"/>
      <c r="ASK1217" s="205"/>
      <c r="ASL1217" s="206"/>
      <c r="ASM1217" s="110"/>
      <c r="ASN1217" s="147"/>
      <c r="ASO1217" s="109"/>
      <c r="ASP1217" s="256"/>
      <c r="ASQ1217" s="204"/>
      <c r="ASR1217" s="204"/>
      <c r="ASS1217" s="205"/>
      <c r="AST1217" s="206"/>
      <c r="ASU1217" s="110"/>
      <c r="ASV1217" s="147"/>
      <c r="ASW1217" s="109"/>
      <c r="ASX1217" s="256"/>
      <c r="ASY1217" s="204"/>
      <c r="ASZ1217" s="204"/>
      <c r="ATA1217" s="205"/>
      <c r="ATB1217" s="206"/>
      <c r="ATC1217" s="110"/>
      <c r="ATD1217" s="147"/>
      <c r="ATE1217" s="109"/>
      <c r="ATF1217" s="256"/>
      <c r="ATG1217" s="204"/>
      <c r="ATH1217" s="204"/>
      <c r="ATI1217" s="205"/>
      <c r="ATJ1217" s="206"/>
      <c r="ATK1217" s="110"/>
      <c r="ATL1217" s="147"/>
      <c r="ATM1217" s="109"/>
      <c r="ATN1217" s="256"/>
      <c r="ATO1217" s="204"/>
      <c r="ATP1217" s="204"/>
      <c r="ATQ1217" s="205"/>
      <c r="ATR1217" s="206"/>
      <c r="ATS1217" s="110"/>
      <c r="ATT1217" s="147"/>
      <c r="ATU1217" s="109"/>
      <c r="ATV1217" s="256"/>
      <c r="ATW1217" s="204"/>
      <c r="ATX1217" s="204"/>
      <c r="ATY1217" s="205"/>
      <c r="ATZ1217" s="206"/>
      <c r="AUA1217" s="110"/>
      <c r="AUB1217" s="147"/>
      <c r="AUC1217" s="109"/>
      <c r="AUD1217" s="256"/>
      <c r="AUE1217" s="204"/>
      <c r="AUF1217" s="204"/>
      <c r="AUG1217" s="205"/>
      <c r="AUH1217" s="206"/>
      <c r="AUI1217" s="110"/>
      <c r="AUJ1217" s="147"/>
      <c r="AUK1217" s="109"/>
      <c r="AUL1217" s="256"/>
      <c r="AUM1217" s="204"/>
      <c r="AUN1217" s="204"/>
      <c r="AUO1217" s="205"/>
      <c r="AUP1217" s="206"/>
      <c r="AUQ1217" s="110"/>
      <c r="AUR1217" s="147"/>
      <c r="AUS1217" s="109"/>
      <c r="AUT1217" s="256"/>
      <c r="AUU1217" s="204"/>
      <c r="AUV1217" s="204"/>
      <c r="AUW1217" s="205"/>
      <c r="AUX1217" s="206"/>
      <c r="AUY1217" s="110"/>
      <c r="AUZ1217" s="147"/>
      <c r="AVA1217" s="109"/>
      <c r="AVB1217" s="256"/>
      <c r="AVC1217" s="204"/>
      <c r="AVD1217" s="204"/>
      <c r="AVE1217" s="205"/>
      <c r="AVF1217" s="206"/>
      <c r="AVG1217" s="110"/>
      <c r="AVH1217" s="147"/>
      <c r="AVI1217" s="109"/>
      <c r="AVJ1217" s="256"/>
      <c r="AVK1217" s="204"/>
      <c r="AVL1217" s="204"/>
      <c r="AVM1217" s="205"/>
      <c r="AVN1217" s="206"/>
      <c r="AVO1217" s="110"/>
      <c r="AVP1217" s="147"/>
      <c r="AVQ1217" s="109"/>
      <c r="AVR1217" s="256"/>
      <c r="AVS1217" s="204"/>
      <c r="AVT1217" s="204"/>
      <c r="AVU1217" s="205"/>
      <c r="AVV1217" s="206"/>
      <c r="AVW1217" s="110"/>
      <c r="AVX1217" s="147"/>
      <c r="AVY1217" s="109"/>
      <c r="AVZ1217" s="256"/>
      <c r="AWA1217" s="204"/>
      <c r="AWB1217" s="204"/>
      <c r="AWC1217" s="205"/>
      <c r="AWD1217" s="206"/>
      <c r="AWE1217" s="110"/>
      <c r="AWF1217" s="147"/>
      <c r="AWG1217" s="109"/>
      <c r="AWH1217" s="256"/>
      <c r="AWI1217" s="204"/>
      <c r="AWJ1217" s="204"/>
      <c r="AWK1217" s="205"/>
      <c r="AWL1217" s="206"/>
      <c r="AWM1217" s="110"/>
      <c r="AWN1217" s="147"/>
      <c r="AWO1217" s="109"/>
      <c r="AWP1217" s="256"/>
      <c r="AWQ1217" s="204"/>
      <c r="AWR1217" s="204"/>
      <c r="AWS1217" s="205"/>
      <c r="AWT1217" s="206"/>
      <c r="AWU1217" s="110"/>
      <c r="AWV1217" s="147"/>
      <c r="AWW1217" s="109"/>
      <c r="AWX1217" s="256"/>
      <c r="AWY1217" s="204"/>
      <c r="AWZ1217" s="204"/>
      <c r="AXA1217" s="205"/>
      <c r="AXB1217" s="206"/>
      <c r="AXC1217" s="110"/>
      <c r="AXD1217" s="147"/>
      <c r="AXE1217" s="109"/>
      <c r="AXF1217" s="256"/>
      <c r="AXG1217" s="204"/>
      <c r="AXH1217" s="204"/>
      <c r="AXI1217" s="205"/>
      <c r="AXJ1217" s="206"/>
      <c r="AXK1217" s="110"/>
      <c r="AXL1217" s="147"/>
      <c r="AXM1217" s="109"/>
      <c r="AXN1217" s="256"/>
      <c r="AXO1217" s="204"/>
      <c r="AXP1217" s="204"/>
      <c r="AXQ1217" s="205"/>
      <c r="AXR1217" s="206"/>
      <c r="AXS1217" s="110"/>
      <c r="AXT1217" s="147"/>
      <c r="AXU1217" s="109"/>
      <c r="AXV1217" s="256"/>
      <c r="AXW1217" s="204"/>
      <c r="AXX1217" s="204"/>
      <c r="AXY1217" s="205"/>
      <c r="AXZ1217" s="206"/>
      <c r="AYA1217" s="110"/>
      <c r="AYB1217" s="147"/>
      <c r="AYC1217" s="109"/>
      <c r="AYD1217" s="256"/>
      <c r="AYE1217" s="204"/>
      <c r="AYF1217" s="204"/>
      <c r="AYG1217" s="205"/>
      <c r="AYH1217" s="206"/>
      <c r="AYI1217" s="110"/>
      <c r="AYJ1217" s="147"/>
      <c r="AYK1217" s="109"/>
      <c r="AYL1217" s="256"/>
      <c r="AYM1217" s="204"/>
      <c r="AYN1217" s="204"/>
      <c r="AYO1217" s="205"/>
      <c r="AYP1217" s="206"/>
      <c r="AYQ1217" s="110"/>
      <c r="AYR1217" s="147"/>
      <c r="AYS1217" s="109"/>
      <c r="AYT1217" s="256"/>
      <c r="AYU1217" s="204"/>
      <c r="AYV1217" s="204"/>
      <c r="AYW1217" s="205"/>
      <c r="AYX1217" s="206"/>
      <c r="AYY1217" s="110"/>
      <c r="AYZ1217" s="147"/>
      <c r="AZA1217" s="109"/>
      <c r="AZB1217" s="256"/>
      <c r="AZC1217" s="204"/>
      <c r="AZD1217" s="204"/>
      <c r="AZE1217" s="205"/>
      <c r="AZF1217" s="206"/>
      <c r="AZG1217" s="110"/>
      <c r="AZH1217" s="147"/>
      <c r="AZI1217" s="109"/>
      <c r="AZJ1217" s="256"/>
      <c r="AZK1217" s="204"/>
      <c r="AZL1217" s="204"/>
      <c r="AZM1217" s="205"/>
      <c r="AZN1217" s="206"/>
      <c r="AZO1217" s="110"/>
      <c r="AZP1217" s="147"/>
      <c r="AZQ1217" s="109"/>
      <c r="AZR1217" s="256"/>
      <c r="AZS1217" s="204"/>
      <c r="AZT1217" s="204"/>
      <c r="AZU1217" s="205"/>
      <c r="AZV1217" s="206"/>
      <c r="AZW1217" s="110"/>
      <c r="AZX1217" s="147"/>
      <c r="AZY1217" s="109"/>
      <c r="AZZ1217" s="256"/>
      <c r="BAA1217" s="204"/>
      <c r="BAB1217" s="204"/>
      <c r="BAC1217" s="205"/>
      <c r="BAD1217" s="206"/>
      <c r="BAE1217" s="110"/>
      <c r="BAF1217" s="147"/>
      <c r="BAG1217" s="109"/>
      <c r="BAH1217" s="256"/>
      <c r="BAI1217" s="204"/>
      <c r="BAJ1217" s="204"/>
      <c r="BAK1217" s="205"/>
      <c r="BAL1217" s="206"/>
      <c r="BAM1217" s="110"/>
      <c r="BAN1217" s="147"/>
      <c r="BAO1217" s="109"/>
      <c r="BAP1217" s="256"/>
      <c r="BAQ1217" s="204"/>
      <c r="BAR1217" s="204"/>
      <c r="BAS1217" s="205"/>
      <c r="BAT1217" s="206"/>
      <c r="BAU1217" s="110"/>
      <c r="BAV1217" s="147"/>
      <c r="BAW1217" s="109"/>
      <c r="BAX1217" s="256"/>
      <c r="BAY1217" s="204"/>
      <c r="BAZ1217" s="204"/>
      <c r="BBA1217" s="205"/>
      <c r="BBB1217" s="206"/>
      <c r="BBC1217" s="110"/>
      <c r="BBD1217" s="147"/>
      <c r="BBE1217" s="109"/>
      <c r="BBF1217" s="256"/>
      <c r="BBG1217" s="204"/>
      <c r="BBH1217" s="204"/>
      <c r="BBI1217" s="205"/>
      <c r="BBJ1217" s="206"/>
      <c r="BBK1217" s="110"/>
      <c r="BBL1217" s="147"/>
      <c r="BBM1217" s="109"/>
      <c r="BBN1217" s="256"/>
      <c r="BBO1217" s="204"/>
      <c r="BBP1217" s="204"/>
      <c r="BBQ1217" s="205"/>
      <c r="BBR1217" s="206"/>
      <c r="BBS1217" s="110"/>
      <c r="BBT1217" s="147"/>
      <c r="BBU1217" s="109"/>
      <c r="BBV1217" s="256"/>
      <c r="BBW1217" s="204"/>
      <c r="BBX1217" s="204"/>
      <c r="BBY1217" s="205"/>
      <c r="BBZ1217" s="206"/>
      <c r="BCA1217" s="110"/>
      <c r="BCB1217" s="147"/>
      <c r="BCC1217" s="109"/>
      <c r="BCD1217" s="256"/>
      <c r="BCE1217" s="204"/>
      <c r="BCF1217" s="204"/>
      <c r="BCG1217" s="205"/>
      <c r="BCH1217" s="206"/>
      <c r="BCI1217" s="110"/>
      <c r="BCJ1217" s="147"/>
      <c r="BCK1217" s="109"/>
      <c r="BCL1217" s="256"/>
      <c r="BCM1217" s="204"/>
      <c r="BCN1217" s="204"/>
      <c r="BCO1217" s="205"/>
      <c r="BCP1217" s="206"/>
      <c r="BCQ1217" s="110"/>
      <c r="BCR1217" s="147"/>
      <c r="BCS1217" s="109"/>
      <c r="BCT1217" s="256"/>
      <c r="BCU1217" s="204"/>
      <c r="BCV1217" s="204"/>
      <c r="BCW1217" s="205"/>
      <c r="BCX1217" s="206"/>
      <c r="BCY1217" s="110"/>
      <c r="BCZ1217" s="147"/>
      <c r="BDA1217" s="109"/>
      <c r="BDB1217" s="256"/>
      <c r="BDC1217" s="204"/>
      <c r="BDD1217" s="204"/>
      <c r="BDE1217" s="205"/>
      <c r="BDF1217" s="206"/>
      <c r="BDG1217" s="110"/>
      <c r="BDH1217" s="147"/>
      <c r="BDI1217" s="109"/>
      <c r="BDJ1217" s="256"/>
      <c r="BDK1217" s="204"/>
      <c r="BDL1217" s="204"/>
      <c r="BDM1217" s="205"/>
      <c r="BDN1217" s="206"/>
      <c r="BDO1217" s="110"/>
      <c r="BDP1217" s="147"/>
      <c r="BDQ1217" s="109"/>
      <c r="BDR1217" s="256"/>
      <c r="BDS1217" s="204"/>
      <c r="BDT1217" s="204"/>
      <c r="BDU1217" s="205"/>
      <c r="BDV1217" s="206"/>
      <c r="BDW1217" s="110"/>
      <c r="BDX1217" s="147"/>
      <c r="BDY1217" s="109"/>
      <c r="BDZ1217" s="256"/>
      <c r="BEA1217" s="204"/>
      <c r="BEB1217" s="204"/>
      <c r="BEC1217" s="205"/>
      <c r="BED1217" s="206"/>
      <c r="BEE1217" s="110"/>
      <c r="BEF1217" s="147"/>
      <c r="BEG1217" s="109"/>
      <c r="BEH1217" s="256"/>
      <c r="BEI1217" s="204"/>
      <c r="BEJ1217" s="204"/>
      <c r="BEK1217" s="205"/>
      <c r="BEL1217" s="206"/>
      <c r="BEM1217" s="110"/>
      <c r="BEN1217" s="147"/>
      <c r="BEO1217" s="109"/>
      <c r="BEP1217" s="256"/>
      <c r="BEQ1217" s="204"/>
      <c r="BER1217" s="204"/>
      <c r="BES1217" s="205"/>
      <c r="BET1217" s="206"/>
      <c r="BEU1217" s="110"/>
      <c r="BEV1217" s="147"/>
      <c r="BEW1217" s="109"/>
      <c r="BEX1217" s="256"/>
      <c r="BEY1217" s="204"/>
      <c r="BEZ1217" s="204"/>
      <c r="BFA1217" s="205"/>
      <c r="BFB1217" s="206"/>
      <c r="BFC1217" s="110"/>
      <c r="BFD1217" s="147"/>
      <c r="BFE1217" s="109"/>
      <c r="BFF1217" s="256"/>
      <c r="BFG1217" s="204"/>
      <c r="BFH1217" s="204"/>
      <c r="BFI1217" s="205"/>
      <c r="BFJ1217" s="206"/>
      <c r="BFK1217" s="110"/>
      <c r="BFL1217" s="147"/>
      <c r="BFM1217" s="109"/>
      <c r="BFN1217" s="256"/>
      <c r="BFO1217" s="204"/>
      <c r="BFP1217" s="204"/>
      <c r="BFQ1217" s="205"/>
      <c r="BFR1217" s="206"/>
      <c r="BFS1217" s="110"/>
      <c r="BFT1217" s="147"/>
      <c r="BFU1217" s="109"/>
      <c r="BFV1217" s="256"/>
      <c r="BFW1217" s="204"/>
      <c r="BFX1217" s="204"/>
      <c r="BFY1217" s="205"/>
      <c r="BFZ1217" s="206"/>
      <c r="BGA1217" s="110"/>
      <c r="BGB1217" s="147"/>
      <c r="BGC1217" s="109"/>
      <c r="BGD1217" s="256"/>
      <c r="BGE1217" s="204"/>
      <c r="BGF1217" s="204"/>
      <c r="BGG1217" s="205"/>
      <c r="BGH1217" s="206"/>
      <c r="BGI1217" s="110"/>
      <c r="BGJ1217" s="147"/>
      <c r="BGK1217" s="109"/>
      <c r="BGL1217" s="256"/>
      <c r="BGM1217" s="204"/>
      <c r="BGN1217" s="204"/>
      <c r="BGO1217" s="205"/>
      <c r="BGP1217" s="206"/>
      <c r="BGQ1217" s="110"/>
      <c r="BGR1217" s="147"/>
      <c r="BGS1217" s="109"/>
      <c r="BGT1217" s="256"/>
      <c r="BGU1217" s="204"/>
      <c r="BGV1217" s="204"/>
      <c r="BGW1217" s="205"/>
      <c r="BGX1217" s="206"/>
      <c r="BGY1217" s="110"/>
      <c r="BGZ1217" s="147"/>
      <c r="BHA1217" s="109"/>
      <c r="BHB1217" s="256"/>
      <c r="BHC1217" s="204"/>
      <c r="BHD1217" s="204"/>
      <c r="BHE1217" s="205"/>
      <c r="BHF1217" s="206"/>
      <c r="BHG1217" s="110"/>
      <c r="BHH1217" s="147"/>
      <c r="BHI1217" s="109"/>
      <c r="BHJ1217" s="256"/>
      <c r="BHK1217" s="204"/>
      <c r="BHL1217" s="204"/>
      <c r="BHM1217" s="205"/>
      <c r="BHN1217" s="206"/>
      <c r="BHO1217" s="110"/>
      <c r="BHP1217" s="147"/>
      <c r="BHQ1217" s="109"/>
      <c r="BHR1217" s="256"/>
      <c r="BHS1217" s="204"/>
      <c r="BHT1217" s="204"/>
      <c r="BHU1217" s="205"/>
      <c r="BHV1217" s="206"/>
      <c r="BHW1217" s="110"/>
      <c r="BHX1217" s="147"/>
      <c r="BHY1217" s="109"/>
      <c r="BHZ1217" s="256"/>
      <c r="BIA1217" s="204"/>
      <c r="BIB1217" s="204"/>
      <c r="BIC1217" s="205"/>
      <c r="BID1217" s="206"/>
      <c r="BIE1217" s="110"/>
      <c r="BIF1217" s="147"/>
      <c r="BIG1217" s="109"/>
      <c r="BIH1217" s="256"/>
      <c r="BII1217" s="204"/>
      <c r="BIJ1217" s="204"/>
      <c r="BIK1217" s="205"/>
      <c r="BIL1217" s="206"/>
      <c r="BIM1217" s="110"/>
      <c r="BIN1217" s="147"/>
      <c r="BIO1217" s="109"/>
      <c r="BIP1217" s="256"/>
      <c r="BIQ1217" s="204"/>
      <c r="BIR1217" s="204"/>
      <c r="BIS1217" s="205"/>
      <c r="BIT1217" s="206"/>
      <c r="BIU1217" s="110"/>
      <c r="BIV1217" s="147"/>
      <c r="BIW1217" s="109"/>
      <c r="BIX1217" s="256"/>
      <c r="BIY1217" s="204"/>
      <c r="BIZ1217" s="204"/>
      <c r="BJA1217" s="205"/>
      <c r="BJB1217" s="206"/>
      <c r="BJC1217" s="110"/>
      <c r="BJD1217" s="147"/>
      <c r="BJE1217" s="109"/>
      <c r="BJF1217" s="256"/>
      <c r="BJG1217" s="204"/>
      <c r="BJH1217" s="204"/>
      <c r="BJI1217" s="205"/>
      <c r="BJJ1217" s="206"/>
      <c r="BJK1217" s="110"/>
      <c r="BJL1217" s="147"/>
      <c r="BJM1217" s="109"/>
      <c r="BJN1217" s="256"/>
      <c r="BJO1217" s="204"/>
      <c r="BJP1217" s="204"/>
      <c r="BJQ1217" s="205"/>
      <c r="BJR1217" s="206"/>
      <c r="BJS1217" s="110"/>
      <c r="BJT1217" s="147"/>
      <c r="BJU1217" s="109"/>
      <c r="BJV1217" s="256"/>
      <c r="BJW1217" s="204"/>
      <c r="BJX1217" s="204"/>
      <c r="BJY1217" s="205"/>
      <c r="BJZ1217" s="206"/>
      <c r="BKA1217" s="110"/>
      <c r="BKB1217" s="147"/>
      <c r="BKC1217" s="109"/>
      <c r="BKD1217" s="256"/>
      <c r="BKE1217" s="204"/>
      <c r="BKF1217" s="204"/>
      <c r="BKG1217" s="205"/>
      <c r="BKH1217" s="206"/>
      <c r="BKI1217" s="110"/>
      <c r="BKJ1217" s="147"/>
      <c r="BKK1217" s="109"/>
      <c r="BKL1217" s="256"/>
      <c r="BKM1217" s="204"/>
      <c r="BKN1217" s="204"/>
      <c r="BKO1217" s="205"/>
      <c r="BKP1217" s="206"/>
      <c r="BKQ1217" s="110"/>
      <c r="BKR1217" s="147"/>
      <c r="BKS1217" s="109"/>
      <c r="BKT1217" s="256"/>
      <c r="BKU1217" s="204"/>
      <c r="BKV1217" s="204"/>
      <c r="BKW1217" s="205"/>
      <c r="BKX1217" s="206"/>
      <c r="BKY1217" s="110"/>
      <c r="BKZ1217" s="147"/>
      <c r="BLA1217" s="109"/>
      <c r="BLB1217" s="256"/>
      <c r="BLC1217" s="204"/>
      <c r="BLD1217" s="204"/>
      <c r="BLE1217" s="205"/>
      <c r="BLF1217" s="206"/>
      <c r="BLG1217" s="110"/>
      <c r="BLH1217" s="147"/>
      <c r="BLI1217" s="109"/>
      <c r="BLJ1217" s="256"/>
      <c r="BLK1217" s="204"/>
      <c r="BLL1217" s="204"/>
      <c r="BLM1217" s="205"/>
      <c r="BLN1217" s="206"/>
      <c r="BLO1217" s="110"/>
      <c r="BLP1217" s="147"/>
      <c r="BLQ1217" s="109"/>
      <c r="BLR1217" s="256"/>
      <c r="BLS1217" s="204"/>
      <c r="BLT1217" s="204"/>
      <c r="BLU1217" s="205"/>
      <c r="BLV1217" s="206"/>
      <c r="BLW1217" s="110"/>
      <c r="BLX1217" s="147"/>
      <c r="BLY1217" s="109"/>
      <c r="BLZ1217" s="256"/>
      <c r="BMA1217" s="204"/>
      <c r="BMB1217" s="204"/>
      <c r="BMC1217" s="205"/>
      <c r="BMD1217" s="206"/>
      <c r="BME1217" s="110"/>
      <c r="BMF1217" s="147"/>
      <c r="BMG1217" s="109"/>
      <c r="BMH1217" s="256"/>
      <c r="BMI1217" s="204"/>
      <c r="BMJ1217" s="204"/>
      <c r="BMK1217" s="205"/>
      <c r="BML1217" s="206"/>
      <c r="BMM1217" s="110"/>
      <c r="BMN1217" s="147"/>
      <c r="BMO1217" s="109"/>
      <c r="BMP1217" s="256"/>
      <c r="BMQ1217" s="204"/>
      <c r="BMR1217" s="204"/>
      <c r="BMS1217" s="205"/>
      <c r="BMT1217" s="206"/>
      <c r="BMU1217" s="110"/>
      <c r="BMV1217" s="147"/>
      <c r="BMW1217" s="109"/>
      <c r="BMX1217" s="256"/>
      <c r="BMY1217" s="204"/>
      <c r="BMZ1217" s="204"/>
      <c r="BNA1217" s="205"/>
      <c r="BNB1217" s="206"/>
      <c r="BNC1217" s="110"/>
      <c r="BND1217" s="147"/>
      <c r="BNE1217" s="109"/>
      <c r="BNF1217" s="256"/>
      <c r="BNG1217" s="204"/>
      <c r="BNH1217" s="204"/>
      <c r="BNI1217" s="205"/>
      <c r="BNJ1217" s="206"/>
      <c r="BNK1217" s="110"/>
      <c r="BNL1217" s="147"/>
      <c r="BNM1217" s="109"/>
      <c r="BNN1217" s="256"/>
      <c r="BNO1217" s="204"/>
      <c r="BNP1217" s="204"/>
      <c r="BNQ1217" s="205"/>
      <c r="BNR1217" s="206"/>
      <c r="BNS1217" s="110"/>
      <c r="BNT1217" s="147"/>
      <c r="BNU1217" s="109"/>
      <c r="BNV1217" s="256"/>
      <c r="BNW1217" s="204"/>
      <c r="BNX1217" s="204"/>
      <c r="BNY1217" s="205"/>
      <c r="BNZ1217" s="206"/>
      <c r="BOA1217" s="110"/>
      <c r="BOB1217" s="147"/>
      <c r="BOC1217" s="109"/>
      <c r="BOD1217" s="256"/>
      <c r="BOE1217" s="204"/>
      <c r="BOF1217" s="204"/>
      <c r="BOG1217" s="205"/>
      <c r="BOH1217" s="206"/>
      <c r="BOI1217" s="110"/>
      <c r="BOJ1217" s="147"/>
      <c r="BOK1217" s="109"/>
      <c r="BOL1217" s="256"/>
      <c r="BOM1217" s="204"/>
      <c r="BON1217" s="204"/>
      <c r="BOO1217" s="205"/>
      <c r="BOP1217" s="206"/>
      <c r="BOQ1217" s="110"/>
      <c r="BOR1217" s="147"/>
      <c r="BOS1217" s="109"/>
      <c r="BOT1217" s="256"/>
      <c r="BOU1217" s="204"/>
      <c r="BOV1217" s="204"/>
      <c r="BOW1217" s="205"/>
      <c r="BOX1217" s="206"/>
      <c r="BOY1217" s="110"/>
      <c r="BOZ1217" s="147"/>
      <c r="BPA1217" s="109"/>
      <c r="BPB1217" s="256"/>
      <c r="BPC1217" s="204"/>
      <c r="BPD1217" s="204"/>
      <c r="BPE1217" s="205"/>
      <c r="BPF1217" s="206"/>
      <c r="BPG1217" s="110"/>
      <c r="BPH1217" s="147"/>
      <c r="BPI1217" s="109"/>
      <c r="BPJ1217" s="256"/>
      <c r="BPK1217" s="204"/>
      <c r="BPL1217" s="204"/>
      <c r="BPM1217" s="205"/>
      <c r="BPN1217" s="206"/>
      <c r="BPO1217" s="110"/>
      <c r="BPP1217" s="147"/>
      <c r="BPQ1217" s="109"/>
      <c r="BPR1217" s="256"/>
      <c r="BPS1217" s="204"/>
      <c r="BPT1217" s="204"/>
      <c r="BPU1217" s="205"/>
      <c r="BPV1217" s="206"/>
      <c r="BPW1217" s="110"/>
      <c r="BPX1217" s="147"/>
      <c r="BPY1217" s="109"/>
      <c r="BPZ1217" s="256"/>
      <c r="BQA1217" s="204"/>
      <c r="BQB1217" s="204"/>
      <c r="BQC1217" s="205"/>
      <c r="BQD1217" s="206"/>
      <c r="BQE1217" s="110"/>
      <c r="BQF1217" s="147"/>
      <c r="BQG1217" s="109"/>
      <c r="BQH1217" s="256"/>
      <c r="BQI1217" s="204"/>
      <c r="BQJ1217" s="204"/>
      <c r="BQK1217" s="205"/>
      <c r="BQL1217" s="206"/>
      <c r="BQM1217" s="110"/>
      <c r="BQN1217" s="147"/>
      <c r="BQO1217" s="109"/>
      <c r="BQP1217" s="256"/>
      <c r="BQQ1217" s="204"/>
      <c r="BQR1217" s="204"/>
      <c r="BQS1217" s="205"/>
      <c r="BQT1217" s="206"/>
      <c r="BQU1217" s="110"/>
      <c r="BQV1217" s="147"/>
      <c r="BQW1217" s="109"/>
      <c r="BQX1217" s="256"/>
      <c r="BQY1217" s="204"/>
      <c r="BQZ1217" s="204"/>
      <c r="BRA1217" s="205"/>
      <c r="BRB1217" s="206"/>
      <c r="BRC1217" s="110"/>
      <c r="BRD1217" s="147"/>
      <c r="BRE1217" s="109"/>
      <c r="BRF1217" s="256"/>
      <c r="BRG1217" s="204"/>
      <c r="BRH1217" s="204"/>
      <c r="BRI1217" s="205"/>
      <c r="BRJ1217" s="206"/>
      <c r="BRK1217" s="110"/>
      <c r="BRL1217" s="147"/>
      <c r="BRM1217" s="109"/>
      <c r="BRN1217" s="256"/>
      <c r="BRO1217" s="204"/>
      <c r="BRP1217" s="204"/>
      <c r="BRQ1217" s="205"/>
      <c r="BRR1217" s="206"/>
      <c r="BRS1217" s="110"/>
      <c r="BRT1217" s="147"/>
      <c r="BRU1217" s="109"/>
      <c r="BRV1217" s="256"/>
      <c r="BRW1217" s="204"/>
      <c r="BRX1217" s="204"/>
      <c r="BRY1217" s="205"/>
      <c r="BRZ1217" s="206"/>
      <c r="BSA1217" s="110"/>
      <c r="BSB1217" s="147"/>
      <c r="BSC1217" s="109"/>
      <c r="BSD1217" s="256"/>
      <c r="BSE1217" s="204"/>
      <c r="BSF1217" s="204"/>
      <c r="BSG1217" s="205"/>
      <c r="BSH1217" s="206"/>
      <c r="BSI1217" s="110"/>
      <c r="BSJ1217" s="147"/>
      <c r="BSK1217" s="109"/>
      <c r="BSL1217" s="256"/>
      <c r="BSM1217" s="204"/>
      <c r="BSN1217" s="204"/>
      <c r="BSO1217" s="205"/>
      <c r="BSP1217" s="206"/>
      <c r="BSQ1217" s="110"/>
      <c r="BSR1217" s="147"/>
      <c r="BSS1217" s="109"/>
      <c r="BST1217" s="256"/>
      <c r="BSU1217" s="204"/>
      <c r="BSV1217" s="204"/>
      <c r="BSW1217" s="205"/>
      <c r="BSX1217" s="206"/>
      <c r="BSY1217" s="110"/>
      <c r="BSZ1217" s="147"/>
      <c r="BTA1217" s="109"/>
      <c r="BTB1217" s="256"/>
      <c r="BTC1217" s="204"/>
      <c r="BTD1217" s="204"/>
      <c r="BTE1217" s="205"/>
      <c r="BTF1217" s="206"/>
      <c r="BTG1217" s="110"/>
      <c r="BTH1217" s="147"/>
      <c r="BTI1217" s="109"/>
      <c r="BTJ1217" s="256"/>
      <c r="BTK1217" s="204"/>
      <c r="BTL1217" s="204"/>
      <c r="BTM1217" s="205"/>
      <c r="BTN1217" s="206"/>
      <c r="BTO1217" s="110"/>
      <c r="BTP1217" s="147"/>
      <c r="BTQ1217" s="109"/>
      <c r="BTR1217" s="256"/>
      <c r="BTS1217" s="204"/>
      <c r="BTT1217" s="204"/>
      <c r="BTU1217" s="205"/>
      <c r="BTV1217" s="206"/>
      <c r="BTW1217" s="110"/>
      <c r="BTX1217" s="147"/>
      <c r="BTY1217" s="109"/>
      <c r="BTZ1217" s="256"/>
      <c r="BUA1217" s="204"/>
      <c r="BUB1217" s="204"/>
      <c r="BUC1217" s="205"/>
      <c r="BUD1217" s="206"/>
      <c r="BUE1217" s="110"/>
      <c r="BUF1217" s="147"/>
      <c r="BUG1217" s="109"/>
      <c r="BUH1217" s="256"/>
      <c r="BUI1217" s="204"/>
      <c r="BUJ1217" s="204"/>
      <c r="BUK1217" s="205"/>
      <c r="BUL1217" s="206"/>
      <c r="BUM1217" s="110"/>
      <c r="BUN1217" s="147"/>
      <c r="BUO1217" s="109"/>
      <c r="BUP1217" s="256"/>
      <c r="BUQ1217" s="204"/>
      <c r="BUR1217" s="204"/>
      <c r="BUS1217" s="205"/>
      <c r="BUT1217" s="206"/>
      <c r="BUU1217" s="110"/>
      <c r="BUV1217" s="147"/>
      <c r="BUW1217" s="109"/>
      <c r="BUX1217" s="256"/>
      <c r="BUY1217" s="204"/>
      <c r="BUZ1217" s="204"/>
      <c r="BVA1217" s="205"/>
      <c r="BVB1217" s="206"/>
      <c r="BVC1217" s="110"/>
      <c r="BVD1217" s="147"/>
      <c r="BVE1217" s="109"/>
      <c r="BVF1217" s="256"/>
      <c r="BVG1217" s="204"/>
      <c r="BVH1217" s="204"/>
      <c r="BVI1217" s="205"/>
      <c r="BVJ1217" s="206"/>
      <c r="BVK1217" s="110"/>
      <c r="BVL1217" s="147"/>
      <c r="BVM1217" s="109"/>
      <c r="BVN1217" s="256"/>
      <c r="BVO1217" s="204"/>
      <c r="BVP1217" s="204"/>
      <c r="BVQ1217" s="205"/>
      <c r="BVR1217" s="206"/>
      <c r="BVS1217" s="110"/>
      <c r="BVT1217" s="147"/>
      <c r="BVU1217" s="109"/>
      <c r="BVV1217" s="256"/>
      <c r="BVW1217" s="204"/>
      <c r="BVX1217" s="204"/>
      <c r="BVY1217" s="205"/>
      <c r="BVZ1217" s="206"/>
      <c r="BWA1217" s="110"/>
      <c r="BWB1217" s="147"/>
      <c r="BWC1217" s="109"/>
      <c r="BWD1217" s="256"/>
      <c r="BWE1217" s="204"/>
      <c r="BWF1217" s="204"/>
      <c r="BWG1217" s="205"/>
      <c r="BWH1217" s="206"/>
      <c r="BWI1217" s="110"/>
      <c r="BWJ1217" s="147"/>
      <c r="BWK1217" s="109"/>
      <c r="BWL1217" s="256"/>
      <c r="BWM1217" s="204"/>
      <c r="BWN1217" s="204"/>
      <c r="BWO1217" s="205"/>
      <c r="BWP1217" s="206"/>
      <c r="BWQ1217" s="110"/>
      <c r="BWR1217" s="147"/>
      <c r="BWS1217" s="109"/>
      <c r="BWT1217" s="256"/>
      <c r="BWU1217" s="204"/>
      <c r="BWV1217" s="204"/>
      <c r="BWW1217" s="205"/>
      <c r="BWX1217" s="206"/>
      <c r="BWY1217" s="110"/>
      <c r="BWZ1217" s="147"/>
      <c r="BXA1217" s="109"/>
      <c r="BXB1217" s="256"/>
      <c r="BXC1217" s="204"/>
      <c r="BXD1217" s="204"/>
      <c r="BXE1217" s="205"/>
      <c r="BXF1217" s="206"/>
      <c r="BXG1217" s="110"/>
      <c r="BXH1217" s="147"/>
      <c r="BXI1217" s="109"/>
      <c r="BXJ1217" s="256"/>
      <c r="BXK1217" s="204"/>
      <c r="BXL1217" s="204"/>
      <c r="BXM1217" s="205"/>
      <c r="BXN1217" s="206"/>
      <c r="BXO1217" s="110"/>
      <c r="BXP1217" s="147"/>
      <c r="BXQ1217" s="109"/>
      <c r="BXR1217" s="256"/>
      <c r="BXS1217" s="204"/>
      <c r="BXT1217" s="204"/>
      <c r="BXU1217" s="205"/>
      <c r="BXV1217" s="206"/>
      <c r="BXW1217" s="110"/>
      <c r="BXX1217" s="147"/>
      <c r="BXY1217" s="109"/>
      <c r="BXZ1217" s="256"/>
      <c r="BYA1217" s="204"/>
      <c r="BYB1217" s="204"/>
      <c r="BYC1217" s="205"/>
      <c r="BYD1217" s="206"/>
      <c r="BYE1217" s="110"/>
      <c r="BYF1217" s="147"/>
      <c r="BYG1217" s="109"/>
      <c r="BYH1217" s="256"/>
      <c r="BYI1217" s="204"/>
      <c r="BYJ1217" s="204"/>
      <c r="BYK1217" s="205"/>
      <c r="BYL1217" s="206"/>
      <c r="BYM1217" s="110"/>
      <c r="BYN1217" s="147"/>
      <c r="BYO1217" s="109"/>
      <c r="BYP1217" s="256"/>
      <c r="BYQ1217" s="204"/>
      <c r="BYR1217" s="204"/>
      <c r="BYS1217" s="205"/>
      <c r="BYT1217" s="206"/>
      <c r="BYU1217" s="110"/>
      <c r="BYV1217" s="147"/>
      <c r="BYW1217" s="109"/>
      <c r="BYX1217" s="256"/>
      <c r="BYY1217" s="204"/>
      <c r="BYZ1217" s="204"/>
      <c r="BZA1217" s="205"/>
      <c r="BZB1217" s="206"/>
      <c r="BZC1217" s="110"/>
      <c r="BZD1217" s="147"/>
      <c r="BZE1217" s="109"/>
      <c r="BZF1217" s="256"/>
      <c r="BZG1217" s="204"/>
      <c r="BZH1217" s="204"/>
      <c r="BZI1217" s="205"/>
      <c r="BZJ1217" s="206"/>
      <c r="BZK1217" s="110"/>
      <c r="BZL1217" s="147"/>
      <c r="BZM1217" s="109"/>
      <c r="BZN1217" s="256"/>
      <c r="BZO1217" s="204"/>
      <c r="BZP1217" s="204"/>
      <c r="BZQ1217" s="205"/>
      <c r="BZR1217" s="206"/>
      <c r="BZS1217" s="110"/>
      <c r="BZT1217" s="147"/>
      <c r="BZU1217" s="109"/>
      <c r="BZV1217" s="256"/>
      <c r="BZW1217" s="204"/>
      <c r="BZX1217" s="204"/>
      <c r="BZY1217" s="205"/>
      <c r="BZZ1217" s="206"/>
      <c r="CAA1217" s="110"/>
      <c r="CAB1217" s="147"/>
      <c r="CAC1217" s="109"/>
      <c r="CAD1217" s="256"/>
      <c r="CAE1217" s="204"/>
      <c r="CAF1217" s="204"/>
      <c r="CAG1217" s="205"/>
      <c r="CAH1217" s="206"/>
      <c r="CAI1217" s="110"/>
      <c r="CAJ1217" s="147"/>
      <c r="CAK1217" s="109"/>
      <c r="CAL1217" s="256"/>
      <c r="CAM1217" s="204"/>
      <c r="CAN1217" s="204"/>
      <c r="CAO1217" s="205"/>
      <c r="CAP1217" s="206"/>
      <c r="CAQ1217" s="110"/>
      <c r="CAR1217" s="147"/>
      <c r="CAS1217" s="109"/>
      <c r="CAT1217" s="256"/>
      <c r="CAU1217" s="204"/>
      <c r="CAV1217" s="204"/>
      <c r="CAW1217" s="205"/>
      <c r="CAX1217" s="206"/>
      <c r="CAY1217" s="110"/>
      <c r="CAZ1217" s="147"/>
      <c r="CBA1217" s="109"/>
      <c r="CBB1217" s="256"/>
      <c r="CBC1217" s="204"/>
      <c r="CBD1217" s="204"/>
      <c r="CBE1217" s="205"/>
      <c r="CBF1217" s="206"/>
      <c r="CBG1217" s="110"/>
      <c r="CBH1217" s="147"/>
      <c r="CBI1217" s="109"/>
      <c r="CBJ1217" s="256"/>
      <c r="CBK1217" s="204"/>
      <c r="CBL1217" s="204"/>
      <c r="CBM1217" s="205"/>
      <c r="CBN1217" s="206"/>
      <c r="CBO1217" s="110"/>
      <c r="CBP1217" s="147"/>
      <c r="CBQ1217" s="109"/>
      <c r="CBR1217" s="256"/>
      <c r="CBS1217" s="204"/>
      <c r="CBT1217" s="204"/>
      <c r="CBU1217" s="205"/>
      <c r="CBV1217" s="206"/>
      <c r="CBW1217" s="110"/>
      <c r="CBX1217" s="147"/>
      <c r="CBY1217" s="109"/>
      <c r="CBZ1217" s="256"/>
      <c r="CCA1217" s="204"/>
      <c r="CCB1217" s="204"/>
      <c r="CCC1217" s="205"/>
      <c r="CCD1217" s="206"/>
      <c r="CCE1217" s="110"/>
      <c r="CCF1217" s="147"/>
      <c r="CCG1217" s="109"/>
      <c r="CCH1217" s="256"/>
      <c r="CCI1217" s="204"/>
      <c r="CCJ1217" s="204"/>
      <c r="CCK1217" s="205"/>
      <c r="CCL1217" s="206"/>
      <c r="CCM1217" s="110"/>
      <c r="CCN1217" s="147"/>
      <c r="CCO1217" s="109"/>
      <c r="CCP1217" s="256"/>
      <c r="CCQ1217" s="204"/>
      <c r="CCR1217" s="204"/>
      <c r="CCS1217" s="205"/>
      <c r="CCT1217" s="206"/>
      <c r="CCU1217" s="110"/>
      <c r="CCV1217" s="147"/>
      <c r="CCW1217" s="109"/>
      <c r="CCX1217" s="256"/>
      <c r="CCY1217" s="204"/>
      <c r="CCZ1217" s="204"/>
      <c r="CDA1217" s="205"/>
      <c r="CDB1217" s="206"/>
      <c r="CDC1217" s="110"/>
      <c r="CDD1217" s="147"/>
      <c r="CDE1217" s="109"/>
      <c r="CDF1217" s="256"/>
      <c r="CDG1217" s="204"/>
      <c r="CDH1217" s="204"/>
      <c r="CDI1217" s="205"/>
      <c r="CDJ1217" s="206"/>
      <c r="CDK1217" s="110"/>
      <c r="CDL1217" s="147"/>
      <c r="CDM1217" s="109"/>
      <c r="CDN1217" s="256"/>
      <c r="CDO1217" s="204"/>
      <c r="CDP1217" s="204"/>
      <c r="CDQ1217" s="205"/>
      <c r="CDR1217" s="206"/>
      <c r="CDS1217" s="110"/>
      <c r="CDT1217" s="147"/>
      <c r="CDU1217" s="109"/>
      <c r="CDV1217" s="256"/>
      <c r="CDW1217" s="204"/>
      <c r="CDX1217" s="204"/>
      <c r="CDY1217" s="205"/>
      <c r="CDZ1217" s="206"/>
      <c r="CEA1217" s="110"/>
      <c r="CEB1217" s="147"/>
      <c r="CEC1217" s="109"/>
      <c r="CED1217" s="256"/>
      <c r="CEE1217" s="204"/>
      <c r="CEF1217" s="204"/>
      <c r="CEG1217" s="205"/>
      <c r="CEH1217" s="206"/>
      <c r="CEI1217" s="110"/>
      <c r="CEJ1217" s="147"/>
      <c r="CEK1217" s="109"/>
      <c r="CEL1217" s="256"/>
      <c r="CEM1217" s="204"/>
      <c r="CEN1217" s="204"/>
      <c r="CEO1217" s="205"/>
      <c r="CEP1217" s="206"/>
      <c r="CEQ1217" s="110"/>
      <c r="CER1217" s="147"/>
      <c r="CES1217" s="109"/>
      <c r="CET1217" s="256"/>
      <c r="CEU1217" s="204"/>
      <c r="CEV1217" s="204"/>
      <c r="CEW1217" s="205"/>
      <c r="CEX1217" s="206"/>
      <c r="CEY1217" s="110"/>
      <c r="CEZ1217" s="147"/>
      <c r="CFA1217" s="109"/>
      <c r="CFB1217" s="256"/>
      <c r="CFC1217" s="204"/>
      <c r="CFD1217" s="204"/>
      <c r="CFE1217" s="205"/>
      <c r="CFF1217" s="206"/>
      <c r="CFG1217" s="110"/>
      <c r="CFH1217" s="147"/>
      <c r="CFI1217" s="109"/>
      <c r="CFJ1217" s="256"/>
      <c r="CFK1217" s="204"/>
      <c r="CFL1217" s="204"/>
      <c r="CFM1217" s="205"/>
      <c r="CFN1217" s="206"/>
      <c r="CFO1217" s="110"/>
      <c r="CFP1217" s="147"/>
      <c r="CFQ1217" s="109"/>
      <c r="CFR1217" s="256"/>
      <c r="CFS1217" s="204"/>
      <c r="CFT1217" s="204"/>
      <c r="CFU1217" s="205"/>
      <c r="CFV1217" s="206"/>
      <c r="CFW1217" s="110"/>
      <c r="CFX1217" s="147"/>
      <c r="CFY1217" s="109"/>
      <c r="CFZ1217" s="256"/>
      <c r="CGA1217" s="204"/>
      <c r="CGB1217" s="204"/>
      <c r="CGC1217" s="205"/>
      <c r="CGD1217" s="206"/>
      <c r="CGE1217" s="110"/>
      <c r="CGF1217" s="147"/>
      <c r="CGG1217" s="109"/>
      <c r="CGH1217" s="256"/>
      <c r="CGI1217" s="204"/>
      <c r="CGJ1217" s="204"/>
      <c r="CGK1217" s="205"/>
      <c r="CGL1217" s="206"/>
      <c r="CGM1217" s="110"/>
      <c r="CGN1217" s="147"/>
      <c r="CGO1217" s="109"/>
      <c r="CGP1217" s="256"/>
      <c r="CGQ1217" s="204"/>
      <c r="CGR1217" s="204"/>
      <c r="CGS1217" s="205"/>
      <c r="CGT1217" s="206"/>
      <c r="CGU1217" s="110"/>
      <c r="CGV1217" s="147"/>
      <c r="CGW1217" s="109"/>
      <c r="CGX1217" s="256"/>
      <c r="CGY1217" s="204"/>
      <c r="CGZ1217" s="204"/>
      <c r="CHA1217" s="205"/>
      <c r="CHB1217" s="206"/>
      <c r="CHC1217" s="110"/>
      <c r="CHD1217" s="147"/>
      <c r="CHE1217" s="109"/>
      <c r="CHF1217" s="256"/>
      <c r="CHG1217" s="204"/>
      <c r="CHH1217" s="204"/>
      <c r="CHI1217" s="205"/>
      <c r="CHJ1217" s="206"/>
      <c r="CHK1217" s="110"/>
      <c r="CHL1217" s="147"/>
      <c r="CHM1217" s="109"/>
      <c r="CHN1217" s="256"/>
      <c r="CHO1217" s="204"/>
      <c r="CHP1217" s="204"/>
      <c r="CHQ1217" s="205"/>
      <c r="CHR1217" s="206"/>
      <c r="CHS1217" s="110"/>
      <c r="CHT1217" s="147"/>
      <c r="CHU1217" s="109"/>
      <c r="CHV1217" s="256"/>
      <c r="CHW1217" s="204"/>
      <c r="CHX1217" s="204"/>
      <c r="CHY1217" s="205"/>
      <c r="CHZ1217" s="206"/>
      <c r="CIA1217" s="110"/>
      <c r="CIB1217" s="147"/>
      <c r="CIC1217" s="109"/>
      <c r="CID1217" s="256"/>
      <c r="CIE1217" s="204"/>
      <c r="CIF1217" s="204"/>
      <c r="CIG1217" s="205"/>
      <c r="CIH1217" s="206"/>
      <c r="CII1217" s="110"/>
      <c r="CIJ1217" s="147"/>
      <c r="CIK1217" s="109"/>
      <c r="CIL1217" s="256"/>
      <c r="CIM1217" s="204"/>
      <c r="CIN1217" s="204"/>
      <c r="CIO1217" s="205"/>
      <c r="CIP1217" s="206"/>
      <c r="CIQ1217" s="110"/>
      <c r="CIR1217" s="147"/>
      <c r="CIS1217" s="109"/>
      <c r="CIT1217" s="256"/>
      <c r="CIU1217" s="204"/>
      <c r="CIV1217" s="204"/>
      <c r="CIW1217" s="205"/>
      <c r="CIX1217" s="206"/>
      <c r="CIY1217" s="110"/>
      <c r="CIZ1217" s="147"/>
      <c r="CJA1217" s="109"/>
      <c r="CJB1217" s="256"/>
      <c r="CJC1217" s="204"/>
      <c r="CJD1217" s="204"/>
      <c r="CJE1217" s="205"/>
      <c r="CJF1217" s="206"/>
      <c r="CJG1217" s="110"/>
      <c r="CJH1217" s="147"/>
      <c r="CJI1217" s="109"/>
      <c r="CJJ1217" s="256"/>
      <c r="CJK1217" s="204"/>
      <c r="CJL1217" s="204"/>
      <c r="CJM1217" s="205"/>
      <c r="CJN1217" s="206"/>
      <c r="CJO1217" s="110"/>
      <c r="CJP1217" s="147"/>
      <c r="CJQ1217" s="109"/>
      <c r="CJR1217" s="256"/>
      <c r="CJS1217" s="204"/>
      <c r="CJT1217" s="204"/>
      <c r="CJU1217" s="205"/>
      <c r="CJV1217" s="206"/>
      <c r="CJW1217" s="110"/>
      <c r="CJX1217" s="147"/>
      <c r="CJY1217" s="109"/>
      <c r="CJZ1217" s="256"/>
      <c r="CKA1217" s="204"/>
      <c r="CKB1217" s="204"/>
      <c r="CKC1217" s="205"/>
      <c r="CKD1217" s="206"/>
      <c r="CKE1217" s="110"/>
      <c r="CKF1217" s="147"/>
      <c r="CKG1217" s="109"/>
      <c r="CKH1217" s="256"/>
      <c r="CKI1217" s="204"/>
      <c r="CKJ1217" s="204"/>
      <c r="CKK1217" s="205"/>
      <c r="CKL1217" s="206"/>
      <c r="CKM1217" s="110"/>
      <c r="CKN1217" s="147"/>
      <c r="CKO1217" s="109"/>
      <c r="CKP1217" s="256"/>
      <c r="CKQ1217" s="204"/>
      <c r="CKR1217" s="204"/>
      <c r="CKS1217" s="205"/>
      <c r="CKT1217" s="206"/>
      <c r="CKU1217" s="110"/>
      <c r="CKV1217" s="147"/>
      <c r="CKW1217" s="109"/>
      <c r="CKX1217" s="256"/>
      <c r="CKY1217" s="204"/>
      <c r="CKZ1217" s="204"/>
      <c r="CLA1217" s="205"/>
      <c r="CLB1217" s="206"/>
      <c r="CLC1217" s="110"/>
      <c r="CLD1217" s="147"/>
      <c r="CLE1217" s="109"/>
      <c r="CLF1217" s="256"/>
      <c r="CLG1217" s="204"/>
      <c r="CLH1217" s="204"/>
      <c r="CLI1217" s="205"/>
      <c r="CLJ1217" s="206"/>
      <c r="CLK1217" s="110"/>
      <c r="CLL1217" s="147"/>
      <c r="CLM1217" s="109"/>
      <c r="CLN1217" s="256"/>
      <c r="CLO1217" s="204"/>
      <c r="CLP1217" s="204"/>
      <c r="CLQ1217" s="205"/>
      <c r="CLR1217" s="206"/>
      <c r="CLS1217" s="110"/>
      <c r="CLT1217" s="147"/>
      <c r="CLU1217" s="109"/>
      <c r="CLV1217" s="256"/>
      <c r="CLW1217" s="204"/>
      <c r="CLX1217" s="204"/>
      <c r="CLY1217" s="205"/>
      <c r="CLZ1217" s="206"/>
      <c r="CMA1217" s="110"/>
      <c r="CMB1217" s="147"/>
      <c r="CMC1217" s="109"/>
      <c r="CMD1217" s="256"/>
      <c r="CME1217" s="204"/>
      <c r="CMF1217" s="204"/>
      <c r="CMG1217" s="205"/>
      <c r="CMH1217" s="206"/>
      <c r="CMI1217" s="110"/>
      <c r="CMJ1217" s="147"/>
      <c r="CMK1217" s="109"/>
      <c r="CML1217" s="256"/>
      <c r="CMM1217" s="204"/>
      <c r="CMN1217" s="204"/>
      <c r="CMO1217" s="205"/>
      <c r="CMP1217" s="206"/>
      <c r="CMQ1217" s="110"/>
      <c r="CMR1217" s="147"/>
      <c r="CMS1217" s="109"/>
      <c r="CMT1217" s="256"/>
      <c r="CMU1217" s="204"/>
      <c r="CMV1217" s="204"/>
      <c r="CMW1217" s="205"/>
      <c r="CMX1217" s="206"/>
      <c r="CMY1217" s="110"/>
      <c r="CMZ1217" s="147"/>
      <c r="CNA1217" s="109"/>
      <c r="CNB1217" s="256"/>
      <c r="CNC1217" s="204"/>
      <c r="CND1217" s="204"/>
      <c r="CNE1217" s="205"/>
      <c r="CNF1217" s="206"/>
      <c r="CNG1217" s="110"/>
      <c r="CNH1217" s="147"/>
      <c r="CNI1217" s="109"/>
      <c r="CNJ1217" s="256"/>
      <c r="CNK1217" s="204"/>
      <c r="CNL1217" s="204"/>
      <c r="CNM1217" s="205"/>
      <c r="CNN1217" s="206"/>
      <c r="CNO1217" s="110"/>
      <c r="CNP1217" s="147"/>
      <c r="CNQ1217" s="109"/>
      <c r="CNR1217" s="256"/>
      <c r="CNS1217" s="204"/>
      <c r="CNT1217" s="204"/>
      <c r="CNU1217" s="205"/>
      <c r="CNV1217" s="206"/>
      <c r="CNW1217" s="110"/>
      <c r="CNX1217" s="147"/>
      <c r="CNY1217" s="109"/>
      <c r="CNZ1217" s="256"/>
      <c r="COA1217" s="204"/>
      <c r="COB1217" s="204"/>
      <c r="COC1217" s="205"/>
      <c r="COD1217" s="206"/>
      <c r="COE1217" s="110"/>
      <c r="COF1217" s="147"/>
      <c r="COG1217" s="109"/>
      <c r="COH1217" s="256"/>
      <c r="COI1217" s="204"/>
      <c r="COJ1217" s="204"/>
      <c r="COK1217" s="205"/>
      <c r="COL1217" s="206"/>
      <c r="COM1217" s="110"/>
      <c r="CON1217" s="147"/>
      <c r="COO1217" s="109"/>
      <c r="COP1217" s="256"/>
      <c r="COQ1217" s="204"/>
      <c r="COR1217" s="204"/>
      <c r="COS1217" s="205"/>
      <c r="COT1217" s="206"/>
      <c r="COU1217" s="110"/>
      <c r="COV1217" s="147"/>
      <c r="COW1217" s="109"/>
      <c r="COX1217" s="256"/>
      <c r="COY1217" s="204"/>
      <c r="COZ1217" s="204"/>
      <c r="CPA1217" s="205"/>
      <c r="CPB1217" s="206"/>
      <c r="CPC1217" s="110"/>
      <c r="CPD1217" s="147"/>
      <c r="CPE1217" s="109"/>
      <c r="CPF1217" s="256"/>
      <c r="CPG1217" s="204"/>
      <c r="CPH1217" s="204"/>
      <c r="CPI1217" s="205"/>
      <c r="CPJ1217" s="206"/>
      <c r="CPK1217" s="110"/>
      <c r="CPL1217" s="147"/>
      <c r="CPM1217" s="109"/>
      <c r="CPN1217" s="256"/>
      <c r="CPO1217" s="204"/>
      <c r="CPP1217" s="204"/>
      <c r="CPQ1217" s="205"/>
      <c r="CPR1217" s="206"/>
      <c r="CPS1217" s="110"/>
      <c r="CPT1217" s="147"/>
      <c r="CPU1217" s="109"/>
      <c r="CPV1217" s="256"/>
      <c r="CPW1217" s="204"/>
      <c r="CPX1217" s="204"/>
      <c r="CPY1217" s="205"/>
      <c r="CPZ1217" s="206"/>
      <c r="CQA1217" s="110"/>
      <c r="CQB1217" s="147"/>
      <c r="CQC1217" s="109"/>
      <c r="CQD1217" s="256"/>
      <c r="CQE1217" s="204"/>
      <c r="CQF1217" s="204"/>
      <c r="CQG1217" s="205"/>
      <c r="CQH1217" s="206"/>
      <c r="CQI1217" s="110"/>
      <c r="CQJ1217" s="147"/>
      <c r="CQK1217" s="109"/>
      <c r="CQL1217" s="256"/>
      <c r="CQM1217" s="204"/>
      <c r="CQN1217" s="204"/>
      <c r="CQO1217" s="205"/>
      <c r="CQP1217" s="206"/>
      <c r="CQQ1217" s="110"/>
      <c r="CQR1217" s="147"/>
      <c r="CQS1217" s="109"/>
      <c r="CQT1217" s="256"/>
      <c r="CQU1217" s="204"/>
      <c r="CQV1217" s="204"/>
      <c r="CQW1217" s="205"/>
      <c r="CQX1217" s="206"/>
      <c r="CQY1217" s="110"/>
      <c r="CQZ1217" s="147"/>
      <c r="CRA1217" s="109"/>
      <c r="CRB1217" s="256"/>
      <c r="CRC1217" s="204"/>
      <c r="CRD1217" s="204"/>
      <c r="CRE1217" s="205"/>
      <c r="CRF1217" s="206"/>
      <c r="CRG1217" s="110"/>
      <c r="CRH1217" s="147"/>
      <c r="CRI1217" s="109"/>
      <c r="CRJ1217" s="256"/>
      <c r="CRK1217" s="204"/>
      <c r="CRL1217" s="204"/>
      <c r="CRM1217" s="205"/>
      <c r="CRN1217" s="206"/>
      <c r="CRO1217" s="110"/>
      <c r="CRP1217" s="147"/>
      <c r="CRQ1217" s="109"/>
      <c r="CRR1217" s="256"/>
      <c r="CRS1217" s="204"/>
      <c r="CRT1217" s="204"/>
      <c r="CRU1217" s="205"/>
      <c r="CRV1217" s="206"/>
      <c r="CRW1217" s="110"/>
      <c r="CRX1217" s="147"/>
      <c r="CRY1217" s="109"/>
      <c r="CRZ1217" s="256"/>
      <c r="CSA1217" s="204"/>
      <c r="CSB1217" s="204"/>
      <c r="CSC1217" s="205"/>
      <c r="CSD1217" s="206"/>
      <c r="CSE1217" s="110"/>
      <c r="CSF1217" s="147"/>
      <c r="CSG1217" s="109"/>
      <c r="CSH1217" s="256"/>
      <c r="CSI1217" s="204"/>
      <c r="CSJ1217" s="204"/>
      <c r="CSK1217" s="205"/>
      <c r="CSL1217" s="206"/>
      <c r="CSM1217" s="110"/>
      <c r="CSN1217" s="147"/>
      <c r="CSO1217" s="109"/>
      <c r="CSP1217" s="256"/>
      <c r="CSQ1217" s="204"/>
      <c r="CSR1217" s="204"/>
      <c r="CSS1217" s="205"/>
      <c r="CST1217" s="206"/>
      <c r="CSU1217" s="110"/>
      <c r="CSV1217" s="147"/>
      <c r="CSW1217" s="109"/>
      <c r="CSX1217" s="256"/>
      <c r="CSY1217" s="204"/>
      <c r="CSZ1217" s="204"/>
      <c r="CTA1217" s="205"/>
      <c r="CTB1217" s="206"/>
      <c r="CTC1217" s="110"/>
      <c r="CTD1217" s="147"/>
      <c r="CTE1217" s="109"/>
      <c r="CTF1217" s="256"/>
      <c r="CTG1217" s="204"/>
      <c r="CTH1217" s="204"/>
      <c r="CTI1217" s="205"/>
      <c r="CTJ1217" s="206"/>
      <c r="CTK1217" s="110"/>
      <c r="CTL1217" s="147"/>
      <c r="CTM1217" s="109"/>
      <c r="CTN1217" s="256"/>
      <c r="CTO1217" s="204"/>
      <c r="CTP1217" s="204"/>
      <c r="CTQ1217" s="205"/>
      <c r="CTR1217" s="206"/>
      <c r="CTS1217" s="110"/>
      <c r="CTT1217" s="147"/>
      <c r="CTU1217" s="109"/>
      <c r="CTV1217" s="256"/>
      <c r="CTW1217" s="204"/>
      <c r="CTX1217" s="204"/>
      <c r="CTY1217" s="205"/>
      <c r="CTZ1217" s="206"/>
      <c r="CUA1217" s="110"/>
      <c r="CUB1217" s="147"/>
      <c r="CUC1217" s="109"/>
      <c r="CUD1217" s="256"/>
      <c r="CUE1217" s="204"/>
      <c r="CUF1217" s="204"/>
      <c r="CUG1217" s="205"/>
      <c r="CUH1217" s="206"/>
      <c r="CUI1217" s="110"/>
      <c r="CUJ1217" s="147"/>
      <c r="CUK1217" s="109"/>
      <c r="CUL1217" s="256"/>
      <c r="CUM1217" s="204"/>
      <c r="CUN1217" s="204"/>
      <c r="CUO1217" s="205"/>
      <c r="CUP1217" s="206"/>
      <c r="CUQ1217" s="110"/>
      <c r="CUR1217" s="147"/>
      <c r="CUS1217" s="109"/>
      <c r="CUT1217" s="256"/>
      <c r="CUU1217" s="204"/>
      <c r="CUV1217" s="204"/>
      <c r="CUW1217" s="205"/>
      <c r="CUX1217" s="206"/>
      <c r="CUY1217" s="110"/>
      <c r="CUZ1217" s="147"/>
      <c r="CVA1217" s="109"/>
      <c r="CVB1217" s="256"/>
      <c r="CVC1217" s="204"/>
      <c r="CVD1217" s="204"/>
      <c r="CVE1217" s="205"/>
      <c r="CVF1217" s="206"/>
      <c r="CVG1217" s="110"/>
      <c r="CVH1217" s="147"/>
      <c r="CVI1217" s="109"/>
      <c r="CVJ1217" s="256"/>
      <c r="CVK1217" s="204"/>
      <c r="CVL1217" s="204"/>
      <c r="CVM1217" s="205"/>
      <c r="CVN1217" s="206"/>
      <c r="CVO1217" s="110"/>
      <c r="CVP1217" s="147"/>
      <c r="CVQ1217" s="109"/>
      <c r="CVR1217" s="256"/>
      <c r="CVS1217" s="204"/>
      <c r="CVT1217" s="204"/>
      <c r="CVU1217" s="205"/>
      <c r="CVV1217" s="206"/>
      <c r="CVW1217" s="110"/>
      <c r="CVX1217" s="147"/>
      <c r="CVY1217" s="109"/>
      <c r="CVZ1217" s="256"/>
      <c r="CWA1217" s="204"/>
      <c r="CWB1217" s="204"/>
      <c r="CWC1217" s="205"/>
      <c r="CWD1217" s="206"/>
      <c r="CWE1217" s="110"/>
      <c r="CWF1217" s="147"/>
      <c r="CWG1217" s="109"/>
      <c r="CWH1217" s="256"/>
      <c r="CWI1217" s="204"/>
      <c r="CWJ1217" s="204"/>
      <c r="CWK1217" s="205"/>
      <c r="CWL1217" s="206"/>
      <c r="CWM1217" s="110"/>
      <c r="CWN1217" s="147"/>
      <c r="CWO1217" s="109"/>
      <c r="CWP1217" s="256"/>
      <c r="CWQ1217" s="204"/>
      <c r="CWR1217" s="204"/>
      <c r="CWS1217" s="205"/>
      <c r="CWT1217" s="206"/>
      <c r="CWU1217" s="110"/>
      <c r="CWV1217" s="147"/>
      <c r="CWW1217" s="109"/>
      <c r="CWX1217" s="256"/>
      <c r="CWY1217" s="204"/>
      <c r="CWZ1217" s="204"/>
      <c r="CXA1217" s="205"/>
      <c r="CXB1217" s="206"/>
      <c r="CXC1217" s="110"/>
      <c r="CXD1217" s="147"/>
      <c r="CXE1217" s="109"/>
      <c r="CXF1217" s="256"/>
      <c r="CXG1217" s="204"/>
      <c r="CXH1217" s="204"/>
      <c r="CXI1217" s="205"/>
      <c r="CXJ1217" s="206"/>
      <c r="CXK1217" s="110"/>
      <c r="CXL1217" s="147"/>
      <c r="CXM1217" s="109"/>
      <c r="CXN1217" s="256"/>
      <c r="CXO1217" s="204"/>
      <c r="CXP1217" s="204"/>
      <c r="CXQ1217" s="205"/>
      <c r="CXR1217" s="206"/>
      <c r="CXS1217" s="110"/>
      <c r="CXT1217" s="147"/>
      <c r="CXU1217" s="109"/>
      <c r="CXV1217" s="256"/>
      <c r="CXW1217" s="204"/>
      <c r="CXX1217" s="204"/>
      <c r="CXY1217" s="205"/>
      <c r="CXZ1217" s="206"/>
      <c r="CYA1217" s="110"/>
      <c r="CYB1217" s="147"/>
      <c r="CYC1217" s="109"/>
      <c r="CYD1217" s="256"/>
      <c r="CYE1217" s="204"/>
      <c r="CYF1217" s="204"/>
      <c r="CYG1217" s="205"/>
      <c r="CYH1217" s="206"/>
      <c r="CYI1217" s="110"/>
      <c r="CYJ1217" s="147"/>
      <c r="CYK1217" s="109"/>
      <c r="CYL1217" s="256"/>
      <c r="CYM1217" s="204"/>
      <c r="CYN1217" s="204"/>
      <c r="CYO1217" s="205"/>
      <c r="CYP1217" s="206"/>
      <c r="CYQ1217" s="110"/>
      <c r="CYR1217" s="147"/>
      <c r="CYS1217" s="109"/>
      <c r="CYT1217" s="256"/>
      <c r="CYU1217" s="204"/>
      <c r="CYV1217" s="204"/>
      <c r="CYW1217" s="205"/>
      <c r="CYX1217" s="206"/>
      <c r="CYY1217" s="110"/>
      <c r="CYZ1217" s="147"/>
      <c r="CZA1217" s="109"/>
      <c r="CZB1217" s="256"/>
      <c r="CZC1217" s="204"/>
      <c r="CZD1217" s="204"/>
      <c r="CZE1217" s="205"/>
      <c r="CZF1217" s="206"/>
      <c r="CZG1217" s="110"/>
      <c r="CZH1217" s="147"/>
      <c r="CZI1217" s="109"/>
      <c r="CZJ1217" s="256"/>
      <c r="CZK1217" s="204"/>
      <c r="CZL1217" s="204"/>
      <c r="CZM1217" s="205"/>
      <c r="CZN1217" s="206"/>
      <c r="CZO1217" s="110"/>
      <c r="CZP1217" s="147"/>
      <c r="CZQ1217" s="109"/>
      <c r="CZR1217" s="256"/>
      <c r="CZS1217" s="204"/>
      <c r="CZT1217" s="204"/>
      <c r="CZU1217" s="205"/>
      <c r="CZV1217" s="206"/>
      <c r="CZW1217" s="110"/>
      <c r="CZX1217" s="147"/>
      <c r="CZY1217" s="109"/>
      <c r="CZZ1217" s="256"/>
      <c r="DAA1217" s="204"/>
      <c r="DAB1217" s="204"/>
      <c r="DAC1217" s="205"/>
      <c r="DAD1217" s="206"/>
      <c r="DAE1217" s="110"/>
      <c r="DAF1217" s="147"/>
      <c r="DAG1217" s="109"/>
      <c r="DAH1217" s="256"/>
      <c r="DAI1217" s="204"/>
      <c r="DAJ1217" s="204"/>
      <c r="DAK1217" s="205"/>
      <c r="DAL1217" s="206"/>
      <c r="DAM1217" s="110"/>
      <c r="DAN1217" s="147"/>
      <c r="DAO1217" s="109"/>
      <c r="DAP1217" s="256"/>
      <c r="DAQ1217" s="204"/>
      <c r="DAR1217" s="204"/>
      <c r="DAS1217" s="205"/>
      <c r="DAT1217" s="206"/>
      <c r="DAU1217" s="110"/>
      <c r="DAV1217" s="147"/>
      <c r="DAW1217" s="109"/>
      <c r="DAX1217" s="256"/>
      <c r="DAY1217" s="204"/>
      <c r="DAZ1217" s="204"/>
      <c r="DBA1217" s="205"/>
      <c r="DBB1217" s="206"/>
      <c r="DBC1217" s="110"/>
      <c r="DBD1217" s="147"/>
      <c r="DBE1217" s="109"/>
      <c r="DBF1217" s="256"/>
      <c r="DBG1217" s="204"/>
      <c r="DBH1217" s="204"/>
      <c r="DBI1217" s="205"/>
      <c r="DBJ1217" s="206"/>
      <c r="DBK1217" s="110"/>
      <c r="DBL1217" s="147"/>
      <c r="DBM1217" s="109"/>
      <c r="DBN1217" s="256"/>
      <c r="DBO1217" s="204"/>
      <c r="DBP1217" s="204"/>
      <c r="DBQ1217" s="205"/>
      <c r="DBR1217" s="206"/>
      <c r="DBS1217" s="110"/>
      <c r="DBT1217" s="147"/>
      <c r="DBU1217" s="109"/>
      <c r="DBV1217" s="256"/>
      <c r="DBW1217" s="204"/>
      <c r="DBX1217" s="204"/>
      <c r="DBY1217" s="205"/>
      <c r="DBZ1217" s="206"/>
      <c r="DCA1217" s="110"/>
      <c r="DCB1217" s="147"/>
      <c r="DCC1217" s="109"/>
      <c r="DCD1217" s="256"/>
      <c r="DCE1217" s="204"/>
      <c r="DCF1217" s="204"/>
      <c r="DCG1217" s="205"/>
      <c r="DCH1217" s="206"/>
      <c r="DCI1217" s="110"/>
      <c r="DCJ1217" s="147"/>
      <c r="DCK1217" s="109"/>
      <c r="DCL1217" s="256"/>
      <c r="DCM1217" s="204"/>
      <c r="DCN1217" s="204"/>
      <c r="DCO1217" s="205"/>
      <c r="DCP1217" s="206"/>
      <c r="DCQ1217" s="110"/>
      <c r="DCR1217" s="147"/>
      <c r="DCS1217" s="109"/>
      <c r="DCT1217" s="256"/>
      <c r="DCU1217" s="204"/>
      <c r="DCV1217" s="204"/>
      <c r="DCW1217" s="205"/>
      <c r="DCX1217" s="206"/>
      <c r="DCY1217" s="110"/>
      <c r="DCZ1217" s="147"/>
      <c r="DDA1217" s="109"/>
      <c r="DDB1217" s="256"/>
      <c r="DDC1217" s="204"/>
      <c r="DDD1217" s="204"/>
      <c r="DDE1217" s="205"/>
      <c r="DDF1217" s="206"/>
      <c r="DDG1217" s="110"/>
      <c r="DDH1217" s="147"/>
      <c r="DDI1217" s="109"/>
      <c r="DDJ1217" s="256"/>
      <c r="DDK1217" s="204"/>
      <c r="DDL1217" s="204"/>
      <c r="DDM1217" s="205"/>
      <c r="DDN1217" s="206"/>
      <c r="DDO1217" s="110"/>
      <c r="DDP1217" s="147"/>
      <c r="DDQ1217" s="109"/>
      <c r="DDR1217" s="256"/>
      <c r="DDS1217" s="204"/>
      <c r="DDT1217" s="204"/>
      <c r="DDU1217" s="205"/>
      <c r="DDV1217" s="206"/>
      <c r="DDW1217" s="110"/>
      <c r="DDX1217" s="147"/>
      <c r="DDY1217" s="109"/>
      <c r="DDZ1217" s="256"/>
      <c r="DEA1217" s="204"/>
      <c r="DEB1217" s="204"/>
      <c r="DEC1217" s="205"/>
      <c r="DED1217" s="206"/>
      <c r="DEE1217" s="110"/>
      <c r="DEF1217" s="147"/>
      <c r="DEG1217" s="109"/>
      <c r="DEH1217" s="256"/>
      <c r="DEI1217" s="204"/>
      <c r="DEJ1217" s="204"/>
      <c r="DEK1217" s="205"/>
      <c r="DEL1217" s="206"/>
      <c r="DEM1217" s="110"/>
      <c r="DEN1217" s="147"/>
      <c r="DEO1217" s="109"/>
      <c r="DEP1217" s="256"/>
      <c r="DEQ1217" s="204"/>
      <c r="DER1217" s="204"/>
      <c r="DES1217" s="205"/>
      <c r="DET1217" s="206"/>
      <c r="DEU1217" s="110"/>
      <c r="DEV1217" s="147"/>
      <c r="DEW1217" s="109"/>
      <c r="DEX1217" s="256"/>
      <c r="DEY1217" s="204"/>
      <c r="DEZ1217" s="204"/>
      <c r="DFA1217" s="205"/>
      <c r="DFB1217" s="206"/>
      <c r="DFC1217" s="110"/>
      <c r="DFD1217" s="147"/>
      <c r="DFE1217" s="109"/>
      <c r="DFF1217" s="256"/>
      <c r="DFG1217" s="204"/>
      <c r="DFH1217" s="204"/>
      <c r="DFI1217" s="205"/>
      <c r="DFJ1217" s="206"/>
      <c r="DFK1217" s="110"/>
      <c r="DFL1217" s="147"/>
      <c r="DFM1217" s="109"/>
      <c r="DFN1217" s="256"/>
      <c r="DFO1217" s="204"/>
      <c r="DFP1217" s="204"/>
      <c r="DFQ1217" s="205"/>
      <c r="DFR1217" s="206"/>
      <c r="DFS1217" s="110"/>
      <c r="DFT1217" s="147"/>
      <c r="DFU1217" s="109"/>
      <c r="DFV1217" s="256"/>
      <c r="DFW1217" s="204"/>
      <c r="DFX1217" s="204"/>
      <c r="DFY1217" s="205"/>
      <c r="DFZ1217" s="206"/>
      <c r="DGA1217" s="110"/>
      <c r="DGB1217" s="147"/>
      <c r="DGC1217" s="109"/>
      <c r="DGD1217" s="256"/>
      <c r="DGE1217" s="204"/>
      <c r="DGF1217" s="204"/>
      <c r="DGG1217" s="205"/>
      <c r="DGH1217" s="206"/>
      <c r="DGI1217" s="110"/>
      <c r="DGJ1217" s="147"/>
      <c r="DGK1217" s="109"/>
      <c r="DGL1217" s="256"/>
      <c r="DGM1217" s="204"/>
      <c r="DGN1217" s="204"/>
      <c r="DGO1217" s="205"/>
      <c r="DGP1217" s="206"/>
      <c r="DGQ1217" s="110"/>
      <c r="DGR1217" s="147"/>
      <c r="DGS1217" s="109"/>
      <c r="DGT1217" s="256"/>
      <c r="DGU1217" s="204"/>
      <c r="DGV1217" s="204"/>
      <c r="DGW1217" s="205"/>
      <c r="DGX1217" s="206"/>
      <c r="DGY1217" s="110"/>
      <c r="DGZ1217" s="147"/>
      <c r="DHA1217" s="109"/>
      <c r="DHB1217" s="256"/>
      <c r="DHC1217" s="204"/>
      <c r="DHD1217" s="204"/>
      <c r="DHE1217" s="205"/>
      <c r="DHF1217" s="206"/>
      <c r="DHG1217" s="110"/>
      <c r="DHH1217" s="147"/>
      <c r="DHI1217" s="109"/>
      <c r="DHJ1217" s="256"/>
      <c r="DHK1217" s="204"/>
      <c r="DHL1217" s="204"/>
      <c r="DHM1217" s="205"/>
      <c r="DHN1217" s="206"/>
      <c r="DHO1217" s="110"/>
      <c r="DHP1217" s="147"/>
      <c r="DHQ1217" s="109"/>
      <c r="DHR1217" s="256"/>
      <c r="DHS1217" s="204"/>
      <c r="DHT1217" s="204"/>
      <c r="DHU1217" s="205"/>
      <c r="DHV1217" s="206"/>
      <c r="DHW1217" s="110"/>
      <c r="DHX1217" s="147"/>
      <c r="DHY1217" s="109"/>
      <c r="DHZ1217" s="256"/>
      <c r="DIA1217" s="204"/>
      <c r="DIB1217" s="204"/>
      <c r="DIC1217" s="205"/>
      <c r="DID1217" s="206"/>
      <c r="DIE1217" s="110"/>
      <c r="DIF1217" s="147"/>
      <c r="DIG1217" s="109"/>
      <c r="DIH1217" s="256"/>
      <c r="DII1217" s="204"/>
      <c r="DIJ1217" s="204"/>
      <c r="DIK1217" s="205"/>
      <c r="DIL1217" s="206"/>
      <c r="DIM1217" s="110"/>
      <c r="DIN1217" s="147"/>
      <c r="DIO1217" s="109"/>
      <c r="DIP1217" s="256"/>
      <c r="DIQ1217" s="204"/>
      <c r="DIR1217" s="204"/>
      <c r="DIS1217" s="205"/>
      <c r="DIT1217" s="206"/>
      <c r="DIU1217" s="110"/>
      <c r="DIV1217" s="147"/>
      <c r="DIW1217" s="109"/>
      <c r="DIX1217" s="256"/>
      <c r="DIY1217" s="204"/>
      <c r="DIZ1217" s="204"/>
      <c r="DJA1217" s="205"/>
      <c r="DJB1217" s="206"/>
      <c r="DJC1217" s="110"/>
      <c r="DJD1217" s="147"/>
      <c r="DJE1217" s="109"/>
      <c r="DJF1217" s="256"/>
      <c r="DJG1217" s="204"/>
      <c r="DJH1217" s="204"/>
      <c r="DJI1217" s="205"/>
      <c r="DJJ1217" s="206"/>
      <c r="DJK1217" s="110"/>
      <c r="DJL1217" s="147"/>
      <c r="DJM1217" s="109"/>
      <c r="DJN1217" s="256"/>
      <c r="DJO1217" s="204"/>
      <c r="DJP1217" s="204"/>
      <c r="DJQ1217" s="205"/>
      <c r="DJR1217" s="206"/>
      <c r="DJS1217" s="110"/>
      <c r="DJT1217" s="147"/>
      <c r="DJU1217" s="109"/>
      <c r="DJV1217" s="256"/>
      <c r="DJW1217" s="204"/>
      <c r="DJX1217" s="204"/>
      <c r="DJY1217" s="205"/>
      <c r="DJZ1217" s="206"/>
      <c r="DKA1217" s="110"/>
      <c r="DKB1217" s="147"/>
      <c r="DKC1217" s="109"/>
      <c r="DKD1217" s="256"/>
      <c r="DKE1217" s="204"/>
      <c r="DKF1217" s="204"/>
      <c r="DKG1217" s="205"/>
      <c r="DKH1217" s="206"/>
      <c r="DKI1217" s="110">
        <v>213</v>
      </c>
      <c r="DKJ1217" s="147">
        <v>104.09399999999999</v>
      </c>
      <c r="DKK1217" s="109" t="s">
        <v>39</v>
      </c>
      <c r="DKL1217" s="256" t="s">
        <v>26</v>
      </c>
      <c r="DKM1217" s="204">
        <v>7</v>
      </c>
      <c r="DKN1217" s="204">
        <v>2</v>
      </c>
      <c r="DKO1217" s="205" t="s">
        <v>237</v>
      </c>
      <c r="DKP1217" s="206">
        <v>119</v>
      </c>
      <c r="DKQ1217" s="110">
        <v>213</v>
      </c>
      <c r="DKR1217" s="147">
        <v>104.09399999999999</v>
      </c>
      <c r="DKS1217" s="109" t="s">
        <v>39</v>
      </c>
      <c r="DKT1217" s="256" t="s">
        <v>26</v>
      </c>
      <c r="DKU1217" s="204">
        <v>7</v>
      </c>
      <c r="DKV1217" s="204">
        <v>2</v>
      </c>
      <c r="DKW1217" s="205" t="s">
        <v>237</v>
      </c>
      <c r="DKX1217" s="206">
        <v>119</v>
      </c>
      <c r="DKY1217" s="110">
        <v>213</v>
      </c>
      <c r="DKZ1217" s="147">
        <v>104.09399999999999</v>
      </c>
      <c r="DLA1217" s="109" t="s">
        <v>39</v>
      </c>
      <c r="DLB1217" s="256" t="s">
        <v>26</v>
      </c>
      <c r="DLC1217" s="204">
        <v>7</v>
      </c>
      <c r="DLD1217" s="204">
        <v>2</v>
      </c>
      <c r="DLE1217" s="205" t="s">
        <v>237</v>
      </c>
      <c r="DLF1217" s="206">
        <v>119</v>
      </c>
      <c r="DLG1217" s="110">
        <v>213</v>
      </c>
      <c r="DLH1217" s="147">
        <v>104.09399999999999</v>
      </c>
      <c r="DLI1217" s="109" t="s">
        <v>39</v>
      </c>
      <c r="DLJ1217" s="256" t="s">
        <v>26</v>
      </c>
      <c r="DLK1217" s="204">
        <v>7</v>
      </c>
      <c r="DLL1217" s="204">
        <v>2</v>
      </c>
      <c r="DLM1217" s="205" t="s">
        <v>237</v>
      </c>
      <c r="DLN1217" s="206">
        <v>119</v>
      </c>
      <c r="DLO1217" s="110">
        <v>213</v>
      </c>
      <c r="DLP1217" s="147">
        <v>104.09399999999999</v>
      </c>
      <c r="DLQ1217" s="109" t="s">
        <v>39</v>
      </c>
      <c r="DLR1217" s="256" t="s">
        <v>26</v>
      </c>
      <c r="DLS1217" s="204">
        <v>7</v>
      </c>
      <c r="DLT1217" s="204">
        <v>2</v>
      </c>
      <c r="DLU1217" s="205" t="s">
        <v>237</v>
      </c>
      <c r="DLV1217" s="206">
        <v>119</v>
      </c>
      <c r="DLW1217" s="110">
        <v>213</v>
      </c>
      <c r="DLX1217" s="147">
        <v>104.09399999999999</v>
      </c>
      <c r="DLY1217" s="109" t="s">
        <v>39</v>
      </c>
      <c r="DLZ1217" s="256" t="s">
        <v>26</v>
      </c>
      <c r="DMA1217" s="204">
        <v>7</v>
      </c>
      <c r="DMB1217" s="204">
        <v>2</v>
      </c>
      <c r="DMC1217" s="205" t="s">
        <v>237</v>
      </c>
      <c r="DMD1217" s="206">
        <v>119</v>
      </c>
      <c r="DME1217" s="110">
        <v>213</v>
      </c>
      <c r="DMF1217" s="147">
        <v>104.09399999999999</v>
      </c>
      <c r="DMG1217" s="109" t="s">
        <v>39</v>
      </c>
      <c r="DMH1217" s="256" t="s">
        <v>26</v>
      </c>
      <c r="DMI1217" s="204">
        <v>7</v>
      </c>
      <c r="DMJ1217" s="204">
        <v>2</v>
      </c>
      <c r="DMK1217" s="205" t="s">
        <v>237</v>
      </c>
      <c r="DML1217" s="206">
        <v>119</v>
      </c>
      <c r="DMM1217" s="110">
        <v>213</v>
      </c>
      <c r="DMN1217" s="147">
        <v>104.09399999999999</v>
      </c>
      <c r="DMO1217" s="109" t="s">
        <v>39</v>
      </c>
      <c r="DMP1217" s="256" t="s">
        <v>26</v>
      </c>
      <c r="DMQ1217" s="204">
        <v>7</v>
      </c>
      <c r="DMR1217" s="204">
        <v>2</v>
      </c>
      <c r="DMS1217" s="205" t="s">
        <v>237</v>
      </c>
      <c r="DMT1217" s="206">
        <v>119</v>
      </c>
      <c r="DMU1217" s="110">
        <v>213</v>
      </c>
      <c r="DMV1217" s="147">
        <v>104.09399999999999</v>
      </c>
      <c r="DMW1217" s="109" t="s">
        <v>39</v>
      </c>
      <c r="DMX1217" s="256" t="s">
        <v>26</v>
      </c>
      <c r="DMY1217" s="204">
        <v>7</v>
      </c>
      <c r="DMZ1217" s="204">
        <v>2</v>
      </c>
      <c r="DNA1217" s="205" t="s">
        <v>237</v>
      </c>
      <c r="DNB1217" s="206">
        <v>119</v>
      </c>
      <c r="DNC1217" s="110">
        <v>213</v>
      </c>
      <c r="DND1217" s="147">
        <v>104.09399999999999</v>
      </c>
      <c r="DNE1217" s="109" t="s">
        <v>39</v>
      </c>
      <c r="DNF1217" s="256" t="s">
        <v>26</v>
      </c>
      <c r="DNG1217" s="204">
        <v>7</v>
      </c>
      <c r="DNH1217" s="204">
        <v>2</v>
      </c>
      <c r="DNI1217" s="205" t="s">
        <v>237</v>
      </c>
      <c r="DNJ1217" s="206">
        <v>119</v>
      </c>
      <c r="DNK1217" s="110">
        <v>213</v>
      </c>
      <c r="DNL1217" s="147">
        <v>104.09399999999999</v>
      </c>
      <c r="DNM1217" s="109" t="s">
        <v>39</v>
      </c>
      <c r="DNN1217" s="256" t="s">
        <v>26</v>
      </c>
      <c r="DNO1217" s="204">
        <v>7</v>
      </c>
      <c r="DNP1217" s="204">
        <v>2</v>
      </c>
      <c r="DNQ1217" s="205" t="s">
        <v>237</v>
      </c>
      <c r="DNR1217" s="206">
        <v>119</v>
      </c>
      <c r="DNS1217" s="110">
        <v>213</v>
      </c>
      <c r="DNT1217" s="147">
        <v>104.09399999999999</v>
      </c>
      <c r="DNU1217" s="109" t="s">
        <v>39</v>
      </c>
      <c r="DNV1217" s="256" t="s">
        <v>26</v>
      </c>
      <c r="DNW1217" s="204">
        <v>7</v>
      </c>
      <c r="DNX1217" s="204">
        <v>2</v>
      </c>
      <c r="DNY1217" s="205" t="s">
        <v>237</v>
      </c>
      <c r="DNZ1217" s="206">
        <v>119</v>
      </c>
      <c r="DOA1217" s="110">
        <v>213</v>
      </c>
      <c r="DOB1217" s="147">
        <v>104.09399999999999</v>
      </c>
      <c r="DOC1217" s="109" t="s">
        <v>39</v>
      </c>
      <c r="DOD1217" s="256" t="s">
        <v>26</v>
      </c>
      <c r="DOE1217" s="204">
        <v>7</v>
      </c>
      <c r="DOF1217" s="204">
        <v>2</v>
      </c>
      <c r="DOG1217" s="205" t="s">
        <v>237</v>
      </c>
      <c r="DOH1217" s="206">
        <v>119</v>
      </c>
      <c r="DOI1217" s="110">
        <v>213</v>
      </c>
      <c r="DOJ1217" s="147">
        <v>104.09399999999999</v>
      </c>
      <c r="DOK1217" s="109" t="s">
        <v>39</v>
      </c>
      <c r="DOL1217" s="256" t="s">
        <v>26</v>
      </c>
      <c r="DOM1217" s="204">
        <v>7</v>
      </c>
      <c r="DON1217" s="204">
        <v>2</v>
      </c>
      <c r="DOO1217" s="205" t="s">
        <v>237</v>
      </c>
      <c r="DOP1217" s="206">
        <v>119</v>
      </c>
      <c r="DOQ1217" s="110">
        <v>213</v>
      </c>
      <c r="DOR1217" s="147">
        <v>104.09399999999999</v>
      </c>
      <c r="DOS1217" s="109" t="s">
        <v>39</v>
      </c>
      <c r="DOT1217" s="256" t="s">
        <v>26</v>
      </c>
      <c r="DOU1217" s="204">
        <v>7</v>
      </c>
      <c r="DOV1217" s="204">
        <v>2</v>
      </c>
      <c r="DOW1217" s="205" t="s">
        <v>237</v>
      </c>
      <c r="DOX1217" s="206">
        <v>119</v>
      </c>
      <c r="DOY1217" s="110">
        <v>213</v>
      </c>
      <c r="DOZ1217" s="147">
        <v>104.09399999999999</v>
      </c>
      <c r="DPA1217" s="109" t="s">
        <v>39</v>
      </c>
      <c r="DPB1217" s="256" t="s">
        <v>26</v>
      </c>
      <c r="DPC1217" s="204">
        <v>7</v>
      </c>
      <c r="DPD1217" s="204">
        <v>2</v>
      </c>
      <c r="DPE1217" s="205" t="s">
        <v>237</v>
      </c>
      <c r="DPF1217" s="206">
        <v>119</v>
      </c>
      <c r="DPG1217" s="110">
        <v>213</v>
      </c>
      <c r="DPH1217" s="147">
        <v>104.09399999999999</v>
      </c>
      <c r="DPI1217" s="109" t="s">
        <v>39</v>
      </c>
      <c r="DPJ1217" s="256" t="s">
        <v>26</v>
      </c>
      <c r="DPK1217" s="204">
        <v>7</v>
      </c>
      <c r="DPL1217" s="204">
        <v>2</v>
      </c>
      <c r="DPM1217" s="205" t="s">
        <v>237</v>
      </c>
      <c r="DPN1217" s="206">
        <v>119</v>
      </c>
      <c r="DPO1217" s="110">
        <v>213</v>
      </c>
      <c r="DPP1217" s="147">
        <v>104.09399999999999</v>
      </c>
      <c r="DPQ1217" s="109" t="s">
        <v>39</v>
      </c>
      <c r="DPR1217" s="256" t="s">
        <v>26</v>
      </c>
      <c r="DPS1217" s="204">
        <v>7</v>
      </c>
      <c r="DPT1217" s="204">
        <v>2</v>
      </c>
      <c r="DPU1217" s="205" t="s">
        <v>237</v>
      </c>
      <c r="DPV1217" s="206">
        <v>119</v>
      </c>
      <c r="DPW1217" s="110">
        <v>213</v>
      </c>
      <c r="DPX1217" s="147">
        <v>104.09399999999999</v>
      </c>
      <c r="DPY1217" s="109" t="s">
        <v>39</v>
      </c>
      <c r="DPZ1217" s="256" t="s">
        <v>26</v>
      </c>
      <c r="DQA1217" s="204">
        <v>7</v>
      </c>
      <c r="DQB1217" s="204">
        <v>2</v>
      </c>
      <c r="DQC1217" s="205" t="s">
        <v>237</v>
      </c>
      <c r="DQD1217" s="206">
        <v>119</v>
      </c>
      <c r="DQE1217" s="110">
        <v>213</v>
      </c>
      <c r="DQF1217" s="147">
        <v>104.09399999999999</v>
      </c>
      <c r="DQG1217" s="109" t="s">
        <v>39</v>
      </c>
      <c r="DQH1217" s="256" t="s">
        <v>26</v>
      </c>
      <c r="DQI1217" s="204">
        <v>7</v>
      </c>
      <c r="DQJ1217" s="204">
        <v>2</v>
      </c>
      <c r="DQK1217" s="205" t="s">
        <v>237</v>
      </c>
      <c r="DQL1217" s="206">
        <v>119</v>
      </c>
      <c r="DQM1217" s="110">
        <v>213</v>
      </c>
      <c r="DQN1217" s="147">
        <v>104.09399999999999</v>
      </c>
      <c r="DQO1217" s="109" t="s">
        <v>39</v>
      </c>
      <c r="DQP1217" s="256" t="s">
        <v>26</v>
      </c>
      <c r="DQQ1217" s="204">
        <v>7</v>
      </c>
      <c r="DQR1217" s="204">
        <v>2</v>
      </c>
      <c r="DQS1217" s="205" t="s">
        <v>237</v>
      </c>
      <c r="DQT1217" s="206">
        <v>119</v>
      </c>
      <c r="DQU1217" s="110">
        <v>213</v>
      </c>
      <c r="DQV1217" s="147">
        <v>104.09399999999999</v>
      </c>
      <c r="DQW1217" s="109" t="s">
        <v>39</v>
      </c>
      <c r="DQX1217" s="256" t="s">
        <v>26</v>
      </c>
      <c r="DQY1217" s="204">
        <v>7</v>
      </c>
      <c r="DQZ1217" s="204">
        <v>2</v>
      </c>
      <c r="DRA1217" s="205" t="s">
        <v>237</v>
      </c>
      <c r="DRB1217" s="206">
        <v>119</v>
      </c>
      <c r="DRC1217" s="110">
        <v>213</v>
      </c>
      <c r="DRD1217" s="147">
        <v>104.09399999999999</v>
      </c>
      <c r="DRE1217" s="109" t="s">
        <v>39</v>
      </c>
      <c r="DRF1217" s="256" t="s">
        <v>26</v>
      </c>
      <c r="DRG1217" s="204">
        <v>7</v>
      </c>
      <c r="DRH1217" s="204">
        <v>2</v>
      </c>
      <c r="DRI1217" s="205" t="s">
        <v>237</v>
      </c>
      <c r="DRJ1217" s="206">
        <v>119</v>
      </c>
      <c r="DRK1217" s="110">
        <v>213</v>
      </c>
      <c r="DRL1217" s="147">
        <v>104.09399999999999</v>
      </c>
      <c r="DRM1217" s="109" t="s">
        <v>39</v>
      </c>
      <c r="DRN1217" s="256" t="s">
        <v>26</v>
      </c>
      <c r="DRO1217" s="204">
        <v>7</v>
      </c>
      <c r="DRP1217" s="204">
        <v>2</v>
      </c>
      <c r="DRQ1217" s="205" t="s">
        <v>237</v>
      </c>
      <c r="DRR1217" s="206">
        <v>119</v>
      </c>
      <c r="DRS1217" s="110">
        <v>213</v>
      </c>
      <c r="DRT1217" s="147">
        <v>104.09399999999999</v>
      </c>
      <c r="DRU1217" s="109" t="s">
        <v>39</v>
      </c>
      <c r="DRV1217" s="256" t="s">
        <v>26</v>
      </c>
      <c r="DRW1217" s="204">
        <v>7</v>
      </c>
      <c r="DRX1217" s="204">
        <v>2</v>
      </c>
      <c r="DRY1217" s="205" t="s">
        <v>237</v>
      </c>
      <c r="DRZ1217" s="206">
        <v>119</v>
      </c>
      <c r="DSA1217" s="110">
        <v>213</v>
      </c>
      <c r="DSB1217" s="147">
        <v>104.09399999999999</v>
      </c>
      <c r="DSC1217" s="109" t="s">
        <v>39</v>
      </c>
      <c r="DSD1217" s="256" t="s">
        <v>26</v>
      </c>
      <c r="DSE1217" s="204">
        <v>7</v>
      </c>
      <c r="DSF1217" s="204">
        <v>2</v>
      </c>
      <c r="DSG1217" s="205" t="s">
        <v>237</v>
      </c>
      <c r="DSH1217" s="206">
        <v>119</v>
      </c>
      <c r="DSI1217" s="110">
        <v>213</v>
      </c>
      <c r="DSJ1217" s="147">
        <v>104.09399999999999</v>
      </c>
      <c r="DSK1217" s="109" t="s">
        <v>39</v>
      </c>
      <c r="DSL1217" s="256" t="s">
        <v>26</v>
      </c>
      <c r="DSM1217" s="204">
        <v>7</v>
      </c>
      <c r="DSN1217" s="204">
        <v>2</v>
      </c>
      <c r="DSO1217" s="205" t="s">
        <v>237</v>
      </c>
      <c r="DSP1217" s="206">
        <v>119</v>
      </c>
      <c r="DSQ1217" s="110">
        <v>213</v>
      </c>
      <c r="DSR1217" s="147">
        <v>104.09399999999999</v>
      </c>
      <c r="DSS1217" s="109" t="s">
        <v>39</v>
      </c>
      <c r="DST1217" s="256" t="s">
        <v>26</v>
      </c>
      <c r="DSU1217" s="204">
        <v>7</v>
      </c>
      <c r="DSV1217" s="204">
        <v>2</v>
      </c>
      <c r="DSW1217" s="205" t="s">
        <v>237</v>
      </c>
      <c r="DSX1217" s="206">
        <v>119</v>
      </c>
      <c r="DSY1217" s="110">
        <v>213</v>
      </c>
      <c r="DSZ1217" s="147">
        <v>104.09399999999999</v>
      </c>
      <c r="DTA1217" s="109" t="s">
        <v>39</v>
      </c>
      <c r="DTB1217" s="256" t="s">
        <v>26</v>
      </c>
      <c r="DTC1217" s="204">
        <v>7</v>
      </c>
      <c r="DTD1217" s="204">
        <v>2</v>
      </c>
      <c r="DTE1217" s="205" t="s">
        <v>237</v>
      </c>
      <c r="DTF1217" s="206">
        <v>119</v>
      </c>
      <c r="DTG1217" s="110">
        <v>213</v>
      </c>
      <c r="DTH1217" s="147">
        <v>104.09399999999999</v>
      </c>
      <c r="DTI1217" s="109" t="s">
        <v>39</v>
      </c>
      <c r="DTJ1217" s="256" t="s">
        <v>26</v>
      </c>
      <c r="DTK1217" s="204">
        <v>7</v>
      </c>
      <c r="DTL1217" s="204">
        <v>2</v>
      </c>
      <c r="DTM1217" s="205" t="s">
        <v>237</v>
      </c>
      <c r="DTN1217" s="206">
        <v>119</v>
      </c>
      <c r="DTO1217" s="110">
        <v>213</v>
      </c>
      <c r="DTP1217" s="147">
        <v>104.09399999999999</v>
      </c>
      <c r="DTQ1217" s="109" t="s">
        <v>39</v>
      </c>
      <c r="DTR1217" s="256" t="s">
        <v>26</v>
      </c>
      <c r="DTS1217" s="204">
        <v>7</v>
      </c>
      <c r="DTT1217" s="204">
        <v>2</v>
      </c>
      <c r="DTU1217" s="205" t="s">
        <v>237</v>
      </c>
      <c r="DTV1217" s="206">
        <v>119</v>
      </c>
      <c r="DTW1217" s="110">
        <v>213</v>
      </c>
      <c r="DTX1217" s="147">
        <v>104.09399999999999</v>
      </c>
      <c r="DTY1217" s="109" t="s">
        <v>39</v>
      </c>
      <c r="DTZ1217" s="256" t="s">
        <v>26</v>
      </c>
      <c r="DUA1217" s="204">
        <v>7</v>
      </c>
      <c r="DUB1217" s="204">
        <v>2</v>
      </c>
      <c r="DUC1217" s="205" t="s">
        <v>237</v>
      </c>
      <c r="DUD1217" s="206">
        <v>119</v>
      </c>
      <c r="DUE1217" s="110">
        <v>213</v>
      </c>
      <c r="DUF1217" s="147">
        <v>104.09399999999999</v>
      </c>
      <c r="DUG1217" s="109" t="s">
        <v>39</v>
      </c>
      <c r="DUH1217" s="256" t="s">
        <v>26</v>
      </c>
      <c r="DUI1217" s="204">
        <v>7</v>
      </c>
      <c r="DUJ1217" s="204">
        <v>2</v>
      </c>
      <c r="DUK1217" s="205" t="s">
        <v>237</v>
      </c>
      <c r="DUL1217" s="206">
        <v>119</v>
      </c>
      <c r="DUM1217" s="110">
        <v>213</v>
      </c>
      <c r="DUN1217" s="147">
        <v>104.09399999999999</v>
      </c>
      <c r="DUO1217" s="109" t="s">
        <v>39</v>
      </c>
      <c r="DUP1217" s="256" t="s">
        <v>26</v>
      </c>
      <c r="DUQ1217" s="204">
        <v>7</v>
      </c>
      <c r="DUR1217" s="204">
        <v>2</v>
      </c>
      <c r="DUS1217" s="205" t="s">
        <v>237</v>
      </c>
      <c r="DUT1217" s="206">
        <v>119</v>
      </c>
      <c r="DUU1217" s="110">
        <v>213</v>
      </c>
      <c r="DUV1217" s="147">
        <v>104.09399999999999</v>
      </c>
      <c r="DUW1217" s="109" t="s">
        <v>39</v>
      </c>
      <c r="DUX1217" s="256" t="s">
        <v>26</v>
      </c>
      <c r="DUY1217" s="204">
        <v>7</v>
      </c>
      <c r="DUZ1217" s="204">
        <v>2</v>
      </c>
      <c r="DVA1217" s="205" t="s">
        <v>237</v>
      </c>
      <c r="DVB1217" s="206">
        <v>119</v>
      </c>
      <c r="DVC1217" s="110">
        <v>213</v>
      </c>
      <c r="DVD1217" s="147">
        <v>104.09399999999999</v>
      </c>
      <c r="DVE1217" s="109" t="s">
        <v>39</v>
      </c>
      <c r="DVF1217" s="256" t="s">
        <v>26</v>
      </c>
      <c r="DVG1217" s="204">
        <v>7</v>
      </c>
      <c r="DVH1217" s="204">
        <v>2</v>
      </c>
      <c r="DVI1217" s="205" t="s">
        <v>237</v>
      </c>
      <c r="DVJ1217" s="206">
        <v>119</v>
      </c>
      <c r="DVK1217" s="110">
        <v>213</v>
      </c>
      <c r="DVL1217" s="147">
        <v>104.09399999999999</v>
      </c>
      <c r="DVM1217" s="109" t="s">
        <v>39</v>
      </c>
      <c r="DVN1217" s="256" t="s">
        <v>26</v>
      </c>
      <c r="DVO1217" s="204">
        <v>7</v>
      </c>
      <c r="DVP1217" s="204">
        <v>2</v>
      </c>
      <c r="DVQ1217" s="205" t="s">
        <v>237</v>
      </c>
      <c r="DVR1217" s="206">
        <v>119</v>
      </c>
      <c r="DVS1217" s="110">
        <v>213</v>
      </c>
      <c r="DVT1217" s="147">
        <v>104.09399999999999</v>
      </c>
      <c r="DVU1217" s="109" t="s">
        <v>39</v>
      </c>
      <c r="DVV1217" s="256" t="s">
        <v>26</v>
      </c>
      <c r="DVW1217" s="204">
        <v>7</v>
      </c>
      <c r="DVX1217" s="204">
        <v>2</v>
      </c>
      <c r="DVY1217" s="205" t="s">
        <v>237</v>
      </c>
      <c r="DVZ1217" s="206">
        <v>119</v>
      </c>
      <c r="DWA1217" s="110">
        <v>213</v>
      </c>
      <c r="DWB1217" s="147">
        <v>104.09399999999999</v>
      </c>
      <c r="DWC1217" s="109" t="s">
        <v>39</v>
      </c>
      <c r="DWD1217" s="256" t="s">
        <v>26</v>
      </c>
      <c r="DWE1217" s="204">
        <v>7</v>
      </c>
      <c r="DWF1217" s="204">
        <v>2</v>
      </c>
      <c r="DWG1217" s="205" t="s">
        <v>237</v>
      </c>
      <c r="DWH1217" s="206">
        <v>119</v>
      </c>
      <c r="DWI1217" s="110">
        <v>213</v>
      </c>
      <c r="DWJ1217" s="147">
        <v>104.09399999999999</v>
      </c>
      <c r="DWK1217" s="109" t="s">
        <v>39</v>
      </c>
      <c r="DWL1217" s="256" t="s">
        <v>26</v>
      </c>
      <c r="DWM1217" s="204">
        <v>7</v>
      </c>
      <c r="DWN1217" s="204">
        <v>2</v>
      </c>
      <c r="DWO1217" s="205" t="s">
        <v>237</v>
      </c>
      <c r="DWP1217" s="206">
        <v>119</v>
      </c>
      <c r="DWQ1217" s="110">
        <v>213</v>
      </c>
      <c r="DWR1217" s="147">
        <v>104.09399999999999</v>
      </c>
      <c r="DWS1217" s="109" t="s">
        <v>39</v>
      </c>
      <c r="DWT1217" s="256" t="s">
        <v>26</v>
      </c>
      <c r="DWU1217" s="204">
        <v>7</v>
      </c>
      <c r="DWV1217" s="204">
        <v>2</v>
      </c>
      <c r="DWW1217" s="205" t="s">
        <v>237</v>
      </c>
      <c r="DWX1217" s="206">
        <v>119</v>
      </c>
      <c r="DWY1217" s="110">
        <v>213</v>
      </c>
      <c r="DWZ1217" s="147">
        <v>104.09399999999999</v>
      </c>
      <c r="DXA1217" s="109" t="s">
        <v>39</v>
      </c>
      <c r="DXB1217" s="256" t="s">
        <v>26</v>
      </c>
      <c r="DXC1217" s="204">
        <v>7</v>
      </c>
      <c r="DXD1217" s="204">
        <v>2</v>
      </c>
      <c r="DXE1217" s="205" t="s">
        <v>237</v>
      </c>
      <c r="DXF1217" s="206">
        <v>119</v>
      </c>
      <c r="DXG1217" s="110">
        <v>213</v>
      </c>
      <c r="DXH1217" s="147">
        <v>104.09399999999999</v>
      </c>
      <c r="DXI1217" s="109" t="s">
        <v>39</v>
      </c>
      <c r="DXJ1217" s="256" t="s">
        <v>26</v>
      </c>
      <c r="DXK1217" s="204">
        <v>7</v>
      </c>
      <c r="DXL1217" s="204">
        <v>2</v>
      </c>
      <c r="DXM1217" s="205" t="s">
        <v>237</v>
      </c>
      <c r="DXN1217" s="206">
        <v>119</v>
      </c>
      <c r="DXO1217" s="110">
        <v>213</v>
      </c>
      <c r="DXP1217" s="147">
        <v>104.09399999999999</v>
      </c>
      <c r="DXQ1217" s="109" t="s">
        <v>39</v>
      </c>
      <c r="DXR1217" s="256" t="s">
        <v>26</v>
      </c>
      <c r="DXS1217" s="204">
        <v>7</v>
      </c>
      <c r="DXT1217" s="204">
        <v>2</v>
      </c>
      <c r="DXU1217" s="205" t="s">
        <v>237</v>
      </c>
      <c r="DXV1217" s="206">
        <v>119</v>
      </c>
      <c r="DXW1217" s="110">
        <v>213</v>
      </c>
      <c r="DXX1217" s="147">
        <v>104.09399999999999</v>
      </c>
      <c r="DXY1217" s="109" t="s">
        <v>39</v>
      </c>
      <c r="DXZ1217" s="256" t="s">
        <v>26</v>
      </c>
      <c r="DYA1217" s="204">
        <v>7</v>
      </c>
      <c r="DYB1217" s="204">
        <v>2</v>
      </c>
      <c r="DYC1217" s="205" t="s">
        <v>237</v>
      </c>
      <c r="DYD1217" s="206">
        <v>119</v>
      </c>
      <c r="DYE1217" s="110">
        <v>213</v>
      </c>
      <c r="DYF1217" s="147">
        <v>104.09399999999999</v>
      </c>
      <c r="DYG1217" s="109" t="s">
        <v>39</v>
      </c>
      <c r="DYH1217" s="256" t="s">
        <v>26</v>
      </c>
      <c r="DYI1217" s="204">
        <v>7</v>
      </c>
      <c r="DYJ1217" s="204">
        <v>2</v>
      </c>
      <c r="DYK1217" s="205" t="s">
        <v>237</v>
      </c>
      <c r="DYL1217" s="206">
        <v>119</v>
      </c>
      <c r="DYM1217" s="110">
        <v>213</v>
      </c>
      <c r="DYN1217" s="147">
        <v>104.09399999999999</v>
      </c>
      <c r="DYO1217" s="109" t="s">
        <v>39</v>
      </c>
      <c r="DYP1217" s="256" t="s">
        <v>26</v>
      </c>
      <c r="DYQ1217" s="204">
        <v>7</v>
      </c>
      <c r="DYR1217" s="204">
        <v>2</v>
      </c>
      <c r="DYS1217" s="205" t="s">
        <v>237</v>
      </c>
      <c r="DYT1217" s="206">
        <v>119</v>
      </c>
      <c r="DYU1217" s="110">
        <v>213</v>
      </c>
      <c r="DYV1217" s="147">
        <v>104.09399999999999</v>
      </c>
      <c r="DYW1217" s="109" t="s">
        <v>39</v>
      </c>
      <c r="DYX1217" s="256" t="s">
        <v>26</v>
      </c>
      <c r="DYY1217" s="204">
        <v>7</v>
      </c>
      <c r="DYZ1217" s="204">
        <v>2</v>
      </c>
      <c r="DZA1217" s="205" t="s">
        <v>237</v>
      </c>
      <c r="DZB1217" s="206">
        <v>119</v>
      </c>
      <c r="DZC1217" s="110">
        <v>213</v>
      </c>
      <c r="DZD1217" s="147">
        <v>104.09399999999999</v>
      </c>
      <c r="DZE1217" s="109" t="s">
        <v>39</v>
      </c>
      <c r="DZF1217" s="256" t="s">
        <v>26</v>
      </c>
      <c r="DZG1217" s="204">
        <v>7</v>
      </c>
      <c r="DZH1217" s="204">
        <v>2</v>
      </c>
      <c r="DZI1217" s="205" t="s">
        <v>237</v>
      </c>
      <c r="DZJ1217" s="206">
        <v>119</v>
      </c>
      <c r="DZK1217" s="110">
        <v>213</v>
      </c>
      <c r="DZL1217" s="147">
        <v>104.09399999999999</v>
      </c>
      <c r="DZM1217" s="109" t="s">
        <v>39</v>
      </c>
      <c r="DZN1217" s="256" t="s">
        <v>26</v>
      </c>
      <c r="DZO1217" s="204">
        <v>7</v>
      </c>
      <c r="DZP1217" s="204">
        <v>2</v>
      </c>
      <c r="DZQ1217" s="205" t="s">
        <v>237</v>
      </c>
      <c r="DZR1217" s="206">
        <v>119</v>
      </c>
      <c r="DZS1217" s="110">
        <v>213</v>
      </c>
      <c r="DZT1217" s="147">
        <v>104.09399999999999</v>
      </c>
      <c r="DZU1217" s="109" t="s">
        <v>39</v>
      </c>
      <c r="DZV1217" s="256" t="s">
        <v>26</v>
      </c>
      <c r="DZW1217" s="204">
        <v>7</v>
      </c>
      <c r="DZX1217" s="204">
        <v>2</v>
      </c>
      <c r="DZY1217" s="205" t="s">
        <v>237</v>
      </c>
      <c r="DZZ1217" s="206">
        <v>119</v>
      </c>
      <c r="EAA1217" s="110">
        <v>213</v>
      </c>
      <c r="EAB1217" s="147">
        <v>104.09399999999999</v>
      </c>
      <c r="EAC1217" s="109" t="s">
        <v>39</v>
      </c>
      <c r="EAD1217" s="256" t="s">
        <v>26</v>
      </c>
      <c r="EAE1217" s="204">
        <v>7</v>
      </c>
      <c r="EAF1217" s="204">
        <v>2</v>
      </c>
      <c r="EAG1217" s="205" t="s">
        <v>237</v>
      </c>
      <c r="EAH1217" s="206">
        <v>119</v>
      </c>
      <c r="EAI1217" s="110">
        <v>213</v>
      </c>
      <c r="EAJ1217" s="147">
        <v>104.09399999999999</v>
      </c>
      <c r="EAK1217" s="109" t="s">
        <v>39</v>
      </c>
      <c r="EAL1217" s="256" t="s">
        <v>26</v>
      </c>
      <c r="EAM1217" s="204">
        <v>7</v>
      </c>
      <c r="EAN1217" s="204">
        <v>2</v>
      </c>
      <c r="EAO1217" s="205" t="s">
        <v>237</v>
      </c>
      <c r="EAP1217" s="206">
        <v>119</v>
      </c>
      <c r="EAQ1217" s="110">
        <v>213</v>
      </c>
      <c r="EAR1217" s="147">
        <v>104.09399999999999</v>
      </c>
      <c r="EAS1217" s="109" t="s">
        <v>39</v>
      </c>
      <c r="EAT1217" s="256" t="s">
        <v>26</v>
      </c>
      <c r="EAU1217" s="204">
        <v>7</v>
      </c>
      <c r="EAV1217" s="204">
        <v>2</v>
      </c>
      <c r="EAW1217" s="205" t="s">
        <v>237</v>
      </c>
      <c r="EAX1217" s="206">
        <v>119</v>
      </c>
      <c r="EAY1217" s="110">
        <v>213</v>
      </c>
      <c r="EAZ1217" s="147">
        <v>104.09399999999999</v>
      </c>
      <c r="EBA1217" s="109" t="s">
        <v>39</v>
      </c>
      <c r="EBB1217" s="256" t="s">
        <v>26</v>
      </c>
      <c r="EBC1217" s="204">
        <v>7</v>
      </c>
      <c r="EBD1217" s="204">
        <v>2</v>
      </c>
      <c r="EBE1217" s="205" t="s">
        <v>237</v>
      </c>
      <c r="EBF1217" s="206">
        <v>119</v>
      </c>
      <c r="EBG1217" s="110">
        <v>213</v>
      </c>
      <c r="EBH1217" s="147">
        <v>104.09399999999999</v>
      </c>
      <c r="EBI1217" s="109" t="s">
        <v>39</v>
      </c>
      <c r="EBJ1217" s="256" t="s">
        <v>26</v>
      </c>
      <c r="EBK1217" s="204">
        <v>7</v>
      </c>
      <c r="EBL1217" s="204">
        <v>2</v>
      </c>
      <c r="EBM1217" s="205" t="s">
        <v>237</v>
      </c>
      <c r="EBN1217" s="206">
        <v>119</v>
      </c>
      <c r="EBO1217" s="110">
        <v>213</v>
      </c>
      <c r="EBP1217" s="147">
        <v>104.09399999999999</v>
      </c>
      <c r="EBQ1217" s="109" t="s">
        <v>39</v>
      </c>
      <c r="EBR1217" s="256" t="s">
        <v>26</v>
      </c>
      <c r="EBS1217" s="204">
        <v>7</v>
      </c>
      <c r="EBT1217" s="204">
        <v>2</v>
      </c>
      <c r="EBU1217" s="205" t="s">
        <v>237</v>
      </c>
      <c r="EBV1217" s="206">
        <v>119</v>
      </c>
      <c r="EBW1217" s="110">
        <v>213</v>
      </c>
      <c r="EBX1217" s="147">
        <v>104.09399999999999</v>
      </c>
      <c r="EBY1217" s="109" t="s">
        <v>39</v>
      </c>
      <c r="EBZ1217" s="256" t="s">
        <v>26</v>
      </c>
      <c r="ECA1217" s="204">
        <v>7</v>
      </c>
      <c r="ECB1217" s="204">
        <v>2</v>
      </c>
      <c r="ECC1217" s="205" t="s">
        <v>237</v>
      </c>
      <c r="ECD1217" s="206">
        <v>119</v>
      </c>
      <c r="ECE1217" s="110">
        <v>213</v>
      </c>
      <c r="ECF1217" s="147">
        <v>104.09399999999999</v>
      </c>
      <c r="ECG1217" s="109" t="s">
        <v>39</v>
      </c>
      <c r="ECH1217" s="256" t="s">
        <v>26</v>
      </c>
      <c r="ECI1217" s="204">
        <v>7</v>
      </c>
      <c r="ECJ1217" s="204">
        <v>2</v>
      </c>
      <c r="ECK1217" s="205" t="s">
        <v>237</v>
      </c>
      <c r="ECL1217" s="206">
        <v>119</v>
      </c>
      <c r="ECM1217" s="110">
        <v>213</v>
      </c>
      <c r="ECN1217" s="147">
        <v>104.09399999999999</v>
      </c>
      <c r="ECO1217" s="109" t="s">
        <v>39</v>
      </c>
      <c r="ECP1217" s="256" t="s">
        <v>26</v>
      </c>
      <c r="ECQ1217" s="204">
        <v>7</v>
      </c>
      <c r="ECR1217" s="204">
        <v>2</v>
      </c>
      <c r="ECS1217" s="205" t="s">
        <v>237</v>
      </c>
      <c r="ECT1217" s="206">
        <v>119</v>
      </c>
      <c r="ECU1217" s="110">
        <v>213</v>
      </c>
      <c r="ECV1217" s="147">
        <v>104.09399999999999</v>
      </c>
      <c r="ECW1217" s="109" t="s">
        <v>39</v>
      </c>
      <c r="ECX1217" s="256" t="s">
        <v>26</v>
      </c>
      <c r="ECY1217" s="204">
        <v>7</v>
      </c>
      <c r="ECZ1217" s="204">
        <v>2</v>
      </c>
      <c r="EDA1217" s="205" t="s">
        <v>237</v>
      </c>
      <c r="EDB1217" s="206">
        <v>119</v>
      </c>
      <c r="EDC1217" s="110">
        <v>213</v>
      </c>
      <c r="EDD1217" s="147">
        <v>104.09399999999999</v>
      </c>
      <c r="EDE1217" s="109" t="s">
        <v>39</v>
      </c>
      <c r="EDF1217" s="256" t="s">
        <v>26</v>
      </c>
      <c r="EDG1217" s="204">
        <v>7</v>
      </c>
      <c r="EDH1217" s="204">
        <v>2</v>
      </c>
      <c r="EDI1217" s="205" t="s">
        <v>237</v>
      </c>
      <c r="EDJ1217" s="206">
        <v>119</v>
      </c>
      <c r="EDK1217" s="110">
        <v>213</v>
      </c>
      <c r="EDL1217" s="147">
        <v>104.09399999999999</v>
      </c>
      <c r="EDM1217" s="109" t="s">
        <v>39</v>
      </c>
      <c r="EDN1217" s="256" t="s">
        <v>26</v>
      </c>
      <c r="EDO1217" s="204">
        <v>7</v>
      </c>
      <c r="EDP1217" s="204">
        <v>2</v>
      </c>
      <c r="EDQ1217" s="205" t="s">
        <v>237</v>
      </c>
      <c r="EDR1217" s="206">
        <v>119</v>
      </c>
      <c r="EDS1217" s="110">
        <v>213</v>
      </c>
      <c r="EDT1217" s="147">
        <v>104.09399999999999</v>
      </c>
      <c r="EDU1217" s="109" t="s">
        <v>39</v>
      </c>
      <c r="EDV1217" s="256" t="s">
        <v>26</v>
      </c>
      <c r="EDW1217" s="204">
        <v>7</v>
      </c>
      <c r="EDX1217" s="204">
        <v>2</v>
      </c>
      <c r="EDY1217" s="205" t="s">
        <v>237</v>
      </c>
      <c r="EDZ1217" s="206">
        <v>119</v>
      </c>
      <c r="EEA1217" s="110">
        <v>213</v>
      </c>
      <c r="EEB1217" s="147">
        <v>104.09399999999999</v>
      </c>
      <c r="EEC1217" s="109" t="s">
        <v>39</v>
      </c>
      <c r="EED1217" s="256" t="s">
        <v>26</v>
      </c>
      <c r="EEE1217" s="204">
        <v>7</v>
      </c>
      <c r="EEF1217" s="204">
        <v>2</v>
      </c>
      <c r="EEG1217" s="205" t="s">
        <v>237</v>
      </c>
      <c r="EEH1217" s="206">
        <v>119</v>
      </c>
      <c r="EEI1217" s="110">
        <v>213</v>
      </c>
      <c r="EEJ1217" s="147">
        <v>104.09399999999999</v>
      </c>
      <c r="EEK1217" s="109" t="s">
        <v>39</v>
      </c>
      <c r="EEL1217" s="256" t="s">
        <v>26</v>
      </c>
      <c r="EEM1217" s="204">
        <v>7</v>
      </c>
      <c r="EEN1217" s="204">
        <v>2</v>
      </c>
      <c r="EEO1217" s="205" t="s">
        <v>237</v>
      </c>
      <c r="EEP1217" s="206">
        <v>119</v>
      </c>
      <c r="EEQ1217" s="110">
        <v>213</v>
      </c>
      <c r="EER1217" s="147">
        <v>104.09399999999999</v>
      </c>
      <c r="EES1217" s="109" t="s">
        <v>39</v>
      </c>
      <c r="EET1217" s="256" t="s">
        <v>26</v>
      </c>
      <c r="EEU1217" s="204">
        <v>7</v>
      </c>
      <c r="EEV1217" s="204">
        <v>2</v>
      </c>
      <c r="EEW1217" s="205" t="s">
        <v>237</v>
      </c>
      <c r="EEX1217" s="206">
        <v>119</v>
      </c>
      <c r="EEY1217" s="110">
        <v>213</v>
      </c>
      <c r="EEZ1217" s="147">
        <v>104.09399999999999</v>
      </c>
      <c r="EFA1217" s="109" t="s">
        <v>39</v>
      </c>
      <c r="EFB1217" s="256" t="s">
        <v>26</v>
      </c>
      <c r="EFC1217" s="204">
        <v>7</v>
      </c>
      <c r="EFD1217" s="204">
        <v>2</v>
      </c>
      <c r="EFE1217" s="205" t="s">
        <v>237</v>
      </c>
      <c r="EFF1217" s="206">
        <v>119</v>
      </c>
      <c r="EFG1217" s="110">
        <v>213</v>
      </c>
      <c r="EFH1217" s="147">
        <v>104.09399999999999</v>
      </c>
      <c r="EFI1217" s="109" t="s">
        <v>39</v>
      </c>
      <c r="EFJ1217" s="256" t="s">
        <v>26</v>
      </c>
      <c r="EFK1217" s="204">
        <v>7</v>
      </c>
      <c r="EFL1217" s="204">
        <v>2</v>
      </c>
      <c r="EFM1217" s="205" t="s">
        <v>237</v>
      </c>
      <c r="EFN1217" s="206">
        <v>119</v>
      </c>
      <c r="EFO1217" s="110">
        <v>213</v>
      </c>
      <c r="EFP1217" s="147">
        <v>104.09399999999999</v>
      </c>
      <c r="EFQ1217" s="109" t="s">
        <v>39</v>
      </c>
      <c r="EFR1217" s="256" t="s">
        <v>26</v>
      </c>
      <c r="EFS1217" s="204">
        <v>7</v>
      </c>
      <c r="EFT1217" s="204">
        <v>2</v>
      </c>
      <c r="EFU1217" s="205" t="s">
        <v>237</v>
      </c>
      <c r="EFV1217" s="206">
        <v>119</v>
      </c>
      <c r="EFW1217" s="110">
        <v>213</v>
      </c>
      <c r="EFX1217" s="147">
        <v>104.09399999999999</v>
      </c>
      <c r="EFY1217" s="109" t="s">
        <v>39</v>
      </c>
      <c r="EFZ1217" s="256" t="s">
        <v>26</v>
      </c>
      <c r="EGA1217" s="204">
        <v>7</v>
      </c>
      <c r="EGB1217" s="204">
        <v>2</v>
      </c>
      <c r="EGC1217" s="205" t="s">
        <v>237</v>
      </c>
      <c r="EGD1217" s="206">
        <v>119</v>
      </c>
      <c r="EGE1217" s="110">
        <v>213</v>
      </c>
      <c r="EGF1217" s="147">
        <v>104.09399999999999</v>
      </c>
      <c r="EGG1217" s="109" t="s">
        <v>39</v>
      </c>
      <c r="EGH1217" s="256" t="s">
        <v>26</v>
      </c>
      <c r="EGI1217" s="204">
        <v>7</v>
      </c>
      <c r="EGJ1217" s="204">
        <v>2</v>
      </c>
      <c r="EGK1217" s="205" t="s">
        <v>237</v>
      </c>
      <c r="EGL1217" s="206">
        <v>119</v>
      </c>
      <c r="EGM1217" s="110">
        <v>213</v>
      </c>
      <c r="EGN1217" s="147">
        <v>104.09399999999999</v>
      </c>
      <c r="EGO1217" s="109" t="s">
        <v>39</v>
      </c>
      <c r="EGP1217" s="256" t="s">
        <v>26</v>
      </c>
      <c r="EGQ1217" s="204">
        <v>7</v>
      </c>
      <c r="EGR1217" s="204">
        <v>2</v>
      </c>
      <c r="EGS1217" s="205" t="s">
        <v>237</v>
      </c>
      <c r="EGT1217" s="206">
        <v>119</v>
      </c>
      <c r="EGU1217" s="110">
        <v>213</v>
      </c>
      <c r="EGV1217" s="147">
        <v>104.09399999999999</v>
      </c>
      <c r="EGW1217" s="109" t="s">
        <v>39</v>
      </c>
      <c r="EGX1217" s="256" t="s">
        <v>26</v>
      </c>
      <c r="EGY1217" s="204">
        <v>7</v>
      </c>
      <c r="EGZ1217" s="204">
        <v>2</v>
      </c>
      <c r="EHA1217" s="205" t="s">
        <v>237</v>
      </c>
      <c r="EHB1217" s="206">
        <v>119</v>
      </c>
      <c r="EHC1217" s="110">
        <v>213</v>
      </c>
      <c r="EHD1217" s="147">
        <v>104.09399999999999</v>
      </c>
      <c r="EHE1217" s="109" t="s">
        <v>39</v>
      </c>
      <c r="EHF1217" s="256" t="s">
        <v>26</v>
      </c>
      <c r="EHG1217" s="204">
        <v>7</v>
      </c>
      <c r="EHH1217" s="204">
        <v>2</v>
      </c>
      <c r="EHI1217" s="205" t="s">
        <v>237</v>
      </c>
      <c r="EHJ1217" s="206">
        <v>119</v>
      </c>
      <c r="EHK1217" s="110">
        <v>213</v>
      </c>
      <c r="EHL1217" s="147">
        <v>104.09399999999999</v>
      </c>
      <c r="EHM1217" s="109" t="s">
        <v>39</v>
      </c>
      <c r="EHN1217" s="256" t="s">
        <v>26</v>
      </c>
      <c r="EHO1217" s="204">
        <v>7</v>
      </c>
      <c r="EHP1217" s="204">
        <v>2</v>
      </c>
      <c r="EHQ1217" s="205" t="s">
        <v>237</v>
      </c>
      <c r="EHR1217" s="206">
        <v>119</v>
      </c>
      <c r="EHS1217" s="110">
        <v>213</v>
      </c>
      <c r="EHT1217" s="147">
        <v>104.09399999999999</v>
      </c>
      <c r="EHU1217" s="109" t="s">
        <v>39</v>
      </c>
      <c r="EHV1217" s="256" t="s">
        <v>26</v>
      </c>
      <c r="EHW1217" s="204">
        <v>7</v>
      </c>
      <c r="EHX1217" s="204">
        <v>2</v>
      </c>
      <c r="EHY1217" s="205" t="s">
        <v>237</v>
      </c>
      <c r="EHZ1217" s="206">
        <v>119</v>
      </c>
      <c r="EIA1217" s="110">
        <v>213</v>
      </c>
      <c r="EIB1217" s="147">
        <v>104.09399999999999</v>
      </c>
      <c r="EIC1217" s="109" t="s">
        <v>39</v>
      </c>
      <c r="EID1217" s="256" t="s">
        <v>26</v>
      </c>
      <c r="EIE1217" s="204">
        <v>7</v>
      </c>
      <c r="EIF1217" s="204">
        <v>2</v>
      </c>
      <c r="EIG1217" s="205" t="s">
        <v>237</v>
      </c>
      <c r="EIH1217" s="206">
        <v>119</v>
      </c>
      <c r="EII1217" s="110">
        <v>213</v>
      </c>
      <c r="EIJ1217" s="147">
        <v>104.09399999999999</v>
      </c>
      <c r="EIK1217" s="109" t="s">
        <v>39</v>
      </c>
      <c r="EIL1217" s="256" t="s">
        <v>26</v>
      </c>
      <c r="EIM1217" s="204">
        <v>7</v>
      </c>
      <c r="EIN1217" s="204">
        <v>2</v>
      </c>
      <c r="EIO1217" s="205" t="s">
        <v>237</v>
      </c>
      <c r="EIP1217" s="206">
        <v>119</v>
      </c>
      <c r="EIQ1217" s="110">
        <v>213</v>
      </c>
      <c r="EIR1217" s="147">
        <v>104.09399999999999</v>
      </c>
      <c r="EIS1217" s="109" t="s">
        <v>39</v>
      </c>
      <c r="EIT1217" s="256" t="s">
        <v>26</v>
      </c>
      <c r="EIU1217" s="204">
        <v>7</v>
      </c>
      <c r="EIV1217" s="204">
        <v>2</v>
      </c>
      <c r="EIW1217" s="205" t="s">
        <v>237</v>
      </c>
      <c r="EIX1217" s="206">
        <v>119</v>
      </c>
      <c r="EIY1217" s="110">
        <v>213</v>
      </c>
      <c r="EIZ1217" s="147">
        <v>104.09399999999999</v>
      </c>
      <c r="EJA1217" s="109" t="s">
        <v>39</v>
      </c>
      <c r="EJB1217" s="256" t="s">
        <v>26</v>
      </c>
      <c r="EJC1217" s="204">
        <v>7</v>
      </c>
      <c r="EJD1217" s="204">
        <v>2</v>
      </c>
      <c r="EJE1217" s="205" t="s">
        <v>237</v>
      </c>
      <c r="EJF1217" s="206">
        <v>119</v>
      </c>
      <c r="EJG1217" s="110">
        <v>213</v>
      </c>
      <c r="EJH1217" s="147">
        <v>104.09399999999999</v>
      </c>
      <c r="EJI1217" s="109" t="s">
        <v>39</v>
      </c>
      <c r="EJJ1217" s="256" t="s">
        <v>26</v>
      </c>
      <c r="EJK1217" s="204">
        <v>7</v>
      </c>
      <c r="EJL1217" s="204">
        <v>2</v>
      </c>
      <c r="EJM1217" s="205" t="s">
        <v>237</v>
      </c>
      <c r="EJN1217" s="206">
        <v>119</v>
      </c>
      <c r="EJO1217" s="110">
        <v>213</v>
      </c>
      <c r="EJP1217" s="147">
        <v>104.09399999999999</v>
      </c>
      <c r="EJQ1217" s="109" t="s">
        <v>39</v>
      </c>
      <c r="EJR1217" s="256" t="s">
        <v>26</v>
      </c>
      <c r="EJS1217" s="204">
        <v>7</v>
      </c>
      <c r="EJT1217" s="204">
        <v>2</v>
      </c>
      <c r="EJU1217" s="205" t="s">
        <v>237</v>
      </c>
      <c r="EJV1217" s="206">
        <v>119</v>
      </c>
      <c r="EJW1217" s="110">
        <v>213</v>
      </c>
      <c r="EJX1217" s="147">
        <v>104.09399999999999</v>
      </c>
      <c r="EJY1217" s="109" t="s">
        <v>39</v>
      </c>
      <c r="EJZ1217" s="256" t="s">
        <v>26</v>
      </c>
      <c r="EKA1217" s="204">
        <v>7</v>
      </c>
      <c r="EKB1217" s="204">
        <v>2</v>
      </c>
      <c r="EKC1217" s="205" t="s">
        <v>237</v>
      </c>
      <c r="EKD1217" s="206">
        <v>119</v>
      </c>
      <c r="EKE1217" s="110">
        <v>213</v>
      </c>
      <c r="EKF1217" s="147">
        <v>104.09399999999999</v>
      </c>
      <c r="EKG1217" s="109" t="s">
        <v>39</v>
      </c>
      <c r="EKH1217" s="256" t="s">
        <v>26</v>
      </c>
      <c r="EKI1217" s="204">
        <v>7</v>
      </c>
      <c r="EKJ1217" s="204">
        <v>2</v>
      </c>
      <c r="EKK1217" s="205" t="s">
        <v>237</v>
      </c>
      <c r="EKL1217" s="206">
        <v>119</v>
      </c>
      <c r="EKM1217" s="110">
        <v>213</v>
      </c>
      <c r="EKN1217" s="147">
        <v>104.09399999999999</v>
      </c>
      <c r="EKO1217" s="109" t="s">
        <v>39</v>
      </c>
      <c r="EKP1217" s="256" t="s">
        <v>26</v>
      </c>
      <c r="EKQ1217" s="204">
        <v>7</v>
      </c>
      <c r="EKR1217" s="204">
        <v>2</v>
      </c>
      <c r="EKS1217" s="205" t="s">
        <v>237</v>
      </c>
      <c r="EKT1217" s="206">
        <v>119</v>
      </c>
      <c r="EKU1217" s="110">
        <v>213</v>
      </c>
      <c r="EKV1217" s="147">
        <v>104.09399999999999</v>
      </c>
      <c r="EKW1217" s="109" t="s">
        <v>39</v>
      </c>
      <c r="EKX1217" s="256" t="s">
        <v>26</v>
      </c>
      <c r="EKY1217" s="204">
        <v>7</v>
      </c>
      <c r="EKZ1217" s="204">
        <v>2</v>
      </c>
      <c r="ELA1217" s="205" t="s">
        <v>237</v>
      </c>
      <c r="ELB1217" s="206">
        <v>119</v>
      </c>
      <c r="ELC1217" s="110">
        <v>213</v>
      </c>
      <c r="ELD1217" s="147">
        <v>104.09399999999999</v>
      </c>
      <c r="ELE1217" s="109" t="s">
        <v>39</v>
      </c>
      <c r="ELF1217" s="256" t="s">
        <v>26</v>
      </c>
      <c r="ELG1217" s="204">
        <v>7</v>
      </c>
      <c r="ELH1217" s="204">
        <v>2</v>
      </c>
      <c r="ELI1217" s="205" t="s">
        <v>237</v>
      </c>
      <c r="ELJ1217" s="206">
        <v>119</v>
      </c>
      <c r="ELK1217" s="110">
        <v>213</v>
      </c>
      <c r="ELL1217" s="147">
        <v>104.09399999999999</v>
      </c>
      <c r="ELM1217" s="109" t="s">
        <v>39</v>
      </c>
      <c r="ELN1217" s="256" t="s">
        <v>26</v>
      </c>
      <c r="ELO1217" s="204">
        <v>7</v>
      </c>
      <c r="ELP1217" s="204">
        <v>2</v>
      </c>
      <c r="ELQ1217" s="205" t="s">
        <v>237</v>
      </c>
      <c r="ELR1217" s="206">
        <v>119</v>
      </c>
      <c r="ELS1217" s="110">
        <v>213</v>
      </c>
      <c r="ELT1217" s="147">
        <v>104.09399999999999</v>
      </c>
      <c r="ELU1217" s="109" t="s">
        <v>39</v>
      </c>
      <c r="ELV1217" s="256" t="s">
        <v>26</v>
      </c>
      <c r="ELW1217" s="204">
        <v>7</v>
      </c>
      <c r="ELX1217" s="204">
        <v>2</v>
      </c>
      <c r="ELY1217" s="205" t="s">
        <v>237</v>
      </c>
      <c r="ELZ1217" s="206">
        <v>119</v>
      </c>
      <c r="EMA1217" s="110">
        <v>213</v>
      </c>
      <c r="EMB1217" s="147">
        <v>104.09399999999999</v>
      </c>
      <c r="EMC1217" s="109" t="s">
        <v>39</v>
      </c>
      <c r="EMD1217" s="256" t="s">
        <v>26</v>
      </c>
      <c r="EME1217" s="204">
        <v>7</v>
      </c>
      <c r="EMF1217" s="204">
        <v>2</v>
      </c>
      <c r="EMG1217" s="205" t="s">
        <v>237</v>
      </c>
      <c r="EMH1217" s="206">
        <v>119</v>
      </c>
      <c r="EMI1217" s="110">
        <v>213</v>
      </c>
      <c r="EMJ1217" s="147">
        <v>104.09399999999999</v>
      </c>
      <c r="EMK1217" s="109" t="s">
        <v>39</v>
      </c>
      <c r="EML1217" s="256" t="s">
        <v>26</v>
      </c>
      <c r="EMM1217" s="204">
        <v>7</v>
      </c>
      <c r="EMN1217" s="204">
        <v>2</v>
      </c>
      <c r="EMO1217" s="205" t="s">
        <v>237</v>
      </c>
      <c r="EMP1217" s="206">
        <v>119</v>
      </c>
      <c r="EMQ1217" s="110">
        <v>213</v>
      </c>
      <c r="EMR1217" s="147">
        <v>104.09399999999999</v>
      </c>
      <c r="EMS1217" s="109" t="s">
        <v>39</v>
      </c>
      <c r="EMT1217" s="256" t="s">
        <v>26</v>
      </c>
      <c r="EMU1217" s="204">
        <v>7</v>
      </c>
      <c r="EMV1217" s="204">
        <v>2</v>
      </c>
      <c r="EMW1217" s="205" t="s">
        <v>237</v>
      </c>
      <c r="EMX1217" s="206">
        <v>119</v>
      </c>
      <c r="EMY1217" s="110">
        <v>213</v>
      </c>
      <c r="EMZ1217" s="147">
        <v>104.09399999999999</v>
      </c>
      <c r="ENA1217" s="109" t="s">
        <v>39</v>
      </c>
      <c r="ENB1217" s="256" t="s">
        <v>26</v>
      </c>
      <c r="ENC1217" s="204">
        <v>7</v>
      </c>
      <c r="END1217" s="204">
        <v>2</v>
      </c>
      <c r="ENE1217" s="205" t="s">
        <v>237</v>
      </c>
      <c r="ENF1217" s="206">
        <v>119</v>
      </c>
      <c r="ENG1217" s="110">
        <v>213</v>
      </c>
      <c r="ENH1217" s="147">
        <v>104.09399999999999</v>
      </c>
      <c r="ENI1217" s="109" t="s">
        <v>39</v>
      </c>
      <c r="ENJ1217" s="256" t="s">
        <v>26</v>
      </c>
      <c r="ENK1217" s="204">
        <v>7</v>
      </c>
      <c r="ENL1217" s="204">
        <v>2</v>
      </c>
      <c r="ENM1217" s="205" t="s">
        <v>237</v>
      </c>
      <c r="ENN1217" s="206">
        <v>119</v>
      </c>
      <c r="ENO1217" s="110">
        <v>213</v>
      </c>
      <c r="ENP1217" s="147">
        <v>104.09399999999999</v>
      </c>
      <c r="ENQ1217" s="109" t="s">
        <v>39</v>
      </c>
      <c r="ENR1217" s="256" t="s">
        <v>26</v>
      </c>
      <c r="ENS1217" s="204">
        <v>7</v>
      </c>
      <c r="ENT1217" s="204">
        <v>2</v>
      </c>
      <c r="ENU1217" s="205" t="s">
        <v>237</v>
      </c>
      <c r="ENV1217" s="206">
        <v>119</v>
      </c>
      <c r="ENW1217" s="110">
        <v>213</v>
      </c>
      <c r="ENX1217" s="147">
        <v>104.09399999999999</v>
      </c>
      <c r="ENY1217" s="109" t="s">
        <v>39</v>
      </c>
      <c r="ENZ1217" s="256" t="s">
        <v>26</v>
      </c>
      <c r="EOA1217" s="204">
        <v>7</v>
      </c>
      <c r="EOB1217" s="204">
        <v>2</v>
      </c>
      <c r="EOC1217" s="205" t="s">
        <v>237</v>
      </c>
      <c r="EOD1217" s="206">
        <v>119</v>
      </c>
      <c r="EOE1217" s="110">
        <v>213</v>
      </c>
      <c r="EOF1217" s="147">
        <v>104.09399999999999</v>
      </c>
      <c r="EOG1217" s="109" t="s">
        <v>39</v>
      </c>
      <c r="EOH1217" s="256" t="s">
        <v>26</v>
      </c>
      <c r="EOI1217" s="204">
        <v>7</v>
      </c>
      <c r="EOJ1217" s="204">
        <v>2</v>
      </c>
      <c r="EOK1217" s="205" t="s">
        <v>237</v>
      </c>
      <c r="EOL1217" s="206">
        <v>119</v>
      </c>
      <c r="EOM1217" s="110">
        <v>213</v>
      </c>
      <c r="EON1217" s="147">
        <v>104.09399999999999</v>
      </c>
      <c r="EOO1217" s="109" t="s">
        <v>39</v>
      </c>
      <c r="EOP1217" s="256" t="s">
        <v>26</v>
      </c>
      <c r="EOQ1217" s="204">
        <v>7</v>
      </c>
      <c r="EOR1217" s="204">
        <v>2</v>
      </c>
      <c r="EOS1217" s="205" t="s">
        <v>237</v>
      </c>
      <c r="EOT1217" s="206">
        <v>119</v>
      </c>
      <c r="EOU1217" s="110">
        <v>213</v>
      </c>
      <c r="EOV1217" s="147">
        <v>104.09399999999999</v>
      </c>
      <c r="EOW1217" s="109" t="s">
        <v>39</v>
      </c>
      <c r="EOX1217" s="256" t="s">
        <v>26</v>
      </c>
      <c r="EOY1217" s="204">
        <v>7</v>
      </c>
      <c r="EOZ1217" s="204">
        <v>2</v>
      </c>
      <c r="EPA1217" s="205" t="s">
        <v>237</v>
      </c>
      <c r="EPB1217" s="206">
        <v>119</v>
      </c>
      <c r="EPC1217" s="110">
        <v>213</v>
      </c>
      <c r="EPD1217" s="147">
        <v>104.09399999999999</v>
      </c>
      <c r="EPE1217" s="109" t="s">
        <v>39</v>
      </c>
      <c r="EPF1217" s="256" t="s">
        <v>26</v>
      </c>
      <c r="EPG1217" s="204">
        <v>7</v>
      </c>
      <c r="EPH1217" s="204">
        <v>2</v>
      </c>
      <c r="EPI1217" s="205" t="s">
        <v>237</v>
      </c>
      <c r="EPJ1217" s="206">
        <v>119</v>
      </c>
      <c r="EPK1217" s="110">
        <v>213</v>
      </c>
      <c r="EPL1217" s="147">
        <v>104.09399999999999</v>
      </c>
      <c r="EPM1217" s="109" t="s">
        <v>39</v>
      </c>
      <c r="EPN1217" s="256" t="s">
        <v>26</v>
      </c>
      <c r="EPO1217" s="204">
        <v>7</v>
      </c>
      <c r="EPP1217" s="204">
        <v>2</v>
      </c>
      <c r="EPQ1217" s="205" t="s">
        <v>237</v>
      </c>
      <c r="EPR1217" s="206">
        <v>119</v>
      </c>
      <c r="EPS1217" s="110">
        <v>213</v>
      </c>
      <c r="EPT1217" s="147">
        <v>104.09399999999999</v>
      </c>
      <c r="EPU1217" s="109" t="s">
        <v>39</v>
      </c>
      <c r="EPV1217" s="256" t="s">
        <v>26</v>
      </c>
      <c r="EPW1217" s="204">
        <v>7</v>
      </c>
      <c r="EPX1217" s="204">
        <v>2</v>
      </c>
      <c r="EPY1217" s="205" t="s">
        <v>237</v>
      </c>
      <c r="EPZ1217" s="206">
        <v>119</v>
      </c>
      <c r="EQA1217" s="110">
        <v>213</v>
      </c>
      <c r="EQB1217" s="147">
        <v>104.09399999999999</v>
      </c>
      <c r="EQC1217" s="109" t="s">
        <v>39</v>
      </c>
      <c r="EQD1217" s="256" t="s">
        <v>26</v>
      </c>
      <c r="EQE1217" s="204">
        <v>7</v>
      </c>
      <c r="EQF1217" s="204">
        <v>2</v>
      </c>
      <c r="EQG1217" s="205" t="s">
        <v>237</v>
      </c>
      <c r="EQH1217" s="206">
        <v>119</v>
      </c>
      <c r="EQI1217" s="110">
        <v>213</v>
      </c>
      <c r="EQJ1217" s="147">
        <v>104.09399999999999</v>
      </c>
      <c r="EQK1217" s="109" t="s">
        <v>39</v>
      </c>
      <c r="EQL1217" s="256" t="s">
        <v>26</v>
      </c>
      <c r="EQM1217" s="204">
        <v>7</v>
      </c>
      <c r="EQN1217" s="204">
        <v>2</v>
      </c>
      <c r="EQO1217" s="205" t="s">
        <v>237</v>
      </c>
      <c r="EQP1217" s="206">
        <v>119</v>
      </c>
      <c r="EQQ1217" s="110">
        <v>213</v>
      </c>
      <c r="EQR1217" s="147">
        <v>104.09399999999999</v>
      </c>
      <c r="EQS1217" s="109" t="s">
        <v>39</v>
      </c>
      <c r="EQT1217" s="256" t="s">
        <v>26</v>
      </c>
      <c r="EQU1217" s="204">
        <v>7</v>
      </c>
      <c r="EQV1217" s="204">
        <v>2</v>
      </c>
      <c r="EQW1217" s="205" t="s">
        <v>237</v>
      </c>
      <c r="EQX1217" s="206">
        <v>119</v>
      </c>
      <c r="EQY1217" s="110">
        <v>213</v>
      </c>
      <c r="EQZ1217" s="147">
        <v>104.09399999999999</v>
      </c>
      <c r="ERA1217" s="109" t="s">
        <v>39</v>
      </c>
      <c r="ERB1217" s="256" t="s">
        <v>26</v>
      </c>
      <c r="ERC1217" s="204">
        <v>7</v>
      </c>
      <c r="ERD1217" s="204">
        <v>2</v>
      </c>
      <c r="ERE1217" s="205" t="s">
        <v>237</v>
      </c>
      <c r="ERF1217" s="206">
        <v>119</v>
      </c>
      <c r="ERG1217" s="110">
        <v>213</v>
      </c>
      <c r="ERH1217" s="147">
        <v>104.09399999999999</v>
      </c>
      <c r="ERI1217" s="109" t="s">
        <v>39</v>
      </c>
      <c r="ERJ1217" s="256" t="s">
        <v>26</v>
      </c>
      <c r="ERK1217" s="204">
        <v>7</v>
      </c>
      <c r="ERL1217" s="204">
        <v>2</v>
      </c>
      <c r="ERM1217" s="205" t="s">
        <v>237</v>
      </c>
      <c r="ERN1217" s="206">
        <v>119</v>
      </c>
      <c r="ERO1217" s="110">
        <v>213</v>
      </c>
      <c r="ERP1217" s="147">
        <v>104.09399999999999</v>
      </c>
      <c r="ERQ1217" s="109" t="s">
        <v>39</v>
      </c>
      <c r="ERR1217" s="256" t="s">
        <v>26</v>
      </c>
      <c r="ERS1217" s="204">
        <v>7</v>
      </c>
      <c r="ERT1217" s="204">
        <v>2</v>
      </c>
      <c r="ERU1217" s="205" t="s">
        <v>237</v>
      </c>
      <c r="ERV1217" s="206">
        <v>119</v>
      </c>
      <c r="ERW1217" s="110">
        <v>213</v>
      </c>
      <c r="ERX1217" s="147">
        <v>104.09399999999999</v>
      </c>
      <c r="ERY1217" s="109" t="s">
        <v>39</v>
      </c>
      <c r="ERZ1217" s="256" t="s">
        <v>26</v>
      </c>
      <c r="ESA1217" s="204">
        <v>7</v>
      </c>
      <c r="ESB1217" s="204">
        <v>2</v>
      </c>
      <c r="ESC1217" s="205" t="s">
        <v>237</v>
      </c>
      <c r="ESD1217" s="206">
        <v>119</v>
      </c>
      <c r="ESE1217" s="110">
        <v>213</v>
      </c>
      <c r="ESF1217" s="147">
        <v>104.09399999999999</v>
      </c>
      <c r="ESG1217" s="109" t="s">
        <v>39</v>
      </c>
      <c r="ESH1217" s="256" t="s">
        <v>26</v>
      </c>
      <c r="ESI1217" s="204">
        <v>7</v>
      </c>
      <c r="ESJ1217" s="204">
        <v>2</v>
      </c>
      <c r="ESK1217" s="205" t="s">
        <v>237</v>
      </c>
      <c r="ESL1217" s="206">
        <v>119</v>
      </c>
      <c r="ESM1217" s="110">
        <v>213</v>
      </c>
      <c r="ESN1217" s="147">
        <v>104.09399999999999</v>
      </c>
      <c r="ESO1217" s="109" t="s">
        <v>39</v>
      </c>
      <c r="ESP1217" s="256" t="s">
        <v>26</v>
      </c>
      <c r="ESQ1217" s="204">
        <v>7</v>
      </c>
      <c r="ESR1217" s="204">
        <v>2</v>
      </c>
      <c r="ESS1217" s="205" t="s">
        <v>237</v>
      </c>
      <c r="EST1217" s="206">
        <v>119</v>
      </c>
      <c r="ESU1217" s="110">
        <v>213</v>
      </c>
      <c r="ESV1217" s="147">
        <v>104.09399999999999</v>
      </c>
      <c r="ESW1217" s="109" t="s">
        <v>39</v>
      </c>
      <c r="ESX1217" s="256" t="s">
        <v>26</v>
      </c>
      <c r="ESY1217" s="204">
        <v>7</v>
      </c>
      <c r="ESZ1217" s="204">
        <v>2</v>
      </c>
      <c r="ETA1217" s="205" t="s">
        <v>237</v>
      </c>
      <c r="ETB1217" s="206">
        <v>119</v>
      </c>
      <c r="ETC1217" s="110">
        <v>213</v>
      </c>
      <c r="ETD1217" s="147">
        <v>104.09399999999999</v>
      </c>
      <c r="ETE1217" s="109" t="s">
        <v>39</v>
      </c>
      <c r="ETF1217" s="256" t="s">
        <v>26</v>
      </c>
      <c r="ETG1217" s="204">
        <v>7</v>
      </c>
      <c r="ETH1217" s="204">
        <v>2</v>
      </c>
      <c r="ETI1217" s="205" t="s">
        <v>237</v>
      </c>
      <c r="ETJ1217" s="206">
        <v>119</v>
      </c>
      <c r="ETK1217" s="110">
        <v>213</v>
      </c>
      <c r="ETL1217" s="147">
        <v>104.09399999999999</v>
      </c>
      <c r="ETM1217" s="109" t="s">
        <v>39</v>
      </c>
      <c r="ETN1217" s="256" t="s">
        <v>26</v>
      </c>
      <c r="ETO1217" s="204">
        <v>7</v>
      </c>
      <c r="ETP1217" s="204">
        <v>2</v>
      </c>
      <c r="ETQ1217" s="205" t="s">
        <v>237</v>
      </c>
      <c r="ETR1217" s="206">
        <v>119</v>
      </c>
      <c r="ETS1217" s="110">
        <v>213</v>
      </c>
      <c r="ETT1217" s="147">
        <v>104.09399999999999</v>
      </c>
      <c r="ETU1217" s="109" t="s">
        <v>39</v>
      </c>
      <c r="ETV1217" s="256" t="s">
        <v>26</v>
      </c>
      <c r="ETW1217" s="204">
        <v>7</v>
      </c>
      <c r="ETX1217" s="204">
        <v>2</v>
      </c>
      <c r="ETY1217" s="205" t="s">
        <v>237</v>
      </c>
      <c r="ETZ1217" s="206">
        <v>119</v>
      </c>
      <c r="EUA1217" s="110">
        <v>213</v>
      </c>
      <c r="EUB1217" s="147">
        <v>104.09399999999999</v>
      </c>
      <c r="EUC1217" s="109" t="s">
        <v>39</v>
      </c>
      <c r="EUD1217" s="256" t="s">
        <v>26</v>
      </c>
      <c r="EUE1217" s="204">
        <v>7</v>
      </c>
      <c r="EUF1217" s="204">
        <v>2</v>
      </c>
      <c r="EUG1217" s="205" t="s">
        <v>237</v>
      </c>
      <c r="EUH1217" s="206">
        <v>119</v>
      </c>
      <c r="EUI1217" s="110">
        <v>213</v>
      </c>
      <c r="EUJ1217" s="147">
        <v>104.09399999999999</v>
      </c>
      <c r="EUK1217" s="109" t="s">
        <v>39</v>
      </c>
      <c r="EUL1217" s="256" t="s">
        <v>26</v>
      </c>
      <c r="EUM1217" s="204">
        <v>7</v>
      </c>
      <c r="EUN1217" s="204">
        <v>2</v>
      </c>
      <c r="EUO1217" s="205" t="s">
        <v>237</v>
      </c>
      <c r="EUP1217" s="206">
        <v>119</v>
      </c>
      <c r="EUQ1217" s="110">
        <v>213</v>
      </c>
      <c r="EUR1217" s="147">
        <v>104.09399999999999</v>
      </c>
      <c r="EUS1217" s="109" t="s">
        <v>39</v>
      </c>
      <c r="EUT1217" s="256" t="s">
        <v>26</v>
      </c>
      <c r="EUU1217" s="204">
        <v>7</v>
      </c>
      <c r="EUV1217" s="204">
        <v>2</v>
      </c>
      <c r="EUW1217" s="205" t="s">
        <v>237</v>
      </c>
      <c r="EUX1217" s="206">
        <v>119</v>
      </c>
      <c r="EUY1217" s="110">
        <v>213</v>
      </c>
      <c r="EUZ1217" s="147">
        <v>104.09399999999999</v>
      </c>
      <c r="EVA1217" s="109" t="s">
        <v>39</v>
      </c>
      <c r="EVB1217" s="256" t="s">
        <v>26</v>
      </c>
      <c r="EVC1217" s="204">
        <v>7</v>
      </c>
      <c r="EVD1217" s="204">
        <v>2</v>
      </c>
      <c r="EVE1217" s="205" t="s">
        <v>237</v>
      </c>
      <c r="EVF1217" s="206">
        <v>119</v>
      </c>
      <c r="EVG1217" s="110">
        <v>213</v>
      </c>
      <c r="EVH1217" s="147">
        <v>104.09399999999999</v>
      </c>
      <c r="EVI1217" s="109" t="s">
        <v>39</v>
      </c>
      <c r="EVJ1217" s="256" t="s">
        <v>26</v>
      </c>
      <c r="EVK1217" s="204">
        <v>7</v>
      </c>
      <c r="EVL1217" s="204">
        <v>2</v>
      </c>
      <c r="EVM1217" s="205" t="s">
        <v>237</v>
      </c>
      <c r="EVN1217" s="206">
        <v>119</v>
      </c>
      <c r="EVO1217" s="110">
        <v>213</v>
      </c>
      <c r="EVP1217" s="147">
        <v>104.09399999999999</v>
      </c>
      <c r="EVQ1217" s="109" t="s">
        <v>39</v>
      </c>
      <c r="EVR1217" s="256" t="s">
        <v>26</v>
      </c>
      <c r="EVS1217" s="204">
        <v>7</v>
      </c>
      <c r="EVT1217" s="204">
        <v>2</v>
      </c>
      <c r="EVU1217" s="205" t="s">
        <v>237</v>
      </c>
      <c r="EVV1217" s="206">
        <v>119</v>
      </c>
      <c r="EVW1217" s="110">
        <v>213</v>
      </c>
      <c r="EVX1217" s="147">
        <v>104.09399999999999</v>
      </c>
      <c r="EVY1217" s="109" t="s">
        <v>39</v>
      </c>
      <c r="EVZ1217" s="256" t="s">
        <v>26</v>
      </c>
      <c r="EWA1217" s="204">
        <v>7</v>
      </c>
      <c r="EWB1217" s="204">
        <v>2</v>
      </c>
      <c r="EWC1217" s="205" t="s">
        <v>237</v>
      </c>
      <c r="EWD1217" s="206">
        <v>119</v>
      </c>
      <c r="EWE1217" s="110">
        <v>213</v>
      </c>
      <c r="EWF1217" s="147">
        <v>104.09399999999999</v>
      </c>
      <c r="EWG1217" s="109" t="s">
        <v>39</v>
      </c>
      <c r="EWH1217" s="256" t="s">
        <v>26</v>
      </c>
      <c r="EWI1217" s="204">
        <v>7</v>
      </c>
      <c r="EWJ1217" s="204">
        <v>2</v>
      </c>
      <c r="EWK1217" s="205" t="s">
        <v>237</v>
      </c>
      <c r="EWL1217" s="206">
        <v>119</v>
      </c>
      <c r="EWM1217" s="110">
        <v>213</v>
      </c>
      <c r="EWN1217" s="147">
        <v>104.09399999999999</v>
      </c>
      <c r="EWO1217" s="109" t="s">
        <v>39</v>
      </c>
      <c r="EWP1217" s="256" t="s">
        <v>26</v>
      </c>
      <c r="EWQ1217" s="204">
        <v>7</v>
      </c>
      <c r="EWR1217" s="204">
        <v>2</v>
      </c>
      <c r="EWS1217" s="205" t="s">
        <v>237</v>
      </c>
      <c r="EWT1217" s="206">
        <v>119</v>
      </c>
      <c r="EWU1217" s="110">
        <v>213</v>
      </c>
      <c r="EWV1217" s="147">
        <v>104.09399999999999</v>
      </c>
      <c r="EWW1217" s="109" t="s">
        <v>39</v>
      </c>
      <c r="EWX1217" s="256" t="s">
        <v>26</v>
      </c>
      <c r="EWY1217" s="204">
        <v>7</v>
      </c>
      <c r="EWZ1217" s="204">
        <v>2</v>
      </c>
      <c r="EXA1217" s="205" t="s">
        <v>237</v>
      </c>
      <c r="EXB1217" s="206">
        <v>119</v>
      </c>
      <c r="EXC1217" s="110">
        <v>213</v>
      </c>
      <c r="EXD1217" s="147">
        <v>104.09399999999999</v>
      </c>
      <c r="EXE1217" s="109" t="s">
        <v>39</v>
      </c>
      <c r="EXF1217" s="256" t="s">
        <v>26</v>
      </c>
      <c r="EXG1217" s="204">
        <v>7</v>
      </c>
      <c r="EXH1217" s="204">
        <v>2</v>
      </c>
      <c r="EXI1217" s="205" t="s">
        <v>237</v>
      </c>
      <c r="EXJ1217" s="206">
        <v>119</v>
      </c>
      <c r="EXK1217" s="110">
        <v>213</v>
      </c>
      <c r="EXL1217" s="147">
        <v>104.09399999999999</v>
      </c>
      <c r="EXM1217" s="109" t="s">
        <v>39</v>
      </c>
      <c r="EXN1217" s="256" t="s">
        <v>26</v>
      </c>
      <c r="EXO1217" s="204">
        <v>7</v>
      </c>
      <c r="EXP1217" s="204">
        <v>2</v>
      </c>
      <c r="EXQ1217" s="205" t="s">
        <v>237</v>
      </c>
      <c r="EXR1217" s="206">
        <v>119</v>
      </c>
      <c r="EXS1217" s="110">
        <v>213</v>
      </c>
      <c r="EXT1217" s="147">
        <v>104.09399999999999</v>
      </c>
      <c r="EXU1217" s="109" t="s">
        <v>39</v>
      </c>
      <c r="EXV1217" s="256" t="s">
        <v>26</v>
      </c>
      <c r="EXW1217" s="204">
        <v>7</v>
      </c>
      <c r="EXX1217" s="204">
        <v>2</v>
      </c>
      <c r="EXY1217" s="205" t="s">
        <v>237</v>
      </c>
      <c r="EXZ1217" s="206">
        <v>119</v>
      </c>
      <c r="EYA1217" s="110">
        <v>213</v>
      </c>
      <c r="EYB1217" s="147">
        <v>104.09399999999999</v>
      </c>
      <c r="EYC1217" s="109" t="s">
        <v>39</v>
      </c>
      <c r="EYD1217" s="256" t="s">
        <v>26</v>
      </c>
      <c r="EYE1217" s="204">
        <v>7</v>
      </c>
      <c r="EYF1217" s="204">
        <v>2</v>
      </c>
      <c r="EYG1217" s="205" t="s">
        <v>237</v>
      </c>
      <c r="EYH1217" s="206">
        <v>119</v>
      </c>
      <c r="EYI1217" s="110">
        <v>213</v>
      </c>
      <c r="EYJ1217" s="147">
        <v>104.09399999999999</v>
      </c>
      <c r="EYK1217" s="109" t="s">
        <v>39</v>
      </c>
      <c r="EYL1217" s="256" t="s">
        <v>26</v>
      </c>
      <c r="EYM1217" s="204">
        <v>7</v>
      </c>
      <c r="EYN1217" s="204">
        <v>2</v>
      </c>
      <c r="EYO1217" s="205" t="s">
        <v>237</v>
      </c>
      <c r="EYP1217" s="206">
        <v>119</v>
      </c>
      <c r="EYQ1217" s="110">
        <v>213</v>
      </c>
      <c r="EYR1217" s="147">
        <v>104.09399999999999</v>
      </c>
      <c r="EYS1217" s="109" t="s">
        <v>39</v>
      </c>
      <c r="EYT1217" s="256" t="s">
        <v>26</v>
      </c>
      <c r="EYU1217" s="204">
        <v>7</v>
      </c>
      <c r="EYV1217" s="204">
        <v>2</v>
      </c>
      <c r="EYW1217" s="205" t="s">
        <v>237</v>
      </c>
      <c r="EYX1217" s="206">
        <v>119</v>
      </c>
      <c r="EYY1217" s="110">
        <v>213</v>
      </c>
      <c r="EYZ1217" s="147">
        <v>104.09399999999999</v>
      </c>
      <c r="EZA1217" s="109" t="s">
        <v>39</v>
      </c>
      <c r="EZB1217" s="256" t="s">
        <v>26</v>
      </c>
      <c r="EZC1217" s="204">
        <v>7</v>
      </c>
      <c r="EZD1217" s="204">
        <v>2</v>
      </c>
      <c r="EZE1217" s="205" t="s">
        <v>237</v>
      </c>
      <c r="EZF1217" s="206">
        <v>119</v>
      </c>
      <c r="EZG1217" s="110">
        <v>213</v>
      </c>
      <c r="EZH1217" s="147">
        <v>104.09399999999999</v>
      </c>
      <c r="EZI1217" s="109" t="s">
        <v>39</v>
      </c>
      <c r="EZJ1217" s="256" t="s">
        <v>26</v>
      </c>
      <c r="EZK1217" s="204">
        <v>7</v>
      </c>
      <c r="EZL1217" s="204">
        <v>2</v>
      </c>
      <c r="EZM1217" s="205" t="s">
        <v>237</v>
      </c>
      <c r="EZN1217" s="206">
        <v>119</v>
      </c>
      <c r="EZO1217" s="110">
        <v>213</v>
      </c>
      <c r="EZP1217" s="147">
        <v>104.09399999999999</v>
      </c>
      <c r="EZQ1217" s="109" t="s">
        <v>39</v>
      </c>
      <c r="EZR1217" s="256" t="s">
        <v>26</v>
      </c>
      <c r="EZS1217" s="204">
        <v>7</v>
      </c>
      <c r="EZT1217" s="204">
        <v>2</v>
      </c>
      <c r="EZU1217" s="205" t="s">
        <v>237</v>
      </c>
      <c r="EZV1217" s="206">
        <v>119</v>
      </c>
      <c r="EZW1217" s="110">
        <v>213</v>
      </c>
      <c r="EZX1217" s="147">
        <v>104.09399999999999</v>
      </c>
      <c r="EZY1217" s="109" t="s">
        <v>39</v>
      </c>
      <c r="EZZ1217" s="256" t="s">
        <v>26</v>
      </c>
      <c r="FAA1217" s="204">
        <v>7</v>
      </c>
      <c r="FAB1217" s="204">
        <v>2</v>
      </c>
      <c r="FAC1217" s="205" t="s">
        <v>237</v>
      </c>
      <c r="FAD1217" s="206">
        <v>119</v>
      </c>
      <c r="FAE1217" s="110">
        <v>213</v>
      </c>
      <c r="FAF1217" s="147">
        <v>104.09399999999999</v>
      </c>
      <c r="FAG1217" s="109" t="s">
        <v>39</v>
      </c>
      <c r="FAH1217" s="256" t="s">
        <v>26</v>
      </c>
      <c r="FAI1217" s="204">
        <v>7</v>
      </c>
      <c r="FAJ1217" s="204">
        <v>2</v>
      </c>
      <c r="FAK1217" s="205" t="s">
        <v>237</v>
      </c>
      <c r="FAL1217" s="206">
        <v>119</v>
      </c>
      <c r="FAM1217" s="110">
        <v>213</v>
      </c>
      <c r="FAN1217" s="147">
        <v>104.09399999999999</v>
      </c>
      <c r="FAO1217" s="109" t="s">
        <v>39</v>
      </c>
      <c r="FAP1217" s="256" t="s">
        <v>26</v>
      </c>
      <c r="FAQ1217" s="204">
        <v>7</v>
      </c>
      <c r="FAR1217" s="204">
        <v>2</v>
      </c>
      <c r="FAS1217" s="205" t="s">
        <v>237</v>
      </c>
      <c r="FAT1217" s="206">
        <v>119</v>
      </c>
      <c r="FAU1217" s="110">
        <v>213</v>
      </c>
      <c r="FAV1217" s="147">
        <v>104.09399999999999</v>
      </c>
      <c r="FAW1217" s="109" t="s">
        <v>39</v>
      </c>
      <c r="FAX1217" s="256" t="s">
        <v>26</v>
      </c>
      <c r="FAY1217" s="204">
        <v>7</v>
      </c>
      <c r="FAZ1217" s="204">
        <v>2</v>
      </c>
      <c r="FBA1217" s="205" t="s">
        <v>237</v>
      </c>
      <c r="FBB1217" s="206">
        <v>119</v>
      </c>
      <c r="FBC1217" s="110">
        <v>213</v>
      </c>
      <c r="FBD1217" s="147">
        <v>104.09399999999999</v>
      </c>
      <c r="FBE1217" s="109" t="s">
        <v>39</v>
      </c>
      <c r="FBF1217" s="256" t="s">
        <v>26</v>
      </c>
      <c r="FBG1217" s="204">
        <v>7</v>
      </c>
      <c r="FBH1217" s="204">
        <v>2</v>
      </c>
      <c r="FBI1217" s="205" t="s">
        <v>237</v>
      </c>
      <c r="FBJ1217" s="206">
        <v>119</v>
      </c>
      <c r="FBK1217" s="110">
        <v>213</v>
      </c>
      <c r="FBL1217" s="147">
        <v>104.09399999999999</v>
      </c>
      <c r="FBM1217" s="109" t="s">
        <v>39</v>
      </c>
      <c r="FBN1217" s="256" t="s">
        <v>26</v>
      </c>
      <c r="FBO1217" s="204">
        <v>7</v>
      </c>
      <c r="FBP1217" s="204">
        <v>2</v>
      </c>
      <c r="FBQ1217" s="205" t="s">
        <v>237</v>
      </c>
      <c r="FBR1217" s="206">
        <v>119</v>
      </c>
      <c r="FBS1217" s="110">
        <v>213</v>
      </c>
      <c r="FBT1217" s="147">
        <v>104.09399999999999</v>
      </c>
      <c r="FBU1217" s="109" t="s">
        <v>39</v>
      </c>
      <c r="FBV1217" s="256" t="s">
        <v>26</v>
      </c>
      <c r="FBW1217" s="204">
        <v>7</v>
      </c>
      <c r="FBX1217" s="204">
        <v>2</v>
      </c>
      <c r="FBY1217" s="205" t="s">
        <v>237</v>
      </c>
      <c r="FBZ1217" s="206">
        <v>119</v>
      </c>
      <c r="FCA1217" s="110">
        <v>213</v>
      </c>
      <c r="FCB1217" s="147">
        <v>104.09399999999999</v>
      </c>
      <c r="FCC1217" s="109" t="s">
        <v>39</v>
      </c>
      <c r="FCD1217" s="256" t="s">
        <v>26</v>
      </c>
      <c r="FCE1217" s="204">
        <v>7</v>
      </c>
      <c r="FCF1217" s="204">
        <v>2</v>
      </c>
      <c r="FCG1217" s="205" t="s">
        <v>237</v>
      </c>
      <c r="FCH1217" s="206">
        <v>119</v>
      </c>
      <c r="FCI1217" s="110">
        <v>213</v>
      </c>
      <c r="FCJ1217" s="147">
        <v>104.09399999999999</v>
      </c>
      <c r="FCK1217" s="109" t="s">
        <v>39</v>
      </c>
      <c r="FCL1217" s="256" t="s">
        <v>26</v>
      </c>
      <c r="FCM1217" s="204">
        <v>7</v>
      </c>
      <c r="FCN1217" s="204">
        <v>2</v>
      </c>
      <c r="FCO1217" s="205" t="s">
        <v>237</v>
      </c>
      <c r="FCP1217" s="206">
        <v>119</v>
      </c>
      <c r="FCQ1217" s="110">
        <v>213</v>
      </c>
      <c r="FCR1217" s="147">
        <v>104.09399999999999</v>
      </c>
      <c r="FCS1217" s="109" t="s">
        <v>39</v>
      </c>
      <c r="FCT1217" s="256" t="s">
        <v>26</v>
      </c>
      <c r="FCU1217" s="204">
        <v>7</v>
      </c>
      <c r="FCV1217" s="204">
        <v>2</v>
      </c>
      <c r="FCW1217" s="205" t="s">
        <v>237</v>
      </c>
      <c r="FCX1217" s="206">
        <v>119</v>
      </c>
      <c r="FCY1217" s="110">
        <v>213</v>
      </c>
      <c r="FCZ1217" s="147">
        <v>104.09399999999999</v>
      </c>
      <c r="FDA1217" s="109" t="s">
        <v>39</v>
      </c>
      <c r="FDB1217" s="256" t="s">
        <v>26</v>
      </c>
      <c r="FDC1217" s="204">
        <v>7</v>
      </c>
      <c r="FDD1217" s="204">
        <v>2</v>
      </c>
      <c r="FDE1217" s="205" t="s">
        <v>237</v>
      </c>
      <c r="FDF1217" s="206">
        <v>119</v>
      </c>
      <c r="FDG1217" s="110">
        <v>213</v>
      </c>
      <c r="FDH1217" s="147">
        <v>104.09399999999999</v>
      </c>
      <c r="FDI1217" s="109" t="s">
        <v>39</v>
      </c>
      <c r="FDJ1217" s="256" t="s">
        <v>26</v>
      </c>
      <c r="FDK1217" s="204">
        <v>7</v>
      </c>
      <c r="FDL1217" s="204">
        <v>2</v>
      </c>
      <c r="FDM1217" s="205" t="s">
        <v>237</v>
      </c>
      <c r="FDN1217" s="206">
        <v>119</v>
      </c>
      <c r="FDO1217" s="110">
        <v>213</v>
      </c>
      <c r="FDP1217" s="147">
        <v>104.09399999999999</v>
      </c>
      <c r="FDQ1217" s="109" t="s">
        <v>39</v>
      </c>
      <c r="FDR1217" s="256" t="s">
        <v>26</v>
      </c>
      <c r="FDS1217" s="204">
        <v>7</v>
      </c>
      <c r="FDT1217" s="204">
        <v>2</v>
      </c>
      <c r="FDU1217" s="205" t="s">
        <v>237</v>
      </c>
      <c r="FDV1217" s="206">
        <v>119</v>
      </c>
      <c r="FDW1217" s="110">
        <v>213</v>
      </c>
      <c r="FDX1217" s="147">
        <v>104.09399999999999</v>
      </c>
      <c r="FDY1217" s="109" t="s">
        <v>39</v>
      </c>
      <c r="FDZ1217" s="256" t="s">
        <v>26</v>
      </c>
      <c r="FEA1217" s="204">
        <v>7</v>
      </c>
      <c r="FEB1217" s="204">
        <v>2</v>
      </c>
      <c r="FEC1217" s="205" t="s">
        <v>237</v>
      </c>
      <c r="FED1217" s="206">
        <v>119</v>
      </c>
      <c r="FEE1217" s="110">
        <v>213</v>
      </c>
      <c r="FEF1217" s="147">
        <v>104.09399999999999</v>
      </c>
      <c r="FEG1217" s="109" t="s">
        <v>39</v>
      </c>
      <c r="FEH1217" s="256" t="s">
        <v>26</v>
      </c>
      <c r="FEI1217" s="204">
        <v>7</v>
      </c>
      <c r="FEJ1217" s="204">
        <v>2</v>
      </c>
      <c r="FEK1217" s="205" t="s">
        <v>237</v>
      </c>
      <c r="FEL1217" s="206">
        <v>119</v>
      </c>
      <c r="FEM1217" s="110">
        <v>213</v>
      </c>
      <c r="FEN1217" s="147">
        <v>104.09399999999999</v>
      </c>
      <c r="FEO1217" s="109" t="s">
        <v>39</v>
      </c>
      <c r="FEP1217" s="256" t="s">
        <v>26</v>
      </c>
      <c r="FEQ1217" s="204">
        <v>7</v>
      </c>
      <c r="FER1217" s="204">
        <v>2</v>
      </c>
      <c r="FES1217" s="205" t="s">
        <v>237</v>
      </c>
      <c r="FET1217" s="206">
        <v>119</v>
      </c>
      <c r="FEU1217" s="110">
        <v>213</v>
      </c>
      <c r="FEV1217" s="147">
        <v>104.09399999999999</v>
      </c>
      <c r="FEW1217" s="109" t="s">
        <v>39</v>
      </c>
      <c r="FEX1217" s="256" t="s">
        <v>26</v>
      </c>
      <c r="FEY1217" s="204">
        <v>7</v>
      </c>
      <c r="FEZ1217" s="204">
        <v>2</v>
      </c>
      <c r="FFA1217" s="205" t="s">
        <v>237</v>
      </c>
      <c r="FFB1217" s="206">
        <v>119</v>
      </c>
      <c r="FFC1217" s="110">
        <v>213</v>
      </c>
      <c r="FFD1217" s="147">
        <v>104.09399999999999</v>
      </c>
      <c r="FFE1217" s="109" t="s">
        <v>39</v>
      </c>
      <c r="FFF1217" s="256" t="s">
        <v>26</v>
      </c>
      <c r="FFG1217" s="204">
        <v>7</v>
      </c>
      <c r="FFH1217" s="204">
        <v>2</v>
      </c>
      <c r="FFI1217" s="205" t="s">
        <v>237</v>
      </c>
      <c r="FFJ1217" s="206">
        <v>119</v>
      </c>
      <c r="FFK1217" s="110">
        <v>213</v>
      </c>
      <c r="FFL1217" s="147">
        <v>104.09399999999999</v>
      </c>
      <c r="FFM1217" s="109" t="s">
        <v>39</v>
      </c>
      <c r="FFN1217" s="256" t="s">
        <v>26</v>
      </c>
      <c r="FFO1217" s="204">
        <v>7</v>
      </c>
      <c r="FFP1217" s="204">
        <v>2</v>
      </c>
      <c r="FFQ1217" s="205" t="s">
        <v>237</v>
      </c>
      <c r="FFR1217" s="206">
        <v>119</v>
      </c>
      <c r="FFS1217" s="110">
        <v>213</v>
      </c>
      <c r="FFT1217" s="147">
        <v>104.09399999999999</v>
      </c>
      <c r="FFU1217" s="109" t="s">
        <v>39</v>
      </c>
      <c r="FFV1217" s="256" t="s">
        <v>26</v>
      </c>
      <c r="FFW1217" s="204">
        <v>7</v>
      </c>
      <c r="FFX1217" s="204">
        <v>2</v>
      </c>
      <c r="FFY1217" s="205" t="s">
        <v>237</v>
      </c>
      <c r="FFZ1217" s="206">
        <v>119</v>
      </c>
      <c r="FGA1217" s="110">
        <v>213</v>
      </c>
      <c r="FGB1217" s="147">
        <v>104.09399999999999</v>
      </c>
      <c r="FGC1217" s="109" t="s">
        <v>39</v>
      </c>
      <c r="FGD1217" s="256" t="s">
        <v>26</v>
      </c>
      <c r="FGE1217" s="204">
        <v>7</v>
      </c>
      <c r="FGF1217" s="204">
        <v>2</v>
      </c>
      <c r="FGG1217" s="205" t="s">
        <v>237</v>
      </c>
      <c r="FGH1217" s="206">
        <v>119</v>
      </c>
      <c r="FGI1217" s="110">
        <v>213</v>
      </c>
      <c r="FGJ1217" s="147">
        <v>104.09399999999999</v>
      </c>
      <c r="FGK1217" s="109" t="s">
        <v>39</v>
      </c>
      <c r="FGL1217" s="256" t="s">
        <v>26</v>
      </c>
      <c r="FGM1217" s="204">
        <v>7</v>
      </c>
      <c r="FGN1217" s="204">
        <v>2</v>
      </c>
      <c r="FGO1217" s="205" t="s">
        <v>237</v>
      </c>
      <c r="FGP1217" s="206">
        <v>119</v>
      </c>
      <c r="FGQ1217" s="110">
        <v>213</v>
      </c>
      <c r="FGR1217" s="147">
        <v>104.09399999999999</v>
      </c>
      <c r="FGS1217" s="109" t="s">
        <v>39</v>
      </c>
      <c r="FGT1217" s="256" t="s">
        <v>26</v>
      </c>
      <c r="FGU1217" s="204">
        <v>7</v>
      </c>
      <c r="FGV1217" s="204">
        <v>2</v>
      </c>
      <c r="FGW1217" s="205" t="s">
        <v>237</v>
      </c>
      <c r="FGX1217" s="206">
        <v>119</v>
      </c>
      <c r="FGY1217" s="110">
        <v>213</v>
      </c>
      <c r="FGZ1217" s="147">
        <v>104.09399999999999</v>
      </c>
      <c r="FHA1217" s="109" t="s">
        <v>39</v>
      </c>
      <c r="FHB1217" s="256" t="s">
        <v>26</v>
      </c>
      <c r="FHC1217" s="204">
        <v>7</v>
      </c>
      <c r="FHD1217" s="204">
        <v>2</v>
      </c>
      <c r="FHE1217" s="205" t="s">
        <v>237</v>
      </c>
      <c r="FHF1217" s="206">
        <v>119</v>
      </c>
      <c r="FHG1217" s="110">
        <v>213</v>
      </c>
      <c r="FHH1217" s="147">
        <v>104.09399999999999</v>
      </c>
      <c r="FHI1217" s="109" t="s">
        <v>39</v>
      </c>
      <c r="FHJ1217" s="256" t="s">
        <v>26</v>
      </c>
      <c r="FHK1217" s="204">
        <v>7</v>
      </c>
      <c r="FHL1217" s="204">
        <v>2</v>
      </c>
      <c r="FHM1217" s="205" t="s">
        <v>237</v>
      </c>
      <c r="FHN1217" s="206">
        <v>119</v>
      </c>
      <c r="FHO1217" s="110">
        <v>213</v>
      </c>
      <c r="FHP1217" s="147">
        <v>104.09399999999999</v>
      </c>
      <c r="FHQ1217" s="109" t="s">
        <v>39</v>
      </c>
      <c r="FHR1217" s="256" t="s">
        <v>26</v>
      </c>
      <c r="FHS1217" s="204">
        <v>7</v>
      </c>
      <c r="FHT1217" s="204">
        <v>2</v>
      </c>
      <c r="FHU1217" s="205" t="s">
        <v>237</v>
      </c>
      <c r="FHV1217" s="206">
        <v>119</v>
      </c>
      <c r="FHW1217" s="110">
        <v>213</v>
      </c>
      <c r="FHX1217" s="147">
        <v>104.09399999999999</v>
      </c>
      <c r="FHY1217" s="109" t="s">
        <v>39</v>
      </c>
      <c r="FHZ1217" s="256" t="s">
        <v>26</v>
      </c>
      <c r="FIA1217" s="204">
        <v>7</v>
      </c>
      <c r="FIB1217" s="204">
        <v>2</v>
      </c>
      <c r="FIC1217" s="205" t="s">
        <v>237</v>
      </c>
      <c r="FID1217" s="206">
        <v>119</v>
      </c>
      <c r="FIE1217" s="110">
        <v>213</v>
      </c>
      <c r="FIF1217" s="147">
        <v>104.09399999999999</v>
      </c>
      <c r="FIG1217" s="109" t="s">
        <v>39</v>
      </c>
      <c r="FIH1217" s="256" t="s">
        <v>26</v>
      </c>
      <c r="FII1217" s="204">
        <v>7</v>
      </c>
      <c r="FIJ1217" s="204">
        <v>2</v>
      </c>
      <c r="FIK1217" s="205" t="s">
        <v>237</v>
      </c>
      <c r="FIL1217" s="206">
        <v>119</v>
      </c>
      <c r="FIM1217" s="110">
        <v>213</v>
      </c>
      <c r="FIN1217" s="147">
        <v>104.09399999999999</v>
      </c>
      <c r="FIO1217" s="109" t="s">
        <v>39</v>
      </c>
      <c r="FIP1217" s="256" t="s">
        <v>26</v>
      </c>
      <c r="FIQ1217" s="204">
        <v>7</v>
      </c>
      <c r="FIR1217" s="204">
        <v>2</v>
      </c>
      <c r="FIS1217" s="205" t="s">
        <v>237</v>
      </c>
      <c r="FIT1217" s="206">
        <v>119</v>
      </c>
      <c r="FIU1217" s="110">
        <v>213</v>
      </c>
      <c r="FIV1217" s="147">
        <v>104.09399999999999</v>
      </c>
      <c r="FIW1217" s="109" t="s">
        <v>39</v>
      </c>
      <c r="FIX1217" s="256" t="s">
        <v>26</v>
      </c>
      <c r="FIY1217" s="204">
        <v>7</v>
      </c>
      <c r="FIZ1217" s="204">
        <v>2</v>
      </c>
      <c r="FJA1217" s="205" t="s">
        <v>237</v>
      </c>
      <c r="FJB1217" s="206">
        <v>119</v>
      </c>
      <c r="FJC1217" s="110">
        <v>213</v>
      </c>
      <c r="FJD1217" s="147">
        <v>104.09399999999999</v>
      </c>
      <c r="FJE1217" s="109" t="s">
        <v>39</v>
      </c>
      <c r="FJF1217" s="256" t="s">
        <v>26</v>
      </c>
      <c r="FJG1217" s="204">
        <v>7</v>
      </c>
      <c r="FJH1217" s="204">
        <v>2</v>
      </c>
      <c r="FJI1217" s="205" t="s">
        <v>237</v>
      </c>
      <c r="FJJ1217" s="206">
        <v>119</v>
      </c>
      <c r="FJK1217" s="110">
        <v>213</v>
      </c>
      <c r="FJL1217" s="147">
        <v>104.09399999999999</v>
      </c>
      <c r="FJM1217" s="109" t="s">
        <v>39</v>
      </c>
      <c r="FJN1217" s="256" t="s">
        <v>26</v>
      </c>
      <c r="FJO1217" s="204">
        <v>7</v>
      </c>
      <c r="FJP1217" s="204">
        <v>2</v>
      </c>
      <c r="FJQ1217" s="205" t="s">
        <v>237</v>
      </c>
      <c r="FJR1217" s="206">
        <v>119</v>
      </c>
      <c r="FJS1217" s="110">
        <v>213</v>
      </c>
      <c r="FJT1217" s="147">
        <v>104.09399999999999</v>
      </c>
      <c r="FJU1217" s="109" t="s">
        <v>39</v>
      </c>
      <c r="FJV1217" s="256" t="s">
        <v>26</v>
      </c>
      <c r="FJW1217" s="204">
        <v>7</v>
      </c>
      <c r="FJX1217" s="204">
        <v>2</v>
      </c>
      <c r="FJY1217" s="205" t="s">
        <v>237</v>
      </c>
      <c r="FJZ1217" s="206">
        <v>119</v>
      </c>
      <c r="FKA1217" s="110">
        <v>213</v>
      </c>
      <c r="FKB1217" s="147">
        <v>104.09399999999999</v>
      </c>
      <c r="FKC1217" s="109" t="s">
        <v>39</v>
      </c>
      <c r="FKD1217" s="256" t="s">
        <v>26</v>
      </c>
      <c r="FKE1217" s="204">
        <v>7</v>
      </c>
      <c r="FKF1217" s="204">
        <v>2</v>
      </c>
      <c r="FKG1217" s="205" t="s">
        <v>237</v>
      </c>
      <c r="FKH1217" s="206">
        <v>119</v>
      </c>
      <c r="FKI1217" s="110">
        <v>213</v>
      </c>
      <c r="FKJ1217" s="147">
        <v>104.09399999999999</v>
      </c>
      <c r="FKK1217" s="109" t="s">
        <v>39</v>
      </c>
      <c r="FKL1217" s="256" t="s">
        <v>26</v>
      </c>
      <c r="FKM1217" s="204">
        <v>7</v>
      </c>
      <c r="FKN1217" s="204">
        <v>2</v>
      </c>
      <c r="FKO1217" s="205" t="s">
        <v>237</v>
      </c>
      <c r="FKP1217" s="206">
        <v>119</v>
      </c>
      <c r="FKQ1217" s="110">
        <v>213</v>
      </c>
      <c r="FKR1217" s="147">
        <v>104.09399999999999</v>
      </c>
      <c r="FKS1217" s="109" t="s">
        <v>39</v>
      </c>
      <c r="FKT1217" s="256" t="s">
        <v>26</v>
      </c>
      <c r="FKU1217" s="204">
        <v>7</v>
      </c>
      <c r="FKV1217" s="204">
        <v>2</v>
      </c>
      <c r="FKW1217" s="205" t="s">
        <v>237</v>
      </c>
      <c r="FKX1217" s="206">
        <v>119</v>
      </c>
      <c r="FKY1217" s="110">
        <v>213</v>
      </c>
      <c r="FKZ1217" s="147">
        <v>104.09399999999999</v>
      </c>
      <c r="FLA1217" s="109" t="s">
        <v>39</v>
      </c>
      <c r="FLB1217" s="256" t="s">
        <v>26</v>
      </c>
      <c r="FLC1217" s="204">
        <v>7</v>
      </c>
      <c r="FLD1217" s="204">
        <v>2</v>
      </c>
      <c r="FLE1217" s="205" t="s">
        <v>237</v>
      </c>
      <c r="FLF1217" s="206">
        <v>119</v>
      </c>
      <c r="FLG1217" s="110">
        <v>213</v>
      </c>
      <c r="FLH1217" s="147">
        <v>104.09399999999999</v>
      </c>
      <c r="FLI1217" s="109" t="s">
        <v>39</v>
      </c>
      <c r="FLJ1217" s="256" t="s">
        <v>26</v>
      </c>
      <c r="FLK1217" s="204">
        <v>7</v>
      </c>
      <c r="FLL1217" s="204">
        <v>2</v>
      </c>
      <c r="FLM1217" s="205" t="s">
        <v>237</v>
      </c>
      <c r="FLN1217" s="206">
        <v>119</v>
      </c>
      <c r="FLO1217" s="110">
        <v>213</v>
      </c>
      <c r="FLP1217" s="147">
        <v>104.09399999999999</v>
      </c>
      <c r="FLQ1217" s="109" t="s">
        <v>39</v>
      </c>
      <c r="FLR1217" s="256" t="s">
        <v>26</v>
      </c>
      <c r="FLS1217" s="204">
        <v>7</v>
      </c>
      <c r="FLT1217" s="204">
        <v>2</v>
      </c>
      <c r="FLU1217" s="205" t="s">
        <v>237</v>
      </c>
      <c r="FLV1217" s="206">
        <v>119</v>
      </c>
      <c r="FLW1217" s="110">
        <v>213</v>
      </c>
      <c r="FLX1217" s="147">
        <v>104.09399999999999</v>
      </c>
      <c r="FLY1217" s="109" t="s">
        <v>39</v>
      </c>
      <c r="FLZ1217" s="256" t="s">
        <v>26</v>
      </c>
      <c r="FMA1217" s="204">
        <v>7</v>
      </c>
      <c r="FMB1217" s="204">
        <v>2</v>
      </c>
      <c r="FMC1217" s="205" t="s">
        <v>237</v>
      </c>
      <c r="FMD1217" s="206">
        <v>119</v>
      </c>
      <c r="FME1217" s="110">
        <v>213</v>
      </c>
      <c r="FMF1217" s="147">
        <v>104.09399999999999</v>
      </c>
      <c r="FMG1217" s="109" t="s">
        <v>39</v>
      </c>
      <c r="FMH1217" s="256" t="s">
        <v>26</v>
      </c>
      <c r="FMI1217" s="204">
        <v>7</v>
      </c>
      <c r="FMJ1217" s="204">
        <v>2</v>
      </c>
      <c r="FMK1217" s="205" t="s">
        <v>237</v>
      </c>
      <c r="FML1217" s="206">
        <v>119</v>
      </c>
      <c r="FMM1217" s="110">
        <v>213</v>
      </c>
      <c r="FMN1217" s="147">
        <v>104.09399999999999</v>
      </c>
      <c r="FMO1217" s="109" t="s">
        <v>39</v>
      </c>
      <c r="FMP1217" s="256" t="s">
        <v>26</v>
      </c>
      <c r="FMQ1217" s="204">
        <v>7</v>
      </c>
      <c r="FMR1217" s="204">
        <v>2</v>
      </c>
      <c r="FMS1217" s="205" t="s">
        <v>237</v>
      </c>
      <c r="FMT1217" s="206">
        <v>119</v>
      </c>
      <c r="FMU1217" s="110">
        <v>213</v>
      </c>
      <c r="FMV1217" s="147">
        <v>104.09399999999999</v>
      </c>
      <c r="FMW1217" s="109" t="s">
        <v>39</v>
      </c>
      <c r="FMX1217" s="256" t="s">
        <v>26</v>
      </c>
      <c r="FMY1217" s="204">
        <v>7</v>
      </c>
      <c r="FMZ1217" s="204">
        <v>2</v>
      </c>
      <c r="FNA1217" s="205" t="s">
        <v>237</v>
      </c>
      <c r="FNB1217" s="206">
        <v>119</v>
      </c>
      <c r="FNC1217" s="110">
        <v>213</v>
      </c>
      <c r="FND1217" s="147">
        <v>104.09399999999999</v>
      </c>
      <c r="FNE1217" s="109" t="s">
        <v>39</v>
      </c>
      <c r="FNF1217" s="256" t="s">
        <v>26</v>
      </c>
      <c r="FNG1217" s="204">
        <v>7</v>
      </c>
      <c r="FNH1217" s="204">
        <v>2</v>
      </c>
      <c r="FNI1217" s="205" t="s">
        <v>237</v>
      </c>
      <c r="FNJ1217" s="206">
        <v>119</v>
      </c>
      <c r="FNK1217" s="110">
        <v>213</v>
      </c>
      <c r="FNL1217" s="147">
        <v>104.09399999999999</v>
      </c>
      <c r="FNM1217" s="109" t="s">
        <v>39</v>
      </c>
      <c r="FNN1217" s="256" t="s">
        <v>26</v>
      </c>
      <c r="FNO1217" s="204">
        <v>7</v>
      </c>
      <c r="FNP1217" s="204">
        <v>2</v>
      </c>
      <c r="FNQ1217" s="205" t="s">
        <v>237</v>
      </c>
      <c r="FNR1217" s="206">
        <v>119</v>
      </c>
      <c r="FNS1217" s="110">
        <v>213</v>
      </c>
      <c r="FNT1217" s="147">
        <v>104.09399999999999</v>
      </c>
      <c r="FNU1217" s="109" t="s">
        <v>39</v>
      </c>
      <c r="FNV1217" s="256" t="s">
        <v>26</v>
      </c>
      <c r="FNW1217" s="204">
        <v>7</v>
      </c>
      <c r="FNX1217" s="204">
        <v>2</v>
      </c>
      <c r="FNY1217" s="205" t="s">
        <v>237</v>
      </c>
      <c r="FNZ1217" s="206">
        <v>119</v>
      </c>
      <c r="FOA1217" s="110">
        <v>213</v>
      </c>
      <c r="FOB1217" s="147">
        <v>104.09399999999999</v>
      </c>
      <c r="FOC1217" s="109" t="s">
        <v>39</v>
      </c>
      <c r="FOD1217" s="256" t="s">
        <v>26</v>
      </c>
      <c r="FOE1217" s="204">
        <v>7</v>
      </c>
      <c r="FOF1217" s="204">
        <v>2</v>
      </c>
      <c r="FOG1217" s="205" t="s">
        <v>237</v>
      </c>
      <c r="FOH1217" s="206">
        <v>119</v>
      </c>
      <c r="FOI1217" s="110">
        <v>213</v>
      </c>
      <c r="FOJ1217" s="147">
        <v>104.09399999999999</v>
      </c>
      <c r="FOK1217" s="109" t="s">
        <v>39</v>
      </c>
      <c r="FOL1217" s="256" t="s">
        <v>26</v>
      </c>
      <c r="FOM1217" s="204">
        <v>7</v>
      </c>
      <c r="FON1217" s="204">
        <v>2</v>
      </c>
      <c r="FOO1217" s="205" t="s">
        <v>237</v>
      </c>
      <c r="FOP1217" s="206">
        <v>119</v>
      </c>
      <c r="FOQ1217" s="110">
        <v>213</v>
      </c>
      <c r="FOR1217" s="147">
        <v>104.09399999999999</v>
      </c>
      <c r="FOS1217" s="109" t="s">
        <v>39</v>
      </c>
      <c r="FOT1217" s="256" t="s">
        <v>26</v>
      </c>
      <c r="FOU1217" s="204">
        <v>7</v>
      </c>
      <c r="FOV1217" s="204">
        <v>2</v>
      </c>
      <c r="FOW1217" s="205" t="s">
        <v>237</v>
      </c>
      <c r="FOX1217" s="206">
        <v>119</v>
      </c>
      <c r="FOY1217" s="110">
        <v>213</v>
      </c>
      <c r="FOZ1217" s="147">
        <v>104.09399999999999</v>
      </c>
      <c r="FPA1217" s="109" t="s">
        <v>39</v>
      </c>
      <c r="FPB1217" s="256" t="s">
        <v>26</v>
      </c>
      <c r="FPC1217" s="204">
        <v>7</v>
      </c>
      <c r="FPD1217" s="204">
        <v>2</v>
      </c>
      <c r="FPE1217" s="205" t="s">
        <v>237</v>
      </c>
      <c r="FPF1217" s="206">
        <v>119</v>
      </c>
      <c r="FPG1217" s="110">
        <v>213</v>
      </c>
      <c r="FPH1217" s="147">
        <v>104.09399999999999</v>
      </c>
      <c r="FPI1217" s="109" t="s">
        <v>39</v>
      </c>
      <c r="FPJ1217" s="256" t="s">
        <v>26</v>
      </c>
      <c r="FPK1217" s="204">
        <v>7</v>
      </c>
      <c r="FPL1217" s="204">
        <v>2</v>
      </c>
      <c r="FPM1217" s="205" t="s">
        <v>237</v>
      </c>
      <c r="FPN1217" s="206">
        <v>119</v>
      </c>
      <c r="FPO1217" s="110">
        <v>213</v>
      </c>
      <c r="FPP1217" s="147">
        <v>104.09399999999999</v>
      </c>
      <c r="FPQ1217" s="109" t="s">
        <v>39</v>
      </c>
      <c r="FPR1217" s="256" t="s">
        <v>26</v>
      </c>
      <c r="FPS1217" s="204">
        <v>7</v>
      </c>
      <c r="FPT1217" s="204">
        <v>2</v>
      </c>
      <c r="FPU1217" s="205" t="s">
        <v>237</v>
      </c>
      <c r="FPV1217" s="206">
        <v>119</v>
      </c>
      <c r="FPW1217" s="110">
        <v>213</v>
      </c>
      <c r="FPX1217" s="147">
        <v>104.09399999999999</v>
      </c>
      <c r="FPY1217" s="109" t="s">
        <v>39</v>
      </c>
      <c r="FPZ1217" s="256" t="s">
        <v>26</v>
      </c>
      <c r="FQA1217" s="204">
        <v>7</v>
      </c>
      <c r="FQB1217" s="204">
        <v>2</v>
      </c>
      <c r="FQC1217" s="205" t="s">
        <v>237</v>
      </c>
      <c r="FQD1217" s="206">
        <v>119</v>
      </c>
      <c r="FQE1217" s="110">
        <v>213</v>
      </c>
      <c r="FQF1217" s="147">
        <v>104.09399999999999</v>
      </c>
      <c r="FQG1217" s="109" t="s">
        <v>39</v>
      </c>
      <c r="FQH1217" s="256" t="s">
        <v>26</v>
      </c>
      <c r="FQI1217" s="204">
        <v>7</v>
      </c>
      <c r="FQJ1217" s="204">
        <v>2</v>
      </c>
      <c r="FQK1217" s="205" t="s">
        <v>237</v>
      </c>
      <c r="FQL1217" s="206">
        <v>119</v>
      </c>
      <c r="FQM1217" s="110">
        <v>213</v>
      </c>
      <c r="FQN1217" s="147">
        <v>104.09399999999999</v>
      </c>
      <c r="FQO1217" s="109" t="s">
        <v>39</v>
      </c>
      <c r="FQP1217" s="256" t="s">
        <v>26</v>
      </c>
      <c r="FQQ1217" s="204">
        <v>7</v>
      </c>
      <c r="FQR1217" s="204">
        <v>2</v>
      </c>
      <c r="FQS1217" s="205" t="s">
        <v>237</v>
      </c>
      <c r="FQT1217" s="206">
        <v>119</v>
      </c>
      <c r="FQU1217" s="110">
        <v>213</v>
      </c>
      <c r="FQV1217" s="147">
        <v>104.09399999999999</v>
      </c>
      <c r="FQW1217" s="109" t="s">
        <v>39</v>
      </c>
      <c r="FQX1217" s="256" t="s">
        <v>26</v>
      </c>
      <c r="FQY1217" s="204">
        <v>7</v>
      </c>
      <c r="FQZ1217" s="204">
        <v>2</v>
      </c>
      <c r="FRA1217" s="205" t="s">
        <v>237</v>
      </c>
      <c r="FRB1217" s="206">
        <v>119</v>
      </c>
      <c r="FRC1217" s="110">
        <v>213</v>
      </c>
      <c r="FRD1217" s="147">
        <v>104.09399999999999</v>
      </c>
      <c r="FRE1217" s="109" t="s">
        <v>39</v>
      </c>
      <c r="FRF1217" s="256" t="s">
        <v>26</v>
      </c>
      <c r="FRG1217" s="204">
        <v>7</v>
      </c>
      <c r="FRH1217" s="204">
        <v>2</v>
      </c>
      <c r="FRI1217" s="205" t="s">
        <v>237</v>
      </c>
      <c r="FRJ1217" s="206">
        <v>119</v>
      </c>
      <c r="FRK1217" s="110">
        <v>213</v>
      </c>
      <c r="FRL1217" s="147">
        <v>104.09399999999999</v>
      </c>
      <c r="FRM1217" s="109" t="s">
        <v>39</v>
      </c>
      <c r="FRN1217" s="256" t="s">
        <v>26</v>
      </c>
      <c r="FRO1217" s="204">
        <v>7</v>
      </c>
      <c r="FRP1217" s="204">
        <v>2</v>
      </c>
      <c r="FRQ1217" s="205" t="s">
        <v>237</v>
      </c>
      <c r="FRR1217" s="206">
        <v>119</v>
      </c>
      <c r="FRS1217" s="110">
        <v>213</v>
      </c>
      <c r="FRT1217" s="147">
        <v>104.09399999999999</v>
      </c>
      <c r="FRU1217" s="109" t="s">
        <v>39</v>
      </c>
      <c r="FRV1217" s="256" t="s">
        <v>26</v>
      </c>
      <c r="FRW1217" s="204">
        <v>7</v>
      </c>
      <c r="FRX1217" s="204">
        <v>2</v>
      </c>
      <c r="FRY1217" s="205" t="s">
        <v>237</v>
      </c>
      <c r="FRZ1217" s="206">
        <v>119</v>
      </c>
      <c r="FSA1217" s="110">
        <v>213</v>
      </c>
      <c r="FSB1217" s="147">
        <v>104.09399999999999</v>
      </c>
      <c r="FSC1217" s="109" t="s">
        <v>39</v>
      </c>
      <c r="FSD1217" s="256" t="s">
        <v>26</v>
      </c>
      <c r="FSE1217" s="204">
        <v>7</v>
      </c>
      <c r="FSF1217" s="204">
        <v>2</v>
      </c>
      <c r="FSG1217" s="205" t="s">
        <v>237</v>
      </c>
      <c r="FSH1217" s="206">
        <v>119</v>
      </c>
      <c r="FSI1217" s="110">
        <v>213</v>
      </c>
      <c r="FSJ1217" s="147">
        <v>104.09399999999999</v>
      </c>
      <c r="FSK1217" s="109" t="s">
        <v>39</v>
      </c>
      <c r="FSL1217" s="256" t="s">
        <v>26</v>
      </c>
      <c r="FSM1217" s="204">
        <v>7</v>
      </c>
      <c r="FSN1217" s="204">
        <v>2</v>
      </c>
      <c r="FSO1217" s="205" t="s">
        <v>237</v>
      </c>
      <c r="FSP1217" s="206">
        <v>119</v>
      </c>
      <c r="FSQ1217" s="110">
        <v>213</v>
      </c>
      <c r="FSR1217" s="147">
        <v>104.09399999999999</v>
      </c>
      <c r="FSS1217" s="109" t="s">
        <v>39</v>
      </c>
      <c r="FST1217" s="256" t="s">
        <v>26</v>
      </c>
      <c r="FSU1217" s="204">
        <v>7</v>
      </c>
      <c r="FSV1217" s="204">
        <v>2</v>
      </c>
      <c r="FSW1217" s="205" t="s">
        <v>237</v>
      </c>
      <c r="FSX1217" s="206">
        <v>119</v>
      </c>
      <c r="FSY1217" s="110">
        <v>213</v>
      </c>
      <c r="FSZ1217" s="147">
        <v>104.09399999999999</v>
      </c>
      <c r="FTA1217" s="109" t="s">
        <v>39</v>
      </c>
      <c r="FTB1217" s="256" t="s">
        <v>26</v>
      </c>
      <c r="FTC1217" s="204">
        <v>7</v>
      </c>
      <c r="FTD1217" s="204">
        <v>2</v>
      </c>
      <c r="FTE1217" s="205" t="s">
        <v>237</v>
      </c>
      <c r="FTF1217" s="206">
        <v>119</v>
      </c>
      <c r="FTG1217" s="110">
        <v>213</v>
      </c>
      <c r="FTH1217" s="147">
        <v>104.09399999999999</v>
      </c>
      <c r="FTI1217" s="109" t="s">
        <v>39</v>
      </c>
      <c r="FTJ1217" s="256" t="s">
        <v>26</v>
      </c>
      <c r="FTK1217" s="204">
        <v>7</v>
      </c>
      <c r="FTL1217" s="204">
        <v>2</v>
      </c>
      <c r="FTM1217" s="205" t="s">
        <v>237</v>
      </c>
      <c r="FTN1217" s="206">
        <v>119</v>
      </c>
      <c r="FTO1217" s="110">
        <v>213</v>
      </c>
      <c r="FTP1217" s="147">
        <v>104.09399999999999</v>
      </c>
      <c r="FTQ1217" s="109" t="s">
        <v>39</v>
      </c>
      <c r="FTR1217" s="256" t="s">
        <v>26</v>
      </c>
      <c r="FTS1217" s="204">
        <v>7</v>
      </c>
      <c r="FTT1217" s="204">
        <v>2</v>
      </c>
      <c r="FTU1217" s="205" t="s">
        <v>237</v>
      </c>
      <c r="FTV1217" s="206">
        <v>119</v>
      </c>
      <c r="FTW1217" s="110">
        <v>213</v>
      </c>
      <c r="FTX1217" s="147">
        <v>104.09399999999999</v>
      </c>
      <c r="FTY1217" s="109" t="s">
        <v>39</v>
      </c>
      <c r="FTZ1217" s="256" t="s">
        <v>26</v>
      </c>
      <c r="FUA1217" s="204">
        <v>7</v>
      </c>
      <c r="FUB1217" s="204">
        <v>2</v>
      </c>
      <c r="FUC1217" s="205" t="s">
        <v>237</v>
      </c>
      <c r="FUD1217" s="206">
        <v>119</v>
      </c>
      <c r="FUE1217" s="110">
        <v>213</v>
      </c>
      <c r="FUF1217" s="147">
        <v>104.09399999999999</v>
      </c>
      <c r="FUG1217" s="109" t="s">
        <v>39</v>
      </c>
      <c r="FUH1217" s="256" t="s">
        <v>26</v>
      </c>
      <c r="FUI1217" s="204">
        <v>7</v>
      </c>
      <c r="FUJ1217" s="204">
        <v>2</v>
      </c>
      <c r="FUK1217" s="205" t="s">
        <v>237</v>
      </c>
      <c r="FUL1217" s="206">
        <v>119</v>
      </c>
      <c r="FUM1217" s="110">
        <v>213</v>
      </c>
      <c r="FUN1217" s="147">
        <v>104.09399999999999</v>
      </c>
      <c r="FUO1217" s="109" t="s">
        <v>39</v>
      </c>
      <c r="FUP1217" s="256" t="s">
        <v>26</v>
      </c>
      <c r="FUQ1217" s="204">
        <v>7</v>
      </c>
      <c r="FUR1217" s="204">
        <v>2</v>
      </c>
      <c r="FUS1217" s="205" t="s">
        <v>237</v>
      </c>
      <c r="FUT1217" s="206">
        <v>119</v>
      </c>
      <c r="FUU1217" s="110">
        <v>213</v>
      </c>
      <c r="FUV1217" s="147">
        <v>104.09399999999999</v>
      </c>
      <c r="FUW1217" s="109" t="s">
        <v>39</v>
      </c>
      <c r="FUX1217" s="256" t="s">
        <v>26</v>
      </c>
      <c r="FUY1217" s="204">
        <v>7</v>
      </c>
      <c r="FUZ1217" s="204">
        <v>2</v>
      </c>
      <c r="FVA1217" s="205" t="s">
        <v>237</v>
      </c>
      <c r="FVB1217" s="206">
        <v>119</v>
      </c>
      <c r="FVC1217" s="110">
        <v>213</v>
      </c>
      <c r="FVD1217" s="147">
        <v>104.09399999999999</v>
      </c>
      <c r="FVE1217" s="109" t="s">
        <v>39</v>
      </c>
      <c r="FVF1217" s="256" t="s">
        <v>26</v>
      </c>
      <c r="FVG1217" s="204">
        <v>7</v>
      </c>
      <c r="FVH1217" s="204">
        <v>2</v>
      </c>
      <c r="FVI1217" s="205" t="s">
        <v>237</v>
      </c>
      <c r="FVJ1217" s="206">
        <v>119</v>
      </c>
      <c r="FVK1217" s="110">
        <v>213</v>
      </c>
      <c r="FVL1217" s="147">
        <v>104.09399999999999</v>
      </c>
      <c r="FVM1217" s="109" t="s">
        <v>39</v>
      </c>
      <c r="FVN1217" s="256" t="s">
        <v>26</v>
      </c>
      <c r="FVO1217" s="204">
        <v>7</v>
      </c>
      <c r="FVP1217" s="204">
        <v>2</v>
      </c>
      <c r="FVQ1217" s="205" t="s">
        <v>237</v>
      </c>
      <c r="FVR1217" s="206">
        <v>119</v>
      </c>
      <c r="FVS1217" s="110">
        <v>213</v>
      </c>
      <c r="FVT1217" s="147">
        <v>104.09399999999999</v>
      </c>
      <c r="FVU1217" s="109" t="s">
        <v>39</v>
      </c>
      <c r="FVV1217" s="256" t="s">
        <v>26</v>
      </c>
      <c r="FVW1217" s="204">
        <v>7</v>
      </c>
      <c r="FVX1217" s="204">
        <v>2</v>
      </c>
      <c r="FVY1217" s="205" t="s">
        <v>237</v>
      </c>
      <c r="FVZ1217" s="206">
        <v>119</v>
      </c>
      <c r="FWA1217" s="110">
        <v>213</v>
      </c>
      <c r="FWB1217" s="147">
        <v>104.09399999999999</v>
      </c>
      <c r="FWC1217" s="109" t="s">
        <v>39</v>
      </c>
      <c r="FWD1217" s="256" t="s">
        <v>26</v>
      </c>
      <c r="FWE1217" s="204">
        <v>7</v>
      </c>
      <c r="FWF1217" s="204">
        <v>2</v>
      </c>
      <c r="FWG1217" s="205" t="s">
        <v>237</v>
      </c>
      <c r="FWH1217" s="206">
        <v>119</v>
      </c>
      <c r="FWI1217" s="110">
        <v>213</v>
      </c>
      <c r="FWJ1217" s="147">
        <v>104.09399999999999</v>
      </c>
      <c r="FWK1217" s="109" t="s">
        <v>39</v>
      </c>
      <c r="FWL1217" s="256" t="s">
        <v>26</v>
      </c>
      <c r="FWM1217" s="204">
        <v>7</v>
      </c>
      <c r="FWN1217" s="204">
        <v>2</v>
      </c>
      <c r="FWO1217" s="205" t="s">
        <v>237</v>
      </c>
      <c r="FWP1217" s="206">
        <v>119</v>
      </c>
      <c r="FWQ1217" s="110">
        <v>213</v>
      </c>
      <c r="FWR1217" s="147">
        <v>104.09399999999999</v>
      </c>
      <c r="FWS1217" s="109" t="s">
        <v>39</v>
      </c>
      <c r="FWT1217" s="256" t="s">
        <v>26</v>
      </c>
      <c r="FWU1217" s="204">
        <v>7</v>
      </c>
      <c r="FWV1217" s="204">
        <v>2</v>
      </c>
      <c r="FWW1217" s="205" t="s">
        <v>237</v>
      </c>
      <c r="FWX1217" s="206">
        <v>119</v>
      </c>
      <c r="FWY1217" s="110">
        <v>213</v>
      </c>
      <c r="FWZ1217" s="147">
        <v>104.09399999999999</v>
      </c>
      <c r="FXA1217" s="109" t="s">
        <v>39</v>
      </c>
      <c r="FXB1217" s="256" t="s">
        <v>26</v>
      </c>
      <c r="FXC1217" s="204">
        <v>7</v>
      </c>
      <c r="FXD1217" s="204">
        <v>2</v>
      </c>
      <c r="FXE1217" s="205" t="s">
        <v>237</v>
      </c>
      <c r="FXF1217" s="206">
        <v>119</v>
      </c>
      <c r="FXG1217" s="110">
        <v>213</v>
      </c>
      <c r="FXH1217" s="147">
        <v>104.09399999999999</v>
      </c>
      <c r="FXI1217" s="109" t="s">
        <v>39</v>
      </c>
      <c r="FXJ1217" s="256" t="s">
        <v>26</v>
      </c>
      <c r="FXK1217" s="204">
        <v>7</v>
      </c>
      <c r="FXL1217" s="204">
        <v>2</v>
      </c>
      <c r="FXM1217" s="205" t="s">
        <v>237</v>
      </c>
      <c r="FXN1217" s="206">
        <v>119</v>
      </c>
      <c r="FXO1217" s="110">
        <v>213</v>
      </c>
      <c r="FXP1217" s="147">
        <v>104.09399999999999</v>
      </c>
      <c r="FXQ1217" s="109" t="s">
        <v>39</v>
      </c>
      <c r="FXR1217" s="256" t="s">
        <v>26</v>
      </c>
      <c r="FXS1217" s="204">
        <v>7</v>
      </c>
      <c r="FXT1217" s="204">
        <v>2</v>
      </c>
      <c r="FXU1217" s="205" t="s">
        <v>237</v>
      </c>
      <c r="FXV1217" s="206">
        <v>119</v>
      </c>
      <c r="FXW1217" s="110">
        <v>213</v>
      </c>
      <c r="FXX1217" s="147">
        <v>104.09399999999999</v>
      </c>
      <c r="FXY1217" s="109" t="s">
        <v>39</v>
      </c>
      <c r="FXZ1217" s="256" t="s">
        <v>26</v>
      </c>
      <c r="FYA1217" s="204">
        <v>7</v>
      </c>
      <c r="FYB1217" s="204">
        <v>2</v>
      </c>
      <c r="FYC1217" s="205" t="s">
        <v>237</v>
      </c>
      <c r="FYD1217" s="206">
        <v>119</v>
      </c>
      <c r="FYE1217" s="110">
        <v>213</v>
      </c>
      <c r="FYF1217" s="147">
        <v>104.09399999999999</v>
      </c>
      <c r="FYG1217" s="109" t="s">
        <v>39</v>
      </c>
      <c r="FYH1217" s="256" t="s">
        <v>26</v>
      </c>
      <c r="FYI1217" s="204">
        <v>7</v>
      </c>
      <c r="FYJ1217" s="204">
        <v>2</v>
      </c>
      <c r="FYK1217" s="205" t="s">
        <v>237</v>
      </c>
      <c r="FYL1217" s="206">
        <v>119</v>
      </c>
      <c r="FYM1217" s="110">
        <v>213</v>
      </c>
      <c r="FYN1217" s="147">
        <v>104.09399999999999</v>
      </c>
      <c r="FYO1217" s="109" t="s">
        <v>39</v>
      </c>
      <c r="FYP1217" s="256" t="s">
        <v>26</v>
      </c>
      <c r="FYQ1217" s="204">
        <v>7</v>
      </c>
      <c r="FYR1217" s="204">
        <v>2</v>
      </c>
      <c r="FYS1217" s="205" t="s">
        <v>237</v>
      </c>
      <c r="FYT1217" s="206">
        <v>119</v>
      </c>
      <c r="FYU1217" s="110">
        <v>213</v>
      </c>
      <c r="FYV1217" s="147">
        <v>104.09399999999999</v>
      </c>
      <c r="FYW1217" s="109" t="s">
        <v>39</v>
      </c>
      <c r="FYX1217" s="256" t="s">
        <v>26</v>
      </c>
      <c r="FYY1217" s="204">
        <v>7</v>
      </c>
      <c r="FYZ1217" s="204">
        <v>2</v>
      </c>
      <c r="FZA1217" s="205" t="s">
        <v>237</v>
      </c>
      <c r="FZB1217" s="206">
        <v>119</v>
      </c>
      <c r="FZC1217" s="110">
        <v>213</v>
      </c>
      <c r="FZD1217" s="147">
        <v>104.09399999999999</v>
      </c>
      <c r="FZE1217" s="109" t="s">
        <v>39</v>
      </c>
      <c r="FZF1217" s="256" t="s">
        <v>26</v>
      </c>
      <c r="FZG1217" s="204">
        <v>7</v>
      </c>
      <c r="FZH1217" s="204">
        <v>2</v>
      </c>
      <c r="FZI1217" s="205" t="s">
        <v>237</v>
      </c>
      <c r="FZJ1217" s="206">
        <v>119</v>
      </c>
      <c r="FZK1217" s="110">
        <v>213</v>
      </c>
      <c r="FZL1217" s="147">
        <v>104.09399999999999</v>
      </c>
      <c r="FZM1217" s="109" t="s">
        <v>39</v>
      </c>
      <c r="FZN1217" s="256" t="s">
        <v>26</v>
      </c>
      <c r="FZO1217" s="204">
        <v>7</v>
      </c>
      <c r="FZP1217" s="204">
        <v>2</v>
      </c>
      <c r="FZQ1217" s="205" t="s">
        <v>237</v>
      </c>
      <c r="FZR1217" s="206">
        <v>119</v>
      </c>
      <c r="FZS1217" s="110">
        <v>213</v>
      </c>
      <c r="FZT1217" s="147">
        <v>104.09399999999999</v>
      </c>
      <c r="FZU1217" s="109" t="s">
        <v>39</v>
      </c>
      <c r="FZV1217" s="256" t="s">
        <v>26</v>
      </c>
      <c r="FZW1217" s="204">
        <v>7</v>
      </c>
      <c r="FZX1217" s="204">
        <v>2</v>
      </c>
      <c r="FZY1217" s="205" t="s">
        <v>237</v>
      </c>
      <c r="FZZ1217" s="206">
        <v>119</v>
      </c>
      <c r="GAA1217" s="110">
        <v>213</v>
      </c>
      <c r="GAB1217" s="147">
        <v>104.09399999999999</v>
      </c>
      <c r="GAC1217" s="109" t="s">
        <v>39</v>
      </c>
      <c r="GAD1217" s="256" t="s">
        <v>26</v>
      </c>
      <c r="GAE1217" s="204">
        <v>7</v>
      </c>
      <c r="GAF1217" s="204">
        <v>2</v>
      </c>
      <c r="GAG1217" s="205" t="s">
        <v>237</v>
      </c>
      <c r="GAH1217" s="206">
        <v>119</v>
      </c>
      <c r="GAI1217" s="110">
        <v>213</v>
      </c>
      <c r="GAJ1217" s="147">
        <v>104.09399999999999</v>
      </c>
      <c r="GAK1217" s="109" t="s">
        <v>39</v>
      </c>
      <c r="GAL1217" s="256" t="s">
        <v>26</v>
      </c>
      <c r="GAM1217" s="204">
        <v>7</v>
      </c>
      <c r="GAN1217" s="204">
        <v>2</v>
      </c>
      <c r="GAO1217" s="205" t="s">
        <v>237</v>
      </c>
      <c r="GAP1217" s="206">
        <v>119</v>
      </c>
      <c r="GAQ1217" s="110">
        <v>213</v>
      </c>
      <c r="GAR1217" s="147">
        <v>104.09399999999999</v>
      </c>
      <c r="GAS1217" s="109" t="s">
        <v>39</v>
      </c>
      <c r="GAT1217" s="256" t="s">
        <v>26</v>
      </c>
      <c r="GAU1217" s="204">
        <v>7</v>
      </c>
      <c r="GAV1217" s="204">
        <v>2</v>
      </c>
      <c r="GAW1217" s="205" t="s">
        <v>237</v>
      </c>
      <c r="GAX1217" s="206">
        <v>119</v>
      </c>
      <c r="GAY1217" s="110">
        <v>213</v>
      </c>
      <c r="GAZ1217" s="147">
        <v>104.09399999999999</v>
      </c>
      <c r="GBA1217" s="109" t="s">
        <v>39</v>
      </c>
      <c r="GBB1217" s="256" t="s">
        <v>26</v>
      </c>
      <c r="GBC1217" s="204">
        <v>7</v>
      </c>
      <c r="GBD1217" s="204">
        <v>2</v>
      </c>
      <c r="GBE1217" s="205" t="s">
        <v>237</v>
      </c>
      <c r="GBF1217" s="206">
        <v>119</v>
      </c>
      <c r="GBG1217" s="110">
        <v>213</v>
      </c>
      <c r="GBH1217" s="147">
        <v>104.09399999999999</v>
      </c>
      <c r="GBI1217" s="109" t="s">
        <v>39</v>
      </c>
      <c r="GBJ1217" s="256" t="s">
        <v>26</v>
      </c>
      <c r="GBK1217" s="204">
        <v>7</v>
      </c>
      <c r="GBL1217" s="204">
        <v>2</v>
      </c>
      <c r="GBM1217" s="205" t="s">
        <v>237</v>
      </c>
      <c r="GBN1217" s="206">
        <v>119</v>
      </c>
      <c r="GBO1217" s="110">
        <v>213</v>
      </c>
      <c r="GBP1217" s="147">
        <v>104.09399999999999</v>
      </c>
      <c r="GBQ1217" s="109" t="s">
        <v>39</v>
      </c>
      <c r="GBR1217" s="256" t="s">
        <v>26</v>
      </c>
      <c r="GBS1217" s="204">
        <v>7</v>
      </c>
      <c r="GBT1217" s="204">
        <v>2</v>
      </c>
      <c r="GBU1217" s="205" t="s">
        <v>237</v>
      </c>
      <c r="GBV1217" s="206">
        <v>119</v>
      </c>
      <c r="GBW1217" s="110">
        <v>213</v>
      </c>
      <c r="GBX1217" s="147">
        <v>104.09399999999999</v>
      </c>
      <c r="GBY1217" s="109" t="s">
        <v>39</v>
      </c>
      <c r="GBZ1217" s="256" t="s">
        <v>26</v>
      </c>
      <c r="GCA1217" s="204">
        <v>7</v>
      </c>
      <c r="GCB1217" s="204">
        <v>2</v>
      </c>
      <c r="GCC1217" s="205" t="s">
        <v>237</v>
      </c>
      <c r="GCD1217" s="206">
        <v>119</v>
      </c>
      <c r="GCE1217" s="110">
        <v>213</v>
      </c>
      <c r="GCF1217" s="147">
        <v>104.09399999999999</v>
      </c>
      <c r="GCG1217" s="109" t="s">
        <v>39</v>
      </c>
      <c r="GCH1217" s="256" t="s">
        <v>26</v>
      </c>
      <c r="GCI1217" s="204">
        <v>7</v>
      </c>
      <c r="GCJ1217" s="204">
        <v>2</v>
      </c>
      <c r="GCK1217" s="205" t="s">
        <v>237</v>
      </c>
      <c r="GCL1217" s="206">
        <v>119</v>
      </c>
      <c r="GCM1217" s="110">
        <v>213</v>
      </c>
      <c r="GCN1217" s="147">
        <v>104.09399999999999</v>
      </c>
      <c r="GCO1217" s="109" t="s">
        <v>39</v>
      </c>
      <c r="GCP1217" s="256" t="s">
        <v>26</v>
      </c>
      <c r="GCQ1217" s="204">
        <v>7</v>
      </c>
      <c r="GCR1217" s="204">
        <v>2</v>
      </c>
      <c r="GCS1217" s="205" t="s">
        <v>237</v>
      </c>
      <c r="GCT1217" s="206">
        <v>119</v>
      </c>
      <c r="GCU1217" s="110">
        <v>213</v>
      </c>
      <c r="GCV1217" s="147">
        <v>104.09399999999999</v>
      </c>
      <c r="GCW1217" s="109" t="s">
        <v>39</v>
      </c>
      <c r="GCX1217" s="256" t="s">
        <v>26</v>
      </c>
      <c r="GCY1217" s="204">
        <v>7</v>
      </c>
      <c r="GCZ1217" s="204">
        <v>2</v>
      </c>
      <c r="GDA1217" s="205" t="s">
        <v>237</v>
      </c>
      <c r="GDB1217" s="206">
        <v>119</v>
      </c>
      <c r="GDC1217" s="110">
        <v>213</v>
      </c>
      <c r="GDD1217" s="147">
        <v>104.09399999999999</v>
      </c>
      <c r="GDE1217" s="109" t="s">
        <v>39</v>
      </c>
      <c r="GDF1217" s="256" t="s">
        <v>26</v>
      </c>
      <c r="GDG1217" s="204">
        <v>7</v>
      </c>
      <c r="GDH1217" s="204">
        <v>2</v>
      </c>
      <c r="GDI1217" s="205" t="s">
        <v>237</v>
      </c>
      <c r="GDJ1217" s="206">
        <v>119</v>
      </c>
      <c r="GDK1217" s="110">
        <v>213</v>
      </c>
      <c r="GDL1217" s="147">
        <v>104.09399999999999</v>
      </c>
      <c r="GDM1217" s="109" t="s">
        <v>39</v>
      </c>
      <c r="GDN1217" s="256" t="s">
        <v>26</v>
      </c>
      <c r="GDO1217" s="204">
        <v>7</v>
      </c>
      <c r="GDP1217" s="204">
        <v>2</v>
      </c>
      <c r="GDQ1217" s="205" t="s">
        <v>237</v>
      </c>
      <c r="GDR1217" s="206">
        <v>119</v>
      </c>
      <c r="GDS1217" s="110">
        <v>213</v>
      </c>
      <c r="GDT1217" s="147">
        <v>104.09399999999999</v>
      </c>
      <c r="GDU1217" s="109" t="s">
        <v>39</v>
      </c>
      <c r="GDV1217" s="256" t="s">
        <v>26</v>
      </c>
      <c r="GDW1217" s="204">
        <v>7</v>
      </c>
      <c r="GDX1217" s="204">
        <v>2</v>
      </c>
      <c r="GDY1217" s="205" t="s">
        <v>237</v>
      </c>
      <c r="GDZ1217" s="206">
        <v>119</v>
      </c>
      <c r="GEA1217" s="110">
        <v>213</v>
      </c>
      <c r="GEB1217" s="147">
        <v>104.09399999999999</v>
      </c>
      <c r="GEC1217" s="109" t="s">
        <v>39</v>
      </c>
      <c r="GED1217" s="256" t="s">
        <v>26</v>
      </c>
      <c r="GEE1217" s="204">
        <v>7</v>
      </c>
      <c r="GEF1217" s="204">
        <v>2</v>
      </c>
      <c r="GEG1217" s="205" t="s">
        <v>237</v>
      </c>
      <c r="GEH1217" s="206">
        <v>119</v>
      </c>
      <c r="GEI1217" s="110">
        <v>213</v>
      </c>
      <c r="GEJ1217" s="147">
        <v>104.09399999999999</v>
      </c>
      <c r="GEK1217" s="109" t="s">
        <v>39</v>
      </c>
      <c r="GEL1217" s="256" t="s">
        <v>26</v>
      </c>
      <c r="GEM1217" s="204">
        <v>7</v>
      </c>
      <c r="GEN1217" s="204">
        <v>2</v>
      </c>
      <c r="GEO1217" s="205" t="s">
        <v>237</v>
      </c>
      <c r="GEP1217" s="206">
        <v>119</v>
      </c>
      <c r="GEQ1217" s="110">
        <v>213</v>
      </c>
      <c r="GER1217" s="147">
        <v>104.09399999999999</v>
      </c>
      <c r="GES1217" s="109" t="s">
        <v>39</v>
      </c>
      <c r="GET1217" s="256" t="s">
        <v>26</v>
      </c>
      <c r="GEU1217" s="204">
        <v>7</v>
      </c>
      <c r="GEV1217" s="204">
        <v>2</v>
      </c>
      <c r="GEW1217" s="205" t="s">
        <v>237</v>
      </c>
      <c r="GEX1217" s="206">
        <v>119</v>
      </c>
      <c r="GEY1217" s="110">
        <v>213</v>
      </c>
      <c r="GEZ1217" s="147">
        <v>104.09399999999999</v>
      </c>
      <c r="GFA1217" s="109" t="s">
        <v>39</v>
      </c>
      <c r="GFB1217" s="256" t="s">
        <v>26</v>
      </c>
      <c r="GFC1217" s="204">
        <v>7</v>
      </c>
      <c r="GFD1217" s="204">
        <v>2</v>
      </c>
      <c r="GFE1217" s="205" t="s">
        <v>237</v>
      </c>
      <c r="GFF1217" s="206">
        <v>119</v>
      </c>
      <c r="GFG1217" s="110">
        <v>213</v>
      </c>
      <c r="GFH1217" s="147">
        <v>104.09399999999999</v>
      </c>
      <c r="GFI1217" s="109" t="s">
        <v>39</v>
      </c>
      <c r="GFJ1217" s="256" t="s">
        <v>26</v>
      </c>
      <c r="GFK1217" s="204">
        <v>7</v>
      </c>
      <c r="GFL1217" s="204">
        <v>2</v>
      </c>
      <c r="GFM1217" s="205" t="s">
        <v>237</v>
      </c>
      <c r="GFN1217" s="206">
        <v>119</v>
      </c>
      <c r="GFO1217" s="110">
        <v>213</v>
      </c>
      <c r="GFP1217" s="147">
        <v>104.09399999999999</v>
      </c>
      <c r="GFQ1217" s="109" t="s">
        <v>39</v>
      </c>
      <c r="GFR1217" s="256" t="s">
        <v>26</v>
      </c>
      <c r="GFS1217" s="204">
        <v>7</v>
      </c>
      <c r="GFT1217" s="204">
        <v>2</v>
      </c>
      <c r="GFU1217" s="205" t="s">
        <v>237</v>
      </c>
      <c r="GFV1217" s="206">
        <v>119</v>
      </c>
      <c r="GFW1217" s="110">
        <v>213</v>
      </c>
      <c r="GFX1217" s="147">
        <v>104.09399999999999</v>
      </c>
      <c r="GFY1217" s="109" t="s">
        <v>39</v>
      </c>
      <c r="GFZ1217" s="256" t="s">
        <v>26</v>
      </c>
      <c r="GGA1217" s="204">
        <v>7</v>
      </c>
      <c r="GGB1217" s="204">
        <v>2</v>
      </c>
      <c r="GGC1217" s="205" t="s">
        <v>237</v>
      </c>
      <c r="GGD1217" s="206">
        <v>119</v>
      </c>
      <c r="GGE1217" s="110">
        <v>213</v>
      </c>
      <c r="GGF1217" s="147">
        <v>104.09399999999999</v>
      </c>
      <c r="GGG1217" s="109" t="s">
        <v>39</v>
      </c>
      <c r="GGH1217" s="256" t="s">
        <v>26</v>
      </c>
      <c r="GGI1217" s="204">
        <v>7</v>
      </c>
      <c r="GGJ1217" s="204">
        <v>2</v>
      </c>
      <c r="GGK1217" s="205" t="s">
        <v>237</v>
      </c>
      <c r="GGL1217" s="206">
        <v>119</v>
      </c>
      <c r="GGM1217" s="110">
        <v>213</v>
      </c>
      <c r="GGN1217" s="147">
        <v>104.09399999999999</v>
      </c>
      <c r="GGO1217" s="109" t="s">
        <v>39</v>
      </c>
      <c r="GGP1217" s="256" t="s">
        <v>26</v>
      </c>
      <c r="GGQ1217" s="204">
        <v>7</v>
      </c>
      <c r="GGR1217" s="204">
        <v>2</v>
      </c>
      <c r="GGS1217" s="205" t="s">
        <v>237</v>
      </c>
      <c r="GGT1217" s="206">
        <v>119</v>
      </c>
      <c r="GGU1217" s="110">
        <v>213</v>
      </c>
      <c r="GGV1217" s="147">
        <v>104.09399999999999</v>
      </c>
      <c r="GGW1217" s="109" t="s">
        <v>39</v>
      </c>
      <c r="GGX1217" s="256" t="s">
        <v>26</v>
      </c>
      <c r="GGY1217" s="204">
        <v>7</v>
      </c>
      <c r="GGZ1217" s="204">
        <v>2</v>
      </c>
      <c r="GHA1217" s="205" t="s">
        <v>237</v>
      </c>
      <c r="GHB1217" s="206">
        <v>119</v>
      </c>
      <c r="GHC1217" s="110">
        <v>213</v>
      </c>
      <c r="GHD1217" s="147">
        <v>104.09399999999999</v>
      </c>
      <c r="GHE1217" s="109" t="s">
        <v>39</v>
      </c>
      <c r="GHF1217" s="256" t="s">
        <v>26</v>
      </c>
      <c r="GHG1217" s="204">
        <v>7</v>
      </c>
      <c r="GHH1217" s="204">
        <v>2</v>
      </c>
      <c r="GHI1217" s="205" t="s">
        <v>237</v>
      </c>
      <c r="GHJ1217" s="206">
        <v>119</v>
      </c>
      <c r="GHK1217" s="110">
        <v>213</v>
      </c>
      <c r="GHL1217" s="147">
        <v>104.09399999999999</v>
      </c>
      <c r="GHM1217" s="109" t="s">
        <v>39</v>
      </c>
      <c r="GHN1217" s="256" t="s">
        <v>26</v>
      </c>
      <c r="GHO1217" s="204">
        <v>7</v>
      </c>
      <c r="GHP1217" s="204">
        <v>2</v>
      </c>
      <c r="GHQ1217" s="205" t="s">
        <v>237</v>
      </c>
      <c r="GHR1217" s="206">
        <v>119</v>
      </c>
      <c r="GHS1217" s="110">
        <v>213</v>
      </c>
      <c r="GHT1217" s="147">
        <v>104.09399999999999</v>
      </c>
      <c r="GHU1217" s="109" t="s">
        <v>39</v>
      </c>
      <c r="GHV1217" s="256" t="s">
        <v>26</v>
      </c>
      <c r="GHW1217" s="204">
        <v>7</v>
      </c>
      <c r="GHX1217" s="204">
        <v>2</v>
      </c>
      <c r="GHY1217" s="205" t="s">
        <v>237</v>
      </c>
      <c r="GHZ1217" s="206">
        <v>119</v>
      </c>
      <c r="GIA1217" s="110">
        <v>213</v>
      </c>
      <c r="GIB1217" s="147">
        <v>104.09399999999999</v>
      </c>
      <c r="GIC1217" s="109" t="s">
        <v>39</v>
      </c>
      <c r="GID1217" s="256" t="s">
        <v>26</v>
      </c>
      <c r="GIE1217" s="204">
        <v>7</v>
      </c>
      <c r="GIF1217" s="204">
        <v>2</v>
      </c>
      <c r="GIG1217" s="205" t="s">
        <v>237</v>
      </c>
      <c r="GIH1217" s="206">
        <v>119</v>
      </c>
      <c r="GII1217" s="110">
        <v>213</v>
      </c>
      <c r="GIJ1217" s="147">
        <v>104.09399999999999</v>
      </c>
      <c r="GIK1217" s="109" t="s">
        <v>39</v>
      </c>
      <c r="GIL1217" s="256" t="s">
        <v>26</v>
      </c>
      <c r="GIM1217" s="204">
        <v>7</v>
      </c>
      <c r="GIN1217" s="204">
        <v>2</v>
      </c>
      <c r="GIO1217" s="205" t="s">
        <v>237</v>
      </c>
      <c r="GIP1217" s="206">
        <v>119</v>
      </c>
      <c r="GIQ1217" s="110">
        <v>213</v>
      </c>
      <c r="GIR1217" s="147">
        <v>104.09399999999999</v>
      </c>
      <c r="GIS1217" s="109" t="s">
        <v>39</v>
      </c>
      <c r="GIT1217" s="256" t="s">
        <v>26</v>
      </c>
      <c r="GIU1217" s="204">
        <v>7</v>
      </c>
      <c r="GIV1217" s="204">
        <v>2</v>
      </c>
      <c r="GIW1217" s="205" t="s">
        <v>237</v>
      </c>
      <c r="GIX1217" s="206">
        <v>119</v>
      </c>
      <c r="GIY1217" s="110">
        <v>213</v>
      </c>
      <c r="GIZ1217" s="147">
        <v>104.09399999999999</v>
      </c>
      <c r="GJA1217" s="109" t="s">
        <v>39</v>
      </c>
      <c r="GJB1217" s="256" t="s">
        <v>26</v>
      </c>
      <c r="GJC1217" s="204">
        <v>7</v>
      </c>
      <c r="GJD1217" s="204">
        <v>2</v>
      </c>
      <c r="GJE1217" s="205" t="s">
        <v>237</v>
      </c>
      <c r="GJF1217" s="206">
        <v>119</v>
      </c>
      <c r="GJG1217" s="110">
        <v>213</v>
      </c>
      <c r="GJH1217" s="147">
        <v>104.09399999999999</v>
      </c>
      <c r="GJI1217" s="109" t="s">
        <v>39</v>
      </c>
      <c r="GJJ1217" s="256" t="s">
        <v>26</v>
      </c>
      <c r="GJK1217" s="204">
        <v>7</v>
      </c>
      <c r="GJL1217" s="204">
        <v>2</v>
      </c>
      <c r="GJM1217" s="205" t="s">
        <v>237</v>
      </c>
      <c r="GJN1217" s="206">
        <v>119</v>
      </c>
      <c r="GJO1217" s="110">
        <v>213</v>
      </c>
      <c r="GJP1217" s="147">
        <v>104.09399999999999</v>
      </c>
      <c r="GJQ1217" s="109" t="s">
        <v>39</v>
      </c>
      <c r="GJR1217" s="256" t="s">
        <v>26</v>
      </c>
      <c r="GJS1217" s="204">
        <v>7</v>
      </c>
      <c r="GJT1217" s="204">
        <v>2</v>
      </c>
      <c r="GJU1217" s="205" t="s">
        <v>237</v>
      </c>
      <c r="GJV1217" s="206">
        <v>119</v>
      </c>
      <c r="GJW1217" s="110">
        <v>213</v>
      </c>
      <c r="GJX1217" s="147">
        <v>104.09399999999999</v>
      </c>
      <c r="GJY1217" s="109" t="s">
        <v>39</v>
      </c>
      <c r="GJZ1217" s="256" t="s">
        <v>26</v>
      </c>
      <c r="GKA1217" s="204">
        <v>7</v>
      </c>
      <c r="GKB1217" s="204">
        <v>2</v>
      </c>
      <c r="GKC1217" s="205" t="s">
        <v>237</v>
      </c>
      <c r="GKD1217" s="206">
        <v>119</v>
      </c>
      <c r="GKE1217" s="110">
        <v>213</v>
      </c>
      <c r="GKF1217" s="147">
        <v>104.09399999999999</v>
      </c>
      <c r="GKG1217" s="109" t="s">
        <v>39</v>
      </c>
      <c r="GKH1217" s="256" t="s">
        <v>26</v>
      </c>
      <c r="GKI1217" s="204">
        <v>7</v>
      </c>
      <c r="GKJ1217" s="204">
        <v>2</v>
      </c>
      <c r="GKK1217" s="205" t="s">
        <v>237</v>
      </c>
      <c r="GKL1217" s="206">
        <v>119</v>
      </c>
      <c r="GKM1217" s="110">
        <v>213</v>
      </c>
      <c r="GKN1217" s="147">
        <v>104.09399999999999</v>
      </c>
      <c r="GKO1217" s="109" t="s">
        <v>39</v>
      </c>
      <c r="GKP1217" s="256" t="s">
        <v>26</v>
      </c>
      <c r="GKQ1217" s="204">
        <v>7</v>
      </c>
      <c r="GKR1217" s="204">
        <v>2</v>
      </c>
      <c r="GKS1217" s="205" t="s">
        <v>237</v>
      </c>
      <c r="GKT1217" s="206">
        <v>119</v>
      </c>
      <c r="GKU1217" s="110">
        <v>213</v>
      </c>
      <c r="GKV1217" s="147">
        <v>104.09399999999999</v>
      </c>
      <c r="GKW1217" s="109" t="s">
        <v>39</v>
      </c>
      <c r="GKX1217" s="256" t="s">
        <v>26</v>
      </c>
      <c r="GKY1217" s="204">
        <v>7</v>
      </c>
      <c r="GKZ1217" s="204">
        <v>2</v>
      </c>
      <c r="GLA1217" s="205" t="s">
        <v>237</v>
      </c>
      <c r="GLB1217" s="206">
        <v>119</v>
      </c>
      <c r="GLC1217" s="110">
        <v>213</v>
      </c>
      <c r="GLD1217" s="147">
        <v>104.09399999999999</v>
      </c>
      <c r="GLE1217" s="109" t="s">
        <v>39</v>
      </c>
      <c r="GLF1217" s="256" t="s">
        <v>26</v>
      </c>
      <c r="GLG1217" s="204">
        <v>7</v>
      </c>
      <c r="GLH1217" s="204">
        <v>2</v>
      </c>
      <c r="GLI1217" s="205" t="s">
        <v>237</v>
      </c>
      <c r="GLJ1217" s="206">
        <v>119</v>
      </c>
      <c r="GLK1217" s="110">
        <v>213</v>
      </c>
      <c r="GLL1217" s="147">
        <v>104.09399999999999</v>
      </c>
      <c r="GLM1217" s="109" t="s">
        <v>39</v>
      </c>
      <c r="GLN1217" s="256" t="s">
        <v>26</v>
      </c>
      <c r="GLO1217" s="204">
        <v>7</v>
      </c>
      <c r="GLP1217" s="204">
        <v>2</v>
      </c>
      <c r="GLQ1217" s="205" t="s">
        <v>237</v>
      </c>
      <c r="GLR1217" s="206">
        <v>119</v>
      </c>
      <c r="GLS1217" s="110">
        <v>213</v>
      </c>
      <c r="GLT1217" s="147">
        <v>104.09399999999999</v>
      </c>
      <c r="GLU1217" s="109" t="s">
        <v>39</v>
      </c>
      <c r="GLV1217" s="256" t="s">
        <v>26</v>
      </c>
      <c r="GLW1217" s="204">
        <v>7</v>
      </c>
      <c r="GLX1217" s="204">
        <v>2</v>
      </c>
      <c r="GLY1217" s="205" t="s">
        <v>237</v>
      </c>
      <c r="GLZ1217" s="206">
        <v>119</v>
      </c>
      <c r="GMA1217" s="110">
        <v>213</v>
      </c>
      <c r="GMB1217" s="147">
        <v>104.09399999999999</v>
      </c>
      <c r="GMC1217" s="109" t="s">
        <v>39</v>
      </c>
      <c r="GMD1217" s="256" t="s">
        <v>26</v>
      </c>
      <c r="GME1217" s="204">
        <v>7</v>
      </c>
      <c r="GMF1217" s="204">
        <v>2</v>
      </c>
      <c r="GMG1217" s="205" t="s">
        <v>237</v>
      </c>
      <c r="GMH1217" s="206">
        <v>119</v>
      </c>
      <c r="GMI1217" s="110">
        <v>213</v>
      </c>
      <c r="GMJ1217" s="147">
        <v>104.09399999999999</v>
      </c>
      <c r="GMK1217" s="109" t="s">
        <v>39</v>
      </c>
      <c r="GML1217" s="256" t="s">
        <v>26</v>
      </c>
      <c r="GMM1217" s="204">
        <v>7</v>
      </c>
      <c r="GMN1217" s="204">
        <v>2</v>
      </c>
      <c r="GMO1217" s="205" t="s">
        <v>237</v>
      </c>
      <c r="GMP1217" s="206">
        <v>119</v>
      </c>
      <c r="GMQ1217" s="110">
        <v>213</v>
      </c>
      <c r="GMR1217" s="147">
        <v>104.09399999999999</v>
      </c>
      <c r="GMS1217" s="109" t="s">
        <v>39</v>
      </c>
      <c r="GMT1217" s="256" t="s">
        <v>26</v>
      </c>
      <c r="GMU1217" s="204">
        <v>7</v>
      </c>
      <c r="GMV1217" s="204">
        <v>2</v>
      </c>
      <c r="GMW1217" s="205" t="s">
        <v>237</v>
      </c>
      <c r="GMX1217" s="206">
        <v>119</v>
      </c>
      <c r="GMY1217" s="110">
        <v>213</v>
      </c>
      <c r="GMZ1217" s="147">
        <v>104.09399999999999</v>
      </c>
      <c r="GNA1217" s="109" t="s">
        <v>39</v>
      </c>
      <c r="GNB1217" s="256" t="s">
        <v>26</v>
      </c>
      <c r="GNC1217" s="204">
        <v>7</v>
      </c>
      <c r="GND1217" s="204">
        <v>2</v>
      </c>
      <c r="GNE1217" s="205" t="s">
        <v>237</v>
      </c>
      <c r="GNF1217" s="206">
        <v>119</v>
      </c>
      <c r="GNG1217" s="110">
        <v>213</v>
      </c>
      <c r="GNH1217" s="147">
        <v>104.09399999999999</v>
      </c>
      <c r="GNI1217" s="109" t="s">
        <v>39</v>
      </c>
      <c r="GNJ1217" s="256" t="s">
        <v>26</v>
      </c>
      <c r="GNK1217" s="204">
        <v>7</v>
      </c>
      <c r="GNL1217" s="204">
        <v>2</v>
      </c>
      <c r="GNM1217" s="205" t="s">
        <v>237</v>
      </c>
      <c r="GNN1217" s="206">
        <v>119</v>
      </c>
      <c r="GNO1217" s="110">
        <v>213</v>
      </c>
      <c r="GNP1217" s="147">
        <v>104.09399999999999</v>
      </c>
      <c r="GNQ1217" s="109" t="s">
        <v>39</v>
      </c>
      <c r="GNR1217" s="256" t="s">
        <v>26</v>
      </c>
      <c r="GNS1217" s="204">
        <v>7</v>
      </c>
      <c r="GNT1217" s="204">
        <v>2</v>
      </c>
      <c r="GNU1217" s="205" t="s">
        <v>237</v>
      </c>
      <c r="GNV1217" s="206">
        <v>119</v>
      </c>
      <c r="GNW1217" s="110">
        <v>213</v>
      </c>
      <c r="GNX1217" s="147">
        <v>104.09399999999999</v>
      </c>
      <c r="GNY1217" s="109" t="s">
        <v>39</v>
      </c>
      <c r="GNZ1217" s="256" t="s">
        <v>26</v>
      </c>
      <c r="GOA1217" s="204">
        <v>7</v>
      </c>
      <c r="GOB1217" s="204">
        <v>2</v>
      </c>
      <c r="GOC1217" s="205" t="s">
        <v>237</v>
      </c>
      <c r="GOD1217" s="206">
        <v>119</v>
      </c>
      <c r="GOE1217" s="110">
        <v>213</v>
      </c>
      <c r="GOF1217" s="147">
        <v>104.09399999999999</v>
      </c>
      <c r="GOG1217" s="109" t="s">
        <v>39</v>
      </c>
      <c r="GOH1217" s="256" t="s">
        <v>26</v>
      </c>
      <c r="GOI1217" s="204">
        <v>7</v>
      </c>
      <c r="GOJ1217" s="204">
        <v>2</v>
      </c>
      <c r="GOK1217" s="205" t="s">
        <v>237</v>
      </c>
      <c r="GOL1217" s="206">
        <v>119</v>
      </c>
      <c r="GOM1217" s="110">
        <v>213</v>
      </c>
      <c r="GON1217" s="147">
        <v>104.09399999999999</v>
      </c>
      <c r="GOO1217" s="109" t="s">
        <v>39</v>
      </c>
      <c r="GOP1217" s="256" t="s">
        <v>26</v>
      </c>
      <c r="GOQ1217" s="204">
        <v>7</v>
      </c>
      <c r="GOR1217" s="204">
        <v>2</v>
      </c>
      <c r="GOS1217" s="205" t="s">
        <v>237</v>
      </c>
      <c r="GOT1217" s="206">
        <v>119</v>
      </c>
      <c r="GOU1217" s="110">
        <v>213</v>
      </c>
      <c r="GOV1217" s="147">
        <v>104.09399999999999</v>
      </c>
      <c r="GOW1217" s="109" t="s">
        <v>39</v>
      </c>
      <c r="GOX1217" s="256" t="s">
        <v>26</v>
      </c>
      <c r="GOY1217" s="204">
        <v>7</v>
      </c>
      <c r="GOZ1217" s="204">
        <v>2</v>
      </c>
      <c r="GPA1217" s="205" t="s">
        <v>237</v>
      </c>
      <c r="GPB1217" s="206">
        <v>119</v>
      </c>
      <c r="GPC1217" s="110">
        <v>213</v>
      </c>
      <c r="GPD1217" s="147">
        <v>104.09399999999999</v>
      </c>
      <c r="GPE1217" s="109" t="s">
        <v>39</v>
      </c>
      <c r="GPF1217" s="256" t="s">
        <v>26</v>
      </c>
      <c r="GPG1217" s="204">
        <v>7</v>
      </c>
      <c r="GPH1217" s="204">
        <v>2</v>
      </c>
      <c r="GPI1217" s="205" t="s">
        <v>237</v>
      </c>
      <c r="GPJ1217" s="206">
        <v>119</v>
      </c>
      <c r="GPK1217" s="110">
        <v>213</v>
      </c>
      <c r="GPL1217" s="147">
        <v>104.09399999999999</v>
      </c>
      <c r="GPM1217" s="109" t="s">
        <v>39</v>
      </c>
      <c r="GPN1217" s="256" t="s">
        <v>26</v>
      </c>
      <c r="GPO1217" s="204">
        <v>7</v>
      </c>
      <c r="GPP1217" s="204">
        <v>2</v>
      </c>
      <c r="GPQ1217" s="205" t="s">
        <v>237</v>
      </c>
      <c r="GPR1217" s="206">
        <v>119</v>
      </c>
      <c r="GPS1217" s="110">
        <v>213</v>
      </c>
      <c r="GPT1217" s="147">
        <v>104.09399999999999</v>
      </c>
      <c r="GPU1217" s="109" t="s">
        <v>39</v>
      </c>
      <c r="GPV1217" s="256" t="s">
        <v>26</v>
      </c>
      <c r="GPW1217" s="204">
        <v>7</v>
      </c>
      <c r="GPX1217" s="204">
        <v>2</v>
      </c>
      <c r="GPY1217" s="205" t="s">
        <v>237</v>
      </c>
      <c r="GPZ1217" s="206">
        <v>119</v>
      </c>
      <c r="GQA1217" s="110">
        <v>213</v>
      </c>
      <c r="GQB1217" s="147">
        <v>104.09399999999999</v>
      </c>
      <c r="GQC1217" s="109" t="s">
        <v>39</v>
      </c>
      <c r="GQD1217" s="256" t="s">
        <v>26</v>
      </c>
      <c r="GQE1217" s="204">
        <v>7</v>
      </c>
      <c r="GQF1217" s="204">
        <v>2</v>
      </c>
      <c r="GQG1217" s="205" t="s">
        <v>237</v>
      </c>
      <c r="GQH1217" s="206">
        <v>119</v>
      </c>
      <c r="GQI1217" s="110">
        <v>213</v>
      </c>
      <c r="GQJ1217" s="147">
        <v>104.09399999999999</v>
      </c>
      <c r="GQK1217" s="109" t="s">
        <v>39</v>
      </c>
      <c r="GQL1217" s="256" t="s">
        <v>26</v>
      </c>
      <c r="GQM1217" s="204">
        <v>7</v>
      </c>
      <c r="GQN1217" s="204">
        <v>2</v>
      </c>
      <c r="GQO1217" s="205" t="s">
        <v>237</v>
      </c>
      <c r="GQP1217" s="206">
        <v>119</v>
      </c>
      <c r="GQQ1217" s="110">
        <v>213</v>
      </c>
      <c r="GQR1217" s="147">
        <v>104.09399999999999</v>
      </c>
      <c r="GQS1217" s="109" t="s">
        <v>39</v>
      </c>
      <c r="GQT1217" s="256" t="s">
        <v>26</v>
      </c>
      <c r="GQU1217" s="204">
        <v>7</v>
      </c>
      <c r="GQV1217" s="204">
        <v>2</v>
      </c>
      <c r="GQW1217" s="205" t="s">
        <v>237</v>
      </c>
      <c r="GQX1217" s="206">
        <v>119</v>
      </c>
      <c r="GQY1217" s="110">
        <v>213</v>
      </c>
      <c r="GQZ1217" s="147">
        <v>104.09399999999999</v>
      </c>
      <c r="GRA1217" s="109" t="s">
        <v>39</v>
      </c>
      <c r="GRB1217" s="256" t="s">
        <v>26</v>
      </c>
      <c r="GRC1217" s="204">
        <v>7</v>
      </c>
      <c r="GRD1217" s="204">
        <v>2</v>
      </c>
      <c r="GRE1217" s="205" t="s">
        <v>237</v>
      </c>
      <c r="GRF1217" s="206">
        <v>119</v>
      </c>
      <c r="GRG1217" s="110">
        <v>213</v>
      </c>
      <c r="GRH1217" s="147">
        <v>104.09399999999999</v>
      </c>
      <c r="GRI1217" s="109" t="s">
        <v>39</v>
      </c>
      <c r="GRJ1217" s="256" t="s">
        <v>26</v>
      </c>
      <c r="GRK1217" s="204">
        <v>7</v>
      </c>
      <c r="GRL1217" s="204">
        <v>2</v>
      </c>
      <c r="GRM1217" s="205" t="s">
        <v>237</v>
      </c>
      <c r="GRN1217" s="206">
        <v>119</v>
      </c>
      <c r="GRO1217" s="110">
        <v>213</v>
      </c>
      <c r="GRP1217" s="147">
        <v>104.09399999999999</v>
      </c>
      <c r="GRQ1217" s="109" t="s">
        <v>39</v>
      </c>
      <c r="GRR1217" s="256" t="s">
        <v>26</v>
      </c>
      <c r="GRS1217" s="204">
        <v>7</v>
      </c>
      <c r="GRT1217" s="204">
        <v>2</v>
      </c>
      <c r="GRU1217" s="205" t="s">
        <v>237</v>
      </c>
      <c r="GRV1217" s="206">
        <v>119</v>
      </c>
      <c r="GRW1217" s="110">
        <v>213</v>
      </c>
      <c r="GRX1217" s="147">
        <v>104.09399999999999</v>
      </c>
      <c r="GRY1217" s="109" t="s">
        <v>39</v>
      </c>
      <c r="GRZ1217" s="256" t="s">
        <v>26</v>
      </c>
      <c r="GSA1217" s="204">
        <v>7</v>
      </c>
      <c r="GSB1217" s="204">
        <v>2</v>
      </c>
      <c r="GSC1217" s="205" t="s">
        <v>237</v>
      </c>
      <c r="GSD1217" s="206">
        <v>119</v>
      </c>
      <c r="GSE1217" s="110">
        <v>213</v>
      </c>
      <c r="GSF1217" s="147">
        <v>104.09399999999999</v>
      </c>
      <c r="GSG1217" s="109" t="s">
        <v>39</v>
      </c>
      <c r="GSH1217" s="256" t="s">
        <v>26</v>
      </c>
      <c r="GSI1217" s="204">
        <v>7</v>
      </c>
      <c r="GSJ1217" s="204">
        <v>2</v>
      </c>
      <c r="GSK1217" s="205" t="s">
        <v>237</v>
      </c>
      <c r="GSL1217" s="206">
        <v>119</v>
      </c>
      <c r="GSM1217" s="110">
        <v>213</v>
      </c>
      <c r="GSN1217" s="147">
        <v>104.09399999999999</v>
      </c>
      <c r="GSO1217" s="109" t="s">
        <v>39</v>
      </c>
      <c r="GSP1217" s="256" t="s">
        <v>26</v>
      </c>
      <c r="GSQ1217" s="204">
        <v>7</v>
      </c>
      <c r="GSR1217" s="204">
        <v>2</v>
      </c>
      <c r="GSS1217" s="205" t="s">
        <v>237</v>
      </c>
      <c r="GST1217" s="206">
        <v>119</v>
      </c>
      <c r="GSU1217" s="110">
        <v>213</v>
      </c>
      <c r="GSV1217" s="147">
        <v>104.09399999999999</v>
      </c>
      <c r="GSW1217" s="109" t="s">
        <v>39</v>
      </c>
      <c r="GSX1217" s="256" t="s">
        <v>26</v>
      </c>
      <c r="GSY1217" s="204">
        <v>7</v>
      </c>
      <c r="GSZ1217" s="204">
        <v>2</v>
      </c>
      <c r="GTA1217" s="205" t="s">
        <v>237</v>
      </c>
      <c r="GTB1217" s="206">
        <v>119</v>
      </c>
      <c r="GTC1217" s="110">
        <v>213</v>
      </c>
      <c r="GTD1217" s="147">
        <v>104.09399999999999</v>
      </c>
      <c r="GTE1217" s="109" t="s">
        <v>39</v>
      </c>
      <c r="GTF1217" s="256" t="s">
        <v>26</v>
      </c>
      <c r="GTG1217" s="204">
        <v>7</v>
      </c>
      <c r="GTH1217" s="204">
        <v>2</v>
      </c>
      <c r="GTI1217" s="205" t="s">
        <v>237</v>
      </c>
      <c r="GTJ1217" s="206">
        <v>119</v>
      </c>
      <c r="GTK1217" s="110">
        <v>213</v>
      </c>
      <c r="GTL1217" s="147">
        <v>104.09399999999999</v>
      </c>
      <c r="GTM1217" s="109" t="s">
        <v>39</v>
      </c>
      <c r="GTN1217" s="256" t="s">
        <v>26</v>
      </c>
      <c r="GTO1217" s="204">
        <v>7</v>
      </c>
      <c r="GTP1217" s="204">
        <v>2</v>
      </c>
      <c r="GTQ1217" s="205" t="s">
        <v>237</v>
      </c>
      <c r="GTR1217" s="206">
        <v>119</v>
      </c>
      <c r="GTS1217" s="110">
        <v>213</v>
      </c>
      <c r="GTT1217" s="147">
        <v>104.09399999999999</v>
      </c>
      <c r="GTU1217" s="109" t="s">
        <v>39</v>
      </c>
      <c r="GTV1217" s="256" t="s">
        <v>26</v>
      </c>
      <c r="GTW1217" s="204">
        <v>7</v>
      </c>
      <c r="GTX1217" s="204">
        <v>2</v>
      </c>
      <c r="GTY1217" s="205" t="s">
        <v>237</v>
      </c>
      <c r="GTZ1217" s="206">
        <v>119</v>
      </c>
      <c r="GUA1217" s="110">
        <v>213</v>
      </c>
      <c r="GUB1217" s="147">
        <v>104.09399999999999</v>
      </c>
      <c r="GUC1217" s="109" t="s">
        <v>39</v>
      </c>
      <c r="GUD1217" s="256" t="s">
        <v>26</v>
      </c>
      <c r="GUE1217" s="204">
        <v>7</v>
      </c>
      <c r="GUF1217" s="204">
        <v>2</v>
      </c>
      <c r="GUG1217" s="205" t="s">
        <v>237</v>
      </c>
      <c r="GUH1217" s="206">
        <v>119</v>
      </c>
      <c r="GUI1217" s="110">
        <v>213</v>
      </c>
      <c r="GUJ1217" s="147">
        <v>104.09399999999999</v>
      </c>
      <c r="GUK1217" s="109" t="s">
        <v>39</v>
      </c>
      <c r="GUL1217" s="256" t="s">
        <v>26</v>
      </c>
      <c r="GUM1217" s="204">
        <v>7</v>
      </c>
      <c r="GUN1217" s="204">
        <v>2</v>
      </c>
      <c r="GUO1217" s="205" t="s">
        <v>237</v>
      </c>
      <c r="GUP1217" s="206">
        <v>119</v>
      </c>
      <c r="GUQ1217" s="110">
        <v>213</v>
      </c>
      <c r="GUR1217" s="147">
        <v>104.09399999999999</v>
      </c>
      <c r="GUS1217" s="109" t="s">
        <v>39</v>
      </c>
      <c r="GUT1217" s="256" t="s">
        <v>26</v>
      </c>
      <c r="GUU1217" s="204">
        <v>7</v>
      </c>
      <c r="GUV1217" s="204">
        <v>2</v>
      </c>
      <c r="GUW1217" s="205" t="s">
        <v>237</v>
      </c>
      <c r="GUX1217" s="206">
        <v>119</v>
      </c>
      <c r="GUY1217" s="110">
        <v>213</v>
      </c>
      <c r="GUZ1217" s="147">
        <v>104.09399999999999</v>
      </c>
      <c r="GVA1217" s="109" t="s">
        <v>39</v>
      </c>
      <c r="GVB1217" s="256" t="s">
        <v>26</v>
      </c>
      <c r="GVC1217" s="204">
        <v>7</v>
      </c>
      <c r="GVD1217" s="204">
        <v>2</v>
      </c>
      <c r="GVE1217" s="205" t="s">
        <v>237</v>
      </c>
      <c r="GVF1217" s="206">
        <v>119</v>
      </c>
      <c r="GVG1217" s="110">
        <v>213</v>
      </c>
      <c r="GVH1217" s="147">
        <v>104.09399999999999</v>
      </c>
      <c r="GVI1217" s="109" t="s">
        <v>39</v>
      </c>
      <c r="GVJ1217" s="256" t="s">
        <v>26</v>
      </c>
      <c r="GVK1217" s="204">
        <v>7</v>
      </c>
      <c r="GVL1217" s="204">
        <v>2</v>
      </c>
      <c r="GVM1217" s="205" t="s">
        <v>237</v>
      </c>
      <c r="GVN1217" s="206">
        <v>119</v>
      </c>
      <c r="GVO1217" s="110">
        <v>213</v>
      </c>
      <c r="GVP1217" s="147">
        <v>104.09399999999999</v>
      </c>
      <c r="GVQ1217" s="109" t="s">
        <v>39</v>
      </c>
      <c r="GVR1217" s="256" t="s">
        <v>26</v>
      </c>
      <c r="GVS1217" s="204">
        <v>7</v>
      </c>
      <c r="GVT1217" s="204">
        <v>2</v>
      </c>
      <c r="GVU1217" s="205" t="s">
        <v>237</v>
      </c>
      <c r="GVV1217" s="206">
        <v>119</v>
      </c>
      <c r="GVW1217" s="110">
        <v>213</v>
      </c>
      <c r="GVX1217" s="147">
        <v>104.09399999999999</v>
      </c>
      <c r="GVY1217" s="109" t="s">
        <v>39</v>
      </c>
      <c r="GVZ1217" s="256" t="s">
        <v>26</v>
      </c>
      <c r="GWA1217" s="204">
        <v>7</v>
      </c>
      <c r="GWB1217" s="204">
        <v>2</v>
      </c>
      <c r="GWC1217" s="205" t="s">
        <v>237</v>
      </c>
      <c r="GWD1217" s="206">
        <v>119</v>
      </c>
      <c r="GWE1217" s="110">
        <v>213</v>
      </c>
      <c r="GWF1217" s="147">
        <v>104.09399999999999</v>
      </c>
      <c r="GWG1217" s="109" t="s">
        <v>39</v>
      </c>
      <c r="GWH1217" s="256" t="s">
        <v>26</v>
      </c>
      <c r="GWI1217" s="204">
        <v>7</v>
      </c>
      <c r="GWJ1217" s="204">
        <v>2</v>
      </c>
      <c r="GWK1217" s="205" t="s">
        <v>237</v>
      </c>
      <c r="GWL1217" s="206">
        <v>119</v>
      </c>
      <c r="GWM1217" s="110">
        <v>213</v>
      </c>
      <c r="GWN1217" s="147">
        <v>104.09399999999999</v>
      </c>
      <c r="GWO1217" s="109" t="s">
        <v>39</v>
      </c>
      <c r="GWP1217" s="256" t="s">
        <v>26</v>
      </c>
      <c r="GWQ1217" s="204">
        <v>7</v>
      </c>
      <c r="GWR1217" s="204">
        <v>2</v>
      </c>
      <c r="GWS1217" s="205" t="s">
        <v>237</v>
      </c>
      <c r="GWT1217" s="206">
        <v>119</v>
      </c>
      <c r="GWU1217" s="110">
        <v>213</v>
      </c>
      <c r="GWV1217" s="147">
        <v>104.09399999999999</v>
      </c>
      <c r="GWW1217" s="109" t="s">
        <v>39</v>
      </c>
      <c r="GWX1217" s="256" t="s">
        <v>26</v>
      </c>
      <c r="GWY1217" s="204">
        <v>7</v>
      </c>
      <c r="GWZ1217" s="204">
        <v>2</v>
      </c>
      <c r="GXA1217" s="205" t="s">
        <v>237</v>
      </c>
      <c r="GXB1217" s="206">
        <v>119</v>
      </c>
      <c r="GXC1217" s="110">
        <v>213</v>
      </c>
      <c r="GXD1217" s="147">
        <v>104.09399999999999</v>
      </c>
      <c r="GXE1217" s="109" t="s">
        <v>39</v>
      </c>
      <c r="GXF1217" s="256" t="s">
        <v>26</v>
      </c>
      <c r="GXG1217" s="204">
        <v>7</v>
      </c>
      <c r="GXH1217" s="204">
        <v>2</v>
      </c>
      <c r="GXI1217" s="205" t="s">
        <v>237</v>
      </c>
      <c r="GXJ1217" s="206">
        <v>119</v>
      </c>
      <c r="GXK1217" s="110">
        <v>213</v>
      </c>
      <c r="GXL1217" s="147">
        <v>104.09399999999999</v>
      </c>
      <c r="GXM1217" s="109" t="s">
        <v>39</v>
      </c>
      <c r="GXN1217" s="256" t="s">
        <v>26</v>
      </c>
      <c r="GXO1217" s="204">
        <v>7</v>
      </c>
      <c r="GXP1217" s="204">
        <v>2</v>
      </c>
      <c r="GXQ1217" s="205" t="s">
        <v>237</v>
      </c>
      <c r="GXR1217" s="206">
        <v>119</v>
      </c>
      <c r="GXS1217" s="110">
        <v>213</v>
      </c>
      <c r="GXT1217" s="147">
        <v>104.09399999999999</v>
      </c>
      <c r="GXU1217" s="109" t="s">
        <v>39</v>
      </c>
      <c r="GXV1217" s="256" t="s">
        <v>26</v>
      </c>
      <c r="GXW1217" s="204">
        <v>7</v>
      </c>
      <c r="GXX1217" s="204">
        <v>2</v>
      </c>
      <c r="GXY1217" s="205" t="s">
        <v>237</v>
      </c>
      <c r="GXZ1217" s="206">
        <v>119</v>
      </c>
      <c r="GYA1217" s="110">
        <v>213</v>
      </c>
      <c r="GYB1217" s="147">
        <v>104.09399999999999</v>
      </c>
      <c r="GYC1217" s="109" t="s">
        <v>39</v>
      </c>
      <c r="GYD1217" s="256" t="s">
        <v>26</v>
      </c>
      <c r="GYE1217" s="204">
        <v>7</v>
      </c>
      <c r="GYF1217" s="204">
        <v>2</v>
      </c>
      <c r="GYG1217" s="205" t="s">
        <v>237</v>
      </c>
      <c r="GYH1217" s="206">
        <v>119</v>
      </c>
      <c r="GYI1217" s="110">
        <v>213</v>
      </c>
      <c r="GYJ1217" s="147">
        <v>104.09399999999999</v>
      </c>
      <c r="GYK1217" s="109" t="s">
        <v>39</v>
      </c>
      <c r="GYL1217" s="256" t="s">
        <v>26</v>
      </c>
      <c r="GYM1217" s="204">
        <v>7</v>
      </c>
      <c r="GYN1217" s="204">
        <v>2</v>
      </c>
      <c r="GYO1217" s="205" t="s">
        <v>237</v>
      </c>
      <c r="GYP1217" s="206">
        <v>119</v>
      </c>
      <c r="GYQ1217" s="110">
        <v>213</v>
      </c>
      <c r="GYR1217" s="147">
        <v>104.09399999999999</v>
      </c>
      <c r="GYS1217" s="109" t="s">
        <v>39</v>
      </c>
      <c r="GYT1217" s="256" t="s">
        <v>26</v>
      </c>
      <c r="GYU1217" s="204">
        <v>7</v>
      </c>
      <c r="GYV1217" s="204">
        <v>2</v>
      </c>
      <c r="GYW1217" s="205" t="s">
        <v>237</v>
      </c>
      <c r="GYX1217" s="206">
        <v>119</v>
      </c>
      <c r="GYY1217" s="110">
        <v>213</v>
      </c>
      <c r="GYZ1217" s="147">
        <v>104.09399999999999</v>
      </c>
      <c r="GZA1217" s="109" t="s">
        <v>39</v>
      </c>
      <c r="GZB1217" s="256" t="s">
        <v>26</v>
      </c>
      <c r="GZC1217" s="204">
        <v>7</v>
      </c>
      <c r="GZD1217" s="204">
        <v>2</v>
      </c>
      <c r="GZE1217" s="205" t="s">
        <v>237</v>
      </c>
      <c r="GZF1217" s="206">
        <v>119</v>
      </c>
      <c r="GZG1217" s="110">
        <v>213</v>
      </c>
      <c r="GZH1217" s="147">
        <v>104.09399999999999</v>
      </c>
      <c r="GZI1217" s="109" t="s">
        <v>39</v>
      </c>
      <c r="GZJ1217" s="256" t="s">
        <v>26</v>
      </c>
      <c r="GZK1217" s="204">
        <v>7</v>
      </c>
      <c r="GZL1217" s="204">
        <v>2</v>
      </c>
      <c r="GZM1217" s="205" t="s">
        <v>237</v>
      </c>
      <c r="GZN1217" s="206">
        <v>119</v>
      </c>
      <c r="GZO1217" s="110">
        <v>213</v>
      </c>
      <c r="GZP1217" s="147">
        <v>104.09399999999999</v>
      </c>
      <c r="GZQ1217" s="109" t="s">
        <v>39</v>
      </c>
      <c r="GZR1217" s="256" t="s">
        <v>26</v>
      </c>
      <c r="GZS1217" s="204">
        <v>7</v>
      </c>
      <c r="GZT1217" s="204">
        <v>2</v>
      </c>
      <c r="GZU1217" s="205" t="s">
        <v>237</v>
      </c>
      <c r="GZV1217" s="206">
        <v>119</v>
      </c>
      <c r="GZW1217" s="110">
        <v>213</v>
      </c>
      <c r="GZX1217" s="147">
        <v>104.09399999999999</v>
      </c>
      <c r="GZY1217" s="109" t="s">
        <v>39</v>
      </c>
      <c r="GZZ1217" s="256" t="s">
        <v>26</v>
      </c>
      <c r="HAA1217" s="204">
        <v>7</v>
      </c>
      <c r="HAB1217" s="204">
        <v>2</v>
      </c>
      <c r="HAC1217" s="205" t="s">
        <v>237</v>
      </c>
      <c r="HAD1217" s="206">
        <v>119</v>
      </c>
      <c r="HAE1217" s="110">
        <v>213</v>
      </c>
      <c r="HAF1217" s="147">
        <v>104.09399999999999</v>
      </c>
      <c r="HAG1217" s="109" t="s">
        <v>39</v>
      </c>
      <c r="HAH1217" s="256" t="s">
        <v>26</v>
      </c>
      <c r="HAI1217" s="204">
        <v>7</v>
      </c>
      <c r="HAJ1217" s="204">
        <v>2</v>
      </c>
      <c r="HAK1217" s="205" t="s">
        <v>237</v>
      </c>
      <c r="HAL1217" s="206">
        <v>119</v>
      </c>
      <c r="HAM1217" s="110">
        <v>213</v>
      </c>
      <c r="HAN1217" s="147">
        <v>104.09399999999999</v>
      </c>
      <c r="HAO1217" s="109" t="s">
        <v>39</v>
      </c>
      <c r="HAP1217" s="256" t="s">
        <v>26</v>
      </c>
      <c r="HAQ1217" s="204">
        <v>7</v>
      </c>
      <c r="HAR1217" s="204">
        <v>2</v>
      </c>
      <c r="HAS1217" s="205" t="s">
        <v>237</v>
      </c>
      <c r="HAT1217" s="206">
        <v>119</v>
      </c>
      <c r="HAU1217" s="110">
        <v>213</v>
      </c>
      <c r="HAV1217" s="147">
        <v>104.09399999999999</v>
      </c>
      <c r="HAW1217" s="109" t="s">
        <v>39</v>
      </c>
      <c r="HAX1217" s="256" t="s">
        <v>26</v>
      </c>
      <c r="HAY1217" s="204">
        <v>7</v>
      </c>
      <c r="HAZ1217" s="204">
        <v>2</v>
      </c>
      <c r="HBA1217" s="205" t="s">
        <v>237</v>
      </c>
      <c r="HBB1217" s="206">
        <v>119</v>
      </c>
      <c r="HBC1217" s="110">
        <v>213</v>
      </c>
      <c r="HBD1217" s="147">
        <v>104.09399999999999</v>
      </c>
      <c r="HBE1217" s="109" t="s">
        <v>39</v>
      </c>
      <c r="HBF1217" s="256" t="s">
        <v>26</v>
      </c>
      <c r="HBG1217" s="204">
        <v>7</v>
      </c>
      <c r="HBH1217" s="204">
        <v>2</v>
      </c>
      <c r="HBI1217" s="205" t="s">
        <v>237</v>
      </c>
      <c r="HBJ1217" s="206">
        <v>119</v>
      </c>
      <c r="HBK1217" s="110">
        <v>213</v>
      </c>
      <c r="HBL1217" s="147">
        <v>104.09399999999999</v>
      </c>
      <c r="HBM1217" s="109" t="s">
        <v>39</v>
      </c>
      <c r="HBN1217" s="256" t="s">
        <v>26</v>
      </c>
      <c r="HBO1217" s="204">
        <v>7</v>
      </c>
      <c r="HBP1217" s="204">
        <v>2</v>
      </c>
      <c r="HBQ1217" s="205" t="s">
        <v>237</v>
      </c>
      <c r="HBR1217" s="206">
        <v>119</v>
      </c>
      <c r="HBS1217" s="110">
        <v>213</v>
      </c>
      <c r="HBT1217" s="147">
        <v>104.09399999999999</v>
      </c>
      <c r="HBU1217" s="109" t="s">
        <v>39</v>
      </c>
      <c r="HBV1217" s="256" t="s">
        <v>26</v>
      </c>
      <c r="HBW1217" s="204">
        <v>7</v>
      </c>
      <c r="HBX1217" s="204">
        <v>2</v>
      </c>
      <c r="HBY1217" s="205" t="s">
        <v>237</v>
      </c>
      <c r="HBZ1217" s="206">
        <v>119</v>
      </c>
      <c r="HCA1217" s="110">
        <v>213</v>
      </c>
      <c r="HCB1217" s="147">
        <v>104.09399999999999</v>
      </c>
      <c r="HCC1217" s="109" t="s">
        <v>39</v>
      </c>
      <c r="HCD1217" s="256" t="s">
        <v>26</v>
      </c>
      <c r="HCE1217" s="204">
        <v>7</v>
      </c>
      <c r="HCF1217" s="204">
        <v>2</v>
      </c>
      <c r="HCG1217" s="205" t="s">
        <v>237</v>
      </c>
      <c r="HCH1217" s="206">
        <v>119</v>
      </c>
      <c r="HCI1217" s="110">
        <v>213</v>
      </c>
      <c r="HCJ1217" s="147">
        <v>104.09399999999999</v>
      </c>
      <c r="HCK1217" s="109" t="s">
        <v>39</v>
      </c>
      <c r="HCL1217" s="256" t="s">
        <v>26</v>
      </c>
      <c r="HCM1217" s="204">
        <v>7</v>
      </c>
      <c r="HCN1217" s="204">
        <v>2</v>
      </c>
      <c r="HCO1217" s="205" t="s">
        <v>237</v>
      </c>
      <c r="HCP1217" s="206">
        <v>119</v>
      </c>
      <c r="HCQ1217" s="110">
        <v>213</v>
      </c>
      <c r="HCR1217" s="147">
        <v>104.09399999999999</v>
      </c>
      <c r="HCS1217" s="109" t="s">
        <v>39</v>
      </c>
      <c r="HCT1217" s="256" t="s">
        <v>26</v>
      </c>
      <c r="HCU1217" s="204">
        <v>7</v>
      </c>
      <c r="HCV1217" s="204">
        <v>2</v>
      </c>
      <c r="HCW1217" s="205" t="s">
        <v>237</v>
      </c>
      <c r="HCX1217" s="206">
        <v>119</v>
      </c>
      <c r="HCY1217" s="110">
        <v>213</v>
      </c>
      <c r="HCZ1217" s="147">
        <v>104.09399999999999</v>
      </c>
      <c r="HDA1217" s="109" t="s">
        <v>39</v>
      </c>
      <c r="HDB1217" s="256" t="s">
        <v>26</v>
      </c>
      <c r="HDC1217" s="204">
        <v>7</v>
      </c>
      <c r="HDD1217" s="204">
        <v>2</v>
      </c>
      <c r="HDE1217" s="205" t="s">
        <v>237</v>
      </c>
      <c r="HDF1217" s="206">
        <v>119</v>
      </c>
      <c r="HDG1217" s="110">
        <v>213</v>
      </c>
      <c r="HDH1217" s="147">
        <v>104.09399999999999</v>
      </c>
      <c r="HDI1217" s="109" t="s">
        <v>39</v>
      </c>
      <c r="HDJ1217" s="256" t="s">
        <v>26</v>
      </c>
      <c r="HDK1217" s="204">
        <v>7</v>
      </c>
      <c r="HDL1217" s="204">
        <v>2</v>
      </c>
      <c r="HDM1217" s="205" t="s">
        <v>237</v>
      </c>
      <c r="HDN1217" s="206">
        <v>119</v>
      </c>
      <c r="HDO1217" s="110">
        <v>213</v>
      </c>
      <c r="HDP1217" s="147">
        <v>104.09399999999999</v>
      </c>
      <c r="HDQ1217" s="109" t="s">
        <v>39</v>
      </c>
      <c r="HDR1217" s="256" t="s">
        <v>26</v>
      </c>
      <c r="HDS1217" s="204">
        <v>7</v>
      </c>
      <c r="HDT1217" s="204">
        <v>2</v>
      </c>
      <c r="HDU1217" s="205" t="s">
        <v>237</v>
      </c>
      <c r="HDV1217" s="206">
        <v>119</v>
      </c>
      <c r="HDW1217" s="110">
        <v>213</v>
      </c>
      <c r="HDX1217" s="147">
        <v>104.09399999999999</v>
      </c>
      <c r="HDY1217" s="109" t="s">
        <v>39</v>
      </c>
      <c r="HDZ1217" s="256" t="s">
        <v>26</v>
      </c>
      <c r="HEA1217" s="204">
        <v>7</v>
      </c>
      <c r="HEB1217" s="204">
        <v>2</v>
      </c>
      <c r="HEC1217" s="205" t="s">
        <v>237</v>
      </c>
      <c r="HED1217" s="206">
        <v>119</v>
      </c>
      <c r="HEE1217" s="110">
        <v>213</v>
      </c>
      <c r="HEF1217" s="147">
        <v>104.09399999999999</v>
      </c>
      <c r="HEG1217" s="109" t="s">
        <v>39</v>
      </c>
      <c r="HEH1217" s="256" t="s">
        <v>26</v>
      </c>
      <c r="HEI1217" s="204">
        <v>7</v>
      </c>
      <c r="HEJ1217" s="204">
        <v>2</v>
      </c>
      <c r="HEK1217" s="205" t="s">
        <v>237</v>
      </c>
      <c r="HEL1217" s="206">
        <v>119</v>
      </c>
      <c r="HEM1217" s="110">
        <v>213</v>
      </c>
      <c r="HEN1217" s="147">
        <v>104.09399999999999</v>
      </c>
      <c r="HEO1217" s="109" t="s">
        <v>39</v>
      </c>
      <c r="HEP1217" s="256" t="s">
        <v>26</v>
      </c>
      <c r="HEQ1217" s="204">
        <v>7</v>
      </c>
      <c r="HER1217" s="204">
        <v>2</v>
      </c>
      <c r="HES1217" s="205" t="s">
        <v>237</v>
      </c>
      <c r="HET1217" s="206">
        <v>119</v>
      </c>
      <c r="HEU1217" s="110">
        <v>213</v>
      </c>
      <c r="HEV1217" s="147">
        <v>104.09399999999999</v>
      </c>
      <c r="HEW1217" s="109" t="s">
        <v>39</v>
      </c>
      <c r="HEX1217" s="256" t="s">
        <v>26</v>
      </c>
      <c r="HEY1217" s="204">
        <v>7</v>
      </c>
      <c r="HEZ1217" s="204">
        <v>2</v>
      </c>
      <c r="HFA1217" s="205" t="s">
        <v>237</v>
      </c>
      <c r="HFB1217" s="206">
        <v>119</v>
      </c>
      <c r="HFC1217" s="110">
        <v>213</v>
      </c>
      <c r="HFD1217" s="147">
        <v>104.09399999999999</v>
      </c>
      <c r="HFE1217" s="109" t="s">
        <v>39</v>
      </c>
      <c r="HFF1217" s="256" t="s">
        <v>26</v>
      </c>
      <c r="HFG1217" s="204">
        <v>7</v>
      </c>
      <c r="HFH1217" s="204">
        <v>2</v>
      </c>
      <c r="HFI1217" s="205" t="s">
        <v>237</v>
      </c>
      <c r="HFJ1217" s="206">
        <v>119</v>
      </c>
      <c r="HFK1217" s="110">
        <v>213</v>
      </c>
      <c r="HFL1217" s="147">
        <v>104.09399999999999</v>
      </c>
      <c r="HFM1217" s="109" t="s">
        <v>39</v>
      </c>
      <c r="HFN1217" s="256" t="s">
        <v>26</v>
      </c>
      <c r="HFO1217" s="204">
        <v>7</v>
      </c>
      <c r="HFP1217" s="204">
        <v>2</v>
      </c>
      <c r="HFQ1217" s="205" t="s">
        <v>237</v>
      </c>
      <c r="HFR1217" s="206">
        <v>119</v>
      </c>
      <c r="HFS1217" s="110">
        <v>213</v>
      </c>
      <c r="HFT1217" s="147">
        <v>104.09399999999999</v>
      </c>
      <c r="HFU1217" s="109" t="s">
        <v>39</v>
      </c>
      <c r="HFV1217" s="256" t="s">
        <v>26</v>
      </c>
      <c r="HFW1217" s="204">
        <v>7</v>
      </c>
      <c r="HFX1217" s="204">
        <v>2</v>
      </c>
      <c r="HFY1217" s="205" t="s">
        <v>237</v>
      </c>
      <c r="HFZ1217" s="206">
        <v>119</v>
      </c>
      <c r="HGA1217" s="110">
        <v>213</v>
      </c>
      <c r="HGB1217" s="147">
        <v>104.09399999999999</v>
      </c>
      <c r="HGC1217" s="109" t="s">
        <v>39</v>
      </c>
      <c r="HGD1217" s="256" t="s">
        <v>26</v>
      </c>
      <c r="HGE1217" s="204">
        <v>7</v>
      </c>
      <c r="HGF1217" s="204">
        <v>2</v>
      </c>
      <c r="HGG1217" s="205" t="s">
        <v>237</v>
      </c>
      <c r="HGH1217" s="206">
        <v>119</v>
      </c>
      <c r="HGI1217" s="110">
        <v>213</v>
      </c>
      <c r="HGJ1217" s="147">
        <v>104.09399999999999</v>
      </c>
      <c r="HGK1217" s="109" t="s">
        <v>39</v>
      </c>
      <c r="HGL1217" s="256" t="s">
        <v>26</v>
      </c>
      <c r="HGM1217" s="204">
        <v>7</v>
      </c>
      <c r="HGN1217" s="204">
        <v>2</v>
      </c>
      <c r="HGO1217" s="205" t="s">
        <v>237</v>
      </c>
      <c r="HGP1217" s="206">
        <v>119</v>
      </c>
      <c r="HGQ1217" s="110">
        <v>213</v>
      </c>
      <c r="HGR1217" s="147">
        <v>104.09399999999999</v>
      </c>
      <c r="HGS1217" s="109" t="s">
        <v>39</v>
      </c>
      <c r="HGT1217" s="256" t="s">
        <v>26</v>
      </c>
      <c r="HGU1217" s="204">
        <v>7</v>
      </c>
      <c r="HGV1217" s="204">
        <v>2</v>
      </c>
      <c r="HGW1217" s="205" t="s">
        <v>237</v>
      </c>
      <c r="HGX1217" s="206">
        <v>119</v>
      </c>
      <c r="HGY1217" s="110">
        <v>213</v>
      </c>
      <c r="HGZ1217" s="147">
        <v>104.09399999999999</v>
      </c>
      <c r="HHA1217" s="109" t="s">
        <v>39</v>
      </c>
      <c r="HHB1217" s="256" t="s">
        <v>26</v>
      </c>
      <c r="HHC1217" s="204">
        <v>7</v>
      </c>
      <c r="HHD1217" s="204">
        <v>2</v>
      </c>
      <c r="HHE1217" s="205" t="s">
        <v>237</v>
      </c>
      <c r="HHF1217" s="206">
        <v>119</v>
      </c>
      <c r="HHG1217" s="110">
        <v>213</v>
      </c>
      <c r="HHH1217" s="147">
        <v>104.09399999999999</v>
      </c>
      <c r="HHI1217" s="109" t="s">
        <v>39</v>
      </c>
      <c r="HHJ1217" s="256" t="s">
        <v>26</v>
      </c>
      <c r="HHK1217" s="204">
        <v>7</v>
      </c>
      <c r="HHL1217" s="204">
        <v>2</v>
      </c>
      <c r="HHM1217" s="205" t="s">
        <v>237</v>
      </c>
      <c r="HHN1217" s="206">
        <v>119</v>
      </c>
      <c r="HHO1217" s="110">
        <v>213</v>
      </c>
      <c r="HHP1217" s="147">
        <v>104.09399999999999</v>
      </c>
      <c r="HHQ1217" s="109" t="s">
        <v>39</v>
      </c>
      <c r="HHR1217" s="256" t="s">
        <v>26</v>
      </c>
      <c r="HHS1217" s="204">
        <v>7</v>
      </c>
      <c r="HHT1217" s="204">
        <v>2</v>
      </c>
      <c r="HHU1217" s="205" t="s">
        <v>237</v>
      </c>
      <c r="HHV1217" s="206">
        <v>119</v>
      </c>
      <c r="HHW1217" s="110">
        <v>213</v>
      </c>
      <c r="HHX1217" s="147">
        <v>104.09399999999999</v>
      </c>
      <c r="HHY1217" s="109" t="s">
        <v>39</v>
      </c>
      <c r="HHZ1217" s="256" t="s">
        <v>26</v>
      </c>
      <c r="HIA1217" s="204">
        <v>7</v>
      </c>
      <c r="HIB1217" s="204">
        <v>2</v>
      </c>
      <c r="HIC1217" s="205" t="s">
        <v>237</v>
      </c>
      <c r="HID1217" s="206">
        <v>119</v>
      </c>
      <c r="HIE1217" s="110">
        <v>213</v>
      </c>
      <c r="HIF1217" s="147">
        <v>104.09399999999999</v>
      </c>
      <c r="HIG1217" s="109" t="s">
        <v>39</v>
      </c>
      <c r="HIH1217" s="256" t="s">
        <v>26</v>
      </c>
      <c r="HII1217" s="204">
        <v>7</v>
      </c>
      <c r="HIJ1217" s="204">
        <v>2</v>
      </c>
      <c r="HIK1217" s="205" t="s">
        <v>237</v>
      </c>
      <c r="HIL1217" s="206">
        <v>119</v>
      </c>
      <c r="HIM1217" s="110">
        <v>213</v>
      </c>
      <c r="HIN1217" s="147">
        <v>104.09399999999999</v>
      </c>
      <c r="HIO1217" s="109" t="s">
        <v>39</v>
      </c>
      <c r="HIP1217" s="256" t="s">
        <v>26</v>
      </c>
      <c r="HIQ1217" s="204">
        <v>7</v>
      </c>
      <c r="HIR1217" s="204">
        <v>2</v>
      </c>
      <c r="HIS1217" s="205" t="s">
        <v>237</v>
      </c>
      <c r="HIT1217" s="206">
        <v>119</v>
      </c>
      <c r="HIU1217" s="110">
        <v>213</v>
      </c>
      <c r="HIV1217" s="147">
        <v>104.09399999999999</v>
      </c>
      <c r="HIW1217" s="109" t="s">
        <v>39</v>
      </c>
      <c r="HIX1217" s="256" t="s">
        <v>26</v>
      </c>
      <c r="HIY1217" s="204">
        <v>7</v>
      </c>
      <c r="HIZ1217" s="204">
        <v>2</v>
      </c>
      <c r="HJA1217" s="205" t="s">
        <v>237</v>
      </c>
      <c r="HJB1217" s="206">
        <v>119</v>
      </c>
      <c r="HJC1217" s="110">
        <v>213</v>
      </c>
      <c r="HJD1217" s="147">
        <v>104.09399999999999</v>
      </c>
      <c r="HJE1217" s="109" t="s">
        <v>39</v>
      </c>
      <c r="HJF1217" s="256" t="s">
        <v>26</v>
      </c>
      <c r="HJG1217" s="204">
        <v>7</v>
      </c>
      <c r="HJH1217" s="204">
        <v>2</v>
      </c>
      <c r="HJI1217" s="205" t="s">
        <v>237</v>
      </c>
      <c r="HJJ1217" s="206">
        <v>119</v>
      </c>
      <c r="HJK1217" s="110">
        <v>213</v>
      </c>
      <c r="HJL1217" s="147">
        <v>104.09399999999999</v>
      </c>
      <c r="HJM1217" s="109" t="s">
        <v>39</v>
      </c>
      <c r="HJN1217" s="256" t="s">
        <v>26</v>
      </c>
      <c r="HJO1217" s="204">
        <v>7</v>
      </c>
      <c r="HJP1217" s="204">
        <v>2</v>
      </c>
      <c r="HJQ1217" s="205" t="s">
        <v>237</v>
      </c>
      <c r="HJR1217" s="206">
        <v>119</v>
      </c>
      <c r="HJS1217" s="110">
        <v>213</v>
      </c>
      <c r="HJT1217" s="147">
        <v>104.09399999999999</v>
      </c>
      <c r="HJU1217" s="109" t="s">
        <v>39</v>
      </c>
      <c r="HJV1217" s="256" t="s">
        <v>26</v>
      </c>
      <c r="HJW1217" s="204">
        <v>7</v>
      </c>
      <c r="HJX1217" s="204">
        <v>2</v>
      </c>
      <c r="HJY1217" s="205" t="s">
        <v>237</v>
      </c>
      <c r="HJZ1217" s="206">
        <v>119</v>
      </c>
      <c r="HKA1217" s="110">
        <v>213</v>
      </c>
      <c r="HKB1217" s="147">
        <v>104.09399999999999</v>
      </c>
      <c r="HKC1217" s="109" t="s">
        <v>39</v>
      </c>
      <c r="HKD1217" s="256" t="s">
        <v>26</v>
      </c>
      <c r="HKE1217" s="204">
        <v>7</v>
      </c>
      <c r="HKF1217" s="204">
        <v>2</v>
      </c>
      <c r="HKG1217" s="205" t="s">
        <v>237</v>
      </c>
      <c r="HKH1217" s="206">
        <v>119</v>
      </c>
      <c r="HKI1217" s="110">
        <v>213</v>
      </c>
      <c r="HKJ1217" s="147">
        <v>104.09399999999999</v>
      </c>
      <c r="HKK1217" s="109" t="s">
        <v>39</v>
      </c>
      <c r="HKL1217" s="256" t="s">
        <v>26</v>
      </c>
      <c r="HKM1217" s="204">
        <v>7</v>
      </c>
      <c r="HKN1217" s="204">
        <v>2</v>
      </c>
      <c r="HKO1217" s="205" t="s">
        <v>237</v>
      </c>
      <c r="HKP1217" s="206">
        <v>119</v>
      </c>
      <c r="HKQ1217" s="110">
        <v>213</v>
      </c>
      <c r="HKR1217" s="147">
        <v>104.09399999999999</v>
      </c>
      <c r="HKS1217" s="109" t="s">
        <v>39</v>
      </c>
      <c r="HKT1217" s="256" t="s">
        <v>26</v>
      </c>
      <c r="HKU1217" s="204">
        <v>7</v>
      </c>
      <c r="HKV1217" s="204">
        <v>2</v>
      </c>
      <c r="HKW1217" s="205" t="s">
        <v>237</v>
      </c>
      <c r="HKX1217" s="206">
        <v>119</v>
      </c>
      <c r="HKY1217" s="110">
        <v>213</v>
      </c>
      <c r="HKZ1217" s="147">
        <v>104.09399999999999</v>
      </c>
      <c r="HLA1217" s="109" t="s">
        <v>39</v>
      </c>
      <c r="HLB1217" s="256" t="s">
        <v>26</v>
      </c>
      <c r="HLC1217" s="204">
        <v>7</v>
      </c>
      <c r="HLD1217" s="204">
        <v>2</v>
      </c>
      <c r="HLE1217" s="205" t="s">
        <v>237</v>
      </c>
      <c r="HLF1217" s="206">
        <v>119</v>
      </c>
      <c r="HLG1217" s="110">
        <v>213</v>
      </c>
      <c r="HLH1217" s="147">
        <v>104.09399999999999</v>
      </c>
      <c r="HLI1217" s="109" t="s">
        <v>39</v>
      </c>
      <c r="HLJ1217" s="256" t="s">
        <v>26</v>
      </c>
      <c r="HLK1217" s="204">
        <v>7</v>
      </c>
      <c r="HLL1217" s="204">
        <v>2</v>
      </c>
      <c r="HLM1217" s="205" t="s">
        <v>237</v>
      </c>
      <c r="HLN1217" s="206">
        <v>119</v>
      </c>
      <c r="HLO1217" s="110">
        <v>213</v>
      </c>
      <c r="HLP1217" s="147">
        <v>104.09399999999999</v>
      </c>
      <c r="HLQ1217" s="109" t="s">
        <v>39</v>
      </c>
      <c r="HLR1217" s="256" t="s">
        <v>26</v>
      </c>
      <c r="HLS1217" s="204">
        <v>7</v>
      </c>
      <c r="HLT1217" s="204">
        <v>2</v>
      </c>
      <c r="HLU1217" s="205" t="s">
        <v>237</v>
      </c>
      <c r="HLV1217" s="206">
        <v>119</v>
      </c>
      <c r="HLW1217" s="110">
        <v>213</v>
      </c>
      <c r="HLX1217" s="147">
        <v>104.09399999999999</v>
      </c>
      <c r="HLY1217" s="109" t="s">
        <v>39</v>
      </c>
      <c r="HLZ1217" s="256" t="s">
        <v>26</v>
      </c>
      <c r="HMA1217" s="204">
        <v>7</v>
      </c>
      <c r="HMB1217" s="204">
        <v>2</v>
      </c>
      <c r="HMC1217" s="205" t="s">
        <v>237</v>
      </c>
      <c r="HMD1217" s="206">
        <v>119</v>
      </c>
      <c r="HME1217" s="110">
        <v>213</v>
      </c>
      <c r="HMF1217" s="147">
        <v>104.09399999999999</v>
      </c>
      <c r="HMG1217" s="109" t="s">
        <v>39</v>
      </c>
      <c r="HMH1217" s="256" t="s">
        <v>26</v>
      </c>
      <c r="HMI1217" s="204">
        <v>7</v>
      </c>
      <c r="HMJ1217" s="204">
        <v>2</v>
      </c>
      <c r="HMK1217" s="205" t="s">
        <v>237</v>
      </c>
      <c r="HML1217" s="206">
        <v>119</v>
      </c>
      <c r="HMM1217" s="110">
        <v>213</v>
      </c>
      <c r="HMN1217" s="147">
        <v>104.09399999999999</v>
      </c>
      <c r="HMO1217" s="109" t="s">
        <v>39</v>
      </c>
      <c r="HMP1217" s="256" t="s">
        <v>26</v>
      </c>
      <c r="HMQ1217" s="204">
        <v>7</v>
      </c>
      <c r="HMR1217" s="204">
        <v>2</v>
      </c>
      <c r="HMS1217" s="205" t="s">
        <v>237</v>
      </c>
      <c r="HMT1217" s="206">
        <v>119</v>
      </c>
      <c r="HMU1217" s="110">
        <v>213</v>
      </c>
      <c r="HMV1217" s="147">
        <v>104.09399999999999</v>
      </c>
      <c r="HMW1217" s="109" t="s">
        <v>39</v>
      </c>
      <c r="HMX1217" s="256" t="s">
        <v>26</v>
      </c>
      <c r="HMY1217" s="204">
        <v>7</v>
      </c>
      <c r="HMZ1217" s="204">
        <v>2</v>
      </c>
      <c r="HNA1217" s="205" t="s">
        <v>237</v>
      </c>
      <c r="HNB1217" s="206">
        <v>119</v>
      </c>
      <c r="HNC1217" s="110">
        <v>213</v>
      </c>
      <c r="HND1217" s="147">
        <v>104.09399999999999</v>
      </c>
      <c r="HNE1217" s="109" t="s">
        <v>39</v>
      </c>
      <c r="HNF1217" s="256" t="s">
        <v>26</v>
      </c>
      <c r="HNG1217" s="204">
        <v>7</v>
      </c>
      <c r="HNH1217" s="204">
        <v>2</v>
      </c>
      <c r="HNI1217" s="205" t="s">
        <v>237</v>
      </c>
      <c r="HNJ1217" s="206">
        <v>119</v>
      </c>
      <c r="HNK1217" s="110">
        <v>213</v>
      </c>
      <c r="HNL1217" s="147">
        <v>104.09399999999999</v>
      </c>
      <c r="HNM1217" s="109" t="s">
        <v>39</v>
      </c>
      <c r="HNN1217" s="256" t="s">
        <v>26</v>
      </c>
      <c r="HNO1217" s="204">
        <v>7</v>
      </c>
      <c r="HNP1217" s="204">
        <v>2</v>
      </c>
      <c r="HNQ1217" s="205" t="s">
        <v>237</v>
      </c>
      <c r="HNR1217" s="206">
        <v>119</v>
      </c>
      <c r="HNS1217" s="110">
        <v>213</v>
      </c>
      <c r="HNT1217" s="147">
        <v>104.09399999999999</v>
      </c>
      <c r="HNU1217" s="109" t="s">
        <v>39</v>
      </c>
      <c r="HNV1217" s="256" t="s">
        <v>26</v>
      </c>
      <c r="HNW1217" s="204">
        <v>7</v>
      </c>
      <c r="HNX1217" s="204">
        <v>2</v>
      </c>
      <c r="HNY1217" s="205" t="s">
        <v>237</v>
      </c>
      <c r="HNZ1217" s="206">
        <v>119</v>
      </c>
      <c r="HOA1217" s="110">
        <v>213</v>
      </c>
      <c r="HOB1217" s="147">
        <v>104.09399999999999</v>
      </c>
      <c r="HOC1217" s="109" t="s">
        <v>39</v>
      </c>
      <c r="HOD1217" s="256" t="s">
        <v>26</v>
      </c>
      <c r="HOE1217" s="204">
        <v>7</v>
      </c>
      <c r="HOF1217" s="204">
        <v>2</v>
      </c>
      <c r="HOG1217" s="205" t="s">
        <v>237</v>
      </c>
      <c r="HOH1217" s="206">
        <v>119</v>
      </c>
      <c r="HOI1217" s="110">
        <v>213</v>
      </c>
      <c r="HOJ1217" s="147">
        <v>104.09399999999999</v>
      </c>
      <c r="HOK1217" s="109" t="s">
        <v>39</v>
      </c>
      <c r="HOL1217" s="256" t="s">
        <v>26</v>
      </c>
      <c r="HOM1217" s="204">
        <v>7</v>
      </c>
      <c r="HON1217" s="204">
        <v>2</v>
      </c>
      <c r="HOO1217" s="205" t="s">
        <v>237</v>
      </c>
      <c r="HOP1217" s="206">
        <v>119</v>
      </c>
      <c r="HOQ1217" s="110">
        <v>213</v>
      </c>
      <c r="HOR1217" s="147">
        <v>104.09399999999999</v>
      </c>
      <c r="HOS1217" s="109" t="s">
        <v>39</v>
      </c>
      <c r="HOT1217" s="256" t="s">
        <v>26</v>
      </c>
      <c r="HOU1217" s="204">
        <v>7</v>
      </c>
      <c r="HOV1217" s="204">
        <v>2</v>
      </c>
      <c r="HOW1217" s="205" t="s">
        <v>237</v>
      </c>
      <c r="HOX1217" s="206">
        <v>119</v>
      </c>
      <c r="HOY1217" s="110">
        <v>213</v>
      </c>
      <c r="HOZ1217" s="147">
        <v>104.09399999999999</v>
      </c>
      <c r="HPA1217" s="109" t="s">
        <v>39</v>
      </c>
      <c r="HPB1217" s="256" t="s">
        <v>26</v>
      </c>
      <c r="HPC1217" s="204">
        <v>7</v>
      </c>
      <c r="HPD1217" s="204">
        <v>2</v>
      </c>
      <c r="HPE1217" s="205" t="s">
        <v>237</v>
      </c>
      <c r="HPF1217" s="206">
        <v>119</v>
      </c>
      <c r="HPG1217" s="110">
        <v>213</v>
      </c>
      <c r="HPH1217" s="147">
        <v>104.09399999999999</v>
      </c>
      <c r="HPI1217" s="109" t="s">
        <v>39</v>
      </c>
      <c r="HPJ1217" s="256" t="s">
        <v>26</v>
      </c>
      <c r="HPK1217" s="204">
        <v>7</v>
      </c>
      <c r="HPL1217" s="204">
        <v>2</v>
      </c>
      <c r="HPM1217" s="205" t="s">
        <v>237</v>
      </c>
      <c r="HPN1217" s="206">
        <v>119</v>
      </c>
      <c r="HPO1217" s="110">
        <v>213</v>
      </c>
      <c r="HPP1217" s="147">
        <v>104.09399999999999</v>
      </c>
      <c r="HPQ1217" s="109" t="s">
        <v>39</v>
      </c>
      <c r="HPR1217" s="256" t="s">
        <v>26</v>
      </c>
      <c r="HPS1217" s="204">
        <v>7</v>
      </c>
      <c r="HPT1217" s="204">
        <v>2</v>
      </c>
      <c r="HPU1217" s="205" t="s">
        <v>237</v>
      </c>
      <c r="HPV1217" s="206">
        <v>119</v>
      </c>
      <c r="HPW1217" s="110">
        <v>213</v>
      </c>
      <c r="HPX1217" s="147">
        <v>104.09399999999999</v>
      </c>
      <c r="HPY1217" s="109" t="s">
        <v>39</v>
      </c>
      <c r="HPZ1217" s="256" t="s">
        <v>26</v>
      </c>
      <c r="HQA1217" s="204">
        <v>7</v>
      </c>
      <c r="HQB1217" s="204">
        <v>2</v>
      </c>
      <c r="HQC1217" s="205" t="s">
        <v>237</v>
      </c>
      <c r="HQD1217" s="206">
        <v>119</v>
      </c>
      <c r="HQE1217" s="110">
        <v>213</v>
      </c>
      <c r="HQF1217" s="147">
        <v>104.09399999999999</v>
      </c>
      <c r="HQG1217" s="109" t="s">
        <v>39</v>
      </c>
      <c r="HQH1217" s="256" t="s">
        <v>26</v>
      </c>
      <c r="HQI1217" s="204">
        <v>7</v>
      </c>
      <c r="HQJ1217" s="204">
        <v>2</v>
      </c>
      <c r="HQK1217" s="205" t="s">
        <v>237</v>
      </c>
      <c r="HQL1217" s="206">
        <v>119</v>
      </c>
      <c r="HQM1217" s="110">
        <v>213</v>
      </c>
      <c r="HQN1217" s="147">
        <v>104.09399999999999</v>
      </c>
      <c r="HQO1217" s="109" t="s">
        <v>39</v>
      </c>
      <c r="HQP1217" s="256" t="s">
        <v>26</v>
      </c>
      <c r="HQQ1217" s="204">
        <v>7</v>
      </c>
      <c r="HQR1217" s="204">
        <v>2</v>
      </c>
      <c r="HQS1217" s="205" t="s">
        <v>237</v>
      </c>
      <c r="HQT1217" s="206">
        <v>119</v>
      </c>
      <c r="HQU1217" s="110">
        <v>213</v>
      </c>
      <c r="HQV1217" s="147">
        <v>104.09399999999999</v>
      </c>
      <c r="HQW1217" s="109" t="s">
        <v>39</v>
      </c>
      <c r="HQX1217" s="256" t="s">
        <v>26</v>
      </c>
      <c r="HQY1217" s="204">
        <v>7</v>
      </c>
      <c r="HQZ1217" s="204">
        <v>2</v>
      </c>
      <c r="HRA1217" s="205" t="s">
        <v>237</v>
      </c>
      <c r="HRB1217" s="206">
        <v>119</v>
      </c>
      <c r="HRC1217" s="110">
        <v>213</v>
      </c>
      <c r="HRD1217" s="147">
        <v>104.09399999999999</v>
      </c>
      <c r="HRE1217" s="109" t="s">
        <v>39</v>
      </c>
      <c r="HRF1217" s="256" t="s">
        <v>26</v>
      </c>
      <c r="HRG1217" s="204">
        <v>7</v>
      </c>
      <c r="HRH1217" s="204">
        <v>2</v>
      </c>
      <c r="HRI1217" s="205" t="s">
        <v>237</v>
      </c>
      <c r="HRJ1217" s="206">
        <v>119</v>
      </c>
      <c r="HRK1217" s="110">
        <v>213</v>
      </c>
      <c r="HRL1217" s="147">
        <v>104.09399999999999</v>
      </c>
      <c r="HRM1217" s="109" t="s">
        <v>39</v>
      </c>
      <c r="HRN1217" s="256" t="s">
        <v>26</v>
      </c>
      <c r="HRO1217" s="204">
        <v>7</v>
      </c>
      <c r="HRP1217" s="204">
        <v>2</v>
      </c>
      <c r="HRQ1217" s="205" t="s">
        <v>237</v>
      </c>
      <c r="HRR1217" s="206">
        <v>119</v>
      </c>
      <c r="HRS1217" s="110">
        <v>213</v>
      </c>
      <c r="HRT1217" s="147">
        <v>104.09399999999999</v>
      </c>
      <c r="HRU1217" s="109" t="s">
        <v>39</v>
      </c>
      <c r="HRV1217" s="256" t="s">
        <v>26</v>
      </c>
      <c r="HRW1217" s="204">
        <v>7</v>
      </c>
      <c r="HRX1217" s="204">
        <v>2</v>
      </c>
      <c r="HRY1217" s="205" t="s">
        <v>237</v>
      </c>
      <c r="HRZ1217" s="206">
        <v>119</v>
      </c>
      <c r="HSA1217" s="110">
        <v>213</v>
      </c>
      <c r="HSB1217" s="147">
        <v>104.09399999999999</v>
      </c>
      <c r="HSC1217" s="109" t="s">
        <v>39</v>
      </c>
      <c r="HSD1217" s="256" t="s">
        <v>26</v>
      </c>
      <c r="HSE1217" s="204">
        <v>7</v>
      </c>
      <c r="HSF1217" s="204">
        <v>2</v>
      </c>
      <c r="HSG1217" s="205" t="s">
        <v>237</v>
      </c>
      <c r="HSH1217" s="206">
        <v>119</v>
      </c>
      <c r="HSI1217" s="110">
        <v>213</v>
      </c>
      <c r="HSJ1217" s="147">
        <v>104.09399999999999</v>
      </c>
      <c r="HSK1217" s="109" t="s">
        <v>39</v>
      </c>
      <c r="HSL1217" s="256" t="s">
        <v>26</v>
      </c>
      <c r="HSM1217" s="204">
        <v>7</v>
      </c>
      <c r="HSN1217" s="204">
        <v>2</v>
      </c>
      <c r="HSO1217" s="205" t="s">
        <v>237</v>
      </c>
      <c r="HSP1217" s="206">
        <v>119</v>
      </c>
      <c r="HSQ1217" s="110">
        <v>213</v>
      </c>
      <c r="HSR1217" s="147">
        <v>104.09399999999999</v>
      </c>
      <c r="HSS1217" s="109" t="s">
        <v>39</v>
      </c>
      <c r="HST1217" s="256" t="s">
        <v>26</v>
      </c>
      <c r="HSU1217" s="204">
        <v>7</v>
      </c>
      <c r="HSV1217" s="204">
        <v>2</v>
      </c>
      <c r="HSW1217" s="205" t="s">
        <v>237</v>
      </c>
      <c r="HSX1217" s="206">
        <v>119</v>
      </c>
      <c r="HSY1217" s="110">
        <v>213</v>
      </c>
      <c r="HSZ1217" s="147">
        <v>104.09399999999999</v>
      </c>
      <c r="HTA1217" s="109" t="s">
        <v>39</v>
      </c>
      <c r="HTB1217" s="256" t="s">
        <v>26</v>
      </c>
      <c r="HTC1217" s="204">
        <v>7</v>
      </c>
      <c r="HTD1217" s="204">
        <v>2</v>
      </c>
      <c r="HTE1217" s="205" t="s">
        <v>237</v>
      </c>
      <c r="HTF1217" s="206">
        <v>119</v>
      </c>
      <c r="HTG1217" s="110">
        <v>213</v>
      </c>
      <c r="HTH1217" s="147">
        <v>104.09399999999999</v>
      </c>
      <c r="HTI1217" s="109" t="s">
        <v>39</v>
      </c>
      <c r="HTJ1217" s="256" t="s">
        <v>26</v>
      </c>
      <c r="HTK1217" s="204">
        <v>7</v>
      </c>
      <c r="HTL1217" s="204">
        <v>2</v>
      </c>
      <c r="HTM1217" s="205" t="s">
        <v>237</v>
      </c>
      <c r="HTN1217" s="206">
        <v>119</v>
      </c>
      <c r="HTO1217" s="110">
        <v>213</v>
      </c>
      <c r="HTP1217" s="147">
        <v>104.09399999999999</v>
      </c>
      <c r="HTQ1217" s="109" t="s">
        <v>39</v>
      </c>
      <c r="HTR1217" s="256" t="s">
        <v>26</v>
      </c>
      <c r="HTS1217" s="204">
        <v>7</v>
      </c>
      <c r="HTT1217" s="204">
        <v>2</v>
      </c>
      <c r="HTU1217" s="205" t="s">
        <v>237</v>
      </c>
      <c r="HTV1217" s="206">
        <v>119</v>
      </c>
      <c r="HTW1217" s="110">
        <v>213</v>
      </c>
      <c r="HTX1217" s="147">
        <v>104.09399999999999</v>
      </c>
      <c r="HTY1217" s="109" t="s">
        <v>39</v>
      </c>
      <c r="HTZ1217" s="256" t="s">
        <v>26</v>
      </c>
      <c r="HUA1217" s="204">
        <v>7</v>
      </c>
      <c r="HUB1217" s="204">
        <v>2</v>
      </c>
      <c r="HUC1217" s="205" t="s">
        <v>237</v>
      </c>
      <c r="HUD1217" s="206">
        <v>119</v>
      </c>
      <c r="HUE1217" s="110">
        <v>213</v>
      </c>
      <c r="HUF1217" s="147">
        <v>104.09399999999999</v>
      </c>
      <c r="HUG1217" s="109" t="s">
        <v>39</v>
      </c>
      <c r="HUH1217" s="256" t="s">
        <v>26</v>
      </c>
      <c r="HUI1217" s="204">
        <v>7</v>
      </c>
      <c r="HUJ1217" s="204">
        <v>2</v>
      </c>
      <c r="HUK1217" s="205" t="s">
        <v>237</v>
      </c>
      <c r="HUL1217" s="206">
        <v>119</v>
      </c>
      <c r="HUM1217" s="110">
        <v>213</v>
      </c>
      <c r="HUN1217" s="147">
        <v>104.09399999999999</v>
      </c>
      <c r="HUO1217" s="109" t="s">
        <v>39</v>
      </c>
      <c r="HUP1217" s="256" t="s">
        <v>26</v>
      </c>
      <c r="HUQ1217" s="204">
        <v>7</v>
      </c>
      <c r="HUR1217" s="204">
        <v>2</v>
      </c>
      <c r="HUS1217" s="205" t="s">
        <v>237</v>
      </c>
      <c r="HUT1217" s="206">
        <v>119</v>
      </c>
      <c r="HUU1217" s="110">
        <v>213</v>
      </c>
      <c r="HUV1217" s="147">
        <v>104.09399999999999</v>
      </c>
      <c r="HUW1217" s="109" t="s">
        <v>39</v>
      </c>
      <c r="HUX1217" s="256" t="s">
        <v>26</v>
      </c>
      <c r="HUY1217" s="204">
        <v>7</v>
      </c>
      <c r="HUZ1217" s="204">
        <v>2</v>
      </c>
      <c r="HVA1217" s="205" t="s">
        <v>237</v>
      </c>
      <c r="HVB1217" s="206">
        <v>119</v>
      </c>
      <c r="HVC1217" s="110">
        <v>213</v>
      </c>
      <c r="HVD1217" s="147">
        <v>104.09399999999999</v>
      </c>
      <c r="HVE1217" s="109" t="s">
        <v>39</v>
      </c>
      <c r="HVF1217" s="256" t="s">
        <v>26</v>
      </c>
      <c r="HVG1217" s="204">
        <v>7</v>
      </c>
      <c r="HVH1217" s="204">
        <v>2</v>
      </c>
      <c r="HVI1217" s="205" t="s">
        <v>237</v>
      </c>
      <c r="HVJ1217" s="206">
        <v>119</v>
      </c>
      <c r="HVK1217" s="110">
        <v>213</v>
      </c>
      <c r="HVL1217" s="147">
        <v>104.09399999999999</v>
      </c>
      <c r="HVM1217" s="109" t="s">
        <v>39</v>
      </c>
      <c r="HVN1217" s="256" t="s">
        <v>26</v>
      </c>
      <c r="HVO1217" s="204">
        <v>7</v>
      </c>
      <c r="HVP1217" s="204">
        <v>2</v>
      </c>
      <c r="HVQ1217" s="205" t="s">
        <v>237</v>
      </c>
      <c r="HVR1217" s="206">
        <v>119</v>
      </c>
      <c r="HVS1217" s="110">
        <v>213</v>
      </c>
      <c r="HVT1217" s="147">
        <v>104.09399999999999</v>
      </c>
      <c r="HVU1217" s="109" t="s">
        <v>39</v>
      </c>
      <c r="HVV1217" s="256" t="s">
        <v>26</v>
      </c>
      <c r="HVW1217" s="204">
        <v>7</v>
      </c>
      <c r="HVX1217" s="204">
        <v>2</v>
      </c>
      <c r="HVY1217" s="205" t="s">
        <v>237</v>
      </c>
      <c r="HVZ1217" s="206">
        <v>119</v>
      </c>
      <c r="HWA1217" s="110">
        <v>213</v>
      </c>
      <c r="HWB1217" s="147">
        <v>104.09399999999999</v>
      </c>
      <c r="HWC1217" s="109" t="s">
        <v>39</v>
      </c>
      <c r="HWD1217" s="256" t="s">
        <v>26</v>
      </c>
      <c r="HWE1217" s="204">
        <v>7</v>
      </c>
      <c r="HWF1217" s="204">
        <v>2</v>
      </c>
      <c r="HWG1217" s="205" t="s">
        <v>237</v>
      </c>
      <c r="HWH1217" s="206">
        <v>119</v>
      </c>
      <c r="HWI1217" s="110">
        <v>213</v>
      </c>
      <c r="HWJ1217" s="147">
        <v>104.09399999999999</v>
      </c>
      <c r="HWK1217" s="109" t="s">
        <v>39</v>
      </c>
      <c r="HWL1217" s="256" t="s">
        <v>26</v>
      </c>
      <c r="HWM1217" s="204">
        <v>7</v>
      </c>
      <c r="HWN1217" s="204">
        <v>2</v>
      </c>
      <c r="HWO1217" s="205" t="s">
        <v>237</v>
      </c>
      <c r="HWP1217" s="206">
        <v>119</v>
      </c>
      <c r="HWQ1217" s="110">
        <v>213</v>
      </c>
      <c r="HWR1217" s="147">
        <v>104.09399999999999</v>
      </c>
      <c r="HWS1217" s="109" t="s">
        <v>39</v>
      </c>
      <c r="HWT1217" s="256" t="s">
        <v>26</v>
      </c>
      <c r="HWU1217" s="204">
        <v>7</v>
      </c>
      <c r="HWV1217" s="204">
        <v>2</v>
      </c>
      <c r="HWW1217" s="205" t="s">
        <v>237</v>
      </c>
      <c r="HWX1217" s="206">
        <v>119</v>
      </c>
      <c r="HWY1217" s="110">
        <v>213</v>
      </c>
      <c r="HWZ1217" s="147">
        <v>104.09399999999999</v>
      </c>
      <c r="HXA1217" s="109" t="s">
        <v>39</v>
      </c>
      <c r="HXB1217" s="256" t="s">
        <v>26</v>
      </c>
      <c r="HXC1217" s="204">
        <v>7</v>
      </c>
      <c r="HXD1217" s="204">
        <v>2</v>
      </c>
      <c r="HXE1217" s="205" t="s">
        <v>237</v>
      </c>
      <c r="HXF1217" s="206">
        <v>119</v>
      </c>
      <c r="HXG1217" s="110">
        <v>213</v>
      </c>
      <c r="HXH1217" s="147">
        <v>104.09399999999999</v>
      </c>
      <c r="HXI1217" s="109" t="s">
        <v>39</v>
      </c>
      <c r="HXJ1217" s="256" t="s">
        <v>26</v>
      </c>
      <c r="HXK1217" s="204">
        <v>7</v>
      </c>
      <c r="HXL1217" s="204">
        <v>2</v>
      </c>
      <c r="HXM1217" s="205" t="s">
        <v>237</v>
      </c>
      <c r="HXN1217" s="206">
        <v>119</v>
      </c>
      <c r="HXO1217" s="110">
        <v>213</v>
      </c>
      <c r="HXP1217" s="147">
        <v>104.09399999999999</v>
      </c>
      <c r="HXQ1217" s="109" t="s">
        <v>39</v>
      </c>
      <c r="HXR1217" s="256" t="s">
        <v>26</v>
      </c>
      <c r="HXS1217" s="204">
        <v>7</v>
      </c>
      <c r="HXT1217" s="204">
        <v>2</v>
      </c>
      <c r="HXU1217" s="205" t="s">
        <v>237</v>
      </c>
      <c r="HXV1217" s="206">
        <v>119</v>
      </c>
      <c r="HXW1217" s="110">
        <v>213</v>
      </c>
      <c r="HXX1217" s="147">
        <v>104.09399999999999</v>
      </c>
      <c r="HXY1217" s="109" t="s">
        <v>39</v>
      </c>
      <c r="HXZ1217" s="256" t="s">
        <v>26</v>
      </c>
      <c r="HYA1217" s="204">
        <v>7</v>
      </c>
      <c r="HYB1217" s="204">
        <v>2</v>
      </c>
      <c r="HYC1217" s="205" t="s">
        <v>237</v>
      </c>
      <c r="HYD1217" s="206">
        <v>119</v>
      </c>
      <c r="HYE1217" s="110">
        <v>213</v>
      </c>
      <c r="HYF1217" s="147">
        <v>104.09399999999999</v>
      </c>
      <c r="HYG1217" s="109" t="s">
        <v>39</v>
      </c>
      <c r="HYH1217" s="256" t="s">
        <v>26</v>
      </c>
      <c r="HYI1217" s="204">
        <v>7</v>
      </c>
      <c r="HYJ1217" s="204">
        <v>2</v>
      </c>
      <c r="HYK1217" s="205" t="s">
        <v>237</v>
      </c>
      <c r="HYL1217" s="206">
        <v>119</v>
      </c>
      <c r="HYM1217" s="110">
        <v>213</v>
      </c>
      <c r="HYN1217" s="147">
        <v>104.09399999999999</v>
      </c>
      <c r="HYO1217" s="109" t="s">
        <v>39</v>
      </c>
      <c r="HYP1217" s="256" t="s">
        <v>26</v>
      </c>
      <c r="HYQ1217" s="204">
        <v>7</v>
      </c>
      <c r="HYR1217" s="204">
        <v>2</v>
      </c>
      <c r="HYS1217" s="205" t="s">
        <v>237</v>
      </c>
      <c r="HYT1217" s="206">
        <v>119</v>
      </c>
      <c r="HYU1217" s="110">
        <v>213</v>
      </c>
      <c r="HYV1217" s="147">
        <v>104.09399999999999</v>
      </c>
      <c r="HYW1217" s="109" t="s">
        <v>39</v>
      </c>
      <c r="HYX1217" s="256" t="s">
        <v>26</v>
      </c>
      <c r="HYY1217" s="204">
        <v>7</v>
      </c>
      <c r="HYZ1217" s="204">
        <v>2</v>
      </c>
      <c r="HZA1217" s="205" t="s">
        <v>237</v>
      </c>
      <c r="HZB1217" s="206">
        <v>119</v>
      </c>
      <c r="HZC1217" s="110">
        <v>213</v>
      </c>
      <c r="HZD1217" s="147">
        <v>104.09399999999999</v>
      </c>
      <c r="HZE1217" s="109" t="s">
        <v>39</v>
      </c>
      <c r="HZF1217" s="256" t="s">
        <v>26</v>
      </c>
      <c r="HZG1217" s="204">
        <v>7</v>
      </c>
      <c r="HZH1217" s="204">
        <v>2</v>
      </c>
      <c r="HZI1217" s="205" t="s">
        <v>237</v>
      </c>
      <c r="HZJ1217" s="206">
        <v>119</v>
      </c>
      <c r="HZK1217" s="110">
        <v>213</v>
      </c>
      <c r="HZL1217" s="147">
        <v>104.09399999999999</v>
      </c>
      <c r="HZM1217" s="109" t="s">
        <v>39</v>
      </c>
      <c r="HZN1217" s="256" t="s">
        <v>26</v>
      </c>
      <c r="HZO1217" s="204">
        <v>7</v>
      </c>
      <c r="HZP1217" s="204">
        <v>2</v>
      </c>
      <c r="HZQ1217" s="205" t="s">
        <v>237</v>
      </c>
      <c r="HZR1217" s="206">
        <v>119</v>
      </c>
      <c r="HZS1217" s="110">
        <v>213</v>
      </c>
      <c r="HZT1217" s="147">
        <v>104.09399999999999</v>
      </c>
      <c r="HZU1217" s="109" t="s">
        <v>39</v>
      </c>
      <c r="HZV1217" s="256" t="s">
        <v>26</v>
      </c>
      <c r="HZW1217" s="204">
        <v>7</v>
      </c>
      <c r="HZX1217" s="204">
        <v>2</v>
      </c>
      <c r="HZY1217" s="205" t="s">
        <v>237</v>
      </c>
      <c r="HZZ1217" s="206">
        <v>119</v>
      </c>
      <c r="IAA1217" s="110">
        <v>213</v>
      </c>
      <c r="IAB1217" s="147">
        <v>104.09399999999999</v>
      </c>
      <c r="IAC1217" s="109" t="s">
        <v>39</v>
      </c>
      <c r="IAD1217" s="256" t="s">
        <v>26</v>
      </c>
      <c r="IAE1217" s="204">
        <v>7</v>
      </c>
      <c r="IAF1217" s="204">
        <v>2</v>
      </c>
      <c r="IAG1217" s="205" t="s">
        <v>237</v>
      </c>
      <c r="IAH1217" s="206">
        <v>119</v>
      </c>
      <c r="IAI1217" s="110">
        <v>213</v>
      </c>
      <c r="IAJ1217" s="147">
        <v>104.09399999999999</v>
      </c>
      <c r="IAK1217" s="109" t="s">
        <v>39</v>
      </c>
      <c r="IAL1217" s="256" t="s">
        <v>26</v>
      </c>
      <c r="IAM1217" s="204">
        <v>7</v>
      </c>
      <c r="IAN1217" s="204">
        <v>2</v>
      </c>
      <c r="IAO1217" s="205" t="s">
        <v>237</v>
      </c>
      <c r="IAP1217" s="206">
        <v>119</v>
      </c>
      <c r="IAQ1217" s="110">
        <v>213</v>
      </c>
      <c r="IAR1217" s="147">
        <v>104.09399999999999</v>
      </c>
      <c r="IAS1217" s="109" t="s">
        <v>39</v>
      </c>
      <c r="IAT1217" s="256" t="s">
        <v>26</v>
      </c>
      <c r="IAU1217" s="204">
        <v>7</v>
      </c>
      <c r="IAV1217" s="204">
        <v>2</v>
      </c>
      <c r="IAW1217" s="205" t="s">
        <v>237</v>
      </c>
      <c r="IAX1217" s="206">
        <v>119</v>
      </c>
      <c r="IAY1217" s="110">
        <v>213</v>
      </c>
      <c r="IAZ1217" s="147">
        <v>104.09399999999999</v>
      </c>
      <c r="IBA1217" s="109" t="s">
        <v>39</v>
      </c>
      <c r="IBB1217" s="256" t="s">
        <v>26</v>
      </c>
      <c r="IBC1217" s="204">
        <v>7</v>
      </c>
      <c r="IBD1217" s="204">
        <v>2</v>
      </c>
      <c r="IBE1217" s="205" t="s">
        <v>237</v>
      </c>
      <c r="IBF1217" s="206">
        <v>119</v>
      </c>
      <c r="IBG1217" s="110">
        <v>213</v>
      </c>
      <c r="IBH1217" s="147">
        <v>104.09399999999999</v>
      </c>
      <c r="IBI1217" s="109" t="s">
        <v>39</v>
      </c>
      <c r="IBJ1217" s="256" t="s">
        <v>26</v>
      </c>
      <c r="IBK1217" s="204">
        <v>7</v>
      </c>
      <c r="IBL1217" s="204">
        <v>2</v>
      </c>
      <c r="IBM1217" s="205" t="s">
        <v>237</v>
      </c>
      <c r="IBN1217" s="206">
        <v>119</v>
      </c>
      <c r="IBO1217" s="110">
        <v>213</v>
      </c>
      <c r="IBP1217" s="147">
        <v>104.09399999999999</v>
      </c>
      <c r="IBQ1217" s="109" t="s">
        <v>39</v>
      </c>
      <c r="IBR1217" s="256" t="s">
        <v>26</v>
      </c>
      <c r="IBS1217" s="204">
        <v>7</v>
      </c>
      <c r="IBT1217" s="204">
        <v>2</v>
      </c>
      <c r="IBU1217" s="205" t="s">
        <v>237</v>
      </c>
      <c r="IBV1217" s="206">
        <v>119</v>
      </c>
      <c r="IBW1217" s="110">
        <v>213</v>
      </c>
      <c r="IBX1217" s="147">
        <v>104.09399999999999</v>
      </c>
      <c r="IBY1217" s="109" t="s">
        <v>39</v>
      </c>
      <c r="IBZ1217" s="256" t="s">
        <v>26</v>
      </c>
      <c r="ICA1217" s="204">
        <v>7</v>
      </c>
      <c r="ICB1217" s="204">
        <v>2</v>
      </c>
      <c r="ICC1217" s="205" t="s">
        <v>237</v>
      </c>
      <c r="ICD1217" s="206">
        <v>119</v>
      </c>
      <c r="ICE1217" s="110">
        <v>213</v>
      </c>
      <c r="ICF1217" s="147">
        <v>104.09399999999999</v>
      </c>
      <c r="ICG1217" s="109" t="s">
        <v>39</v>
      </c>
      <c r="ICH1217" s="256" t="s">
        <v>26</v>
      </c>
      <c r="ICI1217" s="204">
        <v>7</v>
      </c>
      <c r="ICJ1217" s="204">
        <v>2</v>
      </c>
      <c r="ICK1217" s="205" t="s">
        <v>237</v>
      </c>
      <c r="ICL1217" s="206">
        <v>119</v>
      </c>
      <c r="ICM1217" s="110">
        <v>213</v>
      </c>
      <c r="ICN1217" s="147">
        <v>104.09399999999999</v>
      </c>
      <c r="ICO1217" s="109" t="s">
        <v>39</v>
      </c>
      <c r="ICP1217" s="256" t="s">
        <v>26</v>
      </c>
      <c r="ICQ1217" s="204">
        <v>7</v>
      </c>
      <c r="ICR1217" s="204">
        <v>2</v>
      </c>
      <c r="ICS1217" s="205" t="s">
        <v>237</v>
      </c>
      <c r="ICT1217" s="206">
        <v>119</v>
      </c>
      <c r="ICU1217" s="110">
        <v>213</v>
      </c>
      <c r="ICV1217" s="147">
        <v>104.09399999999999</v>
      </c>
      <c r="ICW1217" s="109" t="s">
        <v>39</v>
      </c>
      <c r="ICX1217" s="256" t="s">
        <v>26</v>
      </c>
      <c r="ICY1217" s="204">
        <v>7</v>
      </c>
      <c r="ICZ1217" s="204">
        <v>2</v>
      </c>
      <c r="IDA1217" s="205" t="s">
        <v>237</v>
      </c>
      <c r="IDB1217" s="206">
        <v>119</v>
      </c>
      <c r="IDC1217" s="110">
        <v>213</v>
      </c>
      <c r="IDD1217" s="147">
        <v>104.09399999999999</v>
      </c>
      <c r="IDE1217" s="109" t="s">
        <v>39</v>
      </c>
      <c r="IDF1217" s="256" t="s">
        <v>26</v>
      </c>
      <c r="IDG1217" s="204">
        <v>7</v>
      </c>
      <c r="IDH1217" s="204">
        <v>2</v>
      </c>
      <c r="IDI1217" s="205" t="s">
        <v>237</v>
      </c>
      <c r="IDJ1217" s="206">
        <v>119</v>
      </c>
      <c r="IDK1217" s="110">
        <v>213</v>
      </c>
      <c r="IDL1217" s="147">
        <v>104.09399999999999</v>
      </c>
      <c r="IDM1217" s="109" t="s">
        <v>39</v>
      </c>
      <c r="IDN1217" s="256" t="s">
        <v>26</v>
      </c>
      <c r="IDO1217" s="204">
        <v>7</v>
      </c>
      <c r="IDP1217" s="204">
        <v>2</v>
      </c>
      <c r="IDQ1217" s="205" t="s">
        <v>237</v>
      </c>
      <c r="IDR1217" s="206">
        <v>119</v>
      </c>
      <c r="IDS1217" s="110">
        <v>213</v>
      </c>
      <c r="IDT1217" s="147">
        <v>104.09399999999999</v>
      </c>
      <c r="IDU1217" s="109" t="s">
        <v>39</v>
      </c>
      <c r="IDV1217" s="256" t="s">
        <v>26</v>
      </c>
      <c r="IDW1217" s="204">
        <v>7</v>
      </c>
      <c r="IDX1217" s="204">
        <v>2</v>
      </c>
      <c r="IDY1217" s="205" t="s">
        <v>237</v>
      </c>
      <c r="IDZ1217" s="206">
        <v>119</v>
      </c>
      <c r="IEA1217" s="110">
        <v>213</v>
      </c>
      <c r="IEB1217" s="147">
        <v>104.09399999999999</v>
      </c>
      <c r="IEC1217" s="109" t="s">
        <v>39</v>
      </c>
      <c r="IED1217" s="256" t="s">
        <v>26</v>
      </c>
      <c r="IEE1217" s="204">
        <v>7</v>
      </c>
      <c r="IEF1217" s="204">
        <v>2</v>
      </c>
      <c r="IEG1217" s="205" t="s">
        <v>237</v>
      </c>
      <c r="IEH1217" s="206">
        <v>119</v>
      </c>
      <c r="IEI1217" s="110">
        <v>213</v>
      </c>
      <c r="IEJ1217" s="147">
        <v>104.09399999999999</v>
      </c>
      <c r="IEK1217" s="109" t="s">
        <v>39</v>
      </c>
      <c r="IEL1217" s="256" t="s">
        <v>26</v>
      </c>
      <c r="IEM1217" s="204">
        <v>7</v>
      </c>
      <c r="IEN1217" s="204">
        <v>2</v>
      </c>
      <c r="IEO1217" s="205" t="s">
        <v>237</v>
      </c>
      <c r="IEP1217" s="206">
        <v>119</v>
      </c>
      <c r="IEQ1217" s="110">
        <v>213</v>
      </c>
      <c r="IER1217" s="147">
        <v>104.09399999999999</v>
      </c>
      <c r="IES1217" s="109" t="s">
        <v>39</v>
      </c>
      <c r="IET1217" s="256" t="s">
        <v>26</v>
      </c>
      <c r="IEU1217" s="204">
        <v>7</v>
      </c>
      <c r="IEV1217" s="204">
        <v>2</v>
      </c>
      <c r="IEW1217" s="205" t="s">
        <v>237</v>
      </c>
      <c r="IEX1217" s="206">
        <v>119</v>
      </c>
      <c r="IEY1217" s="110">
        <v>213</v>
      </c>
      <c r="IEZ1217" s="147">
        <v>104.09399999999999</v>
      </c>
      <c r="IFA1217" s="109" t="s">
        <v>39</v>
      </c>
      <c r="IFB1217" s="256" t="s">
        <v>26</v>
      </c>
      <c r="IFC1217" s="204">
        <v>7</v>
      </c>
      <c r="IFD1217" s="204">
        <v>2</v>
      </c>
      <c r="IFE1217" s="205" t="s">
        <v>237</v>
      </c>
      <c r="IFF1217" s="206">
        <v>119</v>
      </c>
      <c r="IFG1217" s="110">
        <v>213</v>
      </c>
      <c r="IFH1217" s="147">
        <v>104.09399999999999</v>
      </c>
      <c r="IFI1217" s="109" t="s">
        <v>39</v>
      </c>
      <c r="IFJ1217" s="256" t="s">
        <v>26</v>
      </c>
      <c r="IFK1217" s="204">
        <v>7</v>
      </c>
      <c r="IFL1217" s="204">
        <v>2</v>
      </c>
      <c r="IFM1217" s="205" t="s">
        <v>237</v>
      </c>
      <c r="IFN1217" s="206">
        <v>119</v>
      </c>
      <c r="IFO1217" s="110">
        <v>213</v>
      </c>
      <c r="IFP1217" s="147">
        <v>104.09399999999999</v>
      </c>
      <c r="IFQ1217" s="109" t="s">
        <v>39</v>
      </c>
      <c r="IFR1217" s="256" t="s">
        <v>26</v>
      </c>
      <c r="IFS1217" s="204">
        <v>7</v>
      </c>
      <c r="IFT1217" s="204">
        <v>2</v>
      </c>
      <c r="IFU1217" s="205" t="s">
        <v>237</v>
      </c>
      <c r="IFV1217" s="206">
        <v>119</v>
      </c>
      <c r="IFW1217" s="110">
        <v>213</v>
      </c>
      <c r="IFX1217" s="147">
        <v>104.09399999999999</v>
      </c>
      <c r="IFY1217" s="109" t="s">
        <v>39</v>
      </c>
      <c r="IFZ1217" s="256" t="s">
        <v>26</v>
      </c>
      <c r="IGA1217" s="204">
        <v>7</v>
      </c>
      <c r="IGB1217" s="204">
        <v>2</v>
      </c>
      <c r="IGC1217" s="205" t="s">
        <v>237</v>
      </c>
      <c r="IGD1217" s="206">
        <v>119</v>
      </c>
      <c r="IGE1217" s="110">
        <v>213</v>
      </c>
      <c r="IGF1217" s="147">
        <v>104.09399999999999</v>
      </c>
      <c r="IGG1217" s="109" t="s">
        <v>39</v>
      </c>
      <c r="IGH1217" s="256" t="s">
        <v>26</v>
      </c>
      <c r="IGI1217" s="204">
        <v>7</v>
      </c>
      <c r="IGJ1217" s="204">
        <v>2</v>
      </c>
      <c r="IGK1217" s="205" t="s">
        <v>237</v>
      </c>
      <c r="IGL1217" s="206">
        <v>119</v>
      </c>
      <c r="IGM1217" s="110">
        <v>213</v>
      </c>
      <c r="IGN1217" s="147">
        <v>104.09399999999999</v>
      </c>
      <c r="IGO1217" s="109" t="s">
        <v>39</v>
      </c>
      <c r="IGP1217" s="256" t="s">
        <v>26</v>
      </c>
      <c r="IGQ1217" s="204">
        <v>7</v>
      </c>
      <c r="IGR1217" s="204">
        <v>2</v>
      </c>
      <c r="IGS1217" s="205" t="s">
        <v>237</v>
      </c>
      <c r="IGT1217" s="206">
        <v>119</v>
      </c>
      <c r="IGU1217" s="110">
        <v>213</v>
      </c>
      <c r="IGV1217" s="147">
        <v>104.09399999999999</v>
      </c>
      <c r="IGW1217" s="109" t="s">
        <v>39</v>
      </c>
      <c r="IGX1217" s="256" t="s">
        <v>26</v>
      </c>
      <c r="IGY1217" s="204">
        <v>7</v>
      </c>
      <c r="IGZ1217" s="204">
        <v>2</v>
      </c>
      <c r="IHA1217" s="205" t="s">
        <v>237</v>
      </c>
      <c r="IHB1217" s="206">
        <v>119</v>
      </c>
      <c r="IHC1217" s="110">
        <v>213</v>
      </c>
      <c r="IHD1217" s="147">
        <v>104.09399999999999</v>
      </c>
      <c r="IHE1217" s="109" t="s">
        <v>39</v>
      </c>
      <c r="IHF1217" s="256" t="s">
        <v>26</v>
      </c>
      <c r="IHG1217" s="204">
        <v>7</v>
      </c>
      <c r="IHH1217" s="204">
        <v>2</v>
      </c>
      <c r="IHI1217" s="205" t="s">
        <v>237</v>
      </c>
      <c r="IHJ1217" s="206">
        <v>119</v>
      </c>
      <c r="IHK1217" s="110">
        <v>213</v>
      </c>
      <c r="IHL1217" s="147">
        <v>104.09399999999999</v>
      </c>
      <c r="IHM1217" s="109" t="s">
        <v>39</v>
      </c>
      <c r="IHN1217" s="256" t="s">
        <v>26</v>
      </c>
      <c r="IHO1217" s="204">
        <v>7</v>
      </c>
      <c r="IHP1217" s="204">
        <v>2</v>
      </c>
      <c r="IHQ1217" s="205" t="s">
        <v>237</v>
      </c>
      <c r="IHR1217" s="206">
        <v>119</v>
      </c>
      <c r="IHS1217" s="110">
        <v>213</v>
      </c>
      <c r="IHT1217" s="147">
        <v>104.09399999999999</v>
      </c>
      <c r="IHU1217" s="109" t="s">
        <v>39</v>
      </c>
      <c r="IHV1217" s="256" t="s">
        <v>26</v>
      </c>
      <c r="IHW1217" s="204">
        <v>7</v>
      </c>
      <c r="IHX1217" s="204">
        <v>2</v>
      </c>
      <c r="IHY1217" s="205" t="s">
        <v>237</v>
      </c>
      <c r="IHZ1217" s="206">
        <v>119</v>
      </c>
      <c r="IIA1217" s="110">
        <v>213</v>
      </c>
      <c r="IIB1217" s="147">
        <v>104.09399999999999</v>
      </c>
      <c r="IIC1217" s="109" t="s">
        <v>39</v>
      </c>
      <c r="IID1217" s="256" t="s">
        <v>26</v>
      </c>
      <c r="IIE1217" s="204">
        <v>7</v>
      </c>
      <c r="IIF1217" s="204">
        <v>2</v>
      </c>
      <c r="IIG1217" s="205" t="s">
        <v>237</v>
      </c>
      <c r="IIH1217" s="206">
        <v>119</v>
      </c>
      <c r="III1217" s="110">
        <v>213</v>
      </c>
      <c r="IIJ1217" s="147">
        <v>104.09399999999999</v>
      </c>
      <c r="IIK1217" s="109" t="s">
        <v>39</v>
      </c>
      <c r="IIL1217" s="256" t="s">
        <v>26</v>
      </c>
      <c r="IIM1217" s="204">
        <v>7</v>
      </c>
      <c r="IIN1217" s="204">
        <v>2</v>
      </c>
      <c r="IIO1217" s="205" t="s">
        <v>237</v>
      </c>
      <c r="IIP1217" s="206">
        <v>119</v>
      </c>
      <c r="IIQ1217" s="110">
        <v>213</v>
      </c>
      <c r="IIR1217" s="147">
        <v>104.09399999999999</v>
      </c>
      <c r="IIS1217" s="109" t="s">
        <v>39</v>
      </c>
      <c r="IIT1217" s="256" t="s">
        <v>26</v>
      </c>
      <c r="IIU1217" s="204">
        <v>7</v>
      </c>
      <c r="IIV1217" s="204">
        <v>2</v>
      </c>
      <c r="IIW1217" s="205" t="s">
        <v>237</v>
      </c>
      <c r="IIX1217" s="206">
        <v>119</v>
      </c>
      <c r="IIY1217" s="110">
        <v>213</v>
      </c>
      <c r="IIZ1217" s="147">
        <v>104.09399999999999</v>
      </c>
      <c r="IJA1217" s="109" t="s">
        <v>39</v>
      </c>
      <c r="IJB1217" s="256" t="s">
        <v>26</v>
      </c>
      <c r="IJC1217" s="204">
        <v>7</v>
      </c>
      <c r="IJD1217" s="204">
        <v>2</v>
      </c>
      <c r="IJE1217" s="205" t="s">
        <v>237</v>
      </c>
      <c r="IJF1217" s="206">
        <v>119</v>
      </c>
      <c r="IJG1217" s="110">
        <v>213</v>
      </c>
      <c r="IJH1217" s="147">
        <v>104.09399999999999</v>
      </c>
      <c r="IJI1217" s="109" t="s">
        <v>39</v>
      </c>
      <c r="IJJ1217" s="256" t="s">
        <v>26</v>
      </c>
      <c r="IJK1217" s="204">
        <v>7</v>
      </c>
      <c r="IJL1217" s="204">
        <v>2</v>
      </c>
      <c r="IJM1217" s="205" t="s">
        <v>237</v>
      </c>
      <c r="IJN1217" s="206">
        <v>119</v>
      </c>
      <c r="IJO1217" s="110">
        <v>213</v>
      </c>
      <c r="IJP1217" s="147">
        <v>104.09399999999999</v>
      </c>
      <c r="IJQ1217" s="109" t="s">
        <v>39</v>
      </c>
      <c r="IJR1217" s="256" t="s">
        <v>26</v>
      </c>
      <c r="IJS1217" s="204">
        <v>7</v>
      </c>
      <c r="IJT1217" s="204">
        <v>2</v>
      </c>
      <c r="IJU1217" s="205" t="s">
        <v>237</v>
      </c>
      <c r="IJV1217" s="206">
        <v>119</v>
      </c>
      <c r="IJW1217" s="110">
        <v>213</v>
      </c>
      <c r="IJX1217" s="147">
        <v>104.09399999999999</v>
      </c>
      <c r="IJY1217" s="109" t="s">
        <v>39</v>
      </c>
      <c r="IJZ1217" s="256" t="s">
        <v>26</v>
      </c>
      <c r="IKA1217" s="204">
        <v>7</v>
      </c>
      <c r="IKB1217" s="204">
        <v>2</v>
      </c>
      <c r="IKC1217" s="205" t="s">
        <v>237</v>
      </c>
      <c r="IKD1217" s="206">
        <v>119</v>
      </c>
      <c r="IKE1217" s="110">
        <v>213</v>
      </c>
      <c r="IKF1217" s="147">
        <v>104.09399999999999</v>
      </c>
      <c r="IKG1217" s="109" t="s">
        <v>39</v>
      </c>
      <c r="IKH1217" s="256" t="s">
        <v>26</v>
      </c>
      <c r="IKI1217" s="204">
        <v>7</v>
      </c>
      <c r="IKJ1217" s="204">
        <v>2</v>
      </c>
      <c r="IKK1217" s="205" t="s">
        <v>237</v>
      </c>
      <c r="IKL1217" s="206">
        <v>119</v>
      </c>
      <c r="IKM1217" s="110">
        <v>213</v>
      </c>
      <c r="IKN1217" s="147">
        <v>104.09399999999999</v>
      </c>
      <c r="IKO1217" s="109" t="s">
        <v>39</v>
      </c>
      <c r="IKP1217" s="256" t="s">
        <v>26</v>
      </c>
      <c r="IKQ1217" s="204">
        <v>7</v>
      </c>
      <c r="IKR1217" s="204">
        <v>2</v>
      </c>
      <c r="IKS1217" s="205" t="s">
        <v>237</v>
      </c>
      <c r="IKT1217" s="206">
        <v>119</v>
      </c>
      <c r="IKU1217" s="110">
        <v>213</v>
      </c>
      <c r="IKV1217" s="147">
        <v>104.09399999999999</v>
      </c>
      <c r="IKW1217" s="109" t="s">
        <v>39</v>
      </c>
      <c r="IKX1217" s="256" t="s">
        <v>26</v>
      </c>
      <c r="IKY1217" s="204">
        <v>7</v>
      </c>
      <c r="IKZ1217" s="204">
        <v>2</v>
      </c>
      <c r="ILA1217" s="205" t="s">
        <v>237</v>
      </c>
      <c r="ILB1217" s="206">
        <v>119</v>
      </c>
      <c r="ILC1217" s="110">
        <v>213</v>
      </c>
      <c r="ILD1217" s="147">
        <v>104.09399999999999</v>
      </c>
      <c r="ILE1217" s="109" t="s">
        <v>39</v>
      </c>
      <c r="ILF1217" s="256" t="s">
        <v>26</v>
      </c>
      <c r="ILG1217" s="204">
        <v>7</v>
      </c>
      <c r="ILH1217" s="204">
        <v>2</v>
      </c>
      <c r="ILI1217" s="205" t="s">
        <v>237</v>
      </c>
      <c r="ILJ1217" s="206">
        <v>119</v>
      </c>
      <c r="ILK1217" s="110">
        <v>213</v>
      </c>
      <c r="ILL1217" s="147">
        <v>104.09399999999999</v>
      </c>
      <c r="ILM1217" s="109" t="s">
        <v>39</v>
      </c>
      <c r="ILN1217" s="256" t="s">
        <v>26</v>
      </c>
      <c r="ILO1217" s="204">
        <v>7</v>
      </c>
      <c r="ILP1217" s="204">
        <v>2</v>
      </c>
      <c r="ILQ1217" s="205" t="s">
        <v>237</v>
      </c>
      <c r="ILR1217" s="206">
        <v>119</v>
      </c>
      <c r="ILS1217" s="110">
        <v>213</v>
      </c>
      <c r="ILT1217" s="147">
        <v>104.09399999999999</v>
      </c>
      <c r="ILU1217" s="109" t="s">
        <v>39</v>
      </c>
      <c r="ILV1217" s="256" t="s">
        <v>26</v>
      </c>
      <c r="ILW1217" s="204">
        <v>7</v>
      </c>
      <c r="ILX1217" s="204">
        <v>2</v>
      </c>
      <c r="ILY1217" s="205" t="s">
        <v>237</v>
      </c>
      <c r="ILZ1217" s="206">
        <v>119</v>
      </c>
      <c r="IMA1217" s="110">
        <v>213</v>
      </c>
      <c r="IMB1217" s="147">
        <v>104.09399999999999</v>
      </c>
      <c r="IMC1217" s="109" t="s">
        <v>39</v>
      </c>
      <c r="IMD1217" s="256" t="s">
        <v>26</v>
      </c>
      <c r="IME1217" s="204">
        <v>7</v>
      </c>
      <c r="IMF1217" s="204">
        <v>2</v>
      </c>
      <c r="IMG1217" s="205" t="s">
        <v>237</v>
      </c>
      <c r="IMH1217" s="206">
        <v>119</v>
      </c>
      <c r="IMI1217" s="110">
        <v>213</v>
      </c>
      <c r="IMJ1217" s="147">
        <v>104.09399999999999</v>
      </c>
      <c r="IMK1217" s="109" t="s">
        <v>39</v>
      </c>
      <c r="IML1217" s="256" t="s">
        <v>26</v>
      </c>
      <c r="IMM1217" s="204">
        <v>7</v>
      </c>
      <c r="IMN1217" s="204">
        <v>2</v>
      </c>
      <c r="IMO1217" s="205" t="s">
        <v>237</v>
      </c>
      <c r="IMP1217" s="206">
        <v>119</v>
      </c>
      <c r="IMQ1217" s="110">
        <v>213</v>
      </c>
      <c r="IMR1217" s="147">
        <v>104.09399999999999</v>
      </c>
      <c r="IMS1217" s="109" t="s">
        <v>39</v>
      </c>
      <c r="IMT1217" s="256" t="s">
        <v>26</v>
      </c>
      <c r="IMU1217" s="204">
        <v>7</v>
      </c>
      <c r="IMV1217" s="204">
        <v>2</v>
      </c>
      <c r="IMW1217" s="205" t="s">
        <v>237</v>
      </c>
      <c r="IMX1217" s="206">
        <v>119</v>
      </c>
      <c r="IMY1217" s="110">
        <v>213</v>
      </c>
      <c r="IMZ1217" s="147">
        <v>104.09399999999999</v>
      </c>
      <c r="INA1217" s="109" t="s">
        <v>39</v>
      </c>
      <c r="INB1217" s="256" t="s">
        <v>26</v>
      </c>
      <c r="INC1217" s="204">
        <v>7</v>
      </c>
      <c r="IND1217" s="204">
        <v>2</v>
      </c>
      <c r="INE1217" s="205" t="s">
        <v>237</v>
      </c>
      <c r="INF1217" s="206">
        <v>119</v>
      </c>
      <c r="ING1217" s="110">
        <v>213</v>
      </c>
      <c r="INH1217" s="147">
        <v>104.09399999999999</v>
      </c>
      <c r="INI1217" s="109" t="s">
        <v>39</v>
      </c>
      <c r="INJ1217" s="256" t="s">
        <v>26</v>
      </c>
      <c r="INK1217" s="204">
        <v>7</v>
      </c>
      <c r="INL1217" s="204">
        <v>2</v>
      </c>
      <c r="INM1217" s="205" t="s">
        <v>237</v>
      </c>
      <c r="INN1217" s="206">
        <v>119</v>
      </c>
      <c r="INO1217" s="110">
        <v>213</v>
      </c>
      <c r="INP1217" s="147">
        <v>104.09399999999999</v>
      </c>
      <c r="INQ1217" s="109" t="s">
        <v>39</v>
      </c>
      <c r="INR1217" s="256" t="s">
        <v>26</v>
      </c>
      <c r="INS1217" s="204">
        <v>7</v>
      </c>
      <c r="INT1217" s="204">
        <v>2</v>
      </c>
      <c r="INU1217" s="205" t="s">
        <v>237</v>
      </c>
      <c r="INV1217" s="206">
        <v>119</v>
      </c>
      <c r="INW1217" s="110">
        <v>213</v>
      </c>
      <c r="INX1217" s="147">
        <v>104.09399999999999</v>
      </c>
      <c r="INY1217" s="109" t="s">
        <v>39</v>
      </c>
      <c r="INZ1217" s="256" t="s">
        <v>26</v>
      </c>
      <c r="IOA1217" s="204">
        <v>7</v>
      </c>
      <c r="IOB1217" s="204">
        <v>2</v>
      </c>
      <c r="IOC1217" s="205" t="s">
        <v>237</v>
      </c>
      <c r="IOD1217" s="206">
        <v>119</v>
      </c>
      <c r="IOE1217" s="110">
        <v>213</v>
      </c>
      <c r="IOF1217" s="147">
        <v>104.09399999999999</v>
      </c>
      <c r="IOG1217" s="109" t="s">
        <v>39</v>
      </c>
      <c r="IOH1217" s="256" t="s">
        <v>26</v>
      </c>
      <c r="IOI1217" s="204">
        <v>7</v>
      </c>
      <c r="IOJ1217" s="204">
        <v>2</v>
      </c>
      <c r="IOK1217" s="205" t="s">
        <v>237</v>
      </c>
      <c r="IOL1217" s="206">
        <v>119</v>
      </c>
      <c r="IOM1217" s="110">
        <v>213</v>
      </c>
      <c r="ION1217" s="147">
        <v>104.09399999999999</v>
      </c>
      <c r="IOO1217" s="109" t="s">
        <v>39</v>
      </c>
      <c r="IOP1217" s="256" t="s">
        <v>26</v>
      </c>
      <c r="IOQ1217" s="204">
        <v>7</v>
      </c>
      <c r="IOR1217" s="204">
        <v>2</v>
      </c>
      <c r="IOS1217" s="205" t="s">
        <v>237</v>
      </c>
      <c r="IOT1217" s="206">
        <v>119</v>
      </c>
      <c r="IOU1217" s="110">
        <v>213</v>
      </c>
      <c r="IOV1217" s="147">
        <v>104.09399999999999</v>
      </c>
      <c r="IOW1217" s="109" t="s">
        <v>39</v>
      </c>
      <c r="IOX1217" s="256" t="s">
        <v>26</v>
      </c>
      <c r="IOY1217" s="204">
        <v>7</v>
      </c>
      <c r="IOZ1217" s="204">
        <v>2</v>
      </c>
      <c r="IPA1217" s="205" t="s">
        <v>237</v>
      </c>
      <c r="IPB1217" s="206">
        <v>119</v>
      </c>
      <c r="IPC1217" s="110">
        <v>213</v>
      </c>
      <c r="IPD1217" s="147">
        <v>104.09399999999999</v>
      </c>
      <c r="IPE1217" s="109" t="s">
        <v>39</v>
      </c>
      <c r="IPF1217" s="256" t="s">
        <v>26</v>
      </c>
      <c r="IPG1217" s="204">
        <v>7</v>
      </c>
      <c r="IPH1217" s="204">
        <v>2</v>
      </c>
      <c r="IPI1217" s="205" t="s">
        <v>237</v>
      </c>
      <c r="IPJ1217" s="206">
        <v>119</v>
      </c>
      <c r="IPK1217" s="110">
        <v>213</v>
      </c>
      <c r="IPL1217" s="147">
        <v>104.09399999999999</v>
      </c>
      <c r="IPM1217" s="109" t="s">
        <v>39</v>
      </c>
      <c r="IPN1217" s="256" t="s">
        <v>26</v>
      </c>
      <c r="IPO1217" s="204">
        <v>7</v>
      </c>
      <c r="IPP1217" s="204">
        <v>2</v>
      </c>
      <c r="IPQ1217" s="205" t="s">
        <v>237</v>
      </c>
      <c r="IPR1217" s="206">
        <v>119</v>
      </c>
      <c r="IPS1217" s="110">
        <v>213</v>
      </c>
      <c r="IPT1217" s="147">
        <v>104.09399999999999</v>
      </c>
      <c r="IPU1217" s="109" t="s">
        <v>39</v>
      </c>
      <c r="IPV1217" s="256" t="s">
        <v>26</v>
      </c>
      <c r="IPW1217" s="204">
        <v>7</v>
      </c>
      <c r="IPX1217" s="204">
        <v>2</v>
      </c>
      <c r="IPY1217" s="205" t="s">
        <v>237</v>
      </c>
      <c r="IPZ1217" s="206">
        <v>119</v>
      </c>
      <c r="IQA1217" s="110">
        <v>213</v>
      </c>
      <c r="IQB1217" s="147">
        <v>104.09399999999999</v>
      </c>
      <c r="IQC1217" s="109" t="s">
        <v>39</v>
      </c>
      <c r="IQD1217" s="256" t="s">
        <v>26</v>
      </c>
      <c r="IQE1217" s="204">
        <v>7</v>
      </c>
      <c r="IQF1217" s="204">
        <v>2</v>
      </c>
      <c r="IQG1217" s="205" t="s">
        <v>237</v>
      </c>
      <c r="IQH1217" s="206">
        <v>119</v>
      </c>
      <c r="IQI1217" s="110">
        <v>213</v>
      </c>
      <c r="IQJ1217" s="147">
        <v>104.09399999999999</v>
      </c>
      <c r="IQK1217" s="109" t="s">
        <v>39</v>
      </c>
      <c r="IQL1217" s="256" t="s">
        <v>26</v>
      </c>
      <c r="IQM1217" s="204">
        <v>7</v>
      </c>
      <c r="IQN1217" s="204">
        <v>2</v>
      </c>
      <c r="IQO1217" s="205" t="s">
        <v>237</v>
      </c>
      <c r="IQP1217" s="206">
        <v>119</v>
      </c>
      <c r="IQQ1217" s="110">
        <v>213</v>
      </c>
      <c r="IQR1217" s="147">
        <v>104.09399999999999</v>
      </c>
      <c r="IQS1217" s="109" t="s">
        <v>39</v>
      </c>
      <c r="IQT1217" s="256" t="s">
        <v>26</v>
      </c>
      <c r="IQU1217" s="204">
        <v>7</v>
      </c>
      <c r="IQV1217" s="204">
        <v>2</v>
      </c>
      <c r="IQW1217" s="205" t="s">
        <v>237</v>
      </c>
      <c r="IQX1217" s="206">
        <v>119</v>
      </c>
      <c r="IQY1217" s="110">
        <v>213</v>
      </c>
      <c r="IQZ1217" s="147">
        <v>104.09399999999999</v>
      </c>
      <c r="IRA1217" s="109" t="s">
        <v>39</v>
      </c>
      <c r="IRB1217" s="256" t="s">
        <v>26</v>
      </c>
      <c r="IRC1217" s="204">
        <v>7</v>
      </c>
      <c r="IRD1217" s="204">
        <v>2</v>
      </c>
      <c r="IRE1217" s="205" t="s">
        <v>237</v>
      </c>
      <c r="IRF1217" s="206">
        <v>119</v>
      </c>
      <c r="IRG1217" s="110">
        <v>213</v>
      </c>
      <c r="IRH1217" s="147">
        <v>104.09399999999999</v>
      </c>
      <c r="IRI1217" s="109" t="s">
        <v>39</v>
      </c>
      <c r="IRJ1217" s="256" t="s">
        <v>26</v>
      </c>
      <c r="IRK1217" s="204">
        <v>7</v>
      </c>
      <c r="IRL1217" s="204">
        <v>2</v>
      </c>
      <c r="IRM1217" s="205" t="s">
        <v>237</v>
      </c>
      <c r="IRN1217" s="206">
        <v>119</v>
      </c>
      <c r="IRO1217" s="110">
        <v>213</v>
      </c>
      <c r="IRP1217" s="147">
        <v>104.09399999999999</v>
      </c>
      <c r="IRQ1217" s="109" t="s">
        <v>39</v>
      </c>
      <c r="IRR1217" s="256" t="s">
        <v>26</v>
      </c>
      <c r="IRS1217" s="204">
        <v>7</v>
      </c>
      <c r="IRT1217" s="204">
        <v>2</v>
      </c>
      <c r="IRU1217" s="205" t="s">
        <v>237</v>
      </c>
      <c r="IRV1217" s="206">
        <v>119</v>
      </c>
      <c r="IRW1217" s="110">
        <v>213</v>
      </c>
      <c r="IRX1217" s="147">
        <v>104.09399999999999</v>
      </c>
      <c r="IRY1217" s="109" t="s">
        <v>39</v>
      </c>
      <c r="IRZ1217" s="256" t="s">
        <v>26</v>
      </c>
      <c r="ISA1217" s="204">
        <v>7</v>
      </c>
      <c r="ISB1217" s="204">
        <v>2</v>
      </c>
      <c r="ISC1217" s="205" t="s">
        <v>237</v>
      </c>
      <c r="ISD1217" s="206">
        <v>119</v>
      </c>
      <c r="ISE1217" s="110">
        <v>213</v>
      </c>
      <c r="ISF1217" s="147">
        <v>104.09399999999999</v>
      </c>
      <c r="ISG1217" s="109" t="s">
        <v>39</v>
      </c>
      <c r="ISH1217" s="256" t="s">
        <v>26</v>
      </c>
      <c r="ISI1217" s="204">
        <v>7</v>
      </c>
      <c r="ISJ1217" s="204">
        <v>2</v>
      </c>
      <c r="ISK1217" s="205" t="s">
        <v>237</v>
      </c>
      <c r="ISL1217" s="206">
        <v>119</v>
      </c>
      <c r="ISM1217" s="110">
        <v>213</v>
      </c>
      <c r="ISN1217" s="147">
        <v>104.09399999999999</v>
      </c>
      <c r="ISO1217" s="109" t="s">
        <v>39</v>
      </c>
      <c r="ISP1217" s="256" t="s">
        <v>26</v>
      </c>
      <c r="ISQ1217" s="204">
        <v>7</v>
      </c>
      <c r="ISR1217" s="204">
        <v>2</v>
      </c>
      <c r="ISS1217" s="205" t="s">
        <v>237</v>
      </c>
      <c r="IST1217" s="206">
        <v>119</v>
      </c>
      <c r="ISU1217" s="110">
        <v>213</v>
      </c>
      <c r="ISV1217" s="147">
        <v>104.09399999999999</v>
      </c>
      <c r="ISW1217" s="109" t="s">
        <v>39</v>
      </c>
      <c r="ISX1217" s="256" t="s">
        <v>26</v>
      </c>
      <c r="ISY1217" s="204">
        <v>7</v>
      </c>
      <c r="ISZ1217" s="204">
        <v>2</v>
      </c>
      <c r="ITA1217" s="205" t="s">
        <v>237</v>
      </c>
      <c r="ITB1217" s="206">
        <v>119</v>
      </c>
      <c r="ITC1217" s="110">
        <v>213</v>
      </c>
      <c r="ITD1217" s="147">
        <v>104.09399999999999</v>
      </c>
      <c r="ITE1217" s="109" t="s">
        <v>39</v>
      </c>
      <c r="ITF1217" s="256" t="s">
        <v>26</v>
      </c>
      <c r="ITG1217" s="204">
        <v>7</v>
      </c>
      <c r="ITH1217" s="204">
        <v>2</v>
      </c>
      <c r="ITI1217" s="205" t="s">
        <v>237</v>
      </c>
      <c r="ITJ1217" s="206">
        <v>119</v>
      </c>
      <c r="ITK1217" s="110">
        <v>213</v>
      </c>
      <c r="ITL1217" s="147">
        <v>104.09399999999999</v>
      </c>
      <c r="ITM1217" s="109" t="s">
        <v>39</v>
      </c>
      <c r="ITN1217" s="256" t="s">
        <v>26</v>
      </c>
      <c r="ITO1217" s="204">
        <v>7</v>
      </c>
      <c r="ITP1217" s="204">
        <v>2</v>
      </c>
      <c r="ITQ1217" s="205" t="s">
        <v>237</v>
      </c>
      <c r="ITR1217" s="206">
        <v>119</v>
      </c>
      <c r="ITS1217" s="110">
        <v>213</v>
      </c>
      <c r="ITT1217" s="147">
        <v>104.09399999999999</v>
      </c>
      <c r="ITU1217" s="109" t="s">
        <v>39</v>
      </c>
      <c r="ITV1217" s="256" t="s">
        <v>26</v>
      </c>
      <c r="ITW1217" s="204">
        <v>7</v>
      </c>
      <c r="ITX1217" s="204">
        <v>2</v>
      </c>
      <c r="ITY1217" s="205" t="s">
        <v>237</v>
      </c>
      <c r="ITZ1217" s="206">
        <v>119</v>
      </c>
      <c r="IUA1217" s="110">
        <v>213</v>
      </c>
      <c r="IUB1217" s="147">
        <v>104.09399999999999</v>
      </c>
      <c r="IUC1217" s="109" t="s">
        <v>39</v>
      </c>
      <c r="IUD1217" s="256" t="s">
        <v>26</v>
      </c>
      <c r="IUE1217" s="204">
        <v>7</v>
      </c>
      <c r="IUF1217" s="204">
        <v>2</v>
      </c>
      <c r="IUG1217" s="205" t="s">
        <v>237</v>
      </c>
      <c r="IUH1217" s="206">
        <v>119</v>
      </c>
      <c r="IUI1217" s="110">
        <v>213</v>
      </c>
      <c r="IUJ1217" s="147">
        <v>104.09399999999999</v>
      </c>
      <c r="IUK1217" s="109" t="s">
        <v>39</v>
      </c>
      <c r="IUL1217" s="256" t="s">
        <v>26</v>
      </c>
      <c r="IUM1217" s="204">
        <v>7</v>
      </c>
      <c r="IUN1217" s="204">
        <v>2</v>
      </c>
      <c r="IUO1217" s="205" t="s">
        <v>237</v>
      </c>
      <c r="IUP1217" s="206">
        <v>119</v>
      </c>
      <c r="IUQ1217" s="110">
        <v>213</v>
      </c>
      <c r="IUR1217" s="147">
        <v>104.09399999999999</v>
      </c>
      <c r="IUS1217" s="109" t="s">
        <v>39</v>
      </c>
      <c r="IUT1217" s="256" t="s">
        <v>26</v>
      </c>
      <c r="IUU1217" s="204">
        <v>7</v>
      </c>
      <c r="IUV1217" s="204">
        <v>2</v>
      </c>
      <c r="IUW1217" s="205" t="s">
        <v>237</v>
      </c>
      <c r="IUX1217" s="206">
        <v>119</v>
      </c>
      <c r="IUY1217" s="110">
        <v>213</v>
      </c>
      <c r="IUZ1217" s="147">
        <v>104.09399999999999</v>
      </c>
      <c r="IVA1217" s="109" t="s">
        <v>39</v>
      </c>
      <c r="IVB1217" s="256" t="s">
        <v>26</v>
      </c>
      <c r="IVC1217" s="204">
        <v>7</v>
      </c>
      <c r="IVD1217" s="204">
        <v>2</v>
      </c>
      <c r="IVE1217" s="205" t="s">
        <v>237</v>
      </c>
      <c r="IVF1217" s="206">
        <v>119</v>
      </c>
      <c r="IVG1217" s="110">
        <v>213</v>
      </c>
      <c r="IVH1217" s="147">
        <v>104.09399999999999</v>
      </c>
      <c r="IVI1217" s="109" t="s">
        <v>39</v>
      </c>
      <c r="IVJ1217" s="256" t="s">
        <v>26</v>
      </c>
      <c r="IVK1217" s="204">
        <v>7</v>
      </c>
      <c r="IVL1217" s="204">
        <v>2</v>
      </c>
      <c r="IVM1217" s="205" t="s">
        <v>237</v>
      </c>
      <c r="IVN1217" s="206">
        <v>119</v>
      </c>
      <c r="IVO1217" s="110">
        <v>213</v>
      </c>
      <c r="IVP1217" s="147">
        <v>104.09399999999999</v>
      </c>
      <c r="IVQ1217" s="109" t="s">
        <v>39</v>
      </c>
      <c r="IVR1217" s="256" t="s">
        <v>26</v>
      </c>
      <c r="IVS1217" s="204">
        <v>7</v>
      </c>
      <c r="IVT1217" s="204">
        <v>2</v>
      </c>
      <c r="IVU1217" s="205" t="s">
        <v>237</v>
      </c>
      <c r="IVV1217" s="206">
        <v>119</v>
      </c>
      <c r="IVW1217" s="110">
        <v>213</v>
      </c>
      <c r="IVX1217" s="147">
        <v>104.09399999999999</v>
      </c>
      <c r="IVY1217" s="109" t="s">
        <v>39</v>
      </c>
      <c r="IVZ1217" s="256" t="s">
        <v>26</v>
      </c>
      <c r="IWA1217" s="204">
        <v>7</v>
      </c>
      <c r="IWB1217" s="204">
        <v>2</v>
      </c>
      <c r="IWC1217" s="205" t="s">
        <v>237</v>
      </c>
      <c r="IWD1217" s="206">
        <v>119</v>
      </c>
      <c r="IWE1217" s="110">
        <v>213</v>
      </c>
      <c r="IWF1217" s="147">
        <v>104.09399999999999</v>
      </c>
      <c r="IWG1217" s="109" t="s">
        <v>39</v>
      </c>
      <c r="IWH1217" s="256" t="s">
        <v>26</v>
      </c>
      <c r="IWI1217" s="204">
        <v>7</v>
      </c>
      <c r="IWJ1217" s="204">
        <v>2</v>
      </c>
      <c r="IWK1217" s="205" t="s">
        <v>237</v>
      </c>
      <c r="IWL1217" s="206">
        <v>119</v>
      </c>
      <c r="IWM1217" s="110">
        <v>213</v>
      </c>
      <c r="IWN1217" s="147">
        <v>104.09399999999999</v>
      </c>
      <c r="IWO1217" s="109" t="s">
        <v>39</v>
      </c>
      <c r="IWP1217" s="256" t="s">
        <v>26</v>
      </c>
      <c r="IWQ1217" s="204">
        <v>7</v>
      </c>
      <c r="IWR1217" s="204">
        <v>2</v>
      </c>
      <c r="IWS1217" s="205" t="s">
        <v>237</v>
      </c>
      <c r="IWT1217" s="206">
        <v>119</v>
      </c>
      <c r="IWU1217" s="110">
        <v>213</v>
      </c>
      <c r="IWV1217" s="147">
        <v>104.09399999999999</v>
      </c>
      <c r="IWW1217" s="109" t="s">
        <v>39</v>
      </c>
      <c r="IWX1217" s="256" t="s">
        <v>26</v>
      </c>
      <c r="IWY1217" s="204">
        <v>7</v>
      </c>
      <c r="IWZ1217" s="204">
        <v>2</v>
      </c>
      <c r="IXA1217" s="205" t="s">
        <v>237</v>
      </c>
      <c r="IXB1217" s="206">
        <v>119</v>
      </c>
      <c r="IXC1217" s="110">
        <v>213</v>
      </c>
      <c r="IXD1217" s="147">
        <v>104.09399999999999</v>
      </c>
      <c r="IXE1217" s="109" t="s">
        <v>39</v>
      </c>
      <c r="IXF1217" s="256" t="s">
        <v>26</v>
      </c>
      <c r="IXG1217" s="204">
        <v>7</v>
      </c>
      <c r="IXH1217" s="204">
        <v>2</v>
      </c>
      <c r="IXI1217" s="205" t="s">
        <v>237</v>
      </c>
      <c r="IXJ1217" s="206">
        <v>119</v>
      </c>
      <c r="IXK1217" s="110">
        <v>213</v>
      </c>
      <c r="IXL1217" s="147">
        <v>104.09399999999999</v>
      </c>
      <c r="IXM1217" s="109" t="s">
        <v>39</v>
      </c>
      <c r="IXN1217" s="256" t="s">
        <v>26</v>
      </c>
      <c r="IXO1217" s="204">
        <v>7</v>
      </c>
      <c r="IXP1217" s="204">
        <v>2</v>
      </c>
      <c r="IXQ1217" s="205" t="s">
        <v>237</v>
      </c>
      <c r="IXR1217" s="206">
        <v>119</v>
      </c>
      <c r="IXS1217" s="110">
        <v>213</v>
      </c>
      <c r="IXT1217" s="147">
        <v>104.09399999999999</v>
      </c>
      <c r="IXU1217" s="109" t="s">
        <v>39</v>
      </c>
      <c r="IXV1217" s="256" t="s">
        <v>26</v>
      </c>
      <c r="IXW1217" s="204">
        <v>7</v>
      </c>
      <c r="IXX1217" s="204">
        <v>2</v>
      </c>
      <c r="IXY1217" s="205" t="s">
        <v>237</v>
      </c>
      <c r="IXZ1217" s="206">
        <v>119</v>
      </c>
      <c r="IYA1217" s="110">
        <v>213</v>
      </c>
      <c r="IYB1217" s="147">
        <v>104.09399999999999</v>
      </c>
      <c r="IYC1217" s="109" t="s">
        <v>39</v>
      </c>
      <c r="IYD1217" s="256" t="s">
        <v>26</v>
      </c>
      <c r="IYE1217" s="204">
        <v>7</v>
      </c>
      <c r="IYF1217" s="204">
        <v>2</v>
      </c>
      <c r="IYG1217" s="205" t="s">
        <v>237</v>
      </c>
      <c r="IYH1217" s="206">
        <v>119</v>
      </c>
      <c r="IYI1217" s="110">
        <v>213</v>
      </c>
      <c r="IYJ1217" s="147">
        <v>104.09399999999999</v>
      </c>
      <c r="IYK1217" s="109" t="s">
        <v>39</v>
      </c>
      <c r="IYL1217" s="256" t="s">
        <v>26</v>
      </c>
      <c r="IYM1217" s="204">
        <v>7</v>
      </c>
      <c r="IYN1217" s="204">
        <v>2</v>
      </c>
      <c r="IYO1217" s="205" t="s">
        <v>237</v>
      </c>
      <c r="IYP1217" s="206">
        <v>119</v>
      </c>
      <c r="IYQ1217" s="110">
        <v>213</v>
      </c>
      <c r="IYR1217" s="147">
        <v>104.09399999999999</v>
      </c>
      <c r="IYS1217" s="109" t="s">
        <v>39</v>
      </c>
      <c r="IYT1217" s="256" t="s">
        <v>26</v>
      </c>
      <c r="IYU1217" s="204">
        <v>7</v>
      </c>
      <c r="IYV1217" s="204">
        <v>2</v>
      </c>
      <c r="IYW1217" s="205" t="s">
        <v>237</v>
      </c>
      <c r="IYX1217" s="206">
        <v>119</v>
      </c>
      <c r="IYY1217" s="110">
        <v>213</v>
      </c>
      <c r="IYZ1217" s="147">
        <v>104.09399999999999</v>
      </c>
      <c r="IZA1217" s="109" t="s">
        <v>39</v>
      </c>
      <c r="IZB1217" s="256" t="s">
        <v>26</v>
      </c>
      <c r="IZC1217" s="204">
        <v>7</v>
      </c>
      <c r="IZD1217" s="204">
        <v>2</v>
      </c>
      <c r="IZE1217" s="205" t="s">
        <v>237</v>
      </c>
      <c r="IZF1217" s="206">
        <v>119</v>
      </c>
      <c r="IZG1217" s="110">
        <v>213</v>
      </c>
      <c r="IZH1217" s="147">
        <v>104.09399999999999</v>
      </c>
      <c r="IZI1217" s="109" t="s">
        <v>39</v>
      </c>
      <c r="IZJ1217" s="256" t="s">
        <v>26</v>
      </c>
      <c r="IZK1217" s="204">
        <v>7</v>
      </c>
      <c r="IZL1217" s="204">
        <v>2</v>
      </c>
      <c r="IZM1217" s="205" t="s">
        <v>237</v>
      </c>
      <c r="IZN1217" s="206">
        <v>119</v>
      </c>
      <c r="IZO1217" s="110">
        <v>213</v>
      </c>
      <c r="IZP1217" s="147">
        <v>104.09399999999999</v>
      </c>
      <c r="IZQ1217" s="109" t="s">
        <v>39</v>
      </c>
      <c r="IZR1217" s="256" t="s">
        <v>26</v>
      </c>
      <c r="IZS1217" s="204">
        <v>7</v>
      </c>
      <c r="IZT1217" s="204">
        <v>2</v>
      </c>
      <c r="IZU1217" s="205" t="s">
        <v>237</v>
      </c>
      <c r="IZV1217" s="206">
        <v>119</v>
      </c>
      <c r="IZW1217" s="110">
        <v>213</v>
      </c>
      <c r="IZX1217" s="147">
        <v>104.09399999999999</v>
      </c>
      <c r="IZY1217" s="109" t="s">
        <v>39</v>
      </c>
      <c r="IZZ1217" s="256" t="s">
        <v>26</v>
      </c>
      <c r="JAA1217" s="204">
        <v>7</v>
      </c>
      <c r="JAB1217" s="204">
        <v>2</v>
      </c>
      <c r="JAC1217" s="205" t="s">
        <v>237</v>
      </c>
      <c r="JAD1217" s="206">
        <v>119</v>
      </c>
      <c r="JAE1217" s="110">
        <v>213</v>
      </c>
      <c r="JAF1217" s="147">
        <v>104.09399999999999</v>
      </c>
      <c r="JAG1217" s="109" t="s">
        <v>39</v>
      </c>
      <c r="JAH1217" s="256" t="s">
        <v>26</v>
      </c>
      <c r="JAI1217" s="204">
        <v>7</v>
      </c>
      <c r="JAJ1217" s="204">
        <v>2</v>
      </c>
      <c r="JAK1217" s="205" t="s">
        <v>237</v>
      </c>
      <c r="JAL1217" s="206">
        <v>119</v>
      </c>
      <c r="JAM1217" s="110">
        <v>213</v>
      </c>
      <c r="JAN1217" s="147">
        <v>104.09399999999999</v>
      </c>
      <c r="JAO1217" s="109" t="s">
        <v>39</v>
      </c>
      <c r="JAP1217" s="256" t="s">
        <v>26</v>
      </c>
      <c r="JAQ1217" s="204">
        <v>7</v>
      </c>
      <c r="JAR1217" s="204">
        <v>2</v>
      </c>
      <c r="JAS1217" s="205" t="s">
        <v>237</v>
      </c>
      <c r="JAT1217" s="206">
        <v>119</v>
      </c>
      <c r="JAU1217" s="110">
        <v>213</v>
      </c>
      <c r="JAV1217" s="147">
        <v>104.09399999999999</v>
      </c>
      <c r="JAW1217" s="109" t="s">
        <v>39</v>
      </c>
      <c r="JAX1217" s="256" t="s">
        <v>26</v>
      </c>
      <c r="JAY1217" s="204">
        <v>7</v>
      </c>
      <c r="JAZ1217" s="204">
        <v>2</v>
      </c>
      <c r="JBA1217" s="205" t="s">
        <v>237</v>
      </c>
      <c r="JBB1217" s="206">
        <v>119</v>
      </c>
      <c r="JBC1217" s="110">
        <v>213</v>
      </c>
      <c r="JBD1217" s="147">
        <v>104.09399999999999</v>
      </c>
      <c r="JBE1217" s="109" t="s">
        <v>39</v>
      </c>
      <c r="JBF1217" s="256" t="s">
        <v>26</v>
      </c>
      <c r="JBG1217" s="204">
        <v>7</v>
      </c>
      <c r="JBH1217" s="204">
        <v>2</v>
      </c>
      <c r="JBI1217" s="205" t="s">
        <v>237</v>
      </c>
      <c r="JBJ1217" s="206">
        <v>119</v>
      </c>
      <c r="JBK1217" s="110">
        <v>213</v>
      </c>
      <c r="JBL1217" s="147">
        <v>104.09399999999999</v>
      </c>
      <c r="JBM1217" s="109" t="s">
        <v>39</v>
      </c>
      <c r="JBN1217" s="256" t="s">
        <v>26</v>
      </c>
      <c r="JBO1217" s="204">
        <v>7</v>
      </c>
      <c r="JBP1217" s="204">
        <v>2</v>
      </c>
      <c r="JBQ1217" s="205" t="s">
        <v>237</v>
      </c>
      <c r="JBR1217" s="206">
        <v>119</v>
      </c>
      <c r="JBS1217" s="110">
        <v>213</v>
      </c>
      <c r="JBT1217" s="147">
        <v>104.09399999999999</v>
      </c>
      <c r="JBU1217" s="109" t="s">
        <v>39</v>
      </c>
      <c r="JBV1217" s="256" t="s">
        <v>26</v>
      </c>
      <c r="JBW1217" s="204">
        <v>7</v>
      </c>
      <c r="JBX1217" s="204">
        <v>2</v>
      </c>
      <c r="JBY1217" s="205" t="s">
        <v>237</v>
      </c>
      <c r="JBZ1217" s="206">
        <v>119</v>
      </c>
      <c r="JCA1217" s="110">
        <v>213</v>
      </c>
      <c r="JCB1217" s="147">
        <v>104.09399999999999</v>
      </c>
      <c r="JCC1217" s="109" t="s">
        <v>39</v>
      </c>
      <c r="JCD1217" s="256" t="s">
        <v>26</v>
      </c>
      <c r="JCE1217" s="204">
        <v>7</v>
      </c>
      <c r="JCF1217" s="204">
        <v>2</v>
      </c>
      <c r="JCG1217" s="205" t="s">
        <v>237</v>
      </c>
      <c r="JCH1217" s="206">
        <v>119</v>
      </c>
      <c r="JCI1217" s="110">
        <v>213</v>
      </c>
      <c r="JCJ1217" s="147">
        <v>104.09399999999999</v>
      </c>
      <c r="JCK1217" s="109" t="s">
        <v>39</v>
      </c>
      <c r="JCL1217" s="256" t="s">
        <v>26</v>
      </c>
      <c r="JCM1217" s="204">
        <v>7</v>
      </c>
      <c r="JCN1217" s="204">
        <v>2</v>
      </c>
      <c r="JCO1217" s="205" t="s">
        <v>237</v>
      </c>
      <c r="JCP1217" s="206">
        <v>119</v>
      </c>
      <c r="JCQ1217" s="110">
        <v>213</v>
      </c>
      <c r="JCR1217" s="147">
        <v>104.09399999999999</v>
      </c>
      <c r="JCS1217" s="109" t="s">
        <v>39</v>
      </c>
      <c r="JCT1217" s="256" t="s">
        <v>26</v>
      </c>
      <c r="JCU1217" s="204">
        <v>7</v>
      </c>
      <c r="JCV1217" s="204">
        <v>2</v>
      </c>
      <c r="JCW1217" s="205" t="s">
        <v>237</v>
      </c>
      <c r="JCX1217" s="206">
        <v>119</v>
      </c>
      <c r="JCY1217" s="110">
        <v>213</v>
      </c>
      <c r="JCZ1217" s="147">
        <v>104.09399999999999</v>
      </c>
      <c r="JDA1217" s="109" t="s">
        <v>39</v>
      </c>
      <c r="JDB1217" s="256" t="s">
        <v>26</v>
      </c>
      <c r="JDC1217" s="204">
        <v>7</v>
      </c>
      <c r="JDD1217" s="204">
        <v>2</v>
      </c>
      <c r="JDE1217" s="205" t="s">
        <v>237</v>
      </c>
      <c r="JDF1217" s="206">
        <v>119</v>
      </c>
      <c r="JDG1217" s="110">
        <v>213</v>
      </c>
      <c r="JDH1217" s="147">
        <v>104.09399999999999</v>
      </c>
      <c r="JDI1217" s="109" t="s">
        <v>39</v>
      </c>
      <c r="JDJ1217" s="256" t="s">
        <v>26</v>
      </c>
      <c r="JDK1217" s="204">
        <v>7</v>
      </c>
      <c r="JDL1217" s="204">
        <v>2</v>
      </c>
      <c r="JDM1217" s="205" t="s">
        <v>237</v>
      </c>
      <c r="JDN1217" s="206">
        <v>119</v>
      </c>
      <c r="JDO1217" s="110">
        <v>213</v>
      </c>
      <c r="JDP1217" s="147">
        <v>104.09399999999999</v>
      </c>
      <c r="JDQ1217" s="109" t="s">
        <v>39</v>
      </c>
      <c r="JDR1217" s="256" t="s">
        <v>26</v>
      </c>
      <c r="JDS1217" s="204">
        <v>7</v>
      </c>
      <c r="JDT1217" s="204">
        <v>2</v>
      </c>
      <c r="JDU1217" s="205" t="s">
        <v>237</v>
      </c>
      <c r="JDV1217" s="206">
        <v>119</v>
      </c>
      <c r="JDW1217" s="110">
        <v>213</v>
      </c>
      <c r="JDX1217" s="147">
        <v>104.09399999999999</v>
      </c>
      <c r="JDY1217" s="109" t="s">
        <v>39</v>
      </c>
      <c r="JDZ1217" s="256" t="s">
        <v>26</v>
      </c>
      <c r="JEA1217" s="204">
        <v>7</v>
      </c>
      <c r="JEB1217" s="204">
        <v>2</v>
      </c>
      <c r="JEC1217" s="205" t="s">
        <v>237</v>
      </c>
      <c r="JED1217" s="206">
        <v>119</v>
      </c>
      <c r="JEE1217" s="110">
        <v>213</v>
      </c>
      <c r="JEF1217" s="147">
        <v>104.09399999999999</v>
      </c>
      <c r="JEG1217" s="109" t="s">
        <v>39</v>
      </c>
      <c r="JEH1217" s="256" t="s">
        <v>26</v>
      </c>
      <c r="JEI1217" s="204">
        <v>7</v>
      </c>
      <c r="JEJ1217" s="204">
        <v>2</v>
      </c>
      <c r="JEK1217" s="205" t="s">
        <v>237</v>
      </c>
      <c r="JEL1217" s="206">
        <v>119</v>
      </c>
      <c r="JEM1217" s="110">
        <v>213</v>
      </c>
      <c r="JEN1217" s="147">
        <v>104.09399999999999</v>
      </c>
      <c r="JEO1217" s="109" t="s">
        <v>39</v>
      </c>
      <c r="JEP1217" s="256" t="s">
        <v>26</v>
      </c>
      <c r="JEQ1217" s="204">
        <v>7</v>
      </c>
      <c r="JER1217" s="204">
        <v>2</v>
      </c>
      <c r="JES1217" s="205" t="s">
        <v>237</v>
      </c>
      <c r="JET1217" s="206">
        <v>119</v>
      </c>
      <c r="JEU1217" s="110">
        <v>213</v>
      </c>
      <c r="JEV1217" s="147">
        <v>104.09399999999999</v>
      </c>
      <c r="JEW1217" s="109" t="s">
        <v>39</v>
      </c>
      <c r="JEX1217" s="256" t="s">
        <v>26</v>
      </c>
      <c r="JEY1217" s="204">
        <v>7</v>
      </c>
      <c r="JEZ1217" s="204">
        <v>2</v>
      </c>
      <c r="JFA1217" s="205" t="s">
        <v>237</v>
      </c>
      <c r="JFB1217" s="206">
        <v>119</v>
      </c>
      <c r="JFC1217" s="110">
        <v>213</v>
      </c>
      <c r="JFD1217" s="147">
        <v>104.09399999999999</v>
      </c>
      <c r="JFE1217" s="109" t="s">
        <v>39</v>
      </c>
      <c r="JFF1217" s="256" t="s">
        <v>26</v>
      </c>
      <c r="JFG1217" s="204">
        <v>7</v>
      </c>
      <c r="JFH1217" s="204">
        <v>2</v>
      </c>
      <c r="JFI1217" s="205" t="s">
        <v>237</v>
      </c>
      <c r="JFJ1217" s="206">
        <v>119</v>
      </c>
      <c r="JFK1217" s="110">
        <v>213</v>
      </c>
      <c r="JFL1217" s="147">
        <v>104.09399999999999</v>
      </c>
      <c r="JFM1217" s="109" t="s">
        <v>39</v>
      </c>
      <c r="JFN1217" s="256" t="s">
        <v>26</v>
      </c>
      <c r="JFO1217" s="204">
        <v>7</v>
      </c>
      <c r="JFP1217" s="204">
        <v>2</v>
      </c>
      <c r="JFQ1217" s="205" t="s">
        <v>237</v>
      </c>
      <c r="JFR1217" s="206">
        <v>119</v>
      </c>
      <c r="JFS1217" s="110">
        <v>213</v>
      </c>
      <c r="JFT1217" s="147">
        <v>104.09399999999999</v>
      </c>
      <c r="JFU1217" s="109" t="s">
        <v>39</v>
      </c>
      <c r="JFV1217" s="256" t="s">
        <v>26</v>
      </c>
      <c r="JFW1217" s="204">
        <v>7</v>
      </c>
      <c r="JFX1217" s="204">
        <v>2</v>
      </c>
      <c r="JFY1217" s="205" t="s">
        <v>237</v>
      </c>
      <c r="JFZ1217" s="206">
        <v>119</v>
      </c>
      <c r="JGA1217" s="110">
        <v>213</v>
      </c>
      <c r="JGB1217" s="147">
        <v>104.09399999999999</v>
      </c>
      <c r="JGC1217" s="109" t="s">
        <v>39</v>
      </c>
      <c r="JGD1217" s="256" t="s">
        <v>26</v>
      </c>
      <c r="JGE1217" s="204">
        <v>7</v>
      </c>
      <c r="JGF1217" s="204">
        <v>2</v>
      </c>
      <c r="JGG1217" s="205" t="s">
        <v>237</v>
      </c>
      <c r="JGH1217" s="206">
        <v>119</v>
      </c>
      <c r="JGI1217" s="110">
        <v>213</v>
      </c>
      <c r="JGJ1217" s="147">
        <v>104.09399999999999</v>
      </c>
      <c r="JGK1217" s="109" t="s">
        <v>39</v>
      </c>
      <c r="JGL1217" s="256" t="s">
        <v>26</v>
      </c>
      <c r="JGM1217" s="204">
        <v>7</v>
      </c>
      <c r="JGN1217" s="204">
        <v>2</v>
      </c>
      <c r="JGO1217" s="205" t="s">
        <v>237</v>
      </c>
      <c r="JGP1217" s="206">
        <v>119</v>
      </c>
      <c r="JGQ1217" s="110">
        <v>213</v>
      </c>
      <c r="JGR1217" s="147">
        <v>104.09399999999999</v>
      </c>
      <c r="JGS1217" s="109" t="s">
        <v>39</v>
      </c>
      <c r="JGT1217" s="256" t="s">
        <v>26</v>
      </c>
      <c r="JGU1217" s="204">
        <v>7</v>
      </c>
      <c r="JGV1217" s="204">
        <v>2</v>
      </c>
      <c r="JGW1217" s="205" t="s">
        <v>237</v>
      </c>
      <c r="JGX1217" s="206">
        <v>119</v>
      </c>
      <c r="JGY1217" s="110">
        <v>213</v>
      </c>
      <c r="JGZ1217" s="147">
        <v>104.09399999999999</v>
      </c>
      <c r="JHA1217" s="109" t="s">
        <v>39</v>
      </c>
      <c r="JHB1217" s="256" t="s">
        <v>26</v>
      </c>
      <c r="JHC1217" s="204">
        <v>7</v>
      </c>
      <c r="JHD1217" s="204">
        <v>2</v>
      </c>
      <c r="JHE1217" s="205" t="s">
        <v>237</v>
      </c>
      <c r="JHF1217" s="206">
        <v>119</v>
      </c>
      <c r="JHG1217" s="110">
        <v>213</v>
      </c>
      <c r="JHH1217" s="147">
        <v>104.09399999999999</v>
      </c>
      <c r="JHI1217" s="109" t="s">
        <v>39</v>
      </c>
      <c r="JHJ1217" s="256" t="s">
        <v>26</v>
      </c>
      <c r="JHK1217" s="204">
        <v>7</v>
      </c>
      <c r="JHL1217" s="204">
        <v>2</v>
      </c>
      <c r="JHM1217" s="205" t="s">
        <v>237</v>
      </c>
      <c r="JHN1217" s="206">
        <v>119</v>
      </c>
      <c r="JHO1217" s="110">
        <v>213</v>
      </c>
      <c r="JHP1217" s="147">
        <v>104.09399999999999</v>
      </c>
      <c r="JHQ1217" s="109" t="s">
        <v>39</v>
      </c>
      <c r="JHR1217" s="256" t="s">
        <v>26</v>
      </c>
      <c r="JHS1217" s="204">
        <v>7</v>
      </c>
      <c r="JHT1217" s="204">
        <v>2</v>
      </c>
      <c r="JHU1217" s="205" t="s">
        <v>237</v>
      </c>
      <c r="JHV1217" s="206">
        <v>119</v>
      </c>
      <c r="JHW1217" s="110">
        <v>213</v>
      </c>
      <c r="JHX1217" s="147">
        <v>104.09399999999999</v>
      </c>
      <c r="JHY1217" s="109" t="s">
        <v>39</v>
      </c>
      <c r="JHZ1217" s="256" t="s">
        <v>26</v>
      </c>
      <c r="JIA1217" s="204">
        <v>7</v>
      </c>
      <c r="JIB1217" s="204">
        <v>2</v>
      </c>
      <c r="JIC1217" s="205" t="s">
        <v>237</v>
      </c>
      <c r="JID1217" s="206">
        <v>119</v>
      </c>
      <c r="JIE1217" s="110">
        <v>213</v>
      </c>
      <c r="JIF1217" s="147">
        <v>104.09399999999999</v>
      </c>
      <c r="JIG1217" s="109" t="s">
        <v>39</v>
      </c>
      <c r="JIH1217" s="256" t="s">
        <v>26</v>
      </c>
      <c r="JII1217" s="204">
        <v>7</v>
      </c>
      <c r="JIJ1217" s="204">
        <v>2</v>
      </c>
      <c r="JIK1217" s="205" t="s">
        <v>237</v>
      </c>
      <c r="JIL1217" s="206">
        <v>119</v>
      </c>
      <c r="JIM1217" s="110">
        <v>213</v>
      </c>
      <c r="JIN1217" s="147">
        <v>104.09399999999999</v>
      </c>
      <c r="JIO1217" s="109" t="s">
        <v>39</v>
      </c>
      <c r="JIP1217" s="256" t="s">
        <v>26</v>
      </c>
      <c r="JIQ1217" s="204">
        <v>7</v>
      </c>
      <c r="JIR1217" s="204">
        <v>2</v>
      </c>
      <c r="JIS1217" s="205" t="s">
        <v>237</v>
      </c>
      <c r="JIT1217" s="206">
        <v>119</v>
      </c>
      <c r="JIU1217" s="110">
        <v>213</v>
      </c>
      <c r="JIV1217" s="147">
        <v>104.09399999999999</v>
      </c>
      <c r="JIW1217" s="109" t="s">
        <v>39</v>
      </c>
      <c r="JIX1217" s="256" t="s">
        <v>26</v>
      </c>
      <c r="JIY1217" s="204">
        <v>7</v>
      </c>
      <c r="JIZ1217" s="204">
        <v>2</v>
      </c>
      <c r="JJA1217" s="205" t="s">
        <v>237</v>
      </c>
      <c r="JJB1217" s="206">
        <v>119</v>
      </c>
      <c r="JJC1217" s="110">
        <v>213</v>
      </c>
      <c r="JJD1217" s="147">
        <v>104.09399999999999</v>
      </c>
      <c r="JJE1217" s="109" t="s">
        <v>39</v>
      </c>
      <c r="JJF1217" s="256" t="s">
        <v>26</v>
      </c>
      <c r="JJG1217" s="204">
        <v>7</v>
      </c>
      <c r="JJH1217" s="204">
        <v>2</v>
      </c>
      <c r="JJI1217" s="205" t="s">
        <v>237</v>
      </c>
      <c r="JJJ1217" s="206">
        <v>119</v>
      </c>
      <c r="JJK1217" s="110">
        <v>213</v>
      </c>
      <c r="JJL1217" s="147">
        <v>104.09399999999999</v>
      </c>
      <c r="JJM1217" s="109" t="s">
        <v>39</v>
      </c>
      <c r="JJN1217" s="256" t="s">
        <v>26</v>
      </c>
      <c r="JJO1217" s="204">
        <v>7</v>
      </c>
      <c r="JJP1217" s="204">
        <v>2</v>
      </c>
      <c r="JJQ1217" s="205" t="s">
        <v>237</v>
      </c>
      <c r="JJR1217" s="206">
        <v>119</v>
      </c>
      <c r="JJS1217" s="110">
        <v>213</v>
      </c>
      <c r="JJT1217" s="147">
        <v>104.09399999999999</v>
      </c>
      <c r="JJU1217" s="109" t="s">
        <v>39</v>
      </c>
      <c r="JJV1217" s="256" t="s">
        <v>26</v>
      </c>
      <c r="JJW1217" s="204">
        <v>7</v>
      </c>
      <c r="JJX1217" s="204">
        <v>2</v>
      </c>
      <c r="JJY1217" s="205" t="s">
        <v>237</v>
      </c>
      <c r="JJZ1217" s="206">
        <v>119</v>
      </c>
      <c r="JKA1217" s="110">
        <v>213</v>
      </c>
      <c r="JKB1217" s="147">
        <v>104.09399999999999</v>
      </c>
      <c r="JKC1217" s="109" t="s">
        <v>39</v>
      </c>
      <c r="JKD1217" s="256" t="s">
        <v>26</v>
      </c>
      <c r="JKE1217" s="204">
        <v>7</v>
      </c>
      <c r="JKF1217" s="204">
        <v>2</v>
      </c>
      <c r="JKG1217" s="205" t="s">
        <v>237</v>
      </c>
      <c r="JKH1217" s="206">
        <v>119</v>
      </c>
      <c r="JKI1217" s="110">
        <v>213</v>
      </c>
      <c r="JKJ1217" s="147">
        <v>104.09399999999999</v>
      </c>
      <c r="JKK1217" s="109" t="s">
        <v>39</v>
      </c>
      <c r="JKL1217" s="256" t="s">
        <v>26</v>
      </c>
      <c r="JKM1217" s="204">
        <v>7</v>
      </c>
      <c r="JKN1217" s="204">
        <v>2</v>
      </c>
      <c r="JKO1217" s="205" t="s">
        <v>237</v>
      </c>
      <c r="JKP1217" s="206">
        <v>119</v>
      </c>
      <c r="JKQ1217" s="110">
        <v>213</v>
      </c>
      <c r="JKR1217" s="147">
        <v>104.09399999999999</v>
      </c>
      <c r="JKS1217" s="109" t="s">
        <v>39</v>
      </c>
      <c r="JKT1217" s="256" t="s">
        <v>26</v>
      </c>
      <c r="JKU1217" s="204">
        <v>7</v>
      </c>
      <c r="JKV1217" s="204">
        <v>2</v>
      </c>
      <c r="JKW1217" s="205" t="s">
        <v>237</v>
      </c>
      <c r="JKX1217" s="206">
        <v>119</v>
      </c>
      <c r="JKY1217" s="110">
        <v>213</v>
      </c>
      <c r="JKZ1217" s="147">
        <v>104.09399999999999</v>
      </c>
      <c r="JLA1217" s="109" t="s">
        <v>39</v>
      </c>
      <c r="JLB1217" s="256" t="s">
        <v>26</v>
      </c>
      <c r="JLC1217" s="204">
        <v>7</v>
      </c>
      <c r="JLD1217" s="204">
        <v>2</v>
      </c>
      <c r="JLE1217" s="205" t="s">
        <v>237</v>
      </c>
      <c r="JLF1217" s="206">
        <v>119</v>
      </c>
      <c r="JLG1217" s="110">
        <v>213</v>
      </c>
      <c r="JLH1217" s="147">
        <v>104.09399999999999</v>
      </c>
      <c r="JLI1217" s="109" t="s">
        <v>39</v>
      </c>
      <c r="JLJ1217" s="256" t="s">
        <v>26</v>
      </c>
      <c r="JLK1217" s="204">
        <v>7</v>
      </c>
      <c r="JLL1217" s="204">
        <v>2</v>
      </c>
      <c r="JLM1217" s="205" t="s">
        <v>237</v>
      </c>
      <c r="JLN1217" s="206">
        <v>119</v>
      </c>
      <c r="JLO1217" s="110">
        <v>213</v>
      </c>
      <c r="JLP1217" s="147">
        <v>104.09399999999999</v>
      </c>
      <c r="JLQ1217" s="109" t="s">
        <v>39</v>
      </c>
      <c r="JLR1217" s="256" t="s">
        <v>26</v>
      </c>
      <c r="JLS1217" s="204">
        <v>7</v>
      </c>
      <c r="JLT1217" s="204">
        <v>2</v>
      </c>
      <c r="JLU1217" s="205" t="s">
        <v>237</v>
      </c>
      <c r="JLV1217" s="206">
        <v>119</v>
      </c>
      <c r="JLW1217" s="110">
        <v>213</v>
      </c>
      <c r="JLX1217" s="147">
        <v>104.09399999999999</v>
      </c>
      <c r="JLY1217" s="109" t="s">
        <v>39</v>
      </c>
      <c r="JLZ1217" s="256" t="s">
        <v>26</v>
      </c>
      <c r="JMA1217" s="204">
        <v>7</v>
      </c>
      <c r="JMB1217" s="204">
        <v>2</v>
      </c>
      <c r="JMC1217" s="205" t="s">
        <v>237</v>
      </c>
      <c r="JMD1217" s="206">
        <v>119</v>
      </c>
      <c r="JME1217" s="110">
        <v>213</v>
      </c>
      <c r="JMF1217" s="147">
        <v>104.09399999999999</v>
      </c>
      <c r="JMG1217" s="109" t="s">
        <v>39</v>
      </c>
      <c r="JMH1217" s="256" t="s">
        <v>26</v>
      </c>
      <c r="JMI1217" s="204">
        <v>7</v>
      </c>
      <c r="JMJ1217" s="204">
        <v>2</v>
      </c>
      <c r="JMK1217" s="205" t="s">
        <v>237</v>
      </c>
      <c r="JML1217" s="206">
        <v>119</v>
      </c>
      <c r="JMM1217" s="110">
        <v>213</v>
      </c>
      <c r="JMN1217" s="147">
        <v>104.09399999999999</v>
      </c>
      <c r="JMO1217" s="109" t="s">
        <v>39</v>
      </c>
      <c r="JMP1217" s="256" t="s">
        <v>26</v>
      </c>
      <c r="JMQ1217" s="204">
        <v>7</v>
      </c>
      <c r="JMR1217" s="204">
        <v>2</v>
      </c>
      <c r="JMS1217" s="205" t="s">
        <v>237</v>
      </c>
      <c r="JMT1217" s="206">
        <v>119</v>
      </c>
      <c r="JMU1217" s="110">
        <v>213</v>
      </c>
      <c r="JMV1217" s="147">
        <v>104.09399999999999</v>
      </c>
      <c r="JMW1217" s="109" t="s">
        <v>39</v>
      </c>
      <c r="JMX1217" s="256" t="s">
        <v>26</v>
      </c>
      <c r="JMY1217" s="204">
        <v>7</v>
      </c>
      <c r="JMZ1217" s="204">
        <v>2</v>
      </c>
      <c r="JNA1217" s="205" t="s">
        <v>237</v>
      </c>
      <c r="JNB1217" s="206">
        <v>119</v>
      </c>
      <c r="JNC1217" s="110">
        <v>213</v>
      </c>
      <c r="JND1217" s="147">
        <v>104.09399999999999</v>
      </c>
      <c r="JNE1217" s="109" t="s">
        <v>39</v>
      </c>
      <c r="JNF1217" s="256" t="s">
        <v>26</v>
      </c>
      <c r="JNG1217" s="204">
        <v>7</v>
      </c>
      <c r="JNH1217" s="204">
        <v>2</v>
      </c>
      <c r="JNI1217" s="205" t="s">
        <v>237</v>
      </c>
      <c r="JNJ1217" s="206">
        <v>119</v>
      </c>
      <c r="JNK1217" s="110">
        <v>213</v>
      </c>
      <c r="JNL1217" s="147">
        <v>104.09399999999999</v>
      </c>
      <c r="JNM1217" s="109" t="s">
        <v>39</v>
      </c>
      <c r="JNN1217" s="256" t="s">
        <v>26</v>
      </c>
      <c r="JNO1217" s="204">
        <v>7</v>
      </c>
      <c r="JNP1217" s="204">
        <v>2</v>
      </c>
      <c r="JNQ1217" s="205" t="s">
        <v>237</v>
      </c>
      <c r="JNR1217" s="206">
        <v>119</v>
      </c>
      <c r="JNS1217" s="110">
        <v>213</v>
      </c>
      <c r="JNT1217" s="147">
        <v>104.09399999999999</v>
      </c>
      <c r="JNU1217" s="109" t="s">
        <v>39</v>
      </c>
      <c r="JNV1217" s="256" t="s">
        <v>26</v>
      </c>
      <c r="JNW1217" s="204">
        <v>7</v>
      </c>
      <c r="JNX1217" s="204">
        <v>2</v>
      </c>
      <c r="JNY1217" s="205" t="s">
        <v>237</v>
      </c>
      <c r="JNZ1217" s="206">
        <v>119</v>
      </c>
      <c r="JOA1217" s="110">
        <v>213</v>
      </c>
      <c r="JOB1217" s="147">
        <v>104.09399999999999</v>
      </c>
      <c r="JOC1217" s="109" t="s">
        <v>39</v>
      </c>
      <c r="JOD1217" s="256" t="s">
        <v>26</v>
      </c>
      <c r="JOE1217" s="204">
        <v>7</v>
      </c>
      <c r="JOF1217" s="204">
        <v>2</v>
      </c>
      <c r="JOG1217" s="205" t="s">
        <v>237</v>
      </c>
      <c r="JOH1217" s="206">
        <v>119</v>
      </c>
      <c r="JOI1217" s="110">
        <v>213</v>
      </c>
      <c r="JOJ1217" s="147">
        <v>104.09399999999999</v>
      </c>
      <c r="JOK1217" s="109" t="s">
        <v>39</v>
      </c>
      <c r="JOL1217" s="256" t="s">
        <v>26</v>
      </c>
      <c r="JOM1217" s="204">
        <v>7</v>
      </c>
      <c r="JON1217" s="204">
        <v>2</v>
      </c>
      <c r="JOO1217" s="205" t="s">
        <v>237</v>
      </c>
      <c r="JOP1217" s="206">
        <v>119</v>
      </c>
      <c r="JOQ1217" s="110">
        <v>213</v>
      </c>
      <c r="JOR1217" s="147">
        <v>104.09399999999999</v>
      </c>
      <c r="JOS1217" s="109" t="s">
        <v>39</v>
      </c>
      <c r="JOT1217" s="256" t="s">
        <v>26</v>
      </c>
      <c r="JOU1217" s="204">
        <v>7</v>
      </c>
      <c r="JOV1217" s="204">
        <v>2</v>
      </c>
      <c r="JOW1217" s="205" t="s">
        <v>237</v>
      </c>
      <c r="JOX1217" s="206">
        <v>119</v>
      </c>
      <c r="JOY1217" s="110">
        <v>213</v>
      </c>
      <c r="JOZ1217" s="147">
        <v>104.09399999999999</v>
      </c>
      <c r="JPA1217" s="109" t="s">
        <v>39</v>
      </c>
      <c r="JPB1217" s="256" t="s">
        <v>26</v>
      </c>
      <c r="JPC1217" s="204">
        <v>7</v>
      </c>
      <c r="JPD1217" s="204">
        <v>2</v>
      </c>
      <c r="JPE1217" s="205" t="s">
        <v>237</v>
      </c>
      <c r="JPF1217" s="206">
        <v>119</v>
      </c>
      <c r="JPG1217" s="110">
        <v>213</v>
      </c>
      <c r="JPH1217" s="147">
        <v>104.09399999999999</v>
      </c>
      <c r="JPI1217" s="109" t="s">
        <v>39</v>
      </c>
      <c r="JPJ1217" s="256" t="s">
        <v>26</v>
      </c>
      <c r="JPK1217" s="204">
        <v>7</v>
      </c>
      <c r="JPL1217" s="204">
        <v>2</v>
      </c>
      <c r="JPM1217" s="205" t="s">
        <v>237</v>
      </c>
      <c r="JPN1217" s="206">
        <v>119</v>
      </c>
      <c r="JPO1217" s="110">
        <v>213</v>
      </c>
      <c r="JPP1217" s="147">
        <v>104.09399999999999</v>
      </c>
      <c r="JPQ1217" s="109" t="s">
        <v>39</v>
      </c>
      <c r="JPR1217" s="256" t="s">
        <v>26</v>
      </c>
      <c r="JPS1217" s="204">
        <v>7</v>
      </c>
      <c r="JPT1217" s="204">
        <v>2</v>
      </c>
      <c r="JPU1217" s="205" t="s">
        <v>237</v>
      </c>
      <c r="JPV1217" s="206">
        <v>119</v>
      </c>
      <c r="JPW1217" s="110">
        <v>213</v>
      </c>
      <c r="JPX1217" s="147">
        <v>104.09399999999999</v>
      </c>
      <c r="JPY1217" s="109" t="s">
        <v>39</v>
      </c>
      <c r="JPZ1217" s="256" t="s">
        <v>26</v>
      </c>
      <c r="JQA1217" s="204">
        <v>7</v>
      </c>
      <c r="JQB1217" s="204">
        <v>2</v>
      </c>
      <c r="JQC1217" s="205" t="s">
        <v>237</v>
      </c>
      <c r="JQD1217" s="206">
        <v>119</v>
      </c>
      <c r="JQE1217" s="110">
        <v>213</v>
      </c>
      <c r="JQF1217" s="147">
        <v>104.09399999999999</v>
      </c>
      <c r="JQG1217" s="109" t="s">
        <v>39</v>
      </c>
      <c r="JQH1217" s="256" t="s">
        <v>26</v>
      </c>
      <c r="JQI1217" s="204">
        <v>7</v>
      </c>
      <c r="JQJ1217" s="204">
        <v>2</v>
      </c>
      <c r="JQK1217" s="205" t="s">
        <v>237</v>
      </c>
      <c r="JQL1217" s="206">
        <v>119</v>
      </c>
      <c r="JQM1217" s="110">
        <v>213</v>
      </c>
      <c r="JQN1217" s="147">
        <v>104.09399999999999</v>
      </c>
      <c r="JQO1217" s="109" t="s">
        <v>39</v>
      </c>
      <c r="JQP1217" s="256" t="s">
        <v>26</v>
      </c>
      <c r="JQQ1217" s="204">
        <v>7</v>
      </c>
      <c r="JQR1217" s="204">
        <v>2</v>
      </c>
      <c r="JQS1217" s="205" t="s">
        <v>237</v>
      </c>
      <c r="JQT1217" s="206">
        <v>119</v>
      </c>
      <c r="JQU1217" s="110">
        <v>213</v>
      </c>
      <c r="JQV1217" s="147">
        <v>104.09399999999999</v>
      </c>
      <c r="JQW1217" s="109" t="s">
        <v>39</v>
      </c>
      <c r="JQX1217" s="256" t="s">
        <v>26</v>
      </c>
      <c r="JQY1217" s="204">
        <v>7</v>
      </c>
      <c r="JQZ1217" s="204">
        <v>2</v>
      </c>
      <c r="JRA1217" s="205" t="s">
        <v>237</v>
      </c>
      <c r="JRB1217" s="206">
        <v>119</v>
      </c>
      <c r="JRC1217" s="110">
        <v>213</v>
      </c>
      <c r="JRD1217" s="147">
        <v>104.09399999999999</v>
      </c>
      <c r="JRE1217" s="109" t="s">
        <v>39</v>
      </c>
      <c r="JRF1217" s="256" t="s">
        <v>26</v>
      </c>
      <c r="JRG1217" s="204">
        <v>7</v>
      </c>
      <c r="JRH1217" s="204">
        <v>2</v>
      </c>
      <c r="JRI1217" s="205" t="s">
        <v>237</v>
      </c>
      <c r="JRJ1217" s="206">
        <v>119</v>
      </c>
      <c r="JRK1217" s="110">
        <v>213</v>
      </c>
      <c r="JRL1217" s="147">
        <v>104.09399999999999</v>
      </c>
      <c r="JRM1217" s="109" t="s">
        <v>39</v>
      </c>
      <c r="JRN1217" s="256" t="s">
        <v>26</v>
      </c>
      <c r="JRO1217" s="204">
        <v>7</v>
      </c>
      <c r="JRP1217" s="204">
        <v>2</v>
      </c>
      <c r="JRQ1217" s="205" t="s">
        <v>237</v>
      </c>
      <c r="JRR1217" s="206">
        <v>119</v>
      </c>
      <c r="JRS1217" s="110">
        <v>213</v>
      </c>
      <c r="JRT1217" s="147">
        <v>104.09399999999999</v>
      </c>
      <c r="JRU1217" s="109" t="s">
        <v>39</v>
      </c>
      <c r="JRV1217" s="256" t="s">
        <v>26</v>
      </c>
      <c r="JRW1217" s="204">
        <v>7</v>
      </c>
      <c r="JRX1217" s="204">
        <v>2</v>
      </c>
      <c r="JRY1217" s="205" t="s">
        <v>237</v>
      </c>
      <c r="JRZ1217" s="206">
        <v>119</v>
      </c>
      <c r="JSA1217" s="110">
        <v>213</v>
      </c>
      <c r="JSB1217" s="147">
        <v>104.09399999999999</v>
      </c>
      <c r="JSC1217" s="109" t="s">
        <v>39</v>
      </c>
      <c r="JSD1217" s="256" t="s">
        <v>26</v>
      </c>
      <c r="JSE1217" s="204">
        <v>7</v>
      </c>
      <c r="JSF1217" s="204">
        <v>2</v>
      </c>
      <c r="JSG1217" s="205" t="s">
        <v>237</v>
      </c>
      <c r="JSH1217" s="206">
        <v>119</v>
      </c>
      <c r="JSI1217" s="110">
        <v>213</v>
      </c>
      <c r="JSJ1217" s="147">
        <v>104.09399999999999</v>
      </c>
      <c r="JSK1217" s="109" t="s">
        <v>39</v>
      </c>
      <c r="JSL1217" s="256" t="s">
        <v>26</v>
      </c>
      <c r="JSM1217" s="204">
        <v>7</v>
      </c>
      <c r="JSN1217" s="204">
        <v>2</v>
      </c>
      <c r="JSO1217" s="205" t="s">
        <v>237</v>
      </c>
      <c r="JSP1217" s="206">
        <v>119</v>
      </c>
      <c r="JSQ1217" s="110">
        <v>213</v>
      </c>
      <c r="JSR1217" s="147">
        <v>104.09399999999999</v>
      </c>
      <c r="JSS1217" s="109" t="s">
        <v>39</v>
      </c>
      <c r="JST1217" s="256" t="s">
        <v>26</v>
      </c>
      <c r="JSU1217" s="204">
        <v>7</v>
      </c>
      <c r="JSV1217" s="204">
        <v>2</v>
      </c>
      <c r="JSW1217" s="205" t="s">
        <v>237</v>
      </c>
      <c r="JSX1217" s="206">
        <v>119</v>
      </c>
      <c r="JSY1217" s="110">
        <v>213</v>
      </c>
      <c r="JSZ1217" s="147">
        <v>104.09399999999999</v>
      </c>
      <c r="JTA1217" s="109" t="s">
        <v>39</v>
      </c>
      <c r="JTB1217" s="256" t="s">
        <v>26</v>
      </c>
      <c r="JTC1217" s="204">
        <v>7</v>
      </c>
      <c r="JTD1217" s="204">
        <v>2</v>
      </c>
      <c r="JTE1217" s="205" t="s">
        <v>237</v>
      </c>
      <c r="JTF1217" s="206">
        <v>119</v>
      </c>
      <c r="JTG1217" s="110">
        <v>213</v>
      </c>
      <c r="JTH1217" s="147">
        <v>104.09399999999999</v>
      </c>
      <c r="JTI1217" s="109" t="s">
        <v>39</v>
      </c>
      <c r="JTJ1217" s="256" t="s">
        <v>26</v>
      </c>
      <c r="JTK1217" s="204">
        <v>7</v>
      </c>
      <c r="JTL1217" s="204">
        <v>2</v>
      </c>
      <c r="JTM1217" s="205" t="s">
        <v>237</v>
      </c>
      <c r="JTN1217" s="206">
        <v>119</v>
      </c>
      <c r="JTO1217" s="110">
        <v>213</v>
      </c>
      <c r="JTP1217" s="147">
        <v>104.09399999999999</v>
      </c>
      <c r="JTQ1217" s="109" t="s">
        <v>39</v>
      </c>
      <c r="JTR1217" s="256" t="s">
        <v>26</v>
      </c>
      <c r="JTS1217" s="204">
        <v>7</v>
      </c>
      <c r="JTT1217" s="204">
        <v>2</v>
      </c>
      <c r="JTU1217" s="205" t="s">
        <v>237</v>
      </c>
      <c r="JTV1217" s="206">
        <v>119</v>
      </c>
      <c r="JTW1217" s="110">
        <v>213</v>
      </c>
      <c r="JTX1217" s="147">
        <v>104.09399999999999</v>
      </c>
      <c r="JTY1217" s="109" t="s">
        <v>39</v>
      </c>
      <c r="JTZ1217" s="256" t="s">
        <v>26</v>
      </c>
      <c r="JUA1217" s="204">
        <v>7</v>
      </c>
      <c r="JUB1217" s="204">
        <v>2</v>
      </c>
      <c r="JUC1217" s="205" t="s">
        <v>237</v>
      </c>
      <c r="JUD1217" s="206">
        <v>119</v>
      </c>
      <c r="JUE1217" s="110">
        <v>213</v>
      </c>
      <c r="JUF1217" s="147">
        <v>104.09399999999999</v>
      </c>
      <c r="JUG1217" s="109" t="s">
        <v>39</v>
      </c>
      <c r="JUH1217" s="256" t="s">
        <v>26</v>
      </c>
      <c r="JUI1217" s="204">
        <v>7</v>
      </c>
      <c r="JUJ1217" s="204">
        <v>2</v>
      </c>
      <c r="JUK1217" s="205" t="s">
        <v>237</v>
      </c>
      <c r="JUL1217" s="206">
        <v>119</v>
      </c>
      <c r="JUM1217" s="110">
        <v>213</v>
      </c>
      <c r="JUN1217" s="147">
        <v>104.09399999999999</v>
      </c>
      <c r="JUO1217" s="109" t="s">
        <v>39</v>
      </c>
      <c r="JUP1217" s="256" t="s">
        <v>26</v>
      </c>
      <c r="JUQ1217" s="204">
        <v>7</v>
      </c>
      <c r="JUR1217" s="204">
        <v>2</v>
      </c>
      <c r="JUS1217" s="205" t="s">
        <v>237</v>
      </c>
      <c r="JUT1217" s="206">
        <v>119</v>
      </c>
      <c r="JUU1217" s="110">
        <v>213</v>
      </c>
      <c r="JUV1217" s="147">
        <v>104.09399999999999</v>
      </c>
      <c r="JUW1217" s="109" t="s">
        <v>39</v>
      </c>
      <c r="JUX1217" s="256" t="s">
        <v>26</v>
      </c>
      <c r="JUY1217" s="204">
        <v>7</v>
      </c>
      <c r="JUZ1217" s="204">
        <v>2</v>
      </c>
      <c r="JVA1217" s="205" t="s">
        <v>237</v>
      </c>
      <c r="JVB1217" s="206">
        <v>119</v>
      </c>
      <c r="JVC1217" s="110">
        <v>213</v>
      </c>
      <c r="JVD1217" s="147">
        <v>104.09399999999999</v>
      </c>
      <c r="JVE1217" s="109" t="s">
        <v>39</v>
      </c>
      <c r="JVF1217" s="256" t="s">
        <v>26</v>
      </c>
      <c r="JVG1217" s="204">
        <v>7</v>
      </c>
      <c r="JVH1217" s="204">
        <v>2</v>
      </c>
      <c r="JVI1217" s="205" t="s">
        <v>237</v>
      </c>
      <c r="JVJ1217" s="206">
        <v>119</v>
      </c>
      <c r="JVK1217" s="110">
        <v>213</v>
      </c>
      <c r="JVL1217" s="147">
        <v>104.09399999999999</v>
      </c>
      <c r="JVM1217" s="109" t="s">
        <v>39</v>
      </c>
      <c r="JVN1217" s="256" t="s">
        <v>26</v>
      </c>
      <c r="JVO1217" s="204">
        <v>7</v>
      </c>
      <c r="JVP1217" s="204">
        <v>2</v>
      </c>
      <c r="JVQ1217" s="205" t="s">
        <v>237</v>
      </c>
      <c r="JVR1217" s="206">
        <v>119</v>
      </c>
      <c r="JVS1217" s="110">
        <v>213</v>
      </c>
      <c r="JVT1217" s="147">
        <v>104.09399999999999</v>
      </c>
      <c r="JVU1217" s="109" t="s">
        <v>39</v>
      </c>
      <c r="JVV1217" s="256" t="s">
        <v>26</v>
      </c>
      <c r="JVW1217" s="204">
        <v>7</v>
      </c>
      <c r="JVX1217" s="204">
        <v>2</v>
      </c>
      <c r="JVY1217" s="205" t="s">
        <v>237</v>
      </c>
      <c r="JVZ1217" s="206">
        <v>119</v>
      </c>
      <c r="JWA1217" s="110">
        <v>213</v>
      </c>
      <c r="JWB1217" s="147">
        <v>104.09399999999999</v>
      </c>
      <c r="JWC1217" s="109" t="s">
        <v>39</v>
      </c>
      <c r="JWD1217" s="256" t="s">
        <v>26</v>
      </c>
      <c r="JWE1217" s="204">
        <v>7</v>
      </c>
      <c r="JWF1217" s="204">
        <v>2</v>
      </c>
      <c r="JWG1217" s="205" t="s">
        <v>237</v>
      </c>
      <c r="JWH1217" s="206">
        <v>119</v>
      </c>
      <c r="JWI1217" s="110">
        <v>213</v>
      </c>
      <c r="JWJ1217" s="147">
        <v>104.09399999999999</v>
      </c>
      <c r="JWK1217" s="109" t="s">
        <v>39</v>
      </c>
      <c r="JWL1217" s="256" t="s">
        <v>26</v>
      </c>
      <c r="JWM1217" s="204">
        <v>7</v>
      </c>
      <c r="JWN1217" s="204">
        <v>2</v>
      </c>
      <c r="JWO1217" s="205" t="s">
        <v>237</v>
      </c>
      <c r="JWP1217" s="206">
        <v>119</v>
      </c>
      <c r="JWQ1217" s="110">
        <v>213</v>
      </c>
      <c r="JWR1217" s="147">
        <v>104.09399999999999</v>
      </c>
      <c r="JWS1217" s="109" t="s">
        <v>39</v>
      </c>
      <c r="JWT1217" s="256" t="s">
        <v>26</v>
      </c>
      <c r="JWU1217" s="204">
        <v>7</v>
      </c>
      <c r="JWV1217" s="204">
        <v>2</v>
      </c>
      <c r="JWW1217" s="205" t="s">
        <v>237</v>
      </c>
      <c r="JWX1217" s="206">
        <v>119</v>
      </c>
      <c r="JWY1217" s="110">
        <v>213</v>
      </c>
      <c r="JWZ1217" s="147">
        <v>104.09399999999999</v>
      </c>
      <c r="JXA1217" s="109" t="s">
        <v>39</v>
      </c>
      <c r="JXB1217" s="256" t="s">
        <v>26</v>
      </c>
      <c r="JXC1217" s="204">
        <v>7</v>
      </c>
      <c r="JXD1217" s="204">
        <v>2</v>
      </c>
      <c r="JXE1217" s="205" t="s">
        <v>237</v>
      </c>
      <c r="JXF1217" s="206">
        <v>119</v>
      </c>
      <c r="JXG1217" s="110">
        <v>213</v>
      </c>
      <c r="JXH1217" s="147">
        <v>104.09399999999999</v>
      </c>
      <c r="JXI1217" s="109" t="s">
        <v>39</v>
      </c>
      <c r="JXJ1217" s="256" t="s">
        <v>26</v>
      </c>
      <c r="JXK1217" s="204">
        <v>7</v>
      </c>
      <c r="JXL1217" s="204">
        <v>2</v>
      </c>
      <c r="JXM1217" s="205" t="s">
        <v>237</v>
      </c>
      <c r="JXN1217" s="206">
        <v>119</v>
      </c>
      <c r="JXO1217" s="110">
        <v>213</v>
      </c>
      <c r="JXP1217" s="147">
        <v>104.09399999999999</v>
      </c>
      <c r="JXQ1217" s="109" t="s">
        <v>39</v>
      </c>
      <c r="JXR1217" s="256" t="s">
        <v>26</v>
      </c>
      <c r="JXS1217" s="204">
        <v>7</v>
      </c>
      <c r="JXT1217" s="204">
        <v>2</v>
      </c>
      <c r="JXU1217" s="205" t="s">
        <v>237</v>
      </c>
      <c r="JXV1217" s="206">
        <v>119</v>
      </c>
      <c r="JXW1217" s="110">
        <v>213</v>
      </c>
      <c r="JXX1217" s="147">
        <v>104.09399999999999</v>
      </c>
      <c r="JXY1217" s="109" t="s">
        <v>39</v>
      </c>
      <c r="JXZ1217" s="256" t="s">
        <v>26</v>
      </c>
      <c r="JYA1217" s="204">
        <v>7</v>
      </c>
      <c r="JYB1217" s="204">
        <v>2</v>
      </c>
      <c r="JYC1217" s="205" t="s">
        <v>237</v>
      </c>
      <c r="JYD1217" s="206">
        <v>119</v>
      </c>
      <c r="JYE1217" s="110">
        <v>213</v>
      </c>
      <c r="JYF1217" s="147">
        <v>104.09399999999999</v>
      </c>
      <c r="JYG1217" s="109" t="s">
        <v>39</v>
      </c>
      <c r="JYH1217" s="256" t="s">
        <v>26</v>
      </c>
      <c r="JYI1217" s="204">
        <v>7</v>
      </c>
      <c r="JYJ1217" s="204">
        <v>2</v>
      </c>
      <c r="JYK1217" s="205" t="s">
        <v>237</v>
      </c>
      <c r="JYL1217" s="206">
        <v>119</v>
      </c>
      <c r="JYM1217" s="110">
        <v>213</v>
      </c>
      <c r="JYN1217" s="147">
        <v>104.09399999999999</v>
      </c>
      <c r="JYO1217" s="109" t="s">
        <v>39</v>
      </c>
      <c r="JYP1217" s="256" t="s">
        <v>26</v>
      </c>
      <c r="JYQ1217" s="204">
        <v>7</v>
      </c>
      <c r="JYR1217" s="204">
        <v>2</v>
      </c>
      <c r="JYS1217" s="205" t="s">
        <v>237</v>
      </c>
      <c r="JYT1217" s="206">
        <v>119</v>
      </c>
      <c r="JYU1217" s="110">
        <v>213</v>
      </c>
      <c r="JYV1217" s="147">
        <v>104.09399999999999</v>
      </c>
      <c r="JYW1217" s="109" t="s">
        <v>39</v>
      </c>
      <c r="JYX1217" s="256" t="s">
        <v>26</v>
      </c>
      <c r="JYY1217" s="204">
        <v>7</v>
      </c>
      <c r="JYZ1217" s="204">
        <v>2</v>
      </c>
      <c r="JZA1217" s="205" t="s">
        <v>237</v>
      </c>
      <c r="JZB1217" s="206">
        <v>119</v>
      </c>
      <c r="JZC1217" s="110">
        <v>213</v>
      </c>
      <c r="JZD1217" s="147">
        <v>104.09399999999999</v>
      </c>
      <c r="JZE1217" s="109" t="s">
        <v>39</v>
      </c>
      <c r="JZF1217" s="256" t="s">
        <v>26</v>
      </c>
      <c r="JZG1217" s="204">
        <v>7</v>
      </c>
      <c r="JZH1217" s="204">
        <v>2</v>
      </c>
      <c r="JZI1217" s="205" t="s">
        <v>237</v>
      </c>
      <c r="JZJ1217" s="206">
        <v>119</v>
      </c>
      <c r="JZK1217" s="110">
        <v>213</v>
      </c>
      <c r="JZL1217" s="147">
        <v>104.09399999999999</v>
      </c>
      <c r="JZM1217" s="109" t="s">
        <v>39</v>
      </c>
      <c r="JZN1217" s="256" t="s">
        <v>26</v>
      </c>
      <c r="JZO1217" s="204">
        <v>7</v>
      </c>
      <c r="JZP1217" s="204">
        <v>2</v>
      </c>
      <c r="JZQ1217" s="205" t="s">
        <v>237</v>
      </c>
      <c r="JZR1217" s="206">
        <v>119</v>
      </c>
      <c r="JZS1217" s="110">
        <v>213</v>
      </c>
      <c r="JZT1217" s="147">
        <v>104.09399999999999</v>
      </c>
      <c r="JZU1217" s="109" t="s">
        <v>39</v>
      </c>
      <c r="JZV1217" s="256" t="s">
        <v>26</v>
      </c>
      <c r="JZW1217" s="204">
        <v>7</v>
      </c>
      <c r="JZX1217" s="204">
        <v>2</v>
      </c>
      <c r="JZY1217" s="205" t="s">
        <v>237</v>
      </c>
      <c r="JZZ1217" s="206">
        <v>119</v>
      </c>
      <c r="KAA1217" s="110">
        <v>213</v>
      </c>
      <c r="KAB1217" s="147">
        <v>104.09399999999999</v>
      </c>
      <c r="KAC1217" s="109" t="s">
        <v>39</v>
      </c>
      <c r="KAD1217" s="256" t="s">
        <v>26</v>
      </c>
      <c r="KAE1217" s="204">
        <v>7</v>
      </c>
      <c r="KAF1217" s="204">
        <v>2</v>
      </c>
      <c r="KAG1217" s="205" t="s">
        <v>237</v>
      </c>
      <c r="KAH1217" s="206">
        <v>119</v>
      </c>
      <c r="KAI1217" s="110">
        <v>213</v>
      </c>
      <c r="KAJ1217" s="147">
        <v>104.09399999999999</v>
      </c>
      <c r="KAK1217" s="109" t="s">
        <v>39</v>
      </c>
      <c r="KAL1217" s="256" t="s">
        <v>26</v>
      </c>
      <c r="KAM1217" s="204">
        <v>7</v>
      </c>
      <c r="KAN1217" s="204">
        <v>2</v>
      </c>
      <c r="KAO1217" s="205" t="s">
        <v>237</v>
      </c>
      <c r="KAP1217" s="206">
        <v>119</v>
      </c>
      <c r="KAQ1217" s="110">
        <v>213</v>
      </c>
      <c r="KAR1217" s="147">
        <v>104.09399999999999</v>
      </c>
      <c r="KAS1217" s="109" t="s">
        <v>39</v>
      </c>
      <c r="KAT1217" s="256" t="s">
        <v>26</v>
      </c>
      <c r="KAU1217" s="204">
        <v>7</v>
      </c>
      <c r="KAV1217" s="204">
        <v>2</v>
      </c>
      <c r="KAW1217" s="205" t="s">
        <v>237</v>
      </c>
      <c r="KAX1217" s="206">
        <v>119</v>
      </c>
      <c r="KAY1217" s="110">
        <v>213</v>
      </c>
      <c r="KAZ1217" s="147">
        <v>104.09399999999999</v>
      </c>
      <c r="KBA1217" s="109" t="s">
        <v>39</v>
      </c>
      <c r="KBB1217" s="256" t="s">
        <v>26</v>
      </c>
      <c r="KBC1217" s="204">
        <v>7</v>
      </c>
      <c r="KBD1217" s="204">
        <v>2</v>
      </c>
      <c r="KBE1217" s="205" t="s">
        <v>237</v>
      </c>
      <c r="KBF1217" s="206">
        <v>119</v>
      </c>
      <c r="KBG1217" s="110">
        <v>213</v>
      </c>
      <c r="KBH1217" s="147">
        <v>104.09399999999999</v>
      </c>
      <c r="KBI1217" s="109" t="s">
        <v>39</v>
      </c>
      <c r="KBJ1217" s="256" t="s">
        <v>26</v>
      </c>
      <c r="KBK1217" s="204">
        <v>7</v>
      </c>
      <c r="KBL1217" s="204">
        <v>2</v>
      </c>
      <c r="KBM1217" s="205" t="s">
        <v>237</v>
      </c>
      <c r="KBN1217" s="206">
        <v>119</v>
      </c>
      <c r="KBO1217" s="110">
        <v>213</v>
      </c>
      <c r="KBP1217" s="147">
        <v>104.09399999999999</v>
      </c>
      <c r="KBQ1217" s="109" t="s">
        <v>39</v>
      </c>
      <c r="KBR1217" s="256" t="s">
        <v>26</v>
      </c>
      <c r="KBS1217" s="204">
        <v>7</v>
      </c>
      <c r="KBT1217" s="204">
        <v>2</v>
      </c>
      <c r="KBU1217" s="205" t="s">
        <v>237</v>
      </c>
      <c r="KBV1217" s="206">
        <v>119</v>
      </c>
      <c r="KBW1217" s="110">
        <v>213</v>
      </c>
      <c r="KBX1217" s="147">
        <v>104.09399999999999</v>
      </c>
      <c r="KBY1217" s="109" t="s">
        <v>39</v>
      </c>
      <c r="KBZ1217" s="256" t="s">
        <v>26</v>
      </c>
      <c r="KCA1217" s="204">
        <v>7</v>
      </c>
      <c r="KCB1217" s="204">
        <v>2</v>
      </c>
      <c r="KCC1217" s="205" t="s">
        <v>237</v>
      </c>
      <c r="KCD1217" s="206">
        <v>119</v>
      </c>
      <c r="KCE1217" s="110">
        <v>213</v>
      </c>
      <c r="KCF1217" s="147">
        <v>104.09399999999999</v>
      </c>
      <c r="KCG1217" s="109" t="s">
        <v>39</v>
      </c>
      <c r="KCH1217" s="256" t="s">
        <v>26</v>
      </c>
      <c r="KCI1217" s="204">
        <v>7</v>
      </c>
      <c r="KCJ1217" s="204">
        <v>2</v>
      </c>
      <c r="KCK1217" s="205" t="s">
        <v>237</v>
      </c>
      <c r="KCL1217" s="206">
        <v>119</v>
      </c>
      <c r="KCM1217" s="110">
        <v>213</v>
      </c>
      <c r="KCN1217" s="147">
        <v>104.09399999999999</v>
      </c>
      <c r="KCO1217" s="109" t="s">
        <v>39</v>
      </c>
      <c r="KCP1217" s="256" t="s">
        <v>26</v>
      </c>
      <c r="KCQ1217" s="204">
        <v>7</v>
      </c>
      <c r="KCR1217" s="204">
        <v>2</v>
      </c>
      <c r="KCS1217" s="205" t="s">
        <v>237</v>
      </c>
      <c r="KCT1217" s="206">
        <v>119</v>
      </c>
      <c r="KCU1217" s="110">
        <v>213</v>
      </c>
      <c r="KCV1217" s="147">
        <v>104.09399999999999</v>
      </c>
      <c r="KCW1217" s="109" t="s">
        <v>39</v>
      </c>
      <c r="KCX1217" s="256" t="s">
        <v>26</v>
      </c>
      <c r="KCY1217" s="204">
        <v>7</v>
      </c>
      <c r="KCZ1217" s="204">
        <v>2</v>
      </c>
      <c r="KDA1217" s="205" t="s">
        <v>237</v>
      </c>
      <c r="KDB1217" s="206">
        <v>119</v>
      </c>
      <c r="KDC1217" s="110">
        <v>213</v>
      </c>
      <c r="KDD1217" s="147">
        <v>104.09399999999999</v>
      </c>
      <c r="KDE1217" s="109" t="s">
        <v>39</v>
      </c>
      <c r="KDF1217" s="256" t="s">
        <v>26</v>
      </c>
      <c r="KDG1217" s="204">
        <v>7</v>
      </c>
      <c r="KDH1217" s="204">
        <v>2</v>
      </c>
      <c r="KDI1217" s="205" t="s">
        <v>237</v>
      </c>
      <c r="KDJ1217" s="206">
        <v>119</v>
      </c>
      <c r="KDK1217" s="110">
        <v>213</v>
      </c>
      <c r="KDL1217" s="147">
        <v>104.09399999999999</v>
      </c>
      <c r="KDM1217" s="109" t="s">
        <v>39</v>
      </c>
      <c r="KDN1217" s="256" t="s">
        <v>26</v>
      </c>
      <c r="KDO1217" s="204">
        <v>7</v>
      </c>
      <c r="KDP1217" s="204">
        <v>2</v>
      </c>
      <c r="KDQ1217" s="205" t="s">
        <v>237</v>
      </c>
      <c r="KDR1217" s="206">
        <v>119</v>
      </c>
      <c r="KDS1217" s="110">
        <v>213</v>
      </c>
      <c r="KDT1217" s="147">
        <v>104.09399999999999</v>
      </c>
      <c r="KDU1217" s="109" t="s">
        <v>39</v>
      </c>
      <c r="KDV1217" s="256" t="s">
        <v>26</v>
      </c>
      <c r="KDW1217" s="204">
        <v>7</v>
      </c>
      <c r="KDX1217" s="204">
        <v>2</v>
      </c>
      <c r="KDY1217" s="205" t="s">
        <v>237</v>
      </c>
      <c r="KDZ1217" s="206">
        <v>119</v>
      </c>
      <c r="KEA1217" s="110">
        <v>213</v>
      </c>
      <c r="KEB1217" s="147">
        <v>104.09399999999999</v>
      </c>
      <c r="KEC1217" s="109" t="s">
        <v>39</v>
      </c>
      <c r="KED1217" s="256" t="s">
        <v>26</v>
      </c>
      <c r="KEE1217" s="204">
        <v>7</v>
      </c>
      <c r="KEF1217" s="204">
        <v>2</v>
      </c>
      <c r="KEG1217" s="205" t="s">
        <v>237</v>
      </c>
      <c r="KEH1217" s="206">
        <v>119</v>
      </c>
      <c r="KEI1217" s="110">
        <v>213</v>
      </c>
      <c r="KEJ1217" s="147">
        <v>104.09399999999999</v>
      </c>
      <c r="KEK1217" s="109" t="s">
        <v>39</v>
      </c>
      <c r="KEL1217" s="256" t="s">
        <v>26</v>
      </c>
      <c r="KEM1217" s="204">
        <v>7</v>
      </c>
      <c r="KEN1217" s="204">
        <v>2</v>
      </c>
      <c r="KEO1217" s="205" t="s">
        <v>237</v>
      </c>
      <c r="KEP1217" s="206">
        <v>119</v>
      </c>
      <c r="KEQ1217" s="110">
        <v>213</v>
      </c>
      <c r="KER1217" s="147">
        <v>104.09399999999999</v>
      </c>
      <c r="KES1217" s="109" t="s">
        <v>39</v>
      </c>
      <c r="KET1217" s="256" t="s">
        <v>26</v>
      </c>
      <c r="KEU1217" s="204">
        <v>7</v>
      </c>
      <c r="KEV1217" s="204">
        <v>2</v>
      </c>
      <c r="KEW1217" s="205" t="s">
        <v>237</v>
      </c>
      <c r="KEX1217" s="206">
        <v>119</v>
      </c>
      <c r="KEY1217" s="110">
        <v>213</v>
      </c>
      <c r="KEZ1217" s="147">
        <v>104.09399999999999</v>
      </c>
      <c r="KFA1217" s="109" t="s">
        <v>39</v>
      </c>
      <c r="KFB1217" s="256" t="s">
        <v>26</v>
      </c>
      <c r="KFC1217" s="204">
        <v>7</v>
      </c>
      <c r="KFD1217" s="204">
        <v>2</v>
      </c>
      <c r="KFE1217" s="205" t="s">
        <v>237</v>
      </c>
      <c r="KFF1217" s="206">
        <v>119</v>
      </c>
      <c r="KFG1217" s="110">
        <v>213</v>
      </c>
      <c r="KFH1217" s="147">
        <v>104.09399999999999</v>
      </c>
      <c r="KFI1217" s="109" t="s">
        <v>39</v>
      </c>
      <c r="KFJ1217" s="256" t="s">
        <v>26</v>
      </c>
      <c r="KFK1217" s="204">
        <v>7</v>
      </c>
      <c r="KFL1217" s="204">
        <v>2</v>
      </c>
      <c r="KFM1217" s="205" t="s">
        <v>237</v>
      </c>
      <c r="KFN1217" s="206">
        <v>119</v>
      </c>
      <c r="KFO1217" s="110">
        <v>213</v>
      </c>
      <c r="KFP1217" s="147">
        <v>104.09399999999999</v>
      </c>
      <c r="KFQ1217" s="109" t="s">
        <v>39</v>
      </c>
      <c r="KFR1217" s="256" t="s">
        <v>26</v>
      </c>
      <c r="KFS1217" s="204">
        <v>7</v>
      </c>
      <c r="KFT1217" s="204">
        <v>2</v>
      </c>
      <c r="KFU1217" s="205" t="s">
        <v>237</v>
      </c>
      <c r="KFV1217" s="206">
        <v>119</v>
      </c>
      <c r="KFW1217" s="110">
        <v>213</v>
      </c>
      <c r="KFX1217" s="147">
        <v>104.09399999999999</v>
      </c>
      <c r="KFY1217" s="109" t="s">
        <v>39</v>
      </c>
      <c r="KFZ1217" s="256" t="s">
        <v>26</v>
      </c>
      <c r="KGA1217" s="204">
        <v>7</v>
      </c>
      <c r="KGB1217" s="204">
        <v>2</v>
      </c>
      <c r="KGC1217" s="205" t="s">
        <v>237</v>
      </c>
      <c r="KGD1217" s="206">
        <v>119</v>
      </c>
      <c r="KGE1217" s="110">
        <v>213</v>
      </c>
      <c r="KGF1217" s="147">
        <v>104.09399999999999</v>
      </c>
      <c r="KGG1217" s="109" t="s">
        <v>39</v>
      </c>
      <c r="KGH1217" s="256" t="s">
        <v>26</v>
      </c>
      <c r="KGI1217" s="204">
        <v>7</v>
      </c>
      <c r="KGJ1217" s="204">
        <v>2</v>
      </c>
      <c r="KGK1217" s="205" t="s">
        <v>237</v>
      </c>
      <c r="KGL1217" s="206">
        <v>119</v>
      </c>
      <c r="KGM1217" s="110">
        <v>213</v>
      </c>
      <c r="KGN1217" s="147">
        <v>104.09399999999999</v>
      </c>
      <c r="KGO1217" s="109" t="s">
        <v>39</v>
      </c>
      <c r="KGP1217" s="256" t="s">
        <v>26</v>
      </c>
      <c r="KGQ1217" s="204">
        <v>7</v>
      </c>
      <c r="KGR1217" s="204">
        <v>2</v>
      </c>
      <c r="KGS1217" s="205" t="s">
        <v>237</v>
      </c>
      <c r="KGT1217" s="206">
        <v>119</v>
      </c>
      <c r="KGU1217" s="110">
        <v>213</v>
      </c>
      <c r="KGV1217" s="147">
        <v>104.09399999999999</v>
      </c>
      <c r="KGW1217" s="109" t="s">
        <v>39</v>
      </c>
      <c r="KGX1217" s="256" t="s">
        <v>26</v>
      </c>
      <c r="KGY1217" s="204">
        <v>7</v>
      </c>
      <c r="KGZ1217" s="204">
        <v>2</v>
      </c>
      <c r="KHA1217" s="205" t="s">
        <v>237</v>
      </c>
      <c r="KHB1217" s="206">
        <v>119</v>
      </c>
      <c r="KHC1217" s="110">
        <v>213</v>
      </c>
      <c r="KHD1217" s="147">
        <v>104.09399999999999</v>
      </c>
      <c r="KHE1217" s="109" t="s">
        <v>39</v>
      </c>
      <c r="KHF1217" s="256" t="s">
        <v>26</v>
      </c>
      <c r="KHG1217" s="204">
        <v>7</v>
      </c>
      <c r="KHH1217" s="204">
        <v>2</v>
      </c>
      <c r="KHI1217" s="205" t="s">
        <v>237</v>
      </c>
      <c r="KHJ1217" s="206">
        <v>119</v>
      </c>
      <c r="KHK1217" s="110">
        <v>213</v>
      </c>
      <c r="KHL1217" s="147">
        <v>104.09399999999999</v>
      </c>
      <c r="KHM1217" s="109" t="s">
        <v>39</v>
      </c>
      <c r="KHN1217" s="256" t="s">
        <v>26</v>
      </c>
      <c r="KHO1217" s="204">
        <v>7</v>
      </c>
      <c r="KHP1217" s="204">
        <v>2</v>
      </c>
      <c r="KHQ1217" s="205" t="s">
        <v>237</v>
      </c>
      <c r="KHR1217" s="206">
        <v>119</v>
      </c>
      <c r="KHS1217" s="110">
        <v>213</v>
      </c>
      <c r="KHT1217" s="147">
        <v>104.09399999999999</v>
      </c>
      <c r="KHU1217" s="109" t="s">
        <v>39</v>
      </c>
      <c r="KHV1217" s="256" t="s">
        <v>26</v>
      </c>
      <c r="KHW1217" s="204">
        <v>7</v>
      </c>
      <c r="KHX1217" s="204">
        <v>2</v>
      </c>
      <c r="KHY1217" s="205" t="s">
        <v>237</v>
      </c>
      <c r="KHZ1217" s="206">
        <v>119</v>
      </c>
      <c r="KIA1217" s="110">
        <v>213</v>
      </c>
      <c r="KIB1217" s="147">
        <v>104.09399999999999</v>
      </c>
      <c r="KIC1217" s="109" t="s">
        <v>39</v>
      </c>
      <c r="KID1217" s="256" t="s">
        <v>26</v>
      </c>
      <c r="KIE1217" s="204">
        <v>7</v>
      </c>
      <c r="KIF1217" s="204">
        <v>2</v>
      </c>
      <c r="KIG1217" s="205" t="s">
        <v>237</v>
      </c>
      <c r="KIH1217" s="206">
        <v>119</v>
      </c>
      <c r="KII1217" s="110">
        <v>213</v>
      </c>
      <c r="KIJ1217" s="147">
        <v>104.09399999999999</v>
      </c>
      <c r="KIK1217" s="109" t="s">
        <v>39</v>
      </c>
      <c r="KIL1217" s="256" t="s">
        <v>26</v>
      </c>
      <c r="KIM1217" s="204">
        <v>7</v>
      </c>
      <c r="KIN1217" s="204">
        <v>2</v>
      </c>
      <c r="KIO1217" s="205" t="s">
        <v>237</v>
      </c>
      <c r="KIP1217" s="206">
        <v>119</v>
      </c>
      <c r="KIQ1217" s="110">
        <v>213</v>
      </c>
      <c r="KIR1217" s="147">
        <v>104.09399999999999</v>
      </c>
      <c r="KIS1217" s="109" t="s">
        <v>39</v>
      </c>
      <c r="KIT1217" s="256" t="s">
        <v>26</v>
      </c>
      <c r="KIU1217" s="204">
        <v>7</v>
      </c>
      <c r="KIV1217" s="204">
        <v>2</v>
      </c>
      <c r="KIW1217" s="205" t="s">
        <v>237</v>
      </c>
      <c r="KIX1217" s="206">
        <v>119</v>
      </c>
      <c r="KIY1217" s="110">
        <v>213</v>
      </c>
      <c r="KIZ1217" s="147">
        <v>104.09399999999999</v>
      </c>
      <c r="KJA1217" s="109" t="s">
        <v>39</v>
      </c>
      <c r="KJB1217" s="256" t="s">
        <v>26</v>
      </c>
      <c r="KJC1217" s="204">
        <v>7</v>
      </c>
      <c r="KJD1217" s="204">
        <v>2</v>
      </c>
      <c r="KJE1217" s="205" t="s">
        <v>237</v>
      </c>
      <c r="KJF1217" s="206">
        <v>119</v>
      </c>
      <c r="KJG1217" s="110">
        <v>213</v>
      </c>
      <c r="KJH1217" s="147">
        <v>104.09399999999999</v>
      </c>
      <c r="KJI1217" s="109" t="s">
        <v>39</v>
      </c>
      <c r="KJJ1217" s="256" t="s">
        <v>26</v>
      </c>
      <c r="KJK1217" s="204">
        <v>7</v>
      </c>
      <c r="KJL1217" s="204">
        <v>2</v>
      </c>
      <c r="KJM1217" s="205" t="s">
        <v>237</v>
      </c>
      <c r="KJN1217" s="206">
        <v>119</v>
      </c>
      <c r="KJO1217" s="110">
        <v>213</v>
      </c>
      <c r="KJP1217" s="147">
        <v>104.09399999999999</v>
      </c>
      <c r="KJQ1217" s="109" t="s">
        <v>39</v>
      </c>
      <c r="KJR1217" s="256" t="s">
        <v>26</v>
      </c>
      <c r="KJS1217" s="204">
        <v>7</v>
      </c>
      <c r="KJT1217" s="204">
        <v>2</v>
      </c>
      <c r="KJU1217" s="205" t="s">
        <v>237</v>
      </c>
      <c r="KJV1217" s="206">
        <v>119</v>
      </c>
      <c r="KJW1217" s="110">
        <v>213</v>
      </c>
      <c r="KJX1217" s="147">
        <v>104.09399999999999</v>
      </c>
      <c r="KJY1217" s="109" t="s">
        <v>39</v>
      </c>
      <c r="KJZ1217" s="256" t="s">
        <v>26</v>
      </c>
      <c r="KKA1217" s="204">
        <v>7</v>
      </c>
      <c r="KKB1217" s="204">
        <v>2</v>
      </c>
      <c r="KKC1217" s="205" t="s">
        <v>237</v>
      </c>
      <c r="KKD1217" s="206">
        <v>119</v>
      </c>
      <c r="KKE1217" s="110">
        <v>213</v>
      </c>
      <c r="KKF1217" s="147">
        <v>104.09399999999999</v>
      </c>
      <c r="KKG1217" s="109" t="s">
        <v>39</v>
      </c>
      <c r="KKH1217" s="256" t="s">
        <v>26</v>
      </c>
      <c r="KKI1217" s="204">
        <v>7</v>
      </c>
      <c r="KKJ1217" s="204">
        <v>2</v>
      </c>
      <c r="KKK1217" s="205" t="s">
        <v>237</v>
      </c>
      <c r="KKL1217" s="206">
        <v>119</v>
      </c>
      <c r="KKM1217" s="110">
        <v>213</v>
      </c>
      <c r="KKN1217" s="147">
        <v>104.09399999999999</v>
      </c>
      <c r="KKO1217" s="109" t="s">
        <v>39</v>
      </c>
      <c r="KKP1217" s="256" t="s">
        <v>26</v>
      </c>
      <c r="KKQ1217" s="204">
        <v>7</v>
      </c>
      <c r="KKR1217" s="204">
        <v>2</v>
      </c>
      <c r="KKS1217" s="205" t="s">
        <v>237</v>
      </c>
      <c r="KKT1217" s="206">
        <v>119</v>
      </c>
      <c r="KKU1217" s="110">
        <v>213</v>
      </c>
      <c r="KKV1217" s="147">
        <v>104.09399999999999</v>
      </c>
      <c r="KKW1217" s="109" t="s">
        <v>39</v>
      </c>
      <c r="KKX1217" s="256" t="s">
        <v>26</v>
      </c>
      <c r="KKY1217" s="204">
        <v>7</v>
      </c>
      <c r="KKZ1217" s="204">
        <v>2</v>
      </c>
      <c r="KLA1217" s="205" t="s">
        <v>237</v>
      </c>
      <c r="KLB1217" s="206">
        <v>119</v>
      </c>
      <c r="KLC1217" s="110">
        <v>213</v>
      </c>
      <c r="KLD1217" s="147">
        <v>104.09399999999999</v>
      </c>
      <c r="KLE1217" s="109" t="s">
        <v>39</v>
      </c>
      <c r="KLF1217" s="256" t="s">
        <v>26</v>
      </c>
      <c r="KLG1217" s="204">
        <v>7</v>
      </c>
      <c r="KLH1217" s="204">
        <v>2</v>
      </c>
      <c r="KLI1217" s="205" t="s">
        <v>237</v>
      </c>
      <c r="KLJ1217" s="206">
        <v>119</v>
      </c>
      <c r="KLK1217" s="110">
        <v>213</v>
      </c>
      <c r="KLL1217" s="147">
        <v>104.09399999999999</v>
      </c>
      <c r="KLM1217" s="109" t="s">
        <v>39</v>
      </c>
      <c r="KLN1217" s="256" t="s">
        <v>26</v>
      </c>
      <c r="KLO1217" s="204">
        <v>7</v>
      </c>
      <c r="KLP1217" s="204">
        <v>2</v>
      </c>
      <c r="KLQ1217" s="205" t="s">
        <v>237</v>
      </c>
      <c r="KLR1217" s="206">
        <v>119</v>
      </c>
      <c r="KLS1217" s="110">
        <v>213</v>
      </c>
      <c r="KLT1217" s="147">
        <v>104.09399999999999</v>
      </c>
      <c r="KLU1217" s="109" t="s">
        <v>39</v>
      </c>
      <c r="KLV1217" s="256" t="s">
        <v>26</v>
      </c>
      <c r="KLW1217" s="204">
        <v>7</v>
      </c>
      <c r="KLX1217" s="204">
        <v>2</v>
      </c>
      <c r="KLY1217" s="205" t="s">
        <v>237</v>
      </c>
      <c r="KLZ1217" s="206">
        <v>119</v>
      </c>
      <c r="KMA1217" s="110">
        <v>213</v>
      </c>
      <c r="KMB1217" s="147">
        <v>104.09399999999999</v>
      </c>
      <c r="KMC1217" s="109" t="s">
        <v>39</v>
      </c>
      <c r="KMD1217" s="256" t="s">
        <v>26</v>
      </c>
      <c r="KME1217" s="204">
        <v>7</v>
      </c>
      <c r="KMF1217" s="204">
        <v>2</v>
      </c>
      <c r="KMG1217" s="205" t="s">
        <v>237</v>
      </c>
      <c r="KMH1217" s="206">
        <v>119</v>
      </c>
      <c r="KMI1217" s="110">
        <v>213</v>
      </c>
      <c r="KMJ1217" s="147">
        <v>104.09399999999999</v>
      </c>
      <c r="KMK1217" s="109" t="s">
        <v>39</v>
      </c>
      <c r="KML1217" s="256" t="s">
        <v>26</v>
      </c>
      <c r="KMM1217" s="204">
        <v>7</v>
      </c>
      <c r="KMN1217" s="204">
        <v>2</v>
      </c>
      <c r="KMO1217" s="205" t="s">
        <v>237</v>
      </c>
      <c r="KMP1217" s="206">
        <v>119</v>
      </c>
      <c r="KMQ1217" s="110">
        <v>213</v>
      </c>
      <c r="KMR1217" s="147">
        <v>104.09399999999999</v>
      </c>
      <c r="KMS1217" s="109" t="s">
        <v>39</v>
      </c>
      <c r="KMT1217" s="256" t="s">
        <v>26</v>
      </c>
      <c r="KMU1217" s="204">
        <v>7</v>
      </c>
      <c r="KMV1217" s="204">
        <v>2</v>
      </c>
      <c r="KMW1217" s="205" t="s">
        <v>237</v>
      </c>
      <c r="KMX1217" s="206">
        <v>119</v>
      </c>
      <c r="KMY1217" s="110">
        <v>213</v>
      </c>
      <c r="KMZ1217" s="147">
        <v>104.09399999999999</v>
      </c>
      <c r="KNA1217" s="109" t="s">
        <v>39</v>
      </c>
      <c r="KNB1217" s="256" t="s">
        <v>26</v>
      </c>
      <c r="KNC1217" s="204">
        <v>7</v>
      </c>
      <c r="KND1217" s="204">
        <v>2</v>
      </c>
      <c r="KNE1217" s="205" t="s">
        <v>237</v>
      </c>
      <c r="KNF1217" s="206">
        <v>119</v>
      </c>
      <c r="KNG1217" s="110">
        <v>213</v>
      </c>
      <c r="KNH1217" s="147">
        <v>104.09399999999999</v>
      </c>
      <c r="KNI1217" s="109" t="s">
        <v>39</v>
      </c>
      <c r="KNJ1217" s="256" t="s">
        <v>26</v>
      </c>
      <c r="KNK1217" s="204">
        <v>7</v>
      </c>
      <c r="KNL1217" s="204">
        <v>2</v>
      </c>
      <c r="KNM1217" s="205" t="s">
        <v>237</v>
      </c>
      <c r="KNN1217" s="206">
        <v>119</v>
      </c>
      <c r="KNO1217" s="110">
        <v>213</v>
      </c>
      <c r="KNP1217" s="147">
        <v>104.09399999999999</v>
      </c>
      <c r="KNQ1217" s="109" t="s">
        <v>39</v>
      </c>
      <c r="KNR1217" s="256" t="s">
        <v>26</v>
      </c>
      <c r="KNS1217" s="204">
        <v>7</v>
      </c>
      <c r="KNT1217" s="204">
        <v>2</v>
      </c>
      <c r="KNU1217" s="205" t="s">
        <v>237</v>
      </c>
      <c r="KNV1217" s="206">
        <v>119</v>
      </c>
      <c r="KNW1217" s="110">
        <v>213</v>
      </c>
      <c r="KNX1217" s="147">
        <v>104.09399999999999</v>
      </c>
      <c r="KNY1217" s="109" t="s">
        <v>39</v>
      </c>
      <c r="KNZ1217" s="256" t="s">
        <v>26</v>
      </c>
      <c r="KOA1217" s="204">
        <v>7</v>
      </c>
      <c r="KOB1217" s="204">
        <v>2</v>
      </c>
      <c r="KOC1217" s="205" t="s">
        <v>237</v>
      </c>
      <c r="KOD1217" s="206">
        <v>119</v>
      </c>
      <c r="KOE1217" s="110">
        <v>213</v>
      </c>
      <c r="KOF1217" s="147">
        <v>104.09399999999999</v>
      </c>
      <c r="KOG1217" s="109" t="s">
        <v>39</v>
      </c>
      <c r="KOH1217" s="256" t="s">
        <v>26</v>
      </c>
      <c r="KOI1217" s="204">
        <v>7</v>
      </c>
      <c r="KOJ1217" s="204">
        <v>2</v>
      </c>
      <c r="KOK1217" s="205" t="s">
        <v>237</v>
      </c>
      <c r="KOL1217" s="206">
        <v>119</v>
      </c>
      <c r="KOM1217" s="110">
        <v>213</v>
      </c>
      <c r="KON1217" s="147">
        <v>104.09399999999999</v>
      </c>
      <c r="KOO1217" s="109" t="s">
        <v>39</v>
      </c>
      <c r="KOP1217" s="256" t="s">
        <v>26</v>
      </c>
      <c r="KOQ1217" s="204">
        <v>7</v>
      </c>
      <c r="KOR1217" s="204">
        <v>2</v>
      </c>
      <c r="KOS1217" s="205" t="s">
        <v>237</v>
      </c>
      <c r="KOT1217" s="206">
        <v>119</v>
      </c>
      <c r="KOU1217" s="110">
        <v>213</v>
      </c>
      <c r="KOV1217" s="147">
        <v>104.09399999999999</v>
      </c>
      <c r="KOW1217" s="109" t="s">
        <v>39</v>
      </c>
      <c r="KOX1217" s="256" t="s">
        <v>26</v>
      </c>
      <c r="KOY1217" s="204">
        <v>7</v>
      </c>
      <c r="KOZ1217" s="204">
        <v>2</v>
      </c>
      <c r="KPA1217" s="205" t="s">
        <v>237</v>
      </c>
      <c r="KPB1217" s="206">
        <v>119</v>
      </c>
      <c r="KPC1217" s="110">
        <v>213</v>
      </c>
      <c r="KPD1217" s="147">
        <v>104.09399999999999</v>
      </c>
      <c r="KPE1217" s="109" t="s">
        <v>39</v>
      </c>
      <c r="KPF1217" s="256" t="s">
        <v>26</v>
      </c>
      <c r="KPG1217" s="204">
        <v>7</v>
      </c>
      <c r="KPH1217" s="204">
        <v>2</v>
      </c>
      <c r="KPI1217" s="205" t="s">
        <v>237</v>
      </c>
      <c r="KPJ1217" s="206">
        <v>119</v>
      </c>
      <c r="KPK1217" s="110">
        <v>213</v>
      </c>
      <c r="KPL1217" s="147">
        <v>104.09399999999999</v>
      </c>
      <c r="KPM1217" s="109" t="s">
        <v>39</v>
      </c>
      <c r="KPN1217" s="256" t="s">
        <v>26</v>
      </c>
      <c r="KPO1217" s="204">
        <v>7</v>
      </c>
      <c r="KPP1217" s="204">
        <v>2</v>
      </c>
      <c r="KPQ1217" s="205" t="s">
        <v>237</v>
      </c>
      <c r="KPR1217" s="206">
        <v>119</v>
      </c>
      <c r="KPS1217" s="110">
        <v>213</v>
      </c>
      <c r="KPT1217" s="147">
        <v>104.09399999999999</v>
      </c>
      <c r="KPU1217" s="109" t="s">
        <v>39</v>
      </c>
      <c r="KPV1217" s="256" t="s">
        <v>26</v>
      </c>
      <c r="KPW1217" s="204">
        <v>7</v>
      </c>
      <c r="KPX1217" s="204">
        <v>2</v>
      </c>
      <c r="KPY1217" s="205" t="s">
        <v>237</v>
      </c>
      <c r="KPZ1217" s="206">
        <v>119</v>
      </c>
      <c r="KQA1217" s="110">
        <v>213</v>
      </c>
      <c r="KQB1217" s="147">
        <v>104.09399999999999</v>
      </c>
      <c r="KQC1217" s="109" t="s">
        <v>39</v>
      </c>
      <c r="KQD1217" s="256" t="s">
        <v>26</v>
      </c>
      <c r="KQE1217" s="204">
        <v>7</v>
      </c>
      <c r="KQF1217" s="204">
        <v>2</v>
      </c>
      <c r="KQG1217" s="205" t="s">
        <v>237</v>
      </c>
      <c r="KQH1217" s="206">
        <v>119</v>
      </c>
      <c r="KQI1217" s="110">
        <v>213</v>
      </c>
      <c r="KQJ1217" s="147">
        <v>104.09399999999999</v>
      </c>
      <c r="KQK1217" s="109" t="s">
        <v>39</v>
      </c>
      <c r="KQL1217" s="256" t="s">
        <v>26</v>
      </c>
      <c r="KQM1217" s="204">
        <v>7</v>
      </c>
      <c r="KQN1217" s="204">
        <v>2</v>
      </c>
      <c r="KQO1217" s="205" t="s">
        <v>237</v>
      </c>
      <c r="KQP1217" s="206">
        <v>119</v>
      </c>
      <c r="KQQ1217" s="110">
        <v>213</v>
      </c>
      <c r="KQR1217" s="147">
        <v>104.09399999999999</v>
      </c>
      <c r="KQS1217" s="109" t="s">
        <v>39</v>
      </c>
      <c r="KQT1217" s="256" t="s">
        <v>26</v>
      </c>
      <c r="KQU1217" s="204">
        <v>7</v>
      </c>
      <c r="KQV1217" s="204">
        <v>2</v>
      </c>
      <c r="KQW1217" s="205" t="s">
        <v>237</v>
      </c>
      <c r="KQX1217" s="206">
        <v>119</v>
      </c>
      <c r="KQY1217" s="110">
        <v>213</v>
      </c>
      <c r="KQZ1217" s="147">
        <v>104.09399999999999</v>
      </c>
      <c r="KRA1217" s="109" t="s">
        <v>39</v>
      </c>
      <c r="KRB1217" s="256" t="s">
        <v>26</v>
      </c>
      <c r="KRC1217" s="204">
        <v>7</v>
      </c>
      <c r="KRD1217" s="204">
        <v>2</v>
      </c>
      <c r="KRE1217" s="205" t="s">
        <v>237</v>
      </c>
      <c r="KRF1217" s="206">
        <v>119</v>
      </c>
      <c r="KRG1217" s="110">
        <v>213</v>
      </c>
      <c r="KRH1217" s="147">
        <v>104.09399999999999</v>
      </c>
      <c r="KRI1217" s="109" t="s">
        <v>39</v>
      </c>
      <c r="KRJ1217" s="256" t="s">
        <v>26</v>
      </c>
      <c r="KRK1217" s="204">
        <v>7</v>
      </c>
      <c r="KRL1217" s="204">
        <v>2</v>
      </c>
      <c r="KRM1217" s="205" t="s">
        <v>237</v>
      </c>
      <c r="KRN1217" s="206">
        <v>119</v>
      </c>
      <c r="KRO1217" s="110">
        <v>213</v>
      </c>
      <c r="KRP1217" s="147">
        <v>104.09399999999999</v>
      </c>
      <c r="KRQ1217" s="109" t="s">
        <v>39</v>
      </c>
      <c r="KRR1217" s="256" t="s">
        <v>26</v>
      </c>
      <c r="KRS1217" s="204">
        <v>7</v>
      </c>
      <c r="KRT1217" s="204">
        <v>2</v>
      </c>
      <c r="KRU1217" s="205" t="s">
        <v>237</v>
      </c>
      <c r="KRV1217" s="206">
        <v>119</v>
      </c>
      <c r="KRW1217" s="110">
        <v>213</v>
      </c>
      <c r="KRX1217" s="147">
        <v>104.09399999999999</v>
      </c>
      <c r="KRY1217" s="109" t="s">
        <v>39</v>
      </c>
      <c r="KRZ1217" s="256" t="s">
        <v>26</v>
      </c>
      <c r="KSA1217" s="204">
        <v>7</v>
      </c>
      <c r="KSB1217" s="204">
        <v>2</v>
      </c>
      <c r="KSC1217" s="205" t="s">
        <v>237</v>
      </c>
      <c r="KSD1217" s="206">
        <v>119</v>
      </c>
      <c r="KSE1217" s="110">
        <v>213</v>
      </c>
      <c r="KSF1217" s="147">
        <v>104.09399999999999</v>
      </c>
      <c r="KSG1217" s="109" t="s">
        <v>39</v>
      </c>
      <c r="KSH1217" s="256" t="s">
        <v>26</v>
      </c>
      <c r="KSI1217" s="204">
        <v>7</v>
      </c>
      <c r="KSJ1217" s="204">
        <v>2</v>
      </c>
      <c r="KSK1217" s="205" t="s">
        <v>237</v>
      </c>
      <c r="KSL1217" s="206">
        <v>119</v>
      </c>
      <c r="KSM1217" s="110">
        <v>213</v>
      </c>
      <c r="KSN1217" s="147">
        <v>104.09399999999999</v>
      </c>
      <c r="KSO1217" s="109" t="s">
        <v>39</v>
      </c>
      <c r="KSP1217" s="256" t="s">
        <v>26</v>
      </c>
      <c r="KSQ1217" s="204">
        <v>7</v>
      </c>
      <c r="KSR1217" s="204">
        <v>2</v>
      </c>
      <c r="KSS1217" s="205" t="s">
        <v>237</v>
      </c>
      <c r="KST1217" s="206">
        <v>119</v>
      </c>
      <c r="KSU1217" s="110">
        <v>213</v>
      </c>
      <c r="KSV1217" s="147">
        <v>104.09399999999999</v>
      </c>
      <c r="KSW1217" s="109" t="s">
        <v>39</v>
      </c>
      <c r="KSX1217" s="256" t="s">
        <v>26</v>
      </c>
      <c r="KSY1217" s="204">
        <v>7</v>
      </c>
      <c r="KSZ1217" s="204">
        <v>2</v>
      </c>
      <c r="KTA1217" s="205" t="s">
        <v>237</v>
      </c>
      <c r="KTB1217" s="206">
        <v>119</v>
      </c>
      <c r="KTC1217" s="110">
        <v>213</v>
      </c>
      <c r="KTD1217" s="147">
        <v>104.09399999999999</v>
      </c>
      <c r="KTE1217" s="109" t="s">
        <v>39</v>
      </c>
      <c r="KTF1217" s="256" t="s">
        <v>26</v>
      </c>
      <c r="KTG1217" s="204">
        <v>7</v>
      </c>
      <c r="KTH1217" s="204">
        <v>2</v>
      </c>
      <c r="KTI1217" s="205" t="s">
        <v>237</v>
      </c>
      <c r="KTJ1217" s="206">
        <v>119</v>
      </c>
      <c r="KTK1217" s="110">
        <v>213</v>
      </c>
      <c r="KTL1217" s="147">
        <v>104.09399999999999</v>
      </c>
      <c r="KTM1217" s="109" t="s">
        <v>39</v>
      </c>
      <c r="KTN1217" s="256" t="s">
        <v>26</v>
      </c>
      <c r="KTO1217" s="204">
        <v>7</v>
      </c>
      <c r="KTP1217" s="204">
        <v>2</v>
      </c>
      <c r="KTQ1217" s="205" t="s">
        <v>237</v>
      </c>
      <c r="KTR1217" s="206">
        <v>119</v>
      </c>
      <c r="KTS1217" s="110">
        <v>213</v>
      </c>
      <c r="KTT1217" s="147">
        <v>104.09399999999999</v>
      </c>
      <c r="KTU1217" s="109" t="s">
        <v>39</v>
      </c>
      <c r="KTV1217" s="256" t="s">
        <v>26</v>
      </c>
      <c r="KTW1217" s="204">
        <v>7</v>
      </c>
      <c r="KTX1217" s="204">
        <v>2</v>
      </c>
      <c r="KTY1217" s="205" t="s">
        <v>237</v>
      </c>
      <c r="KTZ1217" s="206">
        <v>119</v>
      </c>
      <c r="KUA1217" s="110">
        <v>213</v>
      </c>
      <c r="KUB1217" s="147">
        <v>104.09399999999999</v>
      </c>
      <c r="KUC1217" s="109" t="s">
        <v>39</v>
      </c>
      <c r="KUD1217" s="256" t="s">
        <v>26</v>
      </c>
      <c r="KUE1217" s="204">
        <v>7</v>
      </c>
      <c r="KUF1217" s="204">
        <v>2</v>
      </c>
      <c r="KUG1217" s="205" t="s">
        <v>237</v>
      </c>
      <c r="KUH1217" s="206">
        <v>119</v>
      </c>
      <c r="KUI1217" s="110">
        <v>213</v>
      </c>
      <c r="KUJ1217" s="147">
        <v>104.09399999999999</v>
      </c>
      <c r="KUK1217" s="109" t="s">
        <v>39</v>
      </c>
      <c r="KUL1217" s="256" t="s">
        <v>26</v>
      </c>
      <c r="KUM1217" s="204">
        <v>7</v>
      </c>
      <c r="KUN1217" s="204">
        <v>2</v>
      </c>
      <c r="KUO1217" s="205" t="s">
        <v>237</v>
      </c>
      <c r="KUP1217" s="206">
        <v>119</v>
      </c>
      <c r="KUQ1217" s="110">
        <v>213</v>
      </c>
      <c r="KUR1217" s="147">
        <v>104.09399999999999</v>
      </c>
      <c r="KUS1217" s="109" t="s">
        <v>39</v>
      </c>
      <c r="KUT1217" s="256" t="s">
        <v>26</v>
      </c>
      <c r="KUU1217" s="204">
        <v>7</v>
      </c>
      <c r="KUV1217" s="204">
        <v>2</v>
      </c>
      <c r="KUW1217" s="205" t="s">
        <v>237</v>
      </c>
      <c r="KUX1217" s="206">
        <v>119</v>
      </c>
      <c r="KUY1217" s="110">
        <v>213</v>
      </c>
      <c r="KUZ1217" s="147">
        <v>104.09399999999999</v>
      </c>
      <c r="KVA1217" s="109" t="s">
        <v>39</v>
      </c>
      <c r="KVB1217" s="256" t="s">
        <v>26</v>
      </c>
      <c r="KVC1217" s="204">
        <v>7</v>
      </c>
      <c r="KVD1217" s="204">
        <v>2</v>
      </c>
      <c r="KVE1217" s="205" t="s">
        <v>237</v>
      </c>
      <c r="KVF1217" s="206">
        <v>119</v>
      </c>
      <c r="KVG1217" s="110">
        <v>213</v>
      </c>
      <c r="KVH1217" s="147">
        <v>104.09399999999999</v>
      </c>
      <c r="KVI1217" s="109" t="s">
        <v>39</v>
      </c>
      <c r="KVJ1217" s="256" t="s">
        <v>26</v>
      </c>
      <c r="KVK1217" s="204">
        <v>7</v>
      </c>
      <c r="KVL1217" s="204">
        <v>2</v>
      </c>
      <c r="KVM1217" s="205" t="s">
        <v>237</v>
      </c>
      <c r="KVN1217" s="206">
        <v>119</v>
      </c>
      <c r="KVO1217" s="110">
        <v>213</v>
      </c>
      <c r="KVP1217" s="147">
        <v>104.09399999999999</v>
      </c>
      <c r="KVQ1217" s="109" t="s">
        <v>39</v>
      </c>
      <c r="KVR1217" s="256" t="s">
        <v>26</v>
      </c>
      <c r="KVS1217" s="204">
        <v>7</v>
      </c>
      <c r="KVT1217" s="204">
        <v>2</v>
      </c>
      <c r="KVU1217" s="205" t="s">
        <v>237</v>
      </c>
      <c r="KVV1217" s="206">
        <v>119</v>
      </c>
      <c r="KVW1217" s="110">
        <v>213</v>
      </c>
      <c r="KVX1217" s="147">
        <v>104.09399999999999</v>
      </c>
      <c r="KVY1217" s="109" t="s">
        <v>39</v>
      </c>
      <c r="KVZ1217" s="256" t="s">
        <v>26</v>
      </c>
      <c r="KWA1217" s="204">
        <v>7</v>
      </c>
      <c r="KWB1217" s="204">
        <v>2</v>
      </c>
      <c r="KWC1217" s="205" t="s">
        <v>237</v>
      </c>
      <c r="KWD1217" s="206">
        <v>119</v>
      </c>
      <c r="KWE1217" s="110">
        <v>213</v>
      </c>
      <c r="KWF1217" s="147">
        <v>104.09399999999999</v>
      </c>
      <c r="KWG1217" s="109" t="s">
        <v>39</v>
      </c>
      <c r="KWH1217" s="256" t="s">
        <v>26</v>
      </c>
      <c r="KWI1217" s="204">
        <v>7</v>
      </c>
      <c r="KWJ1217" s="204">
        <v>2</v>
      </c>
      <c r="KWK1217" s="205" t="s">
        <v>237</v>
      </c>
      <c r="KWL1217" s="206">
        <v>119</v>
      </c>
      <c r="KWM1217" s="110">
        <v>213</v>
      </c>
      <c r="KWN1217" s="147">
        <v>104.09399999999999</v>
      </c>
      <c r="KWO1217" s="109" t="s">
        <v>39</v>
      </c>
      <c r="KWP1217" s="256" t="s">
        <v>26</v>
      </c>
      <c r="KWQ1217" s="204">
        <v>7</v>
      </c>
      <c r="KWR1217" s="204">
        <v>2</v>
      </c>
      <c r="KWS1217" s="205" t="s">
        <v>237</v>
      </c>
      <c r="KWT1217" s="206">
        <v>119</v>
      </c>
      <c r="KWU1217" s="110">
        <v>213</v>
      </c>
      <c r="KWV1217" s="147">
        <v>104.09399999999999</v>
      </c>
      <c r="KWW1217" s="109" t="s">
        <v>39</v>
      </c>
      <c r="KWX1217" s="256" t="s">
        <v>26</v>
      </c>
      <c r="KWY1217" s="204">
        <v>7</v>
      </c>
      <c r="KWZ1217" s="204">
        <v>2</v>
      </c>
      <c r="KXA1217" s="205" t="s">
        <v>237</v>
      </c>
      <c r="KXB1217" s="206">
        <v>119</v>
      </c>
      <c r="KXC1217" s="110">
        <v>213</v>
      </c>
      <c r="KXD1217" s="147">
        <v>104.09399999999999</v>
      </c>
      <c r="KXE1217" s="109" t="s">
        <v>39</v>
      </c>
      <c r="KXF1217" s="256" t="s">
        <v>26</v>
      </c>
      <c r="KXG1217" s="204">
        <v>7</v>
      </c>
      <c r="KXH1217" s="204">
        <v>2</v>
      </c>
      <c r="KXI1217" s="205" t="s">
        <v>237</v>
      </c>
      <c r="KXJ1217" s="206">
        <v>119</v>
      </c>
      <c r="KXK1217" s="110">
        <v>213</v>
      </c>
      <c r="KXL1217" s="147">
        <v>104.09399999999999</v>
      </c>
      <c r="KXM1217" s="109" t="s">
        <v>39</v>
      </c>
      <c r="KXN1217" s="256" t="s">
        <v>26</v>
      </c>
      <c r="KXO1217" s="204">
        <v>7</v>
      </c>
      <c r="KXP1217" s="204">
        <v>2</v>
      </c>
      <c r="KXQ1217" s="205" t="s">
        <v>237</v>
      </c>
      <c r="KXR1217" s="206">
        <v>119</v>
      </c>
      <c r="KXS1217" s="110">
        <v>213</v>
      </c>
      <c r="KXT1217" s="147">
        <v>104.09399999999999</v>
      </c>
      <c r="KXU1217" s="109" t="s">
        <v>39</v>
      </c>
      <c r="KXV1217" s="256" t="s">
        <v>26</v>
      </c>
      <c r="KXW1217" s="204">
        <v>7</v>
      </c>
      <c r="KXX1217" s="204">
        <v>2</v>
      </c>
      <c r="KXY1217" s="205" t="s">
        <v>237</v>
      </c>
      <c r="KXZ1217" s="206">
        <v>119</v>
      </c>
      <c r="KYA1217" s="110">
        <v>213</v>
      </c>
      <c r="KYB1217" s="147">
        <v>104.09399999999999</v>
      </c>
      <c r="KYC1217" s="109" t="s">
        <v>39</v>
      </c>
      <c r="KYD1217" s="256" t="s">
        <v>26</v>
      </c>
      <c r="KYE1217" s="204">
        <v>7</v>
      </c>
      <c r="KYF1217" s="204">
        <v>2</v>
      </c>
      <c r="KYG1217" s="205" t="s">
        <v>237</v>
      </c>
      <c r="KYH1217" s="206">
        <v>119</v>
      </c>
      <c r="KYI1217" s="110">
        <v>213</v>
      </c>
      <c r="KYJ1217" s="147">
        <v>104.09399999999999</v>
      </c>
      <c r="KYK1217" s="109" t="s">
        <v>39</v>
      </c>
      <c r="KYL1217" s="256" t="s">
        <v>26</v>
      </c>
      <c r="KYM1217" s="204">
        <v>7</v>
      </c>
      <c r="KYN1217" s="204">
        <v>2</v>
      </c>
      <c r="KYO1217" s="205" t="s">
        <v>237</v>
      </c>
      <c r="KYP1217" s="206">
        <v>119</v>
      </c>
      <c r="KYQ1217" s="110">
        <v>213</v>
      </c>
      <c r="KYR1217" s="147">
        <v>104.09399999999999</v>
      </c>
      <c r="KYS1217" s="109" t="s">
        <v>39</v>
      </c>
      <c r="KYT1217" s="256" t="s">
        <v>26</v>
      </c>
      <c r="KYU1217" s="204">
        <v>7</v>
      </c>
      <c r="KYV1217" s="204">
        <v>2</v>
      </c>
      <c r="KYW1217" s="205" t="s">
        <v>237</v>
      </c>
      <c r="KYX1217" s="206">
        <v>119</v>
      </c>
      <c r="KYY1217" s="110">
        <v>213</v>
      </c>
      <c r="KYZ1217" s="147">
        <v>104.09399999999999</v>
      </c>
      <c r="KZA1217" s="109" t="s">
        <v>39</v>
      </c>
      <c r="KZB1217" s="256" t="s">
        <v>26</v>
      </c>
      <c r="KZC1217" s="204">
        <v>7</v>
      </c>
      <c r="KZD1217" s="204">
        <v>2</v>
      </c>
      <c r="KZE1217" s="205" t="s">
        <v>237</v>
      </c>
      <c r="KZF1217" s="206">
        <v>119</v>
      </c>
      <c r="KZG1217" s="110">
        <v>213</v>
      </c>
      <c r="KZH1217" s="147">
        <v>104.09399999999999</v>
      </c>
      <c r="KZI1217" s="109" t="s">
        <v>39</v>
      </c>
      <c r="KZJ1217" s="256" t="s">
        <v>26</v>
      </c>
      <c r="KZK1217" s="204">
        <v>7</v>
      </c>
      <c r="KZL1217" s="204">
        <v>2</v>
      </c>
      <c r="KZM1217" s="205" t="s">
        <v>237</v>
      </c>
      <c r="KZN1217" s="206">
        <v>119</v>
      </c>
      <c r="KZO1217" s="110">
        <v>213</v>
      </c>
      <c r="KZP1217" s="147">
        <v>104.09399999999999</v>
      </c>
      <c r="KZQ1217" s="109" t="s">
        <v>39</v>
      </c>
      <c r="KZR1217" s="256" t="s">
        <v>26</v>
      </c>
      <c r="KZS1217" s="204">
        <v>7</v>
      </c>
      <c r="KZT1217" s="204">
        <v>2</v>
      </c>
      <c r="KZU1217" s="205" t="s">
        <v>237</v>
      </c>
      <c r="KZV1217" s="206">
        <v>119</v>
      </c>
      <c r="KZW1217" s="110">
        <v>213</v>
      </c>
      <c r="KZX1217" s="147">
        <v>104.09399999999999</v>
      </c>
      <c r="KZY1217" s="109" t="s">
        <v>39</v>
      </c>
      <c r="KZZ1217" s="256" t="s">
        <v>26</v>
      </c>
      <c r="LAA1217" s="204">
        <v>7</v>
      </c>
      <c r="LAB1217" s="204">
        <v>2</v>
      </c>
      <c r="LAC1217" s="205" t="s">
        <v>237</v>
      </c>
      <c r="LAD1217" s="206">
        <v>119</v>
      </c>
      <c r="LAE1217" s="110">
        <v>213</v>
      </c>
      <c r="LAF1217" s="147">
        <v>104.09399999999999</v>
      </c>
      <c r="LAG1217" s="109" t="s">
        <v>39</v>
      </c>
      <c r="LAH1217" s="256" t="s">
        <v>26</v>
      </c>
      <c r="LAI1217" s="204">
        <v>7</v>
      </c>
      <c r="LAJ1217" s="204">
        <v>2</v>
      </c>
      <c r="LAK1217" s="205" t="s">
        <v>237</v>
      </c>
      <c r="LAL1217" s="206">
        <v>119</v>
      </c>
      <c r="LAM1217" s="110">
        <v>213</v>
      </c>
      <c r="LAN1217" s="147">
        <v>104.09399999999999</v>
      </c>
      <c r="LAO1217" s="109" t="s">
        <v>39</v>
      </c>
      <c r="LAP1217" s="256" t="s">
        <v>26</v>
      </c>
      <c r="LAQ1217" s="204">
        <v>7</v>
      </c>
      <c r="LAR1217" s="204">
        <v>2</v>
      </c>
      <c r="LAS1217" s="205" t="s">
        <v>237</v>
      </c>
      <c r="LAT1217" s="206">
        <v>119</v>
      </c>
      <c r="LAU1217" s="110">
        <v>213</v>
      </c>
      <c r="LAV1217" s="147">
        <v>104.09399999999999</v>
      </c>
      <c r="LAW1217" s="109" t="s">
        <v>39</v>
      </c>
      <c r="LAX1217" s="256" t="s">
        <v>26</v>
      </c>
      <c r="LAY1217" s="204">
        <v>7</v>
      </c>
      <c r="LAZ1217" s="204">
        <v>2</v>
      </c>
      <c r="LBA1217" s="205" t="s">
        <v>237</v>
      </c>
      <c r="LBB1217" s="206">
        <v>119</v>
      </c>
      <c r="LBC1217" s="110">
        <v>213</v>
      </c>
      <c r="LBD1217" s="147">
        <v>104.09399999999999</v>
      </c>
      <c r="LBE1217" s="109" t="s">
        <v>39</v>
      </c>
      <c r="LBF1217" s="256" t="s">
        <v>26</v>
      </c>
      <c r="LBG1217" s="204">
        <v>7</v>
      </c>
      <c r="LBH1217" s="204">
        <v>2</v>
      </c>
      <c r="LBI1217" s="205" t="s">
        <v>237</v>
      </c>
      <c r="LBJ1217" s="206">
        <v>119</v>
      </c>
      <c r="LBK1217" s="110">
        <v>213</v>
      </c>
      <c r="LBL1217" s="147">
        <v>104.09399999999999</v>
      </c>
      <c r="LBM1217" s="109" t="s">
        <v>39</v>
      </c>
      <c r="LBN1217" s="256" t="s">
        <v>26</v>
      </c>
      <c r="LBO1217" s="204">
        <v>7</v>
      </c>
      <c r="LBP1217" s="204">
        <v>2</v>
      </c>
      <c r="LBQ1217" s="205" t="s">
        <v>237</v>
      </c>
      <c r="LBR1217" s="206">
        <v>119</v>
      </c>
      <c r="LBS1217" s="110">
        <v>213</v>
      </c>
      <c r="LBT1217" s="147">
        <v>104.09399999999999</v>
      </c>
      <c r="LBU1217" s="109" t="s">
        <v>39</v>
      </c>
      <c r="LBV1217" s="256" t="s">
        <v>26</v>
      </c>
      <c r="LBW1217" s="204">
        <v>7</v>
      </c>
      <c r="LBX1217" s="204">
        <v>2</v>
      </c>
      <c r="LBY1217" s="205" t="s">
        <v>237</v>
      </c>
      <c r="LBZ1217" s="206">
        <v>119</v>
      </c>
      <c r="LCA1217" s="110">
        <v>213</v>
      </c>
      <c r="LCB1217" s="147">
        <v>104.09399999999999</v>
      </c>
      <c r="LCC1217" s="109" t="s">
        <v>39</v>
      </c>
      <c r="LCD1217" s="256" t="s">
        <v>26</v>
      </c>
      <c r="LCE1217" s="204">
        <v>7</v>
      </c>
      <c r="LCF1217" s="204">
        <v>2</v>
      </c>
      <c r="LCG1217" s="205" t="s">
        <v>237</v>
      </c>
      <c r="LCH1217" s="206">
        <v>119</v>
      </c>
      <c r="LCI1217" s="110">
        <v>213</v>
      </c>
      <c r="LCJ1217" s="147">
        <v>104.09399999999999</v>
      </c>
      <c r="LCK1217" s="109" t="s">
        <v>39</v>
      </c>
      <c r="LCL1217" s="256" t="s">
        <v>26</v>
      </c>
      <c r="LCM1217" s="204">
        <v>7</v>
      </c>
      <c r="LCN1217" s="204">
        <v>2</v>
      </c>
      <c r="LCO1217" s="205" t="s">
        <v>237</v>
      </c>
      <c r="LCP1217" s="206">
        <v>119</v>
      </c>
      <c r="LCQ1217" s="110">
        <v>213</v>
      </c>
      <c r="LCR1217" s="147">
        <v>104.09399999999999</v>
      </c>
      <c r="LCS1217" s="109" t="s">
        <v>39</v>
      </c>
      <c r="LCT1217" s="256" t="s">
        <v>26</v>
      </c>
      <c r="LCU1217" s="204">
        <v>7</v>
      </c>
      <c r="LCV1217" s="204">
        <v>2</v>
      </c>
      <c r="LCW1217" s="205" t="s">
        <v>237</v>
      </c>
      <c r="LCX1217" s="206">
        <v>119</v>
      </c>
      <c r="LCY1217" s="110">
        <v>213</v>
      </c>
      <c r="LCZ1217" s="147">
        <v>104.09399999999999</v>
      </c>
      <c r="LDA1217" s="109" t="s">
        <v>39</v>
      </c>
      <c r="LDB1217" s="256" t="s">
        <v>26</v>
      </c>
      <c r="LDC1217" s="204">
        <v>7</v>
      </c>
      <c r="LDD1217" s="204">
        <v>2</v>
      </c>
      <c r="LDE1217" s="205" t="s">
        <v>237</v>
      </c>
      <c r="LDF1217" s="206">
        <v>119</v>
      </c>
      <c r="LDG1217" s="110">
        <v>213</v>
      </c>
      <c r="LDH1217" s="147">
        <v>104.09399999999999</v>
      </c>
      <c r="LDI1217" s="109" t="s">
        <v>39</v>
      </c>
      <c r="LDJ1217" s="256" t="s">
        <v>26</v>
      </c>
      <c r="LDK1217" s="204">
        <v>7</v>
      </c>
      <c r="LDL1217" s="204">
        <v>2</v>
      </c>
      <c r="LDM1217" s="205" t="s">
        <v>237</v>
      </c>
      <c r="LDN1217" s="206">
        <v>119</v>
      </c>
      <c r="LDO1217" s="110">
        <v>213</v>
      </c>
      <c r="LDP1217" s="147">
        <v>104.09399999999999</v>
      </c>
      <c r="LDQ1217" s="109" t="s">
        <v>39</v>
      </c>
      <c r="LDR1217" s="256" t="s">
        <v>26</v>
      </c>
      <c r="LDS1217" s="204">
        <v>7</v>
      </c>
      <c r="LDT1217" s="204">
        <v>2</v>
      </c>
      <c r="LDU1217" s="205" t="s">
        <v>237</v>
      </c>
      <c r="LDV1217" s="206">
        <v>119</v>
      </c>
      <c r="LDW1217" s="110">
        <v>213</v>
      </c>
      <c r="LDX1217" s="147">
        <v>104.09399999999999</v>
      </c>
      <c r="LDY1217" s="109" t="s">
        <v>39</v>
      </c>
      <c r="LDZ1217" s="256" t="s">
        <v>26</v>
      </c>
      <c r="LEA1217" s="204">
        <v>7</v>
      </c>
      <c r="LEB1217" s="204">
        <v>2</v>
      </c>
      <c r="LEC1217" s="205" t="s">
        <v>237</v>
      </c>
      <c r="LED1217" s="206">
        <v>119</v>
      </c>
      <c r="LEE1217" s="110">
        <v>213</v>
      </c>
      <c r="LEF1217" s="147">
        <v>104.09399999999999</v>
      </c>
      <c r="LEG1217" s="109" t="s">
        <v>39</v>
      </c>
      <c r="LEH1217" s="256" t="s">
        <v>26</v>
      </c>
      <c r="LEI1217" s="204">
        <v>7</v>
      </c>
      <c r="LEJ1217" s="204">
        <v>2</v>
      </c>
      <c r="LEK1217" s="205" t="s">
        <v>237</v>
      </c>
      <c r="LEL1217" s="206">
        <v>119</v>
      </c>
      <c r="LEM1217" s="110">
        <v>213</v>
      </c>
      <c r="LEN1217" s="147">
        <v>104.09399999999999</v>
      </c>
      <c r="LEO1217" s="109" t="s">
        <v>39</v>
      </c>
      <c r="LEP1217" s="256" t="s">
        <v>26</v>
      </c>
      <c r="LEQ1217" s="204">
        <v>7</v>
      </c>
      <c r="LER1217" s="204">
        <v>2</v>
      </c>
      <c r="LES1217" s="205" t="s">
        <v>237</v>
      </c>
      <c r="LET1217" s="206">
        <v>119</v>
      </c>
      <c r="LEU1217" s="110">
        <v>213</v>
      </c>
      <c r="LEV1217" s="147">
        <v>104.09399999999999</v>
      </c>
      <c r="LEW1217" s="109" t="s">
        <v>39</v>
      </c>
      <c r="LEX1217" s="256" t="s">
        <v>26</v>
      </c>
      <c r="LEY1217" s="204">
        <v>7</v>
      </c>
      <c r="LEZ1217" s="204">
        <v>2</v>
      </c>
      <c r="LFA1217" s="205" t="s">
        <v>237</v>
      </c>
      <c r="LFB1217" s="206">
        <v>119</v>
      </c>
      <c r="LFC1217" s="110">
        <v>213</v>
      </c>
      <c r="LFD1217" s="147">
        <v>104.09399999999999</v>
      </c>
      <c r="LFE1217" s="109" t="s">
        <v>39</v>
      </c>
      <c r="LFF1217" s="256" t="s">
        <v>26</v>
      </c>
      <c r="LFG1217" s="204">
        <v>7</v>
      </c>
      <c r="LFH1217" s="204">
        <v>2</v>
      </c>
      <c r="LFI1217" s="205" t="s">
        <v>237</v>
      </c>
      <c r="LFJ1217" s="206">
        <v>119</v>
      </c>
      <c r="LFK1217" s="110">
        <v>213</v>
      </c>
      <c r="LFL1217" s="147">
        <v>104.09399999999999</v>
      </c>
      <c r="LFM1217" s="109" t="s">
        <v>39</v>
      </c>
      <c r="LFN1217" s="256" t="s">
        <v>26</v>
      </c>
      <c r="LFO1217" s="204">
        <v>7</v>
      </c>
      <c r="LFP1217" s="204">
        <v>2</v>
      </c>
      <c r="LFQ1217" s="205" t="s">
        <v>237</v>
      </c>
      <c r="LFR1217" s="206">
        <v>119</v>
      </c>
      <c r="LFS1217" s="110">
        <v>213</v>
      </c>
      <c r="LFT1217" s="147">
        <v>104.09399999999999</v>
      </c>
      <c r="LFU1217" s="109" t="s">
        <v>39</v>
      </c>
      <c r="LFV1217" s="256" t="s">
        <v>26</v>
      </c>
      <c r="LFW1217" s="204">
        <v>7</v>
      </c>
      <c r="LFX1217" s="204">
        <v>2</v>
      </c>
      <c r="LFY1217" s="205" t="s">
        <v>237</v>
      </c>
      <c r="LFZ1217" s="206">
        <v>119</v>
      </c>
      <c r="LGA1217" s="110">
        <v>213</v>
      </c>
      <c r="LGB1217" s="147">
        <v>104.09399999999999</v>
      </c>
      <c r="LGC1217" s="109" t="s">
        <v>39</v>
      </c>
      <c r="LGD1217" s="256" t="s">
        <v>26</v>
      </c>
      <c r="LGE1217" s="204">
        <v>7</v>
      </c>
      <c r="LGF1217" s="204">
        <v>2</v>
      </c>
      <c r="LGG1217" s="205" t="s">
        <v>237</v>
      </c>
      <c r="LGH1217" s="206">
        <v>119</v>
      </c>
      <c r="LGI1217" s="110">
        <v>213</v>
      </c>
      <c r="LGJ1217" s="147">
        <v>104.09399999999999</v>
      </c>
      <c r="LGK1217" s="109" t="s">
        <v>39</v>
      </c>
      <c r="LGL1217" s="256" t="s">
        <v>26</v>
      </c>
      <c r="LGM1217" s="204">
        <v>7</v>
      </c>
      <c r="LGN1217" s="204">
        <v>2</v>
      </c>
      <c r="LGO1217" s="205" t="s">
        <v>237</v>
      </c>
      <c r="LGP1217" s="206">
        <v>119</v>
      </c>
      <c r="LGQ1217" s="110">
        <v>213</v>
      </c>
      <c r="LGR1217" s="147">
        <v>104.09399999999999</v>
      </c>
      <c r="LGS1217" s="109" t="s">
        <v>39</v>
      </c>
      <c r="LGT1217" s="256" t="s">
        <v>26</v>
      </c>
      <c r="LGU1217" s="204">
        <v>7</v>
      </c>
      <c r="LGV1217" s="204">
        <v>2</v>
      </c>
      <c r="LGW1217" s="205" t="s">
        <v>237</v>
      </c>
      <c r="LGX1217" s="206">
        <v>119</v>
      </c>
      <c r="LGY1217" s="110">
        <v>213</v>
      </c>
      <c r="LGZ1217" s="147">
        <v>104.09399999999999</v>
      </c>
      <c r="LHA1217" s="109" t="s">
        <v>39</v>
      </c>
      <c r="LHB1217" s="256" t="s">
        <v>26</v>
      </c>
      <c r="LHC1217" s="204">
        <v>7</v>
      </c>
      <c r="LHD1217" s="204">
        <v>2</v>
      </c>
      <c r="LHE1217" s="205" t="s">
        <v>237</v>
      </c>
      <c r="LHF1217" s="206">
        <v>119</v>
      </c>
      <c r="LHG1217" s="110">
        <v>213</v>
      </c>
      <c r="LHH1217" s="147">
        <v>104.09399999999999</v>
      </c>
      <c r="LHI1217" s="109" t="s">
        <v>39</v>
      </c>
      <c r="LHJ1217" s="256" t="s">
        <v>26</v>
      </c>
      <c r="LHK1217" s="204">
        <v>7</v>
      </c>
      <c r="LHL1217" s="204">
        <v>2</v>
      </c>
      <c r="LHM1217" s="205" t="s">
        <v>237</v>
      </c>
      <c r="LHN1217" s="206">
        <v>119</v>
      </c>
      <c r="LHO1217" s="110">
        <v>213</v>
      </c>
      <c r="LHP1217" s="147">
        <v>104.09399999999999</v>
      </c>
      <c r="LHQ1217" s="109" t="s">
        <v>39</v>
      </c>
      <c r="LHR1217" s="256" t="s">
        <v>26</v>
      </c>
      <c r="LHS1217" s="204">
        <v>7</v>
      </c>
      <c r="LHT1217" s="204">
        <v>2</v>
      </c>
      <c r="LHU1217" s="205" t="s">
        <v>237</v>
      </c>
      <c r="LHV1217" s="206">
        <v>119</v>
      </c>
      <c r="LHW1217" s="110">
        <v>213</v>
      </c>
      <c r="LHX1217" s="147">
        <v>104.09399999999999</v>
      </c>
      <c r="LHY1217" s="109" t="s">
        <v>39</v>
      </c>
      <c r="LHZ1217" s="256" t="s">
        <v>26</v>
      </c>
      <c r="LIA1217" s="204">
        <v>7</v>
      </c>
      <c r="LIB1217" s="204">
        <v>2</v>
      </c>
      <c r="LIC1217" s="205" t="s">
        <v>237</v>
      </c>
      <c r="LID1217" s="206">
        <v>119</v>
      </c>
      <c r="LIE1217" s="110">
        <v>213</v>
      </c>
      <c r="LIF1217" s="147">
        <v>104.09399999999999</v>
      </c>
      <c r="LIG1217" s="109" t="s">
        <v>39</v>
      </c>
      <c r="LIH1217" s="256" t="s">
        <v>26</v>
      </c>
      <c r="LII1217" s="204">
        <v>7</v>
      </c>
      <c r="LIJ1217" s="204">
        <v>2</v>
      </c>
      <c r="LIK1217" s="205" t="s">
        <v>237</v>
      </c>
      <c r="LIL1217" s="206">
        <v>119</v>
      </c>
      <c r="LIM1217" s="110">
        <v>213</v>
      </c>
      <c r="LIN1217" s="147">
        <v>104.09399999999999</v>
      </c>
      <c r="LIO1217" s="109" t="s">
        <v>39</v>
      </c>
      <c r="LIP1217" s="256" t="s">
        <v>26</v>
      </c>
      <c r="LIQ1217" s="204">
        <v>7</v>
      </c>
      <c r="LIR1217" s="204">
        <v>2</v>
      </c>
      <c r="LIS1217" s="205" t="s">
        <v>237</v>
      </c>
      <c r="LIT1217" s="206">
        <v>119</v>
      </c>
      <c r="LIU1217" s="110">
        <v>213</v>
      </c>
      <c r="LIV1217" s="147">
        <v>104.09399999999999</v>
      </c>
      <c r="LIW1217" s="109" t="s">
        <v>39</v>
      </c>
      <c r="LIX1217" s="256" t="s">
        <v>26</v>
      </c>
      <c r="LIY1217" s="204">
        <v>7</v>
      </c>
      <c r="LIZ1217" s="204">
        <v>2</v>
      </c>
      <c r="LJA1217" s="205" t="s">
        <v>237</v>
      </c>
      <c r="LJB1217" s="206">
        <v>119</v>
      </c>
      <c r="LJC1217" s="110">
        <v>213</v>
      </c>
      <c r="LJD1217" s="147">
        <v>104.09399999999999</v>
      </c>
      <c r="LJE1217" s="109" t="s">
        <v>39</v>
      </c>
      <c r="LJF1217" s="256" t="s">
        <v>26</v>
      </c>
      <c r="LJG1217" s="204">
        <v>7</v>
      </c>
      <c r="LJH1217" s="204">
        <v>2</v>
      </c>
      <c r="LJI1217" s="205" t="s">
        <v>237</v>
      </c>
      <c r="LJJ1217" s="206">
        <v>119</v>
      </c>
      <c r="LJK1217" s="110">
        <v>213</v>
      </c>
      <c r="LJL1217" s="147">
        <v>104.09399999999999</v>
      </c>
      <c r="LJM1217" s="109" t="s">
        <v>39</v>
      </c>
      <c r="LJN1217" s="256" t="s">
        <v>26</v>
      </c>
      <c r="LJO1217" s="204">
        <v>7</v>
      </c>
      <c r="LJP1217" s="204">
        <v>2</v>
      </c>
      <c r="LJQ1217" s="205" t="s">
        <v>237</v>
      </c>
      <c r="LJR1217" s="206">
        <v>119</v>
      </c>
      <c r="LJS1217" s="110">
        <v>213</v>
      </c>
      <c r="LJT1217" s="147">
        <v>104.09399999999999</v>
      </c>
      <c r="LJU1217" s="109" t="s">
        <v>39</v>
      </c>
      <c r="LJV1217" s="256" t="s">
        <v>26</v>
      </c>
      <c r="LJW1217" s="204">
        <v>7</v>
      </c>
      <c r="LJX1217" s="204">
        <v>2</v>
      </c>
      <c r="LJY1217" s="205" t="s">
        <v>237</v>
      </c>
      <c r="LJZ1217" s="206">
        <v>119</v>
      </c>
      <c r="LKA1217" s="110">
        <v>213</v>
      </c>
      <c r="LKB1217" s="147">
        <v>104.09399999999999</v>
      </c>
      <c r="LKC1217" s="109" t="s">
        <v>39</v>
      </c>
      <c r="LKD1217" s="256" t="s">
        <v>26</v>
      </c>
      <c r="LKE1217" s="204">
        <v>7</v>
      </c>
      <c r="LKF1217" s="204">
        <v>2</v>
      </c>
      <c r="LKG1217" s="205" t="s">
        <v>237</v>
      </c>
      <c r="LKH1217" s="206">
        <v>119</v>
      </c>
      <c r="LKI1217" s="110">
        <v>213</v>
      </c>
      <c r="LKJ1217" s="147">
        <v>104.09399999999999</v>
      </c>
      <c r="LKK1217" s="109" t="s">
        <v>39</v>
      </c>
      <c r="LKL1217" s="256" t="s">
        <v>26</v>
      </c>
      <c r="LKM1217" s="204">
        <v>7</v>
      </c>
      <c r="LKN1217" s="204">
        <v>2</v>
      </c>
      <c r="LKO1217" s="205" t="s">
        <v>237</v>
      </c>
      <c r="LKP1217" s="206">
        <v>119</v>
      </c>
      <c r="LKQ1217" s="110">
        <v>213</v>
      </c>
      <c r="LKR1217" s="147">
        <v>104.09399999999999</v>
      </c>
      <c r="LKS1217" s="109" t="s">
        <v>39</v>
      </c>
      <c r="LKT1217" s="256" t="s">
        <v>26</v>
      </c>
      <c r="LKU1217" s="204">
        <v>7</v>
      </c>
      <c r="LKV1217" s="204">
        <v>2</v>
      </c>
      <c r="LKW1217" s="205" t="s">
        <v>237</v>
      </c>
      <c r="LKX1217" s="206">
        <v>119</v>
      </c>
      <c r="LKY1217" s="110">
        <v>213</v>
      </c>
      <c r="LKZ1217" s="147">
        <v>104.09399999999999</v>
      </c>
      <c r="LLA1217" s="109" t="s">
        <v>39</v>
      </c>
      <c r="LLB1217" s="256" t="s">
        <v>26</v>
      </c>
      <c r="LLC1217" s="204">
        <v>7</v>
      </c>
      <c r="LLD1217" s="204">
        <v>2</v>
      </c>
      <c r="LLE1217" s="205" t="s">
        <v>237</v>
      </c>
      <c r="LLF1217" s="206">
        <v>119</v>
      </c>
      <c r="LLG1217" s="110">
        <v>213</v>
      </c>
      <c r="LLH1217" s="147">
        <v>104.09399999999999</v>
      </c>
      <c r="LLI1217" s="109" t="s">
        <v>39</v>
      </c>
      <c r="LLJ1217" s="256" t="s">
        <v>26</v>
      </c>
      <c r="LLK1217" s="204">
        <v>7</v>
      </c>
      <c r="LLL1217" s="204">
        <v>2</v>
      </c>
      <c r="LLM1217" s="205" t="s">
        <v>237</v>
      </c>
      <c r="LLN1217" s="206">
        <v>119</v>
      </c>
      <c r="LLO1217" s="110">
        <v>213</v>
      </c>
      <c r="LLP1217" s="147">
        <v>104.09399999999999</v>
      </c>
      <c r="LLQ1217" s="109" t="s">
        <v>39</v>
      </c>
      <c r="LLR1217" s="256" t="s">
        <v>26</v>
      </c>
      <c r="LLS1217" s="204">
        <v>7</v>
      </c>
      <c r="LLT1217" s="204">
        <v>2</v>
      </c>
      <c r="LLU1217" s="205" t="s">
        <v>237</v>
      </c>
      <c r="LLV1217" s="206">
        <v>119</v>
      </c>
      <c r="LLW1217" s="110">
        <v>213</v>
      </c>
      <c r="LLX1217" s="147">
        <v>104.09399999999999</v>
      </c>
      <c r="LLY1217" s="109" t="s">
        <v>39</v>
      </c>
      <c r="LLZ1217" s="256" t="s">
        <v>26</v>
      </c>
      <c r="LMA1217" s="204">
        <v>7</v>
      </c>
      <c r="LMB1217" s="204">
        <v>2</v>
      </c>
      <c r="LMC1217" s="205" t="s">
        <v>237</v>
      </c>
      <c r="LMD1217" s="206">
        <v>119</v>
      </c>
      <c r="LME1217" s="110">
        <v>213</v>
      </c>
      <c r="LMF1217" s="147">
        <v>104.09399999999999</v>
      </c>
      <c r="LMG1217" s="109" t="s">
        <v>39</v>
      </c>
      <c r="LMH1217" s="256" t="s">
        <v>26</v>
      </c>
      <c r="LMI1217" s="204">
        <v>7</v>
      </c>
      <c r="LMJ1217" s="204">
        <v>2</v>
      </c>
      <c r="LMK1217" s="205" t="s">
        <v>237</v>
      </c>
      <c r="LML1217" s="206">
        <v>119</v>
      </c>
      <c r="LMM1217" s="110">
        <v>213</v>
      </c>
      <c r="LMN1217" s="147">
        <v>104.09399999999999</v>
      </c>
      <c r="LMO1217" s="109" t="s">
        <v>39</v>
      </c>
      <c r="LMP1217" s="256" t="s">
        <v>26</v>
      </c>
      <c r="LMQ1217" s="204">
        <v>7</v>
      </c>
      <c r="LMR1217" s="204">
        <v>2</v>
      </c>
      <c r="LMS1217" s="205" t="s">
        <v>237</v>
      </c>
      <c r="LMT1217" s="206">
        <v>119</v>
      </c>
      <c r="LMU1217" s="110">
        <v>213</v>
      </c>
      <c r="LMV1217" s="147">
        <v>104.09399999999999</v>
      </c>
      <c r="LMW1217" s="109" t="s">
        <v>39</v>
      </c>
      <c r="LMX1217" s="256" t="s">
        <v>26</v>
      </c>
      <c r="LMY1217" s="204">
        <v>7</v>
      </c>
      <c r="LMZ1217" s="204">
        <v>2</v>
      </c>
      <c r="LNA1217" s="205" t="s">
        <v>237</v>
      </c>
      <c r="LNB1217" s="206">
        <v>119</v>
      </c>
      <c r="LNC1217" s="110">
        <v>213</v>
      </c>
      <c r="LND1217" s="147">
        <v>104.09399999999999</v>
      </c>
      <c r="LNE1217" s="109" t="s">
        <v>39</v>
      </c>
      <c r="LNF1217" s="256" t="s">
        <v>26</v>
      </c>
      <c r="LNG1217" s="204">
        <v>7</v>
      </c>
      <c r="LNH1217" s="204">
        <v>2</v>
      </c>
      <c r="LNI1217" s="205" t="s">
        <v>237</v>
      </c>
      <c r="LNJ1217" s="206">
        <v>119</v>
      </c>
      <c r="LNK1217" s="110">
        <v>213</v>
      </c>
      <c r="LNL1217" s="147">
        <v>104.09399999999999</v>
      </c>
      <c r="LNM1217" s="109" t="s">
        <v>39</v>
      </c>
      <c r="LNN1217" s="256" t="s">
        <v>26</v>
      </c>
      <c r="LNO1217" s="204">
        <v>7</v>
      </c>
      <c r="LNP1217" s="204">
        <v>2</v>
      </c>
      <c r="LNQ1217" s="205" t="s">
        <v>237</v>
      </c>
      <c r="LNR1217" s="206">
        <v>119</v>
      </c>
      <c r="LNS1217" s="110">
        <v>213</v>
      </c>
      <c r="LNT1217" s="147">
        <v>104.09399999999999</v>
      </c>
      <c r="LNU1217" s="109" t="s">
        <v>39</v>
      </c>
      <c r="LNV1217" s="256" t="s">
        <v>26</v>
      </c>
      <c r="LNW1217" s="204">
        <v>7</v>
      </c>
      <c r="LNX1217" s="204">
        <v>2</v>
      </c>
      <c r="LNY1217" s="205" t="s">
        <v>237</v>
      </c>
      <c r="LNZ1217" s="206">
        <v>119</v>
      </c>
      <c r="LOA1217" s="110">
        <v>213</v>
      </c>
      <c r="LOB1217" s="147">
        <v>104.09399999999999</v>
      </c>
      <c r="LOC1217" s="109" t="s">
        <v>39</v>
      </c>
      <c r="LOD1217" s="256" t="s">
        <v>26</v>
      </c>
      <c r="LOE1217" s="204">
        <v>7</v>
      </c>
      <c r="LOF1217" s="204">
        <v>2</v>
      </c>
      <c r="LOG1217" s="205" t="s">
        <v>237</v>
      </c>
      <c r="LOH1217" s="206">
        <v>119</v>
      </c>
      <c r="LOI1217" s="110">
        <v>213</v>
      </c>
      <c r="LOJ1217" s="147">
        <v>104.09399999999999</v>
      </c>
      <c r="LOK1217" s="109" t="s">
        <v>39</v>
      </c>
      <c r="LOL1217" s="256" t="s">
        <v>26</v>
      </c>
      <c r="LOM1217" s="204">
        <v>7</v>
      </c>
      <c r="LON1217" s="204">
        <v>2</v>
      </c>
      <c r="LOO1217" s="205" t="s">
        <v>237</v>
      </c>
      <c r="LOP1217" s="206">
        <v>119</v>
      </c>
      <c r="LOQ1217" s="110">
        <v>213</v>
      </c>
      <c r="LOR1217" s="147">
        <v>104.09399999999999</v>
      </c>
      <c r="LOS1217" s="109" t="s">
        <v>39</v>
      </c>
      <c r="LOT1217" s="256" t="s">
        <v>26</v>
      </c>
      <c r="LOU1217" s="204">
        <v>7</v>
      </c>
      <c r="LOV1217" s="204">
        <v>2</v>
      </c>
      <c r="LOW1217" s="205" t="s">
        <v>237</v>
      </c>
      <c r="LOX1217" s="206">
        <v>119</v>
      </c>
      <c r="LOY1217" s="110">
        <v>213</v>
      </c>
      <c r="LOZ1217" s="147">
        <v>104.09399999999999</v>
      </c>
      <c r="LPA1217" s="109" t="s">
        <v>39</v>
      </c>
      <c r="LPB1217" s="256" t="s">
        <v>26</v>
      </c>
      <c r="LPC1217" s="204">
        <v>7</v>
      </c>
      <c r="LPD1217" s="204">
        <v>2</v>
      </c>
      <c r="LPE1217" s="205" t="s">
        <v>237</v>
      </c>
      <c r="LPF1217" s="206">
        <v>119</v>
      </c>
      <c r="LPG1217" s="110">
        <v>213</v>
      </c>
      <c r="LPH1217" s="147">
        <v>104.09399999999999</v>
      </c>
      <c r="LPI1217" s="109" t="s">
        <v>39</v>
      </c>
      <c r="LPJ1217" s="256" t="s">
        <v>26</v>
      </c>
      <c r="LPK1217" s="204">
        <v>7</v>
      </c>
      <c r="LPL1217" s="204">
        <v>2</v>
      </c>
      <c r="LPM1217" s="205" t="s">
        <v>237</v>
      </c>
      <c r="LPN1217" s="206">
        <v>119</v>
      </c>
      <c r="LPO1217" s="110">
        <v>213</v>
      </c>
      <c r="LPP1217" s="147">
        <v>104.09399999999999</v>
      </c>
      <c r="LPQ1217" s="109" t="s">
        <v>39</v>
      </c>
      <c r="LPR1217" s="256" t="s">
        <v>26</v>
      </c>
      <c r="LPS1217" s="204">
        <v>7</v>
      </c>
      <c r="LPT1217" s="204">
        <v>2</v>
      </c>
      <c r="LPU1217" s="205" t="s">
        <v>237</v>
      </c>
      <c r="LPV1217" s="206">
        <v>119</v>
      </c>
      <c r="LPW1217" s="110">
        <v>213</v>
      </c>
      <c r="LPX1217" s="147">
        <v>104.09399999999999</v>
      </c>
      <c r="LPY1217" s="109" t="s">
        <v>39</v>
      </c>
      <c r="LPZ1217" s="256" t="s">
        <v>26</v>
      </c>
      <c r="LQA1217" s="204">
        <v>7</v>
      </c>
      <c r="LQB1217" s="204">
        <v>2</v>
      </c>
      <c r="LQC1217" s="205" t="s">
        <v>237</v>
      </c>
      <c r="LQD1217" s="206">
        <v>119</v>
      </c>
      <c r="LQE1217" s="110">
        <v>213</v>
      </c>
      <c r="LQF1217" s="147">
        <v>104.09399999999999</v>
      </c>
      <c r="LQG1217" s="109" t="s">
        <v>39</v>
      </c>
      <c r="LQH1217" s="256" t="s">
        <v>26</v>
      </c>
      <c r="LQI1217" s="204">
        <v>7</v>
      </c>
      <c r="LQJ1217" s="204">
        <v>2</v>
      </c>
      <c r="LQK1217" s="205" t="s">
        <v>237</v>
      </c>
      <c r="LQL1217" s="206">
        <v>119</v>
      </c>
      <c r="LQM1217" s="110">
        <v>213</v>
      </c>
      <c r="LQN1217" s="147">
        <v>104.09399999999999</v>
      </c>
      <c r="LQO1217" s="109" t="s">
        <v>39</v>
      </c>
      <c r="LQP1217" s="256" t="s">
        <v>26</v>
      </c>
      <c r="LQQ1217" s="204">
        <v>7</v>
      </c>
      <c r="LQR1217" s="204">
        <v>2</v>
      </c>
      <c r="LQS1217" s="205" t="s">
        <v>237</v>
      </c>
      <c r="LQT1217" s="206">
        <v>119</v>
      </c>
      <c r="LQU1217" s="110">
        <v>213</v>
      </c>
      <c r="LQV1217" s="147">
        <v>104.09399999999999</v>
      </c>
      <c r="LQW1217" s="109" t="s">
        <v>39</v>
      </c>
      <c r="LQX1217" s="256" t="s">
        <v>26</v>
      </c>
      <c r="LQY1217" s="204">
        <v>7</v>
      </c>
      <c r="LQZ1217" s="204">
        <v>2</v>
      </c>
      <c r="LRA1217" s="205" t="s">
        <v>237</v>
      </c>
      <c r="LRB1217" s="206">
        <v>119</v>
      </c>
      <c r="LRC1217" s="110">
        <v>213</v>
      </c>
      <c r="LRD1217" s="147">
        <v>104.09399999999999</v>
      </c>
      <c r="LRE1217" s="109" t="s">
        <v>39</v>
      </c>
      <c r="LRF1217" s="256" t="s">
        <v>26</v>
      </c>
      <c r="LRG1217" s="204">
        <v>7</v>
      </c>
      <c r="LRH1217" s="204">
        <v>2</v>
      </c>
      <c r="LRI1217" s="205" t="s">
        <v>237</v>
      </c>
      <c r="LRJ1217" s="206">
        <v>119</v>
      </c>
      <c r="LRK1217" s="110">
        <v>213</v>
      </c>
      <c r="LRL1217" s="147">
        <v>104.09399999999999</v>
      </c>
      <c r="LRM1217" s="109" t="s">
        <v>39</v>
      </c>
      <c r="LRN1217" s="256" t="s">
        <v>26</v>
      </c>
      <c r="LRO1217" s="204">
        <v>7</v>
      </c>
      <c r="LRP1217" s="204">
        <v>2</v>
      </c>
      <c r="LRQ1217" s="205" t="s">
        <v>237</v>
      </c>
      <c r="LRR1217" s="206">
        <v>119</v>
      </c>
      <c r="LRS1217" s="110">
        <v>213</v>
      </c>
      <c r="LRT1217" s="147">
        <v>104.09399999999999</v>
      </c>
      <c r="LRU1217" s="109" t="s">
        <v>39</v>
      </c>
      <c r="LRV1217" s="256" t="s">
        <v>26</v>
      </c>
      <c r="LRW1217" s="204">
        <v>7</v>
      </c>
      <c r="LRX1217" s="204">
        <v>2</v>
      </c>
      <c r="LRY1217" s="205" t="s">
        <v>237</v>
      </c>
      <c r="LRZ1217" s="206">
        <v>119</v>
      </c>
      <c r="LSA1217" s="110">
        <v>213</v>
      </c>
      <c r="LSB1217" s="147">
        <v>104.09399999999999</v>
      </c>
      <c r="LSC1217" s="109" t="s">
        <v>39</v>
      </c>
      <c r="LSD1217" s="256" t="s">
        <v>26</v>
      </c>
      <c r="LSE1217" s="204">
        <v>7</v>
      </c>
      <c r="LSF1217" s="204">
        <v>2</v>
      </c>
      <c r="LSG1217" s="205" t="s">
        <v>237</v>
      </c>
      <c r="LSH1217" s="206">
        <v>119</v>
      </c>
      <c r="LSI1217" s="110">
        <v>213</v>
      </c>
      <c r="LSJ1217" s="147">
        <v>104.09399999999999</v>
      </c>
      <c r="LSK1217" s="109" t="s">
        <v>39</v>
      </c>
      <c r="LSL1217" s="256" t="s">
        <v>26</v>
      </c>
      <c r="LSM1217" s="204">
        <v>7</v>
      </c>
      <c r="LSN1217" s="204">
        <v>2</v>
      </c>
      <c r="LSO1217" s="205" t="s">
        <v>237</v>
      </c>
      <c r="LSP1217" s="206">
        <v>119</v>
      </c>
      <c r="LSQ1217" s="110">
        <v>213</v>
      </c>
      <c r="LSR1217" s="147">
        <v>104.09399999999999</v>
      </c>
      <c r="LSS1217" s="109" t="s">
        <v>39</v>
      </c>
      <c r="LST1217" s="256" t="s">
        <v>26</v>
      </c>
      <c r="LSU1217" s="204">
        <v>7</v>
      </c>
      <c r="LSV1217" s="204">
        <v>2</v>
      </c>
      <c r="LSW1217" s="205" t="s">
        <v>237</v>
      </c>
      <c r="LSX1217" s="206">
        <v>119</v>
      </c>
      <c r="LSY1217" s="110">
        <v>213</v>
      </c>
      <c r="LSZ1217" s="147">
        <v>104.09399999999999</v>
      </c>
      <c r="LTA1217" s="109" t="s">
        <v>39</v>
      </c>
      <c r="LTB1217" s="256" t="s">
        <v>26</v>
      </c>
      <c r="LTC1217" s="204">
        <v>7</v>
      </c>
      <c r="LTD1217" s="204">
        <v>2</v>
      </c>
      <c r="LTE1217" s="205" t="s">
        <v>237</v>
      </c>
      <c r="LTF1217" s="206">
        <v>119</v>
      </c>
      <c r="LTG1217" s="110">
        <v>213</v>
      </c>
      <c r="LTH1217" s="147">
        <v>104.09399999999999</v>
      </c>
      <c r="LTI1217" s="109" t="s">
        <v>39</v>
      </c>
      <c r="LTJ1217" s="256" t="s">
        <v>26</v>
      </c>
      <c r="LTK1217" s="204">
        <v>7</v>
      </c>
      <c r="LTL1217" s="204">
        <v>2</v>
      </c>
      <c r="LTM1217" s="205" t="s">
        <v>237</v>
      </c>
      <c r="LTN1217" s="206">
        <v>119</v>
      </c>
      <c r="LTO1217" s="110">
        <v>213</v>
      </c>
      <c r="LTP1217" s="147">
        <v>104.09399999999999</v>
      </c>
      <c r="LTQ1217" s="109" t="s">
        <v>39</v>
      </c>
      <c r="LTR1217" s="256" t="s">
        <v>26</v>
      </c>
      <c r="LTS1217" s="204">
        <v>7</v>
      </c>
      <c r="LTT1217" s="204">
        <v>2</v>
      </c>
      <c r="LTU1217" s="205" t="s">
        <v>237</v>
      </c>
      <c r="LTV1217" s="206">
        <v>119</v>
      </c>
      <c r="LTW1217" s="110">
        <v>213</v>
      </c>
      <c r="LTX1217" s="147">
        <v>104.09399999999999</v>
      </c>
      <c r="LTY1217" s="109" t="s">
        <v>39</v>
      </c>
      <c r="LTZ1217" s="256" t="s">
        <v>26</v>
      </c>
      <c r="LUA1217" s="204">
        <v>7</v>
      </c>
      <c r="LUB1217" s="204">
        <v>2</v>
      </c>
      <c r="LUC1217" s="205" t="s">
        <v>237</v>
      </c>
      <c r="LUD1217" s="206">
        <v>119</v>
      </c>
      <c r="LUE1217" s="110">
        <v>213</v>
      </c>
      <c r="LUF1217" s="147">
        <v>104.09399999999999</v>
      </c>
      <c r="LUG1217" s="109" t="s">
        <v>39</v>
      </c>
      <c r="LUH1217" s="256" t="s">
        <v>26</v>
      </c>
      <c r="LUI1217" s="204">
        <v>7</v>
      </c>
      <c r="LUJ1217" s="204">
        <v>2</v>
      </c>
      <c r="LUK1217" s="205" t="s">
        <v>237</v>
      </c>
      <c r="LUL1217" s="206">
        <v>119</v>
      </c>
      <c r="LUM1217" s="110">
        <v>213</v>
      </c>
      <c r="LUN1217" s="147">
        <v>104.09399999999999</v>
      </c>
      <c r="LUO1217" s="109" t="s">
        <v>39</v>
      </c>
      <c r="LUP1217" s="256" t="s">
        <v>26</v>
      </c>
      <c r="LUQ1217" s="204">
        <v>7</v>
      </c>
      <c r="LUR1217" s="204">
        <v>2</v>
      </c>
      <c r="LUS1217" s="205" t="s">
        <v>237</v>
      </c>
      <c r="LUT1217" s="206">
        <v>119</v>
      </c>
      <c r="LUU1217" s="110">
        <v>213</v>
      </c>
      <c r="LUV1217" s="147">
        <v>104.09399999999999</v>
      </c>
      <c r="LUW1217" s="109" t="s">
        <v>39</v>
      </c>
      <c r="LUX1217" s="256" t="s">
        <v>26</v>
      </c>
      <c r="LUY1217" s="204">
        <v>7</v>
      </c>
      <c r="LUZ1217" s="204">
        <v>2</v>
      </c>
      <c r="LVA1217" s="205" t="s">
        <v>237</v>
      </c>
      <c r="LVB1217" s="206">
        <v>119</v>
      </c>
      <c r="LVC1217" s="110">
        <v>213</v>
      </c>
      <c r="LVD1217" s="147">
        <v>104.09399999999999</v>
      </c>
      <c r="LVE1217" s="109" t="s">
        <v>39</v>
      </c>
      <c r="LVF1217" s="256" t="s">
        <v>26</v>
      </c>
      <c r="LVG1217" s="204">
        <v>7</v>
      </c>
      <c r="LVH1217" s="204">
        <v>2</v>
      </c>
      <c r="LVI1217" s="205" t="s">
        <v>237</v>
      </c>
      <c r="LVJ1217" s="206">
        <v>119</v>
      </c>
      <c r="LVK1217" s="110">
        <v>213</v>
      </c>
      <c r="LVL1217" s="147">
        <v>104.09399999999999</v>
      </c>
      <c r="LVM1217" s="109" t="s">
        <v>39</v>
      </c>
      <c r="LVN1217" s="256" t="s">
        <v>26</v>
      </c>
      <c r="LVO1217" s="204">
        <v>7</v>
      </c>
      <c r="LVP1217" s="204">
        <v>2</v>
      </c>
      <c r="LVQ1217" s="205" t="s">
        <v>237</v>
      </c>
      <c r="LVR1217" s="206">
        <v>119</v>
      </c>
      <c r="LVS1217" s="110">
        <v>213</v>
      </c>
      <c r="LVT1217" s="147">
        <v>104.09399999999999</v>
      </c>
      <c r="LVU1217" s="109" t="s">
        <v>39</v>
      </c>
      <c r="LVV1217" s="256" t="s">
        <v>26</v>
      </c>
      <c r="LVW1217" s="204">
        <v>7</v>
      </c>
      <c r="LVX1217" s="204">
        <v>2</v>
      </c>
      <c r="LVY1217" s="205" t="s">
        <v>237</v>
      </c>
      <c r="LVZ1217" s="206">
        <v>119</v>
      </c>
      <c r="LWA1217" s="110">
        <v>213</v>
      </c>
      <c r="LWB1217" s="147">
        <v>104.09399999999999</v>
      </c>
      <c r="LWC1217" s="109" t="s">
        <v>39</v>
      </c>
      <c r="LWD1217" s="256" t="s">
        <v>26</v>
      </c>
      <c r="LWE1217" s="204">
        <v>7</v>
      </c>
      <c r="LWF1217" s="204">
        <v>2</v>
      </c>
      <c r="LWG1217" s="205" t="s">
        <v>237</v>
      </c>
      <c r="LWH1217" s="206">
        <v>119</v>
      </c>
      <c r="LWI1217" s="110">
        <v>213</v>
      </c>
      <c r="LWJ1217" s="147">
        <v>104.09399999999999</v>
      </c>
      <c r="LWK1217" s="109" t="s">
        <v>39</v>
      </c>
      <c r="LWL1217" s="256" t="s">
        <v>26</v>
      </c>
      <c r="LWM1217" s="204">
        <v>7</v>
      </c>
      <c r="LWN1217" s="204">
        <v>2</v>
      </c>
      <c r="LWO1217" s="205" t="s">
        <v>237</v>
      </c>
      <c r="LWP1217" s="206">
        <v>119</v>
      </c>
      <c r="LWQ1217" s="110">
        <v>213</v>
      </c>
      <c r="LWR1217" s="147">
        <v>104.09399999999999</v>
      </c>
      <c r="LWS1217" s="109" t="s">
        <v>39</v>
      </c>
      <c r="LWT1217" s="256" t="s">
        <v>26</v>
      </c>
      <c r="LWU1217" s="204">
        <v>7</v>
      </c>
      <c r="LWV1217" s="204">
        <v>2</v>
      </c>
      <c r="LWW1217" s="205" t="s">
        <v>237</v>
      </c>
      <c r="LWX1217" s="206">
        <v>119</v>
      </c>
      <c r="LWY1217" s="110">
        <v>213</v>
      </c>
      <c r="LWZ1217" s="147">
        <v>104.09399999999999</v>
      </c>
      <c r="LXA1217" s="109" t="s">
        <v>39</v>
      </c>
      <c r="LXB1217" s="256" t="s">
        <v>26</v>
      </c>
      <c r="LXC1217" s="204">
        <v>7</v>
      </c>
      <c r="LXD1217" s="204">
        <v>2</v>
      </c>
      <c r="LXE1217" s="205" t="s">
        <v>237</v>
      </c>
      <c r="LXF1217" s="206">
        <v>119</v>
      </c>
      <c r="LXG1217" s="110">
        <v>213</v>
      </c>
      <c r="LXH1217" s="147">
        <v>104.09399999999999</v>
      </c>
      <c r="LXI1217" s="109" t="s">
        <v>39</v>
      </c>
      <c r="LXJ1217" s="256" t="s">
        <v>26</v>
      </c>
      <c r="LXK1217" s="204">
        <v>7</v>
      </c>
      <c r="LXL1217" s="204">
        <v>2</v>
      </c>
      <c r="LXM1217" s="205" t="s">
        <v>237</v>
      </c>
      <c r="LXN1217" s="206">
        <v>119</v>
      </c>
      <c r="LXO1217" s="110">
        <v>213</v>
      </c>
      <c r="LXP1217" s="147">
        <v>104.09399999999999</v>
      </c>
      <c r="LXQ1217" s="109" t="s">
        <v>39</v>
      </c>
      <c r="LXR1217" s="256" t="s">
        <v>26</v>
      </c>
      <c r="LXS1217" s="204">
        <v>7</v>
      </c>
      <c r="LXT1217" s="204">
        <v>2</v>
      </c>
      <c r="LXU1217" s="205" t="s">
        <v>237</v>
      </c>
      <c r="LXV1217" s="206">
        <v>119</v>
      </c>
      <c r="LXW1217" s="110">
        <v>213</v>
      </c>
      <c r="LXX1217" s="147">
        <v>104.09399999999999</v>
      </c>
      <c r="LXY1217" s="109" t="s">
        <v>39</v>
      </c>
      <c r="LXZ1217" s="256" t="s">
        <v>26</v>
      </c>
      <c r="LYA1217" s="204">
        <v>7</v>
      </c>
      <c r="LYB1217" s="204">
        <v>2</v>
      </c>
      <c r="LYC1217" s="205" t="s">
        <v>237</v>
      </c>
      <c r="LYD1217" s="206">
        <v>119</v>
      </c>
      <c r="LYE1217" s="110">
        <v>213</v>
      </c>
      <c r="LYF1217" s="147">
        <v>104.09399999999999</v>
      </c>
      <c r="LYG1217" s="109" t="s">
        <v>39</v>
      </c>
      <c r="LYH1217" s="256" t="s">
        <v>26</v>
      </c>
      <c r="LYI1217" s="204">
        <v>7</v>
      </c>
      <c r="LYJ1217" s="204">
        <v>2</v>
      </c>
      <c r="LYK1217" s="205" t="s">
        <v>237</v>
      </c>
      <c r="LYL1217" s="206">
        <v>119</v>
      </c>
      <c r="LYM1217" s="110">
        <v>213</v>
      </c>
      <c r="LYN1217" s="147">
        <v>104.09399999999999</v>
      </c>
      <c r="LYO1217" s="109" t="s">
        <v>39</v>
      </c>
      <c r="LYP1217" s="256" t="s">
        <v>26</v>
      </c>
      <c r="LYQ1217" s="204">
        <v>7</v>
      </c>
      <c r="LYR1217" s="204">
        <v>2</v>
      </c>
      <c r="LYS1217" s="205" t="s">
        <v>237</v>
      </c>
      <c r="LYT1217" s="206">
        <v>119</v>
      </c>
      <c r="LYU1217" s="110">
        <v>213</v>
      </c>
      <c r="LYV1217" s="147">
        <v>104.09399999999999</v>
      </c>
      <c r="LYW1217" s="109" t="s">
        <v>39</v>
      </c>
      <c r="LYX1217" s="256" t="s">
        <v>26</v>
      </c>
      <c r="LYY1217" s="204">
        <v>7</v>
      </c>
      <c r="LYZ1217" s="204">
        <v>2</v>
      </c>
      <c r="LZA1217" s="205" t="s">
        <v>237</v>
      </c>
      <c r="LZB1217" s="206">
        <v>119</v>
      </c>
      <c r="LZC1217" s="110">
        <v>213</v>
      </c>
      <c r="LZD1217" s="147">
        <v>104.09399999999999</v>
      </c>
      <c r="LZE1217" s="109" t="s">
        <v>39</v>
      </c>
      <c r="LZF1217" s="256" t="s">
        <v>26</v>
      </c>
      <c r="LZG1217" s="204">
        <v>7</v>
      </c>
      <c r="LZH1217" s="204">
        <v>2</v>
      </c>
      <c r="LZI1217" s="205" t="s">
        <v>237</v>
      </c>
      <c r="LZJ1217" s="206">
        <v>119</v>
      </c>
      <c r="LZK1217" s="110">
        <v>213</v>
      </c>
      <c r="LZL1217" s="147">
        <v>104.09399999999999</v>
      </c>
      <c r="LZM1217" s="109" t="s">
        <v>39</v>
      </c>
      <c r="LZN1217" s="256" t="s">
        <v>26</v>
      </c>
      <c r="LZO1217" s="204">
        <v>7</v>
      </c>
      <c r="LZP1217" s="204">
        <v>2</v>
      </c>
      <c r="LZQ1217" s="205" t="s">
        <v>237</v>
      </c>
      <c r="LZR1217" s="206">
        <v>119</v>
      </c>
      <c r="LZS1217" s="110">
        <v>213</v>
      </c>
      <c r="LZT1217" s="147">
        <v>104.09399999999999</v>
      </c>
      <c r="LZU1217" s="109" t="s">
        <v>39</v>
      </c>
      <c r="LZV1217" s="256" t="s">
        <v>26</v>
      </c>
      <c r="LZW1217" s="204">
        <v>7</v>
      </c>
      <c r="LZX1217" s="204">
        <v>2</v>
      </c>
      <c r="LZY1217" s="205" t="s">
        <v>237</v>
      </c>
      <c r="LZZ1217" s="206">
        <v>119</v>
      </c>
      <c r="MAA1217" s="110">
        <v>213</v>
      </c>
      <c r="MAB1217" s="147">
        <v>104.09399999999999</v>
      </c>
      <c r="MAC1217" s="109" t="s">
        <v>39</v>
      </c>
      <c r="MAD1217" s="256" t="s">
        <v>26</v>
      </c>
      <c r="MAE1217" s="204">
        <v>7</v>
      </c>
      <c r="MAF1217" s="204">
        <v>2</v>
      </c>
      <c r="MAG1217" s="205" t="s">
        <v>237</v>
      </c>
      <c r="MAH1217" s="206">
        <v>119</v>
      </c>
      <c r="MAI1217" s="110">
        <v>213</v>
      </c>
      <c r="MAJ1217" s="147">
        <v>104.09399999999999</v>
      </c>
      <c r="MAK1217" s="109" t="s">
        <v>39</v>
      </c>
      <c r="MAL1217" s="256" t="s">
        <v>26</v>
      </c>
      <c r="MAM1217" s="204">
        <v>7</v>
      </c>
      <c r="MAN1217" s="204">
        <v>2</v>
      </c>
      <c r="MAO1217" s="205" t="s">
        <v>237</v>
      </c>
      <c r="MAP1217" s="206">
        <v>119</v>
      </c>
      <c r="MAQ1217" s="110">
        <v>213</v>
      </c>
      <c r="MAR1217" s="147">
        <v>104.09399999999999</v>
      </c>
      <c r="MAS1217" s="109" t="s">
        <v>39</v>
      </c>
      <c r="MAT1217" s="256" t="s">
        <v>26</v>
      </c>
      <c r="MAU1217" s="204">
        <v>7</v>
      </c>
      <c r="MAV1217" s="204">
        <v>2</v>
      </c>
      <c r="MAW1217" s="205" t="s">
        <v>237</v>
      </c>
      <c r="MAX1217" s="206">
        <v>119</v>
      </c>
      <c r="MAY1217" s="110">
        <v>213</v>
      </c>
      <c r="MAZ1217" s="147">
        <v>104.09399999999999</v>
      </c>
      <c r="MBA1217" s="109" t="s">
        <v>39</v>
      </c>
      <c r="MBB1217" s="256" t="s">
        <v>26</v>
      </c>
      <c r="MBC1217" s="204">
        <v>7</v>
      </c>
      <c r="MBD1217" s="204">
        <v>2</v>
      </c>
      <c r="MBE1217" s="205" t="s">
        <v>237</v>
      </c>
      <c r="MBF1217" s="206">
        <v>119</v>
      </c>
      <c r="MBG1217" s="110">
        <v>213</v>
      </c>
      <c r="MBH1217" s="147">
        <v>104.09399999999999</v>
      </c>
      <c r="MBI1217" s="109" t="s">
        <v>39</v>
      </c>
      <c r="MBJ1217" s="256" t="s">
        <v>26</v>
      </c>
      <c r="MBK1217" s="204">
        <v>7</v>
      </c>
      <c r="MBL1217" s="204">
        <v>2</v>
      </c>
      <c r="MBM1217" s="205" t="s">
        <v>237</v>
      </c>
      <c r="MBN1217" s="206">
        <v>119</v>
      </c>
      <c r="MBO1217" s="110">
        <v>213</v>
      </c>
      <c r="MBP1217" s="147">
        <v>104.09399999999999</v>
      </c>
      <c r="MBQ1217" s="109" t="s">
        <v>39</v>
      </c>
      <c r="MBR1217" s="256" t="s">
        <v>26</v>
      </c>
      <c r="MBS1217" s="204">
        <v>7</v>
      </c>
      <c r="MBT1217" s="204">
        <v>2</v>
      </c>
      <c r="MBU1217" s="205" t="s">
        <v>237</v>
      </c>
      <c r="MBV1217" s="206">
        <v>119</v>
      </c>
      <c r="MBW1217" s="110">
        <v>213</v>
      </c>
      <c r="MBX1217" s="147">
        <v>104.09399999999999</v>
      </c>
      <c r="MBY1217" s="109" t="s">
        <v>39</v>
      </c>
      <c r="MBZ1217" s="256" t="s">
        <v>26</v>
      </c>
      <c r="MCA1217" s="204">
        <v>7</v>
      </c>
      <c r="MCB1217" s="204">
        <v>2</v>
      </c>
      <c r="MCC1217" s="205" t="s">
        <v>237</v>
      </c>
      <c r="MCD1217" s="206">
        <v>119</v>
      </c>
      <c r="MCE1217" s="110">
        <v>213</v>
      </c>
      <c r="MCF1217" s="147">
        <v>104.09399999999999</v>
      </c>
      <c r="MCG1217" s="109" t="s">
        <v>39</v>
      </c>
      <c r="MCH1217" s="256" t="s">
        <v>26</v>
      </c>
      <c r="MCI1217" s="204">
        <v>7</v>
      </c>
      <c r="MCJ1217" s="204">
        <v>2</v>
      </c>
      <c r="MCK1217" s="205" t="s">
        <v>237</v>
      </c>
      <c r="MCL1217" s="206">
        <v>119</v>
      </c>
      <c r="MCM1217" s="110">
        <v>213</v>
      </c>
      <c r="MCN1217" s="147">
        <v>104.09399999999999</v>
      </c>
      <c r="MCO1217" s="109" t="s">
        <v>39</v>
      </c>
      <c r="MCP1217" s="256" t="s">
        <v>26</v>
      </c>
      <c r="MCQ1217" s="204">
        <v>7</v>
      </c>
      <c r="MCR1217" s="204">
        <v>2</v>
      </c>
      <c r="MCS1217" s="205" t="s">
        <v>237</v>
      </c>
      <c r="MCT1217" s="206">
        <v>119</v>
      </c>
      <c r="MCU1217" s="110">
        <v>213</v>
      </c>
      <c r="MCV1217" s="147">
        <v>104.09399999999999</v>
      </c>
      <c r="MCW1217" s="109" t="s">
        <v>39</v>
      </c>
      <c r="MCX1217" s="256" t="s">
        <v>26</v>
      </c>
      <c r="MCY1217" s="204">
        <v>7</v>
      </c>
      <c r="MCZ1217" s="204">
        <v>2</v>
      </c>
      <c r="MDA1217" s="205" t="s">
        <v>237</v>
      </c>
      <c r="MDB1217" s="206">
        <v>119</v>
      </c>
      <c r="MDC1217" s="110">
        <v>213</v>
      </c>
      <c r="MDD1217" s="147">
        <v>104.09399999999999</v>
      </c>
      <c r="MDE1217" s="109" t="s">
        <v>39</v>
      </c>
      <c r="MDF1217" s="256" t="s">
        <v>26</v>
      </c>
      <c r="MDG1217" s="204">
        <v>7</v>
      </c>
      <c r="MDH1217" s="204">
        <v>2</v>
      </c>
      <c r="MDI1217" s="205" t="s">
        <v>237</v>
      </c>
      <c r="MDJ1217" s="206">
        <v>119</v>
      </c>
      <c r="MDK1217" s="110">
        <v>213</v>
      </c>
      <c r="MDL1217" s="147">
        <v>104.09399999999999</v>
      </c>
      <c r="MDM1217" s="109" t="s">
        <v>39</v>
      </c>
      <c r="MDN1217" s="256" t="s">
        <v>26</v>
      </c>
      <c r="MDO1217" s="204">
        <v>7</v>
      </c>
      <c r="MDP1217" s="204">
        <v>2</v>
      </c>
      <c r="MDQ1217" s="205" t="s">
        <v>237</v>
      </c>
      <c r="MDR1217" s="206">
        <v>119</v>
      </c>
      <c r="MDS1217" s="110">
        <v>213</v>
      </c>
      <c r="MDT1217" s="147">
        <v>104.09399999999999</v>
      </c>
      <c r="MDU1217" s="109" t="s">
        <v>39</v>
      </c>
      <c r="MDV1217" s="256" t="s">
        <v>26</v>
      </c>
      <c r="MDW1217" s="204">
        <v>7</v>
      </c>
      <c r="MDX1217" s="204">
        <v>2</v>
      </c>
      <c r="MDY1217" s="205" t="s">
        <v>237</v>
      </c>
      <c r="MDZ1217" s="206">
        <v>119</v>
      </c>
      <c r="MEA1217" s="110">
        <v>213</v>
      </c>
      <c r="MEB1217" s="147">
        <v>104.09399999999999</v>
      </c>
      <c r="MEC1217" s="109" t="s">
        <v>39</v>
      </c>
      <c r="MED1217" s="256" t="s">
        <v>26</v>
      </c>
      <c r="MEE1217" s="204">
        <v>7</v>
      </c>
      <c r="MEF1217" s="204">
        <v>2</v>
      </c>
      <c r="MEG1217" s="205" t="s">
        <v>237</v>
      </c>
      <c r="MEH1217" s="206">
        <v>119</v>
      </c>
      <c r="MEI1217" s="110">
        <v>213</v>
      </c>
      <c r="MEJ1217" s="147">
        <v>104.09399999999999</v>
      </c>
      <c r="MEK1217" s="109" t="s">
        <v>39</v>
      </c>
      <c r="MEL1217" s="256" t="s">
        <v>26</v>
      </c>
      <c r="MEM1217" s="204">
        <v>7</v>
      </c>
      <c r="MEN1217" s="204">
        <v>2</v>
      </c>
      <c r="MEO1217" s="205" t="s">
        <v>237</v>
      </c>
      <c r="MEP1217" s="206">
        <v>119</v>
      </c>
      <c r="MEQ1217" s="110">
        <v>213</v>
      </c>
      <c r="MER1217" s="147">
        <v>104.09399999999999</v>
      </c>
      <c r="MES1217" s="109" t="s">
        <v>39</v>
      </c>
      <c r="MET1217" s="256" t="s">
        <v>26</v>
      </c>
      <c r="MEU1217" s="204">
        <v>7</v>
      </c>
      <c r="MEV1217" s="204">
        <v>2</v>
      </c>
      <c r="MEW1217" s="205" t="s">
        <v>237</v>
      </c>
      <c r="MEX1217" s="206">
        <v>119</v>
      </c>
      <c r="MEY1217" s="110">
        <v>213</v>
      </c>
      <c r="MEZ1217" s="147">
        <v>104.09399999999999</v>
      </c>
      <c r="MFA1217" s="109" t="s">
        <v>39</v>
      </c>
      <c r="MFB1217" s="256" t="s">
        <v>26</v>
      </c>
      <c r="MFC1217" s="204">
        <v>7</v>
      </c>
      <c r="MFD1217" s="204">
        <v>2</v>
      </c>
      <c r="MFE1217" s="205" t="s">
        <v>237</v>
      </c>
      <c r="MFF1217" s="206">
        <v>119</v>
      </c>
      <c r="MFG1217" s="110">
        <v>213</v>
      </c>
      <c r="MFH1217" s="147">
        <v>104.09399999999999</v>
      </c>
      <c r="MFI1217" s="109" t="s">
        <v>39</v>
      </c>
      <c r="MFJ1217" s="256" t="s">
        <v>26</v>
      </c>
      <c r="MFK1217" s="204">
        <v>7</v>
      </c>
      <c r="MFL1217" s="204">
        <v>2</v>
      </c>
      <c r="MFM1217" s="205" t="s">
        <v>237</v>
      </c>
      <c r="MFN1217" s="206">
        <v>119</v>
      </c>
      <c r="MFO1217" s="110">
        <v>213</v>
      </c>
      <c r="MFP1217" s="147">
        <v>104.09399999999999</v>
      </c>
      <c r="MFQ1217" s="109" t="s">
        <v>39</v>
      </c>
      <c r="MFR1217" s="256" t="s">
        <v>26</v>
      </c>
      <c r="MFS1217" s="204">
        <v>7</v>
      </c>
      <c r="MFT1217" s="204">
        <v>2</v>
      </c>
      <c r="MFU1217" s="205" t="s">
        <v>237</v>
      </c>
      <c r="MFV1217" s="206">
        <v>119</v>
      </c>
      <c r="MFW1217" s="110">
        <v>213</v>
      </c>
      <c r="MFX1217" s="147">
        <v>104.09399999999999</v>
      </c>
      <c r="MFY1217" s="109" t="s">
        <v>39</v>
      </c>
      <c r="MFZ1217" s="256" t="s">
        <v>26</v>
      </c>
      <c r="MGA1217" s="204">
        <v>7</v>
      </c>
      <c r="MGB1217" s="204">
        <v>2</v>
      </c>
      <c r="MGC1217" s="205" t="s">
        <v>237</v>
      </c>
      <c r="MGD1217" s="206">
        <v>119</v>
      </c>
      <c r="MGE1217" s="110">
        <v>213</v>
      </c>
      <c r="MGF1217" s="147">
        <v>104.09399999999999</v>
      </c>
      <c r="MGG1217" s="109" t="s">
        <v>39</v>
      </c>
      <c r="MGH1217" s="256" t="s">
        <v>26</v>
      </c>
      <c r="MGI1217" s="204">
        <v>7</v>
      </c>
      <c r="MGJ1217" s="204">
        <v>2</v>
      </c>
      <c r="MGK1217" s="205" t="s">
        <v>237</v>
      </c>
      <c r="MGL1217" s="206">
        <v>119</v>
      </c>
      <c r="MGM1217" s="110">
        <v>213</v>
      </c>
      <c r="MGN1217" s="147">
        <v>104.09399999999999</v>
      </c>
      <c r="MGO1217" s="109" t="s">
        <v>39</v>
      </c>
      <c r="MGP1217" s="256" t="s">
        <v>26</v>
      </c>
      <c r="MGQ1217" s="204">
        <v>7</v>
      </c>
      <c r="MGR1217" s="204">
        <v>2</v>
      </c>
      <c r="MGS1217" s="205" t="s">
        <v>237</v>
      </c>
      <c r="MGT1217" s="206">
        <v>119</v>
      </c>
      <c r="MGU1217" s="110">
        <v>213</v>
      </c>
      <c r="MGV1217" s="147">
        <v>104.09399999999999</v>
      </c>
      <c r="MGW1217" s="109" t="s">
        <v>39</v>
      </c>
      <c r="MGX1217" s="256" t="s">
        <v>26</v>
      </c>
      <c r="MGY1217" s="204">
        <v>7</v>
      </c>
      <c r="MGZ1217" s="204">
        <v>2</v>
      </c>
      <c r="MHA1217" s="205" t="s">
        <v>237</v>
      </c>
      <c r="MHB1217" s="206">
        <v>119</v>
      </c>
      <c r="MHC1217" s="110">
        <v>213</v>
      </c>
      <c r="MHD1217" s="147">
        <v>104.09399999999999</v>
      </c>
      <c r="MHE1217" s="109" t="s">
        <v>39</v>
      </c>
      <c r="MHF1217" s="256" t="s">
        <v>26</v>
      </c>
      <c r="MHG1217" s="204">
        <v>7</v>
      </c>
      <c r="MHH1217" s="204">
        <v>2</v>
      </c>
      <c r="MHI1217" s="205" t="s">
        <v>237</v>
      </c>
      <c r="MHJ1217" s="206">
        <v>119</v>
      </c>
      <c r="MHK1217" s="110">
        <v>213</v>
      </c>
      <c r="MHL1217" s="147">
        <v>104.09399999999999</v>
      </c>
      <c r="MHM1217" s="109" t="s">
        <v>39</v>
      </c>
      <c r="MHN1217" s="256" t="s">
        <v>26</v>
      </c>
      <c r="MHO1217" s="204">
        <v>7</v>
      </c>
      <c r="MHP1217" s="204">
        <v>2</v>
      </c>
      <c r="MHQ1217" s="205" t="s">
        <v>237</v>
      </c>
      <c r="MHR1217" s="206">
        <v>119</v>
      </c>
      <c r="MHS1217" s="110">
        <v>213</v>
      </c>
      <c r="MHT1217" s="147">
        <v>104.09399999999999</v>
      </c>
      <c r="MHU1217" s="109" t="s">
        <v>39</v>
      </c>
      <c r="MHV1217" s="256" t="s">
        <v>26</v>
      </c>
      <c r="MHW1217" s="204">
        <v>7</v>
      </c>
      <c r="MHX1217" s="204">
        <v>2</v>
      </c>
      <c r="MHY1217" s="205" t="s">
        <v>237</v>
      </c>
      <c r="MHZ1217" s="206">
        <v>119</v>
      </c>
      <c r="MIA1217" s="110">
        <v>213</v>
      </c>
      <c r="MIB1217" s="147">
        <v>104.09399999999999</v>
      </c>
      <c r="MIC1217" s="109" t="s">
        <v>39</v>
      </c>
      <c r="MID1217" s="256" t="s">
        <v>26</v>
      </c>
      <c r="MIE1217" s="204">
        <v>7</v>
      </c>
      <c r="MIF1217" s="204">
        <v>2</v>
      </c>
      <c r="MIG1217" s="205" t="s">
        <v>237</v>
      </c>
      <c r="MIH1217" s="206">
        <v>119</v>
      </c>
      <c r="MII1217" s="110">
        <v>213</v>
      </c>
      <c r="MIJ1217" s="147">
        <v>104.09399999999999</v>
      </c>
      <c r="MIK1217" s="109" t="s">
        <v>39</v>
      </c>
      <c r="MIL1217" s="256" t="s">
        <v>26</v>
      </c>
      <c r="MIM1217" s="204">
        <v>7</v>
      </c>
      <c r="MIN1217" s="204">
        <v>2</v>
      </c>
      <c r="MIO1217" s="205" t="s">
        <v>237</v>
      </c>
      <c r="MIP1217" s="206">
        <v>119</v>
      </c>
      <c r="MIQ1217" s="110">
        <v>213</v>
      </c>
      <c r="MIR1217" s="147">
        <v>104.09399999999999</v>
      </c>
      <c r="MIS1217" s="109" t="s">
        <v>39</v>
      </c>
      <c r="MIT1217" s="256" t="s">
        <v>26</v>
      </c>
      <c r="MIU1217" s="204">
        <v>7</v>
      </c>
      <c r="MIV1217" s="204">
        <v>2</v>
      </c>
      <c r="MIW1217" s="205" t="s">
        <v>237</v>
      </c>
      <c r="MIX1217" s="206">
        <v>119</v>
      </c>
      <c r="MIY1217" s="110">
        <v>213</v>
      </c>
      <c r="MIZ1217" s="147">
        <v>104.09399999999999</v>
      </c>
      <c r="MJA1217" s="109" t="s">
        <v>39</v>
      </c>
      <c r="MJB1217" s="256" t="s">
        <v>26</v>
      </c>
      <c r="MJC1217" s="204">
        <v>7</v>
      </c>
      <c r="MJD1217" s="204">
        <v>2</v>
      </c>
      <c r="MJE1217" s="205" t="s">
        <v>237</v>
      </c>
      <c r="MJF1217" s="206">
        <v>119</v>
      </c>
      <c r="MJG1217" s="110">
        <v>213</v>
      </c>
      <c r="MJH1217" s="147">
        <v>104.09399999999999</v>
      </c>
      <c r="MJI1217" s="109" t="s">
        <v>39</v>
      </c>
      <c r="MJJ1217" s="256" t="s">
        <v>26</v>
      </c>
      <c r="MJK1217" s="204">
        <v>7</v>
      </c>
      <c r="MJL1217" s="204">
        <v>2</v>
      </c>
      <c r="MJM1217" s="205" t="s">
        <v>237</v>
      </c>
      <c r="MJN1217" s="206">
        <v>119</v>
      </c>
      <c r="MJO1217" s="110">
        <v>213</v>
      </c>
      <c r="MJP1217" s="147">
        <v>104.09399999999999</v>
      </c>
      <c r="MJQ1217" s="109" t="s">
        <v>39</v>
      </c>
      <c r="MJR1217" s="256" t="s">
        <v>26</v>
      </c>
      <c r="MJS1217" s="204">
        <v>7</v>
      </c>
      <c r="MJT1217" s="204">
        <v>2</v>
      </c>
      <c r="MJU1217" s="205" t="s">
        <v>237</v>
      </c>
      <c r="MJV1217" s="206">
        <v>119</v>
      </c>
      <c r="MJW1217" s="110">
        <v>213</v>
      </c>
      <c r="MJX1217" s="147">
        <v>104.09399999999999</v>
      </c>
      <c r="MJY1217" s="109" t="s">
        <v>39</v>
      </c>
      <c r="MJZ1217" s="256" t="s">
        <v>26</v>
      </c>
      <c r="MKA1217" s="204">
        <v>7</v>
      </c>
      <c r="MKB1217" s="204">
        <v>2</v>
      </c>
      <c r="MKC1217" s="205" t="s">
        <v>237</v>
      </c>
      <c r="MKD1217" s="206">
        <v>119</v>
      </c>
      <c r="MKE1217" s="110">
        <v>213</v>
      </c>
      <c r="MKF1217" s="147">
        <v>104.09399999999999</v>
      </c>
      <c r="MKG1217" s="109" t="s">
        <v>39</v>
      </c>
      <c r="MKH1217" s="256" t="s">
        <v>26</v>
      </c>
      <c r="MKI1217" s="204">
        <v>7</v>
      </c>
      <c r="MKJ1217" s="204">
        <v>2</v>
      </c>
      <c r="MKK1217" s="205" t="s">
        <v>237</v>
      </c>
      <c r="MKL1217" s="206">
        <v>119</v>
      </c>
      <c r="MKM1217" s="110">
        <v>213</v>
      </c>
      <c r="MKN1217" s="147">
        <v>104.09399999999999</v>
      </c>
      <c r="MKO1217" s="109" t="s">
        <v>39</v>
      </c>
      <c r="MKP1217" s="256" t="s">
        <v>26</v>
      </c>
      <c r="MKQ1217" s="204">
        <v>7</v>
      </c>
      <c r="MKR1217" s="204">
        <v>2</v>
      </c>
      <c r="MKS1217" s="205" t="s">
        <v>237</v>
      </c>
      <c r="MKT1217" s="206">
        <v>119</v>
      </c>
      <c r="MKU1217" s="110">
        <v>213</v>
      </c>
      <c r="MKV1217" s="147">
        <v>104.09399999999999</v>
      </c>
      <c r="MKW1217" s="109" t="s">
        <v>39</v>
      </c>
      <c r="MKX1217" s="256" t="s">
        <v>26</v>
      </c>
      <c r="MKY1217" s="204">
        <v>7</v>
      </c>
      <c r="MKZ1217" s="204">
        <v>2</v>
      </c>
      <c r="MLA1217" s="205" t="s">
        <v>237</v>
      </c>
      <c r="MLB1217" s="206">
        <v>119</v>
      </c>
      <c r="MLC1217" s="110">
        <v>213</v>
      </c>
      <c r="MLD1217" s="147">
        <v>104.09399999999999</v>
      </c>
      <c r="MLE1217" s="109" t="s">
        <v>39</v>
      </c>
      <c r="MLF1217" s="256" t="s">
        <v>26</v>
      </c>
      <c r="MLG1217" s="204">
        <v>7</v>
      </c>
      <c r="MLH1217" s="204">
        <v>2</v>
      </c>
      <c r="MLI1217" s="205" t="s">
        <v>237</v>
      </c>
      <c r="MLJ1217" s="206">
        <v>119</v>
      </c>
      <c r="MLK1217" s="110">
        <v>213</v>
      </c>
      <c r="MLL1217" s="147">
        <v>104.09399999999999</v>
      </c>
      <c r="MLM1217" s="109" t="s">
        <v>39</v>
      </c>
      <c r="MLN1217" s="256" t="s">
        <v>26</v>
      </c>
      <c r="MLO1217" s="204">
        <v>7</v>
      </c>
      <c r="MLP1217" s="204">
        <v>2</v>
      </c>
      <c r="MLQ1217" s="205" t="s">
        <v>237</v>
      </c>
      <c r="MLR1217" s="206">
        <v>119</v>
      </c>
      <c r="MLS1217" s="110">
        <v>213</v>
      </c>
      <c r="MLT1217" s="147">
        <v>104.09399999999999</v>
      </c>
      <c r="MLU1217" s="109" t="s">
        <v>39</v>
      </c>
      <c r="MLV1217" s="256" t="s">
        <v>26</v>
      </c>
      <c r="MLW1217" s="204">
        <v>7</v>
      </c>
      <c r="MLX1217" s="204">
        <v>2</v>
      </c>
      <c r="MLY1217" s="205" t="s">
        <v>237</v>
      </c>
      <c r="MLZ1217" s="206">
        <v>119</v>
      </c>
      <c r="MMA1217" s="110">
        <v>213</v>
      </c>
      <c r="MMB1217" s="147">
        <v>104.09399999999999</v>
      </c>
      <c r="MMC1217" s="109" t="s">
        <v>39</v>
      </c>
      <c r="MMD1217" s="256" t="s">
        <v>26</v>
      </c>
      <c r="MME1217" s="204">
        <v>7</v>
      </c>
      <c r="MMF1217" s="204">
        <v>2</v>
      </c>
      <c r="MMG1217" s="205" t="s">
        <v>237</v>
      </c>
      <c r="MMH1217" s="206">
        <v>119</v>
      </c>
      <c r="MMI1217" s="110">
        <v>213</v>
      </c>
      <c r="MMJ1217" s="147">
        <v>104.09399999999999</v>
      </c>
      <c r="MMK1217" s="109" t="s">
        <v>39</v>
      </c>
      <c r="MML1217" s="256" t="s">
        <v>26</v>
      </c>
      <c r="MMM1217" s="204">
        <v>7</v>
      </c>
      <c r="MMN1217" s="204">
        <v>2</v>
      </c>
      <c r="MMO1217" s="205" t="s">
        <v>237</v>
      </c>
      <c r="MMP1217" s="206">
        <v>119</v>
      </c>
      <c r="MMQ1217" s="110">
        <v>213</v>
      </c>
      <c r="MMR1217" s="147">
        <v>104.09399999999999</v>
      </c>
      <c r="MMS1217" s="109" t="s">
        <v>39</v>
      </c>
      <c r="MMT1217" s="256" t="s">
        <v>26</v>
      </c>
      <c r="MMU1217" s="204">
        <v>7</v>
      </c>
      <c r="MMV1217" s="204">
        <v>2</v>
      </c>
      <c r="MMW1217" s="205" t="s">
        <v>237</v>
      </c>
      <c r="MMX1217" s="206">
        <v>119</v>
      </c>
      <c r="MMY1217" s="110">
        <v>213</v>
      </c>
      <c r="MMZ1217" s="147">
        <v>104.09399999999999</v>
      </c>
      <c r="MNA1217" s="109" t="s">
        <v>39</v>
      </c>
      <c r="MNB1217" s="256" t="s">
        <v>26</v>
      </c>
      <c r="MNC1217" s="204">
        <v>7</v>
      </c>
      <c r="MND1217" s="204">
        <v>2</v>
      </c>
      <c r="MNE1217" s="205" t="s">
        <v>237</v>
      </c>
      <c r="MNF1217" s="206">
        <v>119</v>
      </c>
      <c r="MNG1217" s="110">
        <v>213</v>
      </c>
      <c r="MNH1217" s="147">
        <v>104.09399999999999</v>
      </c>
      <c r="MNI1217" s="109" t="s">
        <v>39</v>
      </c>
      <c r="MNJ1217" s="256" t="s">
        <v>26</v>
      </c>
      <c r="MNK1217" s="204">
        <v>7</v>
      </c>
      <c r="MNL1217" s="204">
        <v>2</v>
      </c>
      <c r="MNM1217" s="205" t="s">
        <v>237</v>
      </c>
      <c r="MNN1217" s="206">
        <v>119</v>
      </c>
      <c r="MNO1217" s="110">
        <v>213</v>
      </c>
      <c r="MNP1217" s="147">
        <v>104.09399999999999</v>
      </c>
      <c r="MNQ1217" s="109" t="s">
        <v>39</v>
      </c>
      <c r="MNR1217" s="256" t="s">
        <v>26</v>
      </c>
      <c r="MNS1217" s="204">
        <v>7</v>
      </c>
      <c r="MNT1217" s="204">
        <v>2</v>
      </c>
      <c r="MNU1217" s="205" t="s">
        <v>237</v>
      </c>
      <c r="MNV1217" s="206">
        <v>119</v>
      </c>
      <c r="MNW1217" s="110">
        <v>213</v>
      </c>
      <c r="MNX1217" s="147">
        <v>104.09399999999999</v>
      </c>
      <c r="MNY1217" s="109" t="s">
        <v>39</v>
      </c>
      <c r="MNZ1217" s="256" t="s">
        <v>26</v>
      </c>
      <c r="MOA1217" s="204">
        <v>7</v>
      </c>
      <c r="MOB1217" s="204">
        <v>2</v>
      </c>
      <c r="MOC1217" s="205" t="s">
        <v>237</v>
      </c>
      <c r="MOD1217" s="206">
        <v>119</v>
      </c>
      <c r="MOE1217" s="110">
        <v>213</v>
      </c>
      <c r="MOF1217" s="147">
        <v>104.09399999999999</v>
      </c>
      <c r="MOG1217" s="109" t="s">
        <v>39</v>
      </c>
      <c r="MOH1217" s="256" t="s">
        <v>26</v>
      </c>
      <c r="MOI1217" s="204">
        <v>7</v>
      </c>
      <c r="MOJ1217" s="204">
        <v>2</v>
      </c>
      <c r="MOK1217" s="205" t="s">
        <v>237</v>
      </c>
      <c r="MOL1217" s="206">
        <v>119</v>
      </c>
      <c r="MOM1217" s="110">
        <v>213</v>
      </c>
      <c r="MON1217" s="147">
        <v>104.09399999999999</v>
      </c>
      <c r="MOO1217" s="109" t="s">
        <v>39</v>
      </c>
      <c r="MOP1217" s="256" t="s">
        <v>26</v>
      </c>
      <c r="MOQ1217" s="204">
        <v>7</v>
      </c>
      <c r="MOR1217" s="204">
        <v>2</v>
      </c>
      <c r="MOS1217" s="205" t="s">
        <v>237</v>
      </c>
      <c r="MOT1217" s="206">
        <v>119</v>
      </c>
      <c r="MOU1217" s="110">
        <v>213</v>
      </c>
      <c r="MOV1217" s="147">
        <v>104.09399999999999</v>
      </c>
      <c r="MOW1217" s="109" t="s">
        <v>39</v>
      </c>
      <c r="MOX1217" s="256" t="s">
        <v>26</v>
      </c>
      <c r="MOY1217" s="204">
        <v>7</v>
      </c>
      <c r="MOZ1217" s="204">
        <v>2</v>
      </c>
      <c r="MPA1217" s="205" t="s">
        <v>237</v>
      </c>
      <c r="MPB1217" s="206">
        <v>119</v>
      </c>
      <c r="MPC1217" s="110">
        <v>213</v>
      </c>
      <c r="MPD1217" s="147">
        <v>104.09399999999999</v>
      </c>
      <c r="MPE1217" s="109" t="s">
        <v>39</v>
      </c>
      <c r="MPF1217" s="256" t="s">
        <v>26</v>
      </c>
      <c r="MPG1217" s="204">
        <v>7</v>
      </c>
      <c r="MPH1217" s="204">
        <v>2</v>
      </c>
      <c r="MPI1217" s="205" t="s">
        <v>237</v>
      </c>
      <c r="MPJ1217" s="206">
        <v>119</v>
      </c>
      <c r="MPK1217" s="110">
        <v>213</v>
      </c>
      <c r="MPL1217" s="147">
        <v>104.09399999999999</v>
      </c>
      <c r="MPM1217" s="109" t="s">
        <v>39</v>
      </c>
      <c r="MPN1217" s="256" t="s">
        <v>26</v>
      </c>
      <c r="MPO1217" s="204">
        <v>7</v>
      </c>
      <c r="MPP1217" s="204">
        <v>2</v>
      </c>
      <c r="MPQ1217" s="205" t="s">
        <v>237</v>
      </c>
      <c r="MPR1217" s="206">
        <v>119</v>
      </c>
      <c r="MPS1217" s="110">
        <v>213</v>
      </c>
      <c r="MPT1217" s="147">
        <v>104.09399999999999</v>
      </c>
      <c r="MPU1217" s="109" t="s">
        <v>39</v>
      </c>
      <c r="MPV1217" s="256" t="s">
        <v>26</v>
      </c>
      <c r="MPW1217" s="204">
        <v>7</v>
      </c>
      <c r="MPX1217" s="204">
        <v>2</v>
      </c>
      <c r="MPY1217" s="205" t="s">
        <v>237</v>
      </c>
      <c r="MPZ1217" s="206">
        <v>119</v>
      </c>
      <c r="MQA1217" s="110">
        <v>213</v>
      </c>
      <c r="MQB1217" s="147">
        <v>104.09399999999999</v>
      </c>
      <c r="MQC1217" s="109" t="s">
        <v>39</v>
      </c>
      <c r="MQD1217" s="256" t="s">
        <v>26</v>
      </c>
      <c r="MQE1217" s="204">
        <v>7</v>
      </c>
      <c r="MQF1217" s="204">
        <v>2</v>
      </c>
      <c r="MQG1217" s="205" t="s">
        <v>237</v>
      </c>
      <c r="MQH1217" s="206">
        <v>119</v>
      </c>
      <c r="MQI1217" s="110">
        <v>213</v>
      </c>
      <c r="MQJ1217" s="147">
        <v>104.09399999999999</v>
      </c>
      <c r="MQK1217" s="109" t="s">
        <v>39</v>
      </c>
      <c r="MQL1217" s="256" t="s">
        <v>26</v>
      </c>
      <c r="MQM1217" s="204">
        <v>7</v>
      </c>
      <c r="MQN1217" s="204">
        <v>2</v>
      </c>
      <c r="MQO1217" s="205" t="s">
        <v>237</v>
      </c>
      <c r="MQP1217" s="206">
        <v>119</v>
      </c>
      <c r="MQQ1217" s="110">
        <v>213</v>
      </c>
      <c r="MQR1217" s="147">
        <v>104.09399999999999</v>
      </c>
      <c r="MQS1217" s="109" t="s">
        <v>39</v>
      </c>
      <c r="MQT1217" s="256" t="s">
        <v>26</v>
      </c>
      <c r="MQU1217" s="204">
        <v>7</v>
      </c>
      <c r="MQV1217" s="204">
        <v>2</v>
      </c>
      <c r="MQW1217" s="205" t="s">
        <v>237</v>
      </c>
      <c r="MQX1217" s="206">
        <v>119</v>
      </c>
      <c r="MQY1217" s="110">
        <v>213</v>
      </c>
      <c r="MQZ1217" s="147">
        <v>104.09399999999999</v>
      </c>
      <c r="MRA1217" s="109" t="s">
        <v>39</v>
      </c>
      <c r="MRB1217" s="256" t="s">
        <v>26</v>
      </c>
      <c r="MRC1217" s="204">
        <v>7</v>
      </c>
      <c r="MRD1217" s="204">
        <v>2</v>
      </c>
      <c r="MRE1217" s="205" t="s">
        <v>237</v>
      </c>
      <c r="MRF1217" s="206">
        <v>119</v>
      </c>
      <c r="MRG1217" s="110">
        <v>213</v>
      </c>
      <c r="MRH1217" s="147">
        <v>104.09399999999999</v>
      </c>
      <c r="MRI1217" s="109" t="s">
        <v>39</v>
      </c>
      <c r="MRJ1217" s="256" t="s">
        <v>26</v>
      </c>
      <c r="MRK1217" s="204">
        <v>7</v>
      </c>
      <c r="MRL1217" s="204">
        <v>2</v>
      </c>
      <c r="MRM1217" s="205" t="s">
        <v>237</v>
      </c>
      <c r="MRN1217" s="206">
        <v>119</v>
      </c>
      <c r="MRO1217" s="110">
        <v>213</v>
      </c>
      <c r="MRP1217" s="147">
        <v>104.09399999999999</v>
      </c>
      <c r="MRQ1217" s="109" t="s">
        <v>39</v>
      </c>
      <c r="MRR1217" s="256" t="s">
        <v>26</v>
      </c>
      <c r="MRS1217" s="204">
        <v>7</v>
      </c>
      <c r="MRT1217" s="204">
        <v>2</v>
      </c>
      <c r="MRU1217" s="205" t="s">
        <v>237</v>
      </c>
      <c r="MRV1217" s="206">
        <v>119</v>
      </c>
      <c r="MRW1217" s="110">
        <v>213</v>
      </c>
      <c r="MRX1217" s="147">
        <v>104.09399999999999</v>
      </c>
      <c r="MRY1217" s="109" t="s">
        <v>39</v>
      </c>
      <c r="MRZ1217" s="256" t="s">
        <v>26</v>
      </c>
      <c r="MSA1217" s="204">
        <v>7</v>
      </c>
      <c r="MSB1217" s="204">
        <v>2</v>
      </c>
      <c r="MSC1217" s="205" t="s">
        <v>237</v>
      </c>
      <c r="MSD1217" s="206">
        <v>119</v>
      </c>
      <c r="MSE1217" s="110">
        <v>213</v>
      </c>
      <c r="MSF1217" s="147">
        <v>104.09399999999999</v>
      </c>
      <c r="MSG1217" s="109" t="s">
        <v>39</v>
      </c>
      <c r="MSH1217" s="256" t="s">
        <v>26</v>
      </c>
      <c r="MSI1217" s="204">
        <v>7</v>
      </c>
      <c r="MSJ1217" s="204">
        <v>2</v>
      </c>
      <c r="MSK1217" s="205" t="s">
        <v>237</v>
      </c>
      <c r="MSL1217" s="206">
        <v>119</v>
      </c>
      <c r="MSM1217" s="110">
        <v>213</v>
      </c>
      <c r="MSN1217" s="147">
        <v>104.09399999999999</v>
      </c>
      <c r="MSO1217" s="109" t="s">
        <v>39</v>
      </c>
      <c r="MSP1217" s="256" t="s">
        <v>26</v>
      </c>
      <c r="MSQ1217" s="204">
        <v>7</v>
      </c>
      <c r="MSR1217" s="204">
        <v>2</v>
      </c>
      <c r="MSS1217" s="205" t="s">
        <v>237</v>
      </c>
      <c r="MST1217" s="206">
        <v>119</v>
      </c>
      <c r="MSU1217" s="110">
        <v>213</v>
      </c>
      <c r="MSV1217" s="147">
        <v>104.09399999999999</v>
      </c>
      <c r="MSW1217" s="109" t="s">
        <v>39</v>
      </c>
      <c r="MSX1217" s="256" t="s">
        <v>26</v>
      </c>
      <c r="MSY1217" s="204">
        <v>7</v>
      </c>
      <c r="MSZ1217" s="204">
        <v>2</v>
      </c>
      <c r="MTA1217" s="205" t="s">
        <v>237</v>
      </c>
      <c r="MTB1217" s="206">
        <v>119</v>
      </c>
      <c r="MTC1217" s="110">
        <v>213</v>
      </c>
      <c r="MTD1217" s="147">
        <v>104.09399999999999</v>
      </c>
      <c r="MTE1217" s="109" t="s">
        <v>39</v>
      </c>
      <c r="MTF1217" s="256" t="s">
        <v>26</v>
      </c>
      <c r="MTG1217" s="204">
        <v>7</v>
      </c>
      <c r="MTH1217" s="204">
        <v>2</v>
      </c>
      <c r="MTI1217" s="205" t="s">
        <v>237</v>
      </c>
      <c r="MTJ1217" s="206">
        <v>119</v>
      </c>
      <c r="MTK1217" s="110">
        <v>213</v>
      </c>
      <c r="MTL1217" s="147">
        <v>104.09399999999999</v>
      </c>
      <c r="MTM1217" s="109" t="s">
        <v>39</v>
      </c>
      <c r="MTN1217" s="256" t="s">
        <v>26</v>
      </c>
      <c r="MTO1217" s="204">
        <v>7</v>
      </c>
      <c r="MTP1217" s="204">
        <v>2</v>
      </c>
      <c r="MTQ1217" s="205" t="s">
        <v>237</v>
      </c>
      <c r="MTR1217" s="206">
        <v>119</v>
      </c>
      <c r="MTS1217" s="110">
        <v>213</v>
      </c>
      <c r="MTT1217" s="147">
        <v>104.09399999999999</v>
      </c>
      <c r="MTU1217" s="109" t="s">
        <v>39</v>
      </c>
      <c r="MTV1217" s="256" t="s">
        <v>26</v>
      </c>
      <c r="MTW1217" s="204">
        <v>7</v>
      </c>
      <c r="MTX1217" s="204">
        <v>2</v>
      </c>
      <c r="MTY1217" s="205" t="s">
        <v>237</v>
      </c>
      <c r="MTZ1217" s="206">
        <v>119</v>
      </c>
      <c r="MUA1217" s="110">
        <v>213</v>
      </c>
      <c r="MUB1217" s="147">
        <v>104.09399999999999</v>
      </c>
      <c r="MUC1217" s="109" t="s">
        <v>39</v>
      </c>
      <c r="MUD1217" s="256" t="s">
        <v>26</v>
      </c>
      <c r="MUE1217" s="204">
        <v>7</v>
      </c>
      <c r="MUF1217" s="204">
        <v>2</v>
      </c>
      <c r="MUG1217" s="205" t="s">
        <v>237</v>
      </c>
      <c r="MUH1217" s="206">
        <v>119</v>
      </c>
      <c r="MUI1217" s="110">
        <v>213</v>
      </c>
      <c r="MUJ1217" s="147">
        <v>104.09399999999999</v>
      </c>
      <c r="MUK1217" s="109" t="s">
        <v>39</v>
      </c>
      <c r="MUL1217" s="256" t="s">
        <v>26</v>
      </c>
      <c r="MUM1217" s="204">
        <v>7</v>
      </c>
      <c r="MUN1217" s="204">
        <v>2</v>
      </c>
      <c r="MUO1217" s="205" t="s">
        <v>237</v>
      </c>
      <c r="MUP1217" s="206">
        <v>119</v>
      </c>
      <c r="MUQ1217" s="110">
        <v>213</v>
      </c>
      <c r="MUR1217" s="147">
        <v>104.09399999999999</v>
      </c>
      <c r="MUS1217" s="109" t="s">
        <v>39</v>
      </c>
      <c r="MUT1217" s="256" t="s">
        <v>26</v>
      </c>
      <c r="MUU1217" s="204">
        <v>7</v>
      </c>
      <c r="MUV1217" s="204">
        <v>2</v>
      </c>
      <c r="MUW1217" s="205" t="s">
        <v>237</v>
      </c>
      <c r="MUX1217" s="206">
        <v>119</v>
      </c>
      <c r="MUY1217" s="110">
        <v>213</v>
      </c>
      <c r="MUZ1217" s="147">
        <v>104.09399999999999</v>
      </c>
      <c r="MVA1217" s="109" t="s">
        <v>39</v>
      </c>
      <c r="MVB1217" s="256" t="s">
        <v>26</v>
      </c>
      <c r="MVC1217" s="204">
        <v>7</v>
      </c>
      <c r="MVD1217" s="204">
        <v>2</v>
      </c>
      <c r="MVE1217" s="205" t="s">
        <v>237</v>
      </c>
      <c r="MVF1217" s="206">
        <v>119</v>
      </c>
      <c r="MVG1217" s="110">
        <v>213</v>
      </c>
      <c r="MVH1217" s="147">
        <v>104.09399999999999</v>
      </c>
      <c r="MVI1217" s="109" t="s">
        <v>39</v>
      </c>
      <c r="MVJ1217" s="256" t="s">
        <v>26</v>
      </c>
      <c r="MVK1217" s="204">
        <v>7</v>
      </c>
      <c r="MVL1217" s="204">
        <v>2</v>
      </c>
      <c r="MVM1217" s="205" t="s">
        <v>237</v>
      </c>
      <c r="MVN1217" s="206">
        <v>119</v>
      </c>
      <c r="MVO1217" s="110">
        <v>213</v>
      </c>
      <c r="MVP1217" s="147">
        <v>104.09399999999999</v>
      </c>
      <c r="MVQ1217" s="109" t="s">
        <v>39</v>
      </c>
      <c r="MVR1217" s="256" t="s">
        <v>26</v>
      </c>
      <c r="MVS1217" s="204">
        <v>7</v>
      </c>
      <c r="MVT1217" s="204">
        <v>2</v>
      </c>
      <c r="MVU1217" s="205" t="s">
        <v>237</v>
      </c>
      <c r="MVV1217" s="206">
        <v>119</v>
      </c>
      <c r="MVW1217" s="110">
        <v>213</v>
      </c>
      <c r="MVX1217" s="147">
        <v>104.09399999999999</v>
      </c>
      <c r="MVY1217" s="109" t="s">
        <v>39</v>
      </c>
      <c r="MVZ1217" s="256" t="s">
        <v>26</v>
      </c>
      <c r="MWA1217" s="204">
        <v>7</v>
      </c>
      <c r="MWB1217" s="204">
        <v>2</v>
      </c>
      <c r="MWC1217" s="205" t="s">
        <v>237</v>
      </c>
      <c r="MWD1217" s="206">
        <v>119</v>
      </c>
      <c r="MWE1217" s="110">
        <v>213</v>
      </c>
      <c r="MWF1217" s="147">
        <v>104.09399999999999</v>
      </c>
      <c r="MWG1217" s="109" t="s">
        <v>39</v>
      </c>
      <c r="MWH1217" s="256" t="s">
        <v>26</v>
      </c>
      <c r="MWI1217" s="204">
        <v>7</v>
      </c>
      <c r="MWJ1217" s="204">
        <v>2</v>
      </c>
      <c r="MWK1217" s="205" t="s">
        <v>237</v>
      </c>
      <c r="MWL1217" s="206">
        <v>119</v>
      </c>
      <c r="MWM1217" s="110">
        <v>213</v>
      </c>
      <c r="MWN1217" s="147">
        <v>104.09399999999999</v>
      </c>
      <c r="MWO1217" s="109" t="s">
        <v>39</v>
      </c>
      <c r="MWP1217" s="256" t="s">
        <v>26</v>
      </c>
      <c r="MWQ1217" s="204">
        <v>7</v>
      </c>
      <c r="MWR1217" s="204">
        <v>2</v>
      </c>
      <c r="MWS1217" s="205" t="s">
        <v>237</v>
      </c>
      <c r="MWT1217" s="206">
        <v>119</v>
      </c>
      <c r="MWU1217" s="110">
        <v>213</v>
      </c>
      <c r="MWV1217" s="147">
        <v>104.09399999999999</v>
      </c>
      <c r="MWW1217" s="109" t="s">
        <v>39</v>
      </c>
      <c r="MWX1217" s="256" t="s">
        <v>26</v>
      </c>
      <c r="MWY1217" s="204">
        <v>7</v>
      </c>
      <c r="MWZ1217" s="204">
        <v>2</v>
      </c>
      <c r="MXA1217" s="205" t="s">
        <v>237</v>
      </c>
      <c r="MXB1217" s="206">
        <v>119</v>
      </c>
      <c r="MXC1217" s="110">
        <v>213</v>
      </c>
      <c r="MXD1217" s="147">
        <v>104.09399999999999</v>
      </c>
      <c r="MXE1217" s="109" t="s">
        <v>39</v>
      </c>
      <c r="MXF1217" s="256" t="s">
        <v>26</v>
      </c>
      <c r="MXG1217" s="204">
        <v>7</v>
      </c>
      <c r="MXH1217" s="204">
        <v>2</v>
      </c>
      <c r="MXI1217" s="205" t="s">
        <v>237</v>
      </c>
      <c r="MXJ1217" s="206">
        <v>119</v>
      </c>
      <c r="MXK1217" s="110">
        <v>213</v>
      </c>
      <c r="MXL1217" s="147">
        <v>104.09399999999999</v>
      </c>
      <c r="MXM1217" s="109" t="s">
        <v>39</v>
      </c>
      <c r="MXN1217" s="256" t="s">
        <v>26</v>
      </c>
      <c r="MXO1217" s="204">
        <v>7</v>
      </c>
      <c r="MXP1217" s="204">
        <v>2</v>
      </c>
      <c r="MXQ1217" s="205" t="s">
        <v>237</v>
      </c>
      <c r="MXR1217" s="206">
        <v>119</v>
      </c>
      <c r="MXS1217" s="110">
        <v>213</v>
      </c>
      <c r="MXT1217" s="147">
        <v>104.09399999999999</v>
      </c>
      <c r="MXU1217" s="109" t="s">
        <v>39</v>
      </c>
      <c r="MXV1217" s="256" t="s">
        <v>26</v>
      </c>
      <c r="MXW1217" s="204">
        <v>7</v>
      </c>
      <c r="MXX1217" s="204">
        <v>2</v>
      </c>
      <c r="MXY1217" s="205" t="s">
        <v>237</v>
      </c>
      <c r="MXZ1217" s="206">
        <v>119</v>
      </c>
      <c r="MYA1217" s="110">
        <v>213</v>
      </c>
      <c r="MYB1217" s="147">
        <v>104.09399999999999</v>
      </c>
      <c r="MYC1217" s="109" t="s">
        <v>39</v>
      </c>
      <c r="MYD1217" s="256" t="s">
        <v>26</v>
      </c>
      <c r="MYE1217" s="204">
        <v>7</v>
      </c>
      <c r="MYF1217" s="204">
        <v>2</v>
      </c>
      <c r="MYG1217" s="205" t="s">
        <v>237</v>
      </c>
      <c r="MYH1217" s="206">
        <v>119</v>
      </c>
      <c r="MYI1217" s="110">
        <v>213</v>
      </c>
      <c r="MYJ1217" s="147">
        <v>104.09399999999999</v>
      </c>
      <c r="MYK1217" s="109" t="s">
        <v>39</v>
      </c>
      <c r="MYL1217" s="256" t="s">
        <v>26</v>
      </c>
      <c r="MYM1217" s="204">
        <v>7</v>
      </c>
      <c r="MYN1217" s="204">
        <v>2</v>
      </c>
      <c r="MYO1217" s="205" t="s">
        <v>237</v>
      </c>
      <c r="MYP1217" s="206">
        <v>119</v>
      </c>
      <c r="MYQ1217" s="110">
        <v>213</v>
      </c>
      <c r="MYR1217" s="147">
        <v>104.09399999999999</v>
      </c>
      <c r="MYS1217" s="109" t="s">
        <v>39</v>
      </c>
      <c r="MYT1217" s="256" t="s">
        <v>26</v>
      </c>
      <c r="MYU1217" s="204">
        <v>7</v>
      </c>
      <c r="MYV1217" s="204">
        <v>2</v>
      </c>
      <c r="MYW1217" s="205" t="s">
        <v>237</v>
      </c>
      <c r="MYX1217" s="206">
        <v>119</v>
      </c>
      <c r="MYY1217" s="110">
        <v>213</v>
      </c>
      <c r="MYZ1217" s="147">
        <v>104.09399999999999</v>
      </c>
      <c r="MZA1217" s="109" t="s">
        <v>39</v>
      </c>
      <c r="MZB1217" s="256" t="s">
        <v>26</v>
      </c>
      <c r="MZC1217" s="204">
        <v>7</v>
      </c>
      <c r="MZD1217" s="204">
        <v>2</v>
      </c>
      <c r="MZE1217" s="205" t="s">
        <v>237</v>
      </c>
      <c r="MZF1217" s="206">
        <v>119</v>
      </c>
      <c r="MZG1217" s="110">
        <v>213</v>
      </c>
      <c r="MZH1217" s="147">
        <v>104.09399999999999</v>
      </c>
      <c r="MZI1217" s="109" t="s">
        <v>39</v>
      </c>
      <c r="MZJ1217" s="256" t="s">
        <v>26</v>
      </c>
      <c r="MZK1217" s="204">
        <v>7</v>
      </c>
      <c r="MZL1217" s="204">
        <v>2</v>
      </c>
      <c r="MZM1217" s="205" t="s">
        <v>237</v>
      </c>
      <c r="MZN1217" s="206">
        <v>119</v>
      </c>
      <c r="MZO1217" s="110">
        <v>213</v>
      </c>
      <c r="MZP1217" s="147">
        <v>104.09399999999999</v>
      </c>
      <c r="MZQ1217" s="109" t="s">
        <v>39</v>
      </c>
      <c r="MZR1217" s="256" t="s">
        <v>26</v>
      </c>
      <c r="MZS1217" s="204">
        <v>7</v>
      </c>
      <c r="MZT1217" s="204">
        <v>2</v>
      </c>
      <c r="MZU1217" s="205" t="s">
        <v>237</v>
      </c>
      <c r="MZV1217" s="206">
        <v>119</v>
      </c>
      <c r="MZW1217" s="110">
        <v>213</v>
      </c>
      <c r="MZX1217" s="147">
        <v>104.09399999999999</v>
      </c>
      <c r="MZY1217" s="109" t="s">
        <v>39</v>
      </c>
      <c r="MZZ1217" s="256" t="s">
        <v>26</v>
      </c>
      <c r="NAA1217" s="204">
        <v>7</v>
      </c>
      <c r="NAB1217" s="204">
        <v>2</v>
      </c>
      <c r="NAC1217" s="205" t="s">
        <v>237</v>
      </c>
      <c r="NAD1217" s="206">
        <v>119</v>
      </c>
      <c r="NAE1217" s="110">
        <v>213</v>
      </c>
      <c r="NAF1217" s="147">
        <v>104.09399999999999</v>
      </c>
      <c r="NAG1217" s="109" t="s">
        <v>39</v>
      </c>
      <c r="NAH1217" s="256" t="s">
        <v>26</v>
      </c>
      <c r="NAI1217" s="204">
        <v>7</v>
      </c>
      <c r="NAJ1217" s="204">
        <v>2</v>
      </c>
      <c r="NAK1217" s="205" t="s">
        <v>237</v>
      </c>
      <c r="NAL1217" s="206">
        <v>119</v>
      </c>
      <c r="NAM1217" s="110">
        <v>213</v>
      </c>
      <c r="NAN1217" s="147">
        <v>104.09399999999999</v>
      </c>
      <c r="NAO1217" s="109" t="s">
        <v>39</v>
      </c>
      <c r="NAP1217" s="256" t="s">
        <v>26</v>
      </c>
      <c r="NAQ1217" s="204">
        <v>7</v>
      </c>
      <c r="NAR1217" s="204">
        <v>2</v>
      </c>
      <c r="NAS1217" s="205" t="s">
        <v>237</v>
      </c>
      <c r="NAT1217" s="206">
        <v>119</v>
      </c>
      <c r="NAU1217" s="110">
        <v>213</v>
      </c>
      <c r="NAV1217" s="147">
        <v>104.09399999999999</v>
      </c>
      <c r="NAW1217" s="109" t="s">
        <v>39</v>
      </c>
      <c r="NAX1217" s="256" t="s">
        <v>26</v>
      </c>
      <c r="NAY1217" s="204">
        <v>7</v>
      </c>
      <c r="NAZ1217" s="204">
        <v>2</v>
      </c>
      <c r="NBA1217" s="205" t="s">
        <v>237</v>
      </c>
      <c r="NBB1217" s="206">
        <v>119</v>
      </c>
      <c r="NBC1217" s="110">
        <v>213</v>
      </c>
      <c r="NBD1217" s="147">
        <v>104.09399999999999</v>
      </c>
      <c r="NBE1217" s="109" t="s">
        <v>39</v>
      </c>
      <c r="NBF1217" s="256" t="s">
        <v>26</v>
      </c>
      <c r="NBG1217" s="204">
        <v>7</v>
      </c>
      <c r="NBH1217" s="204">
        <v>2</v>
      </c>
      <c r="NBI1217" s="205" t="s">
        <v>237</v>
      </c>
      <c r="NBJ1217" s="206">
        <v>119</v>
      </c>
      <c r="NBK1217" s="110">
        <v>213</v>
      </c>
      <c r="NBL1217" s="147">
        <v>104.09399999999999</v>
      </c>
      <c r="NBM1217" s="109" t="s">
        <v>39</v>
      </c>
      <c r="NBN1217" s="256" t="s">
        <v>26</v>
      </c>
      <c r="NBO1217" s="204">
        <v>7</v>
      </c>
      <c r="NBP1217" s="204">
        <v>2</v>
      </c>
      <c r="NBQ1217" s="205" t="s">
        <v>237</v>
      </c>
      <c r="NBR1217" s="206">
        <v>119</v>
      </c>
      <c r="NBS1217" s="110">
        <v>213</v>
      </c>
      <c r="NBT1217" s="147">
        <v>104.09399999999999</v>
      </c>
      <c r="NBU1217" s="109" t="s">
        <v>39</v>
      </c>
      <c r="NBV1217" s="256" t="s">
        <v>26</v>
      </c>
      <c r="NBW1217" s="204">
        <v>7</v>
      </c>
      <c r="NBX1217" s="204">
        <v>2</v>
      </c>
      <c r="NBY1217" s="205" t="s">
        <v>237</v>
      </c>
      <c r="NBZ1217" s="206">
        <v>119</v>
      </c>
      <c r="NCA1217" s="110">
        <v>213</v>
      </c>
      <c r="NCB1217" s="147">
        <v>104.09399999999999</v>
      </c>
      <c r="NCC1217" s="109" t="s">
        <v>39</v>
      </c>
      <c r="NCD1217" s="256" t="s">
        <v>26</v>
      </c>
      <c r="NCE1217" s="204">
        <v>7</v>
      </c>
      <c r="NCF1217" s="204">
        <v>2</v>
      </c>
      <c r="NCG1217" s="205" t="s">
        <v>237</v>
      </c>
      <c r="NCH1217" s="206">
        <v>119</v>
      </c>
      <c r="NCI1217" s="110">
        <v>213</v>
      </c>
      <c r="NCJ1217" s="147">
        <v>104.09399999999999</v>
      </c>
      <c r="NCK1217" s="109" t="s">
        <v>39</v>
      </c>
      <c r="NCL1217" s="256" t="s">
        <v>26</v>
      </c>
      <c r="NCM1217" s="204">
        <v>7</v>
      </c>
      <c r="NCN1217" s="204">
        <v>2</v>
      </c>
      <c r="NCO1217" s="205" t="s">
        <v>237</v>
      </c>
      <c r="NCP1217" s="206">
        <v>119</v>
      </c>
      <c r="NCQ1217" s="110">
        <v>213</v>
      </c>
      <c r="NCR1217" s="147">
        <v>104.09399999999999</v>
      </c>
      <c r="NCS1217" s="109" t="s">
        <v>39</v>
      </c>
      <c r="NCT1217" s="256" t="s">
        <v>26</v>
      </c>
      <c r="NCU1217" s="204">
        <v>7</v>
      </c>
      <c r="NCV1217" s="204">
        <v>2</v>
      </c>
      <c r="NCW1217" s="205" t="s">
        <v>237</v>
      </c>
      <c r="NCX1217" s="206">
        <v>119</v>
      </c>
      <c r="NCY1217" s="110">
        <v>213</v>
      </c>
      <c r="NCZ1217" s="147">
        <v>104.09399999999999</v>
      </c>
      <c r="NDA1217" s="109" t="s">
        <v>39</v>
      </c>
      <c r="NDB1217" s="256" t="s">
        <v>26</v>
      </c>
      <c r="NDC1217" s="204">
        <v>7</v>
      </c>
      <c r="NDD1217" s="204">
        <v>2</v>
      </c>
      <c r="NDE1217" s="205" t="s">
        <v>237</v>
      </c>
      <c r="NDF1217" s="206">
        <v>119</v>
      </c>
      <c r="NDG1217" s="110">
        <v>213</v>
      </c>
      <c r="NDH1217" s="147">
        <v>104.09399999999999</v>
      </c>
      <c r="NDI1217" s="109" t="s">
        <v>39</v>
      </c>
      <c r="NDJ1217" s="256" t="s">
        <v>26</v>
      </c>
      <c r="NDK1217" s="204">
        <v>7</v>
      </c>
      <c r="NDL1217" s="204">
        <v>2</v>
      </c>
      <c r="NDM1217" s="205" t="s">
        <v>237</v>
      </c>
      <c r="NDN1217" s="206">
        <v>119</v>
      </c>
      <c r="NDO1217" s="110">
        <v>213</v>
      </c>
      <c r="NDP1217" s="147">
        <v>104.09399999999999</v>
      </c>
      <c r="NDQ1217" s="109" t="s">
        <v>39</v>
      </c>
      <c r="NDR1217" s="256" t="s">
        <v>26</v>
      </c>
      <c r="NDS1217" s="204">
        <v>7</v>
      </c>
      <c r="NDT1217" s="204">
        <v>2</v>
      </c>
      <c r="NDU1217" s="205" t="s">
        <v>237</v>
      </c>
      <c r="NDV1217" s="206">
        <v>119</v>
      </c>
      <c r="NDW1217" s="110">
        <v>213</v>
      </c>
      <c r="NDX1217" s="147">
        <v>104.09399999999999</v>
      </c>
      <c r="NDY1217" s="109" t="s">
        <v>39</v>
      </c>
      <c r="NDZ1217" s="256" t="s">
        <v>26</v>
      </c>
      <c r="NEA1217" s="204">
        <v>7</v>
      </c>
      <c r="NEB1217" s="204">
        <v>2</v>
      </c>
      <c r="NEC1217" s="205" t="s">
        <v>237</v>
      </c>
      <c r="NED1217" s="206">
        <v>119</v>
      </c>
      <c r="NEE1217" s="110">
        <v>213</v>
      </c>
      <c r="NEF1217" s="147">
        <v>104.09399999999999</v>
      </c>
      <c r="NEG1217" s="109" t="s">
        <v>39</v>
      </c>
      <c r="NEH1217" s="256" t="s">
        <v>26</v>
      </c>
      <c r="NEI1217" s="204">
        <v>7</v>
      </c>
      <c r="NEJ1217" s="204">
        <v>2</v>
      </c>
      <c r="NEK1217" s="205" t="s">
        <v>237</v>
      </c>
      <c r="NEL1217" s="206">
        <v>119</v>
      </c>
      <c r="NEM1217" s="110">
        <v>213</v>
      </c>
      <c r="NEN1217" s="147">
        <v>104.09399999999999</v>
      </c>
      <c r="NEO1217" s="109" t="s">
        <v>39</v>
      </c>
      <c r="NEP1217" s="256" t="s">
        <v>26</v>
      </c>
      <c r="NEQ1217" s="204">
        <v>7</v>
      </c>
      <c r="NER1217" s="204">
        <v>2</v>
      </c>
      <c r="NES1217" s="205" t="s">
        <v>237</v>
      </c>
      <c r="NET1217" s="206">
        <v>119</v>
      </c>
      <c r="NEU1217" s="110">
        <v>213</v>
      </c>
      <c r="NEV1217" s="147">
        <v>104.09399999999999</v>
      </c>
      <c r="NEW1217" s="109" t="s">
        <v>39</v>
      </c>
      <c r="NEX1217" s="256" t="s">
        <v>26</v>
      </c>
      <c r="NEY1217" s="204">
        <v>7</v>
      </c>
      <c r="NEZ1217" s="204">
        <v>2</v>
      </c>
      <c r="NFA1217" s="205" t="s">
        <v>237</v>
      </c>
      <c r="NFB1217" s="206">
        <v>119</v>
      </c>
      <c r="NFC1217" s="110">
        <v>213</v>
      </c>
      <c r="NFD1217" s="147">
        <v>104.09399999999999</v>
      </c>
      <c r="NFE1217" s="109" t="s">
        <v>39</v>
      </c>
      <c r="NFF1217" s="256" t="s">
        <v>26</v>
      </c>
      <c r="NFG1217" s="204">
        <v>7</v>
      </c>
      <c r="NFH1217" s="204">
        <v>2</v>
      </c>
      <c r="NFI1217" s="205" t="s">
        <v>237</v>
      </c>
      <c r="NFJ1217" s="206">
        <v>119</v>
      </c>
      <c r="NFK1217" s="110">
        <v>213</v>
      </c>
      <c r="NFL1217" s="147">
        <v>104.09399999999999</v>
      </c>
      <c r="NFM1217" s="109" t="s">
        <v>39</v>
      </c>
      <c r="NFN1217" s="256" t="s">
        <v>26</v>
      </c>
      <c r="NFO1217" s="204">
        <v>7</v>
      </c>
      <c r="NFP1217" s="204">
        <v>2</v>
      </c>
      <c r="NFQ1217" s="205" t="s">
        <v>237</v>
      </c>
      <c r="NFR1217" s="206">
        <v>119</v>
      </c>
      <c r="NFS1217" s="110">
        <v>213</v>
      </c>
      <c r="NFT1217" s="147">
        <v>104.09399999999999</v>
      </c>
      <c r="NFU1217" s="109" t="s">
        <v>39</v>
      </c>
      <c r="NFV1217" s="256" t="s">
        <v>26</v>
      </c>
      <c r="NFW1217" s="204">
        <v>7</v>
      </c>
      <c r="NFX1217" s="204">
        <v>2</v>
      </c>
      <c r="NFY1217" s="205" t="s">
        <v>237</v>
      </c>
      <c r="NFZ1217" s="206">
        <v>119</v>
      </c>
      <c r="NGA1217" s="110">
        <v>213</v>
      </c>
      <c r="NGB1217" s="147">
        <v>104.09399999999999</v>
      </c>
      <c r="NGC1217" s="109" t="s">
        <v>39</v>
      </c>
      <c r="NGD1217" s="256" t="s">
        <v>26</v>
      </c>
      <c r="NGE1217" s="204">
        <v>7</v>
      </c>
      <c r="NGF1217" s="204">
        <v>2</v>
      </c>
      <c r="NGG1217" s="205" t="s">
        <v>237</v>
      </c>
      <c r="NGH1217" s="206">
        <v>119</v>
      </c>
      <c r="NGI1217" s="110">
        <v>213</v>
      </c>
      <c r="NGJ1217" s="147">
        <v>104.09399999999999</v>
      </c>
      <c r="NGK1217" s="109" t="s">
        <v>39</v>
      </c>
      <c r="NGL1217" s="256" t="s">
        <v>26</v>
      </c>
      <c r="NGM1217" s="204">
        <v>7</v>
      </c>
      <c r="NGN1217" s="204">
        <v>2</v>
      </c>
      <c r="NGO1217" s="205" t="s">
        <v>237</v>
      </c>
      <c r="NGP1217" s="206">
        <v>119</v>
      </c>
      <c r="NGQ1217" s="110">
        <v>213</v>
      </c>
      <c r="NGR1217" s="147">
        <v>104.09399999999999</v>
      </c>
      <c r="NGS1217" s="109" t="s">
        <v>39</v>
      </c>
      <c r="NGT1217" s="256" t="s">
        <v>26</v>
      </c>
      <c r="NGU1217" s="204">
        <v>7</v>
      </c>
      <c r="NGV1217" s="204">
        <v>2</v>
      </c>
      <c r="NGW1217" s="205" t="s">
        <v>237</v>
      </c>
      <c r="NGX1217" s="206">
        <v>119</v>
      </c>
      <c r="NGY1217" s="110">
        <v>213</v>
      </c>
      <c r="NGZ1217" s="147">
        <v>104.09399999999999</v>
      </c>
      <c r="NHA1217" s="109" t="s">
        <v>39</v>
      </c>
      <c r="NHB1217" s="256" t="s">
        <v>26</v>
      </c>
      <c r="NHC1217" s="204">
        <v>7</v>
      </c>
      <c r="NHD1217" s="204">
        <v>2</v>
      </c>
      <c r="NHE1217" s="205" t="s">
        <v>237</v>
      </c>
      <c r="NHF1217" s="206">
        <v>119</v>
      </c>
      <c r="NHG1217" s="110">
        <v>213</v>
      </c>
      <c r="NHH1217" s="147">
        <v>104.09399999999999</v>
      </c>
      <c r="NHI1217" s="109" t="s">
        <v>39</v>
      </c>
      <c r="NHJ1217" s="256" t="s">
        <v>26</v>
      </c>
      <c r="NHK1217" s="204">
        <v>7</v>
      </c>
      <c r="NHL1217" s="204">
        <v>2</v>
      </c>
      <c r="NHM1217" s="205" t="s">
        <v>237</v>
      </c>
      <c r="NHN1217" s="206">
        <v>119</v>
      </c>
      <c r="NHO1217" s="110">
        <v>213</v>
      </c>
      <c r="NHP1217" s="147">
        <v>104.09399999999999</v>
      </c>
      <c r="NHQ1217" s="109" t="s">
        <v>39</v>
      </c>
      <c r="NHR1217" s="256" t="s">
        <v>26</v>
      </c>
      <c r="NHS1217" s="204">
        <v>7</v>
      </c>
      <c r="NHT1217" s="204">
        <v>2</v>
      </c>
      <c r="NHU1217" s="205" t="s">
        <v>237</v>
      </c>
      <c r="NHV1217" s="206">
        <v>119</v>
      </c>
      <c r="NHW1217" s="110">
        <v>213</v>
      </c>
      <c r="NHX1217" s="147">
        <v>104.09399999999999</v>
      </c>
      <c r="NHY1217" s="109" t="s">
        <v>39</v>
      </c>
      <c r="NHZ1217" s="256" t="s">
        <v>26</v>
      </c>
      <c r="NIA1217" s="204">
        <v>7</v>
      </c>
      <c r="NIB1217" s="204">
        <v>2</v>
      </c>
      <c r="NIC1217" s="205" t="s">
        <v>237</v>
      </c>
      <c r="NID1217" s="206">
        <v>119</v>
      </c>
      <c r="NIE1217" s="110">
        <v>213</v>
      </c>
      <c r="NIF1217" s="147">
        <v>104.09399999999999</v>
      </c>
      <c r="NIG1217" s="109" t="s">
        <v>39</v>
      </c>
      <c r="NIH1217" s="256" t="s">
        <v>26</v>
      </c>
      <c r="NII1217" s="204">
        <v>7</v>
      </c>
      <c r="NIJ1217" s="204">
        <v>2</v>
      </c>
      <c r="NIK1217" s="205" t="s">
        <v>237</v>
      </c>
      <c r="NIL1217" s="206">
        <v>119</v>
      </c>
      <c r="NIM1217" s="110">
        <v>213</v>
      </c>
      <c r="NIN1217" s="147">
        <v>104.09399999999999</v>
      </c>
      <c r="NIO1217" s="109" t="s">
        <v>39</v>
      </c>
      <c r="NIP1217" s="256" t="s">
        <v>26</v>
      </c>
      <c r="NIQ1217" s="204">
        <v>7</v>
      </c>
      <c r="NIR1217" s="204">
        <v>2</v>
      </c>
      <c r="NIS1217" s="205" t="s">
        <v>237</v>
      </c>
      <c r="NIT1217" s="206">
        <v>119</v>
      </c>
      <c r="NIU1217" s="110">
        <v>213</v>
      </c>
      <c r="NIV1217" s="147">
        <v>104.09399999999999</v>
      </c>
      <c r="NIW1217" s="109" t="s">
        <v>39</v>
      </c>
      <c r="NIX1217" s="256" t="s">
        <v>26</v>
      </c>
      <c r="NIY1217" s="204">
        <v>7</v>
      </c>
      <c r="NIZ1217" s="204">
        <v>2</v>
      </c>
      <c r="NJA1217" s="205" t="s">
        <v>237</v>
      </c>
      <c r="NJB1217" s="206">
        <v>119</v>
      </c>
      <c r="NJC1217" s="110">
        <v>213</v>
      </c>
      <c r="NJD1217" s="147">
        <v>104.09399999999999</v>
      </c>
      <c r="NJE1217" s="109" t="s">
        <v>39</v>
      </c>
      <c r="NJF1217" s="256" t="s">
        <v>26</v>
      </c>
      <c r="NJG1217" s="204">
        <v>7</v>
      </c>
      <c r="NJH1217" s="204">
        <v>2</v>
      </c>
      <c r="NJI1217" s="205" t="s">
        <v>237</v>
      </c>
      <c r="NJJ1217" s="206">
        <v>119</v>
      </c>
      <c r="NJK1217" s="110">
        <v>213</v>
      </c>
      <c r="NJL1217" s="147">
        <v>104.09399999999999</v>
      </c>
      <c r="NJM1217" s="109" t="s">
        <v>39</v>
      </c>
      <c r="NJN1217" s="256" t="s">
        <v>26</v>
      </c>
      <c r="NJO1217" s="204">
        <v>7</v>
      </c>
      <c r="NJP1217" s="204">
        <v>2</v>
      </c>
      <c r="NJQ1217" s="205" t="s">
        <v>237</v>
      </c>
      <c r="NJR1217" s="206">
        <v>119</v>
      </c>
      <c r="NJS1217" s="110">
        <v>213</v>
      </c>
      <c r="NJT1217" s="147">
        <v>104.09399999999999</v>
      </c>
      <c r="NJU1217" s="109" t="s">
        <v>39</v>
      </c>
      <c r="NJV1217" s="256" t="s">
        <v>26</v>
      </c>
      <c r="NJW1217" s="204">
        <v>7</v>
      </c>
      <c r="NJX1217" s="204">
        <v>2</v>
      </c>
      <c r="NJY1217" s="205" t="s">
        <v>237</v>
      </c>
      <c r="NJZ1217" s="206">
        <v>119</v>
      </c>
      <c r="NKA1217" s="110">
        <v>213</v>
      </c>
      <c r="NKB1217" s="147">
        <v>104.09399999999999</v>
      </c>
      <c r="NKC1217" s="109" t="s">
        <v>39</v>
      </c>
      <c r="NKD1217" s="256" t="s">
        <v>26</v>
      </c>
      <c r="NKE1217" s="204">
        <v>7</v>
      </c>
      <c r="NKF1217" s="204">
        <v>2</v>
      </c>
      <c r="NKG1217" s="205" t="s">
        <v>237</v>
      </c>
      <c r="NKH1217" s="206">
        <v>119</v>
      </c>
      <c r="NKI1217" s="110">
        <v>213</v>
      </c>
      <c r="NKJ1217" s="147">
        <v>104.09399999999999</v>
      </c>
      <c r="NKK1217" s="109" t="s">
        <v>39</v>
      </c>
      <c r="NKL1217" s="256" t="s">
        <v>26</v>
      </c>
      <c r="NKM1217" s="204">
        <v>7</v>
      </c>
      <c r="NKN1217" s="204">
        <v>2</v>
      </c>
      <c r="NKO1217" s="205" t="s">
        <v>237</v>
      </c>
      <c r="NKP1217" s="206">
        <v>119</v>
      </c>
      <c r="NKQ1217" s="110">
        <v>213</v>
      </c>
      <c r="NKR1217" s="147">
        <v>104.09399999999999</v>
      </c>
      <c r="NKS1217" s="109" t="s">
        <v>39</v>
      </c>
      <c r="NKT1217" s="256" t="s">
        <v>26</v>
      </c>
      <c r="NKU1217" s="204">
        <v>7</v>
      </c>
      <c r="NKV1217" s="204">
        <v>2</v>
      </c>
      <c r="NKW1217" s="205" t="s">
        <v>237</v>
      </c>
      <c r="NKX1217" s="206">
        <v>119</v>
      </c>
      <c r="NKY1217" s="110">
        <v>213</v>
      </c>
      <c r="NKZ1217" s="147">
        <v>104.09399999999999</v>
      </c>
      <c r="NLA1217" s="109" t="s">
        <v>39</v>
      </c>
      <c r="NLB1217" s="256" t="s">
        <v>26</v>
      </c>
      <c r="NLC1217" s="204">
        <v>7</v>
      </c>
      <c r="NLD1217" s="204">
        <v>2</v>
      </c>
      <c r="NLE1217" s="205" t="s">
        <v>237</v>
      </c>
      <c r="NLF1217" s="206">
        <v>119</v>
      </c>
      <c r="NLG1217" s="110">
        <v>213</v>
      </c>
      <c r="NLH1217" s="147">
        <v>104.09399999999999</v>
      </c>
      <c r="NLI1217" s="109" t="s">
        <v>39</v>
      </c>
      <c r="NLJ1217" s="256" t="s">
        <v>26</v>
      </c>
      <c r="NLK1217" s="204">
        <v>7</v>
      </c>
      <c r="NLL1217" s="204">
        <v>2</v>
      </c>
      <c r="NLM1217" s="205" t="s">
        <v>237</v>
      </c>
      <c r="NLN1217" s="206">
        <v>119</v>
      </c>
      <c r="NLO1217" s="110">
        <v>213</v>
      </c>
      <c r="NLP1217" s="147">
        <v>104.09399999999999</v>
      </c>
      <c r="NLQ1217" s="109" t="s">
        <v>39</v>
      </c>
      <c r="NLR1217" s="256" t="s">
        <v>26</v>
      </c>
      <c r="NLS1217" s="204">
        <v>7</v>
      </c>
      <c r="NLT1217" s="204">
        <v>2</v>
      </c>
      <c r="NLU1217" s="205" t="s">
        <v>237</v>
      </c>
      <c r="NLV1217" s="206">
        <v>119</v>
      </c>
      <c r="NLW1217" s="110">
        <v>213</v>
      </c>
      <c r="NLX1217" s="147">
        <v>104.09399999999999</v>
      </c>
      <c r="NLY1217" s="109" t="s">
        <v>39</v>
      </c>
      <c r="NLZ1217" s="256" t="s">
        <v>26</v>
      </c>
      <c r="NMA1217" s="204">
        <v>7</v>
      </c>
      <c r="NMB1217" s="204">
        <v>2</v>
      </c>
      <c r="NMC1217" s="205" t="s">
        <v>237</v>
      </c>
      <c r="NMD1217" s="206">
        <v>119</v>
      </c>
      <c r="NME1217" s="110">
        <v>213</v>
      </c>
      <c r="NMF1217" s="147">
        <v>104.09399999999999</v>
      </c>
      <c r="NMG1217" s="109" t="s">
        <v>39</v>
      </c>
      <c r="NMH1217" s="256" t="s">
        <v>26</v>
      </c>
      <c r="NMI1217" s="204">
        <v>7</v>
      </c>
      <c r="NMJ1217" s="204">
        <v>2</v>
      </c>
      <c r="NMK1217" s="205" t="s">
        <v>237</v>
      </c>
      <c r="NML1217" s="206">
        <v>119</v>
      </c>
      <c r="NMM1217" s="110">
        <v>213</v>
      </c>
      <c r="NMN1217" s="147">
        <v>104.09399999999999</v>
      </c>
      <c r="NMO1217" s="109" t="s">
        <v>39</v>
      </c>
      <c r="NMP1217" s="256" t="s">
        <v>26</v>
      </c>
      <c r="NMQ1217" s="204">
        <v>7</v>
      </c>
      <c r="NMR1217" s="204">
        <v>2</v>
      </c>
      <c r="NMS1217" s="205" t="s">
        <v>237</v>
      </c>
      <c r="NMT1217" s="206">
        <v>119</v>
      </c>
      <c r="NMU1217" s="110">
        <v>213</v>
      </c>
      <c r="NMV1217" s="147">
        <v>104.09399999999999</v>
      </c>
      <c r="NMW1217" s="109" t="s">
        <v>39</v>
      </c>
      <c r="NMX1217" s="256" t="s">
        <v>26</v>
      </c>
      <c r="NMY1217" s="204">
        <v>7</v>
      </c>
      <c r="NMZ1217" s="204">
        <v>2</v>
      </c>
      <c r="NNA1217" s="205" t="s">
        <v>237</v>
      </c>
      <c r="NNB1217" s="206">
        <v>119</v>
      </c>
      <c r="NNC1217" s="110">
        <v>213</v>
      </c>
      <c r="NND1217" s="147">
        <v>104.09399999999999</v>
      </c>
      <c r="NNE1217" s="109" t="s">
        <v>39</v>
      </c>
      <c r="NNF1217" s="256" t="s">
        <v>26</v>
      </c>
      <c r="NNG1217" s="204">
        <v>7</v>
      </c>
      <c r="NNH1217" s="204">
        <v>2</v>
      </c>
      <c r="NNI1217" s="205" t="s">
        <v>237</v>
      </c>
      <c r="NNJ1217" s="206">
        <v>119</v>
      </c>
      <c r="NNK1217" s="110">
        <v>213</v>
      </c>
      <c r="NNL1217" s="147">
        <v>104.09399999999999</v>
      </c>
      <c r="NNM1217" s="109" t="s">
        <v>39</v>
      </c>
      <c r="NNN1217" s="256" t="s">
        <v>26</v>
      </c>
      <c r="NNO1217" s="204">
        <v>7</v>
      </c>
      <c r="NNP1217" s="204">
        <v>2</v>
      </c>
      <c r="NNQ1217" s="205" t="s">
        <v>237</v>
      </c>
      <c r="NNR1217" s="206">
        <v>119</v>
      </c>
      <c r="NNS1217" s="110">
        <v>213</v>
      </c>
      <c r="NNT1217" s="147">
        <v>104.09399999999999</v>
      </c>
      <c r="NNU1217" s="109" t="s">
        <v>39</v>
      </c>
      <c r="NNV1217" s="256" t="s">
        <v>26</v>
      </c>
      <c r="NNW1217" s="204">
        <v>7</v>
      </c>
      <c r="NNX1217" s="204">
        <v>2</v>
      </c>
      <c r="NNY1217" s="205" t="s">
        <v>237</v>
      </c>
      <c r="NNZ1217" s="206">
        <v>119</v>
      </c>
      <c r="NOA1217" s="110">
        <v>213</v>
      </c>
      <c r="NOB1217" s="147">
        <v>104.09399999999999</v>
      </c>
      <c r="NOC1217" s="109" t="s">
        <v>39</v>
      </c>
      <c r="NOD1217" s="256" t="s">
        <v>26</v>
      </c>
      <c r="NOE1217" s="204">
        <v>7</v>
      </c>
      <c r="NOF1217" s="204">
        <v>2</v>
      </c>
      <c r="NOG1217" s="205" t="s">
        <v>237</v>
      </c>
      <c r="NOH1217" s="206">
        <v>119</v>
      </c>
      <c r="NOI1217" s="110">
        <v>213</v>
      </c>
      <c r="NOJ1217" s="147">
        <v>104.09399999999999</v>
      </c>
      <c r="NOK1217" s="109" t="s">
        <v>39</v>
      </c>
      <c r="NOL1217" s="256" t="s">
        <v>26</v>
      </c>
      <c r="NOM1217" s="204">
        <v>7</v>
      </c>
      <c r="NON1217" s="204">
        <v>2</v>
      </c>
      <c r="NOO1217" s="205" t="s">
        <v>237</v>
      </c>
      <c r="NOP1217" s="206">
        <v>119</v>
      </c>
      <c r="NOQ1217" s="110">
        <v>213</v>
      </c>
      <c r="NOR1217" s="147">
        <v>104.09399999999999</v>
      </c>
      <c r="NOS1217" s="109" t="s">
        <v>39</v>
      </c>
      <c r="NOT1217" s="256" t="s">
        <v>26</v>
      </c>
      <c r="NOU1217" s="204">
        <v>7</v>
      </c>
      <c r="NOV1217" s="204">
        <v>2</v>
      </c>
      <c r="NOW1217" s="205" t="s">
        <v>237</v>
      </c>
      <c r="NOX1217" s="206">
        <v>119</v>
      </c>
      <c r="NOY1217" s="110">
        <v>213</v>
      </c>
      <c r="NOZ1217" s="147">
        <v>104.09399999999999</v>
      </c>
      <c r="NPA1217" s="109" t="s">
        <v>39</v>
      </c>
      <c r="NPB1217" s="256" t="s">
        <v>26</v>
      </c>
      <c r="NPC1217" s="204">
        <v>7</v>
      </c>
      <c r="NPD1217" s="204">
        <v>2</v>
      </c>
      <c r="NPE1217" s="205" t="s">
        <v>237</v>
      </c>
      <c r="NPF1217" s="206">
        <v>119</v>
      </c>
      <c r="NPG1217" s="110">
        <v>213</v>
      </c>
      <c r="NPH1217" s="147">
        <v>104.09399999999999</v>
      </c>
      <c r="NPI1217" s="109" t="s">
        <v>39</v>
      </c>
      <c r="NPJ1217" s="256" t="s">
        <v>26</v>
      </c>
      <c r="NPK1217" s="204">
        <v>7</v>
      </c>
      <c r="NPL1217" s="204">
        <v>2</v>
      </c>
      <c r="NPM1217" s="205" t="s">
        <v>237</v>
      </c>
      <c r="NPN1217" s="206">
        <v>119</v>
      </c>
      <c r="NPO1217" s="110">
        <v>213</v>
      </c>
      <c r="NPP1217" s="147">
        <v>104.09399999999999</v>
      </c>
      <c r="NPQ1217" s="109" t="s">
        <v>39</v>
      </c>
      <c r="NPR1217" s="256" t="s">
        <v>26</v>
      </c>
      <c r="NPS1217" s="204">
        <v>7</v>
      </c>
      <c r="NPT1217" s="204">
        <v>2</v>
      </c>
      <c r="NPU1217" s="205" t="s">
        <v>237</v>
      </c>
      <c r="NPV1217" s="206">
        <v>119</v>
      </c>
      <c r="NPW1217" s="110">
        <v>213</v>
      </c>
      <c r="NPX1217" s="147">
        <v>104.09399999999999</v>
      </c>
      <c r="NPY1217" s="109" t="s">
        <v>39</v>
      </c>
      <c r="NPZ1217" s="256" t="s">
        <v>26</v>
      </c>
      <c r="NQA1217" s="204">
        <v>7</v>
      </c>
      <c r="NQB1217" s="204">
        <v>2</v>
      </c>
      <c r="NQC1217" s="205" t="s">
        <v>237</v>
      </c>
      <c r="NQD1217" s="206">
        <v>119</v>
      </c>
      <c r="NQE1217" s="110">
        <v>213</v>
      </c>
      <c r="NQF1217" s="147">
        <v>104.09399999999999</v>
      </c>
      <c r="NQG1217" s="109" t="s">
        <v>39</v>
      </c>
      <c r="NQH1217" s="256" t="s">
        <v>26</v>
      </c>
      <c r="NQI1217" s="204">
        <v>7</v>
      </c>
      <c r="NQJ1217" s="204">
        <v>2</v>
      </c>
      <c r="NQK1217" s="205" t="s">
        <v>237</v>
      </c>
      <c r="NQL1217" s="206">
        <v>119</v>
      </c>
      <c r="NQM1217" s="110">
        <v>213</v>
      </c>
      <c r="NQN1217" s="147">
        <v>104.09399999999999</v>
      </c>
      <c r="NQO1217" s="109" t="s">
        <v>39</v>
      </c>
      <c r="NQP1217" s="256" t="s">
        <v>26</v>
      </c>
      <c r="NQQ1217" s="204">
        <v>7</v>
      </c>
      <c r="NQR1217" s="204">
        <v>2</v>
      </c>
      <c r="NQS1217" s="205" t="s">
        <v>237</v>
      </c>
      <c r="NQT1217" s="206">
        <v>119</v>
      </c>
      <c r="NQU1217" s="110">
        <v>213</v>
      </c>
      <c r="NQV1217" s="147">
        <v>104.09399999999999</v>
      </c>
      <c r="NQW1217" s="109" t="s">
        <v>39</v>
      </c>
      <c r="NQX1217" s="256" t="s">
        <v>26</v>
      </c>
      <c r="NQY1217" s="204">
        <v>7</v>
      </c>
      <c r="NQZ1217" s="204">
        <v>2</v>
      </c>
      <c r="NRA1217" s="205" t="s">
        <v>237</v>
      </c>
      <c r="NRB1217" s="206">
        <v>119</v>
      </c>
      <c r="NRC1217" s="110">
        <v>213</v>
      </c>
      <c r="NRD1217" s="147">
        <v>104.09399999999999</v>
      </c>
      <c r="NRE1217" s="109" t="s">
        <v>39</v>
      </c>
      <c r="NRF1217" s="256" t="s">
        <v>26</v>
      </c>
      <c r="NRG1217" s="204">
        <v>7</v>
      </c>
      <c r="NRH1217" s="204">
        <v>2</v>
      </c>
      <c r="NRI1217" s="205" t="s">
        <v>237</v>
      </c>
      <c r="NRJ1217" s="206">
        <v>119</v>
      </c>
      <c r="NRK1217" s="110">
        <v>213</v>
      </c>
      <c r="NRL1217" s="147">
        <v>104.09399999999999</v>
      </c>
      <c r="NRM1217" s="109" t="s">
        <v>39</v>
      </c>
      <c r="NRN1217" s="256" t="s">
        <v>26</v>
      </c>
      <c r="NRO1217" s="204">
        <v>7</v>
      </c>
      <c r="NRP1217" s="204">
        <v>2</v>
      </c>
      <c r="NRQ1217" s="205" t="s">
        <v>237</v>
      </c>
      <c r="NRR1217" s="206">
        <v>119</v>
      </c>
      <c r="NRS1217" s="110">
        <v>213</v>
      </c>
      <c r="NRT1217" s="147">
        <v>104.09399999999999</v>
      </c>
      <c r="NRU1217" s="109" t="s">
        <v>39</v>
      </c>
      <c r="NRV1217" s="256" t="s">
        <v>26</v>
      </c>
      <c r="NRW1217" s="204">
        <v>7</v>
      </c>
      <c r="NRX1217" s="204">
        <v>2</v>
      </c>
      <c r="NRY1217" s="205" t="s">
        <v>237</v>
      </c>
      <c r="NRZ1217" s="206">
        <v>119</v>
      </c>
      <c r="NSA1217" s="110">
        <v>213</v>
      </c>
      <c r="NSB1217" s="147">
        <v>104.09399999999999</v>
      </c>
      <c r="NSC1217" s="109" t="s">
        <v>39</v>
      </c>
      <c r="NSD1217" s="256" t="s">
        <v>26</v>
      </c>
      <c r="NSE1217" s="204">
        <v>7</v>
      </c>
      <c r="NSF1217" s="204">
        <v>2</v>
      </c>
      <c r="NSG1217" s="205" t="s">
        <v>237</v>
      </c>
      <c r="NSH1217" s="206">
        <v>119</v>
      </c>
      <c r="NSI1217" s="110">
        <v>213</v>
      </c>
      <c r="NSJ1217" s="147">
        <v>104.09399999999999</v>
      </c>
      <c r="NSK1217" s="109" t="s">
        <v>39</v>
      </c>
      <c r="NSL1217" s="256" t="s">
        <v>26</v>
      </c>
      <c r="NSM1217" s="204">
        <v>7</v>
      </c>
      <c r="NSN1217" s="204">
        <v>2</v>
      </c>
      <c r="NSO1217" s="205" t="s">
        <v>237</v>
      </c>
      <c r="NSP1217" s="206">
        <v>119</v>
      </c>
      <c r="NSQ1217" s="110">
        <v>213</v>
      </c>
      <c r="NSR1217" s="147">
        <v>104.09399999999999</v>
      </c>
      <c r="NSS1217" s="109" t="s">
        <v>39</v>
      </c>
      <c r="NST1217" s="256" t="s">
        <v>26</v>
      </c>
      <c r="NSU1217" s="204">
        <v>7</v>
      </c>
      <c r="NSV1217" s="204">
        <v>2</v>
      </c>
      <c r="NSW1217" s="205" t="s">
        <v>237</v>
      </c>
      <c r="NSX1217" s="206">
        <v>119</v>
      </c>
      <c r="NSY1217" s="110">
        <v>213</v>
      </c>
      <c r="NSZ1217" s="147">
        <v>104.09399999999999</v>
      </c>
      <c r="NTA1217" s="109" t="s">
        <v>39</v>
      </c>
      <c r="NTB1217" s="256" t="s">
        <v>26</v>
      </c>
      <c r="NTC1217" s="204">
        <v>7</v>
      </c>
      <c r="NTD1217" s="204">
        <v>2</v>
      </c>
      <c r="NTE1217" s="205" t="s">
        <v>237</v>
      </c>
      <c r="NTF1217" s="206">
        <v>119</v>
      </c>
      <c r="NTG1217" s="110">
        <v>213</v>
      </c>
      <c r="NTH1217" s="147">
        <v>104.09399999999999</v>
      </c>
      <c r="NTI1217" s="109" t="s">
        <v>39</v>
      </c>
      <c r="NTJ1217" s="256" t="s">
        <v>26</v>
      </c>
      <c r="NTK1217" s="204">
        <v>7</v>
      </c>
      <c r="NTL1217" s="204">
        <v>2</v>
      </c>
      <c r="NTM1217" s="205" t="s">
        <v>237</v>
      </c>
      <c r="NTN1217" s="206">
        <v>119</v>
      </c>
      <c r="NTO1217" s="110">
        <v>213</v>
      </c>
      <c r="NTP1217" s="147">
        <v>104.09399999999999</v>
      </c>
      <c r="NTQ1217" s="109" t="s">
        <v>39</v>
      </c>
      <c r="NTR1217" s="256" t="s">
        <v>26</v>
      </c>
      <c r="NTS1217" s="204">
        <v>7</v>
      </c>
      <c r="NTT1217" s="204">
        <v>2</v>
      </c>
      <c r="NTU1217" s="205" t="s">
        <v>237</v>
      </c>
      <c r="NTV1217" s="206">
        <v>119</v>
      </c>
      <c r="NTW1217" s="110">
        <v>213</v>
      </c>
      <c r="NTX1217" s="147">
        <v>104.09399999999999</v>
      </c>
      <c r="NTY1217" s="109" t="s">
        <v>39</v>
      </c>
      <c r="NTZ1217" s="256" t="s">
        <v>26</v>
      </c>
      <c r="NUA1217" s="204">
        <v>7</v>
      </c>
      <c r="NUB1217" s="204">
        <v>2</v>
      </c>
      <c r="NUC1217" s="205" t="s">
        <v>237</v>
      </c>
      <c r="NUD1217" s="206">
        <v>119</v>
      </c>
      <c r="NUE1217" s="110">
        <v>213</v>
      </c>
      <c r="NUF1217" s="147">
        <v>104.09399999999999</v>
      </c>
      <c r="NUG1217" s="109" t="s">
        <v>39</v>
      </c>
      <c r="NUH1217" s="256" t="s">
        <v>26</v>
      </c>
      <c r="NUI1217" s="204">
        <v>7</v>
      </c>
      <c r="NUJ1217" s="204">
        <v>2</v>
      </c>
      <c r="NUK1217" s="205" t="s">
        <v>237</v>
      </c>
      <c r="NUL1217" s="206">
        <v>119</v>
      </c>
      <c r="NUM1217" s="110">
        <v>213</v>
      </c>
      <c r="NUN1217" s="147">
        <v>104.09399999999999</v>
      </c>
      <c r="NUO1217" s="109" t="s">
        <v>39</v>
      </c>
      <c r="NUP1217" s="256" t="s">
        <v>26</v>
      </c>
      <c r="NUQ1217" s="204">
        <v>7</v>
      </c>
      <c r="NUR1217" s="204">
        <v>2</v>
      </c>
      <c r="NUS1217" s="205" t="s">
        <v>237</v>
      </c>
      <c r="NUT1217" s="206">
        <v>119</v>
      </c>
      <c r="NUU1217" s="110">
        <v>213</v>
      </c>
      <c r="NUV1217" s="147">
        <v>104.09399999999999</v>
      </c>
      <c r="NUW1217" s="109" t="s">
        <v>39</v>
      </c>
      <c r="NUX1217" s="256" t="s">
        <v>26</v>
      </c>
      <c r="NUY1217" s="204">
        <v>7</v>
      </c>
      <c r="NUZ1217" s="204">
        <v>2</v>
      </c>
      <c r="NVA1217" s="205" t="s">
        <v>237</v>
      </c>
      <c r="NVB1217" s="206">
        <v>119</v>
      </c>
      <c r="NVC1217" s="110">
        <v>213</v>
      </c>
      <c r="NVD1217" s="147">
        <v>104.09399999999999</v>
      </c>
      <c r="NVE1217" s="109" t="s">
        <v>39</v>
      </c>
      <c r="NVF1217" s="256" t="s">
        <v>26</v>
      </c>
      <c r="NVG1217" s="204">
        <v>7</v>
      </c>
      <c r="NVH1217" s="204">
        <v>2</v>
      </c>
      <c r="NVI1217" s="205" t="s">
        <v>237</v>
      </c>
      <c r="NVJ1217" s="206">
        <v>119</v>
      </c>
      <c r="NVK1217" s="110">
        <v>213</v>
      </c>
      <c r="NVL1217" s="147">
        <v>104.09399999999999</v>
      </c>
      <c r="NVM1217" s="109" t="s">
        <v>39</v>
      </c>
      <c r="NVN1217" s="256" t="s">
        <v>26</v>
      </c>
      <c r="NVO1217" s="204">
        <v>7</v>
      </c>
      <c r="NVP1217" s="204">
        <v>2</v>
      </c>
      <c r="NVQ1217" s="205" t="s">
        <v>237</v>
      </c>
      <c r="NVR1217" s="206">
        <v>119</v>
      </c>
      <c r="NVS1217" s="110">
        <v>213</v>
      </c>
      <c r="NVT1217" s="147">
        <v>104.09399999999999</v>
      </c>
      <c r="NVU1217" s="109" t="s">
        <v>39</v>
      </c>
      <c r="NVV1217" s="256" t="s">
        <v>26</v>
      </c>
      <c r="NVW1217" s="204">
        <v>7</v>
      </c>
      <c r="NVX1217" s="204">
        <v>2</v>
      </c>
      <c r="NVY1217" s="205" t="s">
        <v>237</v>
      </c>
      <c r="NVZ1217" s="206">
        <v>119</v>
      </c>
      <c r="NWA1217" s="110">
        <v>213</v>
      </c>
      <c r="NWB1217" s="147">
        <v>104.09399999999999</v>
      </c>
      <c r="NWC1217" s="109" t="s">
        <v>39</v>
      </c>
      <c r="NWD1217" s="256" t="s">
        <v>26</v>
      </c>
      <c r="NWE1217" s="204">
        <v>7</v>
      </c>
      <c r="NWF1217" s="204">
        <v>2</v>
      </c>
      <c r="NWG1217" s="205" t="s">
        <v>237</v>
      </c>
      <c r="NWH1217" s="206">
        <v>119</v>
      </c>
      <c r="NWI1217" s="110">
        <v>213</v>
      </c>
      <c r="NWJ1217" s="147">
        <v>104.09399999999999</v>
      </c>
      <c r="NWK1217" s="109" t="s">
        <v>39</v>
      </c>
      <c r="NWL1217" s="256" t="s">
        <v>26</v>
      </c>
      <c r="NWM1217" s="204">
        <v>7</v>
      </c>
      <c r="NWN1217" s="204">
        <v>2</v>
      </c>
      <c r="NWO1217" s="205" t="s">
        <v>237</v>
      </c>
      <c r="NWP1217" s="206">
        <v>119</v>
      </c>
      <c r="NWQ1217" s="110">
        <v>213</v>
      </c>
      <c r="NWR1217" s="147">
        <v>104.09399999999999</v>
      </c>
      <c r="NWS1217" s="109" t="s">
        <v>39</v>
      </c>
      <c r="NWT1217" s="256" t="s">
        <v>26</v>
      </c>
      <c r="NWU1217" s="204">
        <v>7</v>
      </c>
      <c r="NWV1217" s="204">
        <v>2</v>
      </c>
      <c r="NWW1217" s="205" t="s">
        <v>237</v>
      </c>
      <c r="NWX1217" s="206">
        <v>119</v>
      </c>
      <c r="NWY1217" s="110">
        <v>213</v>
      </c>
      <c r="NWZ1217" s="147">
        <v>104.09399999999999</v>
      </c>
      <c r="NXA1217" s="109" t="s">
        <v>39</v>
      </c>
      <c r="NXB1217" s="256" t="s">
        <v>26</v>
      </c>
      <c r="NXC1217" s="204">
        <v>7</v>
      </c>
      <c r="NXD1217" s="204">
        <v>2</v>
      </c>
      <c r="NXE1217" s="205" t="s">
        <v>237</v>
      </c>
      <c r="NXF1217" s="206">
        <v>119</v>
      </c>
      <c r="NXG1217" s="110">
        <v>213</v>
      </c>
      <c r="NXH1217" s="147">
        <v>104.09399999999999</v>
      </c>
      <c r="NXI1217" s="109" t="s">
        <v>39</v>
      </c>
      <c r="NXJ1217" s="256" t="s">
        <v>26</v>
      </c>
      <c r="NXK1217" s="204">
        <v>7</v>
      </c>
      <c r="NXL1217" s="204">
        <v>2</v>
      </c>
      <c r="NXM1217" s="205" t="s">
        <v>237</v>
      </c>
      <c r="NXN1217" s="206">
        <v>119</v>
      </c>
      <c r="NXO1217" s="110">
        <v>213</v>
      </c>
      <c r="NXP1217" s="147">
        <v>104.09399999999999</v>
      </c>
      <c r="NXQ1217" s="109" t="s">
        <v>39</v>
      </c>
      <c r="NXR1217" s="256" t="s">
        <v>26</v>
      </c>
      <c r="NXS1217" s="204">
        <v>7</v>
      </c>
      <c r="NXT1217" s="204">
        <v>2</v>
      </c>
      <c r="NXU1217" s="205" t="s">
        <v>237</v>
      </c>
      <c r="NXV1217" s="206">
        <v>119</v>
      </c>
      <c r="NXW1217" s="110">
        <v>213</v>
      </c>
      <c r="NXX1217" s="147">
        <v>104.09399999999999</v>
      </c>
      <c r="NXY1217" s="109" t="s">
        <v>39</v>
      </c>
      <c r="NXZ1217" s="256" t="s">
        <v>26</v>
      </c>
      <c r="NYA1217" s="204">
        <v>7</v>
      </c>
      <c r="NYB1217" s="204">
        <v>2</v>
      </c>
      <c r="NYC1217" s="205" t="s">
        <v>237</v>
      </c>
      <c r="NYD1217" s="206">
        <v>119</v>
      </c>
      <c r="NYE1217" s="110">
        <v>213</v>
      </c>
      <c r="NYF1217" s="147">
        <v>104.09399999999999</v>
      </c>
      <c r="NYG1217" s="109" t="s">
        <v>39</v>
      </c>
      <c r="NYH1217" s="256" t="s">
        <v>26</v>
      </c>
      <c r="NYI1217" s="204">
        <v>7</v>
      </c>
      <c r="NYJ1217" s="204">
        <v>2</v>
      </c>
      <c r="NYK1217" s="205" t="s">
        <v>237</v>
      </c>
      <c r="NYL1217" s="206">
        <v>119</v>
      </c>
      <c r="NYM1217" s="110">
        <v>213</v>
      </c>
      <c r="NYN1217" s="147">
        <v>104.09399999999999</v>
      </c>
      <c r="NYO1217" s="109" t="s">
        <v>39</v>
      </c>
      <c r="NYP1217" s="256" t="s">
        <v>26</v>
      </c>
      <c r="NYQ1217" s="204">
        <v>7</v>
      </c>
      <c r="NYR1217" s="204">
        <v>2</v>
      </c>
      <c r="NYS1217" s="205" t="s">
        <v>237</v>
      </c>
      <c r="NYT1217" s="206">
        <v>119</v>
      </c>
      <c r="NYU1217" s="110">
        <v>213</v>
      </c>
      <c r="NYV1217" s="147">
        <v>104.09399999999999</v>
      </c>
      <c r="NYW1217" s="109" t="s">
        <v>39</v>
      </c>
      <c r="NYX1217" s="256" t="s">
        <v>26</v>
      </c>
      <c r="NYY1217" s="204">
        <v>7</v>
      </c>
      <c r="NYZ1217" s="204">
        <v>2</v>
      </c>
      <c r="NZA1217" s="205" t="s">
        <v>237</v>
      </c>
      <c r="NZB1217" s="206">
        <v>119</v>
      </c>
      <c r="NZC1217" s="110">
        <v>213</v>
      </c>
      <c r="NZD1217" s="147">
        <v>104.09399999999999</v>
      </c>
      <c r="NZE1217" s="109" t="s">
        <v>39</v>
      </c>
      <c r="NZF1217" s="256" t="s">
        <v>26</v>
      </c>
      <c r="NZG1217" s="204">
        <v>7</v>
      </c>
      <c r="NZH1217" s="204">
        <v>2</v>
      </c>
      <c r="NZI1217" s="205" t="s">
        <v>237</v>
      </c>
      <c r="NZJ1217" s="206">
        <v>119</v>
      </c>
      <c r="NZK1217" s="110">
        <v>213</v>
      </c>
      <c r="NZL1217" s="147">
        <v>104.09399999999999</v>
      </c>
      <c r="NZM1217" s="109" t="s">
        <v>39</v>
      </c>
      <c r="NZN1217" s="256" t="s">
        <v>26</v>
      </c>
      <c r="NZO1217" s="204">
        <v>7</v>
      </c>
      <c r="NZP1217" s="204">
        <v>2</v>
      </c>
      <c r="NZQ1217" s="205" t="s">
        <v>237</v>
      </c>
      <c r="NZR1217" s="206">
        <v>119</v>
      </c>
      <c r="NZS1217" s="110">
        <v>213</v>
      </c>
      <c r="NZT1217" s="147">
        <v>104.09399999999999</v>
      </c>
      <c r="NZU1217" s="109" t="s">
        <v>39</v>
      </c>
      <c r="NZV1217" s="256" t="s">
        <v>26</v>
      </c>
      <c r="NZW1217" s="204">
        <v>7</v>
      </c>
      <c r="NZX1217" s="204">
        <v>2</v>
      </c>
      <c r="NZY1217" s="205" t="s">
        <v>237</v>
      </c>
      <c r="NZZ1217" s="206">
        <v>119</v>
      </c>
      <c r="OAA1217" s="110">
        <v>213</v>
      </c>
      <c r="OAB1217" s="147">
        <v>104.09399999999999</v>
      </c>
      <c r="OAC1217" s="109" t="s">
        <v>39</v>
      </c>
      <c r="OAD1217" s="256" t="s">
        <v>26</v>
      </c>
      <c r="OAE1217" s="204">
        <v>7</v>
      </c>
      <c r="OAF1217" s="204">
        <v>2</v>
      </c>
      <c r="OAG1217" s="205" t="s">
        <v>237</v>
      </c>
      <c r="OAH1217" s="206">
        <v>119</v>
      </c>
      <c r="OAI1217" s="110">
        <v>213</v>
      </c>
      <c r="OAJ1217" s="147">
        <v>104.09399999999999</v>
      </c>
      <c r="OAK1217" s="109" t="s">
        <v>39</v>
      </c>
      <c r="OAL1217" s="256" t="s">
        <v>26</v>
      </c>
      <c r="OAM1217" s="204">
        <v>7</v>
      </c>
      <c r="OAN1217" s="204">
        <v>2</v>
      </c>
      <c r="OAO1217" s="205" t="s">
        <v>237</v>
      </c>
      <c r="OAP1217" s="206">
        <v>119</v>
      </c>
      <c r="OAQ1217" s="110">
        <v>213</v>
      </c>
      <c r="OAR1217" s="147">
        <v>104.09399999999999</v>
      </c>
      <c r="OAS1217" s="109" t="s">
        <v>39</v>
      </c>
      <c r="OAT1217" s="256" t="s">
        <v>26</v>
      </c>
      <c r="OAU1217" s="204">
        <v>7</v>
      </c>
      <c r="OAV1217" s="204">
        <v>2</v>
      </c>
      <c r="OAW1217" s="205" t="s">
        <v>237</v>
      </c>
      <c r="OAX1217" s="206">
        <v>119</v>
      </c>
      <c r="OAY1217" s="110">
        <v>213</v>
      </c>
      <c r="OAZ1217" s="147">
        <v>104.09399999999999</v>
      </c>
      <c r="OBA1217" s="109" t="s">
        <v>39</v>
      </c>
      <c r="OBB1217" s="256" t="s">
        <v>26</v>
      </c>
      <c r="OBC1217" s="204">
        <v>7</v>
      </c>
      <c r="OBD1217" s="204">
        <v>2</v>
      </c>
      <c r="OBE1217" s="205" t="s">
        <v>237</v>
      </c>
      <c r="OBF1217" s="206">
        <v>119</v>
      </c>
      <c r="OBG1217" s="110">
        <v>213</v>
      </c>
      <c r="OBH1217" s="147">
        <v>104.09399999999999</v>
      </c>
      <c r="OBI1217" s="109" t="s">
        <v>39</v>
      </c>
      <c r="OBJ1217" s="256" t="s">
        <v>26</v>
      </c>
      <c r="OBK1217" s="204">
        <v>7</v>
      </c>
      <c r="OBL1217" s="204">
        <v>2</v>
      </c>
      <c r="OBM1217" s="205" t="s">
        <v>237</v>
      </c>
      <c r="OBN1217" s="206">
        <v>119</v>
      </c>
      <c r="OBO1217" s="110">
        <v>213</v>
      </c>
      <c r="OBP1217" s="147">
        <v>104.09399999999999</v>
      </c>
      <c r="OBQ1217" s="109" t="s">
        <v>39</v>
      </c>
      <c r="OBR1217" s="256" t="s">
        <v>26</v>
      </c>
      <c r="OBS1217" s="204">
        <v>7</v>
      </c>
      <c r="OBT1217" s="204">
        <v>2</v>
      </c>
      <c r="OBU1217" s="205" t="s">
        <v>237</v>
      </c>
      <c r="OBV1217" s="206">
        <v>119</v>
      </c>
      <c r="OBW1217" s="110">
        <v>213</v>
      </c>
      <c r="OBX1217" s="147">
        <v>104.09399999999999</v>
      </c>
      <c r="OBY1217" s="109" t="s">
        <v>39</v>
      </c>
      <c r="OBZ1217" s="256" t="s">
        <v>26</v>
      </c>
      <c r="OCA1217" s="204">
        <v>7</v>
      </c>
      <c r="OCB1217" s="204">
        <v>2</v>
      </c>
      <c r="OCC1217" s="205" t="s">
        <v>237</v>
      </c>
      <c r="OCD1217" s="206">
        <v>119</v>
      </c>
      <c r="OCE1217" s="110">
        <v>213</v>
      </c>
      <c r="OCF1217" s="147">
        <v>104.09399999999999</v>
      </c>
      <c r="OCG1217" s="109" t="s">
        <v>39</v>
      </c>
      <c r="OCH1217" s="256" t="s">
        <v>26</v>
      </c>
      <c r="OCI1217" s="204">
        <v>7</v>
      </c>
      <c r="OCJ1217" s="204">
        <v>2</v>
      </c>
      <c r="OCK1217" s="205" t="s">
        <v>237</v>
      </c>
      <c r="OCL1217" s="206">
        <v>119</v>
      </c>
      <c r="OCM1217" s="110">
        <v>213</v>
      </c>
      <c r="OCN1217" s="147">
        <v>104.09399999999999</v>
      </c>
      <c r="OCO1217" s="109" t="s">
        <v>39</v>
      </c>
      <c r="OCP1217" s="256" t="s">
        <v>26</v>
      </c>
      <c r="OCQ1217" s="204">
        <v>7</v>
      </c>
      <c r="OCR1217" s="204">
        <v>2</v>
      </c>
      <c r="OCS1217" s="205" t="s">
        <v>237</v>
      </c>
      <c r="OCT1217" s="206">
        <v>119</v>
      </c>
      <c r="OCU1217" s="110">
        <v>213</v>
      </c>
      <c r="OCV1217" s="147">
        <v>104.09399999999999</v>
      </c>
      <c r="OCW1217" s="109" t="s">
        <v>39</v>
      </c>
      <c r="OCX1217" s="256" t="s">
        <v>26</v>
      </c>
      <c r="OCY1217" s="204">
        <v>7</v>
      </c>
      <c r="OCZ1217" s="204">
        <v>2</v>
      </c>
      <c r="ODA1217" s="205" t="s">
        <v>237</v>
      </c>
      <c r="ODB1217" s="206">
        <v>119</v>
      </c>
      <c r="ODC1217" s="110">
        <v>213</v>
      </c>
      <c r="ODD1217" s="147">
        <v>104.09399999999999</v>
      </c>
      <c r="ODE1217" s="109" t="s">
        <v>39</v>
      </c>
      <c r="ODF1217" s="256" t="s">
        <v>26</v>
      </c>
      <c r="ODG1217" s="204">
        <v>7</v>
      </c>
      <c r="ODH1217" s="204">
        <v>2</v>
      </c>
      <c r="ODI1217" s="205" t="s">
        <v>237</v>
      </c>
      <c r="ODJ1217" s="206">
        <v>119</v>
      </c>
      <c r="ODK1217" s="110">
        <v>213</v>
      </c>
      <c r="ODL1217" s="147">
        <v>104.09399999999999</v>
      </c>
      <c r="ODM1217" s="109" t="s">
        <v>39</v>
      </c>
      <c r="ODN1217" s="256" t="s">
        <v>26</v>
      </c>
      <c r="ODO1217" s="204">
        <v>7</v>
      </c>
      <c r="ODP1217" s="204">
        <v>2</v>
      </c>
      <c r="ODQ1217" s="205" t="s">
        <v>237</v>
      </c>
      <c r="ODR1217" s="206">
        <v>119</v>
      </c>
      <c r="ODS1217" s="110">
        <v>213</v>
      </c>
      <c r="ODT1217" s="147">
        <v>104.09399999999999</v>
      </c>
      <c r="ODU1217" s="109" t="s">
        <v>39</v>
      </c>
      <c r="ODV1217" s="256" t="s">
        <v>26</v>
      </c>
      <c r="ODW1217" s="204">
        <v>7</v>
      </c>
      <c r="ODX1217" s="204">
        <v>2</v>
      </c>
      <c r="ODY1217" s="205" t="s">
        <v>237</v>
      </c>
      <c r="ODZ1217" s="206">
        <v>119</v>
      </c>
      <c r="OEA1217" s="110">
        <v>213</v>
      </c>
      <c r="OEB1217" s="147">
        <v>104.09399999999999</v>
      </c>
      <c r="OEC1217" s="109" t="s">
        <v>39</v>
      </c>
      <c r="OED1217" s="256" t="s">
        <v>26</v>
      </c>
      <c r="OEE1217" s="204">
        <v>7</v>
      </c>
      <c r="OEF1217" s="204">
        <v>2</v>
      </c>
      <c r="OEG1217" s="205" t="s">
        <v>237</v>
      </c>
      <c r="OEH1217" s="206">
        <v>119</v>
      </c>
      <c r="OEI1217" s="110">
        <v>213</v>
      </c>
      <c r="OEJ1217" s="147">
        <v>104.09399999999999</v>
      </c>
      <c r="OEK1217" s="109" t="s">
        <v>39</v>
      </c>
      <c r="OEL1217" s="256" t="s">
        <v>26</v>
      </c>
      <c r="OEM1217" s="204">
        <v>7</v>
      </c>
      <c r="OEN1217" s="204">
        <v>2</v>
      </c>
      <c r="OEO1217" s="205" t="s">
        <v>237</v>
      </c>
      <c r="OEP1217" s="206">
        <v>119</v>
      </c>
      <c r="OEQ1217" s="110">
        <v>213</v>
      </c>
      <c r="OER1217" s="147">
        <v>104.09399999999999</v>
      </c>
      <c r="OES1217" s="109" t="s">
        <v>39</v>
      </c>
      <c r="OET1217" s="256" t="s">
        <v>26</v>
      </c>
      <c r="OEU1217" s="204">
        <v>7</v>
      </c>
      <c r="OEV1217" s="204">
        <v>2</v>
      </c>
      <c r="OEW1217" s="205" t="s">
        <v>237</v>
      </c>
      <c r="OEX1217" s="206">
        <v>119</v>
      </c>
      <c r="OEY1217" s="110">
        <v>213</v>
      </c>
      <c r="OEZ1217" s="147">
        <v>104.09399999999999</v>
      </c>
      <c r="OFA1217" s="109" t="s">
        <v>39</v>
      </c>
      <c r="OFB1217" s="256" t="s">
        <v>26</v>
      </c>
      <c r="OFC1217" s="204">
        <v>7</v>
      </c>
      <c r="OFD1217" s="204">
        <v>2</v>
      </c>
      <c r="OFE1217" s="205" t="s">
        <v>237</v>
      </c>
      <c r="OFF1217" s="206">
        <v>119</v>
      </c>
      <c r="OFG1217" s="110">
        <v>213</v>
      </c>
      <c r="OFH1217" s="147">
        <v>104.09399999999999</v>
      </c>
      <c r="OFI1217" s="109" t="s">
        <v>39</v>
      </c>
      <c r="OFJ1217" s="256" t="s">
        <v>26</v>
      </c>
      <c r="OFK1217" s="204">
        <v>7</v>
      </c>
      <c r="OFL1217" s="204">
        <v>2</v>
      </c>
      <c r="OFM1217" s="205" t="s">
        <v>237</v>
      </c>
      <c r="OFN1217" s="206">
        <v>119</v>
      </c>
      <c r="OFO1217" s="110">
        <v>213</v>
      </c>
      <c r="OFP1217" s="147">
        <v>104.09399999999999</v>
      </c>
      <c r="OFQ1217" s="109" t="s">
        <v>39</v>
      </c>
      <c r="OFR1217" s="256" t="s">
        <v>26</v>
      </c>
      <c r="OFS1217" s="204">
        <v>7</v>
      </c>
      <c r="OFT1217" s="204">
        <v>2</v>
      </c>
      <c r="OFU1217" s="205" t="s">
        <v>237</v>
      </c>
      <c r="OFV1217" s="206">
        <v>119</v>
      </c>
      <c r="OFW1217" s="110">
        <v>213</v>
      </c>
      <c r="OFX1217" s="147">
        <v>104.09399999999999</v>
      </c>
      <c r="OFY1217" s="109" t="s">
        <v>39</v>
      </c>
      <c r="OFZ1217" s="256" t="s">
        <v>26</v>
      </c>
      <c r="OGA1217" s="204">
        <v>7</v>
      </c>
      <c r="OGB1217" s="204">
        <v>2</v>
      </c>
      <c r="OGC1217" s="205" t="s">
        <v>237</v>
      </c>
      <c r="OGD1217" s="206">
        <v>119</v>
      </c>
      <c r="OGE1217" s="110">
        <v>213</v>
      </c>
      <c r="OGF1217" s="147">
        <v>104.09399999999999</v>
      </c>
      <c r="OGG1217" s="109" t="s">
        <v>39</v>
      </c>
      <c r="OGH1217" s="256" t="s">
        <v>26</v>
      </c>
      <c r="OGI1217" s="204">
        <v>7</v>
      </c>
      <c r="OGJ1217" s="204">
        <v>2</v>
      </c>
      <c r="OGK1217" s="205" t="s">
        <v>237</v>
      </c>
      <c r="OGL1217" s="206">
        <v>119</v>
      </c>
      <c r="OGM1217" s="110">
        <v>213</v>
      </c>
      <c r="OGN1217" s="147">
        <v>104.09399999999999</v>
      </c>
      <c r="OGO1217" s="109" t="s">
        <v>39</v>
      </c>
      <c r="OGP1217" s="256" t="s">
        <v>26</v>
      </c>
      <c r="OGQ1217" s="204">
        <v>7</v>
      </c>
      <c r="OGR1217" s="204">
        <v>2</v>
      </c>
      <c r="OGS1217" s="205" t="s">
        <v>237</v>
      </c>
      <c r="OGT1217" s="206">
        <v>119</v>
      </c>
      <c r="OGU1217" s="110">
        <v>213</v>
      </c>
      <c r="OGV1217" s="147">
        <v>104.09399999999999</v>
      </c>
      <c r="OGW1217" s="109" t="s">
        <v>39</v>
      </c>
      <c r="OGX1217" s="256" t="s">
        <v>26</v>
      </c>
      <c r="OGY1217" s="204">
        <v>7</v>
      </c>
      <c r="OGZ1217" s="204">
        <v>2</v>
      </c>
      <c r="OHA1217" s="205" t="s">
        <v>237</v>
      </c>
      <c r="OHB1217" s="206">
        <v>119</v>
      </c>
      <c r="OHC1217" s="110">
        <v>213</v>
      </c>
      <c r="OHD1217" s="147">
        <v>104.09399999999999</v>
      </c>
      <c r="OHE1217" s="109" t="s">
        <v>39</v>
      </c>
      <c r="OHF1217" s="256" t="s">
        <v>26</v>
      </c>
      <c r="OHG1217" s="204">
        <v>7</v>
      </c>
      <c r="OHH1217" s="204">
        <v>2</v>
      </c>
      <c r="OHI1217" s="205" t="s">
        <v>237</v>
      </c>
      <c r="OHJ1217" s="206">
        <v>119</v>
      </c>
      <c r="OHK1217" s="110">
        <v>213</v>
      </c>
      <c r="OHL1217" s="147">
        <v>104.09399999999999</v>
      </c>
      <c r="OHM1217" s="109" t="s">
        <v>39</v>
      </c>
      <c r="OHN1217" s="256" t="s">
        <v>26</v>
      </c>
      <c r="OHO1217" s="204">
        <v>7</v>
      </c>
      <c r="OHP1217" s="204">
        <v>2</v>
      </c>
      <c r="OHQ1217" s="205" t="s">
        <v>237</v>
      </c>
      <c r="OHR1217" s="206">
        <v>119</v>
      </c>
      <c r="OHS1217" s="110">
        <v>213</v>
      </c>
      <c r="OHT1217" s="147">
        <v>104.09399999999999</v>
      </c>
      <c r="OHU1217" s="109" t="s">
        <v>39</v>
      </c>
      <c r="OHV1217" s="256" t="s">
        <v>26</v>
      </c>
      <c r="OHW1217" s="204">
        <v>7</v>
      </c>
      <c r="OHX1217" s="204">
        <v>2</v>
      </c>
      <c r="OHY1217" s="205" t="s">
        <v>237</v>
      </c>
      <c r="OHZ1217" s="206">
        <v>119</v>
      </c>
      <c r="OIA1217" s="110">
        <v>213</v>
      </c>
      <c r="OIB1217" s="147">
        <v>104.09399999999999</v>
      </c>
      <c r="OIC1217" s="109" t="s">
        <v>39</v>
      </c>
      <c r="OID1217" s="256" t="s">
        <v>26</v>
      </c>
      <c r="OIE1217" s="204">
        <v>7</v>
      </c>
      <c r="OIF1217" s="204">
        <v>2</v>
      </c>
      <c r="OIG1217" s="205" t="s">
        <v>237</v>
      </c>
      <c r="OIH1217" s="206">
        <v>119</v>
      </c>
      <c r="OII1217" s="110">
        <v>213</v>
      </c>
      <c r="OIJ1217" s="147">
        <v>104.09399999999999</v>
      </c>
      <c r="OIK1217" s="109" t="s">
        <v>39</v>
      </c>
      <c r="OIL1217" s="256" t="s">
        <v>26</v>
      </c>
      <c r="OIM1217" s="204">
        <v>7</v>
      </c>
      <c r="OIN1217" s="204">
        <v>2</v>
      </c>
      <c r="OIO1217" s="205" t="s">
        <v>237</v>
      </c>
      <c r="OIP1217" s="206">
        <v>119</v>
      </c>
      <c r="OIQ1217" s="110">
        <v>213</v>
      </c>
      <c r="OIR1217" s="147">
        <v>104.09399999999999</v>
      </c>
      <c r="OIS1217" s="109" t="s">
        <v>39</v>
      </c>
      <c r="OIT1217" s="256" t="s">
        <v>26</v>
      </c>
      <c r="OIU1217" s="204">
        <v>7</v>
      </c>
      <c r="OIV1217" s="204">
        <v>2</v>
      </c>
      <c r="OIW1217" s="205" t="s">
        <v>237</v>
      </c>
      <c r="OIX1217" s="206">
        <v>119</v>
      </c>
      <c r="OIY1217" s="110">
        <v>213</v>
      </c>
      <c r="OIZ1217" s="147">
        <v>104.09399999999999</v>
      </c>
      <c r="OJA1217" s="109" t="s">
        <v>39</v>
      </c>
      <c r="OJB1217" s="256" t="s">
        <v>26</v>
      </c>
      <c r="OJC1217" s="204">
        <v>7</v>
      </c>
      <c r="OJD1217" s="204">
        <v>2</v>
      </c>
      <c r="OJE1217" s="205" t="s">
        <v>237</v>
      </c>
      <c r="OJF1217" s="206">
        <v>119</v>
      </c>
      <c r="OJG1217" s="110">
        <v>213</v>
      </c>
      <c r="OJH1217" s="147">
        <v>104.09399999999999</v>
      </c>
      <c r="OJI1217" s="109" t="s">
        <v>39</v>
      </c>
      <c r="OJJ1217" s="256" t="s">
        <v>26</v>
      </c>
      <c r="OJK1217" s="204">
        <v>7</v>
      </c>
      <c r="OJL1217" s="204">
        <v>2</v>
      </c>
      <c r="OJM1217" s="205" t="s">
        <v>237</v>
      </c>
      <c r="OJN1217" s="206">
        <v>119</v>
      </c>
      <c r="OJO1217" s="110">
        <v>213</v>
      </c>
      <c r="OJP1217" s="147">
        <v>104.09399999999999</v>
      </c>
      <c r="OJQ1217" s="109" t="s">
        <v>39</v>
      </c>
      <c r="OJR1217" s="256" t="s">
        <v>26</v>
      </c>
      <c r="OJS1217" s="204">
        <v>7</v>
      </c>
      <c r="OJT1217" s="204">
        <v>2</v>
      </c>
      <c r="OJU1217" s="205" t="s">
        <v>237</v>
      </c>
      <c r="OJV1217" s="206">
        <v>119</v>
      </c>
      <c r="OJW1217" s="110">
        <v>213</v>
      </c>
      <c r="OJX1217" s="147">
        <v>104.09399999999999</v>
      </c>
      <c r="OJY1217" s="109" t="s">
        <v>39</v>
      </c>
      <c r="OJZ1217" s="256" t="s">
        <v>26</v>
      </c>
      <c r="OKA1217" s="204">
        <v>7</v>
      </c>
      <c r="OKB1217" s="204">
        <v>2</v>
      </c>
      <c r="OKC1217" s="205" t="s">
        <v>237</v>
      </c>
      <c r="OKD1217" s="206">
        <v>119</v>
      </c>
      <c r="OKE1217" s="110">
        <v>213</v>
      </c>
      <c r="OKF1217" s="147">
        <v>104.09399999999999</v>
      </c>
      <c r="OKG1217" s="109" t="s">
        <v>39</v>
      </c>
      <c r="OKH1217" s="256" t="s">
        <v>26</v>
      </c>
      <c r="OKI1217" s="204">
        <v>7</v>
      </c>
      <c r="OKJ1217" s="204">
        <v>2</v>
      </c>
      <c r="OKK1217" s="205" t="s">
        <v>237</v>
      </c>
      <c r="OKL1217" s="206">
        <v>119</v>
      </c>
      <c r="OKM1217" s="110">
        <v>213</v>
      </c>
      <c r="OKN1217" s="147">
        <v>104.09399999999999</v>
      </c>
      <c r="OKO1217" s="109" t="s">
        <v>39</v>
      </c>
      <c r="OKP1217" s="256" t="s">
        <v>26</v>
      </c>
      <c r="OKQ1217" s="204">
        <v>7</v>
      </c>
      <c r="OKR1217" s="204">
        <v>2</v>
      </c>
      <c r="OKS1217" s="205" t="s">
        <v>237</v>
      </c>
      <c r="OKT1217" s="206">
        <v>119</v>
      </c>
      <c r="OKU1217" s="110">
        <v>213</v>
      </c>
      <c r="OKV1217" s="147">
        <v>104.09399999999999</v>
      </c>
      <c r="OKW1217" s="109" t="s">
        <v>39</v>
      </c>
      <c r="OKX1217" s="256" t="s">
        <v>26</v>
      </c>
      <c r="OKY1217" s="204">
        <v>7</v>
      </c>
      <c r="OKZ1217" s="204">
        <v>2</v>
      </c>
      <c r="OLA1217" s="205" t="s">
        <v>237</v>
      </c>
      <c r="OLB1217" s="206">
        <v>119</v>
      </c>
      <c r="OLC1217" s="110">
        <v>213</v>
      </c>
      <c r="OLD1217" s="147">
        <v>104.09399999999999</v>
      </c>
      <c r="OLE1217" s="109" t="s">
        <v>39</v>
      </c>
      <c r="OLF1217" s="256" t="s">
        <v>26</v>
      </c>
      <c r="OLG1217" s="204">
        <v>7</v>
      </c>
      <c r="OLH1217" s="204">
        <v>2</v>
      </c>
      <c r="OLI1217" s="205" t="s">
        <v>237</v>
      </c>
      <c r="OLJ1217" s="206">
        <v>119</v>
      </c>
      <c r="OLK1217" s="110">
        <v>213</v>
      </c>
      <c r="OLL1217" s="147">
        <v>104.09399999999999</v>
      </c>
      <c r="OLM1217" s="109" t="s">
        <v>39</v>
      </c>
      <c r="OLN1217" s="256" t="s">
        <v>26</v>
      </c>
      <c r="OLO1217" s="204">
        <v>7</v>
      </c>
      <c r="OLP1217" s="204">
        <v>2</v>
      </c>
      <c r="OLQ1217" s="205" t="s">
        <v>237</v>
      </c>
      <c r="OLR1217" s="206">
        <v>119</v>
      </c>
      <c r="OLS1217" s="110">
        <v>213</v>
      </c>
      <c r="OLT1217" s="147">
        <v>104.09399999999999</v>
      </c>
      <c r="OLU1217" s="109" t="s">
        <v>39</v>
      </c>
      <c r="OLV1217" s="256" t="s">
        <v>26</v>
      </c>
      <c r="OLW1217" s="204">
        <v>7</v>
      </c>
      <c r="OLX1217" s="204">
        <v>2</v>
      </c>
      <c r="OLY1217" s="205" t="s">
        <v>237</v>
      </c>
      <c r="OLZ1217" s="206">
        <v>119</v>
      </c>
      <c r="OMA1217" s="110">
        <v>213</v>
      </c>
      <c r="OMB1217" s="147">
        <v>104.09399999999999</v>
      </c>
      <c r="OMC1217" s="109" t="s">
        <v>39</v>
      </c>
      <c r="OMD1217" s="256" t="s">
        <v>26</v>
      </c>
      <c r="OME1217" s="204">
        <v>7</v>
      </c>
      <c r="OMF1217" s="204">
        <v>2</v>
      </c>
      <c r="OMG1217" s="205" t="s">
        <v>237</v>
      </c>
      <c r="OMH1217" s="206">
        <v>119</v>
      </c>
      <c r="OMI1217" s="110">
        <v>213</v>
      </c>
      <c r="OMJ1217" s="147">
        <v>104.09399999999999</v>
      </c>
      <c r="OMK1217" s="109" t="s">
        <v>39</v>
      </c>
      <c r="OML1217" s="256" t="s">
        <v>26</v>
      </c>
      <c r="OMM1217" s="204">
        <v>7</v>
      </c>
      <c r="OMN1217" s="204">
        <v>2</v>
      </c>
      <c r="OMO1217" s="205" t="s">
        <v>237</v>
      </c>
      <c r="OMP1217" s="206">
        <v>119</v>
      </c>
      <c r="OMQ1217" s="110">
        <v>213</v>
      </c>
      <c r="OMR1217" s="147">
        <v>104.09399999999999</v>
      </c>
      <c r="OMS1217" s="109" t="s">
        <v>39</v>
      </c>
      <c r="OMT1217" s="256" t="s">
        <v>26</v>
      </c>
      <c r="OMU1217" s="204">
        <v>7</v>
      </c>
      <c r="OMV1217" s="204">
        <v>2</v>
      </c>
      <c r="OMW1217" s="205" t="s">
        <v>237</v>
      </c>
      <c r="OMX1217" s="206">
        <v>119</v>
      </c>
      <c r="OMY1217" s="110">
        <v>213</v>
      </c>
      <c r="OMZ1217" s="147">
        <v>104.09399999999999</v>
      </c>
      <c r="ONA1217" s="109" t="s">
        <v>39</v>
      </c>
      <c r="ONB1217" s="256" t="s">
        <v>26</v>
      </c>
      <c r="ONC1217" s="204">
        <v>7</v>
      </c>
      <c r="OND1217" s="204">
        <v>2</v>
      </c>
      <c r="ONE1217" s="205" t="s">
        <v>237</v>
      </c>
      <c r="ONF1217" s="206">
        <v>119</v>
      </c>
      <c r="ONG1217" s="110">
        <v>213</v>
      </c>
      <c r="ONH1217" s="147">
        <v>104.09399999999999</v>
      </c>
      <c r="ONI1217" s="109" t="s">
        <v>39</v>
      </c>
      <c r="ONJ1217" s="256" t="s">
        <v>26</v>
      </c>
      <c r="ONK1217" s="204">
        <v>7</v>
      </c>
      <c r="ONL1217" s="204">
        <v>2</v>
      </c>
      <c r="ONM1217" s="205" t="s">
        <v>237</v>
      </c>
      <c r="ONN1217" s="206">
        <v>119</v>
      </c>
      <c r="ONO1217" s="110">
        <v>213</v>
      </c>
      <c r="ONP1217" s="147">
        <v>104.09399999999999</v>
      </c>
      <c r="ONQ1217" s="109" t="s">
        <v>39</v>
      </c>
      <c r="ONR1217" s="256" t="s">
        <v>26</v>
      </c>
      <c r="ONS1217" s="204">
        <v>7</v>
      </c>
      <c r="ONT1217" s="204">
        <v>2</v>
      </c>
      <c r="ONU1217" s="205" t="s">
        <v>237</v>
      </c>
      <c r="ONV1217" s="206">
        <v>119</v>
      </c>
      <c r="ONW1217" s="110">
        <v>213</v>
      </c>
      <c r="ONX1217" s="147">
        <v>104.09399999999999</v>
      </c>
      <c r="ONY1217" s="109" t="s">
        <v>39</v>
      </c>
      <c r="ONZ1217" s="256" t="s">
        <v>26</v>
      </c>
      <c r="OOA1217" s="204">
        <v>7</v>
      </c>
      <c r="OOB1217" s="204">
        <v>2</v>
      </c>
      <c r="OOC1217" s="205" t="s">
        <v>237</v>
      </c>
      <c r="OOD1217" s="206">
        <v>119</v>
      </c>
      <c r="OOE1217" s="110">
        <v>213</v>
      </c>
      <c r="OOF1217" s="147">
        <v>104.09399999999999</v>
      </c>
      <c r="OOG1217" s="109" t="s">
        <v>39</v>
      </c>
      <c r="OOH1217" s="256" t="s">
        <v>26</v>
      </c>
      <c r="OOI1217" s="204">
        <v>7</v>
      </c>
      <c r="OOJ1217" s="204">
        <v>2</v>
      </c>
      <c r="OOK1217" s="205" t="s">
        <v>237</v>
      </c>
      <c r="OOL1217" s="206">
        <v>119</v>
      </c>
      <c r="OOM1217" s="110">
        <v>213</v>
      </c>
      <c r="OON1217" s="147">
        <v>104.09399999999999</v>
      </c>
      <c r="OOO1217" s="109" t="s">
        <v>39</v>
      </c>
      <c r="OOP1217" s="256" t="s">
        <v>26</v>
      </c>
      <c r="OOQ1217" s="204">
        <v>7</v>
      </c>
      <c r="OOR1217" s="204">
        <v>2</v>
      </c>
      <c r="OOS1217" s="205" t="s">
        <v>237</v>
      </c>
      <c r="OOT1217" s="206">
        <v>119</v>
      </c>
      <c r="OOU1217" s="110">
        <v>213</v>
      </c>
      <c r="OOV1217" s="147">
        <v>104.09399999999999</v>
      </c>
      <c r="OOW1217" s="109" t="s">
        <v>39</v>
      </c>
      <c r="OOX1217" s="256" t="s">
        <v>26</v>
      </c>
      <c r="OOY1217" s="204">
        <v>7</v>
      </c>
      <c r="OOZ1217" s="204">
        <v>2</v>
      </c>
      <c r="OPA1217" s="205" t="s">
        <v>237</v>
      </c>
      <c r="OPB1217" s="206">
        <v>119</v>
      </c>
      <c r="OPC1217" s="110">
        <v>213</v>
      </c>
      <c r="OPD1217" s="147">
        <v>104.09399999999999</v>
      </c>
      <c r="OPE1217" s="109" t="s">
        <v>39</v>
      </c>
      <c r="OPF1217" s="256" t="s">
        <v>26</v>
      </c>
      <c r="OPG1217" s="204">
        <v>7</v>
      </c>
      <c r="OPH1217" s="204">
        <v>2</v>
      </c>
      <c r="OPI1217" s="205" t="s">
        <v>237</v>
      </c>
      <c r="OPJ1217" s="206">
        <v>119</v>
      </c>
      <c r="OPK1217" s="110">
        <v>213</v>
      </c>
      <c r="OPL1217" s="147">
        <v>104.09399999999999</v>
      </c>
      <c r="OPM1217" s="109" t="s">
        <v>39</v>
      </c>
      <c r="OPN1217" s="256" t="s">
        <v>26</v>
      </c>
      <c r="OPO1217" s="204">
        <v>7</v>
      </c>
      <c r="OPP1217" s="204">
        <v>2</v>
      </c>
      <c r="OPQ1217" s="205" t="s">
        <v>237</v>
      </c>
      <c r="OPR1217" s="206">
        <v>119</v>
      </c>
      <c r="OPS1217" s="110">
        <v>213</v>
      </c>
      <c r="OPT1217" s="147">
        <v>104.09399999999999</v>
      </c>
      <c r="OPU1217" s="109" t="s">
        <v>39</v>
      </c>
      <c r="OPV1217" s="256" t="s">
        <v>26</v>
      </c>
      <c r="OPW1217" s="204">
        <v>7</v>
      </c>
      <c r="OPX1217" s="204">
        <v>2</v>
      </c>
      <c r="OPY1217" s="205" t="s">
        <v>237</v>
      </c>
      <c r="OPZ1217" s="206">
        <v>119</v>
      </c>
      <c r="OQA1217" s="110">
        <v>213</v>
      </c>
      <c r="OQB1217" s="147">
        <v>104.09399999999999</v>
      </c>
      <c r="OQC1217" s="109" t="s">
        <v>39</v>
      </c>
      <c r="OQD1217" s="256" t="s">
        <v>26</v>
      </c>
      <c r="OQE1217" s="204">
        <v>7</v>
      </c>
      <c r="OQF1217" s="204">
        <v>2</v>
      </c>
      <c r="OQG1217" s="205" t="s">
        <v>237</v>
      </c>
      <c r="OQH1217" s="206">
        <v>119</v>
      </c>
      <c r="OQI1217" s="110">
        <v>213</v>
      </c>
      <c r="OQJ1217" s="147">
        <v>104.09399999999999</v>
      </c>
      <c r="OQK1217" s="109" t="s">
        <v>39</v>
      </c>
      <c r="OQL1217" s="256" t="s">
        <v>26</v>
      </c>
      <c r="OQM1217" s="204">
        <v>7</v>
      </c>
      <c r="OQN1217" s="204">
        <v>2</v>
      </c>
      <c r="OQO1217" s="205" t="s">
        <v>237</v>
      </c>
      <c r="OQP1217" s="206">
        <v>119</v>
      </c>
      <c r="OQQ1217" s="110">
        <v>213</v>
      </c>
      <c r="OQR1217" s="147">
        <v>104.09399999999999</v>
      </c>
      <c r="OQS1217" s="109" t="s">
        <v>39</v>
      </c>
      <c r="OQT1217" s="256" t="s">
        <v>26</v>
      </c>
      <c r="OQU1217" s="204">
        <v>7</v>
      </c>
      <c r="OQV1217" s="204">
        <v>2</v>
      </c>
      <c r="OQW1217" s="205" t="s">
        <v>237</v>
      </c>
      <c r="OQX1217" s="206">
        <v>119</v>
      </c>
      <c r="OQY1217" s="110">
        <v>213</v>
      </c>
      <c r="OQZ1217" s="147">
        <v>104.09399999999999</v>
      </c>
      <c r="ORA1217" s="109" t="s">
        <v>39</v>
      </c>
      <c r="ORB1217" s="256" t="s">
        <v>26</v>
      </c>
      <c r="ORC1217" s="204">
        <v>7</v>
      </c>
      <c r="ORD1217" s="204">
        <v>2</v>
      </c>
      <c r="ORE1217" s="205" t="s">
        <v>237</v>
      </c>
      <c r="ORF1217" s="206">
        <v>119</v>
      </c>
      <c r="ORG1217" s="110">
        <v>213</v>
      </c>
      <c r="ORH1217" s="147">
        <v>104.09399999999999</v>
      </c>
      <c r="ORI1217" s="109" t="s">
        <v>39</v>
      </c>
      <c r="ORJ1217" s="256" t="s">
        <v>26</v>
      </c>
      <c r="ORK1217" s="204">
        <v>7</v>
      </c>
      <c r="ORL1217" s="204">
        <v>2</v>
      </c>
      <c r="ORM1217" s="205" t="s">
        <v>237</v>
      </c>
      <c r="ORN1217" s="206">
        <v>119</v>
      </c>
      <c r="ORO1217" s="110">
        <v>213</v>
      </c>
      <c r="ORP1217" s="147">
        <v>104.09399999999999</v>
      </c>
      <c r="ORQ1217" s="109" t="s">
        <v>39</v>
      </c>
      <c r="ORR1217" s="256" t="s">
        <v>26</v>
      </c>
      <c r="ORS1217" s="204">
        <v>7</v>
      </c>
      <c r="ORT1217" s="204">
        <v>2</v>
      </c>
      <c r="ORU1217" s="205" t="s">
        <v>237</v>
      </c>
      <c r="ORV1217" s="206">
        <v>119</v>
      </c>
      <c r="ORW1217" s="110">
        <v>213</v>
      </c>
      <c r="ORX1217" s="147">
        <v>104.09399999999999</v>
      </c>
      <c r="ORY1217" s="109" t="s">
        <v>39</v>
      </c>
      <c r="ORZ1217" s="256" t="s">
        <v>26</v>
      </c>
      <c r="OSA1217" s="204">
        <v>7</v>
      </c>
      <c r="OSB1217" s="204">
        <v>2</v>
      </c>
      <c r="OSC1217" s="205" t="s">
        <v>237</v>
      </c>
      <c r="OSD1217" s="206">
        <v>119</v>
      </c>
      <c r="OSE1217" s="110">
        <v>213</v>
      </c>
      <c r="OSF1217" s="147">
        <v>104.09399999999999</v>
      </c>
      <c r="OSG1217" s="109" t="s">
        <v>39</v>
      </c>
      <c r="OSH1217" s="256" t="s">
        <v>26</v>
      </c>
      <c r="OSI1217" s="204">
        <v>7</v>
      </c>
      <c r="OSJ1217" s="204">
        <v>2</v>
      </c>
      <c r="OSK1217" s="205" t="s">
        <v>237</v>
      </c>
      <c r="OSL1217" s="206">
        <v>119</v>
      </c>
      <c r="OSM1217" s="110">
        <v>213</v>
      </c>
      <c r="OSN1217" s="147">
        <v>104.09399999999999</v>
      </c>
      <c r="OSO1217" s="109" t="s">
        <v>39</v>
      </c>
      <c r="OSP1217" s="256" t="s">
        <v>26</v>
      </c>
      <c r="OSQ1217" s="204">
        <v>7</v>
      </c>
      <c r="OSR1217" s="204">
        <v>2</v>
      </c>
      <c r="OSS1217" s="205" t="s">
        <v>237</v>
      </c>
      <c r="OST1217" s="206">
        <v>119</v>
      </c>
      <c r="OSU1217" s="110">
        <v>213</v>
      </c>
      <c r="OSV1217" s="147">
        <v>104.09399999999999</v>
      </c>
      <c r="OSW1217" s="109" t="s">
        <v>39</v>
      </c>
      <c r="OSX1217" s="256" t="s">
        <v>26</v>
      </c>
      <c r="OSY1217" s="204">
        <v>7</v>
      </c>
      <c r="OSZ1217" s="204">
        <v>2</v>
      </c>
      <c r="OTA1217" s="205" t="s">
        <v>237</v>
      </c>
      <c r="OTB1217" s="206">
        <v>119</v>
      </c>
      <c r="OTC1217" s="110">
        <v>213</v>
      </c>
      <c r="OTD1217" s="147">
        <v>104.09399999999999</v>
      </c>
      <c r="OTE1217" s="109" t="s">
        <v>39</v>
      </c>
      <c r="OTF1217" s="256" t="s">
        <v>26</v>
      </c>
      <c r="OTG1217" s="204">
        <v>7</v>
      </c>
      <c r="OTH1217" s="204">
        <v>2</v>
      </c>
      <c r="OTI1217" s="205" t="s">
        <v>237</v>
      </c>
      <c r="OTJ1217" s="206">
        <v>119</v>
      </c>
      <c r="OTK1217" s="110">
        <v>213</v>
      </c>
      <c r="OTL1217" s="147">
        <v>104.09399999999999</v>
      </c>
      <c r="OTM1217" s="109" t="s">
        <v>39</v>
      </c>
      <c r="OTN1217" s="256" t="s">
        <v>26</v>
      </c>
      <c r="OTO1217" s="204">
        <v>7</v>
      </c>
      <c r="OTP1217" s="204">
        <v>2</v>
      </c>
      <c r="OTQ1217" s="205" t="s">
        <v>237</v>
      </c>
      <c r="OTR1217" s="206">
        <v>119</v>
      </c>
      <c r="OTS1217" s="110">
        <v>213</v>
      </c>
      <c r="OTT1217" s="147">
        <v>104.09399999999999</v>
      </c>
      <c r="OTU1217" s="109" t="s">
        <v>39</v>
      </c>
      <c r="OTV1217" s="256" t="s">
        <v>26</v>
      </c>
      <c r="OTW1217" s="204">
        <v>7</v>
      </c>
      <c r="OTX1217" s="204">
        <v>2</v>
      </c>
      <c r="OTY1217" s="205" t="s">
        <v>237</v>
      </c>
      <c r="OTZ1217" s="206">
        <v>119</v>
      </c>
      <c r="OUA1217" s="110">
        <v>213</v>
      </c>
      <c r="OUB1217" s="147">
        <v>104.09399999999999</v>
      </c>
      <c r="OUC1217" s="109" t="s">
        <v>39</v>
      </c>
      <c r="OUD1217" s="256" t="s">
        <v>26</v>
      </c>
      <c r="OUE1217" s="204">
        <v>7</v>
      </c>
      <c r="OUF1217" s="204">
        <v>2</v>
      </c>
      <c r="OUG1217" s="205" t="s">
        <v>237</v>
      </c>
      <c r="OUH1217" s="206">
        <v>119</v>
      </c>
      <c r="OUI1217" s="110">
        <v>213</v>
      </c>
      <c r="OUJ1217" s="147">
        <v>104.09399999999999</v>
      </c>
      <c r="OUK1217" s="109" t="s">
        <v>39</v>
      </c>
      <c r="OUL1217" s="256" t="s">
        <v>26</v>
      </c>
      <c r="OUM1217" s="204">
        <v>7</v>
      </c>
      <c r="OUN1217" s="204">
        <v>2</v>
      </c>
      <c r="OUO1217" s="205" t="s">
        <v>237</v>
      </c>
      <c r="OUP1217" s="206">
        <v>119</v>
      </c>
      <c r="OUQ1217" s="110">
        <v>213</v>
      </c>
      <c r="OUR1217" s="147">
        <v>104.09399999999999</v>
      </c>
      <c r="OUS1217" s="109" t="s">
        <v>39</v>
      </c>
      <c r="OUT1217" s="256" t="s">
        <v>26</v>
      </c>
      <c r="OUU1217" s="204">
        <v>7</v>
      </c>
      <c r="OUV1217" s="204">
        <v>2</v>
      </c>
      <c r="OUW1217" s="205" t="s">
        <v>237</v>
      </c>
      <c r="OUX1217" s="206">
        <v>119</v>
      </c>
      <c r="OUY1217" s="110">
        <v>213</v>
      </c>
      <c r="OUZ1217" s="147">
        <v>104.09399999999999</v>
      </c>
      <c r="OVA1217" s="109" t="s">
        <v>39</v>
      </c>
      <c r="OVB1217" s="256" t="s">
        <v>26</v>
      </c>
      <c r="OVC1217" s="204">
        <v>7</v>
      </c>
      <c r="OVD1217" s="204">
        <v>2</v>
      </c>
      <c r="OVE1217" s="205" t="s">
        <v>237</v>
      </c>
      <c r="OVF1217" s="206">
        <v>119</v>
      </c>
      <c r="OVG1217" s="110">
        <v>213</v>
      </c>
      <c r="OVH1217" s="147">
        <v>104.09399999999999</v>
      </c>
      <c r="OVI1217" s="109" t="s">
        <v>39</v>
      </c>
      <c r="OVJ1217" s="256" t="s">
        <v>26</v>
      </c>
      <c r="OVK1217" s="204">
        <v>7</v>
      </c>
      <c r="OVL1217" s="204">
        <v>2</v>
      </c>
      <c r="OVM1217" s="205" t="s">
        <v>237</v>
      </c>
      <c r="OVN1217" s="206">
        <v>119</v>
      </c>
      <c r="OVO1217" s="110">
        <v>213</v>
      </c>
      <c r="OVP1217" s="147">
        <v>104.09399999999999</v>
      </c>
      <c r="OVQ1217" s="109" t="s">
        <v>39</v>
      </c>
      <c r="OVR1217" s="256" t="s">
        <v>26</v>
      </c>
      <c r="OVS1217" s="204">
        <v>7</v>
      </c>
      <c r="OVT1217" s="204">
        <v>2</v>
      </c>
      <c r="OVU1217" s="205" t="s">
        <v>237</v>
      </c>
      <c r="OVV1217" s="206">
        <v>119</v>
      </c>
      <c r="OVW1217" s="110">
        <v>213</v>
      </c>
      <c r="OVX1217" s="147">
        <v>104.09399999999999</v>
      </c>
      <c r="OVY1217" s="109" t="s">
        <v>39</v>
      </c>
      <c r="OVZ1217" s="256" t="s">
        <v>26</v>
      </c>
      <c r="OWA1217" s="204">
        <v>7</v>
      </c>
      <c r="OWB1217" s="204">
        <v>2</v>
      </c>
      <c r="OWC1217" s="205" t="s">
        <v>237</v>
      </c>
      <c r="OWD1217" s="206">
        <v>119</v>
      </c>
      <c r="OWE1217" s="110">
        <v>213</v>
      </c>
      <c r="OWF1217" s="147">
        <v>104.09399999999999</v>
      </c>
      <c r="OWG1217" s="109" t="s">
        <v>39</v>
      </c>
      <c r="OWH1217" s="256" t="s">
        <v>26</v>
      </c>
      <c r="OWI1217" s="204">
        <v>7</v>
      </c>
      <c r="OWJ1217" s="204">
        <v>2</v>
      </c>
      <c r="OWK1217" s="205" t="s">
        <v>237</v>
      </c>
      <c r="OWL1217" s="206">
        <v>119</v>
      </c>
      <c r="OWM1217" s="110">
        <v>213</v>
      </c>
      <c r="OWN1217" s="147">
        <v>104.09399999999999</v>
      </c>
      <c r="OWO1217" s="109" t="s">
        <v>39</v>
      </c>
      <c r="OWP1217" s="256" t="s">
        <v>26</v>
      </c>
      <c r="OWQ1217" s="204">
        <v>7</v>
      </c>
      <c r="OWR1217" s="204">
        <v>2</v>
      </c>
      <c r="OWS1217" s="205" t="s">
        <v>237</v>
      </c>
      <c r="OWT1217" s="206">
        <v>119</v>
      </c>
      <c r="OWU1217" s="110">
        <v>213</v>
      </c>
      <c r="OWV1217" s="147">
        <v>104.09399999999999</v>
      </c>
      <c r="OWW1217" s="109" t="s">
        <v>39</v>
      </c>
      <c r="OWX1217" s="256" t="s">
        <v>26</v>
      </c>
      <c r="OWY1217" s="204">
        <v>7</v>
      </c>
      <c r="OWZ1217" s="204">
        <v>2</v>
      </c>
      <c r="OXA1217" s="205" t="s">
        <v>237</v>
      </c>
      <c r="OXB1217" s="206">
        <v>119</v>
      </c>
      <c r="OXC1217" s="110">
        <v>213</v>
      </c>
      <c r="OXD1217" s="147">
        <v>104.09399999999999</v>
      </c>
      <c r="OXE1217" s="109" t="s">
        <v>39</v>
      </c>
      <c r="OXF1217" s="256" t="s">
        <v>26</v>
      </c>
      <c r="OXG1217" s="204">
        <v>7</v>
      </c>
      <c r="OXH1217" s="204">
        <v>2</v>
      </c>
      <c r="OXI1217" s="205" t="s">
        <v>237</v>
      </c>
      <c r="OXJ1217" s="206">
        <v>119</v>
      </c>
      <c r="OXK1217" s="110">
        <v>213</v>
      </c>
      <c r="OXL1217" s="147">
        <v>104.09399999999999</v>
      </c>
      <c r="OXM1217" s="109" t="s">
        <v>39</v>
      </c>
      <c r="OXN1217" s="256" t="s">
        <v>26</v>
      </c>
      <c r="OXO1217" s="204">
        <v>7</v>
      </c>
      <c r="OXP1217" s="204">
        <v>2</v>
      </c>
      <c r="OXQ1217" s="205" t="s">
        <v>237</v>
      </c>
      <c r="OXR1217" s="206">
        <v>119</v>
      </c>
      <c r="OXS1217" s="110">
        <v>213</v>
      </c>
      <c r="OXT1217" s="147">
        <v>104.09399999999999</v>
      </c>
      <c r="OXU1217" s="109" t="s">
        <v>39</v>
      </c>
      <c r="OXV1217" s="256" t="s">
        <v>26</v>
      </c>
      <c r="OXW1217" s="204">
        <v>7</v>
      </c>
      <c r="OXX1217" s="204">
        <v>2</v>
      </c>
      <c r="OXY1217" s="205" t="s">
        <v>237</v>
      </c>
      <c r="OXZ1217" s="206">
        <v>119</v>
      </c>
      <c r="OYA1217" s="110">
        <v>213</v>
      </c>
      <c r="OYB1217" s="147">
        <v>104.09399999999999</v>
      </c>
      <c r="OYC1217" s="109" t="s">
        <v>39</v>
      </c>
      <c r="OYD1217" s="256" t="s">
        <v>26</v>
      </c>
      <c r="OYE1217" s="204">
        <v>7</v>
      </c>
      <c r="OYF1217" s="204">
        <v>2</v>
      </c>
      <c r="OYG1217" s="205" t="s">
        <v>237</v>
      </c>
      <c r="OYH1217" s="206">
        <v>119</v>
      </c>
      <c r="OYI1217" s="110">
        <v>213</v>
      </c>
      <c r="OYJ1217" s="147">
        <v>104.09399999999999</v>
      </c>
      <c r="OYK1217" s="109" t="s">
        <v>39</v>
      </c>
      <c r="OYL1217" s="256" t="s">
        <v>26</v>
      </c>
      <c r="OYM1217" s="204">
        <v>7</v>
      </c>
      <c r="OYN1217" s="204">
        <v>2</v>
      </c>
      <c r="OYO1217" s="205" t="s">
        <v>237</v>
      </c>
      <c r="OYP1217" s="206">
        <v>119</v>
      </c>
      <c r="OYQ1217" s="110">
        <v>213</v>
      </c>
      <c r="OYR1217" s="147">
        <v>104.09399999999999</v>
      </c>
      <c r="OYS1217" s="109" t="s">
        <v>39</v>
      </c>
      <c r="OYT1217" s="256" t="s">
        <v>26</v>
      </c>
      <c r="OYU1217" s="204">
        <v>7</v>
      </c>
      <c r="OYV1217" s="204">
        <v>2</v>
      </c>
      <c r="OYW1217" s="205" t="s">
        <v>237</v>
      </c>
      <c r="OYX1217" s="206">
        <v>119</v>
      </c>
      <c r="OYY1217" s="110">
        <v>213</v>
      </c>
      <c r="OYZ1217" s="147">
        <v>104.09399999999999</v>
      </c>
      <c r="OZA1217" s="109" t="s">
        <v>39</v>
      </c>
      <c r="OZB1217" s="256" t="s">
        <v>26</v>
      </c>
      <c r="OZC1217" s="204">
        <v>7</v>
      </c>
      <c r="OZD1217" s="204">
        <v>2</v>
      </c>
      <c r="OZE1217" s="205" t="s">
        <v>237</v>
      </c>
      <c r="OZF1217" s="206">
        <v>119</v>
      </c>
      <c r="OZG1217" s="110">
        <v>213</v>
      </c>
      <c r="OZH1217" s="147">
        <v>104.09399999999999</v>
      </c>
      <c r="OZI1217" s="109" t="s">
        <v>39</v>
      </c>
      <c r="OZJ1217" s="256" t="s">
        <v>26</v>
      </c>
      <c r="OZK1217" s="204">
        <v>7</v>
      </c>
      <c r="OZL1217" s="204">
        <v>2</v>
      </c>
      <c r="OZM1217" s="205" t="s">
        <v>237</v>
      </c>
      <c r="OZN1217" s="206">
        <v>119</v>
      </c>
      <c r="OZO1217" s="110">
        <v>213</v>
      </c>
      <c r="OZP1217" s="147">
        <v>104.09399999999999</v>
      </c>
      <c r="OZQ1217" s="109" t="s">
        <v>39</v>
      </c>
      <c r="OZR1217" s="256" t="s">
        <v>26</v>
      </c>
      <c r="OZS1217" s="204">
        <v>7</v>
      </c>
      <c r="OZT1217" s="204">
        <v>2</v>
      </c>
      <c r="OZU1217" s="205" t="s">
        <v>237</v>
      </c>
      <c r="OZV1217" s="206">
        <v>119</v>
      </c>
      <c r="OZW1217" s="110">
        <v>213</v>
      </c>
      <c r="OZX1217" s="147">
        <v>104.09399999999999</v>
      </c>
      <c r="OZY1217" s="109" t="s">
        <v>39</v>
      </c>
      <c r="OZZ1217" s="256" t="s">
        <v>26</v>
      </c>
      <c r="PAA1217" s="204">
        <v>7</v>
      </c>
      <c r="PAB1217" s="204">
        <v>2</v>
      </c>
      <c r="PAC1217" s="205" t="s">
        <v>237</v>
      </c>
      <c r="PAD1217" s="206">
        <v>119</v>
      </c>
      <c r="PAE1217" s="110">
        <v>213</v>
      </c>
      <c r="PAF1217" s="147">
        <v>104.09399999999999</v>
      </c>
      <c r="PAG1217" s="109" t="s">
        <v>39</v>
      </c>
      <c r="PAH1217" s="256" t="s">
        <v>26</v>
      </c>
      <c r="PAI1217" s="204">
        <v>7</v>
      </c>
      <c r="PAJ1217" s="204">
        <v>2</v>
      </c>
      <c r="PAK1217" s="205" t="s">
        <v>237</v>
      </c>
      <c r="PAL1217" s="206">
        <v>119</v>
      </c>
      <c r="PAM1217" s="110">
        <v>213</v>
      </c>
      <c r="PAN1217" s="147">
        <v>104.09399999999999</v>
      </c>
      <c r="PAO1217" s="109" t="s">
        <v>39</v>
      </c>
      <c r="PAP1217" s="256" t="s">
        <v>26</v>
      </c>
      <c r="PAQ1217" s="204">
        <v>7</v>
      </c>
      <c r="PAR1217" s="204">
        <v>2</v>
      </c>
      <c r="PAS1217" s="205" t="s">
        <v>237</v>
      </c>
      <c r="PAT1217" s="206">
        <v>119</v>
      </c>
      <c r="PAU1217" s="110">
        <v>213</v>
      </c>
      <c r="PAV1217" s="147">
        <v>104.09399999999999</v>
      </c>
      <c r="PAW1217" s="109" t="s">
        <v>39</v>
      </c>
      <c r="PAX1217" s="256" t="s">
        <v>26</v>
      </c>
      <c r="PAY1217" s="204">
        <v>7</v>
      </c>
      <c r="PAZ1217" s="204">
        <v>2</v>
      </c>
      <c r="PBA1217" s="205" t="s">
        <v>237</v>
      </c>
      <c r="PBB1217" s="206">
        <v>119</v>
      </c>
      <c r="PBC1217" s="110">
        <v>213</v>
      </c>
      <c r="PBD1217" s="147">
        <v>104.09399999999999</v>
      </c>
      <c r="PBE1217" s="109" t="s">
        <v>39</v>
      </c>
      <c r="PBF1217" s="256" t="s">
        <v>26</v>
      </c>
      <c r="PBG1217" s="204">
        <v>7</v>
      </c>
      <c r="PBH1217" s="204">
        <v>2</v>
      </c>
      <c r="PBI1217" s="205" t="s">
        <v>237</v>
      </c>
      <c r="PBJ1217" s="206">
        <v>119</v>
      </c>
      <c r="PBK1217" s="110">
        <v>213</v>
      </c>
      <c r="PBL1217" s="147">
        <v>104.09399999999999</v>
      </c>
      <c r="PBM1217" s="109" t="s">
        <v>39</v>
      </c>
      <c r="PBN1217" s="256" t="s">
        <v>26</v>
      </c>
      <c r="PBO1217" s="204">
        <v>7</v>
      </c>
      <c r="PBP1217" s="204">
        <v>2</v>
      </c>
      <c r="PBQ1217" s="205" t="s">
        <v>237</v>
      </c>
      <c r="PBR1217" s="206">
        <v>119</v>
      </c>
      <c r="PBS1217" s="110">
        <v>213</v>
      </c>
      <c r="PBT1217" s="147">
        <v>104.09399999999999</v>
      </c>
      <c r="PBU1217" s="109" t="s">
        <v>39</v>
      </c>
      <c r="PBV1217" s="256" t="s">
        <v>26</v>
      </c>
      <c r="PBW1217" s="204">
        <v>7</v>
      </c>
      <c r="PBX1217" s="204">
        <v>2</v>
      </c>
      <c r="PBY1217" s="205" t="s">
        <v>237</v>
      </c>
      <c r="PBZ1217" s="206">
        <v>119</v>
      </c>
      <c r="PCA1217" s="110">
        <v>213</v>
      </c>
      <c r="PCB1217" s="147">
        <v>104.09399999999999</v>
      </c>
      <c r="PCC1217" s="109" t="s">
        <v>39</v>
      </c>
      <c r="PCD1217" s="256" t="s">
        <v>26</v>
      </c>
      <c r="PCE1217" s="204">
        <v>7</v>
      </c>
      <c r="PCF1217" s="204">
        <v>2</v>
      </c>
      <c r="PCG1217" s="205" t="s">
        <v>237</v>
      </c>
      <c r="PCH1217" s="206">
        <v>119</v>
      </c>
      <c r="PCI1217" s="110">
        <v>213</v>
      </c>
      <c r="PCJ1217" s="147">
        <v>104.09399999999999</v>
      </c>
      <c r="PCK1217" s="109" t="s">
        <v>39</v>
      </c>
      <c r="PCL1217" s="256" t="s">
        <v>26</v>
      </c>
      <c r="PCM1217" s="204">
        <v>7</v>
      </c>
      <c r="PCN1217" s="204">
        <v>2</v>
      </c>
      <c r="PCO1217" s="205" t="s">
        <v>237</v>
      </c>
      <c r="PCP1217" s="206">
        <v>119</v>
      </c>
      <c r="PCQ1217" s="110">
        <v>213</v>
      </c>
      <c r="PCR1217" s="147">
        <v>104.09399999999999</v>
      </c>
      <c r="PCS1217" s="109" t="s">
        <v>39</v>
      </c>
      <c r="PCT1217" s="256" t="s">
        <v>26</v>
      </c>
      <c r="PCU1217" s="204">
        <v>7</v>
      </c>
      <c r="PCV1217" s="204">
        <v>2</v>
      </c>
      <c r="PCW1217" s="205" t="s">
        <v>237</v>
      </c>
      <c r="PCX1217" s="206">
        <v>119</v>
      </c>
      <c r="PCY1217" s="110">
        <v>213</v>
      </c>
      <c r="PCZ1217" s="147">
        <v>104.09399999999999</v>
      </c>
      <c r="PDA1217" s="109" t="s">
        <v>39</v>
      </c>
      <c r="PDB1217" s="256" t="s">
        <v>26</v>
      </c>
      <c r="PDC1217" s="204">
        <v>7</v>
      </c>
      <c r="PDD1217" s="204">
        <v>2</v>
      </c>
      <c r="PDE1217" s="205" t="s">
        <v>237</v>
      </c>
      <c r="PDF1217" s="206">
        <v>119</v>
      </c>
      <c r="PDG1217" s="110">
        <v>213</v>
      </c>
      <c r="PDH1217" s="147">
        <v>104.09399999999999</v>
      </c>
      <c r="PDI1217" s="109" t="s">
        <v>39</v>
      </c>
      <c r="PDJ1217" s="256" t="s">
        <v>26</v>
      </c>
      <c r="PDK1217" s="204">
        <v>7</v>
      </c>
      <c r="PDL1217" s="204">
        <v>2</v>
      </c>
      <c r="PDM1217" s="205" t="s">
        <v>237</v>
      </c>
      <c r="PDN1217" s="206">
        <v>119</v>
      </c>
      <c r="PDO1217" s="110">
        <v>213</v>
      </c>
      <c r="PDP1217" s="147">
        <v>104.09399999999999</v>
      </c>
      <c r="PDQ1217" s="109" t="s">
        <v>39</v>
      </c>
      <c r="PDR1217" s="256" t="s">
        <v>26</v>
      </c>
      <c r="PDS1217" s="204">
        <v>7</v>
      </c>
      <c r="PDT1217" s="204">
        <v>2</v>
      </c>
      <c r="PDU1217" s="205" t="s">
        <v>237</v>
      </c>
      <c r="PDV1217" s="206">
        <v>119</v>
      </c>
      <c r="PDW1217" s="110">
        <v>213</v>
      </c>
      <c r="PDX1217" s="147">
        <v>104.09399999999999</v>
      </c>
      <c r="PDY1217" s="109" t="s">
        <v>39</v>
      </c>
      <c r="PDZ1217" s="256" t="s">
        <v>26</v>
      </c>
      <c r="PEA1217" s="204">
        <v>7</v>
      </c>
      <c r="PEB1217" s="204">
        <v>2</v>
      </c>
      <c r="PEC1217" s="205" t="s">
        <v>237</v>
      </c>
      <c r="PED1217" s="206">
        <v>119</v>
      </c>
      <c r="PEE1217" s="110">
        <v>213</v>
      </c>
      <c r="PEF1217" s="147">
        <v>104.09399999999999</v>
      </c>
      <c r="PEG1217" s="109" t="s">
        <v>39</v>
      </c>
      <c r="PEH1217" s="256" t="s">
        <v>26</v>
      </c>
      <c r="PEI1217" s="204">
        <v>7</v>
      </c>
      <c r="PEJ1217" s="204">
        <v>2</v>
      </c>
      <c r="PEK1217" s="205" t="s">
        <v>237</v>
      </c>
      <c r="PEL1217" s="206">
        <v>119</v>
      </c>
      <c r="PEM1217" s="110">
        <v>213</v>
      </c>
      <c r="PEN1217" s="147">
        <v>104.09399999999999</v>
      </c>
      <c r="PEO1217" s="109" t="s">
        <v>39</v>
      </c>
      <c r="PEP1217" s="256" t="s">
        <v>26</v>
      </c>
      <c r="PEQ1217" s="204">
        <v>7</v>
      </c>
      <c r="PER1217" s="204">
        <v>2</v>
      </c>
      <c r="PES1217" s="205" t="s">
        <v>237</v>
      </c>
      <c r="PET1217" s="206">
        <v>119</v>
      </c>
      <c r="PEU1217" s="110">
        <v>213</v>
      </c>
      <c r="PEV1217" s="147">
        <v>104.09399999999999</v>
      </c>
      <c r="PEW1217" s="109" t="s">
        <v>39</v>
      </c>
      <c r="PEX1217" s="256" t="s">
        <v>26</v>
      </c>
      <c r="PEY1217" s="204">
        <v>7</v>
      </c>
      <c r="PEZ1217" s="204">
        <v>2</v>
      </c>
      <c r="PFA1217" s="205" t="s">
        <v>237</v>
      </c>
      <c r="PFB1217" s="206">
        <v>119</v>
      </c>
      <c r="PFC1217" s="110">
        <v>213</v>
      </c>
      <c r="PFD1217" s="147">
        <v>104.09399999999999</v>
      </c>
      <c r="PFE1217" s="109" t="s">
        <v>39</v>
      </c>
      <c r="PFF1217" s="256" t="s">
        <v>26</v>
      </c>
      <c r="PFG1217" s="204">
        <v>7</v>
      </c>
      <c r="PFH1217" s="204">
        <v>2</v>
      </c>
      <c r="PFI1217" s="205" t="s">
        <v>237</v>
      </c>
      <c r="PFJ1217" s="206">
        <v>119</v>
      </c>
      <c r="PFK1217" s="110">
        <v>213</v>
      </c>
      <c r="PFL1217" s="147">
        <v>104.09399999999999</v>
      </c>
      <c r="PFM1217" s="109" t="s">
        <v>39</v>
      </c>
      <c r="PFN1217" s="256" t="s">
        <v>26</v>
      </c>
      <c r="PFO1217" s="204">
        <v>7</v>
      </c>
      <c r="PFP1217" s="204">
        <v>2</v>
      </c>
      <c r="PFQ1217" s="205" t="s">
        <v>237</v>
      </c>
      <c r="PFR1217" s="206">
        <v>119</v>
      </c>
      <c r="PFS1217" s="110">
        <v>213</v>
      </c>
      <c r="PFT1217" s="147">
        <v>104.09399999999999</v>
      </c>
      <c r="PFU1217" s="109" t="s">
        <v>39</v>
      </c>
      <c r="PFV1217" s="256" t="s">
        <v>26</v>
      </c>
      <c r="PFW1217" s="204">
        <v>7</v>
      </c>
      <c r="PFX1217" s="204">
        <v>2</v>
      </c>
      <c r="PFY1217" s="205" t="s">
        <v>237</v>
      </c>
      <c r="PFZ1217" s="206">
        <v>119</v>
      </c>
      <c r="PGA1217" s="110">
        <v>213</v>
      </c>
      <c r="PGB1217" s="147">
        <v>104.09399999999999</v>
      </c>
      <c r="PGC1217" s="109" t="s">
        <v>39</v>
      </c>
      <c r="PGD1217" s="256" t="s">
        <v>26</v>
      </c>
      <c r="PGE1217" s="204">
        <v>7</v>
      </c>
      <c r="PGF1217" s="204">
        <v>2</v>
      </c>
      <c r="PGG1217" s="205" t="s">
        <v>237</v>
      </c>
      <c r="PGH1217" s="206">
        <v>119</v>
      </c>
      <c r="PGI1217" s="110">
        <v>213</v>
      </c>
      <c r="PGJ1217" s="147">
        <v>104.09399999999999</v>
      </c>
      <c r="PGK1217" s="109" t="s">
        <v>39</v>
      </c>
      <c r="PGL1217" s="256" t="s">
        <v>26</v>
      </c>
      <c r="PGM1217" s="204">
        <v>7</v>
      </c>
      <c r="PGN1217" s="204">
        <v>2</v>
      </c>
      <c r="PGO1217" s="205" t="s">
        <v>237</v>
      </c>
      <c r="PGP1217" s="206">
        <v>119</v>
      </c>
      <c r="PGQ1217" s="110">
        <v>213</v>
      </c>
      <c r="PGR1217" s="147">
        <v>104.09399999999999</v>
      </c>
      <c r="PGS1217" s="109" t="s">
        <v>39</v>
      </c>
      <c r="PGT1217" s="256" t="s">
        <v>26</v>
      </c>
      <c r="PGU1217" s="204">
        <v>7</v>
      </c>
      <c r="PGV1217" s="204">
        <v>2</v>
      </c>
      <c r="PGW1217" s="205" t="s">
        <v>237</v>
      </c>
      <c r="PGX1217" s="206">
        <v>119</v>
      </c>
      <c r="PGY1217" s="110">
        <v>213</v>
      </c>
      <c r="PGZ1217" s="147">
        <v>104.09399999999999</v>
      </c>
      <c r="PHA1217" s="109" t="s">
        <v>39</v>
      </c>
      <c r="PHB1217" s="256" t="s">
        <v>26</v>
      </c>
      <c r="PHC1217" s="204">
        <v>7</v>
      </c>
      <c r="PHD1217" s="204">
        <v>2</v>
      </c>
      <c r="PHE1217" s="205" t="s">
        <v>237</v>
      </c>
      <c r="PHF1217" s="206">
        <v>119</v>
      </c>
      <c r="PHG1217" s="110">
        <v>213</v>
      </c>
      <c r="PHH1217" s="147">
        <v>104.09399999999999</v>
      </c>
      <c r="PHI1217" s="109" t="s">
        <v>39</v>
      </c>
      <c r="PHJ1217" s="256" t="s">
        <v>26</v>
      </c>
      <c r="PHK1217" s="204">
        <v>7</v>
      </c>
      <c r="PHL1217" s="204">
        <v>2</v>
      </c>
      <c r="PHM1217" s="205" t="s">
        <v>237</v>
      </c>
      <c r="PHN1217" s="206">
        <v>119</v>
      </c>
      <c r="PHO1217" s="110">
        <v>213</v>
      </c>
      <c r="PHP1217" s="147">
        <v>104.09399999999999</v>
      </c>
      <c r="PHQ1217" s="109" t="s">
        <v>39</v>
      </c>
      <c r="PHR1217" s="256" t="s">
        <v>26</v>
      </c>
      <c r="PHS1217" s="204">
        <v>7</v>
      </c>
      <c r="PHT1217" s="204">
        <v>2</v>
      </c>
      <c r="PHU1217" s="205" t="s">
        <v>237</v>
      </c>
      <c r="PHV1217" s="206">
        <v>119</v>
      </c>
      <c r="PHW1217" s="110">
        <v>213</v>
      </c>
      <c r="PHX1217" s="147">
        <v>104.09399999999999</v>
      </c>
      <c r="PHY1217" s="109" t="s">
        <v>39</v>
      </c>
      <c r="PHZ1217" s="256" t="s">
        <v>26</v>
      </c>
      <c r="PIA1217" s="204">
        <v>7</v>
      </c>
      <c r="PIB1217" s="204">
        <v>2</v>
      </c>
      <c r="PIC1217" s="205" t="s">
        <v>237</v>
      </c>
      <c r="PID1217" s="206">
        <v>119</v>
      </c>
      <c r="PIE1217" s="110">
        <v>213</v>
      </c>
      <c r="PIF1217" s="147">
        <v>104.09399999999999</v>
      </c>
      <c r="PIG1217" s="109" t="s">
        <v>39</v>
      </c>
      <c r="PIH1217" s="256" t="s">
        <v>26</v>
      </c>
      <c r="PII1217" s="204">
        <v>7</v>
      </c>
      <c r="PIJ1217" s="204">
        <v>2</v>
      </c>
      <c r="PIK1217" s="205" t="s">
        <v>237</v>
      </c>
      <c r="PIL1217" s="206">
        <v>119</v>
      </c>
      <c r="PIM1217" s="110">
        <v>213</v>
      </c>
      <c r="PIN1217" s="147">
        <v>104.09399999999999</v>
      </c>
      <c r="PIO1217" s="109" t="s">
        <v>39</v>
      </c>
      <c r="PIP1217" s="256" t="s">
        <v>26</v>
      </c>
      <c r="PIQ1217" s="204">
        <v>7</v>
      </c>
      <c r="PIR1217" s="204">
        <v>2</v>
      </c>
      <c r="PIS1217" s="205" t="s">
        <v>237</v>
      </c>
      <c r="PIT1217" s="206">
        <v>119</v>
      </c>
      <c r="PIU1217" s="110">
        <v>213</v>
      </c>
      <c r="PIV1217" s="147">
        <v>104.09399999999999</v>
      </c>
      <c r="PIW1217" s="109" t="s">
        <v>39</v>
      </c>
      <c r="PIX1217" s="256" t="s">
        <v>26</v>
      </c>
      <c r="PIY1217" s="204">
        <v>7</v>
      </c>
      <c r="PIZ1217" s="204">
        <v>2</v>
      </c>
      <c r="PJA1217" s="205" t="s">
        <v>237</v>
      </c>
      <c r="PJB1217" s="206">
        <v>119</v>
      </c>
      <c r="PJC1217" s="110">
        <v>213</v>
      </c>
      <c r="PJD1217" s="147">
        <v>104.09399999999999</v>
      </c>
      <c r="PJE1217" s="109" t="s">
        <v>39</v>
      </c>
      <c r="PJF1217" s="256" t="s">
        <v>26</v>
      </c>
      <c r="PJG1217" s="204">
        <v>7</v>
      </c>
      <c r="PJH1217" s="204">
        <v>2</v>
      </c>
      <c r="PJI1217" s="205" t="s">
        <v>237</v>
      </c>
      <c r="PJJ1217" s="206">
        <v>119</v>
      </c>
      <c r="PJK1217" s="110">
        <v>213</v>
      </c>
      <c r="PJL1217" s="147">
        <v>104.09399999999999</v>
      </c>
      <c r="PJM1217" s="109" t="s">
        <v>39</v>
      </c>
      <c r="PJN1217" s="256" t="s">
        <v>26</v>
      </c>
      <c r="PJO1217" s="204">
        <v>7</v>
      </c>
      <c r="PJP1217" s="204">
        <v>2</v>
      </c>
      <c r="PJQ1217" s="205" t="s">
        <v>237</v>
      </c>
      <c r="PJR1217" s="206">
        <v>119</v>
      </c>
      <c r="PJS1217" s="110">
        <v>213</v>
      </c>
      <c r="PJT1217" s="147">
        <v>104.09399999999999</v>
      </c>
      <c r="PJU1217" s="109" t="s">
        <v>39</v>
      </c>
      <c r="PJV1217" s="256" t="s">
        <v>26</v>
      </c>
      <c r="PJW1217" s="204">
        <v>7</v>
      </c>
      <c r="PJX1217" s="204">
        <v>2</v>
      </c>
      <c r="PJY1217" s="205" t="s">
        <v>237</v>
      </c>
      <c r="PJZ1217" s="206">
        <v>119</v>
      </c>
      <c r="PKA1217" s="110">
        <v>213</v>
      </c>
      <c r="PKB1217" s="147">
        <v>104.09399999999999</v>
      </c>
      <c r="PKC1217" s="109" t="s">
        <v>39</v>
      </c>
      <c r="PKD1217" s="256" t="s">
        <v>26</v>
      </c>
      <c r="PKE1217" s="204">
        <v>7</v>
      </c>
      <c r="PKF1217" s="204">
        <v>2</v>
      </c>
      <c r="PKG1217" s="205" t="s">
        <v>237</v>
      </c>
      <c r="PKH1217" s="206">
        <v>119</v>
      </c>
      <c r="PKI1217" s="110">
        <v>213</v>
      </c>
      <c r="PKJ1217" s="147">
        <v>104.09399999999999</v>
      </c>
      <c r="PKK1217" s="109" t="s">
        <v>39</v>
      </c>
      <c r="PKL1217" s="256" t="s">
        <v>26</v>
      </c>
      <c r="PKM1217" s="204">
        <v>7</v>
      </c>
      <c r="PKN1217" s="204">
        <v>2</v>
      </c>
      <c r="PKO1217" s="205" t="s">
        <v>237</v>
      </c>
      <c r="PKP1217" s="206">
        <v>119</v>
      </c>
      <c r="PKQ1217" s="110">
        <v>213</v>
      </c>
      <c r="PKR1217" s="147">
        <v>104.09399999999999</v>
      </c>
      <c r="PKS1217" s="109" t="s">
        <v>39</v>
      </c>
      <c r="PKT1217" s="256" t="s">
        <v>26</v>
      </c>
      <c r="PKU1217" s="204">
        <v>7</v>
      </c>
      <c r="PKV1217" s="204">
        <v>2</v>
      </c>
      <c r="PKW1217" s="205" t="s">
        <v>237</v>
      </c>
      <c r="PKX1217" s="206">
        <v>119</v>
      </c>
      <c r="PKY1217" s="110">
        <v>213</v>
      </c>
      <c r="PKZ1217" s="147">
        <v>104.09399999999999</v>
      </c>
      <c r="PLA1217" s="109" t="s">
        <v>39</v>
      </c>
      <c r="PLB1217" s="256" t="s">
        <v>26</v>
      </c>
      <c r="PLC1217" s="204">
        <v>7</v>
      </c>
      <c r="PLD1217" s="204">
        <v>2</v>
      </c>
      <c r="PLE1217" s="205" t="s">
        <v>237</v>
      </c>
      <c r="PLF1217" s="206">
        <v>119</v>
      </c>
      <c r="PLG1217" s="110">
        <v>213</v>
      </c>
      <c r="PLH1217" s="147">
        <v>104.09399999999999</v>
      </c>
      <c r="PLI1217" s="109" t="s">
        <v>39</v>
      </c>
      <c r="PLJ1217" s="256" t="s">
        <v>26</v>
      </c>
      <c r="PLK1217" s="204">
        <v>7</v>
      </c>
      <c r="PLL1217" s="204">
        <v>2</v>
      </c>
      <c r="PLM1217" s="205" t="s">
        <v>237</v>
      </c>
      <c r="PLN1217" s="206">
        <v>119</v>
      </c>
      <c r="PLO1217" s="110">
        <v>213</v>
      </c>
      <c r="PLP1217" s="147">
        <v>104.09399999999999</v>
      </c>
      <c r="PLQ1217" s="109" t="s">
        <v>39</v>
      </c>
      <c r="PLR1217" s="256" t="s">
        <v>26</v>
      </c>
      <c r="PLS1217" s="204">
        <v>7</v>
      </c>
      <c r="PLT1217" s="204">
        <v>2</v>
      </c>
      <c r="PLU1217" s="205" t="s">
        <v>237</v>
      </c>
      <c r="PLV1217" s="206">
        <v>119</v>
      </c>
      <c r="PLW1217" s="110">
        <v>213</v>
      </c>
      <c r="PLX1217" s="147">
        <v>104.09399999999999</v>
      </c>
      <c r="PLY1217" s="109" t="s">
        <v>39</v>
      </c>
      <c r="PLZ1217" s="256" t="s">
        <v>26</v>
      </c>
      <c r="PMA1217" s="204">
        <v>7</v>
      </c>
      <c r="PMB1217" s="204">
        <v>2</v>
      </c>
      <c r="PMC1217" s="205" t="s">
        <v>237</v>
      </c>
      <c r="PMD1217" s="206">
        <v>119</v>
      </c>
      <c r="PME1217" s="110">
        <v>213</v>
      </c>
      <c r="PMF1217" s="147">
        <v>104.09399999999999</v>
      </c>
      <c r="PMG1217" s="109" t="s">
        <v>39</v>
      </c>
      <c r="PMH1217" s="256" t="s">
        <v>26</v>
      </c>
      <c r="PMI1217" s="204">
        <v>7</v>
      </c>
      <c r="PMJ1217" s="204">
        <v>2</v>
      </c>
      <c r="PMK1217" s="205" t="s">
        <v>237</v>
      </c>
      <c r="PML1217" s="206">
        <v>119</v>
      </c>
      <c r="PMM1217" s="110">
        <v>213</v>
      </c>
      <c r="PMN1217" s="147">
        <v>104.09399999999999</v>
      </c>
      <c r="PMO1217" s="109" t="s">
        <v>39</v>
      </c>
      <c r="PMP1217" s="256" t="s">
        <v>26</v>
      </c>
      <c r="PMQ1217" s="204">
        <v>7</v>
      </c>
      <c r="PMR1217" s="204">
        <v>2</v>
      </c>
      <c r="PMS1217" s="205" t="s">
        <v>237</v>
      </c>
      <c r="PMT1217" s="206">
        <v>119</v>
      </c>
      <c r="PMU1217" s="110">
        <v>213</v>
      </c>
      <c r="PMV1217" s="147">
        <v>104.09399999999999</v>
      </c>
      <c r="PMW1217" s="109" t="s">
        <v>39</v>
      </c>
      <c r="PMX1217" s="256" t="s">
        <v>26</v>
      </c>
      <c r="PMY1217" s="204">
        <v>7</v>
      </c>
      <c r="PMZ1217" s="204">
        <v>2</v>
      </c>
      <c r="PNA1217" s="205" t="s">
        <v>237</v>
      </c>
      <c r="PNB1217" s="206">
        <v>119</v>
      </c>
      <c r="PNC1217" s="110">
        <v>213</v>
      </c>
      <c r="PND1217" s="147">
        <v>104.09399999999999</v>
      </c>
      <c r="PNE1217" s="109" t="s">
        <v>39</v>
      </c>
      <c r="PNF1217" s="256" t="s">
        <v>26</v>
      </c>
      <c r="PNG1217" s="204">
        <v>7</v>
      </c>
      <c r="PNH1217" s="204">
        <v>2</v>
      </c>
      <c r="PNI1217" s="205" t="s">
        <v>237</v>
      </c>
      <c r="PNJ1217" s="206">
        <v>119</v>
      </c>
      <c r="PNK1217" s="110">
        <v>213</v>
      </c>
      <c r="PNL1217" s="147">
        <v>104.09399999999999</v>
      </c>
      <c r="PNM1217" s="109" t="s">
        <v>39</v>
      </c>
      <c r="PNN1217" s="256" t="s">
        <v>26</v>
      </c>
      <c r="PNO1217" s="204">
        <v>7</v>
      </c>
      <c r="PNP1217" s="204">
        <v>2</v>
      </c>
      <c r="PNQ1217" s="205" t="s">
        <v>237</v>
      </c>
      <c r="PNR1217" s="206">
        <v>119</v>
      </c>
      <c r="PNS1217" s="110">
        <v>213</v>
      </c>
      <c r="PNT1217" s="147">
        <v>104.09399999999999</v>
      </c>
      <c r="PNU1217" s="109" t="s">
        <v>39</v>
      </c>
      <c r="PNV1217" s="256" t="s">
        <v>26</v>
      </c>
      <c r="PNW1217" s="204">
        <v>7</v>
      </c>
      <c r="PNX1217" s="204">
        <v>2</v>
      </c>
      <c r="PNY1217" s="205" t="s">
        <v>237</v>
      </c>
      <c r="PNZ1217" s="206">
        <v>119</v>
      </c>
      <c r="POA1217" s="110">
        <v>213</v>
      </c>
      <c r="POB1217" s="147">
        <v>104.09399999999999</v>
      </c>
      <c r="POC1217" s="109" t="s">
        <v>39</v>
      </c>
      <c r="POD1217" s="256" t="s">
        <v>26</v>
      </c>
      <c r="POE1217" s="204">
        <v>7</v>
      </c>
      <c r="POF1217" s="204">
        <v>2</v>
      </c>
      <c r="POG1217" s="205" t="s">
        <v>237</v>
      </c>
      <c r="POH1217" s="206">
        <v>119</v>
      </c>
      <c r="POI1217" s="110">
        <v>213</v>
      </c>
      <c r="POJ1217" s="147">
        <v>104.09399999999999</v>
      </c>
      <c r="POK1217" s="109" t="s">
        <v>39</v>
      </c>
      <c r="POL1217" s="256" t="s">
        <v>26</v>
      </c>
      <c r="POM1217" s="204">
        <v>7</v>
      </c>
      <c r="PON1217" s="204">
        <v>2</v>
      </c>
      <c r="POO1217" s="205" t="s">
        <v>237</v>
      </c>
      <c r="POP1217" s="206">
        <v>119</v>
      </c>
      <c r="POQ1217" s="110">
        <v>213</v>
      </c>
      <c r="POR1217" s="147">
        <v>104.09399999999999</v>
      </c>
      <c r="POS1217" s="109" t="s">
        <v>39</v>
      </c>
      <c r="POT1217" s="256" t="s">
        <v>26</v>
      </c>
      <c r="POU1217" s="204">
        <v>7</v>
      </c>
      <c r="POV1217" s="204">
        <v>2</v>
      </c>
      <c r="POW1217" s="205" t="s">
        <v>237</v>
      </c>
      <c r="POX1217" s="206">
        <v>119</v>
      </c>
      <c r="POY1217" s="110">
        <v>213</v>
      </c>
      <c r="POZ1217" s="147">
        <v>104.09399999999999</v>
      </c>
      <c r="PPA1217" s="109" t="s">
        <v>39</v>
      </c>
      <c r="PPB1217" s="256" t="s">
        <v>26</v>
      </c>
      <c r="PPC1217" s="204">
        <v>7</v>
      </c>
      <c r="PPD1217" s="204">
        <v>2</v>
      </c>
      <c r="PPE1217" s="205" t="s">
        <v>237</v>
      </c>
      <c r="PPF1217" s="206">
        <v>119</v>
      </c>
      <c r="PPG1217" s="110">
        <v>213</v>
      </c>
      <c r="PPH1217" s="147">
        <v>104.09399999999999</v>
      </c>
      <c r="PPI1217" s="109" t="s">
        <v>39</v>
      </c>
      <c r="PPJ1217" s="256" t="s">
        <v>26</v>
      </c>
      <c r="PPK1217" s="204">
        <v>7</v>
      </c>
      <c r="PPL1217" s="204">
        <v>2</v>
      </c>
      <c r="PPM1217" s="205" t="s">
        <v>237</v>
      </c>
      <c r="PPN1217" s="206">
        <v>119</v>
      </c>
      <c r="PPO1217" s="110">
        <v>213</v>
      </c>
      <c r="PPP1217" s="147">
        <v>104.09399999999999</v>
      </c>
      <c r="PPQ1217" s="109" t="s">
        <v>39</v>
      </c>
      <c r="PPR1217" s="256" t="s">
        <v>26</v>
      </c>
      <c r="PPS1217" s="204">
        <v>7</v>
      </c>
      <c r="PPT1217" s="204">
        <v>2</v>
      </c>
      <c r="PPU1217" s="205" t="s">
        <v>237</v>
      </c>
      <c r="PPV1217" s="206">
        <v>119</v>
      </c>
      <c r="PPW1217" s="110">
        <v>213</v>
      </c>
      <c r="PPX1217" s="147">
        <v>104.09399999999999</v>
      </c>
      <c r="PPY1217" s="109" t="s">
        <v>39</v>
      </c>
      <c r="PPZ1217" s="256" t="s">
        <v>26</v>
      </c>
      <c r="PQA1217" s="204">
        <v>7</v>
      </c>
      <c r="PQB1217" s="204">
        <v>2</v>
      </c>
      <c r="PQC1217" s="205" t="s">
        <v>237</v>
      </c>
      <c r="PQD1217" s="206">
        <v>119</v>
      </c>
      <c r="PQE1217" s="110">
        <v>213</v>
      </c>
      <c r="PQF1217" s="147">
        <v>104.09399999999999</v>
      </c>
      <c r="PQG1217" s="109" t="s">
        <v>39</v>
      </c>
      <c r="PQH1217" s="256" t="s">
        <v>26</v>
      </c>
      <c r="PQI1217" s="204">
        <v>7</v>
      </c>
      <c r="PQJ1217" s="204">
        <v>2</v>
      </c>
      <c r="PQK1217" s="205" t="s">
        <v>237</v>
      </c>
      <c r="PQL1217" s="206">
        <v>119</v>
      </c>
      <c r="PQM1217" s="110">
        <v>213</v>
      </c>
      <c r="PQN1217" s="147">
        <v>104.09399999999999</v>
      </c>
      <c r="PQO1217" s="109" t="s">
        <v>39</v>
      </c>
      <c r="PQP1217" s="256" t="s">
        <v>26</v>
      </c>
      <c r="PQQ1217" s="204">
        <v>7</v>
      </c>
      <c r="PQR1217" s="204">
        <v>2</v>
      </c>
      <c r="PQS1217" s="205" t="s">
        <v>237</v>
      </c>
      <c r="PQT1217" s="206">
        <v>119</v>
      </c>
      <c r="PQU1217" s="110">
        <v>213</v>
      </c>
      <c r="PQV1217" s="147">
        <v>104.09399999999999</v>
      </c>
      <c r="PQW1217" s="109" t="s">
        <v>39</v>
      </c>
      <c r="PQX1217" s="256" t="s">
        <v>26</v>
      </c>
      <c r="PQY1217" s="204">
        <v>7</v>
      </c>
      <c r="PQZ1217" s="204">
        <v>2</v>
      </c>
      <c r="PRA1217" s="205" t="s">
        <v>237</v>
      </c>
      <c r="PRB1217" s="206">
        <v>119</v>
      </c>
      <c r="PRC1217" s="110">
        <v>213</v>
      </c>
      <c r="PRD1217" s="147">
        <v>104.09399999999999</v>
      </c>
      <c r="PRE1217" s="109" t="s">
        <v>39</v>
      </c>
      <c r="PRF1217" s="256" t="s">
        <v>26</v>
      </c>
      <c r="PRG1217" s="204">
        <v>7</v>
      </c>
      <c r="PRH1217" s="204">
        <v>2</v>
      </c>
      <c r="PRI1217" s="205" t="s">
        <v>237</v>
      </c>
      <c r="PRJ1217" s="206">
        <v>119</v>
      </c>
      <c r="PRK1217" s="110">
        <v>213</v>
      </c>
      <c r="PRL1217" s="147">
        <v>104.09399999999999</v>
      </c>
      <c r="PRM1217" s="109" t="s">
        <v>39</v>
      </c>
      <c r="PRN1217" s="256" t="s">
        <v>26</v>
      </c>
      <c r="PRO1217" s="204">
        <v>7</v>
      </c>
      <c r="PRP1217" s="204">
        <v>2</v>
      </c>
      <c r="PRQ1217" s="205" t="s">
        <v>237</v>
      </c>
      <c r="PRR1217" s="206">
        <v>119</v>
      </c>
      <c r="PRS1217" s="110">
        <v>213</v>
      </c>
      <c r="PRT1217" s="147">
        <v>104.09399999999999</v>
      </c>
      <c r="PRU1217" s="109" t="s">
        <v>39</v>
      </c>
      <c r="PRV1217" s="256" t="s">
        <v>26</v>
      </c>
      <c r="PRW1217" s="204">
        <v>7</v>
      </c>
      <c r="PRX1217" s="204">
        <v>2</v>
      </c>
      <c r="PRY1217" s="205" t="s">
        <v>237</v>
      </c>
      <c r="PRZ1217" s="206">
        <v>119</v>
      </c>
      <c r="PSA1217" s="110">
        <v>213</v>
      </c>
      <c r="PSB1217" s="147">
        <v>104.09399999999999</v>
      </c>
      <c r="PSC1217" s="109" t="s">
        <v>39</v>
      </c>
      <c r="PSD1217" s="256" t="s">
        <v>26</v>
      </c>
      <c r="PSE1217" s="204">
        <v>7</v>
      </c>
      <c r="PSF1217" s="204">
        <v>2</v>
      </c>
      <c r="PSG1217" s="205" t="s">
        <v>237</v>
      </c>
      <c r="PSH1217" s="206">
        <v>119</v>
      </c>
      <c r="PSI1217" s="110">
        <v>213</v>
      </c>
      <c r="PSJ1217" s="147">
        <v>104.09399999999999</v>
      </c>
      <c r="PSK1217" s="109" t="s">
        <v>39</v>
      </c>
      <c r="PSL1217" s="256" t="s">
        <v>26</v>
      </c>
      <c r="PSM1217" s="204">
        <v>7</v>
      </c>
      <c r="PSN1217" s="204">
        <v>2</v>
      </c>
      <c r="PSO1217" s="205" t="s">
        <v>237</v>
      </c>
      <c r="PSP1217" s="206">
        <v>119</v>
      </c>
      <c r="PSQ1217" s="110">
        <v>213</v>
      </c>
      <c r="PSR1217" s="147">
        <v>104.09399999999999</v>
      </c>
      <c r="PSS1217" s="109" t="s">
        <v>39</v>
      </c>
      <c r="PST1217" s="256" t="s">
        <v>26</v>
      </c>
      <c r="PSU1217" s="204">
        <v>7</v>
      </c>
      <c r="PSV1217" s="204">
        <v>2</v>
      </c>
      <c r="PSW1217" s="205" t="s">
        <v>237</v>
      </c>
      <c r="PSX1217" s="206">
        <v>119</v>
      </c>
      <c r="PSY1217" s="110">
        <v>213</v>
      </c>
      <c r="PSZ1217" s="147">
        <v>104.09399999999999</v>
      </c>
      <c r="PTA1217" s="109" t="s">
        <v>39</v>
      </c>
      <c r="PTB1217" s="256" t="s">
        <v>26</v>
      </c>
      <c r="PTC1217" s="204">
        <v>7</v>
      </c>
      <c r="PTD1217" s="204">
        <v>2</v>
      </c>
      <c r="PTE1217" s="205" t="s">
        <v>237</v>
      </c>
      <c r="PTF1217" s="206">
        <v>119</v>
      </c>
      <c r="PTG1217" s="110">
        <v>213</v>
      </c>
      <c r="PTH1217" s="147">
        <v>104.09399999999999</v>
      </c>
      <c r="PTI1217" s="109" t="s">
        <v>39</v>
      </c>
      <c r="PTJ1217" s="256" t="s">
        <v>26</v>
      </c>
      <c r="PTK1217" s="204">
        <v>7</v>
      </c>
      <c r="PTL1217" s="204">
        <v>2</v>
      </c>
      <c r="PTM1217" s="205" t="s">
        <v>237</v>
      </c>
      <c r="PTN1217" s="206">
        <v>119</v>
      </c>
      <c r="PTO1217" s="110">
        <v>213</v>
      </c>
      <c r="PTP1217" s="147">
        <v>104.09399999999999</v>
      </c>
      <c r="PTQ1217" s="109" t="s">
        <v>39</v>
      </c>
      <c r="PTR1217" s="256" t="s">
        <v>26</v>
      </c>
      <c r="PTS1217" s="204">
        <v>7</v>
      </c>
      <c r="PTT1217" s="204">
        <v>2</v>
      </c>
      <c r="PTU1217" s="205" t="s">
        <v>237</v>
      </c>
      <c r="PTV1217" s="206">
        <v>119</v>
      </c>
      <c r="PTW1217" s="110">
        <v>213</v>
      </c>
      <c r="PTX1217" s="147">
        <v>104.09399999999999</v>
      </c>
      <c r="PTY1217" s="109" t="s">
        <v>39</v>
      </c>
      <c r="PTZ1217" s="256" t="s">
        <v>26</v>
      </c>
      <c r="PUA1217" s="204">
        <v>7</v>
      </c>
      <c r="PUB1217" s="204">
        <v>2</v>
      </c>
      <c r="PUC1217" s="205" t="s">
        <v>237</v>
      </c>
      <c r="PUD1217" s="206">
        <v>119</v>
      </c>
      <c r="PUE1217" s="110">
        <v>213</v>
      </c>
      <c r="PUF1217" s="147">
        <v>104.09399999999999</v>
      </c>
      <c r="PUG1217" s="109" t="s">
        <v>39</v>
      </c>
      <c r="PUH1217" s="256" t="s">
        <v>26</v>
      </c>
      <c r="PUI1217" s="204">
        <v>7</v>
      </c>
      <c r="PUJ1217" s="204">
        <v>2</v>
      </c>
      <c r="PUK1217" s="205" t="s">
        <v>237</v>
      </c>
      <c r="PUL1217" s="206">
        <v>119</v>
      </c>
      <c r="PUM1217" s="110">
        <v>213</v>
      </c>
      <c r="PUN1217" s="147">
        <v>104.09399999999999</v>
      </c>
      <c r="PUO1217" s="109" t="s">
        <v>39</v>
      </c>
      <c r="PUP1217" s="256" t="s">
        <v>26</v>
      </c>
      <c r="PUQ1217" s="204">
        <v>7</v>
      </c>
      <c r="PUR1217" s="204">
        <v>2</v>
      </c>
      <c r="PUS1217" s="205" t="s">
        <v>237</v>
      </c>
      <c r="PUT1217" s="206">
        <v>119</v>
      </c>
      <c r="PUU1217" s="110">
        <v>213</v>
      </c>
      <c r="PUV1217" s="147">
        <v>104.09399999999999</v>
      </c>
      <c r="PUW1217" s="109" t="s">
        <v>39</v>
      </c>
      <c r="PUX1217" s="256" t="s">
        <v>26</v>
      </c>
      <c r="PUY1217" s="204">
        <v>7</v>
      </c>
      <c r="PUZ1217" s="204">
        <v>2</v>
      </c>
      <c r="PVA1217" s="205" t="s">
        <v>237</v>
      </c>
      <c r="PVB1217" s="206">
        <v>119</v>
      </c>
      <c r="PVC1217" s="110">
        <v>213</v>
      </c>
      <c r="PVD1217" s="147">
        <v>104.09399999999999</v>
      </c>
      <c r="PVE1217" s="109" t="s">
        <v>39</v>
      </c>
      <c r="PVF1217" s="256" t="s">
        <v>26</v>
      </c>
      <c r="PVG1217" s="204">
        <v>7</v>
      </c>
      <c r="PVH1217" s="204">
        <v>2</v>
      </c>
      <c r="PVI1217" s="205" t="s">
        <v>237</v>
      </c>
      <c r="PVJ1217" s="206">
        <v>119</v>
      </c>
      <c r="PVK1217" s="110">
        <v>213</v>
      </c>
      <c r="PVL1217" s="147">
        <v>104.09399999999999</v>
      </c>
      <c r="PVM1217" s="109" t="s">
        <v>39</v>
      </c>
      <c r="PVN1217" s="256" t="s">
        <v>26</v>
      </c>
      <c r="PVO1217" s="204">
        <v>7</v>
      </c>
      <c r="PVP1217" s="204">
        <v>2</v>
      </c>
      <c r="PVQ1217" s="205" t="s">
        <v>237</v>
      </c>
      <c r="PVR1217" s="206">
        <v>119</v>
      </c>
      <c r="PVS1217" s="110">
        <v>213</v>
      </c>
      <c r="PVT1217" s="147">
        <v>104.09399999999999</v>
      </c>
      <c r="PVU1217" s="109" t="s">
        <v>39</v>
      </c>
      <c r="PVV1217" s="256" t="s">
        <v>26</v>
      </c>
      <c r="PVW1217" s="204">
        <v>7</v>
      </c>
      <c r="PVX1217" s="204">
        <v>2</v>
      </c>
      <c r="PVY1217" s="205" t="s">
        <v>237</v>
      </c>
      <c r="PVZ1217" s="206">
        <v>119</v>
      </c>
      <c r="PWA1217" s="110">
        <v>213</v>
      </c>
      <c r="PWB1217" s="147">
        <v>104.09399999999999</v>
      </c>
      <c r="PWC1217" s="109" t="s">
        <v>39</v>
      </c>
      <c r="PWD1217" s="256" t="s">
        <v>26</v>
      </c>
      <c r="PWE1217" s="204">
        <v>7</v>
      </c>
      <c r="PWF1217" s="204">
        <v>2</v>
      </c>
      <c r="PWG1217" s="205" t="s">
        <v>237</v>
      </c>
      <c r="PWH1217" s="206">
        <v>119</v>
      </c>
      <c r="PWI1217" s="110">
        <v>213</v>
      </c>
      <c r="PWJ1217" s="147">
        <v>104.09399999999999</v>
      </c>
      <c r="PWK1217" s="109" t="s">
        <v>39</v>
      </c>
      <c r="PWL1217" s="256" t="s">
        <v>26</v>
      </c>
      <c r="PWM1217" s="204">
        <v>7</v>
      </c>
      <c r="PWN1217" s="204">
        <v>2</v>
      </c>
      <c r="PWO1217" s="205" t="s">
        <v>237</v>
      </c>
      <c r="PWP1217" s="206">
        <v>119</v>
      </c>
      <c r="PWQ1217" s="110">
        <v>213</v>
      </c>
      <c r="PWR1217" s="147">
        <v>104.09399999999999</v>
      </c>
      <c r="PWS1217" s="109" t="s">
        <v>39</v>
      </c>
      <c r="PWT1217" s="256" t="s">
        <v>26</v>
      </c>
      <c r="PWU1217" s="204">
        <v>7</v>
      </c>
      <c r="PWV1217" s="204">
        <v>2</v>
      </c>
      <c r="PWW1217" s="205" t="s">
        <v>237</v>
      </c>
      <c r="PWX1217" s="206">
        <v>119</v>
      </c>
      <c r="PWY1217" s="110">
        <v>213</v>
      </c>
      <c r="PWZ1217" s="147">
        <v>104.09399999999999</v>
      </c>
      <c r="PXA1217" s="109" t="s">
        <v>39</v>
      </c>
      <c r="PXB1217" s="256" t="s">
        <v>26</v>
      </c>
      <c r="PXC1217" s="204">
        <v>7</v>
      </c>
      <c r="PXD1217" s="204">
        <v>2</v>
      </c>
      <c r="PXE1217" s="205" t="s">
        <v>237</v>
      </c>
      <c r="PXF1217" s="206">
        <v>119</v>
      </c>
      <c r="PXG1217" s="110">
        <v>213</v>
      </c>
      <c r="PXH1217" s="147">
        <v>104.09399999999999</v>
      </c>
      <c r="PXI1217" s="109" t="s">
        <v>39</v>
      </c>
      <c r="PXJ1217" s="256" t="s">
        <v>26</v>
      </c>
      <c r="PXK1217" s="204">
        <v>7</v>
      </c>
      <c r="PXL1217" s="204">
        <v>2</v>
      </c>
      <c r="PXM1217" s="205" t="s">
        <v>237</v>
      </c>
      <c r="PXN1217" s="206">
        <v>119</v>
      </c>
      <c r="PXO1217" s="110">
        <v>213</v>
      </c>
      <c r="PXP1217" s="147">
        <v>104.09399999999999</v>
      </c>
      <c r="PXQ1217" s="109" t="s">
        <v>39</v>
      </c>
      <c r="PXR1217" s="256" t="s">
        <v>26</v>
      </c>
      <c r="PXS1217" s="204">
        <v>7</v>
      </c>
      <c r="PXT1217" s="204">
        <v>2</v>
      </c>
      <c r="PXU1217" s="205" t="s">
        <v>237</v>
      </c>
      <c r="PXV1217" s="206">
        <v>119</v>
      </c>
      <c r="PXW1217" s="110">
        <v>213</v>
      </c>
      <c r="PXX1217" s="147">
        <v>104.09399999999999</v>
      </c>
      <c r="PXY1217" s="109" t="s">
        <v>39</v>
      </c>
      <c r="PXZ1217" s="256" t="s">
        <v>26</v>
      </c>
      <c r="PYA1217" s="204">
        <v>7</v>
      </c>
      <c r="PYB1217" s="204">
        <v>2</v>
      </c>
      <c r="PYC1217" s="205" t="s">
        <v>237</v>
      </c>
      <c r="PYD1217" s="206">
        <v>119</v>
      </c>
      <c r="PYE1217" s="110">
        <v>213</v>
      </c>
      <c r="PYF1217" s="147">
        <v>104.09399999999999</v>
      </c>
      <c r="PYG1217" s="109" t="s">
        <v>39</v>
      </c>
      <c r="PYH1217" s="256" t="s">
        <v>26</v>
      </c>
      <c r="PYI1217" s="204">
        <v>7</v>
      </c>
      <c r="PYJ1217" s="204">
        <v>2</v>
      </c>
      <c r="PYK1217" s="205" t="s">
        <v>237</v>
      </c>
      <c r="PYL1217" s="206">
        <v>119</v>
      </c>
      <c r="PYM1217" s="110">
        <v>213</v>
      </c>
      <c r="PYN1217" s="147">
        <v>104.09399999999999</v>
      </c>
      <c r="PYO1217" s="109" t="s">
        <v>39</v>
      </c>
      <c r="PYP1217" s="256" t="s">
        <v>26</v>
      </c>
      <c r="PYQ1217" s="204">
        <v>7</v>
      </c>
      <c r="PYR1217" s="204">
        <v>2</v>
      </c>
      <c r="PYS1217" s="205" t="s">
        <v>237</v>
      </c>
      <c r="PYT1217" s="206">
        <v>119</v>
      </c>
      <c r="PYU1217" s="110">
        <v>213</v>
      </c>
      <c r="PYV1217" s="147">
        <v>104.09399999999999</v>
      </c>
      <c r="PYW1217" s="109" t="s">
        <v>39</v>
      </c>
      <c r="PYX1217" s="256" t="s">
        <v>26</v>
      </c>
      <c r="PYY1217" s="204">
        <v>7</v>
      </c>
      <c r="PYZ1217" s="204">
        <v>2</v>
      </c>
      <c r="PZA1217" s="205" t="s">
        <v>237</v>
      </c>
      <c r="PZB1217" s="206">
        <v>119</v>
      </c>
      <c r="PZC1217" s="110">
        <v>213</v>
      </c>
      <c r="PZD1217" s="147">
        <v>104.09399999999999</v>
      </c>
      <c r="PZE1217" s="109" t="s">
        <v>39</v>
      </c>
      <c r="PZF1217" s="256" t="s">
        <v>26</v>
      </c>
      <c r="PZG1217" s="204">
        <v>7</v>
      </c>
      <c r="PZH1217" s="204">
        <v>2</v>
      </c>
      <c r="PZI1217" s="205" t="s">
        <v>237</v>
      </c>
      <c r="PZJ1217" s="206">
        <v>119</v>
      </c>
      <c r="PZK1217" s="110">
        <v>213</v>
      </c>
      <c r="PZL1217" s="147">
        <v>104.09399999999999</v>
      </c>
      <c r="PZM1217" s="109" t="s">
        <v>39</v>
      </c>
      <c r="PZN1217" s="256" t="s">
        <v>26</v>
      </c>
      <c r="PZO1217" s="204">
        <v>7</v>
      </c>
      <c r="PZP1217" s="204">
        <v>2</v>
      </c>
      <c r="PZQ1217" s="205" t="s">
        <v>237</v>
      </c>
      <c r="PZR1217" s="206">
        <v>119</v>
      </c>
      <c r="PZS1217" s="110">
        <v>213</v>
      </c>
      <c r="PZT1217" s="147">
        <v>104.09399999999999</v>
      </c>
      <c r="PZU1217" s="109" t="s">
        <v>39</v>
      </c>
      <c r="PZV1217" s="256" t="s">
        <v>26</v>
      </c>
      <c r="PZW1217" s="204">
        <v>7</v>
      </c>
      <c r="PZX1217" s="204">
        <v>2</v>
      </c>
      <c r="PZY1217" s="205" t="s">
        <v>237</v>
      </c>
      <c r="PZZ1217" s="206">
        <v>119</v>
      </c>
      <c r="QAA1217" s="110">
        <v>213</v>
      </c>
      <c r="QAB1217" s="147">
        <v>104.09399999999999</v>
      </c>
      <c r="QAC1217" s="109" t="s">
        <v>39</v>
      </c>
      <c r="QAD1217" s="256" t="s">
        <v>26</v>
      </c>
      <c r="QAE1217" s="204">
        <v>7</v>
      </c>
      <c r="QAF1217" s="204">
        <v>2</v>
      </c>
      <c r="QAG1217" s="205" t="s">
        <v>237</v>
      </c>
      <c r="QAH1217" s="206">
        <v>119</v>
      </c>
      <c r="QAI1217" s="110">
        <v>213</v>
      </c>
      <c r="QAJ1217" s="147">
        <v>104.09399999999999</v>
      </c>
      <c r="QAK1217" s="109" t="s">
        <v>39</v>
      </c>
      <c r="QAL1217" s="256" t="s">
        <v>26</v>
      </c>
      <c r="QAM1217" s="204">
        <v>7</v>
      </c>
      <c r="QAN1217" s="204">
        <v>2</v>
      </c>
      <c r="QAO1217" s="205" t="s">
        <v>237</v>
      </c>
      <c r="QAP1217" s="206">
        <v>119</v>
      </c>
      <c r="QAQ1217" s="110">
        <v>213</v>
      </c>
      <c r="QAR1217" s="147">
        <v>104.09399999999999</v>
      </c>
      <c r="QAS1217" s="109" t="s">
        <v>39</v>
      </c>
      <c r="QAT1217" s="256" t="s">
        <v>26</v>
      </c>
      <c r="QAU1217" s="204">
        <v>7</v>
      </c>
      <c r="QAV1217" s="204">
        <v>2</v>
      </c>
      <c r="QAW1217" s="205" t="s">
        <v>237</v>
      </c>
      <c r="QAX1217" s="206">
        <v>119</v>
      </c>
      <c r="QAY1217" s="110">
        <v>213</v>
      </c>
      <c r="QAZ1217" s="147">
        <v>104.09399999999999</v>
      </c>
      <c r="QBA1217" s="109" t="s">
        <v>39</v>
      </c>
      <c r="QBB1217" s="256" t="s">
        <v>26</v>
      </c>
      <c r="QBC1217" s="204">
        <v>7</v>
      </c>
      <c r="QBD1217" s="204">
        <v>2</v>
      </c>
      <c r="QBE1217" s="205" t="s">
        <v>237</v>
      </c>
      <c r="QBF1217" s="206">
        <v>119</v>
      </c>
      <c r="QBG1217" s="110">
        <v>213</v>
      </c>
      <c r="QBH1217" s="147">
        <v>104.09399999999999</v>
      </c>
      <c r="QBI1217" s="109" t="s">
        <v>39</v>
      </c>
      <c r="QBJ1217" s="256" t="s">
        <v>26</v>
      </c>
      <c r="QBK1217" s="204">
        <v>7</v>
      </c>
      <c r="QBL1217" s="204">
        <v>2</v>
      </c>
      <c r="QBM1217" s="205" t="s">
        <v>237</v>
      </c>
      <c r="QBN1217" s="206">
        <v>119</v>
      </c>
      <c r="QBO1217" s="110">
        <v>213</v>
      </c>
      <c r="QBP1217" s="147">
        <v>104.09399999999999</v>
      </c>
      <c r="QBQ1217" s="109" t="s">
        <v>39</v>
      </c>
      <c r="QBR1217" s="256" t="s">
        <v>26</v>
      </c>
      <c r="QBS1217" s="204">
        <v>7</v>
      </c>
      <c r="QBT1217" s="204">
        <v>2</v>
      </c>
      <c r="QBU1217" s="205" t="s">
        <v>237</v>
      </c>
      <c r="QBV1217" s="206">
        <v>119</v>
      </c>
      <c r="QBW1217" s="110">
        <v>213</v>
      </c>
      <c r="QBX1217" s="147">
        <v>104.09399999999999</v>
      </c>
      <c r="QBY1217" s="109" t="s">
        <v>39</v>
      </c>
      <c r="QBZ1217" s="256" t="s">
        <v>26</v>
      </c>
      <c r="QCA1217" s="204">
        <v>7</v>
      </c>
      <c r="QCB1217" s="204">
        <v>2</v>
      </c>
      <c r="QCC1217" s="205" t="s">
        <v>237</v>
      </c>
      <c r="QCD1217" s="206">
        <v>119</v>
      </c>
      <c r="QCE1217" s="110">
        <v>213</v>
      </c>
      <c r="QCF1217" s="147">
        <v>104.09399999999999</v>
      </c>
      <c r="QCG1217" s="109" t="s">
        <v>39</v>
      </c>
      <c r="QCH1217" s="256" t="s">
        <v>26</v>
      </c>
      <c r="QCI1217" s="204">
        <v>7</v>
      </c>
      <c r="QCJ1217" s="204">
        <v>2</v>
      </c>
      <c r="QCK1217" s="205" t="s">
        <v>237</v>
      </c>
      <c r="QCL1217" s="206">
        <v>119</v>
      </c>
      <c r="QCM1217" s="110">
        <v>213</v>
      </c>
      <c r="QCN1217" s="147">
        <v>104.09399999999999</v>
      </c>
      <c r="QCO1217" s="109" t="s">
        <v>39</v>
      </c>
      <c r="QCP1217" s="256" t="s">
        <v>26</v>
      </c>
      <c r="QCQ1217" s="204">
        <v>7</v>
      </c>
      <c r="QCR1217" s="204">
        <v>2</v>
      </c>
      <c r="QCS1217" s="205" t="s">
        <v>237</v>
      </c>
      <c r="QCT1217" s="206">
        <v>119</v>
      </c>
      <c r="QCU1217" s="110">
        <v>213</v>
      </c>
      <c r="QCV1217" s="147">
        <v>104.09399999999999</v>
      </c>
      <c r="QCW1217" s="109" t="s">
        <v>39</v>
      </c>
      <c r="QCX1217" s="256" t="s">
        <v>26</v>
      </c>
      <c r="QCY1217" s="204">
        <v>7</v>
      </c>
      <c r="QCZ1217" s="204">
        <v>2</v>
      </c>
      <c r="QDA1217" s="205" t="s">
        <v>237</v>
      </c>
      <c r="QDB1217" s="206">
        <v>119</v>
      </c>
      <c r="QDC1217" s="110">
        <v>213</v>
      </c>
      <c r="QDD1217" s="147">
        <v>104.09399999999999</v>
      </c>
      <c r="QDE1217" s="109" t="s">
        <v>39</v>
      </c>
      <c r="QDF1217" s="256" t="s">
        <v>26</v>
      </c>
      <c r="QDG1217" s="204">
        <v>7</v>
      </c>
      <c r="QDH1217" s="204">
        <v>2</v>
      </c>
      <c r="QDI1217" s="205" t="s">
        <v>237</v>
      </c>
      <c r="QDJ1217" s="206">
        <v>119</v>
      </c>
      <c r="QDK1217" s="110">
        <v>213</v>
      </c>
      <c r="QDL1217" s="147">
        <v>104.09399999999999</v>
      </c>
      <c r="QDM1217" s="109" t="s">
        <v>39</v>
      </c>
      <c r="QDN1217" s="256" t="s">
        <v>26</v>
      </c>
      <c r="QDO1217" s="204">
        <v>7</v>
      </c>
      <c r="QDP1217" s="204">
        <v>2</v>
      </c>
      <c r="QDQ1217" s="205" t="s">
        <v>237</v>
      </c>
      <c r="QDR1217" s="206">
        <v>119</v>
      </c>
      <c r="QDS1217" s="110">
        <v>213</v>
      </c>
      <c r="QDT1217" s="147">
        <v>104.09399999999999</v>
      </c>
      <c r="QDU1217" s="109" t="s">
        <v>39</v>
      </c>
      <c r="QDV1217" s="256" t="s">
        <v>26</v>
      </c>
      <c r="QDW1217" s="204">
        <v>7</v>
      </c>
      <c r="QDX1217" s="204">
        <v>2</v>
      </c>
      <c r="QDY1217" s="205" t="s">
        <v>237</v>
      </c>
      <c r="QDZ1217" s="206">
        <v>119</v>
      </c>
      <c r="QEA1217" s="110">
        <v>213</v>
      </c>
      <c r="QEB1217" s="147">
        <v>104.09399999999999</v>
      </c>
      <c r="QEC1217" s="109" t="s">
        <v>39</v>
      </c>
      <c r="QED1217" s="256" t="s">
        <v>26</v>
      </c>
      <c r="QEE1217" s="204">
        <v>7</v>
      </c>
      <c r="QEF1217" s="204">
        <v>2</v>
      </c>
      <c r="QEG1217" s="205" t="s">
        <v>237</v>
      </c>
      <c r="QEH1217" s="206">
        <v>119</v>
      </c>
      <c r="QEI1217" s="110">
        <v>213</v>
      </c>
      <c r="QEJ1217" s="147">
        <v>104.09399999999999</v>
      </c>
      <c r="QEK1217" s="109" t="s">
        <v>39</v>
      </c>
      <c r="QEL1217" s="256" t="s">
        <v>26</v>
      </c>
      <c r="QEM1217" s="204">
        <v>7</v>
      </c>
      <c r="QEN1217" s="204">
        <v>2</v>
      </c>
      <c r="QEO1217" s="205" t="s">
        <v>237</v>
      </c>
      <c r="QEP1217" s="206">
        <v>119</v>
      </c>
      <c r="QEQ1217" s="110">
        <v>213</v>
      </c>
      <c r="QER1217" s="147">
        <v>104.09399999999999</v>
      </c>
      <c r="QES1217" s="109" t="s">
        <v>39</v>
      </c>
      <c r="QET1217" s="256" t="s">
        <v>26</v>
      </c>
      <c r="QEU1217" s="204">
        <v>7</v>
      </c>
      <c r="QEV1217" s="204">
        <v>2</v>
      </c>
      <c r="QEW1217" s="205" t="s">
        <v>237</v>
      </c>
      <c r="QEX1217" s="206">
        <v>119</v>
      </c>
      <c r="QEY1217" s="110">
        <v>213</v>
      </c>
      <c r="QEZ1217" s="147">
        <v>104.09399999999999</v>
      </c>
      <c r="QFA1217" s="109" t="s">
        <v>39</v>
      </c>
      <c r="QFB1217" s="256" t="s">
        <v>26</v>
      </c>
      <c r="QFC1217" s="204">
        <v>7</v>
      </c>
      <c r="QFD1217" s="204">
        <v>2</v>
      </c>
      <c r="QFE1217" s="205" t="s">
        <v>237</v>
      </c>
      <c r="QFF1217" s="206">
        <v>119</v>
      </c>
      <c r="QFG1217" s="110">
        <v>213</v>
      </c>
      <c r="QFH1217" s="147">
        <v>104.09399999999999</v>
      </c>
      <c r="QFI1217" s="109" t="s">
        <v>39</v>
      </c>
      <c r="QFJ1217" s="256" t="s">
        <v>26</v>
      </c>
      <c r="QFK1217" s="204">
        <v>7</v>
      </c>
      <c r="QFL1217" s="204">
        <v>2</v>
      </c>
      <c r="QFM1217" s="205" t="s">
        <v>237</v>
      </c>
      <c r="QFN1217" s="206">
        <v>119</v>
      </c>
      <c r="QFO1217" s="110">
        <v>213</v>
      </c>
      <c r="QFP1217" s="147">
        <v>104.09399999999999</v>
      </c>
      <c r="QFQ1217" s="109" t="s">
        <v>39</v>
      </c>
      <c r="QFR1217" s="256" t="s">
        <v>26</v>
      </c>
      <c r="QFS1217" s="204">
        <v>7</v>
      </c>
      <c r="QFT1217" s="204">
        <v>2</v>
      </c>
      <c r="QFU1217" s="205" t="s">
        <v>237</v>
      </c>
      <c r="QFV1217" s="206">
        <v>119</v>
      </c>
      <c r="QFW1217" s="110">
        <v>213</v>
      </c>
      <c r="QFX1217" s="147">
        <v>104.09399999999999</v>
      </c>
      <c r="QFY1217" s="109" t="s">
        <v>39</v>
      </c>
      <c r="QFZ1217" s="256" t="s">
        <v>26</v>
      </c>
      <c r="QGA1217" s="204">
        <v>7</v>
      </c>
      <c r="QGB1217" s="204">
        <v>2</v>
      </c>
      <c r="QGC1217" s="205" t="s">
        <v>237</v>
      </c>
      <c r="QGD1217" s="206">
        <v>119</v>
      </c>
      <c r="QGE1217" s="110">
        <v>213</v>
      </c>
      <c r="QGF1217" s="147">
        <v>104.09399999999999</v>
      </c>
      <c r="QGG1217" s="109" t="s">
        <v>39</v>
      </c>
      <c r="QGH1217" s="256" t="s">
        <v>26</v>
      </c>
      <c r="QGI1217" s="204">
        <v>7</v>
      </c>
      <c r="QGJ1217" s="204">
        <v>2</v>
      </c>
      <c r="QGK1217" s="205" t="s">
        <v>237</v>
      </c>
      <c r="QGL1217" s="206">
        <v>119</v>
      </c>
      <c r="QGM1217" s="110">
        <v>213</v>
      </c>
      <c r="QGN1217" s="147">
        <v>104.09399999999999</v>
      </c>
      <c r="QGO1217" s="109" t="s">
        <v>39</v>
      </c>
      <c r="QGP1217" s="256" t="s">
        <v>26</v>
      </c>
      <c r="QGQ1217" s="204">
        <v>7</v>
      </c>
      <c r="QGR1217" s="204">
        <v>2</v>
      </c>
      <c r="QGS1217" s="205" t="s">
        <v>237</v>
      </c>
      <c r="QGT1217" s="206">
        <v>119</v>
      </c>
      <c r="QGU1217" s="110">
        <v>213</v>
      </c>
      <c r="QGV1217" s="147">
        <v>104.09399999999999</v>
      </c>
      <c r="QGW1217" s="109" t="s">
        <v>39</v>
      </c>
      <c r="QGX1217" s="256" t="s">
        <v>26</v>
      </c>
      <c r="QGY1217" s="204">
        <v>7</v>
      </c>
      <c r="QGZ1217" s="204">
        <v>2</v>
      </c>
      <c r="QHA1217" s="205" t="s">
        <v>237</v>
      </c>
      <c r="QHB1217" s="206">
        <v>119</v>
      </c>
      <c r="QHC1217" s="110">
        <v>213</v>
      </c>
      <c r="QHD1217" s="147">
        <v>104.09399999999999</v>
      </c>
      <c r="QHE1217" s="109" t="s">
        <v>39</v>
      </c>
      <c r="QHF1217" s="256" t="s">
        <v>26</v>
      </c>
      <c r="QHG1217" s="204">
        <v>7</v>
      </c>
      <c r="QHH1217" s="204">
        <v>2</v>
      </c>
      <c r="QHI1217" s="205" t="s">
        <v>237</v>
      </c>
      <c r="QHJ1217" s="206">
        <v>119</v>
      </c>
      <c r="QHK1217" s="110">
        <v>213</v>
      </c>
      <c r="QHL1217" s="147">
        <v>104.09399999999999</v>
      </c>
      <c r="QHM1217" s="109" t="s">
        <v>39</v>
      </c>
      <c r="QHN1217" s="256" t="s">
        <v>26</v>
      </c>
      <c r="QHO1217" s="204">
        <v>7</v>
      </c>
      <c r="QHP1217" s="204">
        <v>2</v>
      </c>
      <c r="QHQ1217" s="205" t="s">
        <v>237</v>
      </c>
      <c r="QHR1217" s="206">
        <v>119</v>
      </c>
      <c r="QHS1217" s="110">
        <v>213</v>
      </c>
      <c r="QHT1217" s="147">
        <v>104.09399999999999</v>
      </c>
      <c r="QHU1217" s="109" t="s">
        <v>39</v>
      </c>
      <c r="QHV1217" s="256" t="s">
        <v>26</v>
      </c>
      <c r="QHW1217" s="204">
        <v>7</v>
      </c>
      <c r="QHX1217" s="204">
        <v>2</v>
      </c>
      <c r="QHY1217" s="205" t="s">
        <v>237</v>
      </c>
      <c r="QHZ1217" s="206">
        <v>119</v>
      </c>
      <c r="QIA1217" s="110">
        <v>213</v>
      </c>
      <c r="QIB1217" s="147">
        <v>104.09399999999999</v>
      </c>
      <c r="QIC1217" s="109" t="s">
        <v>39</v>
      </c>
      <c r="QID1217" s="256" t="s">
        <v>26</v>
      </c>
      <c r="QIE1217" s="204">
        <v>7</v>
      </c>
      <c r="QIF1217" s="204">
        <v>2</v>
      </c>
      <c r="QIG1217" s="205" t="s">
        <v>237</v>
      </c>
      <c r="QIH1217" s="206">
        <v>119</v>
      </c>
      <c r="QII1217" s="110">
        <v>213</v>
      </c>
      <c r="QIJ1217" s="147">
        <v>104.09399999999999</v>
      </c>
      <c r="QIK1217" s="109" t="s">
        <v>39</v>
      </c>
      <c r="QIL1217" s="256" t="s">
        <v>26</v>
      </c>
      <c r="QIM1217" s="204">
        <v>7</v>
      </c>
      <c r="QIN1217" s="204">
        <v>2</v>
      </c>
      <c r="QIO1217" s="205" t="s">
        <v>237</v>
      </c>
      <c r="QIP1217" s="206">
        <v>119</v>
      </c>
      <c r="QIQ1217" s="110">
        <v>213</v>
      </c>
      <c r="QIR1217" s="147">
        <v>104.09399999999999</v>
      </c>
      <c r="QIS1217" s="109" t="s">
        <v>39</v>
      </c>
      <c r="QIT1217" s="256" t="s">
        <v>26</v>
      </c>
      <c r="QIU1217" s="204">
        <v>7</v>
      </c>
      <c r="QIV1217" s="204">
        <v>2</v>
      </c>
      <c r="QIW1217" s="205" t="s">
        <v>237</v>
      </c>
      <c r="QIX1217" s="206">
        <v>119</v>
      </c>
      <c r="QIY1217" s="110">
        <v>213</v>
      </c>
      <c r="QIZ1217" s="147">
        <v>104.09399999999999</v>
      </c>
      <c r="QJA1217" s="109" t="s">
        <v>39</v>
      </c>
      <c r="QJB1217" s="256" t="s">
        <v>26</v>
      </c>
      <c r="QJC1217" s="204">
        <v>7</v>
      </c>
      <c r="QJD1217" s="204">
        <v>2</v>
      </c>
      <c r="QJE1217" s="205" t="s">
        <v>237</v>
      </c>
      <c r="QJF1217" s="206">
        <v>119</v>
      </c>
      <c r="QJG1217" s="110">
        <v>213</v>
      </c>
      <c r="QJH1217" s="147">
        <v>104.09399999999999</v>
      </c>
      <c r="QJI1217" s="109" t="s">
        <v>39</v>
      </c>
      <c r="QJJ1217" s="256" t="s">
        <v>26</v>
      </c>
      <c r="QJK1217" s="204">
        <v>7</v>
      </c>
      <c r="QJL1217" s="204">
        <v>2</v>
      </c>
      <c r="QJM1217" s="205" t="s">
        <v>237</v>
      </c>
      <c r="QJN1217" s="206">
        <v>119</v>
      </c>
      <c r="QJO1217" s="110">
        <v>213</v>
      </c>
      <c r="QJP1217" s="147">
        <v>104.09399999999999</v>
      </c>
      <c r="QJQ1217" s="109" t="s">
        <v>39</v>
      </c>
      <c r="QJR1217" s="256" t="s">
        <v>26</v>
      </c>
      <c r="QJS1217" s="204">
        <v>7</v>
      </c>
      <c r="QJT1217" s="204">
        <v>2</v>
      </c>
      <c r="QJU1217" s="205" t="s">
        <v>237</v>
      </c>
      <c r="QJV1217" s="206">
        <v>119</v>
      </c>
      <c r="QJW1217" s="110">
        <v>213</v>
      </c>
      <c r="QJX1217" s="147">
        <v>104.09399999999999</v>
      </c>
      <c r="QJY1217" s="109" t="s">
        <v>39</v>
      </c>
      <c r="QJZ1217" s="256" t="s">
        <v>26</v>
      </c>
      <c r="QKA1217" s="204">
        <v>7</v>
      </c>
      <c r="QKB1217" s="204">
        <v>2</v>
      </c>
      <c r="QKC1217" s="205" t="s">
        <v>237</v>
      </c>
      <c r="QKD1217" s="206">
        <v>119</v>
      </c>
      <c r="QKE1217" s="110">
        <v>213</v>
      </c>
      <c r="QKF1217" s="147">
        <v>104.09399999999999</v>
      </c>
      <c r="QKG1217" s="109" t="s">
        <v>39</v>
      </c>
      <c r="QKH1217" s="256" t="s">
        <v>26</v>
      </c>
      <c r="QKI1217" s="204">
        <v>7</v>
      </c>
      <c r="QKJ1217" s="204">
        <v>2</v>
      </c>
      <c r="QKK1217" s="205" t="s">
        <v>237</v>
      </c>
      <c r="QKL1217" s="206">
        <v>119</v>
      </c>
      <c r="QKM1217" s="110">
        <v>213</v>
      </c>
      <c r="QKN1217" s="147">
        <v>104.09399999999999</v>
      </c>
      <c r="QKO1217" s="109" t="s">
        <v>39</v>
      </c>
      <c r="QKP1217" s="256" t="s">
        <v>26</v>
      </c>
      <c r="QKQ1217" s="204">
        <v>7</v>
      </c>
      <c r="QKR1217" s="204">
        <v>2</v>
      </c>
      <c r="QKS1217" s="205" t="s">
        <v>237</v>
      </c>
      <c r="QKT1217" s="206">
        <v>119</v>
      </c>
      <c r="QKU1217" s="110">
        <v>213</v>
      </c>
      <c r="QKV1217" s="147">
        <v>104.09399999999999</v>
      </c>
      <c r="QKW1217" s="109" t="s">
        <v>39</v>
      </c>
      <c r="QKX1217" s="256" t="s">
        <v>26</v>
      </c>
      <c r="QKY1217" s="204">
        <v>7</v>
      </c>
      <c r="QKZ1217" s="204">
        <v>2</v>
      </c>
      <c r="QLA1217" s="205" t="s">
        <v>237</v>
      </c>
      <c r="QLB1217" s="206">
        <v>119</v>
      </c>
      <c r="QLC1217" s="110">
        <v>213</v>
      </c>
      <c r="QLD1217" s="147">
        <v>104.09399999999999</v>
      </c>
      <c r="QLE1217" s="109" t="s">
        <v>39</v>
      </c>
      <c r="QLF1217" s="256" t="s">
        <v>26</v>
      </c>
      <c r="QLG1217" s="204">
        <v>7</v>
      </c>
      <c r="QLH1217" s="204">
        <v>2</v>
      </c>
      <c r="QLI1217" s="205" t="s">
        <v>237</v>
      </c>
      <c r="QLJ1217" s="206">
        <v>119</v>
      </c>
      <c r="QLK1217" s="110">
        <v>213</v>
      </c>
      <c r="QLL1217" s="147">
        <v>104.09399999999999</v>
      </c>
      <c r="QLM1217" s="109" t="s">
        <v>39</v>
      </c>
      <c r="QLN1217" s="256" t="s">
        <v>26</v>
      </c>
      <c r="QLO1217" s="204">
        <v>7</v>
      </c>
      <c r="QLP1217" s="204">
        <v>2</v>
      </c>
      <c r="QLQ1217" s="205" t="s">
        <v>237</v>
      </c>
      <c r="QLR1217" s="206">
        <v>119</v>
      </c>
      <c r="QLS1217" s="110">
        <v>213</v>
      </c>
      <c r="QLT1217" s="147">
        <v>104.09399999999999</v>
      </c>
      <c r="QLU1217" s="109" t="s">
        <v>39</v>
      </c>
      <c r="QLV1217" s="256" t="s">
        <v>26</v>
      </c>
      <c r="QLW1217" s="204">
        <v>7</v>
      </c>
      <c r="QLX1217" s="204">
        <v>2</v>
      </c>
      <c r="QLY1217" s="205" t="s">
        <v>237</v>
      </c>
      <c r="QLZ1217" s="206">
        <v>119</v>
      </c>
      <c r="QMA1217" s="110">
        <v>213</v>
      </c>
      <c r="QMB1217" s="147">
        <v>104.09399999999999</v>
      </c>
      <c r="QMC1217" s="109" t="s">
        <v>39</v>
      </c>
      <c r="QMD1217" s="256" t="s">
        <v>26</v>
      </c>
      <c r="QME1217" s="204">
        <v>7</v>
      </c>
      <c r="QMF1217" s="204">
        <v>2</v>
      </c>
      <c r="QMG1217" s="205" t="s">
        <v>237</v>
      </c>
      <c r="QMH1217" s="206">
        <v>119</v>
      </c>
      <c r="QMI1217" s="110">
        <v>213</v>
      </c>
      <c r="QMJ1217" s="147">
        <v>104.09399999999999</v>
      </c>
      <c r="QMK1217" s="109" t="s">
        <v>39</v>
      </c>
      <c r="QML1217" s="256" t="s">
        <v>26</v>
      </c>
      <c r="QMM1217" s="204">
        <v>7</v>
      </c>
      <c r="QMN1217" s="204">
        <v>2</v>
      </c>
      <c r="QMO1217" s="205" t="s">
        <v>237</v>
      </c>
      <c r="QMP1217" s="206">
        <v>119</v>
      </c>
      <c r="QMQ1217" s="110">
        <v>213</v>
      </c>
      <c r="QMR1217" s="147">
        <v>104.09399999999999</v>
      </c>
      <c r="QMS1217" s="109" t="s">
        <v>39</v>
      </c>
      <c r="QMT1217" s="256" t="s">
        <v>26</v>
      </c>
      <c r="QMU1217" s="204">
        <v>7</v>
      </c>
      <c r="QMV1217" s="204">
        <v>2</v>
      </c>
      <c r="QMW1217" s="205" t="s">
        <v>237</v>
      </c>
      <c r="QMX1217" s="206">
        <v>119</v>
      </c>
      <c r="QMY1217" s="110">
        <v>213</v>
      </c>
      <c r="QMZ1217" s="147">
        <v>104.09399999999999</v>
      </c>
      <c r="QNA1217" s="109" t="s">
        <v>39</v>
      </c>
      <c r="QNB1217" s="256" t="s">
        <v>26</v>
      </c>
      <c r="QNC1217" s="204">
        <v>7</v>
      </c>
      <c r="QND1217" s="204">
        <v>2</v>
      </c>
      <c r="QNE1217" s="205" t="s">
        <v>237</v>
      </c>
      <c r="QNF1217" s="206">
        <v>119</v>
      </c>
      <c r="QNG1217" s="110">
        <v>213</v>
      </c>
      <c r="QNH1217" s="147">
        <v>104.09399999999999</v>
      </c>
      <c r="QNI1217" s="109" t="s">
        <v>39</v>
      </c>
      <c r="QNJ1217" s="256" t="s">
        <v>26</v>
      </c>
      <c r="QNK1217" s="204">
        <v>7</v>
      </c>
      <c r="QNL1217" s="204">
        <v>2</v>
      </c>
      <c r="QNM1217" s="205" t="s">
        <v>237</v>
      </c>
      <c r="QNN1217" s="206">
        <v>119</v>
      </c>
      <c r="QNO1217" s="110">
        <v>213</v>
      </c>
      <c r="QNP1217" s="147">
        <v>104.09399999999999</v>
      </c>
      <c r="QNQ1217" s="109" t="s">
        <v>39</v>
      </c>
      <c r="QNR1217" s="256" t="s">
        <v>26</v>
      </c>
      <c r="QNS1217" s="204">
        <v>7</v>
      </c>
      <c r="QNT1217" s="204">
        <v>2</v>
      </c>
      <c r="QNU1217" s="205" t="s">
        <v>237</v>
      </c>
      <c r="QNV1217" s="206">
        <v>119</v>
      </c>
      <c r="QNW1217" s="110">
        <v>213</v>
      </c>
      <c r="QNX1217" s="147">
        <v>104.09399999999999</v>
      </c>
      <c r="QNY1217" s="109" t="s">
        <v>39</v>
      </c>
      <c r="QNZ1217" s="256" t="s">
        <v>26</v>
      </c>
      <c r="QOA1217" s="204">
        <v>7</v>
      </c>
      <c r="QOB1217" s="204">
        <v>2</v>
      </c>
      <c r="QOC1217" s="205" t="s">
        <v>237</v>
      </c>
      <c r="QOD1217" s="206">
        <v>119</v>
      </c>
      <c r="QOE1217" s="110">
        <v>213</v>
      </c>
      <c r="QOF1217" s="147">
        <v>104.09399999999999</v>
      </c>
      <c r="QOG1217" s="109" t="s">
        <v>39</v>
      </c>
      <c r="QOH1217" s="256" t="s">
        <v>26</v>
      </c>
      <c r="QOI1217" s="204">
        <v>7</v>
      </c>
      <c r="QOJ1217" s="204">
        <v>2</v>
      </c>
      <c r="QOK1217" s="205" t="s">
        <v>237</v>
      </c>
      <c r="QOL1217" s="206">
        <v>119</v>
      </c>
      <c r="QOM1217" s="110">
        <v>213</v>
      </c>
      <c r="QON1217" s="147">
        <v>104.09399999999999</v>
      </c>
      <c r="QOO1217" s="109" t="s">
        <v>39</v>
      </c>
      <c r="QOP1217" s="256" t="s">
        <v>26</v>
      </c>
      <c r="QOQ1217" s="204">
        <v>7</v>
      </c>
      <c r="QOR1217" s="204">
        <v>2</v>
      </c>
      <c r="QOS1217" s="205" t="s">
        <v>237</v>
      </c>
      <c r="QOT1217" s="206">
        <v>119</v>
      </c>
      <c r="QOU1217" s="110">
        <v>213</v>
      </c>
      <c r="QOV1217" s="147">
        <v>104.09399999999999</v>
      </c>
      <c r="QOW1217" s="109" t="s">
        <v>39</v>
      </c>
      <c r="QOX1217" s="256" t="s">
        <v>26</v>
      </c>
      <c r="QOY1217" s="204">
        <v>7</v>
      </c>
      <c r="QOZ1217" s="204">
        <v>2</v>
      </c>
      <c r="QPA1217" s="205" t="s">
        <v>237</v>
      </c>
      <c r="QPB1217" s="206">
        <v>119</v>
      </c>
      <c r="QPC1217" s="110">
        <v>213</v>
      </c>
      <c r="QPD1217" s="147">
        <v>104.09399999999999</v>
      </c>
      <c r="QPE1217" s="109" t="s">
        <v>39</v>
      </c>
      <c r="QPF1217" s="256" t="s">
        <v>26</v>
      </c>
      <c r="QPG1217" s="204">
        <v>7</v>
      </c>
      <c r="QPH1217" s="204">
        <v>2</v>
      </c>
      <c r="QPI1217" s="205" t="s">
        <v>237</v>
      </c>
      <c r="QPJ1217" s="206">
        <v>119</v>
      </c>
      <c r="QPK1217" s="110">
        <v>213</v>
      </c>
      <c r="QPL1217" s="147">
        <v>104.09399999999999</v>
      </c>
      <c r="QPM1217" s="109" t="s">
        <v>39</v>
      </c>
      <c r="QPN1217" s="256" t="s">
        <v>26</v>
      </c>
      <c r="QPO1217" s="204">
        <v>7</v>
      </c>
      <c r="QPP1217" s="204">
        <v>2</v>
      </c>
      <c r="QPQ1217" s="205" t="s">
        <v>237</v>
      </c>
      <c r="QPR1217" s="206">
        <v>119</v>
      </c>
      <c r="QPS1217" s="110">
        <v>213</v>
      </c>
      <c r="QPT1217" s="147">
        <v>104.09399999999999</v>
      </c>
      <c r="QPU1217" s="109" t="s">
        <v>39</v>
      </c>
      <c r="QPV1217" s="256" t="s">
        <v>26</v>
      </c>
      <c r="QPW1217" s="204">
        <v>7</v>
      </c>
      <c r="QPX1217" s="204">
        <v>2</v>
      </c>
      <c r="QPY1217" s="205" t="s">
        <v>237</v>
      </c>
      <c r="QPZ1217" s="206">
        <v>119</v>
      </c>
      <c r="QQA1217" s="110">
        <v>213</v>
      </c>
      <c r="QQB1217" s="147">
        <v>104.09399999999999</v>
      </c>
      <c r="QQC1217" s="109" t="s">
        <v>39</v>
      </c>
      <c r="QQD1217" s="256" t="s">
        <v>26</v>
      </c>
      <c r="QQE1217" s="204">
        <v>7</v>
      </c>
      <c r="QQF1217" s="204">
        <v>2</v>
      </c>
      <c r="QQG1217" s="205" t="s">
        <v>237</v>
      </c>
      <c r="QQH1217" s="206">
        <v>119</v>
      </c>
      <c r="QQI1217" s="110">
        <v>213</v>
      </c>
      <c r="QQJ1217" s="147">
        <v>104.09399999999999</v>
      </c>
      <c r="QQK1217" s="109" t="s">
        <v>39</v>
      </c>
      <c r="QQL1217" s="256" t="s">
        <v>26</v>
      </c>
      <c r="QQM1217" s="204">
        <v>7</v>
      </c>
      <c r="QQN1217" s="204">
        <v>2</v>
      </c>
      <c r="QQO1217" s="205" t="s">
        <v>237</v>
      </c>
      <c r="QQP1217" s="206">
        <v>119</v>
      </c>
      <c r="QQQ1217" s="110">
        <v>213</v>
      </c>
      <c r="QQR1217" s="147">
        <v>104.09399999999999</v>
      </c>
      <c r="QQS1217" s="109" t="s">
        <v>39</v>
      </c>
      <c r="QQT1217" s="256" t="s">
        <v>26</v>
      </c>
      <c r="QQU1217" s="204">
        <v>7</v>
      </c>
      <c r="QQV1217" s="204">
        <v>2</v>
      </c>
      <c r="QQW1217" s="205" t="s">
        <v>237</v>
      </c>
      <c r="QQX1217" s="206">
        <v>119</v>
      </c>
      <c r="QQY1217" s="110">
        <v>213</v>
      </c>
      <c r="QQZ1217" s="147">
        <v>104.09399999999999</v>
      </c>
      <c r="QRA1217" s="109" t="s">
        <v>39</v>
      </c>
      <c r="QRB1217" s="256" t="s">
        <v>26</v>
      </c>
      <c r="QRC1217" s="204">
        <v>7</v>
      </c>
      <c r="QRD1217" s="204">
        <v>2</v>
      </c>
      <c r="QRE1217" s="205" t="s">
        <v>237</v>
      </c>
      <c r="QRF1217" s="206">
        <v>119</v>
      </c>
      <c r="QRG1217" s="110">
        <v>213</v>
      </c>
      <c r="QRH1217" s="147">
        <v>104.09399999999999</v>
      </c>
      <c r="QRI1217" s="109" t="s">
        <v>39</v>
      </c>
      <c r="QRJ1217" s="256" t="s">
        <v>26</v>
      </c>
      <c r="QRK1217" s="204">
        <v>7</v>
      </c>
      <c r="QRL1217" s="204">
        <v>2</v>
      </c>
      <c r="QRM1217" s="205" t="s">
        <v>237</v>
      </c>
      <c r="QRN1217" s="206">
        <v>119</v>
      </c>
      <c r="QRO1217" s="110">
        <v>213</v>
      </c>
      <c r="QRP1217" s="147">
        <v>104.09399999999999</v>
      </c>
      <c r="QRQ1217" s="109" t="s">
        <v>39</v>
      </c>
      <c r="QRR1217" s="256" t="s">
        <v>26</v>
      </c>
      <c r="QRS1217" s="204">
        <v>7</v>
      </c>
      <c r="QRT1217" s="204">
        <v>2</v>
      </c>
      <c r="QRU1217" s="205" t="s">
        <v>237</v>
      </c>
      <c r="QRV1217" s="206">
        <v>119</v>
      </c>
      <c r="QRW1217" s="110">
        <v>213</v>
      </c>
      <c r="QRX1217" s="147">
        <v>104.09399999999999</v>
      </c>
      <c r="QRY1217" s="109" t="s">
        <v>39</v>
      </c>
      <c r="QRZ1217" s="256" t="s">
        <v>26</v>
      </c>
      <c r="QSA1217" s="204">
        <v>7</v>
      </c>
      <c r="QSB1217" s="204">
        <v>2</v>
      </c>
      <c r="QSC1217" s="205" t="s">
        <v>237</v>
      </c>
      <c r="QSD1217" s="206">
        <v>119</v>
      </c>
      <c r="QSE1217" s="110">
        <v>213</v>
      </c>
      <c r="QSF1217" s="147">
        <v>104.09399999999999</v>
      </c>
      <c r="QSG1217" s="109" t="s">
        <v>39</v>
      </c>
      <c r="QSH1217" s="256" t="s">
        <v>26</v>
      </c>
      <c r="QSI1217" s="204">
        <v>7</v>
      </c>
      <c r="QSJ1217" s="204">
        <v>2</v>
      </c>
      <c r="QSK1217" s="205" t="s">
        <v>237</v>
      </c>
      <c r="QSL1217" s="206">
        <v>119</v>
      </c>
      <c r="QSM1217" s="110">
        <v>213</v>
      </c>
      <c r="QSN1217" s="147">
        <v>104.09399999999999</v>
      </c>
      <c r="QSO1217" s="109" t="s">
        <v>39</v>
      </c>
      <c r="QSP1217" s="256" t="s">
        <v>26</v>
      </c>
      <c r="QSQ1217" s="204">
        <v>7</v>
      </c>
      <c r="QSR1217" s="204">
        <v>2</v>
      </c>
      <c r="QSS1217" s="205" t="s">
        <v>237</v>
      </c>
      <c r="QST1217" s="206">
        <v>119</v>
      </c>
      <c r="QSU1217" s="110">
        <v>213</v>
      </c>
      <c r="QSV1217" s="147">
        <v>104.09399999999999</v>
      </c>
      <c r="QSW1217" s="109" t="s">
        <v>39</v>
      </c>
      <c r="QSX1217" s="256" t="s">
        <v>26</v>
      </c>
      <c r="QSY1217" s="204">
        <v>7</v>
      </c>
      <c r="QSZ1217" s="204">
        <v>2</v>
      </c>
      <c r="QTA1217" s="205" t="s">
        <v>237</v>
      </c>
      <c r="QTB1217" s="206">
        <v>119</v>
      </c>
      <c r="QTC1217" s="110">
        <v>213</v>
      </c>
      <c r="QTD1217" s="147">
        <v>104.09399999999999</v>
      </c>
      <c r="QTE1217" s="109" t="s">
        <v>39</v>
      </c>
      <c r="QTF1217" s="256" t="s">
        <v>26</v>
      </c>
      <c r="QTG1217" s="204">
        <v>7</v>
      </c>
      <c r="QTH1217" s="204">
        <v>2</v>
      </c>
      <c r="QTI1217" s="205" t="s">
        <v>237</v>
      </c>
      <c r="QTJ1217" s="206">
        <v>119</v>
      </c>
      <c r="QTK1217" s="110">
        <v>213</v>
      </c>
      <c r="QTL1217" s="147">
        <v>104.09399999999999</v>
      </c>
      <c r="QTM1217" s="109" t="s">
        <v>39</v>
      </c>
      <c r="QTN1217" s="256" t="s">
        <v>26</v>
      </c>
      <c r="QTO1217" s="204">
        <v>7</v>
      </c>
      <c r="QTP1217" s="204">
        <v>2</v>
      </c>
      <c r="QTQ1217" s="205" t="s">
        <v>237</v>
      </c>
      <c r="QTR1217" s="206">
        <v>119</v>
      </c>
      <c r="QTS1217" s="110">
        <v>213</v>
      </c>
      <c r="QTT1217" s="147">
        <v>104.09399999999999</v>
      </c>
      <c r="QTU1217" s="109" t="s">
        <v>39</v>
      </c>
      <c r="QTV1217" s="256" t="s">
        <v>26</v>
      </c>
      <c r="QTW1217" s="204">
        <v>7</v>
      </c>
      <c r="QTX1217" s="204">
        <v>2</v>
      </c>
      <c r="QTY1217" s="205" t="s">
        <v>237</v>
      </c>
      <c r="QTZ1217" s="206">
        <v>119</v>
      </c>
      <c r="QUA1217" s="110">
        <v>213</v>
      </c>
      <c r="QUB1217" s="147">
        <v>104.09399999999999</v>
      </c>
      <c r="QUC1217" s="109" t="s">
        <v>39</v>
      </c>
      <c r="QUD1217" s="256" t="s">
        <v>26</v>
      </c>
      <c r="QUE1217" s="204">
        <v>7</v>
      </c>
      <c r="QUF1217" s="204">
        <v>2</v>
      </c>
      <c r="QUG1217" s="205" t="s">
        <v>237</v>
      </c>
      <c r="QUH1217" s="206">
        <v>119</v>
      </c>
      <c r="QUI1217" s="110">
        <v>213</v>
      </c>
      <c r="QUJ1217" s="147">
        <v>104.09399999999999</v>
      </c>
      <c r="QUK1217" s="109" t="s">
        <v>39</v>
      </c>
      <c r="QUL1217" s="256" t="s">
        <v>26</v>
      </c>
      <c r="QUM1217" s="204">
        <v>7</v>
      </c>
      <c r="QUN1217" s="204">
        <v>2</v>
      </c>
      <c r="QUO1217" s="205" t="s">
        <v>237</v>
      </c>
      <c r="QUP1217" s="206">
        <v>119</v>
      </c>
      <c r="QUQ1217" s="110">
        <v>213</v>
      </c>
      <c r="QUR1217" s="147">
        <v>104.09399999999999</v>
      </c>
      <c r="QUS1217" s="109" t="s">
        <v>39</v>
      </c>
      <c r="QUT1217" s="256" t="s">
        <v>26</v>
      </c>
      <c r="QUU1217" s="204">
        <v>7</v>
      </c>
      <c r="QUV1217" s="204">
        <v>2</v>
      </c>
      <c r="QUW1217" s="205" t="s">
        <v>237</v>
      </c>
      <c r="QUX1217" s="206">
        <v>119</v>
      </c>
      <c r="QUY1217" s="110">
        <v>213</v>
      </c>
      <c r="QUZ1217" s="147">
        <v>104.09399999999999</v>
      </c>
      <c r="QVA1217" s="109" t="s">
        <v>39</v>
      </c>
      <c r="QVB1217" s="256" t="s">
        <v>26</v>
      </c>
      <c r="QVC1217" s="204">
        <v>7</v>
      </c>
      <c r="QVD1217" s="204">
        <v>2</v>
      </c>
      <c r="QVE1217" s="205" t="s">
        <v>237</v>
      </c>
      <c r="QVF1217" s="206">
        <v>119</v>
      </c>
      <c r="QVG1217" s="110">
        <v>213</v>
      </c>
      <c r="QVH1217" s="147">
        <v>104.09399999999999</v>
      </c>
      <c r="QVI1217" s="109" t="s">
        <v>39</v>
      </c>
      <c r="QVJ1217" s="256" t="s">
        <v>26</v>
      </c>
      <c r="QVK1217" s="204">
        <v>7</v>
      </c>
      <c r="QVL1217" s="204">
        <v>2</v>
      </c>
      <c r="QVM1217" s="205" t="s">
        <v>237</v>
      </c>
      <c r="QVN1217" s="206">
        <v>119</v>
      </c>
      <c r="QVO1217" s="110">
        <v>213</v>
      </c>
      <c r="QVP1217" s="147">
        <v>104.09399999999999</v>
      </c>
      <c r="QVQ1217" s="109" t="s">
        <v>39</v>
      </c>
      <c r="QVR1217" s="256" t="s">
        <v>26</v>
      </c>
      <c r="QVS1217" s="204">
        <v>7</v>
      </c>
      <c r="QVT1217" s="204">
        <v>2</v>
      </c>
      <c r="QVU1217" s="205" t="s">
        <v>237</v>
      </c>
      <c r="QVV1217" s="206">
        <v>119</v>
      </c>
      <c r="QVW1217" s="110">
        <v>213</v>
      </c>
      <c r="QVX1217" s="147">
        <v>104.09399999999999</v>
      </c>
      <c r="QVY1217" s="109" t="s">
        <v>39</v>
      </c>
      <c r="QVZ1217" s="256" t="s">
        <v>26</v>
      </c>
      <c r="QWA1217" s="204">
        <v>7</v>
      </c>
      <c r="QWB1217" s="204">
        <v>2</v>
      </c>
      <c r="QWC1217" s="205" t="s">
        <v>237</v>
      </c>
      <c r="QWD1217" s="206">
        <v>119</v>
      </c>
      <c r="QWE1217" s="110">
        <v>213</v>
      </c>
      <c r="QWF1217" s="147">
        <v>104.09399999999999</v>
      </c>
      <c r="QWG1217" s="109" t="s">
        <v>39</v>
      </c>
      <c r="QWH1217" s="256" t="s">
        <v>26</v>
      </c>
      <c r="QWI1217" s="204">
        <v>7</v>
      </c>
      <c r="QWJ1217" s="204">
        <v>2</v>
      </c>
      <c r="QWK1217" s="205" t="s">
        <v>237</v>
      </c>
      <c r="QWL1217" s="206">
        <v>119</v>
      </c>
      <c r="QWM1217" s="110">
        <v>213</v>
      </c>
      <c r="QWN1217" s="147">
        <v>104.09399999999999</v>
      </c>
      <c r="QWO1217" s="109" t="s">
        <v>39</v>
      </c>
      <c r="QWP1217" s="256" t="s">
        <v>26</v>
      </c>
      <c r="QWQ1217" s="204">
        <v>7</v>
      </c>
      <c r="QWR1217" s="204">
        <v>2</v>
      </c>
      <c r="QWS1217" s="205" t="s">
        <v>237</v>
      </c>
      <c r="QWT1217" s="206">
        <v>119</v>
      </c>
      <c r="QWU1217" s="110">
        <v>213</v>
      </c>
      <c r="QWV1217" s="147">
        <v>104.09399999999999</v>
      </c>
      <c r="QWW1217" s="109" t="s">
        <v>39</v>
      </c>
      <c r="QWX1217" s="256" t="s">
        <v>26</v>
      </c>
      <c r="QWY1217" s="204">
        <v>7</v>
      </c>
      <c r="QWZ1217" s="204">
        <v>2</v>
      </c>
      <c r="QXA1217" s="205" t="s">
        <v>237</v>
      </c>
      <c r="QXB1217" s="206">
        <v>119</v>
      </c>
      <c r="QXC1217" s="110">
        <v>213</v>
      </c>
      <c r="QXD1217" s="147">
        <v>104.09399999999999</v>
      </c>
      <c r="QXE1217" s="109" t="s">
        <v>39</v>
      </c>
      <c r="QXF1217" s="256" t="s">
        <v>26</v>
      </c>
      <c r="QXG1217" s="204">
        <v>7</v>
      </c>
      <c r="QXH1217" s="204">
        <v>2</v>
      </c>
      <c r="QXI1217" s="205" t="s">
        <v>237</v>
      </c>
      <c r="QXJ1217" s="206">
        <v>119</v>
      </c>
      <c r="QXK1217" s="110">
        <v>213</v>
      </c>
      <c r="QXL1217" s="147">
        <v>104.09399999999999</v>
      </c>
      <c r="QXM1217" s="109" t="s">
        <v>39</v>
      </c>
      <c r="QXN1217" s="256" t="s">
        <v>26</v>
      </c>
      <c r="QXO1217" s="204">
        <v>7</v>
      </c>
      <c r="QXP1217" s="204">
        <v>2</v>
      </c>
      <c r="QXQ1217" s="205" t="s">
        <v>237</v>
      </c>
      <c r="QXR1217" s="206">
        <v>119</v>
      </c>
      <c r="QXS1217" s="110">
        <v>213</v>
      </c>
      <c r="QXT1217" s="147">
        <v>104.09399999999999</v>
      </c>
      <c r="QXU1217" s="109" t="s">
        <v>39</v>
      </c>
      <c r="QXV1217" s="256" t="s">
        <v>26</v>
      </c>
      <c r="QXW1217" s="204">
        <v>7</v>
      </c>
      <c r="QXX1217" s="204">
        <v>2</v>
      </c>
      <c r="QXY1217" s="205" t="s">
        <v>237</v>
      </c>
      <c r="QXZ1217" s="206">
        <v>119</v>
      </c>
      <c r="QYA1217" s="110">
        <v>213</v>
      </c>
      <c r="QYB1217" s="147">
        <v>104.09399999999999</v>
      </c>
      <c r="QYC1217" s="109" t="s">
        <v>39</v>
      </c>
      <c r="QYD1217" s="256" t="s">
        <v>26</v>
      </c>
      <c r="QYE1217" s="204">
        <v>7</v>
      </c>
      <c r="QYF1217" s="204">
        <v>2</v>
      </c>
      <c r="QYG1217" s="205" t="s">
        <v>237</v>
      </c>
      <c r="QYH1217" s="206">
        <v>119</v>
      </c>
      <c r="QYI1217" s="110">
        <v>213</v>
      </c>
      <c r="QYJ1217" s="147">
        <v>104.09399999999999</v>
      </c>
      <c r="QYK1217" s="109" t="s">
        <v>39</v>
      </c>
      <c r="QYL1217" s="256" t="s">
        <v>26</v>
      </c>
      <c r="QYM1217" s="204">
        <v>7</v>
      </c>
      <c r="QYN1217" s="204">
        <v>2</v>
      </c>
      <c r="QYO1217" s="205" t="s">
        <v>237</v>
      </c>
      <c r="QYP1217" s="206">
        <v>119</v>
      </c>
      <c r="QYQ1217" s="110">
        <v>213</v>
      </c>
      <c r="QYR1217" s="147">
        <v>104.09399999999999</v>
      </c>
      <c r="QYS1217" s="109" t="s">
        <v>39</v>
      </c>
      <c r="QYT1217" s="256" t="s">
        <v>26</v>
      </c>
      <c r="QYU1217" s="204">
        <v>7</v>
      </c>
      <c r="QYV1217" s="204">
        <v>2</v>
      </c>
      <c r="QYW1217" s="205" t="s">
        <v>237</v>
      </c>
      <c r="QYX1217" s="206">
        <v>119</v>
      </c>
      <c r="QYY1217" s="110">
        <v>213</v>
      </c>
      <c r="QYZ1217" s="147">
        <v>104.09399999999999</v>
      </c>
      <c r="QZA1217" s="109" t="s">
        <v>39</v>
      </c>
      <c r="QZB1217" s="256" t="s">
        <v>26</v>
      </c>
      <c r="QZC1217" s="204">
        <v>7</v>
      </c>
      <c r="QZD1217" s="204">
        <v>2</v>
      </c>
      <c r="QZE1217" s="205" t="s">
        <v>237</v>
      </c>
      <c r="QZF1217" s="206">
        <v>119</v>
      </c>
      <c r="QZG1217" s="110">
        <v>213</v>
      </c>
      <c r="QZH1217" s="147">
        <v>104.09399999999999</v>
      </c>
      <c r="QZI1217" s="109" t="s">
        <v>39</v>
      </c>
      <c r="QZJ1217" s="256" t="s">
        <v>26</v>
      </c>
      <c r="QZK1217" s="204">
        <v>7</v>
      </c>
      <c r="QZL1217" s="204">
        <v>2</v>
      </c>
      <c r="QZM1217" s="205" t="s">
        <v>237</v>
      </c>
      <c r="QZN1217" s="206">
        <v>119</v>
      </c>
      <c r="QZO1217" s="110">
        <v>213</v>
      </c>
      <c r="QZP1217" s="147">
        <v>104.09399999999999</v>
      </c>
      <c r="QZQ1217" s="109" t="s">
        <v>39</v>
      </c>
      <c r="QZR1217" s="256" t="s">
        <v>26</v>
      </c>
      <c r="QZS1217" s="204">
        <v>7</v>
      </c>
      <c r="QZT1217" s="204">
        <v>2</v>
      </c>
      <c r="QZU1217" s="205" t="s">
        <v>237</v>
      </c>
      <c r="QZV1217" s="206">
        <v>119</v>
      </c>
      <c r="QZW1217" s="110">
        <v>213</v>
      </c>
      <c r="QZX1217" s="147">
        <v>104.09399999999999</v>
      </c>
      <c r="QZY1217" s="109" t="s">
        <v>39</v>
      </c>
      <c r="QZZ1217" s="256" t="s">
        <v>26</v>
      </c>
      <c r="RAA1217" s="204">
        <v>7</v>
      </c>
      <c r="RAB1217" s="204">
        <v>2</v>
      </c>
      <c r="RAC1217" s="205" t="s">
        <v>237</v>
      </c>
      <c r="RAD1217" s="206">
        <v>119</v>
      </c>
      <c r="RAE1217" s="110">
        <v>213</v>
      </c>
      <c r="RAF1217" s="147">
        <v>104.09399999999999</v>
      </c>
      <c r="RAG1217" s="109" t="s">
        <v>39</v>
      </c>
      <c r="RAH1217" s="256" t="s">
        <v>26</v>
      </c>
      <c r="RAI1217" s="204">
        <v>7</v>
      </c>
      <c r="RAJ1217" s="204">
        <v>2</v>
      </c>
      <c r="RAK1217" s="205" t="s">
        <v>237</v>
      </c>
      <c r="RAL1217" s="206">
        <v>119</v>
      </c>
      <c r="RAM1217" s="110">
        <v>213</v>
      </c>
      <c r="RAN1217" s="147">
        <v>104.09399999999999</v>
      </c>
      <c r="RAO1217" s="109" t="s">
        <v>39</v>
      </c>
      <c r="RAP1217" s="256" t="s">
        <v>26</v>
      </c>
      <c r="RAQ1217" s="204">
        <v>7</v>
      </c>
      <c r="RAR1217" s="204">
        <v>2</v>
      </c>
      <c r="RAS1217" s="205" t="s">
        <v>237</v>
      </c>
      <c r="RAT1217" s="206">
        <v>119</v>
      </c>
      <c r="RAU1217" s="110">
        <v>213</v>
      </c>
      <c r="RAV1217" s="147">
        <v>104.09399999999999</v>
      </c>
      <c r="RAW1217" s="109" t="s">
        <v>39</v>
      </c>
      <c r="RAX1217" s="256" t="s">
        <v>26</v>
      </c>
      <c r="RAY1217" s="204">
        <v>7</v>
      </c>
      <c r="RAZ1217" s="204">
        <v>2</v>
      </c>
      <c r="RBA1217" s="205" t="s">
        <v>237</v>
      </c>
      <c r="RBB1217" s="206">
        <v>119</v>
      </c>
      <c r="RBC1217" s="110">
        <v>213</v>
      </c>
      <c r="RBD1217" s="147">
        <v>104.09399999999999</v>
      </c>
      <c r="RBE1217" s="109" t="s">
        <v>39</v>
      </c>
      <c r="RBF1217" s="256" t="s">
        <v>26</v>
      </c>
      <c r="RBG1217" s="204">
        <v>7</v>
      </c>
      <c r="RBH1217" s="204">
        <v>2</v>
      </c>
      <c r="RBI1217" s="205" t="s">
        <v>237</v>
      </c>
      <c r="RBJ1217" s="206">
        <v>119</v>
      </c>
      <c r="RBK1217" s="110">
        <v>213</v>
      </c>
      <c r="RBL1217" s="147">
        <v>104.09399999999999</v>
      </c>
      <c r="RBM1217" s="109" t="s">
        <v>39</v>
      </c>
      <c r="RBN1217" s="256" t="s">
        <v>26</v>
      </c>
      <c r="RBO1217" s="204">
        <v>7</v>
      </c>
      <c r="RBP1217" s="204">
        <v>2</v>
      </c>
      <c r="RBQ1217" s="205" t="s">
        <v>237</v>
      </c>
      <c r="RBR1217" s="206">
        <v>119</v>
      </c>
      <c r="RBS1217" s="110">
        <v>213</v>
      </c>
      <c r="RBT1217" s="147">
        <v>104.09399999999999</v>
      </c>
      <c r="RBU1217" s="109" t="s">
        <v>39</v>
      </c>
      <c r="RBV1217" s="256" t="s">
        <v>26</v>
      </c>
      <c r="RBW1217" s="204">
        <v>7</v>
      </c>
      <c r="RBX1217" s="204">
        <v>2</v>
      </c>
      <c r="RBY1217" s="205" t="s">
        <v>237</v>
      </c>
      <c r="RBZ1217" s="206">
        <v>119</v>
      </c>
      <c r="RCA1217" s="110">
        <v>213</v>
      </c>
      <c r="RCB1217" s="147">
        <v>104.09399999999999</v>
      </c>
      <c r="RCC1217" s="109" t="s">
        <v>39</v>
      </c>
      <c r="RCD1217" s="256" t="s">
        <v>26</v>
      </c>
      <c r="RCE1217" s="204">
        <v>7</v>
      </c>
      <c r="RCF1217" s="204">
        <v>2</v>
      </c>
      <c r="RCG1217" s="205" t="s">
        <v>237</v>
      </c>
      <c r="RCH1217" s="206">
        <v>119</v>
      </c>
      <c r="RCI1217" s="110">
        <v>213</v>
      </c>
      <c r="RCJ1217" s="147">
        <v>104.09399999999999</v>
      </c>
      <c r="RCK1217" s="109" t="s">
        <v>39</v>
      </c>
      <c r="RCL1217" s="256" t="s">
        <v>26</v>
      </c>
      <c r="RCM1217" s="204">
        <v>7</v>
      </c>
      <c r="RCN1217" s="204">
        <v>2</v>
      </c>
      <c r="RCO1217" s="205" t="s">
        <v>237</v>
      </c>
      <c r="RCP1217" s="206">
        <v>119</v>
      </c>
      <c r="RCQ1217" s="110">
        <v>213</v>
      </c>
      <c r="RCR1217" s="147">
        <v>104.09399999999999</v>
      </c>
      <c r="RCS1217" s="109" t="s">
        <v>39</v>
      </c>
      <c r="RCT1217" s="256" t="s">
        <v>26</v>
      </c>
      <c r="RCU1217" s="204">
        <v>7</v>
      </c>
      <c r="RCV1217" s="204">
        <v>2</v>
      </c>
      <c r="RCW1217" s="205" t="s">
        <v>237</v>
      </c>
      <c r="RCX1217" s="206">
        <v>119</v>
      </c>
      <c r="RCY1217" s="110">
        <v>213</v>
      </c>
      <c r="RCZ1217" s="147">
        <v>104.09399999999999</v>
      </c>
      <c r="RDA1217" s="109" t="s">
        <v>39</v>
      </c>
      <c r="RDB1217" s="256" t="s">
        <v>26</v>
      </c>
      <c r="RDC1217" s="204">
        <v>7</v>
      </c>
      <c r="RDD1217" s="204">
        <v>2</v>
      </c>
      <c r="RDE1217" s="205" t="s">
        <v>237</v>
      </c>
      <c r="RDF1217" s="206">
        <v>119</v>
      </c>
      <c r="RDG1217" s="110">
        <v>213</v>
      </c>
      <c r="RDH1217" s="147">
        <v>104.09399999999999</v>
      </c>
      <c r="RDI1217" s="109" t="s">
        <v>39</v>
      </c>
      <c r="RDJ1217" s="256" t="s">
        <v>26</v>
      </c>
      <c r="RDK1217" s="204">
        <v>7</v>
      </c>
      <c r="RDL1217" s="204">
        <v>2</v>
      </c>
      <c r="RDM1217" s="205" t="s">
        <v>237</v>
      </c>
      <c r="RDN1217" s="206">
        <v>119</v>
      </c>
      <c r="RDO1217" s="110">
        <v>213</v>
      </c>
      <c r="RDP1217" s="147">
        <v>104.09399999999999</v>
      </c>
      <c r="RDQ1217" s="109" t="s">
        <v>39</v>
      </c>
      <c r="RDR1217" s="256" t="s">
        <v>26</v>
      </c>
      <c r="RDS1217" s="204">
        <v>7</v>
      </c>
      <c r="RDT1217" s="204">
        <v>2</v>
      </c>
      <c r="RDU1217" s="205" t="s">
        <v>237</v>
      </c>
      <c r="RDV1217" s="206">
        <v>119</v>
      </c>
      <c r="RDW1217" s="110">
        <v>213</v>
      </c>
      <c r="RDX1217" s="147">
        <v>104.09399999999999</v>
      </c>
      <c r="RDY1217" s="109" t="s">
        <v>39</v>
      </c>
      <c r="RDZ1217" s="256" t="s">
        <v>26</v>
      </c>
      <c r="REA1217" s="204">
        <v>7</v>
      </c>
      <c r="REB1217" s="204">
        <v>2</v>
      </c>
      <c r="REC1217" s="205" t="s">
        <v>237</v>
      </c>
      <c r="RED1217" s="206">
        <v>119</v>
      </c>
      <c r="REE1217" s="110">
        <v>213</v>
      </c>
      <c r="REF1217" s="147">
        <v>104.09399999999999</v>
      </c>
      <c r="REG1217" s="109" t="s">
        <v>39</v>
      </c>
      <c r="REH1217" s="256" t="s">
        <v>26</v>
      </c>
      <c r="REI1217" s="204">
        <v>7</v>
      </c>
      <c r="REJ1217" s="204">
        <v>2</v>
      </c>
      <c r="REK1217" s="205" t="s">
        <v>237</v>
      </c>
      <c r="REL1217" s="206">
        <v>119</v>
      </c>
      <c r="REM1217" s="110">
        <v>213</v>
      </c>
      <c r="REN1217" s="147">
        <v>104.09399999999999</v>
      </c>
      <c r="REO1217" s="109" t="s">
        <v>39</v>
      </c>
      <c r="REP1217" s="256" t="s">
        <v>26</v>
      </c>
      <c r="REQ1217" s="204">
        <v>7</v>
      </c>
      <c r="RER1217" s="204">
        <v>2</v>
      </c>
      <c r="RES1217" s="205" t="s">
        <v>237</v>
      </c>
      <c r="RET1217" s="206">
        <v>119</v>
      </c>
      <c r="REU1217" s="110">
        <v>213</v>
      </c>
      <c r="REV1217" s="147">
        <v>104.09399999999999</v>
      </c>
      <c r="REW1217" s="109" t="s">
        <v>39</v>
      </c>
      <c r="REX1217" s="256" t="s">
        <v>26</v>
      </c>
      <c r="REY1217" s="204">
        <v>7</v>
      </c>
      <c r="REZ1217" s="204">
        <v>2</v>
      </c>
      <c r="RFA1217" s="205" t="s">
        <v>237</v>
      </c>
      <c r="RFB1217" s="206">
        <v>119</v>
      </c>
      <c r="RFC1217" s="110">
        <v>213</v>
      </c>
      <c r="RFD1217" s="147">
        <v>104.09399999999999</v>
      </c>
      <c r="RFE1217" s="109" t="s">
        <v>39</v>
      </c>
      <c r="RFF1217" s="256" t="s">
        <v>26</v>
      </c>
      <c r="RFG1217" s="204">
        <v>7</v>
      </c>
      <c r="RFH1217" s="204">
        <v>2</v>
      </c>
      <c r="RFI1217" s="205" t="s">
        <v>237</v>
      </c>
      <c r="RFJ1217" s="206">
        <v>119</v>
      </c>
      <c r="RFK1217" s="110">
        <v>213</v>
      </c>
      <c r="RFL1217" s="147">
        <v>104.09399999999999</v>
      </c>
      <c r="RFM1217" s="109" t="s">
        <v>39</v>
      </c>
      <c r="RFN1217" s="256" t="s">
        <v>26</v>
      </c>
      <c r="RFO1217" s="204">
        <v>7</v>
      </c>
      <c r="RFP1217" s="204">
        <v>2</v>
      </c>
      <c r="RFQ1217" s="205" t="s">
        <v>237</v>
      </c>
      <c r="RFR1217" s="206">
        <v>119</v>
      </c>
      <c r="RFS1217" s="110">
        <v>213</v>
      </c>
      <c r="RFT1217" s="147">
        <v>104.09399999999999</v>
      </c>
      <c r="RFU1217" s="109" t="s">
        <v>39</v>
      </c>
      <c r="RFV1217" s="256" t="s">
        <v>26</v>
      </c>
      <c r="RFW1217" s="204">
        <v>7</v>
      </c>
      <c r="RFX1217" s="204">
        <v>2</v>
      </c>
      <c r="RFY1217" s="205" t="s">
        <v>237</v>
      </c>
      <c r="RFZ1217" s="206">
        <v>119</v>
      </c>
      <c r="RGA1217" s="110">
        <v>213</v>
      </c>
      <c r="RGB1217" s="147">
        <v>104.09399999999999</v>
      </c>
      <c r="RGC1217" s="109" t="s">
        <v>39</v>
      </c>
      <c r="RGD1217" s="256" t="s">
        <v>26</v>
      </c>
      <c r="RGE1217" s="204">
        <v>7</v>
      </c>
      <c r="RGF1217" s="204">
        <v>2</v>
      </c>
      <c r="RGG1217" s="205" t="s">
        <v>237</v>
      </c>
      <c r="RGH1217" s="206">
        <v>119</v>
      </c>
      <c r="RGI1217" s="110">
        <v>213</v>
      </c>
      <c r="RGJ1217" s="147">
        <v>104.09399999999999</v>
      </c>
      <c r="RGK1217" s="109" t="s">
        <v>39</v>
      </c>
      <c r="RGL1217" s="256" t="s">
        <v>26</v>
      </c>
      <c r="RGM1217" s="204">
        <v>7</v>
      </c>
      <c r="RGN1217" s="204">
        <v>2</v>
      </c>
      <c r="RGO1217" s="205" t="s">
        <v>237</v>
      </c>
      <c r="RGP1217" s="206">
        <v>119</v>
      </c>
      <c r="RGQ1217" s="110">
        <v>213</v>
      </c>
      <c r="RGR1217" s="147">
        <v>104.09399999999999</v>
      </c>
      <c r="RGS1217" s="109" t="s">
        <v>39</v>
      </c>
      <c r="RGT1217" s="256" t="s">
        <v>26</v>
      </c>
      <c r="RGU1217" s="204">
        <v>7</v>
      </c>
      <c r="RGV1217" s="204">
        <v>2</v>
      </c>
      <c r="RGW1217" s="205" t="s">
        <v>237</v>
      </c>
      <c r="RGX1217" s="206">
        <v>119</v>
      </c>
      <c r="RGY1217" s="110">
        <v>213</v>
      </c>
      <c r="RGZ1217" s="147">
        <v>104.09399999999999</v>
      </c>
      <c r="RHA1217" s="109" t="s">
        <v>39</v>
      </c>
      <c r="RHB1217" s="256" t="s">
        <v>26</v>
      </c>
      <c r="RHC1217" s="204">
        <v>7</v>
      </c>
      <c r="RHD1217" s="204">
        <v>2</v>
      </c>
      <c r="RHE1217" s="205" t="s">
        <v>237</v>
      </c>
      <c r="RHF1217" s="206">
        <v>119</v>
      </c>
      <c r="RHG1217" s="110">
        <v>213</v>
      </c>
      <c r="RHH1217" s="147">
        <v>104.09399999999999</v>
      </c>
      <c r="RHI1217" s="109" t="s">
        <v>39</v>
      </c>
      <c r="RHJ1217" s="256" t="s">
        <v>26</v>
      </c>
      <c r="RHK1217" s="204">
        <v>7</v>
      </c>
      <c r="RHL1217" s="204">
        <v>2</v>
      </c>
      <c r="RHM1217" s="205" t="s">
        <v>237</v>
      </c>
      <c r="RHN1217" s="206">
        <v>119</v>
      </c>
      <c r="RHO1217" s="110">
        <v>213</v>
      </c>
      <c r="RHP1217" s="147">
        <v>104.09399999999999</v>
      </c>
      <c r="RHQ1217" s="109" t="s">
        <v>39</v>
      </c>
      <c r="RHR1217" s="256" t="s">
        <v>26</v>
      </c>
      <c r="RHS1217" s="204">
        <v>7</v>
      </c>
      <c r="RHT1217" s="204">
        <v>2</v>
      </c>
      <c r="RHU1217" s="205" t="s">
        <v>237</v>
      </c>
      <c r="RHV1217" s="206">
        <v>119</v>
      </c>
      <c r="RHW1217" s="110">
        <v>213</v>
      </c>
      <c r="RHX1217" s="147">
        <v>104.09399999999999</v>
      </c>
      <c r="RHY1217" s="109" t="s">
        <v>39</v>
      </c>
      <c r="RHZ1217" s="256" t="s">
        <v>26</v>
      </c>
      <c r="RIA1217" s="204">
        <v>7</v>
      </c>
      <c r="RIB1217" s="204">
        <v>2</v>
      </c>
      <c r="RIC1217" s="205" t="s">
        <v>237</v>
      </c>
      <c r="RID1217" s="206">
        <v>119</v>
      </c>
      <c r="RIE1217" s="110">
        <v>213</v>
      </c>
      <c r="RIF1217" s="147">
        <v>104.09399999999999</v>
      </c>
      <c r="RIG1217" s="109" t="s">
        <v>39</v>
      </c>
      <c r="RIH1217" s="256" t="s">
        <v>26</v>
      </c>
      <c r="RII1217" s="204">
        <v>7</v>
      </c>
      <c r="RIJ1217" s="204">
        <v>2</v>
      </c>
      <c r="RIK1217" s="205" t="s">
        <v>237</v>
      </c>
      <c r="RIL1217" s="206">
        <v>119</v>
      </c>
      <c r="RIM1217" s="110">
        <v>213</v>
      </c>
      <c r="RIN1217" s="147">
        <v>104.09399999999999</v>
      </c>
      <c r="RIO1217" s="109" t="s">
        <v>39</v>
      </c>
      <c r="RIP1217" s="256" t="s">
        <v>26</v>
      </c>
      <c r="RIQ1217" s="204">
        <v>7</v>
      </c>
      <c r="RIR1217" s="204">
        <v>2</v>
      </c>
      <c r="RIS1217" s="205" t="s">
        <v>237</v>
      </c>
      <c r="RIT1217" s="206">
        <v>119</v>
      </c>
      <c r="RIU1217" s="110">
        <v>213</v>
      </c>
      <c r="RIV1217" s="147">
        <v>104.09399999999999</v>
      </c>
      <c r="RIW1217" s="109" t="s">
        <v>39</v>
      </c>
      <c r="RIX1217" s="256" t="s">
        <v>26</v>
      </c>
      <c r="RIY1217" s="204">
        <v>7</v>
      </c>
      <c r="RIZ1217" s="204">
        <v>2</v>
      </c>
      <c r="RJA1217" s="205" t="s">
        <v>237</v>
      </c>
      <c r="RJB1217" s="206">
        <v>119</v>
      </c>
      <c r="RJC1217" s="110">
        <v>213</v>
      </c>
      <c r="RJD1217" s="147">
        <v>104.09399999999999</v>
      </c>
      <c r="RJE1217" s="109" t="s">
        <v>39</v>
      </c>
      <c r="RJF1217" s="256" t="s">
        <v>26</v>
      </c>
      <c r="RJG1217" s="204">
        <v>7</v>
      </c>
      <c r="RJH1217" s="204">
        <v>2</v>
      </c>
      <c r="RJI1217" s="205" t="s">
        <v>237</v>
      </c>
      <c r="RJJ1217" s="206">
        <v>119</v>
      </c>
      <c r="RJK1217" s="110">
        <v>213</v>
      </c>
      <c r="RJL1217" s="147">
        <v>104.09399999999999</v>
      </c>
      <c r="RJM1217" s="109" t="s">
        <v>39</v>
      </c>
      <c r="RJN1217" s="256" t="s">
        <v>26</v>
      </c>
      <c r="RJO1217" s="204">
        <v>7</v>
      </c>
      <c r="RJP1217" s="204">
        <v>2</v>
      </c>
      <c r="RJQ1217" s="205" t="s">
        <v>237</v>
      </c>
      <c r="RJR1217" s="206">
        <v>119</v>
      </c>
      <c r="RJS1217" s="110">
        <v>213</v>
      </c>
      <c r="RJT1217" s="147">
        <v>104.09399999999999</v>
      </c>
      <c r="RJU1217" s="109" t="s">
        <v>39</v>
      </c>
      <c r="RJV1217" s="256" t="s">
        <v>26</v>
      </c>
      <c r="RJW1217" s="204">
        <v>7</v>
      </c>
      <c r="RJX1217" s="204">
        <v>2</v>
      </c>
      <c r="RJY1217" s="205" t="s">
        <v>237</v>
      </c>
      <c r="RJZ1217" s="206">
        <v>119</v>
      </c>
      <c r="RKA1217" s="110">
        <v>213</v>
      </c>
      <c r="RKB1217" s="147">
        <v>104.09399999999999</v>
      </c>
      <c r="RKC1217" s="109" t="s">
        <v>39</v>
      </c>
      <c r="RKD1217" s="256" t="s">
        <v>26</v>
      </c>
      <c r="RKE1217" s="204">
        <v>7</v>
      </c>
      <c r="RKF1217" s="204">
        <v>2</v>
      </c>
      <c r="RKG1217" s="205" t="s">
        <v>237</v>
      </c>
      <c r="RKH1217" s="206">
        <v>119</v>
      </c>
      <c r="RKI1217" s="110">
        <v>213</v>
      </c>
      <c r="RKJ1217" s="147">
        <v>104.09399999999999</v>
      </c>
      <c r="RKK1217" s="109" t="s">
        <v>39</v>
      </c>
      <c r="RKL1217" s="256" t="s">
        <v>26</v>
      </c>
      <c r="RKM1217" s="204">
        <v>7</v>
      </c>
      <c r="RKN1217" s="204">
        <v>2</v>
      </c>
      <c r="RKO1217" s="205" t="s">
        <v>237</v>
      </c>
      <c r="RKP1217" s="206">
        <v>119</v>
      </c>
      <c r="RKQ1217" s="110">
        <v>213</v>
      </c>
      <c r="RKR1217" s="147">
        <v>104.09399999999999</v>
      </c>
      <c r="RKS1217" s="109" t="s">
        <v>39</v>
      </c>
      <c r="RKT1217" s="256" t="s">
        <v>26</v>
      </c>
      <c r="RKU1217" s="204">
        <v>7</v>
      </c>
      <c r="RKV1217" s="204">
        <v>2</v>
      </c>
      <c r="RKW1217" s="205" t="s">
        <v>237</v>
      </c>
      <c r="RKX1217" s="206">
        <v>119</v>
      </c>
      <c r="RKY1217" s="110">
        <v>213</v>
      </c>
      <c r="RKZ1217" s="147">
        <v>104.09399999999999</v>
      </c>
      <c r="RLA1217" s="109" t="s">
        <v>39</v>
      </c>
      <c r="RLB1217" s="256" t="s">
        <v>26</v>
      </c>
      <c r="RLC1217" s="204">
        <v>7</v>
      </c>
      <c r="RLD1217" s="204">
        <v>2</v>
      </c>
      <c r="RLE1217" s="205" t="s">
        <v>237</v>
      </c>
      <c r="RLF1217" s="206">
        <v>119</v>
      </c>
      <c r="RLG1217" s="110">
        <v>213</v>
      </c>
      <c r="RLH1217" s="147">
        <v>104.09399999999999</v>
      </c>
      <c r="RLI1217" s="109" t="s">
        <v>39</v>
      </c>
      <c r="RLJ1217" s="256" t="s">
        <v>26</v>
      </c>
      <c r="RLK1217" s="204">
        <v>7</v>
      </c>
      <c r="RLL1217" s="204">
        <v>2</v>
      </c>
      <c r="RLM1217" s="205" t="s">
        <v>237</v>
      </c>
      <c r="RLN1217" s="206">
        <v>119</v>
      </c>
      <c r="RLO1217" s="110">
        <v>213</v>
      </c>
      <c r="RLP1217" s="147">
        <v>104.09399999999999</v>
      </c>
      <c r="RLQ1217" s="109" t="s">
        <v>39</v>
      </c>
      <c r="RLR1217" s="256" t="s">
        <v>26</v>
      </c>
      <c r="RLS1217" s="204">
        <v>7</v>
      </c>
      <c r="RLT1217" s="204">
        <v>2</v>
      </c>
      <c r="RLU1217" s="205" t="s">
        <v>237</v>
      </c>
      <c r="RLV1217" s="206">
        <v>119</v>
      </c>
      <c r="RLW1217" s="110">
        <v>213</v>
      </c>
      <c r="RLX1217" s="147">
        <v>104.09399999999999</v>
      </c>
      <c r="RLY1217" s="109" t="s">
        <v>39</v>
      </c>
      <c r="RLZ1217" s="256" t="s">
        <v>26</v>
      </c>
      <c r="RMA1217" s="204">
        <v>7</v>
      </c>
      <c r="RMB1217" s="204">
        <v>2</v>
      </c>
      <c r="RMC1217" s="205" t="s">
        <v>237</v>
      </c>
      <c r="RMD1217" s="206">
        <v>119</v>
      </c>
      <c r="RME1217" s="110">
        <v>213</v>
      </c>
      <c r="RMF1217" s="147">
        <v>104.09399999999999</v>
      </c>
      <c r="RMG1217" s="109" t="s">
        <v>39</v>
      </c>
      <c r="RMH1217" s="256" t="s">
        <v>26</v>
      </c>
      <c r="RMI1217" s="204">
        <v>7</v>
      </c>
      <c r="RMJ1217" s="204">
        <v>2</v>
      </c>
      <c r="RMK1217" s="205" t="s">
        <v>237</v>
      </c>
      <c r="RML1217" s="206">
        <v>119</v>
      </c>
      <c r="RMM1217" s="110">
        <v>213</v>
      </c>
      <c r="RMN1217" s="147">
        <v>104.09399999999999</v>
      </c>
      <c r="RMO1217" s="109" t="s">
        <v>39</v>
      </c>
      <c r="RMP1217" s="256" t="s">
        <v>26</v>
      </c>
      <c r="RMQ1217" s="204">
        <v>7</v>
      </c>
      <c r="RMR1217" s="204">
        <v>2</v>
      </c>
      <c r="RMS1217" s="205" t="s">
        <v>237</v>
      </c>
      <c r="RMT1217" s="206">
        <v>119</v>
      </c>
      <c r="RMU1217" s="110">
        <v>213</v>
      </c>
      <c r="RMV1217" s="147">
        <v>104.09399999999999</v>
      </c>
      <c r="RMW1217" s="109" t="s">
        <v>39</v>
      </c>
      <c r="RMX1217" s="256" t="s">
        <v>26</v>
      </c>
      <c r="RMY1217" s="204">
        <v>7</v>
      </c>
      <c r="RMZ1217" s="204">
        <v>2</v>
      </c>
      <c r="RNA1217" s="205" t="s">
        <v>237</v>
      </c>
      <c r="RNB1217" s="206">
        <v>119</v>
      </c>
      <c r="RNC1217" s="110">
        <v>213</v>
      </c>
      <c r="RND1217" s="147">
        <v>104.09399999999999</v>
      </c>
      <c r="RNE1217" s="109" t="s">
        <v>39</v>
      </c>
      <c r="RNF1217" s="256" t="s">
        <v>26</v>
      </c>
      <c r="RNG1217" s="204">
        <v>7</v>
      </c>
      <c r="RNH1217" s="204">
        <v>2</v>
      </c>
      <c r="RNI1217" s="205" t="s">
        <v>237</v>
      </c>
      <c r="RNJ1217" s="206">
        <v>119</v>
      </c>
      <c r="RNK1217" s="110">
        <v>213</v>
      </c>
      <c r="RNL1217" s="147">
        <v>104.09399999999999</v>
      </c>
      <c r="RNM1217" s="109" t="s">
        <v>39</v>
      </c>
      <c r="RNN1217" s="256" t="s">
        <v>26</v>
      </c>
      <c r="RNO1217" s="204">
        <v>7</v>
      </c>
      <c r="RNP1217" s="204">
        <v>2</v>
      </c>
      <c r="RNQ1217" s="205" t="s">
        <v>237</v>
      </c>
      <c r="RNR1217" s="206">
        <v>119</v>
      </c>
      <c r="RNS1217" s="110">
        <v>213</v>
      </c>
      <c r="RNT1217" s="147">
        <v>104.09399999999999</v>
      </c>
      <c r="RNU1217" s="109" t="s">
        <v>39</v>
      </c>
      <c r="RNV1217" s="256" t="s">
        <v>26</v>
      </c>
      <c r="RNW1217" s="204">
        <v>7</v>
      </c>
      <c r="RNX1217" s="204">
        <v>2</v>
      </c>
      <c r="RNY1217" s="205" t="s">
        <v>237</v>
      </c>
      <c r="RNZ1217" s="206">
        <v>119</v>
      </c>
      <c r="ROA1217" s="110">
        <v>213</v>
      </c>
      <c r="ROB1217" s="147">
        <v>104.09399999999999</v>
      </c>
      <c r="ROC1217" s="109" t="s">
        <v>39</v>
      </c>
      <c r="ROD1217" s="256" t="s">
        <v>26</v>
      </c>
      <c r="ROE1217" s="204">
        <v>7</v>
      </c>
      <c r="ROF1217" s="204">
        <v>2</v>
      </c>
      <c r="ROG1217" s="205" t="s">
        <v>237</v>
      </c>
      <c r="ROH1217" s="206">
        <v>119</v>
      </c>
      <c r="ROI1217" s="110">
        <v>213</v>
      </c>
      <c r="ROJ1217" s="147">
        <v>104.09399999999999</v>
      </c>
      <c r="ROK1217" s="109" t="s">
        <v>39</v>
      </c>
      <c r="ROL1217" s="256" t="s">
        <v>26</v>
      </c>
      <c r="ROM1217" s="204">
        <v>7</v>
      </c>
      <c r="RON1217" s="204">
        <v>2</v>
      </c>
      <c r="ROO1217" s="205" t="s">
        <v>237</v>
      </c>
      <c r="ROP1217" s="206">
        <v>119</v>
      </c>
      <c r="ROQ1217" s="110">
        <v>213</v>
      </c>
      <c r="ROR1217" s="147">
        <v>104.09399999999999</v>
      </c>
      <c r="ROS1217" s="109" t="s">
        <v>39</v>
      </c>
      <c r="ROT1217" s="256" t="s">
        <v>26</v>
      </c>
      <c r="ROU1217" s="204">
        <v>7</v>
      </c>
      <c r="ROV1217" s="204">
        <v>2</v>
      </c>
      <c r="ROW1217" s="205" t="s">
        <v>237</v>
      </c>
      <c r="ROX1217" s="206">
        <v>119</v>
      </c>
      <c r="ROY1217" s="110">
        <v>213</v>
      </c>
      <c r="ROZ1217" s="147">
        <v>104.09399999999999</v>
      </c>
      <c r="RPA1217" s="109" t="s">
        <v>39</v>
      </c>
      <c r="RPB1217" s="256" t="s">
        <v>26</v>
      </c>
      <c r="RPC1217" s="204">
        <v>7</v>
      </c>
      <c r="RPD1217" s="204">
        <v>2</v>
      </c>
      <c r="RPE1217" s="205" t="s">
        <v>237</v>
      </c>
      <c r="RPF1217" s="206">
        <v>119</v>
      </c>
      <c r="RPG1217" s="110">
        <v>213</v>
      </c>
      <c r="RPH1217" s="147">
        <v>104.09399999999999</v>
      </c>
      <c r="RPI1217" s="109" t="s">
        <v>39</v>
      </c>
      <c r="RPJ1217" s="256" t="s">
        <v>26</v>
      </c>
      <c r="RPK1217" s="204">
        <v>7</v>
      </c>
      <c r="RPL1217" s="204">
        <v>2</v>
      </c>
      <c r="RPM1217" s="205" t="s">
        <v>237</v>
      </c>
      <c r="RPN1217" s="206">
        <v>119</v>
      </c>
      <c r="RPO1217" s="110">
        <v>213</v>
      </c>
      <c r="RPP1217" s="147">
        <v>104.09399999999999</v>
      </c>
      <c r="RPQ1217" s="109" t="s">
        <v>39</v>
      </c>
      <c r="RPR1217" s="256" t="s">
        <v>26</v>
      </c>
      <c r="RPS1217" s="204">
        <v>7</v>
      </c>
      <c r="RPT1217" s="204">
        <v>2</v>
      </c>
      <c r="RPU1217" s="205" t="s">
        <v>237</v>
      </c>
      <c r="RPV1217" s="206">
        <v>119</v>
      </c>
      <c r="RPW1217" s="110">
        <v>213</v>
      </c>
      <c r="RPX1217" s="147">
        <v>104.09399999999999</v>
      </c>
      <c r="RPY1217" s="109" t="s">
        <v>39</v>
      </c>
      <c r="RPZ1217" s="256" t="s">
        <v>26</v>
      </c>
      <c r="RQA1217" s="204">
        <v>7</v>
      </c>
      <c r="RQB1217" s="204">
        <v>2</v>
      </c>
      <c r="RQC1217" s="205" t="s">
        <v>237</v>
      </c>
      <c r="RQD1217" s="206">
        <v>119</v>
      </c>
      <c r="RQE1217" s="110">
        <v>213</v>
      </c>
      <c r="RQF1217" s="147">
        <v>104.09399999999999</v>
      </c>
      <c r="RQG1217" s="109" t="s">
        <v>39</v>
      </c>
      <c r="RQH1217" s="256" t="s">
        <v>26</v>
      </c>
      <c r="RQI1217" s="204">
        <v>7</v>
      </c>
      <c r="RQJ1217" s="204">
        <v>2</v>
      </c>
      <c r="RQK1217" s="205" t="s">
        <v>237</v>
      </c>
      <c r="RQL1217" s="206">
        <v>119</v>
      </c>
      <c r="RQM1217" s="110">
        <v>213</v>
      </c>
      <c r="RQN1217" s="147">
        <v>104.09399999999999</v>
      </c>
      <c r="RQO1217" s="109" t="s">
        <v>39</v>
      </c>
      <c r="RQP1217" s="256" t="s">
        <v>26</v>
      </c>
      <c r="RQQ1217" s="204">
        <v>7</v>
      </c>
      <c r="RQR1217" s="204">
        <v>2</v>
      </c>
      <c r="RQS1217" s="205" t="s">
        <v>237</v>
      </c>
      <c r="RQT1217" s="206">
        <v>119</v>
      </c>
      <c r="RQU1217" s="110">
        <v>213</v>
      </c>
      <c r="RQV1217" s="147">
        <v>104.09399999999999</v>
      </c>
      <c r="RQW1217" s="109" t="s">
        <v>39</v>
      </c>
      <c r="RQX1217" s="256" t="s">
        <v>26</v>
      </c>
      <c r="RQY1217" s="204">
        <v>7</v>
      </c>
      <c r="RQZ1217" s="204">
        <v>2</v>
      </c>
      <c r="RRA1217" s="205" t="s">
        <v>237</v>
      </c>
      <c r="RRB1217" s="206">
        <v>119</v>
      </c>
      <c r="RRC1217" s="110">
        <v>213</v>
      </c>
      <c r="RRD1217" s="147">
        <v>104.09399999999999</v>
      </c>
      <c r="RRE1217" s="109" t="s">
        <v>39</v>
      </c>
      <c r="RRF1217" s="256" t="s">
        <v>26</v>
      </c>
      <c r="RRG1217" s="204">
        <v>7</v>
      </c>
      <c r="RRH1217" s="204">
        <v>2</v>
      </c>
      <c r="RRI1217" s="205" t="s">
        <v>237</v>
      </c>
      <c r="RRJ1217" s="206">
        <v>119</v>
      </c>
      <c r="RRK1217" s="110">
        <v>213</v>
      </c>
      <c r="RRL1217" s="147">
        <v>104.09399999999999</v>
      </c>
      <c r="RRM1217" s="109" t="s">
        <v>39</v>
      </c>
      <c r="RRN1217" s="256" t="s">
        <v>26</v>
      </c>
      <c r="RRO1217" s="204">
        <v>7</v>
      </c>
      <c r="RRP1217" s="204">
        <v>2</v>
      </c>
      <c r="RRQ1217" s="205" t="s">
        <v>237</v>
      </c>
      <c r="RRR1217" s="206">
        <v>119</v>
      </c>
      <c r="RRS1217" s="110">
        <v>213</v>
      </c>
      <c r="RRT1217" s="147">
        <v>104.09399999999999</v>
      </c>
      <c r="RRU1217" s="109" t="s">
        <v>39</v>
      </c>
      <c r="RRV1217" s="256" t="s">
        <v>26</v>
      </c>
      <c r="RRW1217" s="204">
        <v>7</v>
      </c>
      <c r="RRX1217" s="204">
        <v>2</v>
      </c>
      <c r="RRY1217" s="205" t="s">
        <v>237</v>
      </c>
      <c r="RRZ1217" s="206">
        <v>119</v>
      </c>
      <c r="RSA1217" s="110">
        <v>213</v>
      </c>
      <c r="RSB1217" s="147">
        <v>104.09399999999999</v>
      </c>
      <c r="RSC1217" s="109" t="s">
        <v>39</v>
      </c>
      <c r="RSD1217" s="256" t="s">
        <v>26</v>
      </c>
      <c r="RSE1217" s="204">
        <v>7</v>
      </c>
      <c r="RSF1217" s="204">
        <v>2</v>
      </c>
      <c r="RSG1217" s="205" t="s">
        <v>237</v>
      </c>
      <c r="RSH1217" s="206">
        <v>119</v>
      </c>
      <c r="RSI1217" s="110">
        <v>213</v>
      </c>
      <c r="RSJ1217" s="147">
        <v>104.09399999999999</v>
      </c>
      <c r="RSK1217" s="109" t="s">
        <v>39</v>
      </c>
      <c r="RSL1217" s="256" t="s">
        <v>26</v>
      </c>
      <c r="RSM1217" s="204">
        <v>7</v>
      </c>
      <c r="RSN1217" s="204">
        <v>2</v>
      </c>
      <c r="RSO1217" s="205" t="s">
        <v>237</v>
      </c>
      <c r="RSP1217" s="206">
        <v>119</v>
      </c>
      <c r="RSQ1217" s="110">
        <v>213</v>
      </c>
      <c r="RSR1217" s="147">
        <v>104.09399999999999</v>
      </c>
      <c r="RSS1217" s="109" t="s">
        <v>39</v>
      </c>
      <c r="RST1217" s="256" t="s">
        <v>26</v>
      </c>
      <c r="RSU1217" s="204">
        <v>7</v>
      </c>
      <c r="RSV1217" s="204">
        <v>2</v>
      </c>
      <c r="RSW1217" s="205" t="s">
        <v>237</v>
      </c>
      <c r="RSX1217" s="206">
        <v>119</v>
      </c>
      <c r="RSY1217" s="110">
        <v>213</v>
      </c>
      <c r="RSZ1217" s="147">
        <v>104.09399999999999</v>
      </c>
      <c r="RTA1217" s="109" t="s">
        <v>39</v>
      </c>
      <c r="RTB1217" s="256" t="s">
        <v>26</v>
      </c>
      <c r="RTC1217" s="204">
        <v>7</v>
      </c>
      <c r="RTD1217" s="204">
        <v>2</v>
      </c>
      <c r="RTE1217" s="205" t="s">
        <v>237</v>
      </c>
      <c r="RTF1217" s="206">
        <v>119</v>
      </c>
      <c r="RTG1217" s="110">
        <v>213</v>
      </c>
      <c r="RTH1217" s="147">
        <v>104.09399999999999</v>
      </c>
      <c r="RTI1217" s="109" t="s">
        <v>39</v>
      </c>
      <c r="RTJ1217" s="256" t="s">
        <v>26</v>
      </c>
      <c r="RTK1217" s="204">
        <v>7</v>
      </c>
      <c r="RTL1217" s="204">
        <v>2</v>
      </c>
      <c r="RTM1217" s="205" t="s">
        <v>237</v>
      </c>
      <c r="RTN1217" s="206">
        <v>119</v>
      </c>
      <c r="RTO1217" s="110">
        <v>213</v>
      </c>
      <c r="RTP1217" s="147">
        <v>104.09399999999999</v>
      </c>
      <c r="RTQ1217" s="109" t="s">
        <v>39</v>
      </c>
      <c r="RTR1217" s="256" t="s">
        <v>26</v>
      </c>
      <c r="RTS1217" s="204">
        <v>7</v>
      </c>
      <c r="RTT1217" s="204">
        <v>2</v>
      </c>
      <c r="RTU1217" s="205" t="s">
        <v>237</v>
      </c>
      <c r="RTV1217" s="206">
        <v>119</v>
      </c>
      <c r="RTW1217" s="110">
        <v>213</v>
      </c>
      <c r="RTX1217" s="147">
        <v>104.09399999999999</v>
      </c>
      <c r="RTY1217" s="109" t="s">
        <v>39</v>
      </c>
      <c r="RTZ1217" s="256" t="s">
        <v>26</v>
      </c>
      <c r="RUA1217" s="204">
        <v>7</v>
      </c>
      <c r="RUB1217" s="204">
        <v>2</v>
      </c>
      <c r="RUC1217" s="205" t="s">
        <v>237</v>
      </c>
      <c r="RUD1217" s="206">
        <v>119</v>
      </c>
      <c r="RUE1217" s="110">
        <v>213</v>
      </c>
      <c r="RUF1217" s="147">
        <v>104.09399999999999</v>
      </c>
      <c r="RUG1217" s="109" t="s">
        <v>39</v>
      </c>
      <c r="RUH1217" s="256" t="s">
        <v>26</v>
      </c>
      <c r="RUI1217" s="204">
        <v>7</v>
      </c>
      <c r="RUJ1217" s="204">
        <v>2</v>
      </c>
      <c r="RUK1217" s="205" t="s">
        <v>237</v>
      </c>
      <c r="RUL1217" s="206">
        <v>119</v>
      </c>
      <c r="RUM1217" s="110">
        <v>213</v>
      </c>
      <c r="RUN1217" s="147">
        <v>104.09399999999999</v>
      </c>
      <c r="RUO1217" s="109" t="s">
        <v>39</v>
      </c>
      <c r="RUP1217" s="256" t="s">
        <v>26</v>
      </c>
      <c r="RUQ1217" s="204">
        <v>7</v>
      </c>
      <c r="RUR1217" s="204">
        <v>2</v>
      </c>
      <c r="RUS1217" s="205" t="s">
        <v>237</v>
      </c>
      <c r="RUT1217" s="206">
        <v>119</v>
      </c>
      <c r="RUU1217" s="110">
        <v>213</v>
      </c>
      <c r="RUV1217" s="147">
        <v>104.09399999999999</v>
      </c>
      <c r="RUW1217" s="109" t="s">
        <v>39</v>
      </c>
      <c r="RUX1217" s="256" t="s">
        <v>26</v>
      </c>
      <c r="RUY1217" s="204">
        <v>7</v>
      </c>
      <c r="RUZ1217" s="204">
        <v>2</v>
      </c>
      <c r="RVA1217" s="205" t="s">
        <v>237</v>
      </c>
      <c r="RVB1217" s="206">
        <v>119</v>
      </c>
      <c r="RVC1217" s="110">
        <v>213</v>
      </c>
      <c r="RVD1217" s="147">
        <v>104.09399999999999</v>
      </c>
      <c r="RVE1217" s="109" t="s">
        <v>39</v>
      </c>
      <c r="RVF1217" s="256" t="s">
        <v>26</v>
      </c>
      <c r="RVG1217" s="204">
        <v>7</v>
      </c>
      <c r="RVH1217" s="204">
        <v>2</v>
      </c>
      <c r="RVI1217" s="205" t="s">
        <v>237</v>
      </c>
      <c r="RVJ1217" s="206">
        <v>119</v>
      </c>
      <c r="RVK1217" s="110">
        <v>213</v>
      </c>
      <c r="RVL1217" s="147">
        <v>104.09399999999999</v>
      </c>
      <c r="RVM1217" s="109" t="s">
        <v>39</v>
      </c>
      <c r="RVN1217" s="256" t="s">
        <v>26</v>
      </c>
      <c r="RVO1217" s="204">
        <v>7</v>
      </c>
      <c r="RVP1217" s="204">
        <v>2</v>
      </c>
      <c r="RVQ1217" s="205" t="s">
        <v>237</v>
      </c>
      <c r="RVR1217" s="206">
        <v>119</v>
      </c>
      <c r="RVS1217" s="110">
        <v>213</v>
      </c>
      <c r="RVT1217" s="147">
        <v>104.09399999999999</v>
      </c>
      <c r="RVU1217" s="109" t="s">
        <v>39</v>
      </c>
      <c r="RVV1217" s="256" t="s">
        <v>26</v>
      </c>
      <c r="RVW1217" s="204">
        <v>7</v>
      </c>
      <c r="RVX1217" s="204">
        <v>2</v>
      </c>
      <c r="RVY1217" s="205" t="s">
        <v>237</v>
      </c>
      <c r="RVZ1217" s="206">
        <v>119</v>
      </c>
      <c r="RWA1217" s="110">
        <v>213</v>
      </c>
      <c r="RWB1217" s="147">
        <v>104.09399999999999</v>
      </c>
      <c r="RWC1217" s="109" t="s">
        <v>39</v>
      </c>
      <c r="RWD1217" s="256" t="s">
        <v>26</v>
      </c>
      <c r="RWE1217" s="204">
        <v>7</v>
      </c>
      <c r="RWF1217" s="204">
        <v>2</v>
      </c>
      <c r="RWG1217" s="205" t="s">
        <v>237</v>
      </c>
      <c r="RWH1217" s="206">
        <v>119</v>
      </c>
      <c r="RWI1217" s="110">
        <v>213</v>
      </c>
      <c r="RWJ1217" s="147">
        <v>104.09399999999999</v>
      </c>
      <c r="RWK1217" s="109" t="s">
        <v>39</v>
      </c>
      <c r="RWL1217" s="256" t="s">
        <v>26</v>
      </c>
      <c r="RWM1217" s="204">
        <v>7</v>
      </c>
      <c r="RWN1217" s="204">
        <v>2</v>
      </c>
      <c r="RWO1217" s="205" t="s">
        <v>237</v>
      </c>
      <c r="RWP1217" s="206">
        <v>119</v>
      </c>
      <c r="RWQ1217" s="110">
        <v>213</v>
      </c>
      <c r="RWR1217" s="147">
        <v>104.09399999999999</v>
      </c>
      <c r="RWS1217" s="109" t="s">
        <v>39</v>
      </c>
      <c r="RWT1217" s="256" t="s">
        <v>26</v>
      </c>
      <c r="RWU1217" s="204">
        <v>7</v>
      </c>
      <c r="RWV1217" s="204">
        <v>2</v>
      </c>
      <c r="RWW1217" s="205" t="s">
        <v>237</v>
      </c>
      <c r="RWX1217" s="206">
        <v>119</v>
      </c>
      <c r="RWY1217" s="110">
        <v>213</v>
      </c>
      <c r="RWZ1217" s="147">
        <v>104.09399999999999</v>
      </c>
      <c r="RXA1217" s="109" t="s">
        <v>39</v>
      </c>
      <c r="RXB1217" s="256" t="s">
        <v>26</v>
      </c>
      <c r="RXC1217" s="204">
        <v>7</v>
      </c>
      <c r="RXD1217" s="204">
        <v>2</v>
      </c>
      <c r="RXE1217" s="205" t="s">
        <v>237</v>
      </c>
      <c r="RXF1217" s="206">
        <v>119</v>
      </c>
      <c r="RXG1217" s="110">
        <v>213</v>
      </c>
      <c r="RXH1217" s="147">
        <v>104.09399999999999</v>
      </c>
      <c r="RXI1217" s="109" t="s">
        <v>39</v>
      </c>
      <c r="RXJ1217" s="256" t="s">
        <v>26</v>
      </c>
      <c r="RXK1217" s="204">
        <v>7</v>
      </c>
      <c r="RXL1217" s="204">
        <v>2</v>
      </c>
      <c r="RXM1217" s="205" t="s">
        <v>237</v>
      </c>
      <c r="RXN1217" s="206">
        <v>119</v>
      </c>
      <c r="RXO1217" s="110">
        <v>213</v>
      </c>
      <c r="RXP1217" s="147">
        <v>104.09399999999999</v>
      </c>
      <c r="RXQ1217" s="109" t="s">
        <v>39</v>
      </c>
      <c r="RXR1217" s="256" t="s">
        <v>26</v>
      </c>
      <c r="RXS1217" s="204">
        <v>7</v>
      </c>
      <c r="RXT1217" s="204">
        <v>2</v>
      </c>
      <c r="RXU1217" s="205" t="s">
        <v>237</v>
      </c>
      <c r="RXV1217" s="206">
        <v>119</v>
      </c>
      <c r="RXW1217" s="110">
        <v>213</v>
      </c>
      <c r="RXX1217" s="147">
        <v>104.09399999999999</v>
      </c>
      <c r="RXY1217" s="109" t="s">
        <v>39</v>
      </c>
      <c r="RXZ1217" s="256" t="s">
        <v>26</v>
      </c>
      <c r="RYA1217" s="204">
        <v>7</v>
      </c>
      <c r="RYB1217" s="204">
        <v>2</v>
      </c>
      <c r="RYC1217" s="205" t="s">
        <v>237</v>
      </c>
      <c r="RYD1217" s="206">
        <v>119</v>
      </c>
      <c r="RYE1217" s="110">
        <v>213</v>
      </c>
      <c r="RYF1217" s="147">
        <v>104.09399999999999</v>
      </c>
      <c r="RYG1217" s="109" t="s">
        <v>39</v>
      </c>
      <c r="RYH1217" s="256" t="s">
        <v>26</v>
      </c>
      <c r="RYI1217" s="204">
        <v>7</v>
      </c>
      <c r="RYJ1217" s="204">
        <v>2</v>
      </c>
      <c r="RYK1217" s="205" t="s">
        <v>237</v>
      </c>
      <c r="RYL1217" s="206">
        <v>119</v>
      </c>
      <c r="RYM1217" s="110">
        <v>213</v>
      </c>
      <c r="RYN1217" s="147">
        <v>104.09399999999999</v>
      </c>
      <c r="RYO1217" s="109" t="s">
        <v>39</v>
      </c>
      <c r="RYP1217" s="256" t="s">
        <v>26</v>
      </c>
      <c r="RYQ1217" s="204">
        <v>7</v>
      </c>
      <c r="RYR1217" s="204">
        <v>2</v>
      </c>
      <c r="RYS1217" s="205" t="s">
        <v>237</v>
      </c>
      <c r="RYT1217" s="206">
        <v>119</v>
      </c>
      <c r="RYU1217" s="110">
        <v>213</v>
      </c>
      <c r="RYV1217" s="147">
        <v>104.09399999999999</v>
      </c>
      <c r="RYW1217" s="109" t="s">
        <v>39</v>
      </c>
      <c r="RYX1217" s="256" t="s">
        <v>26</v>
      </c>
      <c r="RYY1217" s="204">
        <v>7</v>
      </c>
      <c r="RYZ1217" s="204">
        <v>2</v>
      </c>
      <c r="RZA1217" s="205" t="s">
        <v>237</v>
      </c>
      <c r="RZB1217" s="206">
        <v>119</v>
      </c>
      <c r="RZC1217" s="110">
        <v>213</v>
      </c>
      <c r="RZD1217" s="147">
        <v>104.09399999999999</v>
      </c>
      <c r="RZE1217" s="109" t="s">
        <v>39</v>
      </c>
      <c r="RZF1217" s="256" t="s">
        <v>26</v>
      </c>
      <c r="RZG1217" s="204">
        <v>7</v>
      </c>
      <c r="RZH1217" s="204">
        <v>2</v>
      </c>
      <c r="RZI1217" s="205" t="s">
        <v>237</v>
      </c>
      <c r="RZJ1217" s="206">
        <v>119</v>
      </c>
      <c r="RZK1217" s="110">
        <v>213</v>
      </c>
      <c r="RZL1217" s="147">
        <v>104.09399999999999</v>
      </c>
      <c r="RZM1217" s="109" t="s">
        <v>39</v>
      </c>
      <c r="RZN1217" s="256" t="s">
        <v>26</v>
      </c>
      <c r="RZO1217" s="204">
        <v>7</v>
      </c>
      <c r="RZP1217" s="204">
        <v>2</v>
      </c>
      <c r="RZQ1217" s="205" t="s">
        <v>237</v>
      </c>
      <c r="RZR1217" s="206">
        <v>119</v>
      </c>
      <c r="RZS1217" s="110">
        <v>213</v>
      </c>
      <c r="RZT1217" s="147">
        <v>104.09399999999999</v>
      </c>
      <c r="RZU1217" s="109" t="s">
        <v>39</v>
      </c>
      <c r="RZV1217" s="256" t="s">
        <v>26</v>
      </c>
      <c r="RZW1217" s="204">
        <v>7</v>
      </c>
      <c r="RZX1217" s="204">
        <v>2</v>
      </c>
      <c r="RZY1217" s="205" t="s">
        <v>237</v>
      </c>
      <c r="RZZ1217" s="206">
        <v>119</v>
      </c>
      <c r="SAA1217" s="110">
        <v>213</v>
      </c>
      <c r="SAB1217" s="147">
        <v>104.09399999999999</v>
      </c>
      <c r="SAC1217" s="109" t="s">
        <v>39</v>
      </c>
      <c r="SAD1217" s="256" t="s">
        <v>26</v>
      </c>
      <c r="SAE1217" s="204">
        <v>7</v>
      </c>
      <c r="SAF1217" s="204">
        <v>2</v>
      </c>
      <c r="SAG1217" s="205" t="s">
        <v>237</v>
      </c>
      <c r="SAH1217" s="206">
        <v>119</v>
      </c>
      <c r="SAI1217" s="110">
        <v>213</v>
      </c>
      <c r="SAJ1217" s="147">
        <v>104.09399999999999</v>
      </c>
      <c r="SAK1217" s="109" t="s">
        <v>39</v>
      </c>
      <c r="SAL1217" s="256" t="s">
        <v>26</v>
      </c>
      <c r="SAM1217" s="204">
        <v>7</v>
      </c>
      <c r="SAN1217" s="204">
        <v>2</v>
      </c>
      <c r="SAO1217" s="205" t="s">
        <v>237</v>
      </c>
      <c r="SAP1217" s="206">
        <v>119</v>
      </c>
      <c r="SAQ1217" s="110">
        <v>213</v>
      </c>
      <c r="SAR1217" s="147">
        <v>104.09399999999999</v>
      </c>
      <c r="SAS1217" s="109" t="s">
        <v>39</v>
      </c>
      <c r="SAT1217" s="256" t="s">
        <v>26</v>
      </c>
      <c r="SAU1217" s="204">
        <v>7</v>
      </c>
      <c r="SAV1217" s="204">
        <v>2</v>
      </c>
      <c r="SAW1217" s="205" t="s">
        <v>237</v>
      </c>
      <c r="SAX1217" s="206">
        <v>119</v>
      </c>
      <c r="SAY1217" s="110">
        <v>213</v>
      </c>
      <c r="SAZ1217" s="147">
        <v>104.09399999999999</v>
      </c>
      <c r="SBA1217" s="109" t="s">
        <v>39</v>
      </c>
      <c r="SBB1217" s="256" t="s">
        <v>26</v>
      </c>
      <c r="SBC1217" s="204">
        <v>7</v>
      </c>
      <c r="SBD1217" s="204">
        <v>2</v>
      </c>
      <c r="SBE1217" s="205" t="s">
        <v>237</v>
      </c>
      <c r="SBF1217" s="206">
        <v>119</v>
      </c>
      <c r="SBG1217" s="110">
        <v>213</v>
      </c>
      <c r="SBH1217" s="147">
        <v>104.09399999999999</v>
      </c>
      <c r="SBI1217" s="109" t="s">
        <v>39</v>
      </c>
      <c r="SBJ1217" s="256" t="s">
        <v>26</v>
      </c>
      <c r="SBK1217" s="204">
        <v>7</v>
      </c>
      <c r="SBL1217" s="204">
        <v>2</v>
      </c>
      <c r="SBM1217" s="205" t="s">
        <v>237</v>
      </c>
      <c r="SBN1217" s="206">
        <v>119</v>
      </c>
      <c r="SBO1217" s="110">
        <v>213</v>
      </c>
      <c r="SBP1217" s="147">
        <v>104.09399999999999</v>
      </c>
      <c r="SBQ1217" s="109" t="s">
        <v>39</v>
      </c>
      <c r="SBR1217" s="256" t="s">
        <v>26</v>
      </c>
      <c r="SBS1217" s="204">
        <v>7</v>
      </c>
      <c r="SBT1217" s="204">
        <v>2</v>
      </c>
      <c r="SBU1217" s="205" t="s">
        <v>237</v>
      </c>
      <c r="SBV1217" s="206">
        <v>119</v>
      </c>
      <c r="SBW1217" s="110">
        <v>213</v>
      </c>
      <c r="SBX1217" s="147">
        <v>104.09399999999999</v>
      </c>
      <c r="SBY1217" s="109" t="s">
        <v>39</v>
      </c>
      <c r="SBZ1217" s="256" t="s">
        <v>26</v>
      </c>
      <c r="SCA1217" s="204">
        <v>7</v>
      </c>
      <c r="SCB1217" s="204">
        <v>2</v>
      </c>
      <c r="SCC1217" s="205" t="s">
        <v>237</v>
      </c>
      <c r="SCD1217" s="206">
        <v>119</v>
      </c>
      <c r="SCE1217" s="110">
        <v>213</v>
      </c>
      <c r="SCF1217" s="147">
        <v>104.09399999999999</v>
      </c>
      <c r="SCG1217" s="109" t="s">
        <v>39</v>
      </c>
      <c r="SCH1217" s="256" t="s">
        <v>26</v>
      </c>
      <c r="SCI1217" s="204">
        <v>7</v>
      </c>
      <c r="SCJ1217" s="204">
        <v>2</v>
      </c>
      <c r="SCK1217" s="205" t="s">
        <v>237</v>
      </c>
      <c r="SCL1217" s="206">
        <v>119</v>
      </c>
      <c r="SCM1217" s="110">
        <v>213</v>
      </c>
      <c r="SCN1217" s="147">
        <v>104.09399999999999</v>
      </c>
      <c r="SCO1217" s="109" t="s">
        <v>39</v>
      </c>
      <c r="SCP1217" s="256" t="s">
        <v>26</v>
      </c>
      <c r="SCQ1217" s="204">
        <v>7</v>
      </c>
      <c r="SCR1217" s="204">
        <v>2</v>
      </c>
      <c r="SCS1217" s="205" t="s">
        <v>237</v>
      </c>
      <c r="SCT1217" s="206">
        <v>119</v>
      </c>
      <c r="SCU1217" s="110">
        <v>213</v>
      </c>
      <c r="SCV1217" s="147">
        <v>104.09399999999999</v>
      </c>
      <c r="SCW1217" s="109" t="s">
        <v>39</v>
      </c>
      <c r="SCX1217" s="256" t="s">
        <v>26</v>
      </c>
      <c r="SCY1217" s="204">
        <v>7</v>
      </c>
      <c r="SCZ1217" s="204">
        <v>2</v>
      </c>
      <c r="SDA1217" s="205" t="s">
        <v>237</v>
      </c>
      <c r="SDB1217" s="206">
        <v>119</v>
      </c>
      <c r="SDC1217" s="110">
        <v>213</v>
      </c>
      <c r="SDD1217" s="147">
        <v>104.09399999999999</v>
      </c>
      <c r="SDE1217" s="109" t="s">
        <v>39</v>
      </c>
      <c r="SDF1217" s="256" t="s">
        <v>26</v>
      </c>
      <c r="SDG1217" s="204">
        <v>7</v>
      </c>
      <c r="SDH1217" s="204">
        <v>2</v>
      </c>
      <c r="SDI1217" s="205" t="s">
        <v>237</v>
      </c>
      <c r="SDJ1217" s="206">
        <v>119</v>
      </c>
      <c r="SDK1217" s="110">
        <v>213</v>
      </c>
      <c r="SDL1217" s="147">
        <v>104.09399999999999</v>
      </c>
      <c r="SDM1217" s="109" t="s">
        <v>39</v>
      </c>
      <c r="SDN1217" s="256" t="s">
        <v>26</v>
      </c>
      <c r="SDO1217" s="204">
        <v>7</v>
      </c>
      <c r="SDP1217" s="204">
        <v>2</v>
      </c>
      <c r="SDQ1217" s="205" t="s">
        <v>237</v>
      </c>
      <c r="SDR1217" s="206">
        <v>119</v>
      </c>
      <c r="SDS1217" s="110">
        <v>213</v>
      </c>
      <c r="SDT1217" s="147">
        <v>104.09399999999999</v>
      </c>
      <c r="SDU1217" s="109" t="s">
        <v>39</v>
      </c>
      <c r="SDV1217" s="256" t="s">
        <v>26</v>
      </c>
      <c r="SDW1217" s="204">
        <v>7</v>
      </c>
      <c r="SDX1217" s="204">
        <v>2</v>
      </c>
      <c r="SDY1217" s="205" t="s">
        <v>237</v>
      </c>
      <c r="SDZ1217" s="206">
        <v>119</v>
      </c>
      <c r="SEA1217" s="110">
        <v>213</v>
      </c>
      <c r="SEB1217" s="147">
        <v>104.09399999999999</v>
      </c>
      <c r="SEC1217" s="109" t="s">
        <v>39</v>
      </c>
      <c r="SED1217" s="256" t="s">
        <v>26</v>
      </c>
      <c r="SEE1217" s="204">
        <v>7</v>
      </c>
      <c r="SEF1217" s="204">
        <v>2</v>
      </c>
      <c r="SEG1217" s="205" t="s">
        <v>237</v>
      </c>
      <c r="SEH1217" s="206">
        <v>119</v>
      </c>
      <c r="SEI1217" s="110">
        <v>213</v>
      </c>
      <c r="SEJ1217" s="147">
        <v>104.09399999999999</v>
      </c>
      <c r="SEK1217" s="109" t="s">
        <v>39</v>
      </c>
      <c r="SEL1217" s="256" t="s">
        <v>26</v>
      </c>
      <c r="SEM1217" s="204">
        <v>7</v>
      </c>
      <c r="SEN1217" s="204">
        <v>2</v>
      </c>
      <c r="SEO1217" s="205" t="s">
        <v>237</v>
      </c>
      <c r="SEP1217" s="206">
        <v>119</v>
      </c>
      <c r="SEQ1217" s="110">
        <v>213</v>
      </c>
      <c r="SER1217" s="147">
        <v>104.09399999999999</v>
      </c>
      <c r="SES1217" s="109" t="s">
        <v>39</v>
      </c>
      <c r="SET1217" s="256" t="s">
        <v>26</v>
      </c>
      <c r="SEU1217" s="204">
        <v>7</v>
      </c>
      <c r="SEV1217" s="204">
        <v>2</v>
      </c>
      <c r="SEW1217" s="205" t="s">
        <v>237</v>
      </c>
      <c r="SEX1217" s="206">
        <v>119</v>
      </c>
      <c r="SEY1217" s="110">
        <v>213</v>
      </c>
      <c r="SEZ1217" s="147">
        <v>104.09399999999999</v>
      </c>
      <c r="SFA1217" s="109" t="s">
        <v>39</v>
      </c>
      <c r="SFB1217" s="256" t="s">
        <v>26</v>
      </c>
      <c r="SFC1217" s="204">
        <v>7</v>
      </c>
      <c r="SFD1217" s="204">
        <v>2</v>
      </c>
      <c r="SFE1217" s="205" t="s">
        <v>237</v>
      </c>
      <c r="SFF1217" s="206">
        <v>119</v>
      </c>
      <c r="SFG1217" s="110">
        <v>213</v>
      </c>
      <c r="SFH1217" s="147">
        <v>104.09399999999999</v>
      </c>
      <c r="SFI1217" s="109" t="s">
        <v>39</v>
      </c>
      <c r="SFJ1217" s="256" t="s">
        <v>26</v>
      </c>
      <c r="SFK1217" s="204">
        <v>7</v>
      </c>
      <c r="SFL1217" s="204">
        <v>2</v>
      </c>
      <c r="SFM1217" s="205" t="s">
        <v>237</v>
      </c>
      <c r="SFN1217" s="206">
        <v>119</v>
      </c>
      <c r="SFO1217" s="110">
        <v>213</v>
      </c>
      <c r="SFP1217" s="147">
        <v>104.09399999999999</v>
      </c>
      <c r="SFQ1217" s="109" t="s">
        <v>39</v>
      </c>
      <c r="SFR1217" s="256" t="s">
        <v>26</v>
      </c>
      <c r="SFS1217" s="204">
        <v>7</v>
      </c>
      <c r="SFT1217" s="204">
        <v>2</v>
      </c>
      <c r="SFU1217" s="205" t="s">
        <v>237</v>
      </c>
      <c r="SFV1217" s="206">
        <v>119</v>
      </c>
      <c r="SFW1217" s="110">
        <v>213</v>
      </c>
      <c r="SFX1217" s="147">
        <v>104.09399999999999</v>
      </c>
      <c r="SFY1217" s="109" t="s">
        <v>39</v>
      </c>
      <c r="SFZ1217" s="256" t="s">
        <v>26</v>
      </c>
      <c r="SGA1217" s="204">
        <v>7</v>
      </c>
      <c r="SGB1217" s="204">
        <v>2</v>
      </c>
      <c r="SGC1217" s="205" t="s">
        <v>237</v>
      </c>
      <c r="SGD1217" s="206">
        <v>119</v>
      </c>
      <c r="SGE1217" s="110">
        <v>213</v>
      </c>
      <c r="SGF1217" s="147">
        <v>104.09399999999999</v>
      </c>
      <c r="SGG1217" s="109" t="s">
        <v>39</v>
      </c>
      <c r="SGH1217" s="256" t="s">
        <v>26</v>
      </c>
      <c r="SGI1217" s="204">
        <v>7</v>
      </c>
      <c r="SGJ1217" s="204">
        <v>2</v>
      </c>
      <c r="SGK1217" s="205" t="s">
        <v>237</v>
      </c>
      <c r="SGL1217" s="206">
        <v>119</v>
      </c>
      <c r="SGM1217" s="110">
        <v>213</v>
      </c>
      <c r="SGN1217" s="147">
        <v>104.09399999999999</v>
      </c>
      <c r="SGO1217" s="109" t="s">
        <v>39</v>
      </c>
      <c r="SGP1217" s="256" t="s">
        <v>26</v>
      </c>
      <c r="SGQ1217" s="204">
        <v>7</v>
      </c>
      <c r="SGR1217" s="204">
        <v>2</v>
      </c>
      <c r="SGS1217" s="205" t="s">
        <v>237</v>
      </c>
      <c r="SGT1217" s="206">
        <v>119</v>
      </c>
      <c r="SGU1217" s="110">
        <v>213</v>
      </c>
      <c r="SGV1217" s="147">
        <v>104.09399999999999</v>
      </c>
      <c r="SGW1217" s="109" t="s">
        <v>39</v>
      </c>
      <c r="SGX1217" s="256" t="s">
        <v>26</v>
      </c>
      <c r="SGY1217" s="204">
        <v>7</v>
      </c>
      <c r="SGZ1217" s="204">
        <v>2</v>
      </c>
      <c r="SHA1217" s="205" t="s">
        <v>237</v>
      </c>
      <c r="SHB1217" s="206">
        <v>119</v>
      </c>
      <c r="SHC1217" s="110">
        <v>213</v>
      </c>
      <c r="SHD1217" s="147">
        <v>104.09399999999999</v>
      </c>
      <c r="SHE1217" s="109" t="s">
        <v>39</v>
      </c>
      <c r="SHF1217" s="256" t="s">
        <v>26</v>
      </c>
      <c r="SHG1217" s="204">
        <v>7</v>
      </c>
      <c r="SHH1217" s="204">
        <v>2</v>
      </c>
      <c r="SHI1217" s="205" t="s">
        <v>237</v>
      </c>
      <c r="SHJ1217" s="206">
        <v>119</v>
      </c>
      <c r="SHK1217" s="110">
        <v>213</v>
      </c>
      <c r="SHL1217" s="147">
        <v>104.09399999999999</v>
      </c>
      <c r="SHM1217" s="109" t="s">
        <v>39</v>
      </c>
      <c r="SHN1217" s="256" t="s">
        <v>26</v>
      </c>
      <c r="SHO1217" s="204">
        <v>7</v>
      </c>
      <c r="SHP1217" s="204">
        <v>2</v>
      </c>
      <c r="SHQ1217" s="205" t="s">
        <v>237</v>
      </c>
      <c r="SHR1217" s="206">
        <v>119</v>
      </c>
      <c r="SHS1217" s="110">
        <v>213</v>
      </c>
      <c r="SHT1217" s="147">
        <v>104.09399999999999</v>
      </c>
      <c r="SHU1217" s="109" t="s">
        <v>39</v>
      </c>
      <c r="SHV1217" s="256" t="s">
        <v>26</v>
      </c>
      <c r="SHW1217" s="204">
        <v>7</v>
      </c>
      <c r="SHX1217" s="204">
        <v>2</v>
      </c>
      <c r="SHY1217" s="205" t="s">
        <v>237</v>
      </c>
      <c r="SHZ1217" s="206">
        <v>119</v>
      </c>
      <c r="SIA1217" s="110">
        <v>213</v>
      </c>
      <c r="SIB1217" s="147">
        <v>104.09399999999999</v>
      </c>
      <c r="SIC1217" s="109" t="s">
        <v>39</v>
      </c>
      <c r="SID1217" s="256" t="s">
        <v>26</v>
      </c>
      <c r="SIE1217" s="204">
        <v>7</v>
      </c>
      <c r="SIF1217" s="204">
        <v>2</v>
      </c>
      <c r="SIG1217" s="205" t="s">
        <v>237</v>
      </c>
      <c r="SIH1217" s="206">
        <v>119</v>
      </c>
      <c r="SII1217" s="110">
        <v>213</v>
      </c>
      <c r="SIJ1217" s="147">
        <v>104.09399999999999</v>
      </c>
      <c r="SIK1217" s="109" t="s">
        <v>39</v>
      </c>
      <c r="SIL1217" s="256" t="s">
        <v>26</v>
      </c>
      <c r="SIM1217" s="204">
        <v>7</v>
      </c>
      <c r="SIN1217" s="204">
        <v>2</v>
      </c>
      <c r="SIO1217" s="205" t="s">
        <v>237</v>
      </c>
      <c r="SIP1217" s="206">
        <v>119</v>
      </c>
      <c r="SIQ1217" s="110">
        <v>213</v>
      </c>
      <c r="SIR1217" s="147">
        <v>104.09399999999999</v>
      </c>
      <c r="SIS1217" s="109" t="s">
        <v>39</v>
      </c>
      <c r="SIT1217" s="256" t="s">
        <v>26</v>
      </c>
      <c r="SIU1217" s="204">
        <v>7</v>
      </c>
      <c r="SIV1217" s="204">
        <v>2</v>
      </c>
      <c r="SIW1217" s="205" t="s">
        <v>237</v>
      </c>
      <c r="SIX1217" s="206">
        <v>119</v>
      </c>
      <c r="SIY1217" s="110">
        <v>213</v>
      </c>
      <c r="SIZ1217" s="147">
        <v>104.09399999999999</v>
      </c>
      <c r="SJA1217" s="109" t="s">
        <v>39</v>
      </c>
      <c r="SJB1217" s="256" t="s">
        <v>26</v>
      </c>
      <c r="SJC1217" s="204">
        <v>7</v>
      </c>
      <c r="SJD1217" s="204">
        <v>2</v>
      </c>
      <c r="SJE1217" s="205" t="s">
        <v>237</v>
      </c>
      <c r="SJF1217" s="206">
        <v>119</v>
      </c>
      <c r="SJG1217" s="110">
        <v>213</v>
      </c>
      <c r="SJH1217" s="147">
        <v>104.09399999999999</v>
      </c>
      <c r="SJI1217" s="109" t="s">
        <v>39</v>
      </c>
      <c r="SJJ1217" s="256" t="s">
        <v>26</v>
      </c>
      <c r="SJK1217" s="204">
        <v>7</v>
      </c>
      <c r="SJL1217" s="204">
        <v>2</v>
      </c>
      <c r="SJM1217" s="205" t="s">
        <v>237</v>
      </c>
      <c r="SJN1217" s="206">
        <v>119</v>
      </c>
      <c r="SJO1217" s="110">
        <v>213</v>
      </c>
      <c r="SJP1217" s="147">
        <v>104.09399999999999</v>
      </c>
      <c r="SJQ1217" s="109" t="s">
        <v>39</v>
      </c>
      <c r="SJR1217" s="256" t="s">
        <v>26</v>
      </c>
      <c r="SJS1217" s="204">
        <v>7</v>
      </c>
      <c r="SJT1217" s="204">
        <v>2</v>
      </c>
      <c r="SJU1217" s="205" t="s">
        <v>237</v>
      </c>
      <c r="SJV1217" s="206">
        <v>119</v>
      </c>
      <c r="SJW1217" s="110">
        <v>213</v>
      </c>
      <c r="SJX1217" s="147">
        <v>104.09399999999999</v>
      </c>
      <c r="SJY1217" s="109" t="s">
        <v>39</v>
      </c>
      <c r="SJZ1217" s="256" t="s">
        <v>26</v>
      </c>
      <c r="SKA1217" s="204">
        <v>7</v>
      </c>
      <c r="SKB1217" s="204">
        <v>2</v>
      </c>
      <c r="SKC1217" s="205" t="s">
        <v>237</v>
      </c>
      <c r="SKD1217" s="206">
        <v>119</v>
      </c>
      <c r="SKE1217" s="110">
        <v>213</v>
      </c>
      <c r="SKF1217" s="147">
        <v>104.09399999999999</v>
      </c>
      <c r="SKG1217" s="109" t="s">
        <v>39</v>
      </c>
      <c r="SKH1217" s="256" t="s">
        <v>26</v>
      </c>
      <c r="SKI1217" s="204">
        <v>7</v>
      </c>
      <c r="SKJ1217" s="204">
        <v>2</v>
      </c>
      <c r="SKK1217" s="205" t="s">
        <v>237</v>
      </c>
      <c r="SKL1217" s="206">
        <v>119</v>
      </c>
      <c r="SKM1217" s="110">
        <v>213</v>
      </c>
      <c r="SKN1217" s="147">
        <v>104.09399999999999</v>
      </c>
      <c r="SKO1217" s="109" t="s">
        <v>39</v>
      </c>
      <c r="SKP1217" s="256" t="s">
        <v>26</v>
      </c>
      <c r="SKQ1217" s="204">
        <v>7</v>
      </c>
      <c r="SKR1217" s="204">
        <v>2</v>
      </c>
      <c r="SKS1217" s="205" t="s">
        <v>237</v>
      </c>
      <c r="SKT1217" s="206">
        <v>119</v>
      </c>
      <c r="SKU1217" s="110">
        <v>213</v>
      </c>
      <c r="SKV1217" s="147">
        <v>104.09399999999999</v>
      </c>
      <c r="SKW1217" s="109" t="s">
        <v>39</v>
      </c>
      <c r="SKX1217" s="256" t="s">
        <v>26</v>
      </c>
      <c r="SKY1217" s="204">
        <v>7</v>
      </c>
      <c r="SKZ1217" s="204">
        <v>2</v>
      </c>
      <c r="SLA1217" s="205" t="s">
        <v>237</v>
      </c>
      <c r="SLB1217" s="206">
        <v>119</v>
      </c>
      <c r="SLC1217" s="110">
        <v>213</v>
      </c>
      <c r="SLD1217" s="147">
        <v>104.09399999999999</v>
      </c>
      <c r="SLE1217" s="109" t="s">
        <v>39</v>
      </c>
      <c r="SLF1217" s="256" t="s">
        <v>26</v>
      </c>
      <c r="SLG1217" s="204">
        <v>7</v>
      </c>
      <c r="SLH1217" s="204">
        <v>2</v>
      </c>
      <c r="SLI1217" s="205" t="s">
        <v>237</v>
      </c>
      <c r="SLJ1217" s="206">
        <v>119</v>
      </c>
      <c r="SLK1217" s="110">
        <v>213</v>
      </c>
      <c r="SLL1217" s="147">
        <v>104.09399999999999</v>
      </c>
      <c r="SLM1217" s="109" t="s">
        <v>39</v>
      </c>
      <c r="SLN1217" s="256" t="s">
        <v>26</v>
      </c>
      <c r="SLO1217" s="204">
        <v>7</v>
      </c>
      <c r="SLP1217" s="204">
        <v>2</v>
      </c>
      <c r="SLQ1217" s="205" t="s">
        <v>237</v>
      </c>
      <c r="SLR1217" s="206">
        <v>119</v>
      </c>
      <c r="SLS1217" s="110">
        <v>213</v>
      </c>
      <c r="SLT1217" s="147">
        <v>104.09399999999999</v>
      </c>
      <c r="SLU1217" s="109" t="s">
        <v>39</v>
      </c>
      <c r="SLV1217" s="256" t="s">
        <v>26</v>
      </c>
      <c r="SLW1217" s="204">
        <v>7</v>
      </c>
      <c r="SLX1217" s="204">
        <v>2</v>
      </c>
      <c r="SLY1217" s="205" t="s">
        <v>237</v>
      </c>
      <c r="SLZ1217" s="206">
        <v>119</v>
      </c>
      <c r="SMA1217" s="110">
        <v>213</v>
      </c>
      <c r="SMB1217" s="147">
        <v>104.09399999999999</v>
      </c>
      <c r="SMC1217" s="109" t="s">
        <v>39</v>
      </c>
      <c r="SMD1217" s="256" t="s">
        <v>26</v>
      </c>
      <c r="SME1217" s="204">
        <v>7</v>
      </c>
      <c r="SMF1217" s="204">
        <v>2</v>
      </c>
      <c r="SMG1217" s="205" t="s">
        <v>237</v>
      </c>
      <c r="SMH1217" s="206">
        <v>119</v>
      </c>
      <c r="SMI1217" s="110">
        <v>213</v>
      </c>
      <c r="SMJ1217" s="147">
        <v>104.09399999999999</v>
      </c>
      <c r="SMK1217" s="109" t="s">
        <v>39</v>
      </c>
      <c r="SML1217" s="256" t="s">
        <v>26</v>
      </c>
      <c r="SMM1217" s="204">
        <v>7</v>
      </c>
      <c r="SMN1217" s="204">
        <v>2</v>
      </c>
      <c r="SMO1217" s="205" t="s">
        <v>237</v>
      </c>
      <c r="SMP1217" s="206">
        <v>119</v>
      </c>
      <c r="SMQ1217" s="110">
        <v>213</v>
      </c>
      <c r="SMR1217" s="147">
        <v>104.09399999999999</v>
      </c>
      <c r="SMS1217" s="109" t="s">
        <v>39</v>
      </c>
      <c r="SMT1217" s="256" t="s">
        <v>26</v>
      </c>
      <c r="SMU1217" s="204">
        <v>7</v>
      </c>
      <c r="SMV1217" s="204">
        <v>2</v>
      </c>
      <c r="SMW1217" s="205" t="s">
        <v>237</v>
      </c>
      <c r="SMX1217" s="206">
        <v>119</v>
      </c>
      <c r="SMY1217" s="110">
        <v>213</v>
      </c>
      <c r="SMZ1217" s="147">
        <v>104.09399999999999</v>
      </c>
      <c r="SNA1217" s="109" t="s">
        <v>39</v>
      </c>
      <c r="SNB1217" s="256" t="s">
        <v>26</v>
      </c>
      <c r="SNC1217" s="204">
        <v>7</v>
      </c>
      <c r="SND1217" s="204">
        <v>2</v>
      </c>
      <c r="SNE1217" s="205" t="s">
        <v>237</v>
      </c>
      <c r="SNF1217" s="206">
        <v>119</v>
      </c>
      <c r="SNG1217" s="110">
        <v>213</v>
      </c>
      <c r="SNH1217" s="147">
        <v>104.09399999999999</v>
      </c>
      <c r="SNI1217" s="109" t="s">
        <v>39</v>
      </c>
      <c r="SNJ1217" s="256" t="s">
        <v>26</v>
      </c>
      <c r="SNK1217" s="204">
        <v>7</v>
      </c>
      <c r="SNL1217" s="204">
        <v>2</v>
      </c>
      <c r="SNM1217" s="205" t="s">
        <v>237</v>
      </c>
      <c r="SNN1217" s="206">
        <v>119</v>
      </c>
      <c r="SNO1217" s="110">
        <v>213</v>
      </c>
      <c r="SNP1217" s="147">
        <v>104.09399999999999</v>
      </c>
      <c r="SNQ1217" s="109" t="s">
        <v>39</v>
      </c>
      <c r="SNR1217" s="256" t="s">
        <v>26</v>
      </c>
      <c r="SNS1217" s="204">
        <v>7</v>
      </c>
      <c r="SNT1217" s="204">
        <v>2</v>
      </c>
      <c r="SNU1217" s="205" t="s">
        <v>237</v>
      </c>
      <c r="SNV1217" s="206">
        <v>119</v>
      </c>
      <c r="SNW1217" s="110">
        <v>213</v>
      </c>
      <c r="SNX1217" s="147">
        <v>104.09399999999999</v>
      </c>
      <c r="SNY1217" s="109" t="s">
        <v>39</v>
      </c>
      <c r="SNZ1217" s="256" t="s">
        <v>26</v>
      </c>
      <c r="SOA1217" s="204">
        <v>7</v>
      </c>
      <c r="SOB1217" s="204">
        <v>2</v>
      </c>
      <c r="SOC1217" s="205" t="s">
        <v>237</v>
      </c>
      <c r="SOD1217" s="206">
        <v>119</v>
      </c>
      <c r="SOE1217" s="110">
        <v>213</v>
      </c>
      <c r="SOF1217" s="147">
        <v>104.09399999999999</v>
      </c>
      <c r="SOG1217" s="109" t="s">
        <v>39</v>
      </c>
      <c r="SOH1217" s="256" t="s">
        <v>26</v>
      </c>
      <c r="SOI1217" s="204">
        <v>7</v>
      </c>
      <c r="SOJ1217" s="204">
        <v>2</v>
      </c>
      <c r="SOK1217" s="205" t="s">
        <v>237</v>
      </c>
      <c r="SOL1217" s="206">
        <v>119</v>
      </c>
      <c r="SOM1217" s="110">
        <v>213</v>
      </c>
      <c r="SON1217" s="147">
        <v>104.09399999999999</v>
      </c>
      <c r="SOO1217" s="109" t="s">
        <v>39</v>
      </c>
      <c r="SOP1217" s="256" t="s">
        <v>26</v>
      </c>
      <c r="SOQ1217" s="204">
        <v>7</v>
      </c>
      <c r="SOR1217" s="204">
        <v>2</v>
      </c>
      <c r="SOS1217" s="205" t="s">
        <v>237</v>
      </c>
      <c r="SOT1217" s="206">
        <v>119</v>
      </c>
      <c r="SOU1217" s="110">
        <v>213</v>
      </c>
      <c r="SOV1217" s="147">
        <v>104.09399999999999</v>
      </c>
      <c r="SOW1217" s="109" t="s">
        <v>39</v>
      </c>
      <c r="SOX1217" s="256" t="s">
        <v>26</v>
      </c>
      <c r="SOY1217" s="204">
        <v>7</v>
      </c>
      <c r="SOZ1217" s="204">
        <v>2</v>
      </c>
      <c r="SPA1217" s="205" t="s">
        <v>237</v>
      </c>
      <c r="SPB1217" s="206">
        <v>119</v>
      </c>
      <c r="SPC1217" s="110">
        <v>213</v>
      </c>
      <c r="SPD1217" s="147">
        <v>104.09399999999999</v>
      </c>
      <c r="SPE1217" s="109" t="s">
        <v>39</v>
      </c>
      <c r="SPF1217" s="256" t="s">
        <v>26</v>
      </c>
      <c r="SPG1217" s="204">
        <v>7</v>
      </c>
      <c r="SPH1217" s="204">
        <v>2</v>
      </c>
      <c r="SPI1217" s="205" t="s">
        <v>237</v>
      </c>
      <c r="SPJ1217" s="206">
        <v>119</v>
      </c>
      <c r="SPK1217" s="110">
        <v>213</v>
      </c>
      <c r="SPL1217" s="147">
        <v>104.09399999999999</v>
      </c>
      <c r="SPM1217" s="109" t="s">
        <v>39</v>
      </c>
      <c r="SPN1217" s="256" t="s">
        <v>26</v>
      </c>
      <c r="SPO1217" s="204">
        <v>7</v>
      </c>
      <c r="SPP1217" s="204">
        <v>2</v>
      </c>
      <c r="SPQ1217" s="205" t="s">
        <v>237</v>
      </c>
      <c r="SPR1217" s="206">
        <v>119</v>
      </c>
      <c r="SPS1217" s="110">
        <v>213</v>
      </c>
      <c r="SPT1217" s="147">
        <v>104.09399999999999</v>
      </c>
      <c r="SPU1217" s="109" t="s">
        <v>39</v>
      </c>
      <c r="SPV1217" s="256" t="s">
        <v>26</v>
      </c>
      <c r="SPW1217" s="204">
        <v>7</v>
      </c>
      <c r="SPX1217" s="204">
        <v>2</v>
      </c>
      <c r="SPY1217" s="205" t="s">
        <v>237</v>
      </c>
      <c r="SPZ1217" s="206">
        <v>119</v>
      </c>
      <c r="SQA1217" s="110">
        <v>213</v>
      </c>
      <c r="SQB1217" s="147">
        <v>104.09399999999999</v>
      </c>
      <c r="SQC1217" s="109" t="s">
        <v>39</v>
      </c>
      <c r="SQD1217" s="256" t="s">
        <v>26</v>
      </c>
      <c r="SQE1217" s="204">
        <v>7</v>
      </c>
      <c r="SQF1217" s="204">
        <v>2</v>
      </c>
      <c r="SQG1217" s="205" t="s">
        <v>237</v>
      </c>
      <c r="SQH1217" s="206">
        <v>119</v>
      </c>
      <c r="SQI1217" s="110">
        <v>213</v>
      </c>
      <c r="SQJ1217" s="147">
        <v>104.09399999999999</v>
      </c>
      <c r="SQK1217" s="109" t="s">
        <v>39</v>
      </c>
      <c r="SQL1217" s="256" t="s">
        <v>26</v>
      </c>
      <c r="SQM1217" s="204">
        <v>7</v>
      </c>
      <c r="SQN1217" s="204">
        <v>2</v>
      </c>
      <c r="SQO1217" s="205" t="s">
        <v>237</v>
      </c>
      <c r="SQP1217" s="206">
        <v>119</v>
      </c>
      <c r="SQQ1217" s="110">
        <v>213</v>
      </c>
      <c r="SQR1217" s="147">
        <v>104.09399999999999</v>
      </c>
      <c r="SQS1217" s="109" t="s">
        <v>39</v>
      </c>
      <c r="SQT1217" s="256" t="s">
        <v>26</v>
      </c>
      <c r="SQU1217" s="204">
        <v>7</v>
      </c>
      <c r="SQV1217" s="204">
        <v>2</v>
      </c>
      <c r="SQW1217" s="205" t="s">
        <v>237</v>
      </c>
      <c r="SQX1217" s="206">
        <v>119</v>
      </c>
      <c r="SQY1217" s="110">
        <v>213</v>
      </c>
      <c r="SQZ1217" s="147">
        <v>104.09399999999999</v>
      </c>
      <c r="SRA1217" s="109" t="s">
        <v>39</v>
      </c>
      <c r="SRB1217" s="256" t="s">
        <v>26</v>
      </c>
      <c r="SRC1217" s="204">
        <v>7</v>
      </c>
      <c r="SRD1217" s="204">
        <v>2</v>
      </c>
      <c r="SRE1217" s="205" t="s">
        <v>237</v>
      </c>
      <c r="SRF1217" s="206">
        <v>119</v>
      </c>
      <c r="SRG1217" s="110">
        <v>213</v>
      </c>
      <c r="SRH1217" s="147">
        <v>104.09399999999999</v>
      </c>
      <c r="SRI1217" s="109" t="s">
        <v>39</v>
      </c>
      <c r="SRJ1217" s="256" t="s">
        <v>26</v>
      </c>
      <c r="SRK1217" s="204">
        <v>7</v>
      </c>
      <c r="SRL1217" s="204">
        <v>2</v>
      </c>
      <c r="SRM1217" s="205" t="s">
        <v>237</v>
      </c>
      <c r="SRN1217" s="206">
        <v>119</v>
      </c>
      <c r="SRO1217" s="110">
        <v>213</v>
      </c>
      <c r="SRP1217" s="147">
        <v>104.09399999999999</v>
      </c>
      <c r="SRQ1217" s="109" t="s">
        <v>39</v>
      </c>
      <c r="SRR1217" s="256" t="s">
        <v>26</v>
      </c>
      <c r="SRS1217" s="204">
        <v>7</v>
      </c>
      <c r="SRT1217" s="204">
        <v>2</v>
      </c>
      <c r="SRU1217" s="205" t="s">
        <v>237</v>
      </c>
      <c r="SRV1217" s="206">
        <v>119</v>
      </c>
      <c r="SRW1217" s="110">
        <v>213</v>
      </c>
      <c r="SRX1217" s="147">
        <v>104.09399999999999</v>
      </c>
      <c r="SRY1217" s="109" t="s">
        <v>39</v>
      </c>
      <c r="SRZ1217" s="256" t="s">
        <v>26</v>
      </c>
      <c r="SSA1217" s="204">
        <v>7</v>
      </c>
      <c r="SSB1217" s="204">
        <v>2</v>
      </c>
      <c r="SSC1217" s="205" t="s">
        <v>237</v>
      </c>
      <c r="SSD1217" s="206">
        <v>119</v>
      </c>
      <c r="SSE1217" s="110">
        <v>213</v>
      </c>
      <c r="SSF1217" s="147">
        <v>104.09399999999999</v>
      </c>
      <c r="SSG1217" s="109" t="s">
        <v>39</v>
      </c>
      <c r="SSH1217" s="256" t="s">
        <v>26</v>
      </c>
      <c r="SSI1217" s="204">
        <v>7</v>
      </c>
      <c r="SSJ1217" s="204">
        <v>2</v>
      </c>
      <c r="SSK1217" s="205" t="s">
        <v>237</v>
      </c>
      <c r="SSL1217" s="206">
        <v>119</v>
      </c>
      <c r="SSM1217" s="110">
        <v>213</v>
      </c>
      <c r="SSN1217" s="147">
        <v>104.09399999999999</v>
      </c>
      <c r="SSO1217" s="109" t="s">
        <v>39</v>
      </c>
      <c r="SSP1217" s="256" t="s">
        <v>26</v>
      </c>
      <c r="SSQ1217" s="204">
        <v>7</v>
      </c>
      <c r="SSR1217" s="204">
        <v>2</v>
      </c>
      <c r="SSS1217" s="205" t="s">
        <v>237</v>
      </c>
      <c r="SST1217" s="206">
        <v>119</v>
      </c>
      <c r="SSU1217" s="110">
        <v>213</v>
      </c>
      <c r="SSV1217" s="147">
        <v>104.09399999999999</v>
      </c>
      <c r="SSW1217" s="109" t="s">
        <v>39</v>
      </c>
      <c r="SSX1217" s="256" t="s">
        <v>26</v>
      </c>
      <c r="SSY1217" s="204">
        <v>7</v>
      </c>
      <c r="SSZ1217" s="204">
        <v>2</v>
      </c>
      <c r="STA1217" s="205" t="s">
        <v>237</v>
      </c>
      <c r="STB1217" s="206">
        <v>119</v>
      </c>
      <c r="STC1217" s="110">
        <v>213</v>
      </c>
      <c r="STD1217" s="147">
        <v>104.09399999999999</v>
      </c>
      <c r="STE1217" s="109" t="s">
        <v>39</v>
      </c>
      <c r="STF1217" s="256" t="s">
        <v>26</v>
      </c>
      <c r="STG1217" s="204">
        <v>7</v>
      </c>
      <c r="STH1217" s="204">
        <v>2</v>
      </c>
      <c r="STI1217" s="205" t="s">
        <v>237</v>
      </c>
      <c r="STJ1217" s="206">
        <v>119</v>
      </c>
      <c r="STK1217" s="110">
        <v>213</v>
      </c>
      <c r="STL1217" s="147">
        <v>104.09399999999999</v>
      </c>
      <c r="STM1217" s="109" t="s">
        <v>39</v>
      </c>
      <c r="STN1217" s="256" t="s">
        <v>26</v>
      </c>
      <c r="STO1217" s="204">
        <v>7</v>
      </c>
      <c r="STP1217" s="204">
        <v>2</v>
      </c>
      <c r="STQ1217" s="205" t="s">
        <v>237</v>
      </c>
      <c r="STR1217" s="206">
        <v>119</v>
      </c>
      <c r="STS1217" s="110">
        <v>213</v>
      </c>
      <c r="STT1217" s="147">
        <v>104.09399999999999</v>
      </c>
      <c r="STU1217" s="109" t="s">
        <v>39</v>
      </c>
      <c r="STV1217" s="256" t="s">
        <v>26</v>
      </c>
      <c r="STW1217" s="204">
        <v>7</v>
      </c>
      <c r="STX1217" s="204">
        <v>2</v>
      </c>
      <c r="STY1217" s="205" t="s">
        <v>237</v>
      </c>
      <c r="STZ1217" s="206">
        <v>119</v>
      </c>
      <c r="SUA1217" s="110">
        <v>213</v>
      </c>
      <c r="SUB1217" s="147">
        <v>104.09399999999999</v>
      </c>
      <c r="SUC1217" s="109" t="s">
        <v>39</v>
      </c>
      <c r="SUD1217" s="256" t="s">
        <v>26</v>
      </c>
      <c r="SUE1217" s="204">
        <v>7</v>
      </c>
      <c r="SUF1217" s="204">
        <v>2</v>
      </c>
      <c r="SUG1217" s="205" t="s">
        <v>237</v>
      </c>
      <c r="SUH1217" s="206">
        <v>119</v>
      </c>
      <c r="SUI1217" s="110">
        <v>213</v>
      </c>
      <c r="SUJ1217" s="147">
        <v>104.09399999999999</v>
      </c>
      <c r="SUK1217" s="109" t="s">
        <v>39</v>
      </c>
      <c r="SUL1217" s="256" t="s">
        <v>26</v>
      </c>
      <c r="SUM1217" s="204">
        <v>7</v>
      </c>
      <c r="SUN1217" s="204">
        <v>2</v>
      </c>
      <c r="SUO1217" s="205" t="s">
        <v>237</v>
      </c>
      <c r="SUP1217" s="206">
        <v>119</v>
      </c>
      <c r="SUQ1217" s="110">
        <v>213</v>
      </c>
      <c r="SUR1217" s="147">
        <v>104.09399999999999</v>
      </c>
      <c r="SUS1217" s="109" t="s">
        <v>39</v>
      </c>
      <c r="SUT1217" s="256" t="s">
        <v>26</v>
      </c>
      <c r="SUU1217" s="204">
        <v>7</v>
      </c>
      <c r="SUV1217" s="204">
        <v>2</v>
      </c>
      <c r="SUW1217" s="205" t="s">
        <v>237</v>
      </c>
      <c r="SUX1217" s="206">
        <v>119</v>
      </c>
      <c r="SUY1217" s="110">
        <v>213</v>
      </c>
      <c r="SUZ1217" s="147">
        <v>104.09399999999999</v>
      </c>
      <c r="SVA1217" s="109" t="s">
        <v>39</v>
      </c>
      <c r="SVB1217" s="256" t="s">
        <v>26</v>
      </c>
      <c r="SVC1217" s="204">
        <v>7</v>
      </c>
      <c r="SVD1217" s="204">
        <v>2</v>
      </c>
      <c r="SVE1217" s="205" t="s">
        <v>237</v>
      </c>
      <c r="SVF1217" s="206">
        <v>119</v>
      </c>
      <c r="SVG1217" s="110">
        <v>213</v>
      </c>
      <c r="SVH1217" s="147">
        <v>104.09399999999999</v>
      </c>
      <c r="SVI1217" s="109" t="s">
        <v>39</v>
      </c>
      <c r="SVJ1217" s="256" t="s">
        <v>26</v>
      </c>
      <c r="SVK1217" s="204">
        <v>7</v>
      </c>
      <c r="SVL1217" s="204">
        <v>2</v>
      </c>
      <c r="SVM1217" s="205" t="s">
        <v>237</v>
      </c>
      <c r="SVN1217" s="206">
        <v>119</v>
      </c>
      <c r="SVO1217" s="110">
        <v>213</v>
      </c>
      <c r="SVP1217" s="147">
        <v>104.09399999999999</v>
      </c>
      <c r="SVQ1217" s="109" t="s">
        <v>39</v>
      </c>
      <c r="SVR1217" s="256" t="s">
        <v>26</v>
      </c>
      <c r="SVS1217" s="204">
        <v>7</v>
      </c>
      <c r="SVT1217" s="204">
        <v>2</v>
      </c>
      <c r="SVU1217" s="205" t="s">
        <v>237</v>
      </c>
      <c r="SVV1217" s="206">
        <v>119</v>
      </c>
      <c r="SVW1217" s="110">
        <v>213</v>
      </c>
      <c r="SVX1217" s="147">
        <v>104.09399999999999</v>
      </c>
      <c r="SVY1217" s="109" t="s">
        <v>39</v>
      </c>
      <c r="SVZ1217" s="256" t="s">
        <v>26</v>
      </c>
      <c r="SWA1217" s="204">
        <v>7</v>
      </c>
      <c r="SWB1217" s="204">
        <v>2</v>
      </c>
      <c r="SWC1217" s="205" t="s">
        <v>237</v>
      </c>
      <c r="SWD1217" s="206">
        <v>119</v>
      </c>
      <c r="SWE1217" s="110">
        <v>213</v>
      </c>
      <c r="SWF1217" s="147">
        <v>104.09399999999999</v>
      </c>
      <c r="SWG1217" s="109" t="s">
        <v>39</v>
      </c>
      <c r="SWH1217" s="256" t="s">
        <v>26</v>
      </c>
      <c r="SWI1217" s="204">
        <v>7</v>
      </c>
      <c r="SWJ1217" s="204">
        <v>2</v>
      </c>
      <c r="SWK1217" s="205" t="s">
        <v>237</v>
      </c>
      <c r="SWL1217" s="206">
        <v>119</v>
      </c>
      <c r="SWM1217" s="110">
        <v>213</v>
      </c>
      <c r="SWN1217" s="147">
        <v>104.09399999999999</v>
      </c>
      <c r="SWO1217" s="109" t="s">
        <v>39</v>
      </c>
      <c r="SWP1217" s="256" t="s">
        <v>26</v>
      </c>
      <c r="SWQ1217" s="204">
        <v>7</v>
      </c>
      <c r="SWR1217" s="204">
        <v>2</v>
      </c>
      <c r="SWS1217" s="205" t="s">
        <v>237</v>
      </c>
      <c r="SWT1217" s="206">
        <v>119</v>
      </c>
      <c r="SWU1217" s="110">
        <v>213</v>
      </c>
      <c r="SWV1217" s="147">
        <v>104.09399999999999</v>
      </c>
      <c r="SWW1217" s="109" t="s">
        <v>39</v>
      </c>
      <c r="SWX1217" s="256" t="s">
        <v>26</v>
      </c>
      <c r="SWY1217" s="204">
        <v>7</v>
      </c>
      <c r="SWZ1217" s="204">
        <v>2</v>
      </c>
      <c r="SXA1217" s="205" t="s">
        <v>237</v>
      </c>
      <c r="SXB1217" s="206">
        <v>119</v>
      </c>
      <c r="SXC1217" s="110">
        <v>213</v>
      </c>
      <c r="SXD1217" s="147">
        <v>104.09399999999999</v>
      </c>
      <c r="SXE1217" s="109" t="s">
        <v>39</v>
      </c>
      <c r="SXF1217" s="256" t="s">
        <v>26</v>
      </c>
      <c r="SXG1217" s="204">
        <v>7</v>
      </c>
      <c r="SXH1217" s="204">
        <v>2</v>
      </c>
      <c r="SXI1217" s="205" t="s">
        <v>237</v>
      </c>
      <c r="SXJ1217" s="206">
        <v>119</v>
      </c>
      <c r="SXK1217" s="110">
        <v>213</v>
      </c>
      <c r="SXL1217" s="147">
        <v>104.09399999999999</v>
      </c>
      <c r="SXM1217" s="109" t="s">
        <v>39</v>
      </c>
      <c r="SXN1217" s="256" t="s">
        <v>26</v>
      </c>
      <c r="SXO1217" s="204">
        <v>7</v>
      </c>
      <c r="SXP1217" s="204">
        <v>2</v>
      </c>
      <c r="SXQ1217" s="205" t="s">
        <v>237</v>
      </c>
      <c r="SXR1217" s="206">
        <v>119</v>
      </c>
      <c r="SXS1217" s="110">
        <v>213</v>
      </c>
      <c r="SXT1217" s="147">
        <v>104.09399999999999</v>
      </c>
      <c r="SXU1217" s="109" t="s">
        <v>39</v>
      </c>
      <c r="SXV1217" s="256" t="s">
        <v>26</v>
      </c>
      <c r="SXW1217" s="204">
        <v>7</v>
      </c>
      <c r="SXX1217" s="204">
        <v>2</v>
      </c>
      <c r="SXY1217" s="205" t="s">
        <v>237</v>
      </c>
      <c r="SXZ1217" s="206">
        <v>119</v>
      </c>
      <c r="SYA1217" s="110">
        <v>213</v>
      </c>
      <c r="SYB1217" s="147">
        <v>104.09399999999999</v>
      </c>
      <c r="SYC1217" s="109" t="s">
        <v>39</v>
      </c>
      <c r="SYD1217" s="256" t="s">
        <v>26</v>
      </c>
      <c r="SYE1217" s="204">
        <v>7</v>
      </c>
      <c r="SYF1217" s="204">
        <v>2</v>
      </c>
      <c r="SYG1217" s="205" t="s">
        <v>237</v>
      </c>
      <c r="SYH1217" s="206">
        <v>119</v>
      </c>
      <c r="SYI1217" s="110">
        <v>213</v>
      </c>
      <c r="SYJ1217" s="147">
        <v>104.09399999999999</v>
      </c>
      <c r="SYK1217" s="109" t="s">
        <v>39</v>
      </c>
      <c r="SYL1217" s="256" t="s">
        <v>26</v>
      </c>
      <c r="SYM1217" s="204">
        <v>7</v>
      </c>
      <c r="SYN1217" s="204">
        <v>2</v>
      </c>
      <c r="SYO1217" s="205" t="s">
        <v>237</v>
      </c>
      <c r="SYP1217" s="206">
        <v>119</v>
      </c>
      <c r="SYQ1217" s="110">
        <v>213</v>
      </c>
      <c r="SYR1217" s="147">
        <v>104.09399999999999</v>
      </c>
      <c r="SYS1217" s="109" t="s">
        <v>39</v>
      </c>
      <c r="SYT1217" s="256" t="s">
        <v>26</v>
      </c>
      <c r="SYU1217" s="204">
        <v>7</v>
      </c>
      <c r="SYV1217" s="204">
        <v>2</v>
      </c>
      <c r="SYW1217" s="205" t="s">
        <v>237</v>
      </c>
      <c r="SYX1217" s="206">
        <v>119</v>
      </c>
      <c r="SYY1217" s="110">
        <v>213</v>
      </c>
      <c r="SYZ1217" s="147">
        <v>104.09399999999999</v>
      </c>
      <c r="SZA1217" s="109" t="s">
        <v>39</v>
      </c>
      <c r="SZB1217" s="256" t="s">
        <v>26</v>
      </c>
      <c r="SZC1217" s="204">
        <v>7</v>
      </c>
      <c r="SZD1217" s="204">
        <v>2</v>
      </c>
      <c r="SZE1217" s="205" t="s">
        <v>237</v>
      </c>
      <c r="SZF1217" s="206">
        <v>119</v>
      </c>
      <c r="SZG1217" s="110">
        <v>213</v>
      </c>
      <c r="SZH1217" s="147">
        <v>104.09399999999999</v>
      </c>
      <c r="SZI1217" s="109" t="s">
        <v>39</v>
      </c>
      <c r="SZJ1217" s="256" t="s">
        <v>26</v>
      </c>
      <c r="SZK1217" s="204">
        <v>7</v>
      </c>
      <c r="SZL1217" s="204">
        <v>2</v>
      </c>
      <c r="SZM1217" s="205" t="s">
        <v>237</v>
      </c>
      <c r="SZN1217" s="206">
        <v>119</v>
      </c>
      <c r="SZO1217" s="110">
        <v>213</v>
      </c>
      <c r="SZP1217" s="147">
        <v>104.09399999999999</v>
      </c>
      <c r="SZQ1217" s="109" t="s">
        <v>39</v>
      </c>
      <c r="SZR1217" s="256" t="s">
        <v>26</v>
      </c>
      <c r="SZS1217" s="204">
        <v>7</v>
      </c>
      <c r="SZT1217" s="204">
        <v>2</v>
      </c>
      <c r="SZU1217" s="205" t="s">
        <v>237</v>
      </c>
      <c r="SZV1217" s="206">
        <v>119</v>
      </c>
      <c r="SZW1217" s="110">
        <v>213</v>
      </c>
      <c r="SZX1217" s="147">
        <v>104.09399999999999</v>
      </c>
      <c r="SZY1217" s="109" t="s">
        <v>39</v>
      </c>
      <c r="SZZ1217" s="256" t="s">
        <v>26</v>
      </c>
      <c r="TAA1217" s="204">
        <v>7</v>
      </c>
      <c r="TAB1217" s="204">
        <v>2</v>
      </c>
      <c r="TAC1217" s="205" t="s">
        <v>237</v>
      </c>
      <c r="TAD1217" s="206">
        <v>119</v>
      </c>
      <c r="TAE1217" s="110">
        <v>213</v>
      </c>
      <c r="TAF1217" s="147">
        <v>104.09399999999999</v>
      </c>
      <c r="TAG1217" s="109" t="s">
        <v>39</v>
      </c>
      <c r="TAH1217" s="256" t="s">
        <v>26</v>
      </c>
      <c r="TAI1217" s="204">
        <v>7</v>
      </c>
      <c r="TAJ1217" s="204">
        <v>2</v>
      </c>
      <c r="TAK1217" s="205" t="s">
        <v>237</v>
      </c>
      <c r="TAL1217" s="206">
        <v>119</v>
      </c>
      <c r="TAM1217" s="110">
        <v>213</v>
      </c>
      <c r="TAN1217" s="147">
        <v>104.09399999999999</v>
      </c>
      <c r="TAO1217" s="109" t="s">
        <v>39</v>
      </c>
      <c r="TAP1217" s="256" t="s">
        <v>26</v>
      </c>
      <c r="TAQ1217" s="204">
        <v>7</v>
      </c>
      <c r="TAR1217" s="204">
        <v>2</v>
      </c>
      <c r="TAS1217" s="205" t="s">
        <v>237</v>
      </c>
      <c r="TAT1217" s="206">
        <v>119</v>
      </c>
      <c r="TAU1217" s="110">
        <v>213</v>
      </c>
      <c r="TAV1217" s="147">
        <v>104.09399999999999</v>
      </c>
      <c r="TAW1217" s="109" t="s">
        <v>39</v>
      </c>
      <c r="TAX1217" s="256" t="s">
        <v>26</v>
      </c>
      <c r="TAY1217" s="204">
        <v>7</v>
      </c>
      <c r="TAZ1217" s="204">
        <v>2</v>
      </c>
      <c r="TBA1217" s="205" t="s">
        <v>237</v>
      </c>
      <c r="TBB1217" s="206">
        <v>119</v>
      </c>
      <c r="TBC1217" s="110">
        <v>213</v>
      </c>
      <c r="TBD1217" s="147">
        <v>104.09399999999999</v>
      </c>
      <c r="TBE1217" s="109" t="s">
        <v>39</v>
      </c>
      <c r="TBF1217" s="256" t="s">
        <v>26</v>
      </c>
      <c r="TBG1217" s="204">
        <v>7</v>
      </c>
      <c r="TBH1217" s="204">
        <v>2</v>
      </c>
      <c r="TBI1217" s="205" t="s">
        <v>237</v>
      </c>
      <c r="TBJ1217" s="206">
        <v>119</v>
      </c>
      <c r="TBK1217" s="110">
        <v>213</v>
      </c>
      <c r="TBL1217" s="147">
        <v>104.09399999999999</v>
      </c>
      <c r="TBM1217" s="109" t="s">
        <v>39</v>
      </c>
      <c r="TBN1217" s="256" t="s">
        <v>26</v>
      </c>
      <c r="TBO1217" s="204">
        <v>7</v>
      </c>
      <c r="TBP1217" s="204">
        <v>2</v>
      </c>
      <c r="TBQ1217" s="205" t="s">
        <v>237</v>
      </c>
      <c r="TBR1217" s="206">
        <v>119</v>
      </c>
      <c r="TBS1217" s="110">
        <v>213</v>
      </c>
      <c r="TBT1217" s="147">
        <v>104.09399999999999</v>
      </c>
      <c r="TBU1217" s="109" t="s">
        <v>39</v>
      </c>
      <c r="TBV1217" s="256" t="s">
        <v>26</v>
      </c>
      <c r="TBW1217" s="204">
        <v>7</v>
      </c>
      <c r="TBX1217" s="204">
        <v>2</v>
      </c>
      <c r="TBY1217" s="205" t="s">
        <v>237</v>
      </c>
      <c r="TBZ1217" s="206">
        <v>119</v>
      </c>
      <c r="TCA1217" s="110">
        <v>213</v>
      </c>
      <c r="TCB1217" s="147">
        <v>104.09399999999999</v>
      </c>
      <c r="TCC1217" s="109" t="s">
        <v>39</v>
      </c>
      <c r="TCD1217" s="256" t="s">
        <v>26</v>
      </c>
      <c r="TCE1217" s="204">
        <v>7</v>
      </c>
      <c r="TCF1217" s="204">
        <v>2</v>
      </c>
      <c r="TCG1217" s="205" t="s">
        <v>237</v>
      </c>
      <c r="TCH1217" s="206">
        <v>119</v>
      </c>
      <c r="TCI1217" s="110">
        <v>213</v>
      </c>
      <c r="TCJ1217" s="147">
        <v>104.09399999999999</v>
      </c>
      <c r="TCK1217" s="109" t="s">
        <v>39</v>
      </c>
      <c r="TCL1217" s="256" t="s">
        <v>26</v>
      </c>
      <c r="TCM1217" s="204">
        <v>7</v>
      </c>
      <c r="TCN1217" s="204">
        <v>2</v>
      </c>
      <c r="TCO1217" s="205" t="s">
        <v>237</v>
      </c>
      <c r="TCP1217" s="206">
        <v>119</v>
      </c>
      <c r="TCQ1217" s="110">
        <v>213</v>
      </c>
      <c r="TCR1217" s="147">
        <v>104.09399999999999</v>
      </c>
      <c r="TCS1217" s="109" t="s">
        <v>39</v>
      </c>
      <c r="TCT1217" s="256" t="s">
        <v>26</v>
      </c>
      <c r="TCU1217" s="204">
        <v>7</v>
      </c>
      <c r="TCV1217" s="204">
        <v>2</v>
      </c>
      <c r="TCW1217" s="205" t="s">
        <v>237</v>
      </c>
      <c r="TCX1217" s="206">
        <v>119</v>
      </c>
      <c r="TCY1217" s="110">
        <v>213</v>
      </c>
      <c r="TCZ1217" s="147">
        <v>104.09399999999999</v>
      </c>
      <c r="TDA1217" s="109" t="s">
        <v>39</v>
      </c>
      <c r="TDB1217" s="256" t="s">
        <v>26</v>
      </c>
      <c r="TDC1217" s="204">
        <v>7</v>
      </c>
      <c r="TDD1217" s="204">
        <v>2</v>
      </c>
      <c r="TDE1217" s="205" t="s">
        <v>237</v>
      </c>
      <c r="TDF1217" s="206">
        <v>119</v>
      </c>
      <c r="TDG1217" s="110">
        <v>213</v>
      </c>
      <c r="TDH1217" s="147">
        <v>104.09399999999999</v>
      </c>
      <c r="TDI1217" s="109" t="s">
        <v>39</v>
      </c>
      <c r="TDJ1217" s="256" t="s">
        <v>26</v>
      </c>
      <c r="TDK1217" s="204">
        <v>7</v>
      </c>
      <c r="TDL1217" s="204">
        <v>2</v>
      </c>
      <c r="TDM1217" s="205" t="s">
        <v>237</v>
      </c>
      <c r="TDN1217" s="206">
        <v>119</v>
      </c>
      <c r="TDO1217" s="110">
        <v>213</v>
      </c>
      <c r="TDP1217" s="147">
        <v>104.09399999999999</v>
      </c>
      <c r="TDQ1217" s="109" t="s">
        <v>39</v>
      </c>
      <c r="TDR1217" s="256" t="s">
        <v>26</v>
      </c>
      <c r="TDS1217" s="204">
        <v>7</v>
      </c>
      <c r="TDT1217" s="204">
        <v>2</v>
      </c>
      <c r="TDU1217" s="205" t="s">
        <v>237</v>
      </c>
      <c r="TDV1217" s="206">
        <v>119</v>
      </c>
      <c r="TDW1217" s="110">
        <v>213</v>
      </c>
      <c r="TDX1217" s="147">
        <v>104.09399999999999</v>
      </c>
      <c r="TDY1217" s="109" t="s">
        <v>39</v>
      </c>
      <c r="TDZ1217" s="256" t="s">
        <v>26</v>
      </c>
      <c r="TEA1217" s="204">
        <v>7</v>
      </c>
      <c r="TEB1217" s="204">
        <v>2</v>
      </c>
      <c r="TEC1217" s="205" t="s">
        <v>237</v>
      </c>
      <c r="TED1217" s="206">
        <v>119</v>
      </c>
      <c r="TEE1217" s="110">
        <v>213</v>
      </c>
      <c r="TEF1217" s="147">
        <v>104.09399999999999</v>
      </c>
      <c r="TEG1217" s="109" t="s">
        <v>39</v>
      </c>
      <c r="TEH1217" s="256" t="s">
        <v>26</v>
      </c>
      <c r="TEI1217" s="204">
        <v>7</v>
      </c>
      <c r="TEJ1217" s="204">
        <v>2</v>
      </c>
      <c r="TEK1217" s="205" t="s">
        <v>237</v>
      </c>
      <c r="TEL1217" s="206">
        <v>119</v>
      </c>
      <c r="TEM1217" s="110">
        <v>213</v>
      </c>
      <c r="TEN1217" s="147">
        <v>104.09399999999999</v>
      </c>
      <c r="TEO1217" s="109" t="s">
        <v>39</v>
      </c>
      <c r="TEP1217" s="256" t="s">
        <v>26</v>
      </c>
      <c r="TEQ1217" s="204">
        <v>7</v>
      </c>
      <c r="TER1217" s="204">
        <v>2</v>
      </c>
      <c r="TES1217" s="205" t="s">
        <v>237</v>
      </c>
      <c r="TET1217" s="206">
        <v>119</v>
      </c>
      <c r="TEU1217" s="110">
        <v>213</v>
      </c>
      <c r="TEV1217" s="147">
        <v>104.09399999999999</v>
      </c>
      <c r="TEW1217" s="109" t="s">
        <v>39</v>
      </c>
      <c r="TEX1217" s="256" t="s">
        <v>26</v>
      </c>
      <c r="TEY1217" s="204">
        <v>7</v>
      </c>
      <c r="TEZ1217" s="204">
        <v>2</v>
      </c>
      <c r="TFA1217" s="205" t="s">
        <v>237</v>
      </c>
      <c r="TFB1217" s="206">
        <v>119</v>
      </c>
      <c r="TFC1217" s="110">
        <v>213</v>
      </c>
      <c r="TFD1217" s="147">
        <v>104.09399999999999</v>
      </c>
      <c r="TFE1217" s="109" t="s">
        <v>39</v>
      </c>
      <c r="TFF1217" s="256" t="s">
        <v>26</v>
      </c>
      <c r="TFG1217" s="204">
        <v>7</v>
      </c>
      <c r="TFH1217" s="204">
        <v>2</v>
      </c>
      <c r="TFI1217" s="205" t="s">
        <v>237</v>
      </c>
      <c r="TFJ1217" s="206">
        <v>119</v>
      </c>
      <c r="TFK1217" s="110">
        <v>213</v>
      </c>
      <c r="TFL1217" s="147">
        <v>104.09399999999999</v>
      </c>
      <c r="TFM1217" s="109" t="s">
        <v>39</v>
      </c>
      <c r="TFN1217" s="256" t="s">
        <v>26</v>
      </c>
      <c r="TFO1217" s="204">
        <v>7</v>
      </c>
      <c r="TFP1217" s="204">
        <v>2</v>
      </c>
      <c r="TFQ1217" s="205" t="s">
        <v>237</v>
      </c>
      <c r="TFR1217" s="206">
        <v>119</v>
      </c>
      <c r="TFS1217" s="110">
        <v>213</v>
      </c>
      <c r="TFT1217" s="147">
        <v>104.09399999999999</v>
      </c>
      <c r="TFU1217" s="109" t="s">
        <v>39</v>
      </c>
      <c r="TFV1217" s="256" t="s">
        <v>26</v>
      </c>
      <c r="TFW1217" s="204">
        <v>7</v>
      </c>
      <c r="TFX1217" s="204">
        <v>2</v>
      </c>
      <c r="TFY1217" s="205" t="s">
        <v>237</v>
      </c>
      <c r="TFZ1217" s="206">
        <v>119</v>
      </c>
      <c r="TGA1217" s="110">
        <v>213</v>
      </c>
      <c r="TGB1217" s="147">
        <v>104.09399999999999</v>
      </c>
      <c r="TGC1217" s="109" t="s">
        <v>39</v>
      </c>
      <c r="TGD1217" s="256" t="s">
        <v>26</v>
      </c>
      <c r="TGE1217" s="204">
        <v>7</v>
      </c>
      <c r="TGF1217" s="204">
        <v>2</v>
      </c>
      <c r="TGG1217" s="205" t="s">
        <v>237</v>
      </c>
      <c r="TGH1217" s="206">
        <v>119</v>
      </c>
      <c r="TGI1217" s="110">
        <v>213</v>
      </c>
      <c r="TGJ1217" s="147">
        <v>104.09399999999999</v>
      </c>
      <c r="TGK1217" s="109" t="s">
        <v>39</v>
      </c>
      <c r="TGL1217" s="256" t="s">
        <v>26</v>
      </c>
      <c r="TGM1217" s="204">
        <v>7</v>
      </c>
      <c r="TGN1217" s="204">
        <v>2</v>
      </c>
      <c r="TGO1217" s="205" t="s">
        <v>237</v>
      </c>
      <c r="TGP1217" s="206">
        <v>119</v>
      </c>
      <c r="TGQ1217" s="110">
        <v>213</v>
      </c>
      <c r="TGR1217" s="147">
        <v>104.09399999999999</v>
      </c>
      <c r="TGS1217" s="109" t="s">
        <v>39</v>
      </c>
      <c r="TGT1217" s="256" t="s">
        <v>26</v>
      </c>
      <c r="TGU1217" s="204">
        <v>7</v>
      </c>
      <c r="TGV1217" s="204">
        <v>2</v>
      </c>
      <c r="TGW1217" s="205" t="s">
        <v>237</v>
      </c>
      <c r="TGX1217" s="206">
        <v>119</v>
      </c>
      <c r="TGY1217" s="110">
        <v>213</v>
      </c>
      <c r="TGZ1217" s="147">
        <v>104.09399999999999</v>
      </c>
      <c r="THA1217" s="109" t="s">
        <v>39</v>
      </c>
      <c r="THB1217" s="256" t="s">
        <v>26</v>
      </c>
      <c r="THC1217" s="204">
        <v>7</v>
      </c>
      <c r="THD1217" s="204">
        <v>2</v>
      </c>
      <c r="THE1217" s="205" t="s">
        <v>237</v>
      </c>
      <c r="THF1217" s="206">
        <v>119</v>
      </c>
      <c r="THG1217" s="110">
        <v>213</v>
      </c>
      <c r="THH1217" s="147">
        <v>104.09399999999999</v>
      </c>
      <c r="THI1217" s="109" t="s">
        <v>39</v>
      </c>
      <c r="THJ1217" s="256" t="s">
        <v>26</v>
      </c>
      <c r="THK1217" s="204">
        <v>7</v>
      </c>
      <c r="THL1217" s="204">
        <v>2</v>
      </c>
      <c r="THM1217" s="205" t="s">
        <v>237</v>
      </c>
      <c r="THN1217" s="206">
        <v>119</v>
      </c>
      <c r="THO1217" s="110">
        <v>213</v>
      </c>
      <c r="THP1217" s="147">
        <v>104.09399999999999</v>
      </c>
      <c r="THQ1217" s="109" t="s">
        <v>39</v>
      </c>
      <c r="THR1217" s="256" t="s">
        <v>26</v>
      </c>
      <c r="THS1217" s="204">
        <v>7</v>
      </c>
      <c r="THT1217" s="204">
        <v>2</v>
      </c>
      <c r="THU1217" s="205" t="s">
        <v>237</v>
      </c>
      <c r="THV1217" s="206">
        <v>119</v>
      </c>
      <c r="THW1217" s="110">
        <v>213</v>
      </c>
      <c r="THX1217" s="147">
        <v>104.09399999999999</v>
      </c>
      <c r="THY1217" s="109" t="s">
        <v>39</v>
      </c>
      <c r="THZ1217" s="256" t="s">
        <v>26</v>
      </c>
      <c r="TIA1217" s="204">
        <v>7</v>
      </c>
      <c r="TIB1217" s="204">
        <v>2</v>
      </c>
      <c r="TIC1217" s="205" t="s">
        <v>237</v>
      </c>
      <c r="TID1217" s="206">
        <v>119</v>
      </c>
      <c r="TIE1217" s="110">
        <v>213</v>
      </c>
      <c r="TIF1217" s="147">
        <v>104.09399999999999</v>
      </c>
      <c r="TIG1217" s="109" t="s">
        <v>39</v>
      </c>
      <c r="TIH1217" s="256" t="s">
        <v>26</v>
      </c>
      <c r="TII1217" s="204">
        <v>7</v>
      </c>
      <c r="TIJ1217" s="204">
        <v>2</v>
      </c>
      <c r="TIK1217" s="205" t="s">
        <v>237</v>
      </c>
      <c r="TIL1217" s="206">
        <v>119</v>
      </c>
      <c r="TIM1217" s="110">
        <v>213</v>
      </c>
      <c r="TIN1217" s="147">
        <v>104.09399999999999</v>
      </c>
      <c r="TIO1217" s="109" t="s">
        <v>39</v>
      </c>
      <c r="TIP1217" s="256" t="s">
        <v>26</v>
      </c>
      <c r="TIQ1217" s="204">
        <v>7</v>
      </c>
      <c r="TIR1217" s="204">
        <v>2</v>
      </c>
      <c r="TIS1217" s="205" t="s">
        <v>237</v>
      </c>
      <c r="TIT1217" s="206">
        <v>119</v>
      </c>
      <c r="TIU1217" s="110">
        <v>213</v>
      </c>
      <c r="TIV1217" s="147">
        <v>104.09399999999999</v>
      </c>
      <c r="TIW1217" s="109" t="s">
        <v>39</v>
      </c>
      <c r="TIX1217" s="256" t="s">
        <v>26</v>
      </c>
      <c r="TIY1217" s="204">
        <v>7</v>
      </c>
      <c r="TIZ1217" s="204">
        <v>2</v>
      </c>
      <c r="TJA1217" s="205" t="s">
        <v>237</v>
      </c>
      <c r="TJB1217" s="206">
        <v>119</v>
      </c>
      <c r="TJC1217" s="110">
        <v>213</v>
      </c>
      <c r="TJD1217" s="147">
        <v>104.09399999999999</v>
      </c>
      <c r="TJE1217" s="109" t="s">
        <v>39</v>
      </c>
      <c r="TJF1217" s="256" t="s">
        <v>26</v>
      </c>
      <c r="TJG1217" s="204">
        <v>7</v>
      </c>
      <c r="TJH1217" s="204">
        <v>2</v>
      </c>
      <c r="TJI1217" s="205" t="s">
        <v>237</v>
      </c>
      <c r="TJJ1217" s="206">
        <v>119</v>
      </c>
      <c r="TJK1217" s="110">
        <v>213</v>
      </c>
      <c r="TJL1217" s="147">
        <v>104.09399999999999</v>
      </c>
      <c r="TJM1217" s="109" t="s">
        <v>39</v>
      </c>
      <c r="TJN1217" s="256" t="s">
        <v>26</v>
      </c>
      <c r="TJO1217" s="204">
        <v>7</v>
      </c>
      <c r="TJP1217" s="204">
        <v>2</v>
      </c>
      <c r="TJQ1217" s="205" t="s">
        <v>237</v>
      </c>
      <c r="TJR1217" s="206">
        <v>119</v>
      </c>
      <c r="TJS1217" s="110">
        <v>213</v>
      </c>
      <c r="TJT1217" s="147">
        <v>104.09399999999999</v>
      </c>
      <c r="TJU1217" s="109" t="s">
        <v>39</v>
      </c>
      <c r="TJV1217" s="256" t="s">
        <v>26</v>
      </c>
      <c r="TJW1217" s="204">
        <v>7</v>
      </c>
      <c r="TJX1217" s="204">
        <v>2</v>
      </c>
      <c r="TJY1217" s="205" t="s">
        <v>237</v>
      </c>
      <c r="TJZ1217" s="206">
        <v>119</v>
      </c>
      <c r="TKA1217" s="110">
        <v>213</v>
      </c>
      <c r="TKB1217" s="147">
        <v>104.09399999999999</v>
      </c>
      <c r="TKC1217" s="109" t="s">
        <v>39</v>
      </c>
      <c r="TKD1217" s="256" t="s">
        <v>26</v>
      </c>
      <c r="TKE1217" s="204">
        <v>7</v>
      </c>
      <c r="TKF1217" s="204">
        <v>2</v>
      </c>
      <c r="TKG1217" s="205" t="s">
        <v>237</v>
      </c>
      <c r="TKH1217" s="206">
        <v>119</v>
      </c>
      <c r="TKI1217" s="110">
        <v>213</v>
      </c>
      <c r="TKJ1217" s="147">
        <v>104.09399999999999</v>
      </c>
      <c r="TKK1217" s="109" t="s">
        <v>39</v>
      </c>
      <c r="TKL1217" s="256" t="s">
        <v>26</v>
      </c>
      <c r="TKM1217" s="204">
        <v>7</v>
      </c>
      <c r="TKN1217" s="204">
        <v>2</v>
      </c>
      <c r="TKO1217" s="205" t="s">
        <v>237</v>
      </c>
      <c r="TKP1217" s="206">
        <v>119</v>
      </c>
      <c r="TKQ1217" s="110">
        <v>213</v>
      </c>
      <c r="TKR1217" s="147">
        <v>104.09399999999999</v>
      </c>
      <c r="TKS1217" s="109" t="s">
        <v>39</v>
      </c>
      <c r="TKT1217" s="256" t="s">
        <v>26</v>
      </c>
      <c r="TKU1217" s="204">
        <v>7</v>
      </c>
      <c r="TKV1217" s="204">
        <v>2</v>
      </c>
      <c r="TKW1217" s="205" t="s">
        <v>237</v>
      </c>
      <c r="TKX1217" s="206">
        <v>119</v>
      </c>
      <c r="TKY1217" s="110">
        <v>213</v>
      </c>
      <c r="TKZ1217" s="147">
        <v>104.09399999999999</v>
      </c>
      <c r="TLA1217" s="109" t="s">
        <v>39</v>
      </c>
      <c r="TLB1217" s="256" t="s">
        <v>26</v>
      </c>
      <c r="TLC1217" s="204">
        <v>7</v>
      </c>
      <c r="TLD1217" s="204">
        <v>2</v>
      </c>
      <c r="TLE1217" s="205" t="s">
        <v>237</v>
      </c>
      <c r="TLF1217" s="206">
        <v>119</v>
      </c>
      <c r="TLG1217" s="110">
        <v>213</v>
      </c>
      <c r="TLH1217" s="147">
        <v>104.09399999999999</v>
      </c>
      <c r="TLI1217" s="109" t="s">
        <v>39</v>
      </c>
      <c r="TLJ1217" s="256" t="s">
        <v>26</v>
      </c>
      <c r="TLK1217" s="204">
        <v>7</v>
      </c>
      <c r="TLL1217" s="204">
        <v>2</v>
      </c>
      <c r="TLM1217" s="205" t="s">
        <v>237</v>
      </c>
      <c r="TLN1217" s="206">
        <v>119</v>
      </c>
      <c r="TLO1217" s="110">
        <v>213</v>
      </c>
      <c r="TLP1217" s="147">
        <v>104.09399999999999</v>
      </c>
      <c r="TLQ1217" s="109" t="s">
        <v>39</v>
      </c>
      <c r="TLR1217" s="256" t="s">
        <v>26</v>
      </c>
      <c r="TLS1217" s="204">
        <v>7</v>
      </c>
      <c r="TLT1217" s="204">
        <v>2</v>
      </c>
      <c r="TLU1217" s="205" t="s">
        <v>237</v>
      </c>
      <c r="TLV1217" s="206">
        <v>119</v>
      </c>
      <c r="TLW1217" s="110">
        <v>213</v>
      </c>
      <c r="TLX1217" s="147">
        <v>104.09399999999999</v>
      </c>
      <c r="TLY1217" s="109" t="s">
        <v>39</v>
      </c>
      <c r="TLZ1217" s="256" t="s">
        <v>26</v>
      </c>
      <c r="TMA1217" s="204">
        <v>7</v>
      </c>
      <c r="TMB1217" s="204">
        <v>2</v>
      </c>
      <c r="TMC1217" s="205" t="s">
        <v>237</v>
      </c>
      <c r="TMD1217" s="206">
        <v>119</v>
      </c>
      <c r="TME1217" s="110">
        <v>213</v>
      </c>
      <c r="TMF1217" s="147">
        <v>104.09399999999999</v>
      </c>
      <c r="TMG1217" s="109" t="s">
        <v>39</v>
      </c>
      <c r="TMH1217" s="256" t="s">
        <v>26</v>
      </c>
      <c r="TMI1217" s="204">
        <v>7</v>
      </c>
      <c r="TMJ1217" s="204">
        <v>2</v>
      </c>
      <c r="TMK1217" s="205" t="s">
        <v>237</v>
      </c>
      <c r="TML1217" s="206">
        <v>119</v>
      </c>
      <c r="TMM1217" s="110">
        <v>213</v>
      </c>
      <c r="TMN1217" s="147">
        <v>104.09399999999999</v>
      </c>
      <c r="TMO1217" s="109" t="s">
        <v>39</v>
      </c>
      <c r="TMP1217" s="256" t="s">
        <v>26</v>
      </c>
      <c r="TMQ1217" s="204">
        <v>7</v>
      </c>
      <c r="TMR1217" s="204">
        <v>2</v>
      </c>
      <c r="TMS1217" s="205" t="s">
        <v>237</v>
      </c>
      <c r="TMT1217" s="206">
        <v>119</v>
      </c>
      <c r="TMU1217" s="110">
        <v>213</v>
      </c>
      <c r="TMV1217" s="147">
        <v>104.09399999999999</v>
      </c>
      <c r="TMW1217" s="109" t="s">
        <v>39</v>
      </c>
      <c r="TMX1217" s="256" t="s">
        <v>26</v>
      </c>
      <c r="TMY1217" s="204">
        <v>7</v>
      </c>
      <c r="TMZ1217" s="204">
        <v>2</v>
      </c>
      <c r="TNA1217" s="205" t="s">
        <v>237</v>
      </c>
      <c r="TNB1217" s="206">
        <v>119</v>
      </c>
      <c r="TNC1217" s="110">
        <v>213</v>
      </c>
      <c r="TND1217" s="147">
        <v>104.09399999999999</v>
      </c>
      <c r="TNE1217" s="109" t="s">
        <v>39</v>
      </c>
      <c r="TNF1217" s="256" t="s">
        <v>26</v>
      </c>
      <c r="TNG1217" s="204">
        <v>7</v>
      </c>
      <c r="TNH1217" s="204">
        <v>2</v>
      </c>
      <c r="TNI1217" s="205" t="s">
        <v>237</v>
      </c>
      <c r="TNJ1217" s="206">
        <v>119</v>
      </c>
      <c r="TNK1217" s="110">
        <v>213</v>
      </c>
      <c r="TNL1217" s="147">
        <v>104.09399999999999</v>
      </c>
      <c r="TNM1217" s="109" t="s">
        <v>39</v>
      </c>
      <c r="TNN1217" s="256" t="s">
        <v>26</v>
      </c>
      <c r="TNO1217" s="204">
        <v>7</v>
      </c>
      <c r="TNP1217" s="204">
        <v>2</v>
      </c>
      <c r="TNQ1217" s="205" t="s">
        <v>237</v>
      </c>
      <c r="TNR1217" s="206">
        <v>119</v>
      </c>
      <c r="TNS1217" s="110">
        <v>213</v>
      </c>
      <c r="TNT1217" s="147">
        <v>104.09399999999999</v>
      </c>
      <c r="TNU1217" s="109" t="s">
        <v>39</v>
      </c>
      <c r="TNV1217" s="256" t="s">
        <v>26</v>
      </c>
      <c r="TNW1217" s="204">
        <v>7</v>
      </c>
      <c r="TNX1217" s="204">
        <v>2</v>
      </c>
      <c r="TNY1217" s="205" t="s">
        <v>237</v>
      </c>
      <c r="TNZ1217" s="206">
        <v>119</v>
      </c>
      <c r="TOA1217" s="110">
        <v>213</v>
      </c>
      <c r="TOB1217" s="147">
        <v>104.09399999999999</v>
      </c>
      <c r="TOC1217" s="109" t="s">
        <v>39</v>
      </c>
      <c r="TOD1217" s="256" t="s">
        <v>26</v>
      </c>
      <c r="TOE1217" s="204">
        <v>7</v>
      </c>
      <c r="TOF1217" s="204">
        <v>2</v>
      </c>
      <c r="TOG1217" s="205" t="s">
        <v>237</v>
      </c>
      <c r="TOH1217" s="206">
        <v>119</v>
      </c>
      <c r="TOI1217" s="110">
        <v>213</v>
      </c>
      <c r="TOJ1217" s="147">
        <v>104.09399999999999</v>
      </c>
      <c r="TOK1217" s="109" t="s">
        <v>39</v>
      </c>
      <c r="TOL1217" s="256" t="s">
        <v>26</v>
      </c>
      <c r="TOM1217" s="204">
        <v>7</v>
      </c>
      <c r="TON1217" s="204">
        <v>2</v>
      </c>
      <c r="TOO1217" s="205" t="s">
        <v>237</v>
      </c>
      <c r="TOP1217" s="206">
        <v>119</v>
      </c>
      <c r="TOQ1217" s="110">
        <v>213</v>
      </c>
      <c r="TOR1217" s="147">
        <v>104.09399999999999</v>
      </c>
      <c r="TOS1217" s="109" t="s">
        <v>39</v>
      </c>
      <c r="TOT1217" s="256" t="s">
        <v>26</v>
      </c>
      <c r="TOU1217" s="204">
        <v>7</v>
      </c>
      <c r="TOV1217" s="204">
        <v>2</v>
      </c>
      <c r="TOW1217" s="205" t="s">
        <v>237</v>
      </c>
      <c r="TOX1217" s="206">
        <v>119</v>
      </c>
      <c r="TOY1217" s="110">
        <v>213</v>
      </c>
      <c r="TOZ1217" s="147">
        <v>104.09399999999999</v>
      </c>
      <c r="TPA1217" s="109" t="s">
        <v>39</v>
      </c>
      <c r="TPB1217" s="256" t="s">
        <v>26</v>
      </c>
      <c r="TPC1217" s="204">
        <v>7</v>
      </c>
      <c r="TPD1217" s="204">
        <v>2</v>
      </c>
      <c r="TPE1217" s="205" t="s">
        <v>237</v>
      </c>
      <c r="TPF1217" s="206">
        <v>119</v>
      </c>
      <c r="TPG1217" s="110">
        <v>213</v>
      </c>
      <c r="TPH1217" s="147">
        <v>104.09399999999999</v>
      </c>
      <c r="TPI1217" s="109" t="s">
        <v>39</v>
      </c>
      <c r="TPJ1217" s="256" t="s">
        <v>26</v>
      </c>
      <c r="TPK1217" s="204">
        <v>7</v>
      </c>
      <c r="TPL1217" s="204">
        <v>2</v>
      </c>
      <c r="TPM1217" s="205" t="s">
        <v>237</v>
      </c>
      <c r="TPN1217" s="206">
        <v>119</v>
      </c>
      <c r="TPO1217" s="110">
        <v>213</v>
      </c>
      <c r="TPP1217" s="147">
        <v>104.09399999999999</v>
      </c>
      <c r="TPQ1217" s="109" t="s">
        <v>39</v>
      </c>
      <c r="TPR1217" s="256" t="s">
        <v>26</v>
      </c>
      <c r="TPS1217" s="204">
        <v>7</v>
      </c>
      <c r="TPT1217" s="204">
        <v>2</v>
      </c>
      <c r="TPU1217" s="205" t="s">
        <v>237</v>
      </c>
      <c r="TPV1217" s="206">
        <v>119</v>
      </c>
      <c r="TPW1217" s="110">
        <v>213</v>
      </c>
      <c r="TPX1217" s="147">
        <v>104.09399999999999</v>
      </c>
      <c r="TPY1217" s="109" t="s">
        <v>39</v>
      </c>
      <c r="TPZ1217" s="256" t="s">
        <v>26</v>
      </c>
      <c r="TQA1217" s="204">
        <v>7</v>
      </c>
      <c r="TQB1217" s="204">
        <v>2</v>
      </c>
      <c r="TQC1217" s="205" t="s">
        <v>237</v>
      </c>
      <c r="TQD1217" s="206">
        <v>119</v>
      </c>
      <c r="TQE1217" s="110">
        <v>213</v>
      </c>
      <c r="TQF1217" s="147">
        <v>104.09399999999999</v>
      </c>
      <c r="TQG1217" s="109" t="s">
        <v>39</v>
      </c>
      <c r="TQH1217" s="256" t="s">
        <v>26</v>
      </c>
      <c r="TQI1217" s="204">
        <v>7</v>
      </c>
      <c r="TQJ1217" s="204">
        <v>2</v>
      </c>
      <c r="TQK1217" s="205" t="s">
        <v>237</v>
      </c>
      <c r="TQL1217" s="206">
        <v>119</v>
      </c>
      <c r="TQM1217" s="110">
        <v>213</v>
      </c>
      <c r="TQN1217" s="147">
        <v>104.09399999999999</v>
      </c>
      <c r="TQO1217" s="109" t="s">
        <v>39</v>
      </c>
      <c r="TQP1217" s="256" t="s">
        <v>26</v>
      </c>
      <c r="TQQ1217" s="204">
        <v>7</v>
      </c>
      <c r="TQR1217" s="204">
        <v>2</v>
      </c>
      <c r="TQS1217" s="205" t="s">
        <v>237</v>
      </c>
      <c r="TQT1217" s="206">
        <v>119</v>
      </c>
      <c r="TQU1217" s="110">
        <v>213</v>
      </c>
      <c r="TQV1217" s="147">
        <v>104.09399999999999</v>
      </c>
      <c r="TQW1217" s="109" t="s">
        <v>39</v>
      </c>
      <c r="TQX1217" s="256" t="s">
        <v>26</v>
      </c>
      <c r="TQY1217" s="204">
        <v>7</v>
      </c>
      <c r="TQZ1217" s="204">
        <v>2</v>
      </c>
      <c r="TRA1217" s="205" t="s">
        <v>237</v>
      </c>
      <c r="TRB1217" s="206">
        <v>119</v>
      </c>
      <c r="TRC1217" s="110">
        <v>213</v>
      </c>
      <c r="TRD1217" s="147">
        <v>104.09399999999999</v>
      </c>
      <c r="TRE1217" s="109" t="s">
        <v>39</v>
      </c>
      <c r="TRF1217" s="256" t="s">
        <v>26</v>
      </c>
      <c r="TRG1217" s="204">
        <v>7</v>
      </c>
      <c r="TRH1217" s="204">
        <v>2</v>
      </c>
      <c r="TRI1217" s="205" t="s">
        <v>237</v>
      </c>
      <c r="TRJ1217" s="206">
        <v>119</v>
      </c>
      <c r="TRK1217" s="110">
        <v>213</v>
      </c>
      <c r="TRL1217" s="147">
        <v>104.09399999999999</v>
      </c>
      <c r="TRM1217" s="109" t="s">
        <v>39</v>
      </c>
      <c r="TRN1217" s="256" t="s">
        <v>26</v>
      </c>
      <c r="TRO1217" s="204">
        <v>7</v>
      </c>
      <c r="TRP1217" s="204">
        <v>2</v>
      </c>
      <c r="TRQ1217" s="205" t="s">
        <v>237</v>
      </c>
      <c r="TRR1217" s="206">
        <v>119</v>
      </c>
      <c r="TRS1217" s="110">
        <v>213</v>
      </c>
      <c r="TRT1217" s="147">
        <v>104.09399999999999</v>
      </c>
      <c r="TRU1217" s="109" t="s">
        <v>39</v>
      </c>
      <c r="TRV1217" s="256" t="s">
        <v>26</v>
      </c>
      <c r="TRW1217" s="204">
        <v>7</v>
      </c>
      <c r="TRX1217" s="204">
        <v>2</v>
      </c>
      <c r="TRY1217" s="205" t="s">
        <v>237</v>
      </c>
      <c r="TRZ1217" s="206">
        <v>119</v>
      </c>
      <c r="TSA1217" s="110">
        <v>213</v>
      </c>
      <c r="TSB1217" s="147">
        <v>104.09399999999999</v>
      </c>
      <c r="TSC1217" s="109" t="s">
        <v>39</v>
      </c>
      <c r="TSD1217" s="256" t="s">
        <v>26</v>
      </c>
      <c r="TSE1217" s="204">
        <v>7</v>
      </c>
      <c r="TSF1217" s="204">
        <v>2</v>
      </c>
      <c r="TSG1217" s="205" t="s">
        <v>237</v>
      </c>
      <c r="TSH1217" s="206">
        <v>119</v>
      </c>
      <c r="TSI1217" s="110">
        <v>213</v>
      </c>
      <c r="TSJ1217" s="147">
        <v>104.09399999999999</v>
      </c>
      <c r="TSK1217" s="109" t="s">
        <v>39</v>
      </c>
      <c r="TSL1217" s="256" t="s">
        <v>26</v>
      </c>
      <c r="TSM1217" s="204">
        <v>7</v>
      </c>
      <c r="TSN1217" s="204">
        <v>2</v>
      </c>
      <c r="TSO1217" s="205" t="s">
        <v>237</v>
      </c>
      <c r="TSP1217" s="206">
        <v>119</v>
      </c>
      <c r="TSQ1217" s="110">
        <v>213</v>
      </c>
      <c r="TSR1217" s="147">
        <v>104.09399999999999</v>
      </c>
      <c r="TSS1217" s="109" t="s">
        <v>39</v>
      </c>
      <c r="TST1217" s="256" t="s">
        <v>26</v>
      </c>
      <c r="TSU1217" s="204">
        <v>7</v>
      </c>
      <c r="TSV1217" s="204">
        <v>2</v>
      </c>
      <c r="TSW1217" s="205" t="s">
        <v>237</v>
      </c>
      <c r="TSX1217" s="206">
        <v>119</v>
      </c>
      <c r="TSY1217" s="110">
        <v>213</v>
      </c>
      <c r="TSZ1217" s="147">
        <v>104.09399999999999</v>
      </c>
      <c r="TTA1217" s="109" t="s">
        <v>39</v>
      </c>
      <c r="TTB1217" s="256" t="s">
        <v>26</v>
      </c>
      <c r="TTC1217" s="204">
        <v>7</v>
      </c>
      <c r="TTD1217" s="204">
        <v>2</v>
      </c>
      <c r="TTE1217" s="205" t="s">
        <v>237</v>
      </c>
      <c r="TTF1217" s="206">
        <v>119</v>
      </c>
      <c r="TTG1217" s="110">
        <v>213</v>
      </c>
      <c r="TTH1217" s="147">
        <v>104.09399999999999</v>
      </c>
      <c r="TTI1217" s="109" t="s">
        <v>39</v>
      </c>
      <c r="TTJ1217" s="256" t="s">
        <v>26</v>
      </c>
      <c r="TTK1217" s="204">
        <v>7</v>
      </c>
      <c r="TTL1217" s="204">
        <v>2</v>
      </c>
      <c r="TTM1217" s="205" t="s">
        <v>237</v>
      </c>
      <c r="TTN1217" s="206">
        <v>119</v>
      </c>
      <c r="TTO1217" s="110">
        <v>213</v>
      </c>
      <c r="TTP1217" s="147">
        <v>104.09399999999999</v>
      </c>
      <c r="TTQ1217" s="109" t="s">
        <v>39</v>
      </c>
      <c r="TTR1217" s="256" t="s">
        <v>26</v>
      </c>
      <c r="TTS1217" s="204">
        <v>7</v>
      </c>
      <c r="TTT1217" s="204">
        <v>2</v>
      </c>
      <c r="TTU1217" s="205" t="s">
        <v>237</v>
      </c>
      <c r="TTV1217" s="206">
        <v>119</v>
      </c>
      <c r="TTW1217" s="110">
        <v>213</v>
      </c>
      <c r="TTX1217" s="147">
        <v>104.09399999999999</v>
      </c>
      <c r="TTY1217" s="109" t="s">
        <v>39</v>
      </c>
      <c r="TTZ1217" s="256" t="s">
        <v>26</v>
      </c>
      <c r="TUA1217" s="204">
        <v>7</v>
      </c>
      <c r="TUB1217" s="204">
        <v>2</v>
      </c>
      <c r="TUC1217" s="205" t="s">
        <v>237</v>
      </c>
      <c r="TUD1217" s="206">
        <v>119</v>
      </c>
      <c r="TUE1217" s="110">
        <v>213</v>
      </c>
      <c r="TUF1217" s="147">
        <v>104.09399999999999</v>
      </c>
      <c r="TUG1217" s="109" t="s">
        <v>39</v>
      </c>
      <c r="TUH1217" s="256" t="s">
        <v>26</v>
      </c>
      <c r="TUI1217" s="204">
        <v>7</v>
      </c>
      <c r="TUJ1217" s="204">
        <v>2</v>
      </c>
      <c r="TUK1217" s="205" t="s">
        <v>237</v>
      </c>
      <c r="TUL1217" s="206">
        <v>119</v>
      </c>
      <c r="TUM1217" s="110">
        <v>213</v>
      </c>
      <c r="TUN1217" s="147">
        <v>104.09399999999999</v>
      </c>
      <c r="TUO1217" s="109" t="s">
        <v>39</v>
      </c>
      <c r="TUP1217" s="256" t="s">
        <v>26</v>
      </c>
      <c r="TUQ1217" s="204">
        <v>7</v>
      </c>
      <c r="TUR1217" s="204">
        <v>2</v>
      </c>
      <c r="TUS1217" s="205" t="s">
        <v>237</v>
      </c>
      <c r="TUT1217" s="206">
        <v>119</v>
      </c>
      <c r="TUU1217" s="110">
        <v>213</v>
      </c>
      <c r="TUV1217" s="147">
        <v>104.09399999999999</v>
      </c>
      <c r="TUW1217" s="109" t="s">
        <v>39</v>
      </c>
      <c r="TUX1217" s="256" t="s">
        <v>26</v>
      </c>
      <c r="TUY1217" s="204">
        <v>7</v>
      </c>
      <c r="TUZ1217" s="204">
        <v>2</v>
      </c>
      <c r="TVA1217" s="205" t="s">
        <v>237</v>
      </c>
      <c r="TVB1217" s="206">
        <v>119</v>
      </c>
      <c r="TVC1217" s="110">
        <v>213</v>
      </c>
      <c r="TVD1217" s="147">
        <v>104.09399999999999</v>
      </c>
      <c r="TVE1217" s="109" t="s">
        <v>39</v>
      </c>
      <c r="TVF1217" s="256" t="s">
        <v>26</v>
      </c>
      <c r="TVG1217" s="204">
        <v>7</v>
      </c>
      <c r="TVH1217" s="204">
        <v>2</v>
      </c>
      <c r="TVI1217" s="205" t="s">
        <v>237</v>
      </c>
      <c r="TVJ1217" s="206">
        <v>119</v>
      </c>
      <c r="TVK1217" s="110">
        <v>213</v>
      </c>
      <c r="TVL1217" s="147">
        <v>104.09399999999999</v>
      </c>
      <c r="TVM1217" s="109" t="s">
        <v>39</v>
      </c>
      <c r="TVN1217" s="256" t="s">
        <v>26</v>
      </c>
      <c r="TVO1217" s="204">
        <v>7</v>
      </c>
      <c r="TVP1217" s="204">
        <v>2</v>
      </c>
      <c r="TVQ1217" s="205" t="s">
        <v>237</v>
      </c>
      <c r="TVR1217" s="206">
        <v>119</v>
      </c>
      <c r="TVS1217" s="110">
        <v>213</v>
      </c>
      <c r="TVT1217" s="147">
        <v>104.09399999999999</v>
      </c>
      <c r="TVU1217" s="109" t="s">
        <v>39</v>
      </c>
      <c r="TVV1217" s="256" t="s">
        <v>26</v>
      </c>
      <c r="TVW1217" s="204">
        <v>7</v>
      </c>
      <c r="TVX1217" s="204">
        <v>2</v>
      </c>
      <c r="TVY1217" s="205" t="s">
        <v>237</v>
      </c>
      <c r="TVZ1217" s="206">
        <v>119</v>
      </c>
      <c r="TWA1217" s="110">
        <v>213</v>
      </c>
      <c r="TWB1217" s="147">
        <v>104.09399999999999</v>
      </c>
      <c r="TWC1217" s="109" t="s">
        <v>39</v>
      </c>
      <c r="TWD1217" s="256" t="s">
        <v>26</v>
      </c>
      <c r="TWE1217" s="204">
        <v>7</v>
      </c>
      <c r="TWF1217" s="204">
        <v>2</v>
      </c>
      <c r="TWG1217" s="205" t="s">
        <v>237</v>
      </c>
      <c r="TWH1217" s="206">
        <v>119</v>
      </c>
      <c r="TWI1217" s="110">
        <v>213</v>
      </c>
      <c r="TWJ1217" s="147">
        <v>104.09399999999999</v>
      </c>
      <c r="TWK1217" s="109" t="s">
        <v>39</v>
      </c>
      <c r="TWL1217" s="256" t="s">
        <v>26</v>
      </c>
      <c r="TWM1217" s="204">
        <v>7</v>
      </c>
      <c r="TWN1217" s="204">
        <v>2</v>
      </c>
      <c r="TWO1217" s="205" t="s">
        <v>237</v>
      </c>
      <c r="TWP1217" s="206">
        <v>119</v>
      </c>
      <c r="TWQ1217" s="110">
        <v>213</v>
      </c>
      <c r="TWR1217" s="147">
        <v>104.09399999999999</v>
      </c>
      <c r="TWS1217" s="109" t="s">
        <v>39</v>
      </c>
      <c r="TWT1217" s="256" t="s">
        <v>26</v>
      </c>
      <c r="TWU1217" s="204">
        <v>7</v>
      </c>
      <c r="TWV1217" s="204">
        <v>2</v>
      </c>
      <c r="TWW1217" s="205" t="s">
        <v>237</v>
      </c>
      <c r="TWX1217" s="206">
        <v>119</v>
      </c>
      <c r="TWY1217" s="110">
        <v>213</v>
      </c>
      <c r="TWZ1217" s="147">
        <v>104.09399999999999</v>
      </c>
      <c r="TXA1217" s="109" t="s">
        <v>39</v>
      </c>
      <c r="TXB1217" s="256" t="s">
        <v>26</v>
      </c>
      <c r="TXC1217" s="204">
        <v>7</v>
      </c>
      <c r="TXD1217" s="204">
        <v>2</v>
      </c>
      <c r="TXE1217" s="205" t="s">
        <v>237</v>
      </c>
      <c r="TXF1217" s="206">
        <v>119</v>
      </c>
      <c r="TXG1217" s="110">
        <v>213</v>
      </c>
      <c r="TXH1217" s="147">
        <v>104.09399999999999</v>
      </c>
      <c r="TXI1217" s="109" t="s">
        <v>39</v>
      </c>
      <c r="TXJ1217" s="256" t="s">
        <v>26</v>
      </c>
      <c r="TXK1217" s="204">
        <v>7</v>
      </c>
      <c r="TXL1217" s="204">
        <v>2</v>
      </c>
      <c r="TXM1217" s="205" t="s">
        <v>237</v>
      </c>
      <c r="TXN1217" s="206">
        <v>119</v>
      </c>
      <c r="TXO1217" s="110">
        <v>213</v>
      </c>
      <c r="TXP1217" s="147">
        <v>104.09399999999999</v>
      </c>
      <c r="TXQ1217" s="109" t="s">
        <v>39</v>
      </c>
      <c r="TXR1217" s="256" t="s">
        <v>26</v>
      </c>
      <c r="TXS1217" s="204">
        <v>7</v>
      </c>
      <c r="TXT1217" s="204">
        <v>2</v>
      </c>
      <c r="TXU1217" s="205" t="s">
        <v>237</v>
      </c>
      <c r="TXV1217" s="206">
        <v>119</v>
      </c>
      <c r="TXW1217" s="110">
        <v>213</v>
      </c>
      <c r="TXX1217" s="147">
        <v>104.09399999999999</v>
      </c>
      <c r="TXY1217" s="109" t="s">
        <v>39</v>
      </c>
      <c r="TXZ1217" s="256" t="s">
        <v>26</v>
      </c>
      <c r="TYA1217" s="204">
        <v>7</v>
      </c>
      <c r="TYB1217" s="204">
        <v>2</v>
      </c>
      <c r="TYC1217" s="205" t="s">
        <v>237</v>
      </c>
      <c r="TYD1217" s="206">
        <v>119</v>
      </c>
      <c r="TYE1217" s="110">
        <v>213</v>
      </c>
      <c r="TYF1217" s="147">
        <v>104.09399999999999</v>
      </c>
      <c r="TYG1217" s="109" t="s">
        <v>39</v>
      </c>
      <c r="TYH1217" s="256" t="s">
        <v>26</v>
      </c>
      <c r="TYI1217" s="204">
        <v>7</v>
      </c>
      <c r="TYJ1217" s="204">
        <v>2</v>
      </c>
      <c r="TYK1217" s="205" t="s">
        <v>237</v>
      </c>
      <c r="TYL1217" s="206">
        <v>119</v>
      </c>
      <c r="TYM1217" s="110">
        <v>213</v>
      </c>
      <c r="TYN1217" s="147">
        <v>104.09399999999999</v>
      </c>
      <c r="TYO1217" s="109" t="s">
        <v>39</v>
      </c>
      <c r="TYP1217" s="256" t="s">
        <v>26</v>
      </c>
      <c r="TYQ1217" s="204">
        <v>7</v>
      </c>
      <c r="TYR1217" s="204">
        <v>2</v>
      </c>
      <c r="TYS1217" s="205" t="s">
        <v>237</v>
      </c>
      <c r="TYT1217" s="206">
        <v>119</v>
      </c>
      <c r="TYU1217" s="110">
        <v>213</v>
      </c>
      <c r="TYV1217" s="147">
        <v>104.09399999999999</v>
      </c>
      <c r="TYW1217" s="109" t="s">
        <v>39</v>
      </c>
      <c r="TYX1217" s="256" t="s">
        <v>26</v>
      </c>
      <c r="TYY1217" s="204">
        <v>7</v>
      </c>
      <c r="TYZ1217" s="204">
        <v>2</v>
      </c>
      <c r="TZA1217" s="205" t="s">
        <v>237</v>
      </c>
      <c r="TZB1217" s="206">
        <v>119</v>
      </c>
      <c r="TZC1217" s="110">
        <v>213</v>
      </c>
      <c r="TZD1217" s="147">
        <v>104.09399999999999</v>
      </c>
      <c r="TZE1217" s="109" t="s">
        <v>39</v>
      </c>
      <c r="TZF1217" s="256" t="s">
        <v>26</v>
      </c>
      <c r="TZG1217" s="204">
        <v>7</v>
      </c>
      <c r="TZH1217" s="204">
        <v>2</v>
      </c>
      <c r="TZI1217" s="205" t="s">
        <v>237</v>
      </c>
      <c r="TZJ1217" s="206">
        <v>119</v>
      </c>
      <c r="TZK1217" s="110">
        <v>213</v>
      </c>
      <c r="TZL1217" s="147">
        <v>104.09399999999999</v>
      </c>
      <c r="TZM1217" s="109" t="s">
        <v>39</v>
      </c>
      <c r="TZN1217" s="256" t="s">
        <v>26</v>
      </c>
      <c r="TZO1217" s="204">
        <v>7</v>
      </c>
      <c r="TZP1217" s="204">
        <v>2</v>
      </c>
      <c r="TZQ1217" s="205" t="s">
        <v>237</v>
      </c>
      <c r="TZR1217" s="206">
        <v>119</v>
      </c>
      <c r="TZS1217" s="110">
        <v>213</v>
      </c>
      <c r="TZT1217" s="147">
        <v>104.09399999999999</v>
      </c>
      <c r="TZU1217" s="109" t="s">
        <v>39</v>
      </c>
      <c r="TZV1217" s="256" t="s">
        <v>26</v>
      </c>
      <c r="TZW1217" s="204">
        <v>7</v>
      </c>
      <c r="TZX1217" s="204">
        <v>2</v>
      </c>
      <c r="TZY1217" s="205" t="s">
        <v>237</v>
      </c>
      <c r="TZZ1217" s="206">
        <v>119</v>
      </c>
      <c r="UAA1217" s="110">
        <v>213</v>
      </c>
      <c r="UAB1217" s="147">
        <v>104.09399999999999</v>
      </c>
      <c r="UAC1217" s="109" t="s">
        <v>39</v>
      </c>
      <c r="UAD1217" s="256" t="s">
        <v>26</v>
      </c>
      <c r="UAE1217" s="204">
        <v>7</v>
      </c>
      <c r="UAF1217" s="204">
        <v>2</v>
      </c>
      <c r="UAG1217" s="205" t="s">
        <v>237</v>
      </c>
      <c r="UAH1217" s="206">
        <v>119</v>
      </c>
      <c r="UAI1217" s="110">
        <v>213</v>
      </c>
      <c r="UAJ1217" s="147">
        <v>104.09399999999999</v>
      </c>
      <c r="UAK1217" s="109" t="s">
        <v>39</v>
      </c>
      <c r="UAL1217" s="256" t="s">
        <v>26</v>
      </c>
      <c r="UAM1217" s="204">
        <v>7</v>
      </c>
      <c r="UAN1217" s="204">
        <v>2</v>
      </c>
      <c r="UAO1217" s="205" t="s">
        <v>237</v>
      </c>
      <c r="UAP1217" s="206">
        <v>119</v>
      </c>
      <c r="UAQ1217" s="110">
        <v>213</v>
      </c>
      <c r="UAR1217" s="147">
        <v>104.09399999999999</v>
      </c>
      <c r="UAS1217" s="109" t="s">
        <v>39</v>
      </c>
      <c r="UAT1217" s="256" t="s">
        <v>26</v>
      </c>
      <c r="UAU1217" s="204">
        <v>7</v>
      </c>
      <c r="UAV1217" s="204">
        <v>2</v>
      </c>
      <c r="UAW1217" s="205" t="s">
        <v>237</v>
      </c>
      <c r="UAX1217" s="206">
        <v>119</v>
      </c>
      <c r="UAY1217" s="110">
        <v>213</v>
      </c>
      <c r="UAZ1217" s="147">
        <v>104.09399999999999</v>
      </c>
      <c r="UBA1217" s="109" t="s">
        <v>39</v>
      </c>
      <c r="UBB1217" s="256" t="s">
        <v>26</v>
      </c>
      <c r="UBC1217" s="204">
        <v>7</v>
      </c>
      <c r="UBD1217" s="204">
        <v>2</v>
      </c>
      <c r="UBE1217" s="205" t="s">
        <v>237</v>
      </c>
      <c r="UBF1217" s="206">
        <v>119</v>
      </c>
      <c r="UBG1217" s="110">
        <v>213</v>
      </c>
      <c r="UBH1217" s="147">
        <v>104.09399999999999</v>
      </c>
      <c r="UBI1217" s="109" t="s">
        <v>39</v>
      </c>
      <c r="UBJ1217" s="256" t="s">
        <v>26</v>
      </c>
      <c r="UBK1217" s="204">
        <v>7</v>
      </c>
      <c r="UBL1217" s="204">
        <v>2</v>
      </c>
      <c r="UBM1217" s="205" t="s">
        <v>237</v>
      </c>
      <c r="UBN1217" s="206">
        <v>119</v>
      </c>
      <c r="UBO1217" s="110">
        <v>213</v>
      </c>
      <c r="UBP1217" s="147">
        <v>104.09399999999999</v>
      </c>
      <c r="UBQ1217" s="109" t="s">
        <v>39</v>
      </c>
      <c r="UBR1217" s="256" t="s">
        <v>26</v>
      </c>
      <c r="UBS1217" s="204">
        <v>7</v>
      </c>
      <c r="UBT1217" s="204">
        <v>2</v>
      </c>
      <c r="UBU1217" s="205" t="s">
        <v>237</v>
      </c>
      <c r="UBV1217" s="206">
        <v>119</v>
      </c>
      <c r="UBW1217" s="110">
        <v>213</v>
      </c>
      <c r="UBX1217" s="147">
        <v>104.09399999999999</v>
      </c>
      <c r="UBY1217" s="109" t="s">
        <v>39</v>
      </c>
      <c r="UBZ1217" s="256" t="s">
        <v>26</v>
      </c>
      <c r="UCA1217" s="204">
        <v>7</v>
      </c>
      <c r="UCB1217" s="204">
        <v>2</v>
      </c>
      <c r="UCC1217" s="205" t="s">
        <v>237</v>
      </c>
      <c r="UCD1217" s="206">
        <v>119</v>
      </c>
      <c r="UCE1217" s="110">
        <v>213</v>
      </c>
      <c r="UCF1217" s="147">
        <v>104.09399999999999</v>
      </c>
      <c r="UCG1217" s="109" t="s">
        <v>39</v>
      </c>
      <c r="UCH1217" s="256" t="s">
        <v>26</v>
      </c>
      <c r="UCI1217" s="204">
        <v>7</v>
      </c>
      <c r="UCJ1217" s="204">
        <v>2</v>
      </c>
      <c r="UCK1217" s="205" t="s">
        <v>237</v>
      </c>
      <c r="UCL1217" s="206">
        <v>119</v>
      </c>
      <c r="UCM1217" s="110">
        <v>213</v>
      </c>
      <c r="UCN1217" s="147">
        <v>104.09399999999999</v>
      </c>
      <c r="UCO1217" s="109" t="s">
        <v>39</v>
      </c>
      <c r="UCP1217" s="256" t="s">
        <v>26</v>
      </c>
      <c r="UCQ1217" s="204">
        <v>7</v>
      </c>
      <c r="UCR1217" s="204">
        <v>2</v>
      </c>
      <c r="UCS1217" s="205" t="s">
        <v>237</v>
      </c>
      <c r="UCT1217" s="206">
        <v>119</v>
      </c>
      <c r="UCU1217" s="110">
        <v>213</v>
      </c>
      <c r="UCV1217" s="147">
        <v>104.09399999999999</v>
      </c>
      <c r="UCW1217" s="109" t="s">
        <v>39</v>
      </c>
      <c r="UCX1217" s="256" t="s">
        <v>26</v>
      </c>
      <c r="UCY1217" s="204">
        <v>7</v>
      </c>
      <c r="UCZ1217" s="204">
        <v>2</v>
      </c>
      <c r="UDA1217" s="205" t="s">
        <v>237</v>
      </c>
      <c r="UDB1217" s="206">
        <v>119</v>
      </c>
      <c r="UDC1217" s="110">
        <v>213</v>
      </c>
      <c r="UDD1217" s="147">
        <v>104.09399999999999</v>
      </c>
      <c r="UDE1217" s="109" t="s">
        <v>39</v>
      </c>
      <c r="UDF1217" s="256" t="s">
        <v>26</v>
      </c>
      <c r="UDG1217" s="204">
        <v>7</v>
      </c>
      <c r="UDH1217" s="204">
        <v>2</v>
      </c>
      <c r="UDI1217" s="205" t="s">
        <v>237</v>
      </c>
      <c r="UDJ1217" s="206">
        <v>119</v>
      </c>
      <c r="UDK1217" s="110">
        <v>213</v>
      </c>
      <c r="UDL1217" s="147">
        <v>104.09399999999999</v>
      </c>
      <c r="UDM1217" s="109" t="s">
        <v>39</v>
      </c>
      <c r="UDN1217" s="256" t="s">
        <v>26</v>
      </c>
      <c r="UDO1217" s="204">
        <v>7</v>
      </c>
      <c r="UDP1217" s="204">
        <v>2</v>
      </c>
      <c r="UDQ1217" s="205" t="s">
        <v>237</v>
      </c>
      <c r="UDR1217" s="206">
        <v>119</v>
      </c>
      <c r="UDS1217" s="110">
        <v>213</v>
      </c>
      <c r="UDT1217" s="147">
        <v>104.09399999999999</v>
      </c>
      <c r="UDU1217" s="109" t="s">
        <v>39</v>
      </c>
      <c r="UDV1217" s="256" t="s">
        <v>26</v>
      </c>
      <c r="UDW1217" s="204">
        <v>7</v>
      </c>
      <c r="UDX1217" s="204">
        <v>2</v>
      </c>
      <c r="UDY1217" s="205" t="s">
        <v>237</v>
      </c>
      <c r="UDZ1217" s="206">
        <v>119</v>
      </c>
      <c r="UEA1217" s="110">
        <v>213</v>
      </c>
      <c r="UEB1217" s="147">
        <v>104.09399999999999</v>
      </c>
      <c r="UEC1217" s="109" t="s">
        <v>39</v>
      </c>
      <c r="UED1217" s="256" t="s">
        <v>26</v>
      </c>
      <c r="UEE1217" s="204">
        <v>7</v>
      </c>
      <c r="UEF1217" s="204">
        <v>2</v>
      </c>
      <c r="UEG1217" s="205" t="s">
        <v>237</v>
      </c>
      <c r="UEH1217" s="206">
        <v>119</v>
      </c>
      <c r="UEI1217" s="110">
        <v>213</v>
      </c>
      <c r="UEJ1217" s="147">
        <v>104.09399999999999</v>
      </c>
      <c r="UEK1217" s="109" t="s">
        <v>39</v>
      </c>
      <c r="UEL1217" s="256" t="s">
        <v>26</v>
      </c>
      <c r="UEM1217" s="204">
        <v>7</v>
      </c>
      <c r="UEN1217" s="204">
        <v>2</v>
      </c>
      <c r="UEO1217" s="205" t="s">
        <v>237</v>
      </c>
      <c r="UEP1217" s="206">
        <v>119</v>
      </c>
      <c r="UEQ1217" s="110">
        <v>213</v>
      </c>
      <c r="UER1217" s="147">
        <v>104.09399999999999</v>
      </c>
      <c r="UES1217" s="109" t="s">
        <v>39</v>
      </c>
      <c r="UET1217" s="256" t="s">
        <v>26</v>
      </c>
      <c r="UEU1217" s="204">
        <v>7</v>
      </c>
      <c r="UEV1217" s="204">
        <v>2</v>
      </c>
      <c r="UEW1217" s="205" t="s">
        <v>237</v>
      </c>
      <c r="UEX1217" s="206">
        <v>119</v>
      </c>
      <c r="UEY1217" s="110">
        <v>213</v>
      </c>
      <c r="UEZ1217" s="147">
        <v>104.09399999999999</v>
      </c>
      <c r="UFA1217" s="109" t="s">
        <v>39</v>
      </c>
      <c r="UFB1217" s="256" t="s">
        <v>26</v>
      </c>
      <c r="UFC1217" s="204">
        <v>7</v>
      </c>
      <c r="UFD1217" s="204">
        <v>2</v>
      </c>
      <c r="UFE1217" s="205" t="s">
        <v>237</v>
      </c>
      <c r="UFF1217" s="206">
        <v>119</v>
      </c>
      <c r="UFG1217" s="110">
        <v>213</v>
      </c>
      <c r="UFH1217" s="147">
        <v>104.09399999999999</v>
      </c>
      <c r="UFI1217" s="109" t="s">
        <v>39</v>
      </c>
      <c r="UFJ1217" s="256" t="s">
        <v>26</v>
      </c>
      <c r="UFK1217" s="204">
        <v>7</v>
      </c>
      <c r="UFL1217" s="204">
        <v>2</v>
      </c>
      <c r="UFM1217" s="205" t="s">
        <v>237</v>
      </c>
      <c r="UFN1217" s="206">
        <v>119</v>
      </c>
      <c r="UFO1217" s="110">
        <v>213</v>
      </c>
      <c r="UFP1217" s="147">
        <v>104.09399999999999</v>
      </c>
      <c r="UFQ1217" s="109" t="s">
        <v>39</v>
      </c>
      <c r="UFR1217" s="256" t="s">
        <v>26</v>
      </c>
      <c r="UFS1217" s="204">
        <v>7</v>
      </c>
      <c r="UFT1217" s="204">
        <v>2</v>
      </c>
      <c r="UFU1217" s="205" t="s">
        <v>237</v>
      </c>
      <c r="UFV1217" s="206">
        <v>119</v>
      </c>
      <c r="UFW1217" s="110">
        <v>213</v>
      </c>
      <c r="UFX1217" s="147">
        <v>104.09399999999999</v>
      </c>
      <c r="UFY1217" s="109" t="s">
        <v>39</v>
      </c>
      <c r="UFZ1217" s="256" t="s">
        <v>26</v>
      </c>
      <c r="UGA1217" s="204">
        <v>7</v>
      </c>
      <c r="UGB1217" s="204">
        <v>2</v>
      </c>
      <c r="UGC1217" s="205" t="s">
        <v>237</v>
      </c>
      <c r="UGD1217" s="206">
        <v>119</v>
      </c>
      <c r="UGE1217" s="110">
        <v>213</v>
      </c>
      <c r="UGF1217" s="147">
        <v>104.09399999999999</v>
      </c>
      <c r="UGG1217" s="109" t="s">
        <v>39</v>
      </c>
      <c r="UGH1217" s="256" t="s">
        <v>26</v>
      </c>
      <c r="UGI1217" s="204">
        <v>7</v>
      </c>
      <c r="UGJ1217" s="204">
        <v>2</v>
      </c>
      <c r="UGK1217" s="205" t="s">
        <v>237</v>
      </c>
      <c r="UGL1217" s="206">
        <v>119</v>
      </c>
      <c r="UGM1217" s="110">
        <v>213</v>
      </c>
      <c r="UGN1217" s="147">
        <v>104.09399999999999</v>
      </c>
      <c r="UGO1217" s="109" t="s">
        <v>39</v>
      </c>
      <c r="UGP1217" s="256" t="s">
        <v>26</v>
      </c>
      <c r="UGQ1217" s="204">
        <v>7</v>
      </c>
      <c r="UGR1217" s="204">
        <v>2</v>
      </c>
      <c r="UGS1217" s="205" t="s">
        <v>237</v>
      </c>
      <c r="UGT1217" s="206">
        <v>119</v>
      </c>
      <c r="UGU1217" s="110">
        <v>213</v>
      </c>
      <c r="UGV1217" s="147">
        <v>104.09399999999999</v>
      </c>
      <c r="UGW1217" s="109" t="s">
        <v>39</v>
      </c>
      <c r="UGX1217" s="256" t="s">
        <v>26</v>
      </c>
      <c r="UGY1217" s="204">
        <v>7</v>
      </c>
      <c r="UGZ1217" s="204">
        <v>2</v>
      </c>
      <c r="UHA1217" s="205" t="s">
        <v>237</v>
      </c>
      <c r="UHB1217" s="206">
        <v>119</v>
      </c>
      <c r="UHC1217" s="110">
        <v>213</v>
      </c>
      <c r="UHD1217" s="147">
        <v>104.09399999999999</v>
      </c>
      <c r="UHE1217" s="109" t="s">
        <v>39</v>
      </c>
      <c r="UHF1217" s="256" t="s">
        <v>26</v>
      </c>
      <c r="UHG1217" s="204">
        <v>7</v>
      </c>
      <c r="UHH1217" s="204">
        <v>2</v>
      </c>
      <c r="UHI1217" s="205" t="s">
        <v>237</v>
      </c>
      <c r="UHJ1217" s="206">
        <v>119</v>
      </c>
      <c r="UHK1217" s="110">
        <v>213</v>
      </c>
      <c r="UHL1217" s="147">
        <v>104.09399999999999</v>
      </c>
      <c r="UHM1217" s="109" t="s">
        <v>39</v>
      </c>
      <c r="UHN1217" s="256" t="s">
        <v>26</v>
      </c>
      <c r="UHO1217" s="204">
        <v>7</v>
      </c>
      <c r="UHP1217" s="204">
        <v>2</v>
      </c>
      <c r="UHQ1217" s="205" t="s">
        <v>237</v>
      </c>
      <c r="UHR1217" s="206">
        <v>119</v>
      </c>
      <c r="UHS1217" s="110">
        <v>213</v>
      </c>
      <c r="UHT1217" s="147">
        <v>104.09399999999999</v>
      </c>
      <c r="UHU1217" s="109" t="s">
        <v>39</v>
      </c>
      <c r="UHV1217" s="256" t="s">
        <v>26</v>
      </c>
      <c r="UHW1217" s="204">
        <v>7</v>
      </c>
      <c r="UHX1217" s="204">
        <v>2</v>
      </c>
      <c r="UHY1217" s="205" t="s">
        <v>237</v>
      </c>
      <c r="UHZ1217" s="206">
        <v>119</v>
      </c>
      <c r="UIA1217" s="110">
        <v>213</v>
      </c>
      <c r="UIB1217" s="147">
        <v>104.09399999999999</v>
      </c>
      <c r="UIC1217" s="109" t="s">
        <v>39</v>
      </c>
      <c r="UID1217" s="256" t="s">
        <v>26</v>
      </c>
      <c r="UIE1217" s="204">
        <v>7</v>
      </c>
      <c r="UIF1217" s="204">
        <v>2</v>
      </c>
      <c r="UIG1217" s="205" t="s">
        <v>237</v>
      </c>
      <c r="UIH1217" s="206">
        <v>119</v>
      </c>
      <c r="UII1217" s="110">
        <v>213</v>
      </c>
      <c r="UIJ1217" s="147">
        <v>104.09399999999999</v>
      </c>
      <c r="UIK1217" s="109" t="s">
        <v>39</v>
      </c>
      <c r="UIL1217" s="256" t="s">
        <v>26</v>
      </c>
      <c r="UIM1217" s="204">
        <v>7</v>
      </c>
      <c r="UIN1217" s="204">
        <v>2</v>
      </c>
      <c r="UIO1217" s="205" t="s">
        <v>237</v>
      </c>
      <c r="UIP1217" s="206">
        <v>119</v>
      </c>
      <c r="UIQ1217" s="110">
        <v>213</v>
      </c>
      <c r="UIR1217" s="147">
        <v>104.09399999999999</v>
      </c>
      <c r="UIS1217" s="109" t="s">
        <v>39</v>
      </c>
      <c r="UIT1217" s="256" t="s">
        <v>26</v>
      </c>
      <c r="UIU1217" s="204">
        <v>7</v>
      </c>
      <c r="UIV1217" s="204">
        <v>2</v>
      </c>
      <c r="UIW1217" s="205" t="s">
        <v>237</v>
      </c>
      <c r="UIX1217" s="206">
        <v>119</v>
      </c>
      <c r="UIY1217" s="110">
        <v>213</v>
      </c>
      <c r="UIZ1217" s="147">
        <v>104.09399999999999</v>
      </c>
      <c r="UJA1217" s="109" t="s">
        <v>39</v>
      </c>
      <c r="UJB1217" s="256" t="s">
        <v>26</v>
      </c>
      <c r="UJC1217" s="204">
        <v>7</v>
      </c>
      <c r="UJD1217" s="204">
        <v>2</v>
      </c>
      <c r="UJE1217" s="205" t="s">
        <v>237</v>
      </c>
      <c r="UJF1217" s="206">
        <v>119</v>
      </c>
      <c r="UJG1217" s="110">
        <v>213</v>
      </c>
      <c r="UJH1217" s="147">
        <v>104.09399999999999</v>
      </c>
      <c r="UJI1217" s="109" t="s">
        <v>39</v>
      </c>
      <c r="UJJ1217" s="256" t="s">
        <v>26</v>
      </c>
      <c r="UJK1217" s="204">
        <v>7</v>
      </c>
      <c r="UJL1217" s="204">
        <v>2</v>
      </c>
      <c r="UJM1217" s="205" t="s">
        <v>237</v>
      </c>
      <c r="UJN1217" s="206">
        <v>119</v>
      </c>
      <c r="UJO1217" s="110">
        <v>213</v>
      </c>
      <c r="UJP1217" s="147">
        <v>104.09399999999999</v>
      </c>
      <c r="UJQ1217" s="109" t="s">
        <v>39</v>
      </c>
      <c r="UJR1217" s="256" t="s">
        <v>26</v>
      </c>
      <c r="UJS1217" s="204">
        <v>7</v>
      </c>
      <c r="UJT1217" s="204">
        <v>2</v>
      </c>
      <c r="UJU1217" s="205" t="s">
        <v>237</v>
      </c>
      <c r="UJV1217" s="206">
        <v>119</v>
      </c>
      <c r="UJW1217" s="110">
        <v>213</v>
      </c>
      <c r="UJX1217" s="147">
        <v>104.09399999999999</v>
      </c>
      <c r="UJY1217" s="109" t="s">
        <v>39</v>
      </c>
      <c r="UJZ1217" s="256" t="s">
        <v>26</v>
      </c>
      <c r="UKA1217" s="204">
        <v>7</v>
      </c>
      <c r="UKB1217" s="204">
        <v>2</v>
      </c>
      <c r="UKC1217" s="205" t="s">
        <v>237</v>
      </c>
      <c r="UKD1217" s="206">
        <v>119</v>
      </c>
      <c r="UKE1217" s="110">
        <v>213</v>
      </c>
      <c r="UKF1217" s="147">
        <v>104.09399999999999</v>
      </c>
      <c r="UKG1217" s="109" t="s">
        <v>39</v>
      </c>
      <c r="UKH1217" s="256" t="s">
        <v>26</v>
      </c>
      <c r="UKI1217" s="204">
        <v>7</v>
      </c>
      <c r="UKJ1217" s="204">
        <v>2</v>
      </c>
      <c r="UKK1217" s="205" t="s">
        <v>237</v>
      </c>
      <c r="UKL1217" s="206">
        <v>119</v>
      </c>
      <c r="UKM1217" s="110">
        <v>213</v>
      </c>
      <c r="UKN1217" s="147">
        <v>104.09399999999999</v>
      </c>
      <c r="UKO1217" s="109" t="s">
        <v>39</v>
      </c>
      <c r="UKP1217" s="256" t="s">
        <v>26</v>
      </c>
      <c r="UKQ1217" s="204">
        <v>7</v>
      </c>
      <c r="UKR1217" s="204">
        <v>2</v>
      </c>
      <c r="UKS1217" s="205" t="s">
        <v>237</v>
      </c>
      <c r="UKT1217" s="206">
        <v>119</v>
      </c>
      <c r="UKU1217" s="110">
        <v>213</v>
      </c>
      <c r="UKV1217" s="147">
        <v>104.09399999999999</v>
      </c>
      <c r="UKW1217" s="109" t="s">
        <v>39</v>
      </c>
      <c r="UKX1217" s="256" t="s">
        <v>26</v>
      </c>
      <c r="UKY1217" s="204">
        <v>7</v>
      </c>
      <c r="UKZ1217" s="204">
        <v>2</v>
      </c>
      <c r="ULA1217" s="205" t="s">
        <v>237</v>
      </c>
      <c r="ULB1217" s="206">
        <v>119</v>
      </c>
      <c r="ULC1217" s="110">
        <v>213</v>
      </c>
      <c r="ULD1217" s="147">
        <v>104.09399999999999</v>
      </c>
      <c r="ULE1217" s="109" t="s">
        <v>39</v>
      </c>
      <c r="ULF1217" s="256" t="s">
        <v>26</v>
      </c>
      <c r="ULG1217" s="204">
        <v>7</v>
      </c>
      <c r="ULH1217" s="204">
        <v>2</v>
      </c>
      <c r="ULI1217" s="205" t="s">
        <v>237</v>
      </c>
      <c r="ULJ1217" s="206">
        <v>119</v>
      </c>
      <c r="ULK1217" s="110">
        <v>213</v>
      </c>
      <c r="ULL1217" s="147">
        <v>104.09399999999999</v>
      </c>
      <c r="ULM1217" s="109" t="s">
        <v>39</v>
      </c>
      <c r="ULN1217" s="256" t="s">
        <v>26</v>
      </c>
      <c r="ULO1217" s="204">
        <v>7</v>
      </c>
      <c r="ULP1217" s="204">
        <v>2</v>
      </c>
      <c r="ULQ1217" s="205" t="s">
        <v>237</v>
      </c>
      <c r="ULR1217" s="206">
        <v>119</v>
      </c>
      <c r="ULS1217" s="110">
        <v>213</v>
      </c>
      <c r="ULT1217" s="147">
        <v>104.09399999999999</v>
      </c>
      <c r="ULU1217" s="109" t="s">
        <v>39</v>
      </c>
      <c r="ULV1217" s="256" t="s">
        <v>26</v>
      </c>
      <c r="ULW1217" s="204">
        <v>7</v>
      </c>
      <c r="ULX1217" s="204">
        <v>2</v>
      </c>
      <c r="ULY1217" s="205" t="s">
        <v>237</v>
      </c>
      <c r="ULZ1217" s="206">
        <v>119</v>
      </c>
      <c r="UMA1217" s="110">
        <v>213</v>
      </c>
      <c r="UMB1217" s="147">
        <v>104.09399999999999</v>
      </c>
      <c r="UMC1217" s="109" t="s">
        <v>39</v>
      </c>
      <c r="UMD1217" s="256" t="s">
        <v>26</v>
      </c>
      <c r="UME1217" s="204">
        <v>7</v>
      </c>
      <c r="UMF1217" s="204">
        <v>2</v>
      </c>
      <c r="UMG1217" s="205" t="s">
        <v>237</v>
      </c>
      <c r="UMH1217" s="206">
        <v>119</v>
      </c>
      <c r="UMI1217" s="110">
        <v>213</v>
      </c>
      <c r="UMJ1217" s="147">
        <v>104.09399999999999</v>
      </c>
      <c r="UMK1217" s="109" t="s">
        <v>39</v>
      </c>
      <c r="UML1217" s="256" t="s">
        <v>26</v>
      </c>
      <c r="UMM1217" s="204">
        <v>7</v>
      </c>
      <c r="UMN1217" s="204">
        <v>2</v>
      </c>
      <c r="UMO1217" s="205" t="s">
        <v>237</v>
      </c>
      <c r="UMP1217" s="206">
        <v>119</v>
      </c>
      <c r="UMQ1217" s="110">
        <v>213</v>
      </c>
      <c r="UMR1217" s="147">
        <v>104.09399999999999</v>
      </c>
      <c r="UMS1217" s="109" t="s">
        <v>39</v>
      </c>
      <c r="UMT1217" s="256" t="s">
        <v>26</v>
      </c>
      <c r="UMU1217" s="204">
        <v>7</v>
      </c>
      <c r="UMV1217" s="204">
        <v>2</v>
      </c>
      <c r="UMW1217" s="205" t="s">
        <v>237</v>
      </c>
      <c r="UMX1217" s="206">
        <v>119</v>
      </c>
      <c r="UMY1217" s="110">
        <v>213</v>
      </c>
      <c r="UMZ1217" s="147">
        <v>104.09399999999999</v>
      </c>
      <c r="UNA1217" s="109" t="s">
        <v>39</v>
      </c>
      <c r="UNB1217" s="256" t="s">
        <v>26</v>
      </c>
      <c r="UNC1217" s="204">
        <v>7</v>
      </c>
      <c r="UND1217" s="204">
        <v>2</v>
      </c>
      <c r="UNE1217" s="205" t="s">
        <v>237</v>
      </c>
      <c r="UNF1217" s="206">
        <v>119</v>
      </c>
      <c r="UNG1217" s="110">
        <v>213</v>
      </c>
      <c r="UNH1217" s="147">
        <v>104.09399999999999</v>
      </c>
      <c r="UNI1217" s="109" t="s">
        <v>39</v>
      </c>
      <c r="UNJ1217" s="256" t="s">
        <v>26</v>
      </c>
      <c r="UNK1217" s="204">
        <v>7</v>
      </c>
      <c r="UNL1217" s="204">
        <v>2</v>
      </c>
      <c r="UNM1217" s="205" t="s">
        <v>237</v>
      </c>
      <c r="UNN1217" s="206">
        <v>119</v>
      </c>
      <c r="UNO1217" s="110">
        <v>213</v>
      </c>
      <c r="UNP1217" s="147">
        <v>104.09399999999999</v>
      </c>
      <c r="UNQ1217" s="109" t="s">
        <v>39</v>
      </c>
      <c r="UNR1217" s="256" t="s">
        <v>26</v>
      </c>
      <c r="UNS1217" s="204">
        <v>7</v>
      </c>
      <c r="UNT1217" s="204">
        <v>2</v>
      </c>
      <c r="UNU1217" s="205" t="s">
        <v>237</v>
      </c>
      <c r="UNV1217" s="206">
        <v>119</v>
      </c>
      <c r="UNW1217" s="110">
        <v>213</v>
      </c>
      <c r="UNX1217" s="147">
        <v>104.09399999999999</v>
      </c>
      <c r="UNY1217" s="109" t="s">
        <v>39</v>
      </c>
      <c r="UNZ1217" s="256" t="s">
        <v>26</v>
      </c>
      <c r="UOA1217" s="204">
        <v>7</v>
      </c>
      <c r="UOB1217" s="204">
        <v>2</v>
      </c>
      <c r="UOC1217" s="205" t="s">
        <v>237</v>
      </c>
      <c r="UOD1217" s="206">
        <v>119</v>
      </c>
      <c r="UOE1217" s="110">
        <v>213</v>
      </c>
      <c r="UOF1217" s="147">
        <v>104.09399999999999</v>
      </c>
      <c r="UOG1217" s="109" t="s">
        <v>39</v>
      </c>
      <c r="UOH1217" s="256" t="s">
        <v>26</v>
      </c>
      <c r="UOI1217" s="204">
        <v>7</v>
      </c>
      <c r="UOJ1217" s="204">
        <v>2</v>
      </c>
      <c r="UOK1217" s="205" t="s">
        <v>237</v>
      </c>
      <c r="UOL1217" s="206">
        <v>119</v>
      </c>
      <c r="UOM1217" s="110">
        <v>213</v>
      </c>
      <c r="UON1217" s="147">
        <v>104.09399999999999</v>
      </c>
      <c r="UOO1217" s="109" t="s">
        <v>39</v>
      </c>
      <c r="UOP1217" s="256" t="s">
        <v>26</v>
      </c>
      <c r="UOQ1217" s="204">
        <v>7</v>
      </c>
      <c r="UOR1217" s="204">
        <v>2</v>
      </c>
      <c r="UOS1217" s="205" t="s">
        <v>237</v>
      </c>
      <c r="UOT1217" s="206">
        <v>119</v>
      </c>
      <c r="UOU1217" s="110">
        <v>213</v>
      </c>
      <c r="UOV1217" s="147">
        <v>104.09399999999999</v>
      </c>
      <c r="UOW1217" s="109" t="s">
        <v>39</v>
      </c>
      <c r="UOX1217" s="256" t="s">
        <v>26</v>
      </c>
      <c r="UOY1217" s="204">
        <v>7</v>
      </c>
      <c r="UOZ1217" s="204">
        <v>2</v>
      </c>
      <c r="UPA1217" s="205" t="s">
        <v>237</v>
      </c>
      <c r="UPB1217" s="206">
        <v>119</v>
      </c>
      <c r="UPC1217" s="110">
        <v>213</v>
      </c>
      <c r="UPD1217" s="147">
        <v>104.09399999999999</v>
      </c>
      <c r="UPE1217" s="109" t="s">
        <v>39</v>
      </c>
      <c r="UPF1217" s="256" t="s">
        <v>26</v>
      </c>
      <c r="UPG1217" s="204">
        <v>7</v>
      </c>
      <c r="UPH1217" s="204">
        <v>2</v>
      </c>
      <c r="UPI1217" s="205" t="s">
        <v>237</v>
      </c>
      <c r="UPJ1217" s="206">
        <v>119</v>
      </c>
      <c r="UPK1217" s="110">
        <v>213</v>
      </c>
      <c r="UPL1217" s="147">
        <v>104.09399999999999</v>
      </c>
      <c r="UPM1217" s="109" t="s">
        <v>39</v>
      </c>
      <c r="UPN1217" s="256" t="s">
        <v>26</v>
      </c>
      <c r="UPO1217" s="204">
        <v>7</v>
      </c>
      <c r="UPP1217" s="204">
        <v>2</v>
      </c>
      <c r="UPQ1217" s="205" t="s">
        <v>237</v>
      </c>
      <c r="UPR1217" s="206">
        <v>119</v>
      </c>
      <c r="UPS1217" s="110">
        <v>213</v>
      </c>
      <c r="UPT1217" s="147">
        <v>104.09399999999999</v>
      </c>
      <c r="UPU1217" s="109" t="s">
        <v>39</v>
      </c>
      <c r="UPV1217" s="256" t="s">
        <v>26</v>
      </c>
      <c r="UPW1217" s="204">
        <v>7</v>
      </c>
      <c r="UPX1217" s="204">
        <v>2</v>
      </c>
      <c r="UPY1217" s="205" t="s">
        <v>237</v>
      </c>
      <c r="UPZ1217" s="206">
        <v>119</v>
      </c>
      <c r="UQA1217" s="110">
        <v>213</v>
      </c>
      <c r="UQB1217" s="147">
        <v>104.09399999999999</v>
      </c>
      <c r="UQC1217" s="109" t="s">
        <v>39</v>
      </c>
      <c r="UQD1217" s="256" t="s">
        <v>26</v>
      </c>
      <c r="UQE1217" s="204">
        <v>7</v>
      </c>
      <c r="UQF1217" s="204">
        <v>2</v>
      </c>
      <c r="UQG1217" s="205" t="s">
        <v>237</v>
      </c>
      <c r="UQH1217" s="206">
        <v>119</v>
      </c>
      <c r="UQI1217" s="110">
        <v>213</v>
      </c>
      <c r="UQJ1217" s="147">
        <v>104.09399999999999</v>
      </c>
      <c r="UQK1217" s="109" t="s">
        <v>39</v>
      </c>
      <c r="UQL1217" s="256" t="s">
        <v>26</v>
      </c>
      <c r="UQM1217" s="204">
        <v>7</v>
      </c>
      <c r="UQN1217" s="204">
        <v>2</v>
      </c>
      <c r="UQO1217" s="205" t="s">
        <v>237</v>
      </c>
      <c r="UQP1217" s="206">
        <v>119</v>
      </c>
      <c r="UQQ1217" s="110">
        <v>213</v>
      </c>
      <c r="UQR1217" s="147">
        <v>104.09399999999999</v>
      </c>
      <c r="UQS1217" s="109" t="s">
        <v>39</v>
      </c>
      <c r="UQT1217" s="256" t="s">
        <v>26</v>
      </c>
      <c r="UQU1217" s="204">
        <v>7</v>
      </c>
      <c r="UQV1217" s="204">
        <v>2</v>
      </c>
      <c r="UQW1217" s="205" t="s">
        <v>237</v>
      </c>
      <c r="UQX1217" s="206">
        <v>119</v>
      </c>
      <c r="UQY1217" s="110">
        <v>213</v>
      </c>
      <c r="UQZ1217" s="147">
        <v>104.09399999999999</v>
      </c>
      <c r="URA1217" s="109" t="s">
        <v>39</v>
      </c>
      <c r="URB1217" s="256" t="s">
        <v>26</v>
      </c>
      <c r="URC1217" s="204">
        <v>7</v>
      </c>
      <c r="URD1217" s="204">
        <v>2</v>
      </c>
      <c r="URE1217" s="205" t="s">
        <v>237</v>
      </c>
      <c r="URF1217" s="206">
        <v>119</v>
      </c>
      <c r="URG1217" s="110">
        <v>213</v>
      </c>
      <c r="URH1217" s="147">
        <v>104.09399999999999</v>
      </c>
      <c r="URI1217" s="109" t="s">
        <v>39</v>
      </c>
      <c r="URJ1217" s="256" t="s">
        <v>26</v>
      </c>
      <c r="URK1217" s="204">
        <v>7</v>
      </c>
      <c r="URL1217" s="204">
        <v>2</v>
      </c>
      <c r="URM1217" s="205" t="s">
        <v>237</v>
      </c>
      <c r="URN1217" s="206">
        <v>119</v>
      </c>
      <c r="URO1217" s="110">
        <v>213</v>
      </c>
      <c r="URP1217" s="147">
        <v>104.09399999999999</v>
      </c>
      <c r="URQ1217" s="109" t="s">
        <v>39</v>
      </c>
      <c r="URR1217" s="256" t="s">
        <v>26</v>
      </c>
      <c r="URS1217" s="204">
        <v>7</v>
      </c>
      <c r="URT1217" s="204">
        <v>2</v>
      </c>
      <c r="URU1217" s="205" t="s">
        <v>237</v>
      </c>
      <c r="URV1217" s="206">
        <v>119</v>
      </c>
      <c r="URW1217" s="110">
        <v>213</v>
      </c>
      <c r="URX1217" s="147">
        <v>104.09399999999999</v>
      </c>
      <c r="URY1217" s="109" t="s">
        <v>39</v>
      </c>
      <c r="URZ1217" s="256" t="s">
        <v>26</v>
      </c>
      <c r="USA1217" s="204">
        <v>7</v>
      </c>
      <c r="USB1217" s="204">
        <v>2</v>
      </c>
      <c r="USC1217" s="205" t="s">
        <v>237</v>
      </c>
      <c r="USD1217" s="206">
        <v>119</v>
      </c>
      <c r="USE1217" s="110">
        <v>213</v>
      </c>
      <c r="USF1217" s="147">
        <v>104.09399999999999</v>
      </c>
      <c r="USG1217" s="109" t="s">
        <v>39</v>
      </c>
      <c r="USH1217" s="256" t="s">
        <v>26</v>
      </c>
      <c r="USI1217" s="204">
        <v>7</v>
      </c>
      <c r="USJ1217" s="204">
        <v>2</v>
      </c>
      <c r="USK1217" s="205" t="s">
        <v>237</v>
      </c>
      <c r="USL1217" s="206">
        <v>119</v>
      </c>
      <c r="USM1217" s="110">
        <v>213</v>
      </c>
      <c r="USN1217" s="147">
        <v>104.09399999999999</v>
      </c>
      <c r="USO1217" s="109" t="s">
        <v>39</v>
      </c>
      <c r="USP1217" s="256" t="s">
        <v>26</v>
      </c>
      <c r="USQ1217" s="204">
        <v>7</v>
      </c>
      <c r="USR1217" s="204">
        <v>2</v>
      </c>
      <c r="USS1217" s="205" t="s">
        <v>237</v>
      </c>
      <c r="UST1217" s="206">
        <v>119</v>
      </c>
      <c r="USU1217" s="110">
        <v>213</v>
      </c>
      <c r="USV1217" s="147">
        <v>104.09399999999999</v>
      </c>
      <c r="USW1217" s="109" t="s">
        <v>39</v>
      </c>
      <c r="USX1217" s="256" t="s">
        <v>26</v>
      </c>
      <c r="USY1217" s="204">
        <v>7</v>
      </c>
      <c r="USZ1217" s="204">
        <v>2</v>
      </c>
      <c r="UTA1217" s="205" t="s">
        <v>237</v>
      </c>
      <c r="UTB1217" s="206">
        <v>119</v>
      </c>
      <c r="UTC1217" s="110">
        <v>213</v>
      </c>
      <c r="UTD1217" s="147">
        <v>104.09399999999999</v>
      </c>
      <c r="UTE1217" s="109" t="s">
        <v>39</v>
      </c>
      <c r="UTF1217" s="256" t="s">
        <v>26</v>
      </c>
      <c r="UTG1217" s="204">
        <v>7</v>
      </c>
      <c r="UTH1217" s="204">
        <v>2</v>
      </c>
      <c r="UTI1217" s="205" t="s">
        <v>237</v>
      </c>
      <c r="UTJ1217" s="206">
        <v>119</v>
      </c>
      <c r="UTK1217" s="110">
        <v>213</v>
      </c>
      <c r="UTL1217" s="147">
        <v>104.09399999999999</v>
      </c>
      <c r="UTM1217" s="109" t="s">
        <v>39</v>
      </c>
      <c r="UTN1217" s="256" t="s">
        <v>26</v>
      </c>
      <c r="UTO1217" s="204">
        <v>7</v>
      </c>
      <c r="UTP1217" s="204">
        <v>2</v>
      </c>
      <c r="UTQ1217" s="205" t="s">
        <v>237</v>
      </c>
      <c r="UTR1217" s="206">
        <v>119</v>
      </c>
      <c r="UTS1217" s="110">
        <v>213</v>
      </c>
      <c r="UTT1217" s="147">
        <v>104.09399999999999</v>
      </c>
      <c r="UTU1217" s="109" t="s">
        <v>39</v>
      </c>
      <c r="UTV1217" s="256" t="s">
        <v>26</v>
      </c>
      <c r="UTW1217" s="204">
        <v>7</v>
      </c>
      <c r="UTX1217" s="204">
        <v>2</v>
      </c>
      <c r="UTY1217" s="205" t="s">
        <v>237</v>
      </c>
      <c r="UTZ1217" s="206">
        <v>119</v>
      </c>
      <c r="UUA1217" s="110">
        <v>213</v>
      </c>
      <c r="UUB1217" s="147">
        <v>104.09399999999999</v>
      </c>
      <c r="UUC1217" s="109" t="s">
        <v>39</v>
      </c>
      <c r="UUD1217" s="256" t="s">
        <v>26</v>
      </c>
      <c r="UUE1217" s="204">
        <v>7</v>
      </c>
      <c r="UUF1217" s="204">
        <v>2</v>
      </c>
      <c r="UUG1217" s="205" t="s">
        <v>237</v>
      </c>
      <c r="UUH1217" s="206">
        <v>119</v>
      </c>
      <c r="UUI1217" s="110">
        <v>213</v>
      </c>
      <c r="UUJ1217" s="147">
        <v>104.09399999999999</v>
      </c>
      <c r="UUK1217" s="109" t="s">
        <v>39</v>
      </c>
      <c r="UUL1217" s="256" t="s">
        <v>26</v>
      </c>
      <c r="UUM1217" s="204">
        <v>7</v>
      </c>
      <c r="UUN1217" s="204">
        <v>2</v>
      </c>
      <c r="UUO1217" s="205" t="s">
        <v>237</v>
      </c>
      <c r="UUP1217" s="206">
        <v>119</v>
      </c>
      <c r="UUQ1217" s="110">
        <v>213</v>
      </c>
      <c r="UUR1217" s="147">
        <v>104.09399999999999</v>
      </c>
      <c r="UUS1217" s="109" t="s">
        <v>39</v>
      </c>
      <c r="UUT1217" s="256" t="s">
        <v>26</v>
      </c>
      <c r="UUU1217" s="204">
        <v>7</v>
      </c>
      <c r="UUV1217" s="204">
        <v>2</v>
      </c>
      <c r="UUW1217" s="205" t="s">
        <v>237</v>
      </c>
      <c r="UUX1217" s="206">
        <v>119</v>
      </c>
      <c r="UUY1217" s="110">
        <v>213</v>
      </c>
      <c r="UUZ1217" s="147">
        <v>104.09399999999999</v>
      </c>
      <c r="UVA1217" s="109" t="s">
        <v>39</v>
      </c>
      <c r="UVB1217" s="256" t="s">
        <v>26</v>
      </c>
      <c r="UVC1217" s="204">
        <v>7</v>
      </c>
      <c r="UVD1217" s="204">
        <v>2</v>
      </c>
      <c r="UVE1217" s="205" t="s">
        <v>237</v>
      </c>
      <c r="UVF1217" s="206">
        <v>119</v>
      </c>
      <c r="UVG1217" s="110">
        <v>213</v>
      </c>
      <c r="UVH1217" s="147">
        <v>104.09399999999999</v>
      </c>
      <c r="UVI1217" s="109" t="s">
        <v>39</v>
      </c>
      <c r="UVJ1217" s="256" t="s">
        <v>26</v>
      </c>
      <c r="UVK1217" s="204">
        <v>7</v>
      </c>
      <c r="UVL1217" s="204">
        <v>2</v>
      </c>
      <c r="UVM1217" s="205" t="s">
        <v>237</v>
      </c>
      <c r="UVN1217" s="206">
        <v>119</v>
      </c>
      <c r="UVO1217" s="110">
        <v>213</v>
      </c>
      <c r="UVP1217" s="147">
        <v>104.09399999999999</v>
      </c>
      <c r="UVQ1217" s="109" t="s">
        <v>39</v>
      </c>
      <c r="UVR1217" s="256" t="s">
        <v>26</v>
      </c>
      <c r="UVS1217" s="204">
        <v>7</v>
      </c>
      <c r="UVT1217" s="204">
        <v>2</v>
      </c>
      <c r="UVU1217" s="205" t="s">
        <v>237</v>
      </c>
      <c r="UVV1217" s="206">
        <v>119</v>
      </c>
      <c r="UVW1217" s="110">
        <v>213</v>
      </c>
      <c r="UVX1217" s="147">
        <v>104.09399999999999</v>
      </c>
      <c r="UVY1217" s="109" t="s">
        <v>39</v>
      </c>
      <c r="UVZ1217" s="256" t="s">
        <v>26</v>
      </c>
      <c r="UWA1217" s="204">
        <v>7</v>
      </c>
      <c r="UWB1217" s="204">
        <v>2</v>
      </c>
      <c r="UWC1217" s="205" t="s">
        <v>237</v>
      </c>
      <c r="UWD1217" s="206">
        <v>119</v>
      </c>
      <c r="UWE1217" s="110">
        <v>213</v>
      </c>
      <c r="UWF1217" s="147">
        <v>104.09399999999999</v>
      </c>
      <c r="UWG1217" s="109" t="s">
        <v>39</v>
      </c>
      <c r="UWH1217" s="256" t="s">
        <v>26</v>
      </c>
      <c r="UWI1217" s="204">
        <v>7</v>
      </c>
      <c r="UWJ1217" s="204">
        <v>2</v>
      </c>
      <c r="UWK1217" s="205" t="s">
        <v>237</v>
      </c>
      <c r="UWL1217" s="206">
        <v>119</v>
      </c>
      <c r="UWM1217" s="110">
        <v>213</v>
      </c>
      <c r="UWN1217" s="147">
        <v>104.09399999999999</v>
      </c>
      <c r="UWO1217" s="109" t="s">
        <v>39</v>
      </c>
      <c r="UWP1217" s="256" t="s">
        <v>26</v>
      </c>
      <c r="UWQ1217" s="204">
        <v>7</v>
      </c>
      <c r="UWR1217" s="204">
        <v>2</v>
      </c>
      <c r="UWS1217" s="205" t="s">
        <v>237</v>
      </c>
      <c r="UWT1217" s="206">
        <v>119</v>
      </c>
      <c r="UWU1217" s="110">
        <v>213</v>
      </c>
      <c r="UWV1217" s="147">
        <v>104.09399999999999</v>
      </c>
      <c r="UWW1217" s="109" t="s">
        <v>39</v>
      </c>
      <c r="UWX1217" s="256" t="s">
        <v>26</v>
      </c>
      <c r="UWY1217" s="204">
        <v>7</v>
      </c>
      <c r="UWZ1217" s="204">
        <v>2</v>
      </c>
      <c r="UXA1217" s="205" t="s">
        <v>237</v>
      </c>
      <c r="UXB1217" s="206">
        <v>119</v>
      </c>
      <c r="UXC1217" s="110">
        <v>213</v>
      </c>
      <c r="UXD1217" s="147">
        <v>104.09399999999999</v>
      </c>
      <c r="UXE1217" s="109" t="s">
        <v>39</v>
      </c>
      <c r="UXF1217" s="256" t="s">
        <v>26</v>
      </c>
      <c r="UXG1217" s="204">
        <v>7</v>
      </c>
      <c r="UXH1217" s="204">
        <v>2</v>
      </c>
      <c r="UXI1217" s="205" t="s">
        <v>237</v>
      </c>
      <c r="UXJ1217" s="206">
        <v>119</v>
      </c>
      <c r="UXK1217" s="110">
        <v>213</v>
      </c>
      <c r="UXL1217" s="147">
        <v>104.09399999999999</v>
      </c>
      <c r="UXM1217" s="109" t="s">
        <v>39</v>
      </c>
      <c r="UXN1217" s="256" t="s">
        <v>26</v>
      </c>
      <c r="UXO1217" s="204">
        <v>7</v>
      </c>
      <c r="UXP1217" s="204">
        <v>2</v>
      </c>
      <c r="UXQ1217" s="205" t="s">
        <v>237</v>
      </c>
      <c r="UXR1217" s="206">
        <v>119</v>
      </c>
      <c r="UXS1217" s="110">
        <v>213</v>
      </c>
      <c r="UXT1217" s="147">
        <v>104.09399999999999</v>
      </c>
      <c r="UXU1217" s="109" t="s">
        <v>39</v>
      </c>
      <c r="UXV1217" s="256" t="s">
        <v>26</v>
      </c>
      <c r="UXW1217" s="204">
        <v>7</v>
      </c>
      <c r="UXX1217" s="204">
        <v>2</v>
      </c>
      <c r="UXY1217" s="205" t="s">
        <v>237</v>
      </c>
      <c r="UXZ1217" s="206">
        <v>119</v>
      </c>
      <c r="UYA1217" s="110">
        <v>213</v>
      </c>
      <c r="UYB1217" s="147">
        <v>104.09399999999999</v>
      </c>
      <c r="UYC1217" s="109" t="s">
        <v>39</v>
      </c>
      <c r="UYD1217" s="256" t="s">
        <v>26</v>
      </c>
      <c r="UYE1217" s="204">
        <v>7</v>
      </c>
      <c r="UYF1217" s="204">
        <v>2</v>
      </c>
      <c r="UYG1217" s="205" t="s">
        <v>237</v>
      </c>
      <c r="UYH1217" s="206">
        <v>119</v>
      </c>
      <c r="UYI1217" s="110">
        <v>213</v>
      </c>
      <c r="UYJ1217" s="147">
        <v>104.09399999999999</v>
      </c>
      <c r="UYK1217" s="109" t="s">
        <v>39</v>
      </c>
      <c r="UYL1217" s="256" t="s">
        <v>26</v>
      </c>
      <c r="UYM1217" s="204">
        <v>7</v>
      </c>
      <c r="UYN1217" s="204">
        <v>2</v>
      </c>
      <c r="UYO1217" s="205" t="s">
        <v>237</v>
      </c>
      <c r="UYP1217" s="206">
        <v>119</v>
      </c>
      <c r="UYQ1217" s="110">
        <v>213</v>
      </c>
      <c r="UYR1217" s="147">
        <v>104.09399999999999</v>
      </c>
      <c r="UYS1217" s="109" t="s">
        <v>39</v>
      </c>
      <c r="UYT1217" s="256" t="s">
        <v>26</v>
      </c>
      <c r="UYU1217" s="204">
        <v>7</v>
      </c>
      <c r="UYV1217" s="204">
        <v>2</v>
      </c>
      <c r="UYW1217" s="205" t="s">
        <v>237</v>
      </c>
      <c r="UYX1217" s="206">
        <v>119</v>
      </c>
      <c r="UYY1217" s="110">
        <v>213</v>
      </c>
      <c r="UYZ1217" s="147">
        <v>104.09399999999999</v>
      </c>
      <c r="UZA1217" s="109" t="s">
        <v>39</v>
      </c>
      <c r="UZB1217" s="256" t="s">
        <v>26</v>
      </c>
      <c r="UZC1217" s="204">
        <v>7</v>
      </c>
      <c r="UZD1217" s="204">
        <v>2</v>
      </c>
      <c r="UZE1217" s="205" t="s">
        <v>237</v>
      </c>
      <c r="UZF1217" s="206">
        <v>119</v>
      </c>
      <c r="UZG1217" s="110">
        <v>213</v>
      </c>
      <c r="UZH1217" s="147">
        <v>104.09399999999999</v>
      </c>
      <c r="UZI1217" s="109" t="s">
        <v>39</v>
      </c>
      <c r="UZJ1217" s="256" t="s">
        <v>26</v>
      </c>
      <c r="UZK1217" s="204">
        <v>7</v>
      </c>
      <c r="UZL1217" s="204">
        <v>2</v>
      </c>
      <c r="UZM1217" s="205" t="s">
        <v>237</v>
      </c>
      <c r="UZN1217" s="206">
        <v>119</v>
      </c>
      <c r="UZO1217" s="110">
        <v>213</v>
      </c>
      <c r="UZP1217" s="147">
        <v>104.09399999999999</v>
      </c>
      <c r="UZQ1217" s="109" t="s">
        <v>39</v>
      </c>
      <c r="UZR1217" s="256" t="s">
        <v>26</v>
      </c>
      <c r="UZS1217" s="204">
        <v>7</v>
      </c>
      <c r="UZT1217" s="204">
        <v>2</v>
      </c>
      <c r="UZU1217" s="205" t="s">
        <v>237</v>
      </c>
      <c r="UZV1217" s="206">
        <v>119</v>
      </c>
      <c r="UZW1217" s="110">
        <v>213</v>
      </c>
      <c r="UZX1217" s="147">
        <v>104.09399999999999</v>
      </c>
      <c r="UZY1217" s="109" t="s">
        <v>39</v>
      </c>
      <c r="UZZ1217" s="256" t="s">
        <v>26</v>
      </c>
      <c r="VAA1217" s="204">
        <v>7</v>
      </c>
      <c r="VAB1217" s="204">
        <v>2</v>
      </c>
      <c r="VAC1217" s="205" t="s">
        <v>237</v>
      </c>
      <c r="VAD1217" s="206">
        <v>119</v>
      </c>
      <c r="VAE1217" s="110">
        <v>213</v>
      </c>
      <c r="VAF1217" s="147">
        <v>104.09399999999999</v>
      </c>
      <c r="VAG1217" s="109" t="s">
        <v>39</v>
      </c>
      <c r="VAH1217" s="256" t="s">
        <v>26</v>
      </c>
      <c r="VAI1217" s="204">
        <v>7</v>
      </c>
      <c r="VAJ1217" s="204">
        <v>2</v>
      </c>
      <c r="VAK1217" s="205" t="s">
        <v>237</v>
      </c>
      <c r="VAL1217" s="206">
        <v>119</v>
      </c>
      <c r="VAM1217" s="110">
        <v>213</v>
      </c>
      <c r="VAN1217" s="147">
        <v>104.09399999999999</v>
      </c>
      <c r="VAO1217" s="109" t="s">
        <v>39</v>
      </c>
      <c r="VAP1217" s="256" t="s">
        <v>26</v>
      </c>
      <c r="VAQ1217" s="204">
        <v>7</v>
      </c>
      <c r="VAR1217" s="204">
        <v>2</v>
      </c>
      <c r="VAS1217" s="205" t="s">
        <v>237</v>
      </c>
      <c r="VAT1217" s="206">
        <v>119</v>
      </c>
      <c r="VAU1217" s="110">
        <v>213</v>
      </c>
      <c r="VAV1217" s="147">
        <v>104.09399999999999</v>
      </c>
      <c r="VAW1217" s="109" t="s">
        <v>39</v>
      </c>
      <c r="VAX1217" s="256" t="s">
        <v>26</v>
      </c>
      <c r="VAY1217" s="204">
        <v>7</v>
      </c>
      <c r="VAZ1217" s="204">
        <v>2</v>
      </c>
      <c r="VBA1217" s="205" t="s">
        <v>237</v>
      </c>
      <c r="VBB1217" s="206">
        <v>119</v>
      </c>
      <c r="VBC1217" s="110">
        <v>213</v>
      </c>
      <c r="VBD1217" s="147">
        <v>104.09399999999999</v>
      </c>
      <c r="VBE1217" s="109" t="s">
        <v>39</v>
      </c>
      <c r="VBF1217" s="256" t="s">
        <v>26</v>
      </c>
      <c r="VBG1217" s="204">
        <v>7</v>
      </c>
      <c r="VBH1217" s="204">
        <v>2</v>
      </c>
      <c r="VBI1217" s="205" t="s">
        <v>237</v>
      </c>
      <c r="VBJ1217" s="206">
        <v>119</v>
      </c>
      <c r="VBK1217" s="110">
        <v>213</v>
      </c>
      <c r="VBL1217" s="147">
        <v>104.09399999999999</v>
      </c>
      <c r="VBM1217" s="109" t="s">
        <v>39</v>
      </c>
      <c r="VBN1217" s="256" t="s">
        <v>26</v>
      </c>
      <c r="VBO1217" s="204">
        <v>7</v>
      </c>
      <c r="VBP1217" s="204">
        <v>2</v>
      </c>
      <c r="VBQ1217" s="205" t="s">
        <v>237</v>
      </c>
      <c r="VBR1217" s="206">
        <v>119</v>
      </c>
      <c r="VBS1217" s="110">
        <v>213</v>
      </c>
      <c r="VBT1217" s="147">
        <v>104.09399999999999</v>
      </c>
      <c r="VBU1217" s="109" t="s">
        <v>39</v>
      </c>
      <c r="VBV1217" s="256" t="s">
        <v>26</v>
      </c>
      <c r="VBW1217" s="204">
        <v>7</v>
      </c>
      <c r="VBX1217" s="204">
        <v>2</v>
      </c>
      <c r="VBY1217" s="205" t="s">
        <v>237</v>
      </c>
      <c r="VBZ1217" s="206">
        <v>119</v>
      </c>
      <c r="VCA1217" s="110">
        <v>213</v>
      </c>
      <c r="VCB1217" s="147">
        <v>104.09399999999999</v>
      </c>
      <c r="VCC1217" s="109" t="s">
        <v>39</v>
      </c>
      <c r="VCD1217" s="256" t="s">
        <v>26</v>
      </c>
      <c r="VCE1217" s="204">
        <v>7</v>
      </c>
      <c r="VCF1217" s="204">
        <v>2</v>
      </c>
      <c r="VCG1217" s="205" t="s">
        <v>237</v>
      </c>
      <c r="VCH1217" s="206">
        <v>119</v>
      </c>
      <c r="VCI1217" s="110">
        <v>213</v>
      </c>
      <c r="VCJ1217" s="147">
        <v>104.09399999999999</v>
      </c>
      <c r="VCK1217" s="109" t="s">
        <v>39</v>
      </c>
      <c r="VCL1217" s="256" t="s">
        <v>26</v>
      </c>
      <c r="VCM1217" s="204">
        <v>7</v>
      </c>
      <c r="VCN1217" s="204">
        <v>2</v>
      </c>
      <c r="VCO1217" s="205" t="s">
        <v>237</v>
      </c>
      <c r="VCP1217" s="206">
        <v>119</v>
      </c>
      <c r="VCQ1217" s="110">
        <v>213</v>
      </c>
      <c r="VCR1217" s="147">
        <v>104.09399999999999</v>
      </c>
      <c r="VCS1217" s="109" t="s">
        <v>39</v>
      </c>
      <c r="VCT1217" s="256" t="s">
        <v>26</v>
      </c>
      <c r="VCU1217" s="204">
        <v>7</v>
      </c>
      <c r="VCV1217" s="204">
        <v>2</v>
      </c>
      <c r="VCW1217" s="205" t="s">
        <v>237</v>
      </c>
      <c r="VCX1217" s="206">
        <v>119</v>
      </c>
      <c r="VCY1217" s="110">
        <v>213</v>
      </c>
      <c r="VCZ1217" s="147">
        <v>104.09399999999999</v>
      </c>
      <c r="VDA1217" s="109" t="s">
        <v>39</v>
      </c>
      <c r="VDB1217" s="256" t="s">
        <v>26</v>
      </c>
      <c r="VDC1217" s="204">
        <v>7</v>
      </c>
      <c r="VDD1217" s="204">
        <v>2</v>
      </c>
      <c r="VDE1217" s="205" t="s">
        <v>237</v>
      </c>
      <c r="VDF1217" s="206">
        <v>119</v>
      </c>
      <c r="VDG1217" s="110">
        <v>213</v>
      </c>
      <c r="VDH1217" s="147">
        <v>104.09399999999999</v>
      </c>
      <c r="VDI1217" s="109" t="s">
        <v>39</v>
      </c>
      <c r="VDJ1217" s="256" t="s">
        <v>26</v>
      </c>
      <c r="VDK1217" s="204">
        <v>7</v>
      </c>
      <c r="VDL1217" s="204">
        <v>2</v>
      </c>
      <c r="VDM1217" s="205" t="s">
        <v>237</v>
      </c>
      <c r="VDN1217" s="206">
        <v>119</v>
      </c>
      <c r="VDO1217" s="110">
        <v>213</v>
      </c>
      <c r="VDP1217" s="147">
        <v>104.09399999999999</v>
      </c>
      <c r="VDQ1217" s="109" t="s">
        <v>39</v>
      </c>
      <c r="VDR1217" s="256" t="s">
        <v>26</v>
      </c>
      <c r="VDS1217" s="204">
        <v>7</v>
      </c>
      <c r="VDT1217" s="204">
        <v>2</v>
      </c>
      <c r="VDU1217" s="205" t="s">
        <v>237</v>
      </c>
      <c r="VDV1217" s="206">
        <v>119</v>
      </c>
      <c r="VDW1217" s="110">
        <v>213</v>
      </c>
      <c r="VDX1217" s="147">
        <v>104.09399999999999</v>
      </c>
      <c r="VDY1217" s="109" t="s">
        <v>39</v>
      </c>
      <c r="VDZ1217" s="256" t="s">
        <v>26</v>
      </c>
      <c r="VEA1217" s="204">
        <v>7</v>
      </c>
      <c r="VEB1217" s="204">
        <v>2</v>
      </c>
      <c r="VEC1217" s="205" t="s">
        <v>237</v>
      </c>
      <c r="VED1217" s="206">
        <v>119</v>
      </c>
      <c r="VEE1217" s="110">
        <v>213</v>
      </c>
      <c r="VEF1217" s="147">
        <v>104.09399999999999</v>
      </c>
      <c r="VEG1217" s="109" t="s">
        <v>39</v>
      </c>
      <c r="VEH1217" s="256" t="s">
        <v>26</v>
      </c>
      <c r="VEI1217" s="204">
        <v>7</v>
      </c>
      <c r="VEJ1217" s="204">
        <v>2</v>
      </c>
      <c r="VEK1217" s="205" t="s">
        <v>237</v>
      </c>
      <c r="VEL1217" s="206">
        <v>119</v>
      </c>
      <c r="VEM1217" s="110">
        <v>213</v>
      </c>
      <c r="VEN1217" s="147">
        <v>104.09399999999999</v>
      </c>
      <c r="VEO1217" s="109" t="s">
        <v>39</v>
      </c>
      <c r="VEP1217" s="256" t="s">
        <v>26</v>
      </c>
      <c r="VEQ1217" s="204">
        <v>7</v>
      </c>
      <c r="VER1217" s="204">
        <v>2</v>
      </c>
      <c r="VES1217" s="205" t="s">
        <v>237</v>
      </c>
      <c r="VET1217" s="206">
        <v>119</v>
      </c>
      <c r="VEU1217" s="110">
        <v>213</v>
      </c>
      <c r="VEV1217" s="147">
        <v>104.09399999999999</v>
      </c>
      <c r="VEW1217" s="109" t="s">
        <v>39</v>
      </c>
      <c r="VEX1217" s="256" t="s">
        <v>26</v>
      </c>
      <c r="VEY1217" s="204">
        <v>7</v>
      </c>
      <c r="VEZ1217" s="204">
        <v>2</v>
      </c>
      <c r="VFA1217" s="205" t="s">
        <v>237</v>
      </c>
      <c r="VFB1217" s="206">
        <v>119</v>
      </c>
      <c r="VFC1217" s="110">
        <v>213</v>
      </c>
      <c r="VFD1217" s="147">
        <v>104.09399999999999</v>
      </c>
      <c r="VFE1217" s="109" t="s">
        <v>39</v>
      </c>
      <c r="VFF1217" s="256" t="s">
        <v>26</v>
      </c>
      <c r="VFG1217" s="204">
        <v>7</v>
      </c>
      <c r="VFH1217" s="204">
        <v>2</v>
      </c>
      <c r="VFI1217" s="205" t="s">
        <v>237</v>
      </c>
      <c r="VFJ1217" s="206">
        <v>119</v>
      </c>
      <c r="VFK1217" s="110">
        <v>213</v>
      </c>
      <c r="VFL1217" s="147">
        <v>104.09399999999999</v>
      </c>
      <c r="VFM1217" s="109" t="s">
        <v>39</v>
      </c>
      <c r="VFN1217" s="256" t="s">
        <v>26</v>
      </c>
      <c r="VFO1217" s="204">
        <v>7</v>
      </c>
      <c r="VFP1217" s="204">
        <v>2</v>
      </c>
      <c r="VFQ1217" s="205" t="s">
        <v>237</v>
      </c>
      <c r="VFR1217" s="206">
        <v>119</v>
      </c>
      <c r="VFS1217" s="110">
        <v>213</v>
      </c>
      <c r="VFT1217" s="147">
        <v>104.09399999999999</v>
      </c>
      <c r="VFU1217" s="109" t="s">
        <v>39</v>
      </c>
      <c r="VFV1217" s="256" t="s">
        <v>26</v>
      </c>
      <c r="VFW1217" s="204">
        <v>7</v>
      </c>
      <c r="VFX1217" s="204">
        <v>2</v>
      </c>
      <c r="VFY1217" s="205" t="s">
        <v>237</v>
      </c>
      <c r="VFZ1217" s="206">
        <v>119</v>
      </c>
      <c r="VGA1217" s="110">
        <v>213</v>
      </c>
      <c r="VGB1217" s="147">
        <v>104.09399999999999</v>
      </c>
      <c r="VGC1217" s="109" t="s">
        <v>39</v>
      </c>
      <c r="VGD1217" s="256" t="s">
        <v>26</v>
      </c>
      <c r="VGE1217" s="204">
        <v>7</v>
      </c>
      <c r="VGF1217" s="204">
        <v>2</v>
      </c>
      <c r="VGG1217" s="205" t="s">
        <v>237</v>
      </c>
      <c r="VGH1217" s="206">
        <v>119</v>
      </c>
      <c r="VGI1217" s="110">
        <v>213</v>
      </c>
      <c r="VGJ1217" s="147">
        <v>104.09399999999999</v>
      </c>
      <c r="VGK1217" s="109" t="s">
        <v>39</v>
      </c>
      <c r="VGL1217" s="256" t="s">
        <v>26</v>
      </c>
      <c r="VGM1217" s="204">
        <v>7</v>
      </c>
      <c r="VGN1217" s="204">
        <v>2</v>
      </c>
      <c r="VGO1217" s="205" t="s">
        <v>237</v>
      </c>
      <c r="VGP1217" s="206">
        <v>119</v>
      </c>
      <c r="VGQ1217" s="110">
        <v>213</v>
      </c>
      <c r="VGR1217" s="147">
        <v>104.09399999999999</v>
      </c>
      <c r="VGS1217" s="109" t="s">
        <v>39</v>
      </c>
      <c r="VGT1217" s="256" t="s">
        <v>26</v>
      </c>
      <c r="VGU1217" s="204">
        <v>7</v>
      </c>
      <c r="VGV1217" s="204">
        <v>2</v>
      </c>
      <c r="VGW1217" s="205" t="s">
        <v>237</v>
      </c>
      <c r="VGX1217" s="206">
        <v>119</v>
      </c>
      <c r="VGY1217" s="110">
        <v>213</v>
      </c>
      <c r="VGZ1217" s="147">
        <v>104.09399999999999</v>
      </c>
      <c r="VHA1217" s="109" t="s">
        <v>39</v>
      </c>
      <c r="VHB1217" s="256" t="s">
        <v>26</v>
      </c>
      <c r="VHC1217" s="204">
        <v>7</v>
      </c>
      <c r="VHD1217" s="204">
        <v>2</v>
      </c>
      <c r="VHE1217" s="205" t="s">
        <v>237</v>
      </c>
      <c r="VHF1217" s="206">
        <v>119</v>
      </c>
      <c r="VHG1217" s="110">
        <v>213</v>
      </c>
      <c r="VHH1217" s="147">
        <v>104.09399999999999</v>
      </c>
      <c r="VHI1217" s="109" t="s">
        <v>39</v>
      </c>
      <c r="VHJ1217" s="256" t="s">
        <v>26</v>
      </c>
      <c r="VHK1217" s="204">
        <v>7</v>
      </c>
      <c r="VHL1217" s="204">
        <v>2</v>
      </c>
      <c r="VHM1217" s="205" t="s">
        <v>237</v>
      </c>
      <c r="VHN1217" s="206">
        <v>119</v>
      </c>
      <c r="VHO1217" s="110">
        <v>213</v>
      </c>
      <c r="VHP1217" s="147">
        <v>104.09399999999999</v>
      </c>
      <c r="VHQ1217" s="109" t="s">
        <v>39</v>
      </c>
      <c r="VHR1217" s="256" t="s">
        <v>26</v>
      </c>
      <c r="VHS1217" s="204">
        <v>7</v>
      </c>
      <c r="VHT1217" s="204">
        <v>2</v>
      </c>
      <c r="VHU1217" s="205" t="s">
        <v>237</v>
      </c>
      <c r="VHV1217" s="206">
        <v>119</v>
      </c>
      <c r="VHW1217" s="110">
        <v>213</v>
      </c>
      <c r="VHX1217" s="147">
        <v>104.09399999999999</v>
      </c>
      <c r="VHY1217" s="109" t="s">
        <v>39</v>
      </c>
      <c r="VHZ1217" s="256" t="s">
        <v>26</v>
      </c>
      <c r="VIA1217" s="204">
        <v>7</v>
      </c>
      <c r="VIB1217" s="204">
        <v>2</v>
      </c>
      <c r="VIC1217" s="205" t="s">
        <v>237</v>
      </c>
      <c r="VID1217" s="206">
        <v>119</v>
      </c>
      <c r="VIE1217" s="110">
        <v>213</v>
      </c>
      <c r="VIF1217" s="147">
        <v>104.09399999999999</v>
      </c>
      <c r="VIG1217" s="109" t="s">
        <v>39</v>
      </c>
      <c r="VIH1217" s="256" t="s">
        <v>26</v>
      </c>
      <c r="VII1217" s="204">
        <v>7</v>
      </c>
      <c r="VIJ1217" s="204">
        <v>2</v>
      </c>
      <c r="VIK1217" s="205" t="s">
        <v>237</v>
      </c>
      <c r="VIL1217" s="206">
        <v>119</v>
      </c>
      <c r="VIM1217" s="110">
        <v>213</v>
      </c>
      <c r="VIN1217" s="147">
        <v>104.09399999999999</v>
      </c>
      <c r="VIO1217" s="109" t="s">
        <v>39</v>
      </c>
      <c r="VIP1217" s="256" t="s">
        <v>26</v>
      </c>
      <c r="VIQ1217" s="204">
        <v>7</v>
      </c>
      <c r="VIR1217" s="204">
        <v>2</v>
      </c>
      <c r="VIS1217" s="205" t="s">
        <v>237</v>
      </c>
      <c r="VIT1217" s="206">
        <v>119</v>
      </c>
      <c r="VIU1217" s="110">
        <v>213</v>
      </c>
      <c r="VIV1217" s="147">
        <v>104.09399999999999</v>
      </c>
      <c r="VIW1217" s="109" t="s">
        <v>39</v>
      </c>
      <c r="VIX1217" s="256" t="s">
        <v>26</v>
      </c>
      <c r="VIY1217" s="204">
        <v>7</v>
      </c>
      <c r="VIZ1217" s="204">
        <v>2</v>
      </c>
      <c r="VJA1217" s="205" t="s">
        <v>237</v>
      </c>
      <c r="VJB1217" s="206">
        <v>119</v>
      </c>
      <c r="VJC1217" s="110">
        <v>213</v>
      </c>
      <c r="VJD1217" s="147">
        <v>104.09399999999999</v>
      </c>
      <c r="VJE1217" s="109" t="s">
        <v>39</v>
      </c>
      <c r="VJF1217" s="256" t="s">
        <v>26</v>
      </c>
      <c r="VJG1217" s="204">
        <v>7</v>
      </c>
      <c r="VJH1217" s="204">
        <v>2</v>
      </c>
      <c r="VJI1217" s="205" t="s">
        <v>237</v>
      </c>
      <c r="VJJ1217" s="206">
        <v>119</v>
      </c>
      <c r="VJK1217" s="110">
        <v>213</v>
      </c>
      <c r="VJL1217" s="147">
        <v>104.09399999999999</v>
      </c>
      <c r="VJM1217" s="109" t="s">
        <v>39</v>
      </c>
      <c r="VJN1217" s="256" t="s">
        <v>26</v>
      </c>
      <c r="VJO1217" s="204">
        <v>7</v>
      </c>
      <c r="VJP1217" s="204">
        <v>2</v>
      </c>
      <c r="VJQ1217" s="205" t="s">
        <v>237</v>
      </c>
      <c r="VJR1217" s="206">
        <v>119</v>
      </c>
      <c r="VJS1217" s="110">
        <v>213</v>
      </c>
      <c r="VJT1217" s="147">
        <v>104.09399999999999</v>
      </c>
      <c r="VJU1217" s="109" t="s">
        <v>39</v>
      </c>
      <c r="VJV1217" s="256" t="s">
        <v>26</v>
      </c>
      <c r="VJW1217" s="204">
        <v>7</v>
      </c>
      <c r="VJX1217" s="204">
        <v>2</v>
      </c>
      <c r="VJY1217" s="205" t="s">
        <v>237</v>
      </c>
      <c r="VJZ1217" s="206">
        <v>119</v>
      </c>
      <c r="VKA1217" s="110">
        <v>213</v>
      </c>
      <c r="VKB1217" s="147">
        <v>104.09399999999999</v>
      </c>
      <c r="VKC1217" s="109" t="s">
        <v>39</v>
      </c>
      <c r="VKD1217" s="256" t="s">
        <v>26</v>
      </c>
      <c r="VKE1217" s="204">
        <v>7</v>
      </c>
      <c r="VKF1217" s="204">
        <v>2</v>
      </c>
      <c r="VKG1217" s="205" t="s">
        <v>237</v>
      </c>
      <c r="VKH1217" s="206">
        <v>119</v>
      </c>
      <c r="VKI1217" s="110">
        <v>213</v>
      </c>
      <c r="VKJ1217" s="147">
        <v>104.09399999999999</v>
      </c>
      <c r="VKK1217" s="109" t="s">
        <v>39</v>
      </c>
      <c r="VKL1217" s="256" t="s">
        <v>26</v>
      </c>
      <c r="VKM1217" s="204">
        <v>7</v>
      </c>
      <c r="VKN1217" s="204">
        <v>2</v>
      </c>
      <c r="VKO1217" s="205" t="s">
        <v>237</v>
      </c>
      <c r="VKP1217" s="206">
        <v>119</v>
      </c>
      <c r="VKQ1217" s="110">
        <v>213</v>
      </c>
      <c r="VKR1217" s="147">
        <v>104.09399999999999</v>
      </c>
      <c r="VKS1217" s="109" t="s">
        <v>39</v>
      </c>
      <c r="VKT1217" s="256" t="s">
        <v>26</v>
      </c>
      <c r="VKU1217" s="204">
        <v>7</v>
      </c>
      <c r="VKV1217" s="204">
        <v>2</v>
      </c>
      <c r="VKW1217" s="205" t="s">
        <v>237</v>
      </c>
      <c r="VKX1217" s="206">
        <v>119</v>
      </c>
      <c r="VKY1217" s="110">
        <v>213</v>
      </c>
      <c r="VKZ1217" s="147">
        <v>104.09399999999999</v>
      </c>
      <c r="VLA1217" s="109" t="s">
        <v>39</v>
      </c>
      <c r="VLB1217" s="256" t="s">
        <v>26</v>
      </c>
      <c r="VLC1217" s="204">
        <v>7</v>
      </c>
      <c r="VLD1217" s="204">
        <v>2</v>
      </c>
      <c r="VLE1217" s="205" t="s">
        <v>237</v>
      </c>
      <c r="VLF1217" s="206">
        <v>119</v>
      </c>
      <c r="VLG1217" s="110">
        <v>213</v>
      </c>
      <c r="VLH1217" s="147">
        <v>104.09399999999999</v>
      </c>
      <c r="VLI1217" s="109" t="s">
        <v>39</v>
      </c>
      <c r="VLJ1217" s="256" t="s">
        <v>26</v>
      </c>
      <c r="VLK1217" s="204">
        <v>7</v>
      </c>
      <c r="VLL1217" s="204">
        <v>2</v>
      </c>
      <c r="VLM1217" s="205" t="s">
        <v>237</v>
      </c>
      <c r="VLN1217" s="206">
        <v>119</v>
      </c>
      <c r="VLO1217" s="110">
        <v>213</v>
      </c>
      <c r="VLP1217" s="147">
        <v>104.09399999999999</v>
      </c>
      <c r="VLQ1217" s="109" t="s">
        <v>39</v>
      </c>
      <c r="VLR1217" s="256" t="s">
        <v>26</v>
      </c>
      <c r="VLS1217" s="204">
        <v>7</v>
      </c>
      <c r="VLT1217" s="204">
        <v>2</v>
      </c>
      <c r="VLU1217" s="205" t="s">
        <v>237</v>
      </c>
      <c r="VLV1217" s="206">
        <v>119</v>
      </c>
      <c r="VLW1217" s="110">
        <v>213</v>
      </c>
      <c r="VLX1217" s="147">
        <v>104.09399999999999</v>
      </c>
      <c r="VLY1217" s="109" t="s">
        <v>39</v>
      </c>
      <c r="VLZ1217" s="256" t="s">
        <v>26</v>
      </c>
      <c r="VMA1217" s="204">
        <v>7</v>
      </c>
      <c r="VMB1217" s="204">
        <v>2</v>
      </c>
      <c r="VMC1217" s="205" t="s">
        <v>237</v>
      </c>
      <c r="VMD1217" s="206">
        <v>119</v>
      </c>
      <c r="VME1217" s="110">
        <v>213</v>
      </c>
      <c r="VMF1217" s="147">
        <v>104.09399999999999</v>
      </c>
      <c r="VMG1217" s="109" t="s">
        <v>39</v>
      </c>
      <c r="VMH1217" s="256" t="s">
        <v>26</v>
      </c>
      <c r="VMI1217" s="204">
        <v>7</v>
      </c>
      <c r="VMJ1217" s="204">
        <v>2</v>
      </c>
      <c r="VMK1217" s="205" t="s">
        <v>237</v>
      </c>
      <c r="VML1217" s="206">
        <v>119</v>
      </c>
      <c r="VMM1217" s="110">
        <v>213</v>
      </c>
      <c r="VMN1217" s="147">
        <v>104.09399999999999</v>
      </c>
      <c r="VMO1217" s="109" t="s">
        <v>39</v>
      </c>
      <c r="VMP1217" s="256" t="s">
        <v>26</v>
      </c>
      <c r="VMQ1217" s="204">
        <v>7</v>
      </c>
      <c r="VMR1217" s="204">
        <v>2</v>
      </c>
      <c r="VMS1217" s="205" t="s">
        <v>237</v>
      </c>
      <c r="VMT1217" s="206">
        <v>119</v>
      </c>
      <c r="VMU1217" s="110">
        <v>213</v>
      </c>
      <c r="VMV1217" s="147">
        <v>104.09399999999999</v>
      </c>
      <c r="VMW1217" s="109" t="s">
        <v>39</v>
      </c>
      <c r="VMX1217" s="256" t="s">
        <v>26</v>
      </c>
      <c r="VMY1217" s="204">
        <v>7</v>
      </c>
      <c r="VMZ1217" s="204">
        <v>2</v>
      </c>
      <c r="VNA1217" s="205" t="s">
        <v>237</v>
      </c>
      <c r="VNB1217" s="206">
        <v>119</v>
      </c>
      <c r="VNC1217" s="110">
        <v>213</v>
      </c>
      <c r="VND1217" s="147">
        <v>104.09399999999999</v>
      </c>
      <c r="VNE1217" s="109" t="s">
        <v>39</v>
      </c>
      <c r="VNF1217" s="256" t="s">
        <v>26</v>
      </c>
      <c r="VNG1217" s="204">
        <v>7</v>
      </c>
      <c r="VNH1217" s="204">
        <v>2</v>
      </c>
      <c r="VNI1217" s="205" t="s">
        <v>237</v>
      </c>
      <c r="VNJ1217" s="206">
        <v>119</v>
      </c>
      <c r="VNK1217" s="110">
        <v>213</v>
      </c>
      <c r="VNL1217" s="147">
        <v>104.09399999999999</v>
      </c>
      <c r="VNM1217" s="109" t="s">
        <v>39</v>
      </c>
      <c r="VNN1217" s="256" t="s">
        <v>26</v>
      </c>
      <c r="VNO1217" s="204">
        <v>7</v>
      </c>
      <c r="VNP1217" s="204">
        <v>2</v>
      </c>
      <c r="VNQ1217" s="205" t="s">
        <v>237</v>
      </c>
      <c r="VNR1217" s="206">
        <v>119</v>
      </c>
      <c r="VNS1217" s="110">
        <v>213</v>
      </c>
      <c r="VNT1217" s="147">
        <v>104.09399999999999</v>
      </c>
      <c r="VNU1217" s="109" t="s">
        <v>39</v>
      </c>
      <c r="VNV1217" s="256" t="s">
        <v>26</v>
      </c>
      <c r="VNW1217" s="204">
        <v>7</v>
      </c>
      <c r="VNX1217" s="204">
        <v>2</v>
      </c>
      <c r="VNY1217" s="205" t="s">
        <v>237</v>
      </c>
      <c r="VNZ1217" s="206">
        <v>119</v>
      </c>
      <c r="VOA1217" s="110">
        <v>213</v>
      </c>
      <c r="VOB1217" s="147">
        <v>104.09399999999999</v>
      </c>
      <c r="VOC1217" s="109" t="s">
        <v>39</v>
      </c>
      <c r="VOD1217" s="256" t="s">
        <v>26</v>
      </c>
      <c r="VOE1217" s="204">
        <v>7</v>
      </c>
      <c r="VOF1217" s="204">
        <v>2</v>
      </c>
      <c r="VOG1217" s="205" t="s">
        <v>237</v>
      </c>
      <c r="VOH1217" s="206">
        <v>119</v>
      </c>
      <c r="VOI1217" s="110">
        <v>213</v>
      </c>
      <c r="VOJ1217" s="147">
        <v>104.09399999999999</v>
      </c>
      <c r="VOK1217" s="109" t="s">
        <v>39</v>
      </c>
      <c r="VOL1217" s="256" t="s">
        <v>26</v>
      </c>
      <c r="VOM1217" s="204">
        <v>7</v>
      </c>
      <c r="VON1217" s="204">
        <v>2</v>
      </c>
      <c r="VOO1217" s="205" t="s">
        <v>237</v>
      </c>
      <c r="VOP1217" s="206">
        <v>119</v>
      </c>
      <c r="VOQ1217" s="110">
        <v>213</v>
      </c>
      <c r="VOR1217" s="147">
        <v>104.09399999999999</v>
      </c>
      <c r="VOS1217" s="109" t="s">
        <v>39</v>
      </c>
      <c r="VOT1217" s="256" t="s">
        <v>26</v>
      </c>
      <c r="VOU1217" s="204">
        <v>7</v>
      </c>
      <c r="VOV1217" s="204">
        <v>2</v>
      </c>
      <c r="VOW1217" s="205" t="s">
        <v>237</v>
      </c>
      <c r="VOX1217" s="206">
        <v>119</v>
      </c>
      <c r="VOY1217" s="110">
        <v>213</v>
      </c>
      <c r="VOZ1217" s="147">
        <v>104.09399999999999</v>
      </c>
      <c r="VPA1217" s="109" t="s">
        <v>39</v>
      </c>
      <c r="VPB1217" s="256" t="s">
        <v>26</v>
      </c>
      <c r="VPC1217" s="204">
        <v>7</v>
      </c>
      <c r="VPD1217" s="204">
        <v>2</v>
      </c>
      <c r="VPE1217" s="205" t="s">
        <v>237</v>
      </c>
      <c r="VPF1217" s="206">
        <v>119</v>
      </c>
      <c r="VPG1217" s="110">
        <v>213</v>
      </c>
      <c r="VPH1217" s="147">
        <v>104.09399999999999</v>
      </c>
      <c r="VPI1217" s="109" t="s">
        <v>39</v>
      </c>
      <c r="VPJ1217" s="256" t="s">
        <v>26</v>
      </c>
      <c r="VPK1217" s="204">
        <v>7</v>
      </c>
      <c r="VPL1217" s="204">
        <v>2</v>
      </c>
      <c r="VPM1217" s="205" t="s">
        <v>237</v>
      </c>
      <c r="VPN1217" s="206">
        <v>119</v>
      </c>
      <c r="VPO1217" s="110">
        <v>213</v>
      </c>
      <c r="VPP1217" s="147">
        <v>104.09399999999999</v>
      </c>
      <c r="VPQ1217" s="109" t="s">
        <v>39</v>
      </c>
      <c r="VPR1217" s="256" t="s">
        <v>26</v>
      </c>
      <c r="VPS1217" s="204">
        <v>7</v>
      </c>
      <c r="VPT1217" s="204">
        <v>2</v>
      </c>
      <c r="VPU1217" s="205" t="s">
        <v>237</v>
      </c>
      <c r="VPV1217" s="206">
        <v>119</v>
      </c>
      <c r="VPW1217" s="110">
        <v>213</v>
      </c>
      <c r="VPX1217" s="147">
        <v>104.09399999999999</v>
      </c>
      <c r="VPY1217" s="109" t="s">
        <v>39</v>
      </c>
      <c r="VPZ1217" s="256" t="s">
        <v>26</v>
      </c>
      <c r="VQA1217" s="204">
        <v>7</v>
      </c>
      <c r="VQB1217" s="204">
        <v>2</v>
      </c>
      <c r="VQC1217" s="205" t="s">
        <v>237</v>
      </c>
      <c r="VQD1217" s="206">
        <v>119</v>
      </c>
      <c r="VQE1217" s="110">
        <v>213</v>
      </c>
      <c r="VQF1217" s="147">
        <v>104.09399999999999</v>
      </c>
      <c r="VQG1217" s="109" t="s">
        <v>39</v>
      </c>
      <c r="VQH1217" s="256" t="s">
        <v>26</v>
      </c>
      <c r="VQI1217" s="204">
        <v>7</v>
      </c>
      <c r="VQJ1217" s="204">
        <v>2</v>
      </c>
      <c r="VQK1217" s="205" t="s">
        <v>237</v>
      </c>
      <c r="VQL1217" s="206">
        <v>119</v>
      </c>
      <c r="VQM1217" s="110">
        <v>213</v>
      </c>
      <c r="VQN1217" s="147">
        <v>104.09399999999999</v>
      </c>
      <c r="VQO1217" s="109" t="s">
        <v>39</v>
      </c>
      <c r="VQP1217" s="256" t="s">
        <v>26</v>
      </c>
      <c r="VQQ1217" s="204">
        <v>7</v>
      </c>
      <c r="VQR1217" s="204">
        <v>2</v>
      </c>
      <c r="VQS1217" s="205" t="s">
        <v>237</v>
      </c>
      <c r="VQT1217" s="206">
        <v>119</v>
      </c>
      <c r="VQU1217" s="110">
        <v>213</v>
      </c>
      <c r="VQV1217" s="147">
        <v>104.09399999999999</v>
      </c>
      <c r="VQW1217" s="109" t="s">
        <v>39</v>
      </c>
      <c r="VQX1217" s="256" t="s">
        <v>26</v>
      </c>
      <c r="VQY1217" s="204">
        <v>7</v>
      </c>
      <c r="VQZ1217" s="204">
        <v>2</v>
      </c>
      <c r="VRA1217" s="205" t="s">
        <v>237</v>
      </c>
      <c r="VRB1217" s="206">
        <v>119</v>
      </c>
      <c r="VRC1217" s="110">
        <v>213</v>
      </c>
      <c r="VRD1217" s="147">
        <v>104.09399999999999</v>
      </c>
      <c r="VRE1217" s="109" t="s">
        <v>39</v>
      </c>
      <c r="VRF1217" s="256" t="s">
        <v>26</v>
      </c>
      <c r="VRG1217" s="204">
        <v>7</v>
      </c>
      <c r="VRH1217" s="204">
        <v>2</v>
      </c>
      <c r="VRI1217" s="205" t="s">
        <v>237</v>
      </c>
      <c r="VRJ1217" s="206">
        <v>119</v>
      </c>
      <c r="VRK1217" s="110">
        <v>213</v>
      </c>
      <c r="VRL1217" s="147">
        <v>104.09399999999999</v>
      </c>
      <c r="VRM1217" s="109" t="s">
        <v>39</v>
      </c>
      <c r="VRN1217" s="256" t="s">
        <v>26</v>
      </c>
      <c r="VRO1217" s="204">
        <v>7</v>
      </c>
      <c r="VRP1217" s="204">
        <v>2</v>
      </c>
      <c r="VRQ1217" s="205" t="s">
        <v>237</v>
      </c>
      <c r="VRR1217" s="206">
        <v>119</v>
      </c>
      <c r="VRS1217" s="110">
        <v>213</v>
      </c>
      <c r="VRT1217" s="147">
        <v>104.09399999999999</v>
      </c>
      <c r="VRU1217" s="109" t="s">
        <v>39</v>
      </c>
      <c r="VRV1217" s="256" t="s">
        <v>26</v>
      </c>
      <c r="VRW1217" s="204">
        <v>7</v>
      </c>
      <c r="VRX1217" s="204">
        <v>2</v>
      </c>
      <c r="VRY1217" s="205" t="s">
        <v>237</v>
      </c>
      <c r="VRZ1217" s="206">
        <v>119</v>
      </c>
      <c r="VSA1217" s="110">
        <v>213</v>
      </c>
      <c r="VSB1217" s="147">
        <v>104.09399999999999</v>
      </c>
      <c r="VSC1217" s="109" t="s">
        <v>39</v>
      </c>
      <c r="VSD1217" s="256" t="s">
        <v>26</v>
      </c>
      <c r="VSE1217" s="204">
        <v>7</v>
      </c>
      <c r="VSF1217" s="204">
        <v>2</v>
      </c>
      <c r="VSG1217" s="205" t="s">
        <v>237</v>
      </c>
      <c r="VSH1217" s="206">
        <v>119</v>
      </c>
      <c r="VSI1217" s="110">
        <v>213</v>
      </c>
      <c r="VSJ1217" s="147">
        <v>104.09399999999999</v>
      </c>
      <c r="VSK1217" s="109" t="s">
        <v>39</v>
      </c>
      <c r="VSL1217" s="256" t="s">
        <v>26</v>
      </c>
      <c r="VSM1217" s="204">
        <v>7</v>
      </c>
      <c r="VSN1217" s="204">
        <v>2</v>
      </c>
      <c r="VSO1217" s="205" t="s">
        <v>237</v>
      </c>
      <c r="VSP1217" s="206">
        <v>119</v>
      </c>
      <c r="VSQ1217" s="110">
        <v>213</v>
      </c>
      <c r="VSR1217" s="147">
        <v>104.09399999999999</v>
      </c>
      <c r="VSS1217" s="109" t="s">
        <v>39</v>
      </c>
      <c r="VST1217" s="256" t="s">
        <v>26</v>
      </c>
      <c r="VSU1217" s="204">
        <v>7</v>
      </c>
      <c r="VSV1217" s="204">
        <v>2</v>
      </c>
      <c r="VSW1217" s="205" t="s">
        <v>237</v>
      </c>
      <c r="VSX1217" s="206">
        <v>119</v>
      </c>
      <c r="VSY1217" s="110">
        <v>213</v>
      </c>
      <c r="VSZ1217" s="147">
        <v>104.09399999999999</v>
      </c>
      <c r="VTA1217" s="109" t="s">
        <v>39</v>
      </c>
      <c r="VTB1217" s="256" t="s">
        <v>26</v>
      </c>
      <c r="VTC1217" s="204">
        <v>7</v>
      </c>
      <c r="VTD1217" s="204">
        <v>2</v>
      </c>
      <c r="VTE1217" s="205" t="s">
        <v>237</v>
      </c>
      <c r="VTF1217" s="206">
        <v>119</v>
      </c>
      <c r="VTG1217" s="110">
        <v>213</v>
      </c>
      <c r="VTH1217" s="147">
        <v>104.09399999999999</v>
      </c>
      <c r="VTI1217" s="109" t="s">
        <v>39</v>
      </c>
      <c r="VTJ1217" s="256" t="s">
        <v>26</v>
      </c>
      <c r="VTK1217" s="204">
        <v>7</v>
      </c>
      <c r="VTL1217" s="204">
        <v>2</v>
      </c>
      <c r="VTM1217" s="205" t="s">
        <v>237</v>
      </c>
      <c r="VTN1217" s="206">
        <v>119</v>
      </c>
      <c r="VTO1217" s="110">
        <v>213</v>
      </c>
      <c r="VTP1217" s="147">
        <v>104.09399999999999</v>
      </c>
      <c r="VTQ1217" s="109" t="s">
        <v>39</v>
      </c>
      <c r="VTR1217" s="256" t="s">
        <v>26</v>
      </c>
      <c r="VTS1217" s="204">
        <v>7</v>
      </c>
      <c r="VTT1217" s="204">
        <v>2</v>
      </c>
      <c r="VTU1217" s="205" t="s">
        <v>237</v>
      </c>
      <c r="VTV1217" s="206">
        <v>119</v>
      </c>
      <c r="VTW1217" s="110">
        <v>213</v>
      </c>
      <c r="VTX1217" s="147">
        <v>104.09399999999999</v>
      </c>
      <c r="VTY1217" s="109" t="s">
        <v>39</v>
      </c>
      <c r="VTZ1217" s="256" t="s">
        <v>26</v>
      </c>
      <c r="VUA1217" s="204">
        <v>7</v>
      </c>
      <c r="VUB1217" s="204">
        <v>2</v>
      </c>
      <c r="VUC1217" s="205" t="s">
        <v>237</v>
      </c>
      <c r="VUD1217" s="206">
        <v>119</v>
      </c>
      <c r="VUE1217" s="110">
        <v>213</v>
      </c>
      <c r="VUF1217" s="147">
        <v>104.09399999999999</v>
      </c>
      <c r="VUG1217" s="109" t="s">
        <v>39</v>
      </c>
      <c r="VUH1217" s="256" t="s">
        <v>26</v>
      </c>
      <c r="VUI1217" s="204">
        <v>7</v>
      </c>
      <c r="VUJ1217" s="204">
        <v>2</v>
      </c>
      <c r="VUK1217" s="205" t="s">
        <v>237</v>
      </c>
      <c r="VUL1217" s="206">
        <v>119</v>
      </c>
      <c r="VUM1217" s="110">
        <v>213</v>
      </c>
      <c r="VUN1217" s="147">
        <v>104.09399999999999</v>
      </c>
      <c r="VUO1217" s="109" t="s">
        <v>39</v>
      </c>
      <c r="VUP1217" s="256" t="s">
        <v>26</v>
      </c>
      <c r="VUQ1217" s="204">
        <v>7</v>
      </c>
      <c r="VUR1217" s="204">
        <v>2</v>
      </c>
      <c r="VUS1217" s="205" t="s">
        <v>237</v>
      </c>
      <c r="VUT1217" s="206">
        <v>119</v>
      </c>
      <c r="VUU1217" s="110">
        <v>213</v>
      </c>
      <c r="VUV1217" s="147">
        <v>104.09399999999999</v>
      </c>
      <c r="VUW1217" s="109" t="s">
        <v>39</v>
      </c>
      <c r="VUX1217" s="256" t="s">
        <v>26</v>
      </c>
      <c r="VUY1217" s="204">
        <v>7</v>
      </c>
      <c r="VUZ1217" s="204">
        <v>2</v>
      </c>
      <c r="VVA1217" s="205" t="s">
        <v>237</v>
      </c>
      <c r="VVB1217" s="206">
        <v>119</v>
      </c>
      <c r="VVC1217" s="110">
        <v>213</v>
      </c>
      <c r="VVD1217" s="147">
        <v>104.09399999999999</v>
      </c>
      <c r="VVE1217" s="109" t="s">
        <v>39</v>
      </c>
      <c r="VVF1217" s="256" t="s">
        <v>26</v>
      </c>
      <c r="VVG1217" s="204">
        <v>7</v>
      </c>
      <c r="VVH1217" s="204">
        <v>2</v>
      </c>
      <c r="VVI1217" s="205" t="s">
        <v>237</v>
      </c>
      <c r="VVJ1217" s="206">
        <v>119</v>
      </c>
      <c r="VVK1217" s="110">
        <v>213</v>
      </c>
      <c r="VVL1217" s="147">
        <v>104.09399999999999</v>
      </c>
      <c r="VVM1217" s="109" t="s">
        <v>39</v>
      </c>
      <c r="VVN1217" s="256" t="s">
        <v>26</v>
      </c>
      <c r="VVO1217" s="204">
        <v>7</v>
      </c>
      <c r="VVP1217" s="204">
        <v>2</v>
      </c>
      <c r="VVQ1217" s="205" t="s">
        <v>237</v>
      </c>
      <c r="VVR1217" s="206">
        <v>119</v>
      </c>
      <c r="VVS1217" s="110">
        <v>213</v>
      </c>
      <c r="VVT1217" s="147">
        <v>104.09399999999999</v>
      </c>
      <c r="VVU1217" s="109" t="s">
        <v>39</v>
      </c>
      <c r="VVV1217" s="256" t="s">
        <v>26</v>
      </c>
      <c r="VVW1217" s="204">
        <v>7</v>
      </c>
      <c r="VVX1217" s="204">
        <v>2</v>
      </c>
      <c r="VVY1217" s="205" t="s">
        <v>237</v>
      </c>
      <c r="VVZ1217" s="206">
        <v>119</v>
      </c>
      <c r="VWA1217" s="110">
        <v>213</v>
      </c>
      <c r="VWB1217" s="147">
        <v>104.09399999999999</v>
      </c>
      <c r="VWC1217" s="109" t="s">
        <v>39</v>
      </c>
      <c r="VWD1217" s="256" t="s">
        <v>26</v>
      </c>
      <c r="VWE1217" s="204">
        <v>7</v>
      </c>
      <c r="VWF1217" s="204">
        <v>2</v>
      </c>
      <c r="VWG1217" s="205" t="s">
        <v>237</v>
      </c>
      <c r="VWH1217" s="206">
        <v>119</v>
      </c>
      <c r="VWI1217" s="110">
        <v>213</v>
      </c>
      <c r="VWJ1217" s="147">
        <v>104.09399999999999</v>
      </c>
      <c r="VWK1217" s="109" t="s">
        <v>39</v>
      </c>
      <c r="VWL1217" s="256" t="s">
        <v>26</v>
      </c>
      <c r="VWM1217" s="204">
        <v>7</v>
      </c>
      <c r="VWN1217" s="204">
        <v>2</v>
      </c>
      <c r="VWO1217" s="205" t="s">
        <v>237</v>
      </c>
      <c r="VWP1217" s="206">
        <v>119</v>
      </c>
      <c r="VWQ1217" s="110">
        <v>213</v>
      </c>
      <c r="VWR1217" s="147">
        <v>104.09399999999999</v>
      </c>
      <c r="VWS1217" s="109" t="s">
        <v>39</v>
      </c>
      <c r="VWT1217" s="256" t="s">
        <v>26</v>
      </c>
      <c r="VWU1217" s="204">
        <v>7</v>
      </c>
      <c r="VWV1217" s="204">
        <v>2</v>
      </c>
      <c r="VWW1217" s="205" t="s">
        <v>237</v>
      </c>
      <c r="VWX1217" s="206">
        <v>119</v>
      </c>
      <c r="VWY1217" s="110">
        <v>213</v>
      </c>
      <c r="VWZ1217" s="147">
        <v>104.09399999999999</v>
      </c>
      <c r="VXA1217" s="109" t="s">
        <v>39</v>
      </c>
      <c r="VXB1217" s="256" t="s">
        <v>26</v>
      </c>
      <c r="VXC1217" s="204">
        <v>7</v>
      </c>
      <c r="VXD1217" s="204">
        <v>2</v>
      </c>
      <c r="VXE1217" s="205" t="s">
        <v>237</v>
      </c>
      <c r="VXF1217" s="206">
        <v>119</v>
      </c>
      <c r="VXG1217" s="110">
        <v>213</v>
      </c>
      <c r="VXH1217" s="147">
        <v>104.09399999999999</v>
      </c>
      <c r="VXI1217" s="109" t="s">
        <v>39</v>
      </c>
      <c r="VXJ1217" s="256" t="s">
        <v>26</v>
      </c>
      <c r="VXK1217" s="204">
        <v>7</v>
      </c>
      <c r="VXL1217" s="204">
        <v>2</v>
      </c>
      <c r="VXM1217" s="205" t="s">
        <v>237</v>
      </c>
      <c r="VXN1217" s="206">
        <v>119</v>
      </c>
      <c r="VXO1217" s="110">
        <v>213</v>
      </c>
      <c r="VXP1217" s="147">
        <v>104.09399999999999</v>
      </c>
      <c r="VXQ1217" s="109" t="s">
        <v>39</v>
      </c>
      <c r="VXR1217" s="256" t="s">
        <v>26</v>
      </c>
      <c r="VXS1217" s="204">
        <v>7</v>
      </c>
      <c r="VXT1217" s="204">
        <v>2</v>
      </c>
      <c r="VXU1217" s="205" t="s">
        <v>237</v>
      </c>
      <c r="VXV1217" s="206">
        <v>119</v>
      </c>
      <c r="VXW1217" s="110">
        <v>213</v>
      </c>
      <c r="VXX1217" s="147">
        <v>104.09399999999999</v>
      </c>
      <c r="VXY1217" s="109" t="s">
        <v>39</v>
      </c>
      <c r="VXZ1217" s="256" t="s">
        <v>26</v>
      </c>
      <c r="VYA1217" s="204">
        <v>7</v>
      </c>
      <c r="VYB1217" s="204">
        <v>2</v>
      </c>
      <c r="VYC1217" s="205" t="s">
        <v>237</v>
      </c>
      <c r="VYD1217" s="206">
        <v>119</v>
      </c>
      <c r="VYE1217" s="110">
        <v>213</v>
      </c>
      <c r="VYF1217" s="147">
        <v>104.09399999999999</v>
      </c>
      <c r="VYG1217" s="109" t="s">
        <v>39</v>
      </c>
      <c r="VYH1217" s="256" t="s">
        <v>26</v>
      </c>
      <c r="VYI1217" s="204">
        <v>7</v>
      </c>
      <c r="VYJ1217" s="204">
        <v>2</v>
      </c>
      <c r="VYK1217" s="205" t="s">
        <v>237</v>
      </c>
      <c r="VYL1217" s="206">
        <v>119</v>
      </c>
      <c r="VYM1217" s="110">
        <v>213</v>
      </c>
      <c r="VYN1217" s="147">
        <v>104.09399999999999</v>
      </c>
      <c r="VYO1217" s="109" t="s">
        <v>39</v>
      </c>
      <c r="VYP1217" s="256" t="s">
        <v>26</v>
      </c>
      <c r="VYQ1217" s="204">
        <v>7</v>
      </c>
      <c r="VYR1217" s="204">
        <v>2</v>
      </c>
      <c r="VYS1217" s="205" t="s">
        <v>237</v>
      </c>
      <c r="VYT1217" s="206">
        <v>119</v>
      </c>
      <c r="VYU1217" s="110">
        <v>213</v>
      </c>
      <c r="VYV1217" s="147">
        <v>104.09399999999999</v>
      </c>
      <c r="VYW1217" s="109" t="s">
        <v>39</v>
      </c>
      <c r="VYX1217" s="256" t="s">
        <v>26</v>
      </c>
      <c r="VYY1217" s="204">
        <v>7</v>
      </c>
      <c r="VYZ1217" s="204">
        <v>2</v>
      </c>
      <c r="VZA1217" s="205" t="s">
        <v>237</v>
      </c>
      <c r="VZB1217" s="206">
        <v>119</v>
      </c>
      <c r="VZC1217" s="110">
        <v>213</v>
      </c>
      <c r="VZD1217" s="147">
        <v>104.09399999999999</v>
      </c>
      <c r="VZE1217" s="109" t="s">
        <v>39</v>
      </c>
      <c r="VZF1217" s="256" t="s">
        <v>26</v>
      </c>
      <c r="VZG1217" s="204">
        <v>7</v>
      </c>
      <c r="VZH1217" s="204">
        <v>2</v>
      </c>
      <c r="VZI1217" s="205" t="s">
        <v>237</v>
      </c>
      <c r="VZJ1217" s="206">
        <v>119</v>
      </c>
      <c r="VZK1217" s="110">
        <v>213</v>
      </c>
      <c r="VZL1217" s="147">
        <v>104.09399999999999</v>
      </c>
      <c r="VZM1217" s="109" t="s">
        <v>39</v>
      </c>
      <c r="VZN1217" s="256" t="s">
        <v>26</v>
      </c>
      <c r="VZO1217" s="204">
        <v>7</v>
      </c>
      <c r="VZP1217" s="204">
        <v>2</v>
      </c>
      <c r="VZQ1217" s="205" t="s">
        <v>237</v>
      </c>
      <c r="VZR1217" s="206">
        <v>119</v>
      </c>
      <c r="VZS1217" s="110">
        <v>213</v>
      </c>
      <c r="VZT1217" s="147">
        <v>104.09399999999999</v>
      </c>
      <c r="VZU1217" s="109" t="s">
        <v>39</v>
      </c>
      <c r="VZV1217" s="256" t="s">
        <v>26</v>
      </c>
      <c r="VZW1217" s="204">
        <v>7</v>
      </c>
      <c r="VZX1217" s="204">
        <v>2</v>
      </c>
      <c r="VZY1217" s="205" t="s">
        <v>237</v>
      </c>
      <c r="VZZ1217" s="206">
        <v>119</v>
      </c>
      <c r="WAA1217" s="110">
        <v>213</v>
      </c>
      <c r="WAB1217" s="147">
        <v>104.09399999999999</v>
      </c>
      <c r="WAC1217" s="109" t="s">
        <v>39</v>
      </c>
      <c r="WAD1217" s="256" t="s">
        <v>26</v>
      </c>
      <c r="WAE1217" s="204">
        <v>7</v>
      </c>
      <c r="WAF1217" s="204">
        <v>2</v>
      </c>
      <c r="WAG1217" s="205" t="s">
        <v>237</v>
      </c>
      <c r="WAH1217" s="206">
        <v>119</v>
      </c>
      <c r="WAI1217" s="110">
        <v>213</v>
      </c>
      <c r="WAJ1217" s="147">
        <v>104.09399999999999</v>
      </c>
      <c r="WAK1217" s="109" t="s">
        <v>39</v>
      </c>
      <c r="WAL1217" s="256" t="s">
        <v>26</v>
      </c>
      <c r="WAM1217" s="204">
        <v>7</v>
      </c>
      <c r="WAN1217" s="204">
        <v>2</v>
      </c>
      <c r="WAO1217" s="205" t="s">
        <v>237</v>
      </c>
      <c r="WAP1217" s="206">
        <v>119</v>
      </c>
      <c r="WAQ1217" s="110">
        <v>213</v>
      </c>
      <c r="WAR1217" s="147">
        <v>104.09399999999999</v>
      </c>
      <c r="WAS1217" s="109" t="s">
        <v>39</v>
      </c>
      <c r="WAT1217" s="256" t="s">
        <v>26</v>
      </c>
      <c r="WAU1217" s="204">
        <v>7</v>
      </c>
      <c r="WAV1217" s="204">
        <v>2</v>
      </c>
      <c r="WAW1217" s="205" t="s">
        <v>237</v>
      </c>
      <c r="WAX1217" s="206">
        <v>119</v>
      </c>
      <c r="WAY1217" s="110">
        <v>213</v>
      </c>
      <c r="WAZ1217" s="147">
        <v>104.09399999999999</v>
      </c>
      <c r="WBA1217" s="109" t="s">
        <v>39</v>
      </c>
      <c r="WBB1217" s="256" t="s">
        <v>26</v>
      </c>
      <c r="WBC1217" s="204">
        <v>7</v>
      </c>
      <c r="WBD1217" s="204">
        <v>2</v>
      </c>
      <c r="WBE1217" s="205" t="s">
        <v>237</v>
      </c>
      <c r="WBF1217" s="206">
        <v>119</v>
      </c>
      <c r="WBG1217" s="110">
        <v>213</v>
      </c>
      <c r="WBH1217" s="147">
        <v>104.09399999999999</v>
      </c>
      <c r="WBI1217" s="109" t="s">
        <v>39</v>
      </c>
      <c r="WBJ1217" s="256" t="s">
        <v>26</v>
      </c>
      <c r="WBK1217" s="204">
        <v>7</v>
      </c>
      <c r="WBL1217" s="204">
        <v>2</v>
      </c>
      <c r="WBM1217" s="205" t="s">
        <v>237</v>
      </c>
      <c r="WBN1217" s="206">
        <v>119</v>
      </c>
      <c r="WBO1217" s="110">
        <v>213</v>
      </c>
      <c r="WBP1217" s="147">
        <v>104.09399999999999</v>
      </c>
      <c r="WBQ1217" s="109" t="s">
        <v>39</v>
      </c>
      <c r="WBR1217" s="256" t="s">
        <v>26</v>
      </c>
      <c r="WBS1217" s="204">
        <v>7</v>
      </c>
      <c r="WBT1217" s="204">
        <v>2</v>
      </c>
      <c r="WBU1217" s="205" t="s">
        <v>237</v>
      </c>
      <c r="WBV1217" s="206">
        <v>119</v>
      </c>
      <c r="WBW1217" s="110">
        <v>213</v>
      </c>
      <c r="WBX1217" s="147">
        <v>104.09399999999999</v>
      </c>
      <c r="WBY1217" s="109" t="s">
        <v>39</v>
      </c>
      <c r="WBZ1217" s="256" t="s">
        <v>26</v>
      </c>
      <c r="WCA1217" s="204">
        <v>7</v>
      </c>
      <c r="WCB1217" s="204">
        <v>2</v>
      </c>
      <c r="WCC1217" s="205" t="s">
        <v>237</v>
      </c>
      <c r="WCD1217" s="206">
        <v>119</v>
      </c>
      <c r="WCE1217" s="110">
        <v>213</v>
      </c>
      <c r="WCF1217" s="147">
        <v>104.09399999999999</v>
      </c>
      <c r="WCG1217" s="109" t="s">
        <v>39</v>
      </c>
      <c r="WCH1217" s="256" t="s">
        <v>26</v>
      </c>
      <c r="WCI1217" s="204">
        <v>7</v>
      </c>
      <c r="WCJ1217" s="204">
        <v>2</v>
      </c>
      <c r="WCK1217" s="205" t="s">
        <v>237</v>
      </c>
      <c r="WCL1217" s="206">
        <v>119</v>
      </c>
      <c r="WCM1217" s="110">
        <v>213</v>
      </c>
      <c r="WCN1217" s="147">
        <v>104.09399999999999</v>
      </c>
      <c r="WCO1217" s="109" t="s">
        <v>39</v>
      </c>
      <c r="WCP1217" s="256" t="s">
        <v>26</v>
      </c>
      <c r="WCQ1217" s="204">
        <v>7</v>
      </c>
      <c r="WCR1217" s="204">
        <v>2</v>
      </c>
      <c r="WCS1217" s="205" t="s">
        <v>237</v>
      </c>
      <c r="WCT1217" s="206">
        <v>119</v>
      </c>
      <c r="WCU1217" s="110">
        <v>213</v>
      </c>
      <c r="WCV1217" s="147">
        <v>104.09399999999999</v>
      </c>
      <c r="WCW1217" s="109" t="s">
        <v>39</v>
      </c>
      <c r="WCX1217" s="256" t="s">
        <v>26</v>
      </c>
      <c r="WCY1217" s="204">
        <v>7</v>
      </c>
      <c r="WCZ1217" s="204">
        <v>2</v>
      </c>
      <c r="WDA1217" s="205" t="s">
        <v>237</v>
      </c>
      <c r="WDB1217" s="206">
        <v>119</v>
      </c>
      <c r="WDC1217" s="110">
        <v>213</v>
      </c>
      <c r="WDD1217" s="147">
        <v>104.09399999999999</v>
      </c>
      <c r="WDE1217" s="109" t="s">
        <v>39</v>
      </c>
      <c r="WDF1217" s="256" t="s">
        <v>26</v>
      </c>
      <c r="WDG1217" s="204">
        <v>7</v>
      </c>
      <c r="WDH1217" s="204">
        <v>2</v>
      </c>
      <c r="WDI1217" s="205" t="s">
        <v>237</v>
      </c>
      <c r="WDJ1217" s="206">
        <v>119</v>
      </c>
      <c r="WDK1217" s="110">
        <v>213</v>
      </c>
      <c r="WDL1217" s="147">
        <v>104.09399999999999</v>
      </c>
      <c r="WDM1217" s="109" t="s">
        <v>39</v>
      </c>
      <c r="WDN1217" s="256" t="s">
        <v>26</v>
      </c>
      <c r="WDO1217" s="204">
        <v>7</v>
      </c>
      <c r="WDP1217" s="204">
        <v>2</v>
      </c>
      <c r="WDQ1217" s="205" t="s">
        <v>237</v>
      </c>
      <c r="WDR1217" s="206">
        <v>119</v>
      </c>
      <c r="WDS1217" s="110">
        <v>213</v>
      </c>
      <c r="WDT1217" s="147">
        <v>104.09399999999999</v>
      </c>
      <c r="WDU1217" s="109" t="s">
        <v>39</v>
      </c>
      <c r="WDV1217" s="256" t="s">
        <v>26</v>
      </c>
      <c r="WDW1217" s="204">
        <v>7</v>
      </c>
      <c r="WDX1217" s="204">
        <v>2</v>
      </c>
      <c r="WDY1217" s="205" t="s">
        <v>237</v>
      </c>
      <c r="WDZ1217" s="206">
        <v>119</v>
      </c>
      <c r="WEA1217" s="110">
        <v>213</v>
      </c>
      <c r="WEB1217" s="147">
        <v>104.09399999999999</v>
      </c>
      <c r="WEC1217" s="109" t="s">
        <v>39</v>
      </c>
      <c r="WED1217" s="256" t="s">
        <v>26</v>
      </c>
      <c r="WEE1217" s="204">
        <v>7</v>
      </c>
      <c r="WEF1217" s="204">
        <v>2</v>
      </c>
      <c r="WEG1217" s="205" t="s">
        <v>237</v>
      </c>
      <c r="WEH1217" s="206">
        <v>119</v>
      </c>
      <c r="WEI1217" s="110">
        <v>213</v>
      </c>
      <c r="WEJ1217" s="147">
        <v>104.09399999999999</v>
      </c>
      <c r="WEK1217" s="109" t="s">
        <v>39</v>
      </c>
      <c r="WEL1217" s="256" t="s">
        <v>26</v>
      </c>
      <c r="WEM1217" s="204">
        <v>7</v>
      </c>
      <c r="WEN1217" s="204">
        <v>2</v>
      </c>
      <c r="WEO1217" s="205" t="s">
        <v>237</v>
      </c>
      <c r="WEP1217" s="206">
        <v>119</v>
      </c>
      <c r="WEQ1217" s="110">
        <v>213</v>
      </c>
      <c r="WER1217" s="147">
        <v>104.09399999999999</v>
      </c>
      <c r="WES1217" s="109" t="s">
        <v>39</v>
      </c>
      <c r="WET1217" s="256" t="s">
        <v>26</v>
      </c>
      <c r="WEU1217" s="204">
        <v>7</v>
      </c>
      <c r="WEV1217" s="204">
        <v>2</v>
      </c>
      <c r="WEW1217" s="205" t="s">
        <v>237</v>
      </c>
      <c r="WEX1217" s="206">
        <v>119</v>
      </c>
      <c r="WEY1217" s="110">
        <v>213</v>
      </c>
      <c r="WEZ1217" s="147">
        <v>104.09399999999999</v>
      </c>
      <c r="WFA1217" s="109" t="s">
        <v>39</v>
      </c>
      <c r="WFB1217" s="256" t="s">
        <v>26</v>
      </c>
      <c r="WFC1217" s="204">
        <v>7</v>
      </c>
      <c r="WFD1217" s="204">
        <v>2</v>
      </c>
      <c r="WFE1217" s="205" t="s">
        <v>237</v>
      </c>
      <c r="WFF1217" s="206">
        <v>119</v>
      </c>
      <c r="WFG1217" s="110">
        <v>213</v>
      </c>
      <c r="WFH1217" s="147">
        <v>104.09399999999999</v>
      </c>
      <c r="WFI1217" s="109" t="s">
        <v>39</v>
      </c>
      <c r="WFJ1217" s="256" t="s">
        <v>26</v>
      </c>
      <c r="WFK1217" s="204">
        <v>7</v>
      </c>
      <c r="WFL1217" s="204">
        <v>2</v>
      </c>
      <c r="WFM1217" s="205" t="s">
        <v>237</v>
      </c>
      <c r="WFN1217" s="206">
        <v>119</v>
      </c>
      <c r="WFO1217" s="110">
        <v>213</v>
      </c>
      <c r="WFP1217" s="147">
        <v>104.09399999999999</v>
      </c>
      <c r="WFQ1217" s="109" t="s">
        <v>39</v>
      </c>
      <c r="WFR1217" s="256" t="s">
        <v>26</v>
      </c>
      <c r="WFS1217" s="204">
        <v>7</v>
      </c>
      <c r="WFT1217" s="204">
        <v>2</v>
      </c>
      <c r="WFU1217" s="205" t="s">
        <v>237</v>
      </c>
      <c r="WFV1217" s="206">
        <v>119</v>
      </c>
      <c r="WFW1217" s="110">
        <v>213</v>
      </c>
      <c r="WFX1217" s="147">
        <v>104.09399999999999</v>
      </c>
      <c r="WFY1217" s="109" t="s">
        <v>39</v>
      </c>
      <c r="WFZ1217" s="256" t="s">
        <v>26</v>
      </c>
      <c r="WGA1217" s="204">
        <v>7</v>
      </c>
      <c r="WGB1217" s="204">
        <v>2</v>
      </c>
      <c r="WGC1217" s="205" t="s">
        <v>237</v>
      </c>
      <c r="WGD1217" s="206">
        <v>119</v>
      </c>
      <c r="WGE1217" s="110">
        <v>213</v>
      </c>
      <c r="WGF1217" s="147">
        <v>104.09399999999999</v>
      </c>
      <c r="WGG1217" s="109" t="s">
        <v>39</v>
      </c>
      <c r="WGH1217" s="256" t="s">
        <v>26</v>
      </c>
      <c r="WGI1217" s="204">
        <v>7</v>
      </c>
      <c r="WGJ1217" s="204">
        <v>2</v>
      </c>
      <c r="WGK1217" s="205" t="s">
        <v>237</v>
      </c>
      <c r="WGL1217" s="206">
        <v>119</v>
      </c>
      <c r="WGM1217" s="110">
        <v>213</v>
      </c>
      <c r="WGN1217" s="147">
        <v>104.09399999999999</v>
      </c>
      <c r="WGO1217" s="109" t="s">
        <v>39</v>
      </c>
      <c r="WGP1217" s="256" t="s">
        <v>26</v>
      </c>
      <c r="WGQ1217" s="204">
        <v>7</v>
      </c>
      <c r="WGR1217" s="204">
        <v>2</v>
      </c>
      <c r="WGS1217" s="205" t="s">
        <v>237</v>
      </c>
      <c r="WGT1217" s="206">
        <v>119</v>
      </c>
      <c r="WGU1217" s="110">
        <v>213</v>
      </c>
      <c r="WGV1217" s="147">
        <v>104.09399999999999</v>
      </c>
      <c r="WGW1217" s="109" t="s">
        <v>39</v>
      </c>
      <c r="WGX1217" s="256" t="s">
        <v>26</v>
      </c>
      <c r="WGY1217" s="204">
        <v>7</v>
      </c>
      <c r="WGZ1217" s="204">
        <v>2</v>
      </c>
      <c r="WHA1217" s="205" t="s">
        <v>237</v>
      </c>
      <c r="WHB1217" s="206">
        <v>119</v>
      </c>
      <c r="WHC1217" s="110">
        <v>213</v>
      </c>
      <c r="WHD1217" s="147">
        <v>104.09399999999999</v>
      </c>
      <c r="WHE1217" s="109" t="s">
        <v>39</v>
      </c>
      <c r="WHF1217" s="256" t="s">
        <v>26</v>
      </c>
      <c r="WHG1217" s="204">
        <v>7</v>
      </c>
      <c r="WHH1217" s="204">
        <v>2</v>
      </c>
      <c r="WHI1217" s="205" t="s">
        <v>237</v>
      </c>
      <c r="WHJ1217" s="206">
        <v>119</v>
      </c>
      <c r="WHK1217" s="110">
        <v>213</v>
      </c>
      <c r="WHL1217" s="147">
        <v>104.09399999999999</v>
      </c>
      <c r="WHM1217" s="109" t="s">
        <v>39</v>
      </c>
      <c r="WHN1217" s="256" t="s">
        <v>26</v>
      </c>
      <c r="WHO1217" s="204">
        <v>7</v>
      </c>
      <c r="WHP1217" s="204">
        <v>2</v>
      </c>
      <c r="WHQ1217" s="205" t="s">
        <v>237</v>
      </c>
      <c r="WHR1217" s="206">
        <v>119</v>
      </c>
      <c r="WHS1217" s="110">
        <v>213</v>
      </c>
      <c r="WHT1217" s="147">
        <v>104.09399999999999</v>
      </c>
      <c r="WHU1217" s="109" t="s">
        <v>39</v>
      </c>
      <c r="WHV1217" s="256" t="s">
        <v>26</v>
      </c>
      <c r="WHW1217" s="204">
        <v>7</v>
      </c>
      <c r="WHX1217" s="204">
        <v>2</v>
      </c>
      <c r="WHY1217" s="205" t="s">
        <v>237</v>
      </c>
      <c r="WHZ1217" s="206">
        <v>119</v>
      </c>
      <c r="WIA1217" s="110">
        <v>213</v>
      </c>
      <c r="WIB1217" s="147">
        <v>104.09399999999999</v>
      </c>
      <c r="WIC1217" s="109" t="s">
        <v>39</v>
      </c>
      <c r="WID1217" s="256" t="s">
        <v>26</v>
      </c>
      <c r="WIE1217" s="204">
        <v>7</v>
      </c>
      <c r="WIF1217" s="204">
        <v>2</v>
      </c>
      <c r="WIG1217" s="205" t="s">
        <v>237</v>
      </c>
      <c r="WIH1217" s="206">
        <v>119</v>
      </c>
      <c r="WII1217" s="110">
        <v>213</v>
      </c>
      <c r="WIJ1217" s="147">
        <v>104.09399999999999</v>
      </c>
      <c r="WIK1217" s="109" t="s">
        <v>39</v>
      </c>
      <c r="WIL1217" s="256" t="s">
        <v>26</v>
      </c>
      <c r="WIM1217" s="204">
        <v>7</v>
      </c>
      <c r="WIN1217" s="204">
        <v>2</v>
      </c>
      <c r="WIO1217" s="205" t="s">
        <v>237</v>
      </c>
      <c r="WIP1217" s="206">
        <v>119</v>
      </c>
      <c r="WIQ1217" s="110">
        <v>213</v>
      </c>
      <c r="WIR1217" s="147">
        <v>104.09399999999999</v>
      </c>
      <c r="WIS1217" s="109" t="s">
        <v>39</v>
      </c>
      <c r="WIT1217" s="256" t="s">
        <v>26</v>
      </c>
      <c r="WIU1217" s="204">
        <v>7</v>
      </c>
      <c r="WIV1217" s="204">
        <v>2</v>
      </c>
      <c r="WIW1217" s="205" t="s">
        <v>237</v>
      </c>
      <c r="WIX1217" s="206">
        <v>119</v>
      </c>
      <c r="WIY1217" s="110">
        <v>213</v>
      </c>
      <c r="WIZ1217" s="147">
        <v>104.09399999999999</v>
      </c>
      <c r="WJA1217" s="109" t="s">
        <v>39</v>
      </c>
      <c r="WJB1217" s="256" t="s">
        <v>26</v>
      </c>
      <c r="WJC1217" s="204">
        <v>7</v>
      </c>
      <c r="WJD1217" s="204">
        <v>2</v>
      </c>
      <c r="WJE1217" s="205" t="s">
        <v>237</v>
      </c>
      <c r="WJF1217" s="206">
        <v>119</v>
      </c>
      <c r="WJG1217" s="110">
        <v>213</v>
      </c>
      <c r="WJH1217" s="147">
        <v>104.09399999999999</v>
      </c>
      <c r="WJI1217" s="109" t="s">
        <v>39</v>
      </c>
      <c r="WJJ1217" s="256" t="s">
        <v>26</v>
      </c>
      <c r="WJK1217" s="204">
        <v>7</v>
      </c>
      <c r="WJL1217" s="204">
        <v>2</v>
      </c>
      <c r="WJM1217" s="205" t="s">
        <v>237</v>
      </c>
      <c r="WJN1217" s="206">
        <v>119</v>
      </c>
      <c r="WJO1217" s="110">
        <v>213</v>
      </c>
      <c r="WJP1217" s="147">
        <v>104.09399999999999</v>
      </c>
      <c r="WJQ1217" s="109" t="s">
        <v>39</v>
      </c>
      <c r="WJR1217" s="256" t="s">
        <v>26</v>
      </c>
      <c r="WJS1217" s="204">
        <v>7</v>
      </c>
      <c r="WJT1217" s="204">
        <v>2</v>
      </c>
      <c r="WJU1217" s="205" t="s">
        <v>237</v>
      </c>
      <c r="WJV1217" s="206">
        <v>119</v>
      </c>
      <c r="WJW1217" s="110">
        <v>213</v>
      </c>
      <c r="WJX1217" s="147">
        <v>104.09399999999999</v>
      </c>
      <c r="WJY1217" s="109" t="s">
        <v>39</v>
      </c>
      <c r="WJZ1217" s="256" t="s">
        <v>26</v>
      </c>
      <c r="WKA1217" s="204">
        <v>7</v>
      </c>
      <c r="WKB1217" s="204">
        <v>2</v>
      </c>
      <c r="WKC1217" s="205" t="s">
        <v>237</v>
      </c>
      <c r="WKD1217" s="206">
        <v>119</v>
      </c>
      <c r="WKE1217" s="110">
        <v>213</v>
      </c>
      <c r="WKF1217" s="147">
        <v>104.09399999999999</v>
      </c>
      <c r="WKG1217" s="109" t="s">
        <v>39</v>
      </c>
      <c r="WKH1217" s="256" t="s">
        <v>26</v>
      </c>
      <c r="WKI1217" s="204">
        <v>7</v>
      </c>
      <c r="WKJ1217" s="204">
        <v>2</v>
      </c>
      <c r="WKK1217" s="205" t="s">
        <v>237</v>
      </c>
      <c r="WKL1217" s="206">
        <v>119</v>
      </c>
      <c r="WKM1217" s="110">
        <v>213</v>
      </c>
      <c r="WKN1217" s="147">
        <v>104.09399999999999</v>
      </c>
      <c r="WKO1217" s="109" t="s">
        <v>39</v>
      </c>
      <c r="WKP1217" s="256" t="s">
        <v>26</v>
      </c>
      <c r="WKQ1217" s="204">
        <v>7</v>
      </c>
      <c r="WKR1217" s="204">
        <v>2</v>
      </c>
      <c r="WKS1217" s="205" t="s">
        <v>237</v>
      </c>
      <c r="WKT1217" s="206">
        <v>119</v>
      </c>
      <c r="WKU1217" s="110">
        <v>213</v>
      </c>
      <c r="WKV1217" s="147">
        <v>104.09399999999999</v>
      </c>
      <c r="WKW1217" s="109" t="s">
        <v>39</v>
      </c>
      <c r="WKX1217" s="256" t="s">
        <v>26</v>
      </c>
      <c r="WKY1217" s="204">
        <v>7</v>
      </c>
      <c r="WKZ1217" s="204">
        <v>2</v>
      </c>
      <c r="WLA1217" s="205" t="s">
        <v>237</v>
      </c>
      <c r="WLB1217" s="206">
        <v>119</v>
      </c>
      <c r="WLC1217" s="110">
        <v>213</v>
      </c>
      <c r="WLD1217" s="147">
        <v>104.09399999999999</v>
      </c>
      <c r="WLE1217" s="109" t="s">
        <v>39</v>
      </c>
      <c r="WLF1217" s="256" t="s">
        <v>26</v>
      </c>
      <c r="WLG1217" s="204">
        <v>7</v>
      </c>
      <c r="WLH1217" s="204">
        <v>2</v>
      </c>
      <c r="WLI1217" s="205" t="s">
        <v>237</v>
      </c>
      <c r="WLJ1217" s="206">
        <v>119</v>
      </c>
      <c r="WLK1217" s="110">
        <v>213</v>
      </c>
      <c r="WLL1217" s="147">
        <v>104.09399999999999</v>
      </c>
      <c r="WLM1217" s="109" t="s">
        <v>39</v>
      </c>
      <c r="WLN1217" s="256" t="s">
        <v>26</v>
      </c>
      <c r="WLO1217" s="204">
        <v>7</v>
      </c>
      <c r="WLP1217" s="204">
        <v>2</v>
      </c>
      <c r="WLQ1217" s="205" t="s">
        <v>237</v>
      </c>
      <c r="WLR1217" s="206">
        <v>119</v>
      </c>
      <c r="WLS1217" s="110">
        <v>213</v>
      </c>
      <c r="WLT1217" s="147">
        <v>104.09399999999999</v>
      </c>
      <c r="WLU1217" s="109" t="s">
        <v>39</v>
      </c>
      <c r="WLV1217" s="256" t="s">
        <v>26</v>
      </c>
      <c r="WLW1217" s="204">
        <v>7</v>
      </c>
      <c r="WLX1217" s="204">
        <v>2</v>
      </c>
      <c r="WLY1217" s="205" t="s">
        <v>237</v>
      </c>
      <c r="WLZ1217" s="206">
        <v>119</v>
      </c>
      <c r="WMA1217" s="110">
        <v>213</v>
      </c>
      <c r="WMB1217" s="147">
        <v>104.09399999999999</v>
      </c>
      <c r="WMC1217" s="109" t="s">
        <v>39</v>
      </c>
      <c r="WMD1217" s="256" t="s">
        <v>26</v>
      </c>
      <c r="WME1217" s="204">
        <v>7</v>
      </c>
      <c r="WMF1217" s="204">
        <v>2</v>
      </c>
      <c r="WMG1217" s="205" t="s">
        <v>237</v>
      </c>
      <c r="WMH1217" s="206">
        <v>119</v>
      </c>
      <c r="WMI1217" s="110">
        <v>213</v>
      </c>
      <c r="WMJ1217" s="147">
        <v>104.09399999999999</v>
      </c>
      <c r="WMK1217" s="109" t="s">
        <v>39</v>
      </c>
      <c r="WML1217" s="256" t="s">
        <v>26</v>
      </c>
      <c r="WMM1217" s="204">
        <v>7</v>
      </c>
      <c r="WMN1217" s="204">
        <v>2</v>
      </c>
      <c r="WMO1217" s="205" t="s">
        <v>237</v>
      </c>
      <c r="WMP1217" s="206">
        <v>119</v>
      </c>
      <c r="WMQ1217" s="110">
        <v>213</v>
      </c>
      <c r="WMR1217" s="147">
        <v>104.09399999999999</v>
      </c>
      <c r="WMS1217" s="109" t="s">
        <v>39</v>
      </c>
      <c r="WMT1217" s="256" t="s">
        <v>26</v>
      </c>
      <c r="WMU1217" s="204">
        <v>7</v>
      </c>
      <c r="WMV1217" s="204">
        <v>2</v>
      </c>
      <c r="WMW1217" s="205" t="s">
        <v>237</v>
      </c>
      <c r="WMX1217" s="206">
        <v>119</v>
      </c>
      <c r="WMY1217" s="110">
        <v>213</v>
      </c>
      <c r="WMZ1217" s="147">
        <v>104.09399999999999</v>
      </c>
      <c r="WNA1217" s="109" t="s">
        <v>39</v>
      </c>
      <c r="WNB1217" s="256" t="s">
        <v>26</v>
      </c>
      <c r="WNC1217" s="204">
        <v>7</v>
      </c>
      <c r="WND1217" s="204">
        <v>2</v>
      </c>
      <c r="WNE1217" s="205" t="s">
        <v>237</v>
      </c>
      <c r="WNF1217" s="206">
        <v>119</v>
      </c>
      <c r="WNG1217" s="110">
        <v>213</v>
      </c>
      <c r="WNH1217" s="147">
        <v>104.09399999999999</v>
      </c>
      <c r="WNI1217" s="109" t="s">
        <v>39</v>
      </c>
      <c r="WNJ1217" s="256" t="s">
        <v>26</v>
      </c>
      <c r="WNK1217" s="204">
        <v>7</v>
      </c>
      <c r="WNL1217" s="204">
        <v>2</v>
      </c>
      <c r="WNM1217" s="205" t="s">
        <v>237</v>
      </c>
      <c r="WNN1217" s="206">
        <v>119</v>
      </c>
      <c r="WNO1217" s="110">
        <v>213</v>
      </c>
      <c r="WNP1217" s="147">
        <v>104.09399999999999</v>
      </c>
      <c r="WNQ1217" s="109" t="s">
        <v>39</v>
      </c>
      <c r="WNR1217" s="256" t="s">
        <v>26</v>
      </c>
      <c r="WNS1217" s="204">
        <v>7</v>
      </c>
      <c r="WNT1217" s="204">
        <v>2</v>
      </c>
      <c r="WNU1217" s="205" t="s">
        <v>237</v>
      </c>
      <c r="WNV1217" s="206">
        <v>119</v>
      </c>
      <c r="WNW1217" s="110">
        <v>213</v>
      </c>
      <c r="WNX1217" s="147">
        <v>104.09399999999999</v>
      </c>
      <c r="WNY1217" s="109" t="s">
        <v>39</v>
      </c>
      <c r="WNZ1217" s="256" t="s">
        <v>26</v>
      </c>
      <c r="WOA1217" s="204">
        <v>7</v>
      </c>
      <c r="WOB1217" s="204">
        <v>2</v>
      </c>
      <c r="WOC1217" s="205" t="s">
        <v>237</v>
      </c>
      <c r="WOD1217" s="206">
        <v>119</v>
      </c>
      <c r="WOE1217" s="110">
        <v>213</v>
      </c>
      <c r="WOF1217" s="147">
        <v>104.09399999999999</v>
      </c>
      <c r="WOG1217" s="109" t="s">
        <v>39</v>
      </c>
      <c r="WOH1217" s="256" t="s">
        <v>26</v>
      </c>
      <c r="WOI1217" s="204">
        <v>7</v>
      </c>
      <c r="WOJ1217" s="204">
        <v>2</v>
      </c>
      <c r="WOK1217" s="205" t="s">
        <v>237</v>
      </c>
      <c r="WOL1217" s="206">
        <v>119</v>
      </c>
      <c r="WOM1217" s="110">
        <v>213</v>
      </c>
      <c r="WON1217" s="147">
        <v>104.09399999999999</v>
      </c>
      <c r="WOO1217" s="109" t="s">
        <v>39</v>
      </c>
      <c r="WOP1217" s="256" t="s">
        <v>26</v>
      </c>
      <c r="WOQ1217" s="204">
        <v>7</v>
      </c>
      <c r="WOR1217" s="204">
        <v>2</v>
      </c>
      <c r="WOS1217" s="205" t="s">
        <v>237</v>
      </c>
      <c r="WOT1217" s="206">
        <v>119</v>
      </c>
      <c r="WOU1217" s="110">
        <v>213</v>
      </c>
      <c r="WOV1217" s="147">
        <v>104.09399999999999</v>
      </c>
      <c r="WOW1217" s="109" t="s">
        <v>39</v>
      </c>
      <c r="WOX1217" s="256" t="s">
        <v>26</v>
      </c>
      <c r="WOY1217" s="204">
        <v>7</v>
      </c>
      <c r="WOZ1217" s="204">
        <v>2</v>
      </c>
      <c r="WPA1217" s="205" t="s">
        <v>237</v>
      </c>
      <c r="WPB1217" s="206">
        <v>119</v>
      </c>
      <c r="WPC1217" s="110">
        <v>213</v>
      </c>
      <c r="WPD1217" s="147">
        <v>104.09399999999999</v>
      </c>
      <c r="WPE1217" s="109" t="s">
        <v>39</v>
      </c>
      <c r="WPF1217" s="256" t="s">
        <v>26</v>
      </c>
      <c r="WPG1217" s="204">
        <v>7</v>
      </c>
      <c r="WPH1217" s="204">
        <v>2</v>
      </c>
      <c r="WPI1217" s="205" t="s">
        <v>237</v>
      </c>
      <c r="WPJ1217" s="206">
        <v>119</v>
      </c>
      <c r="WPK1217" s="110">
        <v>213</v>
      </c>
      <c r="WPL1217" s="147">
        <v>104.09399999999999</v>
      </c>
      <c r="WPM1217" s="109" t="s">
        <v>39</v>
      </c>
      <c r="WPN1217" s="256" t="s">
        <v>26</v>
      </c>
      <c r="WPO1217" s="204">
        <v>7</v>
      </c>
      <c r="WPP1217" s="204">
        <v>2</v>
      </c>
      <c r="WPQ1217" s="205" t="s">
        <v>237</v>
      </c>
      <c r="WPR1217" s="206">
        <v>119</v>
      </c>
      <c r="WPS1217" s="110">
        <v>213</v>
      </c>
      <c r="WPT1217" s="147">
        <v>104.09399999999999</v>
      </c>
      <c r="WPU1217" s="109" t="s">
        <v>39</v>
      </c>
      <c r="WPV1217" s="256" t="s">
        <v>26</v>
      </c>
      <c r="WPW1217" s="204">
        <v>7</v>
      </c>
      <c r="WPX1217" s="204">
        <v>2</v>
      </c>
      <c r="WPY1217" s="205" t="s">
        <v>237</v>
      </c>
      <c r="WPZ1217" s="206">
        <v>119</v>
      </c>
      <c r="WQA1217" s="110">
        <v>213</v>
      </c>
      <c r="WQB1217" s="147">
        <v>104.09399999999999</v>
      </c>
      <c r="WQC1217" s="109" t="s">
        <v>39</v>
      </c>
      <c r="WQD1217" s="256" t="s">
        <v>26</v>
      </c>
      <c r="WQE1217" s="204">
        <v>7</v>
      </c>
      <c r="WQF1217" s="204">
        <v>2</v>
      </c>
      <c r="WQG1217" s="205" t="s">
        <v>237</v>
      </c>
      <c r="WQH1217" s="206">
        <v>119</v>
      </c>
      <c r="WQI1217" s="110">
        <v>213</v>
      </c>
      <c r="WQJ1217" s="147">
        <v>104.09399999999999</v>
      </c>
      <c r="WQK1217" s="109" t="s">
        <v>39</v>
      </c>
      <c r="WQL1217" s="256" t="s">
        <v>26</v>
      </c>
      <c r="WQM1217" s="204">
        <v>7</v>
      </c>
      <c r="WQN1217" s="204">
        <v>2</v>
      </c>
      <c r="WQO1217" s="205" t="s">
        <v>237</v>
      </c>
      <c r="WQP1217" s="206">
        <v>119</v>
      </c>
      <c r="WQQ1217" s="110">
        <v>213</v>
      </c>
      <c r="WQR1217" s="147">
        <v>104.09399999999999</v>
      </c>
      <c r="WQS1217" s="109" t="s">
        <v>39</v>
      </c>
      <c r="WQT1217" s="256" t="s">
        <v>26</v>
      </c>
      <c r="WQU1217" s="204">
        <v>7</v>
      </c>
      <c r="WQV1217" s="204">
        <v>2</v>
      </c>
      <c r="WQW1217" s="205" t="s">
        <v>237</v>
      </c>
      <c r="WQX1217" s="206">
        <v>119</v>
      </c>
      <c r="WQY1217" s="110">
        <v>213</v>
      </c>
      <c r="WQZ1217" s="147">
        <v>104.09399999999999</v>
      </c>
      <c r="WRA1217" s="109" t="s">
        <v>39</v>
      </c>
      <c r="WRB1217" s="256" t="s">
        <v>26</v>
      </c>
      <c r="WRC1217" s="204">
        <v>7</v>
      </c>
      <c r="WRD1217" s="204">
        <v>2</v>
      </c>
      <c r="WRE1217" s="205" t="s">
        <v>237</v>
      </c>
      <c r="WRF1217" s="206">
        <v>119</v>
      </c>
      <c r="WRG1217" s="110">
        <v>213</v>
      </c>
      <c r="WRH1217" s="147">
        <v>104.09399999999999</v>
      </c>
      <c r="WRI1217" s="109" t="s">
        <v>39</v>
      </c>
      <c r="WRJ1217" s="256" t="s">
        <v>26</v>
      </c>
      <c r="WRK1217" s="204">
        <v>7</v>
      </c>
      <c r="WRL1217" s="204">
        <v>2</v>
      </c>
      <c r="WRM1217" s="205" t="s">
        <v>237</v>
      </c>
      <c r="WRN1217" s="206">
        <v>119</v>
      </c>
      <c r="WRO1217" s="110">
        <v>213</v>
      </c>
      <c r="WRP1217" s="147">
        <v>104.09399999999999</v>
      </c>
      <c r="WRQ1217" s="109" t="s">
        <v>39</v>
      </c>
      <c r="WRR1217" s="256" t="s">
        <v>26</v>
      </c>
      <c r="WRS1217" s="204">
        <v>7</v>
      </c>
      <c r="WRT1217" s="204">
        <v>2</v>
      </c>
      <c r="WRU1217" s="205" t="s">
        <v>237</v>
      </c>
      <c r="WRV1217" s="206">
        <v>119</v>
      </c>
      <c r="WRW1217" s="110">
        <v>213</v>
      </c>
      <c r="WRX1217" s="147">
        <v>104.09399999999999</v>
      </c>
      <c r="WRY1217" s="109" t="s">
        <v>39</v>
      </c>
      <c r="WRZ1217" s="256" t="s">
        <v>26</v>
      </c>
      <c r="WSA1217" s="204">
        <v>7</v>
      </c>
      <c r="WSB1217" s="204">
        <v>2</v>
      </c>
      <c r="WSC1217" s="205" t="s">
        <v>237</v>
      </c>
      <c r="WSD1217" s="206">
        <v>119</v>
      </c>
      <c r="WSE1217" s="110">
        <v>213</v>
      </c>
      <c r="WSF1217" s="147">
        <v>104.09399999999999</v>
      </c>
      <c r="WSG1217" s="109" t="s">
        <v>39</v>
      </c>
      <c r="WSH1217" s="256" t="s">
        <v>26</v>
      </c>
      <c r="WSI1217" s="204">
        <v>7</v>
      </c>
      <c r="WSJ1217" s="204">
        <v>2</v>
      </c>
      <c r="WSK1217" s="205" t="s">
        <v>237</v>
      </c>
      <c r="WSL1217" s="206">
        <v>119</v>
      </c>
      <c r="WSM1217" s="110">
        <v>213</v>
      </c>
      <c r="WSN1217" s="147">
        <v>104.09399999999999</v>
      </c>
      <c r="WSO1217" s="109" t="s">
        <v>39</v>
      </c>
      <c r="WSP1217" s="256" t="s">
        <v>26</v>
      </c>
      <c r="WSQ1217" s="204">
        <v>7</v>
      </c>
      <c r="WSR1217" s="204">
        <v>2</v>
      </c>
      <c r="WSS1217" s="205" t="s">
        <v>237</v>
      </c>
      <c r="WST1217" s="206">
        <v>119</v>
      </c>
      <c r="WSU1217" s="110">
        <v>213</v>
      </c>
      <c r="WSV1217" s="147">
        <v>104.09399999999999</v>
      </c>
      <c r="WSW1217" s="109" t="s">
        <v>39</v>
      </c>
      <c r="WSX1217" s="256" t="s">
        <v>26</v>
      </c>
      <c r="WSY1217" s="204">
        <v>7</v>
      </c>
      <c r="WSZ1217" s="204">
        <v>2</v>
      </c>
      <c r="WTA1217" s="205" t="s">
        <v>237</v>
      </c>
      <c r="WTB1217" s="206">
        <v>119</v>
      </c>
      <c r="WTC1217" s="110">
        <v>213</v>
      </c>
      <c r="WTD1217" s="147">
        <v>104.09399999999999</v>
      </c>
      <c r="WTE1217" s="109" t="s">
        <v>39</v>
      </c>
      <c r="WTF1217" s="256" t="s">
        <v>26</v>
      </c>
      <c r="WTG1217" s="204">
        <v>7</v>
      </c>
      <c r="WTH1217" s="204">
        <v>2</v>
      </c>
      <c r="WTI1217" s="205" t="s">
        <v>237</v>
      </c>
      <c r="WTJ1217" s="206">
        <v>119</v>
      </c>
      <c r="WTK1217" s="110">
        <v>213</v>
      </c>
      <c r="WTL1217" s="147">
        <v>104.09399999999999</v>
      </c>
      <c r="WTM1217" s="109" t="s">
        <v>39</v>
      </c>
      <c r="WTN1217" s="256" t="s">
        <v>26</v>
      </c>
      <c r="WTO1217" s="204">
        <v>7</v>
      </c>
      <c r="WTP1217" s="204">
        <v>2</v>
      </c>
      <c r="WTQ1217" s="205" t="s">
        <v>237</v>
      </c>
      <c r="WTR1217" s="206">
        <v>119</v>
      </c>
      <c r="WTS1217" s="110">
        <v>213</v>
      </c>
      <c r="WTT1217" s="147">
        <v>104.09399999999999</v>
      </c>
      <c r="WTU1217" s="109" t="s">
        <v>39</v>
      </c>
      <c r="WTV1217" s="256" t="s">
        <v>26</v>
      </c>
      <c r="WTW1217" s="204">
        <v>7</v>
      </c>
      <c r="WTX1217" s="204">
        <v>2</v>
      </c>
      <c r="WTY1217" s="205" t="s">
        <v>237</v>
      </c>
      <c r="WTZ1217" s="206">
        <v>119</v>
      </c>
      <c r="WUA1217" s="110">
        <v>213</v>
      </c>
      <c r="WUB1217" s="147">
        <v>104.09399999999999</v>
      </c>
      <c r="WUC1217" s="109" t="s">
        <v>39</v>
      </c>
      <c r="WUD1217" s="256" t="s">
        <v>26</v>
      </c>
      <c r="WUE1217" s="204">
        <v>7</v>
      </c>
      <c r="WUF1217" s="204">
        <v>2</v>
      </c>
      <c r="WUG1217" s="205" t="s">
        <v>237</v>
      </c>
      <c r="WUH1217" s="206">
        <v>119</v>
      </c>
      <c r="WUI1217" s="110">
        <v>213</v>
      </c>
      <c r="WUJ1217" s="147">
        <v>104.09399999999999</v>
      </c>
      <c r="WUK1217" s="109" t="s">
        <v>39</v>
      </c>
      <c r="WUL1217" s="256" t="s">
        <v>26</v>
      </c>
      <c r="WUM1217" s="204">
        <v>7</v>
      </c>
      <c r="WUN1217" s="204">
        <v>2</v>
      </c>
      <c r="WUO1217" s="205" t="s">
        <v>237</v>
      </c>
      <c r="WUP1217" s="206">
        <v>119</v>
      </c>
      <c r="WUQ1217" s="110">
        <v>213</v>
      </c>
      <c r="WUR1217" s="147">
        <v>104.09399999999999</v>
      </c>
      <c r="WUS1217" s="109" t="s">
        <v>39</v>
      </c>
      <c r="WUT1217" s="256" t="s">
        <v>26</v>
      </c>
      <c r="WUU1217" s="204">
        <v>7</v>
      </c>
      <c r="WUV1217" s="204">
        <v>2</v>
      </c>
      <c r="WUW1217" s="205" t="s">
        <v>237</v>
      </c>
      <c r="WUX1217" s="206">
        <v>119</v>
      </c>
      <c r="WUY1217" s="110">
        <v>213</v>
      </c>
      <c r="WUZ1217" s="147">
        <v>104.09399999999999</v>
      </c>
      <c r="WVA1217" s="109" t="s">
        <v>39</v>
      </c>
      <c r="WVB1217" s="256" t="s">
        <v>26</v>
      </c>
      <c r="WVC1217" s="204">
        <v>7</v>
      </c>
      <c r="WVD1217" s="204">
        <v>2</v>
      </c>
      <c r="WVE1217" s="205" t="s">
        <v>237</v>
      </c>
      <c r="WVF1217" s="206">
        <v>119</v>
      </c>
      <c r="WVG1217" s="110">
        <v>213</v>
      </c>
      <c r="WVH1217" s="147">
        <v>104.09399999999999</v>
      </c>
      <c r="WVI1217" s="109" t="s">
        <v>39</v>
      </c>
      <c r="WVJ1217" s="256" t="s">
        <v>26</v>
      </c>
      <c r="WVK1217" s="204">
        <v>7</v>
      </c>
      <c r="WVL1217" s="204">
        <v>2</v>
      </c>
      <c r="WVM1217" s="205" t="s">
        <v>237</v>
      </c>
      <c r="WVN1217" s="206">
        <v>119</v>
      </c>
      <c r="WVO1217" s="110">
        <v>213</v>
      </c>
      <c r="WVP1217" s="147">
        <v>104.09399999999999</v>
      </c>
      <c r="WVQ1217" s="109" t="s">
        <v>39</v>
      </c>
      <c r="WVR1217" s="256" t="s">
        <v>26</v>
      </c>
      <c r="WVS1217" s="204">
        <v>7</v>
      </c>
      <c r="WVT1217" s="204">
        <v>2</v>
      </c>
      <c r="WVU1217" s="205" t="s">
        <v>237</v>
      </c>
      <c r="WVV1217" s="206">
        <v>119</v>
      </c>
      <c r="WVW1217" s="110">
        <v>213</v>
      </c>
      <c r="WVX1217" s="147">
        <v>104.09399999999999</v>
      </c>
      <c r="WVY1217" s="109" t="s">
        <v>39</v>
      </c>
      <c r="WVZ1217" s="256" t="s">
        <v>26</v>
      </c>
      <c r="WWA1217" s="204">
        <v>7</v>
      </c>
      <c r="WWB1217" s="204">
        <v>2</v>
      </c>
      <c r="WWC1217" s="205" t="s">
        <v>237</v>
      </c>
      <c r="WWD1217" s="206">
        <v>119</v>
      </c>
      <c r="WWE1217" s="110">
        <v>213</v>
      </c>
      <c r="WWF1217" s="147">
        <v>104.09399999999999</v>
      </c>
      <c r="WWG1217" s="109" t="s">
        <v>39</v>
      </c>
      <c r="WWH1217" s="256" t="s">
        <v>26</v>
      </c>
      <c r="WWI1217" s="204">
        <v>7</v>
      </c>
      <c r="WWJ1217" s="204">
        <v>2</v>
      </c>
      <c r="WWK1217" s="205" t="s">
        <v>237</v>
      </c>
      <c r="WWL1217" s="206">
        <v>119</v>
      </c>
      <c r="WWM1217" s="110">
        <v>213</v>
      </c>
      <c r="WWN1217" s="147">
        <v>104.09399999999999</v>
      </c>
      <c r="WWO1217" s="109" t="s">
        <v>39</v>
      </c>
      <c r="WWP1217" s="256" t="s">
        <v>26</v>
      </c>
      <c r="WWQ1217" s="204">
        <v>7</v>
      </c>
      <c r="WWR1217" s="204">
        <v>2</v>
      </c>
      <c r="WWS1217" s="205" t="s">
        <v>237</v>
      </c>
      <c r="WWT1217" s="206">
        <v>119</v>
      </c>
      <c r="WWU1217" s="110">
        <v>213</v>
      </c>
      <c r="WWV1217" s="147">
        <v>104.09399999999999</v>
      </c>
      <c r="WWW1217" s="109" t="s">
        <v>39</v>
      </c>
      <c r="WWX1217" s="256" t="s">
        <v>26</v>
      </c>
      <c r="WWY1217" s="204">
        <v>7</v>
      </c>
      <c r="WWZ1217" s="204">
        <v>2</v>
      </c>
      <c r="WXA1217" s="205" t="s">
        <v>237</v>
      </c>
      <c r="WXB1217" s="206">
        <v>119</v>
      </c>
      <c r="WXC1217" s="110">
        <v>213</v>
      </c>
      <c r="WXD1217" s="147">
        <v>104.09399999999999</v>
      </c>
      <c r="WXE1217" s="109" t="s">
        <v>39</v>
      </c>
      <c r="WXF1217" s="256" t="s">
        <v>26</v>
      </c>
      <c r="WXG1217" s="204">
        <v>7</v>
      </c>
      <c r="WXH1217" s="204">
        <v>2</v>
      </c>
      <c r="WXI1217" s="205" t="s">
        <v>237</v>
      </c>
      <c r="WXJ1217" s="206">
        <v>119</v>
      </c>
      <c r="WXK1217" s="110">
        <v>213</v>
      </c>
      <c r="WXL1217" s="147">
        <v>104.09399999999999</v>
      </c>
      <c r="WXM1217" s="109" t="s">
        <v>39</v>
      </c>
      <c r="WXN1217" s="256" t="s">
        <v>26</v>
      </c>
      <c r="WXO1217" s="204">
        <v>7</v>
      </c>
      <c r="WXP1217" s="204">
        <v>2</v>
      </c>
      <c r="WXQ1217" s="205" t="s">
        <v>237</v>
      </c>
      <c r="WXR1217" s="206">
        <v>119</v>
      </c>
      <c r="WXS1217" s="110">
        <v>213</v>
      </c>
      <c r="WXT1217" s="147">
        <v>104.09399999999999</v>
      </c>
      <c r="WXU1217" s="109" t="s">
        <v>39</v>
      </c>
      <c r="WXV1217" s="256" t="s">
        <v>26</v>
      </c>
      <c r="WXW1217" s="204">
        <v>7</v>
      </c>
      <c r="WXX1217" s="204">
        <v>2</v>
      </c>
      <c r="WXY1217" s="205" t="s">
        <v>237</v>
      </c>
      <c r="WXZ1217" s="206">
        <v>119</v>
      </c>
      <c r="WYA1217" s="110">
        <v>213</v>
      </c>
      <c r="WYB1217" s="147">
        <v>104.09399999999999</v>
      </c>
      <c r="WYC1217" s="109" t="s">
        <v>39</v>
      </c>
      <c r="WYD1217" s="256" t="s">
        <v>26</v>
      </c>
      <c r="WYE1217" s="204">
        <v>7</v>
      </c>
      <c r="WYF1217" s="204">
        <v>2</v>
      </c>
      <c r="WYG1217" s="205" t="s">
        <v>237</v>
      </c>
      <c r="WYH1217" s="206">
        <v>119</v>
      </c>
      <c r="WYI1217" s="110">
        <v>213</v>
      </c>
      <c r="WYJ1217" s="147">
        <v>104.09399999999999</v>
      </c>
      <c r="WYK1217" s="109" t="s">
        <v>39</v>
      </c>
      <c r="WYL1217" s="256" t="s">
        <v>26</v>
      </c>
      <c r="WYM1217" s="204">
        <v>7</v>
      </c>
      <c r="WYN1217" s="204">
        <v>2</v>
      </c>
      <c r="WYO1217" s="205" t="s">
        <v>237</v>
      </c>
      <c r="WYP1217" s="206">
        <v>119</v>
      </c>
      <c r="WYQ1217" s="110">
        <v>213</v>
      </c>
      <c r="WYR1217" s="147">
        <v>104.09399999999999</v>
      </c>
      <c r="WYS1217" s="109" t="s">
        <v>39</v>
      </c>
      <c r="WYT1217" s="256" t="s">
        <v>26</v>
      </c>
      <c r="WYU1217" s="204">
        <v>7</v>
      </c>
      <c r="WYV1217" s="204">
        <v>2</v>
      </c>
      <c r="WYW1217" s="205" t="s">
        <v>237</v>
      </c>
      <c r="WYX1217" s="206">
        <v>119</v>
      </c>
      <c r="WYY1217" s="110">
        <v>213</v>
      </c>
      <c r="WYZ1217" s="147">
        <v>104.09399999999999</v>
      </c>
      <c r="WZA1217" s="109" t="s">
        <v>39</v>
      </c>
      <c r="WZB1217" s="256" t="s">
        <v>26</v>
      </c>
      <c r="WZC1217" s="204">
        <v>7</v>
      </c>
      <c r="WZD1217" s="204">
        <v>2</v>
      </c>
      <c r="WZE1217" s="205" t="s">
        <v>237</v>
      </c>
      <c r="WZF1217" s="206">
        <v>119</v>
      </c>
      <c r="WZG1217" s="110">
        <v>213</v>
      </c>
      <c r="WZH1217" s="147">
        <v>104.09399999999999</v>
      </c>
      <c r="WZI1217" s="109" t="s">
        <v>39</v>
      </c>
      <c r="WZJ1217" s="256" t="s">
        <v>26</v>
      </c>
      <c r="WZK1217" s="204">
        <v>7</v>
      </c>
      <c r="WZL1217" s="204">
        <v>2</v>
      </c>
      <c r="WZM1217" s="205" t="s">
        <v>237</v>
      </c>
      <c r="WZN1217" s="206">
        <v>119</v>
      </c>
      <c r="WZO1217" s="110">
        <v>213</v>
      </c>
      <c r="WZP1217" s="147">
        <v>104.09399999999999</v>
      </c>
      <c r="WZQ1217" s="109" t="s">
        <v>39</v>
      </c>
      <c r="WZR1217" s="256" t="s">
        <v>26</v>
      </c>
      <c r="WZS1217" s="204">
        <v>7</v>
      </c>
      <c r="WZT1217" s="204">
        <v>2</v>
      </c>
      <c r="WZU1217" s="205" t="s">
        <v>237</v>
      </c>
      <c r="WZV1217" s="206">
        <v>119</v>
      </c>
      <c r="WZW1217" s="110">
        <v>213</v>
      </c>
      <c r="WZX1217" s="147">
        <v>104.09399999999999</v>
      </c>
      <c r="WZY1217" s="109" t="s">
        <v>39</v>
      </c>
      <c r="WZZ1217" s="256" t="s">
        <v>26</v>
      </c>
      <c r="XAA1217" s="204">
        <v>7</v>
      </c>
      <c r="XAB1217" s="204">
        <v>2</v>
      </c>
      <c r="XAC1217" s="205" t="s">
        <v>237</v>
      </c>
      <c r="XAD1217" s="206">
        <v>119</v>
      </c>
      <c r="XAE1217" s="110">
        <v>213</v>
      </c>
      <c r="XAF1217" s="147">
        <v>104.09399999999999</v>
      </c>
      <c r="XAG1217" s="109" t="s">
        <v>39</v>
      </c>
      <c r="XAH1217" s="256" t="s">
        <v>26</v>
      </c>
      <c r="XAI1217" s="204">
        <v>7</v>
      </c>
      <c r="XAJ1217" s="204">
        <v>2</v>
      </c>
      <c r="XAK1217" s="205" t="s">
        <v>237</v>
      </c>
      <c r="XAL1217" s="206">
        <v>119</v>
      </c>
      <c r="XAM1217" s="110">
        <v>213</v>
      </c>
      <c r="XAN1217" s="147">
        <v>104.09399999999999</v>
      </c>
      <c r="XAO1217" s="109" t="s">
        <v>39</v>
      </c>
      <c r="XAP1217" s="256" t="s">
        <v>26</v>
      </c>
      <c r="XAQ1217" s="204">
        <v>7</v>
      </c>
      <c r="XAR1217" s="204">
        <v>2</v>
      </c>
      <c r="XAS1217" s="205" t="s">
        <v>237</v>
      </c>
      <c r="XAT1217" s="206">
        <v>119</v>
      </c>
      <c r="XAU1217" s="110">
        <v>213</v>
      </c>
      <c r="XAV1217" s="147">
        <v>104.09399999999999</v>
      </c>
      <c r="XAW1217" s="109" t="s">
        <v>39</v>
      </c>
      <c r="XAX1217" s="256" t="s">
        <v>26</v>
      </c>
      <c r="XAY1217" s="204">
        <v>7</v>
      </c>
      <c r="XAZ1217" s="204">
        <v>2</v>
      </c>
      <c r="XBA1217" s="205" t="s">
        <v>237</v>
      </c>
      <c r="XBB1217" s="206">
        <v>119</v>
      </c>
      <c r="XBC1217" s="110">
        <v>213</v>
      </c>
      <c r="XBD1217" s="147">
        <v>104.09399999999999</v>
      </c>
      <c r="XBE1217" s="109" t="s">
        <v>39</v>
      </c>
      <c r="XBF1217" s="256" t="s">
        <v>26</v>
      </c>
      <c r="XBG1217" s="204">
        <v>7</v>
      </c>
      <c r="XBH1217" s="204">
        <v>2</v>
      </c>
      <c r="XBI1217" s="205" t="s">
        <v>237</v>
      </c>
      <c r="XBJ1217" s="206">
        <v>119</v>
      </c>
      <c r="XBK1217" s="110">
        <v>213</v>
      </c>
      <c r="XBL1217" s="147">
        <v>104.09399999999999</v>
      </c>
      <c r="XBM1217" s="109" t="s">
        <v>39</v>
      </c>
      <c r="XBN1217" s="256" t="s">
        <v>26</v>
      </c>
      <c r="XBO1217" s="204">
        <v>7</v>
      </c>
      <c r="XBP1217" s="204">
        <v>2</v>
      </c>
      <c r="XBQ1217" s="205" t="s">
        <v>237</v>
      </c>
      <c r="XBR1217" s="206">
        <v>119</v>
      </c>
      <c r="XBS1217" s="110">
        <v>213</v>
      </c>
      <c r="XBT1217" s="147">
        <v>104.09399999999999</v>
      </c>
      <c r="XBU1217" s="109" t="s">
        <v>39</v>
      </c>
      <c r="XBV1217" s="256" t="s">
        <v>26</v>
      </c>
      <c r="XBW1217" s="204">
        <v>7</v>
      </c>
      <c r="XBX1217" s="204">
        <v>2</v>
      </c>
      <c r="XBY1217" s="205" t="s">
        <v>237</v>
      </c>
      <c r="XBZ1217" s="206">
        <v>119</v>
      </c>
      <c r="XCA1217" s="110">
        <v>213</v>
      </c>
      <c r="XCB1217" s="147">
        <v>104.09399999999999</v>
      </c>
      <c r="XCC1217" s="109" t="s">
        <v>39</v>
      </c>
      <c r="XCD1217" s="256" t="s">
        <v>26</v>
      </c>
      <c r="XCE1217" s="204">
        <v>7</v>
      </c>
      <c r="XCF1217" s="204">
        <v>2</v>
      </c>
      <c r="XCG1217" s="205" t="s">
        <v>237</v>
      </c>
      <c r="XCH1217" s="206">
        <v>119</v>
      </c>
      <c r="XCI1217" s="110">
        <v>213</v>
      </c>
      <c r="XCJ1217" s="147">
        <v>104.09399999999999</v>
      </c>
      <c r="XCK1217" s="109" t="s">
        <v>39</v>
      </c>
      <c r="XCL1217" s="256" t="s">
        <v>26</v>
      </c>
      <c r="XCM1217" s="204">
        <v>7</v>
      </c>
      <c r="XCN1217" s="204">
        <v>2</v>
      </c>
      <c r="XCO1217" s="205" t="s">
        <v>237</v>
      </c>
      <c r="XCP1217" s="206">
        <v>119</v>
      </c>
      <c r="XCQ1217" s="110">
        <v>213</v>
      </c>
      <c r="XCR1217" s="147">
        <v>104.09399999999999</v>
      </c>
      <c r="XCS1217" s="109" t="s">
        <v>39</v>
      </c>
      <c r="XCT1217" s="256" t="s">
        <v>26</v>
      </c>
      <c r="XCU1217" s="204">
        <v>7</v>
      </c>
      <c r="XCV1217" s="204">
        <v>2</v>
      </c>
      <c r="XCW1217" s="205" t="s">
        <v>237</v>
      </c>
      <c r="XCX1217" s="206">
        <v>119</v>
      </c>
      <c r="XCY1217" s="110">
        <v>213</v>
      </c>
      <c r="XCZ1217" s="147">
        <v>104.09399999999999</v>
      </c>
      <c r="XDA1217" s="109" t="s">
        <v>39</v>
      </c>
      <c r="XDB1217" s="256" t="s">
        <v>26</v>
      </c>
      <c r="XDC1217" s="204">
        <v>7</v>
      </c>
      <c r="XDD1217" s="204">
        <v>2</v>
      </c>
      <c r="XDE1217" s="205" t="s">
        <v>237</v>
      </c>
      <c r="XDF1217" s="206">
        <v>119</v>
      </c>
      <c r="XDG1217" s="110">
        <v>213</v>
      </c>
      <c r="XDH1217" s="147">
        <v>104.09399999999999</v>
      </c>
      <c r="XDI1217" s="109" t="s">
        <v>39</v>
      </c>
      <c r="XDJ1217" s="256" t="s">
        <v>26</v>
      </c>
      <c r="XDK1217" s="204">
        <v>7</v>
      </c>
      <c r="XDL1217" s="204">
        <v>2</v>
      </c>
      <c r="XDM1217" s="205" t="s">
        <v>237</v>
      </c>
      <c r="XDN1217" s="206">
        <v>119</v>
      </c>
      <c r="XDO1217" s="110">
        <v>213</v>
      </c>
      <c r="XDP1217" s="147">
        <v>104.09399999999999</v>
      </c>
      <c r="XDQ1217" s="109" t="s">
        <v>39</v>
      </c>
      <c r="XDR1217" s="256" t="s">
        <v>26</v>
      </c>
      <c r="XDS1217" s="204">
        <v>7</v>
      </c>
      <c r="XDT1217" s="204">
        <v>2</v>
      </c>
      <c r="XDU1217" s="205" t="s">
        <v>237</v>
      </c>
      <c r="XDV1217" s="206">
        <v>119</v>
      </c>
      <c r="XDW1217" s="110">
        <v>213</v>
      </c>
      <c r="XDX1217" s="147">
        <v>104.09399999999999</v>
      </c>
    </row>
    <row r="1218" spans="1:16352" ht="15" x14ac:dyDescent="0.25">
      <c r="A1218" s="338" t="s">
        <v>29</v>
      </c>
      <c r="B1218" s="352" t="s">
        <v>26</v>
      </c>
      <c r="C1218" s="201">
        <v>7</v>
      </c>
      <c r="D1218" s="201">
        <v>2</v>
      </c>
      <c r="E1218" s="795" t="s">
        <v>549</v>
      </c>
      <c r="F1218" s="203">
        <v>0</v>
      </c>
      <c r="G1218" s="203">
        <v>210</v>
      </c>
      <c r="H1218" s="75">
        <f t="shared" ref="H1218:J1218" si="574">H1219+H1220</f>
        <v>3124.8</v>
      </c>
      <c r="I1218" s="75">
        <f t="shared" ref="I1218" si="575">I1219+I1220</f>
        <v>3124.8</v>
      </c>
      <c r="J1218" s="945">
        <f t="shared" si="574"/>
        <v>0</v>
      </c>
    </row>
    <row r="1219" spans="1:16352" ht="15" x14ac:dyDescent="0.25">
      <c r="A1219" s="109" t="s">
        <v>30</v>
      </c>
      <c r="B1219" s="54" t="s">
        <v>26</v>
      </c>
      <c r="C1219" s="204">
        <v>7</v>
      </c>
      <c r="D1219" s="204">
        <v>2</v>
      </c>
      <c r="E1219" s="205" t="s">
        <v>549</v>
      </c>
      <c r="F1219" s="206">
        <v>111</v>
      </c>
      <c r="G1219" s="110">
        <v>211</v>
      </c>
      <c r="H1219" s="147">
        <v>2400</v>
      </c>
      <c r="I1219" s="147">
        <v>2400</v>
      </c>
      <c r="J1219" s="1090">
        <f t="shared" ref="J1219:J1220" si="576">I1219-H1219</f>
        <v>0</v>
      </c>
    </row>
    <row r="1220" spans="1:16352" ht="15" x14ac:dyDescent="0.25">
      <c r="A1220" s="109" t="s">
        <v>39</v>
      </c>
      <c r="B1220" s="54" t="s">
        <v>26</v>
      </c>
      <c r="C1220" s="204">
        <v>7</v>
      </c>
      <c r="D1220" s="204">
        <v>2</v>
      </c>
      <c r="E1220" s="205" t="s">
        <v>549</v>
      </c>
      <c r="F1220" s="206">
        <v>119</v>
      </c>
      <c r="G1220" s="110">
        <v>213</v>
      </c>
      <c r="H1220" s="147">
        <v>724.8</v>
      </c>
      <c r="I1220" s="147">
        <v>724.8</v>
      </c>
      <c r="J1220" s="1090">
        <f t="shared" si="576"/>
        <v>0</v>
      </c>
    </row>
    <row r="1221" spans="1:16352" ht="28.5" x14ac:dyDescent="0.2">
      <c r="A1221" s="151" t="s">
        <v>488</v>
      </c>
      <c r="B1221" s="152" t="s">
        <v>26</v>
      </c>
      <c r="C1221" s="153">
        <v>7</v>
      </c>
      <c r="D1221" s="153">
        <v>9</v>
      </c>
      <c r="E1221" s="154">
        <v>0</v>
      </c>
      <c r="F1221" s="155">
        <v>0</v>
      </c>
      <c r="G1221" s="155"/>
      <c r="H1221" s="254">
        <f>H1222</f>
        <v>99.222999999999999</v>
      </c>
      <c r="I1221" s="254">
        <f>I1222</f>
        <v>99.222999999999999</v>
      </c>
      <c r="J1221" s="1073">
        <f t="shared" ref="J1221" si="577">J1222</f>
        <v>0</v>
      </c>
    </row>
    <row r="1222" spans="1:16352" s="610" customFormat="1" ht="15" x14ac:dyDescent="0.25">
      <c r="A1222" s="338" t="s">
        <v>29</v>
      </c>
      <c r="B1222" s="117" t="s">
        <v>26</v>
      </c>
      <c r="C1222" s="25">
        <v>7</v>
      </c>
      <c r="D1222" s="25">
        <v>9</v>
      </c>
      <c r="E1222" s="128" t="s">
        <v>550</v>
      </c>
      <c r="F1222" s="27">
        <v>111</v>
      </c>
      <c r="G1222" s="316">
        <v>210</v>
      </c>
      <c r="H1222" s="995">
        <f>H1223+H1224+H1225+H1226</f>
        <v>99.222999999999999</v>
      </c>
      <c r="I1222" s="995">
        <f t="shared" ref="I1222:J1222" si="578">I1223+I1224+I1225+I1226</f>
        <v>99.222999999999999</v>
      </c>
      <c r="J1222" s="1111">
        <f t="shared" si="578"/>
        <v>0</v>
      </c>
    </row>
    <row r="1223" spans="1:16352" s="610" customFormat="1" ht="15" x14ac:dyDescent="0.25">
      <c r="A1223" s="109" t="s">
        <v>486</v>
      </c>
      <c r="B1223" s="54" t="s">
        <v>26</v>
      </c>
      <c r="C1223" s="30">
        <v>7</v>
      </c>
      <c r="D1223" s="30">
        <v>2</v>
      </c>
      <c r="E1223" s="844" t="s">
        <v>568</v>
      </c>
      <c r="F1223" s="32">
        <v>111</v>
      </c>
      <c r="G1223" s="110">
        <v>211</v>
      </c>
      <c r="H1223" s="952">
        <v>76.207999999999998</v>
      </c>
      <c r="I1223" s="952"/>
      <c r="J1223" s="1090">
        <f t="shared" ref="J1223:J1224" si="579">I1223-H1223</f>
        <v>-76.207999999999998</v>
      </c>
    </row>
    <row r="1224" spans="1:16352" s="610" customFormat="1" ht="15" x14ac:dyDescent="0.25">
      <c r="A1224" s="407" t="s">
        <v>487</v>
      </c>
      <c r="B1224" s="54" t="s">
        <v>26</v>
      </c>
      <c r="C1224" s="30">
        <v>7</v>
      </c>
      <c r="D1224" s="30">
        <v>2</v>
      </c>
      <c r="E1224" s="844" t="s">
        <v>568</v>
      </c>
      <c r="F1224" s="32">
        <v>119</v>
      </c>
      <c r="G1224" s="110">
        <v>213</v>
      </c>
      <c r="H1224" s="1186">
        <v>23.015000000000001</v>
      </c>
      <c r="I1224" s="1186"/>
      <c r="J1224" s="1090">
        <f t="shared" si="579"/>
        <v>-23.015000000000001</v>
      </c>
    </row>
    <row r="1225" spans="1:16352" s="610" customFormat="1" ht="15" x14ac:dyDescent="0.25">
      <c r="A1225" s="109" t="s">
        <v>486</v>
      </c>
      <c r="B1225" s="54" t="s">
        <v>26</v>
      </c>
      <c r="C1225" s="30">
        <v>7</v>
      </c>
      <c r="D1225" s="30">
        <v>9</v>
      </c>
      <c r="E1225" s="844" t="s">
        <v>550</v>
      </c>
      <c r="F1225" s="32">
        <v>111</v>
      </c>
      <c r="G1225" s="110">
        <v>211</v>
      </c>
      <c r="H1225" s="952"/>
      <c r="I1225" s="952">
        <v>76.207999999999998</v>
      </c>
      <c r="J1225" s="1090">
        <f t="shared" ref="J1225:J1226" si="580">I1225-H1225</f>
        <v>76.207999999999998</v>
      </c>
    </row>
    <row r="1226" spans="1:16352" s="610" customFormat="1" ht="15" x14ac:dyDescent="0.25">
      <c r="A1226" s="407" t="s">
        <v>487</v>
      </c>
      <c r="B1226" s="54" t="s">
        <v>26</v>
      </c>
      <c r="C1226" s="30">
        <v>7</v>
      </c>
      <c r="D1226" s="30">
        <v>9</v>
      </c>
      <c r="E1226" s="844" t="s">
        <v>550</v>
      </c>
      <c r="F1226" s="32">
        <v>119</v>
      </c>
      <c r="G1226" s="110">
        <v>213</v>
      </c>
      <c r="H1226" s="1186"/>
      <c r="I1226" s="1186">
        <v>23.015000000000001</v>
      </c>
      <c r="J1226" s="1090">
        <f t="shared" si="580"/>
        <v>23.015000000000001</v>
      </c>
    </row>
    <row r="1227" spans="1:16352" s="610" customFormat="1" ht="27.75" customHeight="1" x14ac:dyDescent="0.2">
      <c r="A1227" s="44" t="s">
        <v>556</v>
      </c>
      <c r="B1227" s="253" t="s">
        <v>26</v>
      </c>
      <c r="C1227" s="197">
        <v>7</v>
      </c>
      <c r="D1227" s="197">
        <v>9</v>
      </c>
      <c r="E1227" s="846" t="s">
        <v>552</v>
      </c>
      <c r="F1227" s="199">
        <v>0</v>
      </c>
      <c r="G1227" s="199"/>
      <c r="H1227" s="948">
        <f>H1228</f>
        <v>80.463999999999999</v>
      </c>
      <c r="I1227" s="948">
        <f>I1228</f>
        <v>80.463999999999999</v>
      </c>
      <c r="J1227" s="951">
        <f t="shared" ref="J1227" si="581">J1228</f>
        <v>0</v>
      </c>
    </row>
    <row r="1228" spans="1:16352" ht="15.75" customHeight="1" x14ac:dyDescent="0.25">
      <c r="A1228" s="338" t="s">
        <v>29</v>
      </c>
      <c r="B1228" s="352" t="s">
        <v>26</v>
      </c>
      <c r="C1228" s="201">
        <v>7</v>
      </c>
      <c r="D1228" s="201">
        <v>9</v>
      </c>
      <c r="E1228" s="667" t="s">
        <v>552</v>
      </c>
      <c r="F1228" s="203">
        <v>0</v>
      </c>
      <c r="G1228" s="203">
        <v>210</v>
      </c>
      <c r="H1228" s="75">
        <f>H1229+H1230</f>
        <v>80.463999999999999</v>
      </c>
      <c r="I1228" s="75">
        <f>I1229+I1230</f>
        <v>80.463999999999999</v>
      </c>
      <c r="J1228" s="945">
        <f t="shared" ref="J1228" si="582">J1229+J1230</f>
        <v>0</v>
      </c>
    </row>
    <row r="1229" spans="1:16352" ht="15.75" customHeight="1" x14ac:dyDescent="0.25">
      <c r="A1229" s="109" t="s">
        <v>401</v>
      </c>
      <c r="B1229" s="707" t="s">
        <v>26</v>
      </c>
      <c r="C1229" s="708">
        <v>7</v>
      </c>
      <c r="D1229" s="708">
        <v>9</v>
      </c>
      <c r="E1229" s="844" t="s">
        <v>552</v>
      </c>
      <c r="F1229" s="709">
        <v>111</v>
      </c>
      <c r="G1229" s="710">
        <v>211</v>
      </c>
      <c r="H1229" s="952">
        <v>61.8</v>
      </c>
      <c r="I1229" s="952">
        <v>61.8</v>
      </c>
      <c r="J1229" s="1090">
        <f t="shared" ref="J1229:J1230" si="583">I1229-H1229</f>
        <v>0</v>
      </c>
    </row>
    <row r="1230" spans="1:16352" ht="15.75" customHeight="1" thickBot="1" x14ac:dyDescent="0.3">
      <c r="A1230" s="163" t="s">
        <v>402</v>
      </c>
      <c r="B1230" s="339" t="s">
        <v>26</v>
      </c>
      <c r="C1230" s="55">
        <v>7</v>
      </c>
      <c r="D1230" s="55">
        <v>9</v>
      </c>
      <c r="E1230" s="845" t="s">
        <v>552</v>
      </c>
      <c r="F1230" s="56">
        <v>119</v>
      </c>
      <c r="G1230" s="111">
        <v>213</v>
      </c>
      <c r="H1230" s="1187">
        <v>18.664000000000001</v>
      </c>
      <c r="I1230" s="1187">
        <v>18.664000000000001</v>
      </c>
      <c r="J1230" s="1090">
        <f t="shared" si="583"/>
        <v>0</v>
      </c>
    </row>
    <row r="1231" spans="1:16352" ht="15.75" customHeight="1" thickBot="1" x14ac:dyDescent="0.25">
      <c r="A1231" s="429" t="s">
        <v>127</v>
      </c>
      <c r="B1231" s="430" t="s">
        <v>26</v>
      </c>
      <c r="C1231" s="431">
        <v>7</v>
      </c>
      <c r="D1231" s="431">
        <v>2</v>
      </c>
      <c r="E1231" s="432">
        <v>0</v>
      </c>
      <c r="F1231" s="433">
        <v>0</v>
      </c>
      <c r="G1231" s="433"/>
      <c r="H1231" s="1063">
        <f>H1232+H1239+H1243+H1249</f>
        <v>39888.710000000006</v>
      </c>
      <c r="I1231" s="1063">
        <f>I1232+I1239+I1243+I1249</f>
        <v>39888.710000000006</v>
      </c>
      <c r="J1231" s="967">
        <f t="shared" ref="J1231" si="584">J1232+J1239+J1243+J1249</f>
        <v>0</v>
      </c>
    </row>
    <row r="1232" spans="1:16352" ht="15.75" customHeight="1" x14ac:dyDescent="0.2">
      <c r="A1232" s="72" t="s">
        <v>240</v>
      </c>
      <c r="B1232" s="120" t="s">
        <v>26</v>
      </c>
      <c r="C1232" s="73">
        <v>7</v>
      </c>
      <c r="D1232" s="73">
        <v>2</v>
      </c>
      <c r="E1232" s="121" t="s">
        <v>341</v>
      </c>
      <c r="F1232" s="74">
        <v>0</v>
      </c>
      <c r="G1232" s="74"/>
      <c r="H1232" s="965">
        <f>H1233</f>
        <v>36172.520000000004</v>
      </c>
      <c r="I1232" s="965">
        <f>I1233</f>
        <v>36172.520000000004</v>
      </c>
      <c r="J1232" s="966">
        <f t="shared" ref="J1232" si="585">J1233</f>
        <v>0</v>
      </c>
    </row>
    <row r="1233" spans="1:10" ht="15.75" customHeight="1" x14ac:dyDescent="0.25">
      <c r="A1233" s="23" t="s">
        <v>126</v>
      </c>
      <c r="B1233" s="46" t="s">
        <v>26</v>
      </c>
      <c r="C1233" s="25">
        <v>7</v>
      </c>
      <c r="D1233" s="25">
        <v>2</v>
      </c>
      <c r="E1233" s="128" t="s">
        <v>341</v>
      </c>
      <c r="F1233" s="27">
        <v>0</v>
      </c>
      <c r="G1233" s="27"/>
      <c r="H1233" s="75">
        <f>H1234+H1238+H1237</f>
        <v>36172.520000000004</v>
      </c>
      <c r="I1233" s="75">
        <f>I1234+I1238+I1237</f>
        <v>36172.520000000004</v>
      </c>
      <c r="J1233" s="945">
        <f t="shared" ref="J1233" si="586">J1234+J1238+J1237</f>
        <v>0</v>
      </c>
    </row>
    <row r="1234" spans="1:10" ht="15.75" customHeight="1" x14ac:dyDescent="0.25">
      <c r="A1234" s="23" t="s">
        <v>29</v>
      </c>
      <c r="B1234" s="46" t="s">
        <v>26</v>
      </c>
      <c r="C1234" s="25">
        <v>7</v>
      </c>
      <c r="D1234" s="25">
        <v>2</v>
      </c>
      <c r="E1234" s="128" t="s">
        <v>341</v>
      </c>
      <c r="F1234" s="27">
        <v>0</v>
      </c>
      <c r="G1234" s="27">
        <v>210</v>
      </c>
      <c r="H1234" s="75">
        <f>H1235+H1236</f>
        <v>35643.020000000004</v>
      </c>
      <c r="I1234" s="75">
        <f>I1235+I1236</f>
        <v>35643.020000000004</v>
      </c>
      <c r="J1234" s="945">
        <f t="shared" ref="J1234" si="587">J1235+J1236</f>
        <v>0</v>
      </c>
    </row>
    <row r="1235" spans="1:10" ht="15.75" customHeight="1" x14ac:dyDescent="0.25">
      <c r="A1235" s="109" t="s">
        <v>30</v>
      </c>
      <c r="B1235" s="54" t="s">
        <v>26</v>
      </c>
      <c r="C1235" s="30">
        <v>7</v>
      </c>
      <c r="D1235" s="30">
        <v>2</v>
      </c>
      <c r="E1235" s="122" t="s">
        <v>341</v>
      </c>
      <c r="F1235" s="32">
        <v>111</v>
      </c>
      <c r="G1235" s="110">
        <v>211</v>
      </c>
      <c r="H1235" s="147">
        <v>27375.591</v>
      </c>
      <c r="I1235" s="147">
        <v>27375.591</v>
      </c>
      <c r="J1235" s="1090">
        <f t="shared" ref="J1235:J1238" si="588">I1235-H1235</f>
        <v>0</v>
      </c>
    </row>
    <row r="1236" spans="1:10" ht="14.25" customHeight="1" x14ac:dyDescent="0.25">
      <c r="A1236" s="109" t="s">
        <v>39</v>
      </c>
      <c r="B1236" s="54" t="s">
        <v>26</v>
      </c>
      <c r="C1236" s="30">
        <v>7</v>
      </c>
      <c r="D1236" s="30">
        <v>2</v>
      </c>
      <c r="E1236" s="122" t="s">
        <v>341</v>
      </c>
      <c r="F1236" s="32">
        <v>119</v>
      </c>
      <c r="G1236" s="110">
        <v>213</v>
      </c>
      <c r="H1236" s="147">
        <v>8267.4290000000001</v>
      </c>
      <c r="I1236" s="147">
        <v>8267.4290000000001</v>
      </c>
      <c r="J1236" s="1090">
        <f t="shared" si="588"/>
        <v>0</v>
      </c>
    </row>
    <row r="1237" spans="1:10" ht="15.75" customHeight="1" x14ac:dyDescent="0.25">
      <c r="A1237" s="176" t="s">
        <v>45</v>
      </c>
      <c r="B1237" s="421" t="s">
        <v>26</v>
      </c>
      <c r="C1237" s="278">
        <v>7</v>
      </c>
      <c r="D1237" s="278">
        <v>2</v>
      </c>
      <c r="E1237" s="128" t="s">
        <v>341</v>
      </c>
      <c r="F1237" s="279">
        <v>244</v>
      </c>
      <c r="G1237" s="280">
        <v>226</v>
      </c>
      <c r="H1237" s="1185">
        <v>480</v>
      </c>
      <c r="I1237" s="1185">
        <v>480</v>
      </c>
      <c r="J1237" s="945">
        <f t="shared" si="588"/>
        <v>0</v>
      </c>
    </row>
    <row r="1238" spans="1:10" ht="15.75" customHeight="1" x14ac:dyDescent="0.25">
      <c r="A1238" s="474" t="s">
        <v>342</v>
      </c>
      <c r="B1238" s="421" t="s">
        <v>26</v>
      </c>
      <c r="C1238" s="278">
        <v>7</v>
      </c>
      <c r="D1238" s="278">
        <v>2</v>
      </c>
      <c r="E1238" s="128" t="s">
        <v>341</v>
      </c>
      <c r="F1238" s="279">
        <v>244</v>
      </c>
      <c r="G1238" s="280">
        <v>346</v>
      </c>
      <c r="H1238" s="1185">
        <v>49.5</v>
      </c>
      <c r="I1238" s="1185">
        <v>49.5</v>
      </c>
      <c r="J1238" s="945">
        <f t="shared" si="588"/>
        <v>0</v>
      </c>
    </row>
    <row r="1239" spans="1:10" ht="14.25" customHeight="1" x14ac:dyDescent="0.2">
      <c r="A1239" s="229" t="s">
        <v>555</v>
      </c>
      <c r="B1239" s="422" t="s">
        <v>26</v>
      </c>
      <c r="C1239" s="402">
        <v>7</v>
      </c>
      <c r="D1239" s="402">
        <v>2</v>
      </c>
      <c r="E1239" s="403" t="s">
        <v>549</v>
      </c>
      <c r="F1239" s="404">
        <v>0</v>
      </c>
      <c r="G1239" s="404"/>
      <c r="H1239" s="948">
        <f t="shared" ref="H1239:J1239" si="589">H1240</f>
        <v>3437.2799999999997</v>
      </c>
      <c r="I1239" s="948">
        <f t="shared" si="589"/>
        <v>3437.2799999999997</v>
      </c>
      <c r="J1239" s="951">
        <f t="shared" si="589"/>
        <v>0</v>
      </c>
    </row>
    <row r="1240" spans="1:10" ht="15" x14ac:dyDescent="0.25">
      <c r="A1240" s="338" t="s">
        <v>29</v>
      </c>
      <c r="B1240" s="352" t="s">
        <v>26</v>
      </c>
      <c r="C1240" s="201">
        <v>7</v>
      </c>
      <c r="D1240" s="201">
        <v>2</v>
      </c>
      <c r="E1240" s="795" t="s">
        <v>549</v>
      </c>
      <c r="F1240" s="203">
        <v>0</v>
      </c>
      <c r="G1240" s="203">
        <v>210</v>
      </c>
      <c r="H1240" s="75">
        <f t="shared" ref="H1240:J1240" si="590">H1241+H1242</f>
        <v>3437.2799999999997</v>
      </c>
      <c r="I1240" s="75">
        <f t="shared" ref="I1240" si="591">I1241+I1242</f>
        <v>3437.2799999999997</v>
      </c>
      <c r="J1240" s="945">
        <f t="shared" si="590"/>
        <v>0</v>
      </c>
    </row>
    <row r="1241" spans="1:10" ht="15" x14ac:dyDescent="0.25">
      <c r="A1241" s="109" t="s">
        <v>30</v>
      </c>
      <c r="B1241" s="54" t="s">
        <v>26</v>
      </c>
      <c r="C1241" s="204">
        <v>7</v>
      </c>
      <c r="D1241" s="204">
        <v>2</v>
      </c>
      <c r="E1241" s="205" t="s">
        <v>549</v>
      </c>
      <c r="F1241" s="206">
        <v>111</v>
      </c>
      <c r="G1241" s="110">
        <v>211</v>
      </c>
      <c r="H1241" s="147">
        <v>2640</v>
      </c>
      <c r="I1241" s="147">
        <v>2640</v>
      </c>
      <c r="J1241" s="1090">
        <f t="shared" ref="J1241:J1242" si="592">I1241-H1241</f>
        <v>0</v>
      </c>
    </row>
    <row r="1242" spans="1:10" ht="15" x14ac:dyDescent="0.25">
      <c r="A1242" s="109" t="s">
        <v>39</v>
      </c>
      <c r="B1242" s="54" t="s">
        <v>26</v>
      </c>
      <c r="C1242" s="204">
        <v>7</v>
      </c>
      <c r="D1242" s="204">
        <v>2</v>
      </c>
      <c r="E1242" s="205" t="s">
        <v>549</v>
      </c>
      <c r="F1242" s="206">
        <v>119</v>
      </c>
      <c r="G1242" s="110">
        <v>213</v>
      </c>
      <c r="H1242" s="147">
        <v>797.28</v>
      </c>
      <c r="I1242" s="147">
        <v>797.28</v>
      </c>
      <c r="J1242" s="1090">
        <f t="shared" si="592"/>
        <v>0</v>
      </c>
    </row>
    <row r="1243" spans="1:10" ht="28.5" x14ac:dyDescent="0.2">
      <c r="A1243" s="151" t="s">
        <v>488</v>
      </c>
      <c r="B1243" s="152" t="s">
        <v>26</v>
      </c>
      <c r="C1243" s="153">
        <v>7</v>
      </c>
      <c r="D1243" s="153">
        <v>9</v>
      </c>
      <c r="E1243" s="154">
        <v>0</v>
      </c>
      <c r="F1243" s="155">
        <v>0</v>
      </c>
      <c r="G1243" s="155"/>
      <c r="H1243" s="254">
        <f>H1244</f>
        <v>198.446</v>
      </c>
      <c r="I1243" s="254">
        <f>I1244</f>
        <v>198.446</v>
      </c>
      <c r="J1243" s="1073">
        <f t="shared" ref="J1243" si="593">J1244</f>
        <v>0</v>
      </c>
    </row>
    <row r="1244" spans="1:10" s="610" customFormat="1" ht="15" x14ac:dyDescent="0.25">
      <c r="A1244" s="338" t="s">
        <v>29</v>
      </c>
      <c r="B1244" s="117" t="s">
        <v>26</v>
      </c>
      <c r="C1244" s="25">
        <v>7</v>
      </c>
      <c r="D1244" s="25">
        <v>9</v>
      </c>
      <c r="E1244" s="128" t="s">
        <v>550</v>
      </c>
      <c r="F1244" s="27">
        <v>111</v>
      </c>
      <c r="G1244" s="316">
        <v>210</v>
      </c>
      <c r="H1244" s="995">
        <f>H1245+H1246+H1247+H1248</f>
        <v>198.446</v>
      </c>
      <c r="I1244" s="995">
        <f t="shared" ref="I1244:J1244" si="594">I1245+I1246+I1247+I1248</f>
        <v>198.446</v>
      </c>
      <c r="J1244" s="1111">
        <f t="shared" si="594"/>
        <v>0</v>
      </c>
    </row>
    <row r="1245" spans="1:10" s="610" customFormat="1" ht="15" x14ac:dyDescent="0.25">
      <c r="A1245" s="109" t="s">
        <v>486</v>
      </c>
      <c r="B1245" s="54" t="s">
        <v>26</v>
      </c>
      <c r="C1245" s="30">
        <v>7</v>
      </c>
      <c r="D1245" s="30">
        <v>2</v>
      </c>
      <c r="E1245" s="844" t="s">
        <v>568</v>
      </c>
      <c r="F1245" s="32">
        <v>111</v>
      </c>
      <c r="G1245" s="110">
        <v>211</v>
      </c>
      <c r="H1245" s="952">
        <v>152.416</v>
      </c>
      <c r="I1245" s="952"/>
      <c r="J1245" s="1090">
        <f t="shared" ref="J1245:J1246" si="595">I1245-H1245</f>
        <v>-152.416</v>
      </c>
    </row>
    <row r="1246" spans="1:10" s="610" customFormat="1" ht="15" x14ac:dyDescent="0.25">
      <c r="A1246" s="109" t="s">
        <v>487</v>
      </c>
      <c r="B1246" s="54" t="s">
        <v>26</v>
      </c>
      <c r="C1246" s="30">
        <v>7</v>
      </c>
      <c r="D1246" s="30">
        <v>2</v>
      </c>
      <c r="E1246" s="844" t="s">
        <v>568</v>
      </c>
      <c r="F1246" s="32">
        <v>119</v>
      </c>
      <c r="G1246" s="110">
        <v>213</v>
      </c>
      <c r="H1246" s="1186">
        <v>46.03</v>
      </c>
      <c r="I1246" s="1186"/>
      <c r="J1246" s="1090">
        <f t="shared" si="595"/>
        <v>-46.03</v>
      </c>
    </row>
    <row r="1247" spans="1:10" s="610" customFormat="1" ht="15" x14ac:dyDescent="0.25">
      <c r="A1247" s="109" t="s">
        <v>486</v>
      </c>
      <c r="B1247" s="54" t="s">
        <v>26</v>
      </c>
      <c r="C1247" s="30">
        <v>7</v>
      </c>
      <c r="D1247" s="30">
        <v>9</v>
      </c>
      <c r="E1247" s="844" t="s">
        <v>550</v>
      </c>
      <c r="F1247" s="32">
        <v>111</v>
      </c>
      <c r="G1247" s="110">
        <v>211</v>
      </c>
      <c r="H1247" s="952"/>
      <c r="I1247" s="952">
        <v>152.416</v>
      </c>
      <c r="J1247" s="1090">
        <f t="shared" ref="J1247:J1248" si="596">I1247-H1247</f>
        <v>152.416</v>
      </c>
    </row>
    <row r="1248" spans="1:10" s="610" customFormat="1" ht="15" x14ac:dyDescent="0.25">
      <c r="A1248" s="109" t="s">
        <v>487</v>
      </c>
      <c r="B1248" s="54" t="s">
        <v>26</v>
      </c>
      <c r="C1248" s="30">
        <v>7</v>
      </c>
      <c r="D1248" s="30">
        <v>9</v>
      </c>
      <c r="E1248" s="844" t="s">
        <v>550</v>
      </c>
      <c r="F1248" s="32">
        <v>119</v>
      </c>
      <c r="G1248" s="110">
        <v>213</v>
      </c>
      <c r="H1248" s="1186"/>
      <c r="I1248" s="1186">
        <v>46.03</v>
      </c>
      <c r="J1248" s="1090">
        <f t="shared" si="596"/>
        <v>46.03</v>
      </c>
    </row>
    <row r="1249" spans="1:10" s="610" customFormat="1" ht="27" customHeight="1" x14ac:dyDescent="0.2">
      <c r="A1249" s="44" t="s">
        <v>556</v>
      </c>
      <c r="B1249" s="253" t="s">
        <v>26</v>
      </c>
      <c r="C1249" s="197">
        <v>7</v>
      </c>
      <c r="D1249" s="197">
        <v>9</v>
      </c>
      <c r="E1249" s="846" t="s">
        <v>552</v>
      </c>
      <c r="F1249" s="199">
        <v>0</v>
      </c>
      <c r="G1249" s="199"/>
      <c r="H1249" s="948">
        <f>H1250</f>
        <v>80.463999999999999</v>
      </c>
      <c r="I1249" s="948">
        <f>I1250</f>
        <v>80.463999999999999</v>
      </c>
      <c r="J1249" s="951">
        <f t="shared" ref="J1249" si="597">J1250</f>
        <v>0</v>
      </c>
    </row>
    <row r="1250" spans="1:10" ht="15" x14ac:dyDescent="0.25">
      <c r="A1250" s="338" t="s">
        <v>29</v>
      </c>
      <c r="B1250" s="352" t="s">
        <v>26</v>
      </c>
      <c r="C1250" s="201">
        <v>7</v>
      </c>
      <c r="D1250" s="201">
        <v>9</v>
      </c>
      <c r="E1250" s="667" t="s">
        <v>552</v>
      </c>
      <c r="F1250" s="203">
        <v>0</v>
      </c>
      <c r="G1250" s="203">
        <v>210</v>
      </c>
      <c r="H1250" s="75">
        <f>H1251+H1252</f>
        <v>80.463999999999999</v>
      </c>
      <c r="I1250" s="75">
        <f>I1251+I1252</f>
        <v>80.463999999999999</v>
      </c>
      <c r="J1250" s="945">
        <f t="shared" ref="J1250" si="598">J1251+J1252</f>
        <v>0</v>
      </c>
    </row>
    <row r="1251" spans="1:10" ht="15" x14ac:dyDescent="0.25">
      <c r="A1251" s="109" t="s">
        <v>401</v>
      </c>
      <c r="B1251" s="707" t="s">
        <v>26</v>
      </c>
      <c r="C1251" s="708">
        <v>7</v>
      </c>
      <c r="D1251" s="708">
        <v>9</v>
      </c>
      <c r="E1251" s="844" t="s">
        <v>552</v>
      </c>
      <c r="F1251" s="709">
        <v>111</v>
      </c>
      <c r="G1251" s="710">
        <v>211</v>
      </c>
      <c r="H1251" s="952">
        <v>61.8</v>
      </c>
      <c r="I1251" s="952">
        <v>61.8</v>
      </c>
      <c r="J1251" s="1090">
        <f t="shared" ref="J1251:J1252" si="599">I1251-H1251</f>
        <v>0</v>
      </c>
    </row>
    <row r="1252" spans="1:10" ht="15.75" thickBot="1" x14ac:dyDescent="0.3">
      <c r="A1252" s="163" t="s">
        <v>402</v>
      </c>
      <c r="B1252" s="339" t="s">
        <v>26</v>
      </c>
      <c r="C1252" s="55">
        <v>7</v>
      </c>
      <c r="D1252" s="55">
        <v>9</v>
      </c>
      <c r="E1252" s="845" t="s">
        <v>552</v>
      </c>
      <c r="F1252" s="56">
        <v>119</v>
      </c>
      <c r="G1252" s="111">
        <v>213</v>
      </c>
      <c r="H1252" s="1187">
        <v>18.664000000000001</v>
      </c>
      <c r="I1252" s="1187">
        <v>18.664000000000001</v>
      </c>
      <c r="J1252" s="1090">
        <f t="shared" si="599"/>
        <v>0</v>
      </c>
    </row>
    <row r="1253" spans="1:10" ht="15" thickBot="1" x14ac:dyDescent="0.25">
      <c r="A1253" s="429" t="s">
        <v>128</v>
      </c>
      <c r="B1253" s="430" t="s">
        <v>26</v>
      </c>
      <c r="C1253" s="431">
        <v>7</v>
      </c>
      <c r="D1253" s="431">
        <v>2</v>
      </c>
      <c r="E1253" s="432">
        <v>0</v>
      </c>
      <c r="F1253" s="433">
        <v>0</v>
      </c>
      <c r="G1253" s="433"/>
      <c r="H1253" s="1063">
        <f>H1254+H1261+H1265+H1271</f>
        <v>49031.708999999995</v>
      </c>
      <c r="I1253" s="1063">
        <f>I1254+I1261+I1265+I1271</f>
        <v>49031.708999999995</v>
      </c>
      <c r="J1253" s="967">
        <f t="shared" ref="J1253" si="600">J1254+J1261+J1265+J1271</f>
        <v>0</v>
      </c>
    </row>
    <row r="1254" spans="1:10" ht="14.25" x14ac:dyDescent="0.2">
      <c r="A1254" s="72" t="s">
        <v>240</v>
      </c>
      <c r="B1254" s="120" t="s">
        <v>26</v>
      </c>
      <c r="C1254" s="73">
        <v>7</v>
      </c>
      <c r="D1254" s="73">
        <v>2</v>
      </c>
      <c r="E1254" s="121" t="s">
        <v>341</v>
      </c>
      <c r="F1254" s="74">
        <v>0</v>
      </c>
      <c r="G1254" s="74"/>
      <c r="H1254" s="965">
        <f>H1255</f>
        <v>45258.502999999997</v>
      </c>
      <c r="I1254" s="965">
        <f>I1255</f>
        <v>45258.502999999997</v>
      </c>
      <c r="J1254" s="966">
        <f t="shared" ref="J1254" si="601">J1255</f>
        <v>0</v>
      </c>
    </row>
    <row r="1255" spans="1:10" ht="15" x14ac:dyDescent="0.25">
      <c r="A1255" s="23" t="s">
        <v>126</v>
      </c>
      <c r="B1255" s="46" t="s">
        <v>26</v>
      </c>
      <c r="C1255" s="25">
        <v>7</v>
      </c>
      <c r="D1255" s="25">
        <v>2</v>
      </c>
      <c r="E1255" s="128" t="s">
        <v>341</v>
      </c>
      <c r="F1255" s="27">
        <v>0</v>
      </c>
      <c r="G1255" s="27"/>
      <c r="H1255" s="75">
        <f>H1256+H1260+H1259</f>
        <v>45258.502999999997</v>
      </c>
      <c r="I1255" s="75">
        <f>I1256+I1260+I1259</f>
        <v>45258.502999999997</v>
      </c>
      <c r="J1255" s="945">
        <f t="shared" ref="J1255" si="602">J1256+J1260+J1259</f>
        <v>0</v>
      </c>
    </row>
    <row r="1256" spans="1:10" ht="15.75" customHeight="1" x14ac:dyDescent="0.25">
      <c r="A1256" s="23" t="s">
        <v>29</v>
      </c>
      <c r="B1256" s="46" t="s">
        <v>26</v>
      </c>
      <c r="C1256" s="25">
        <v>7</v>
      </c>
      <c r="D1256" s="25">
        <v>2</v>
      </c>
      <c r="E1256" s="128" t="s">
        <v>341</v>
      </c>
      <c r="F1256" s="27">
        <v>0</v>
      </c>
      <c r="G1256" s="27">
        <v>210</v>
      </c>
      <c r="H1256" s="75">
        <f>H1257+H1258</f>
        <v>44725.553</v>
      </c>
      <c r="I1256" s="75">
        <f>I1257+I1258</f>
        <v>44725.553</v>
      </c>
      <c r="J1256" s="945">
        <f t="shared" ref="J1256" si="603">J1257+J1258</f>
        <v>0</v>
      </c>
    </row>
    <row r="1257" spans="1:10" ht="15" x14ac:dyDescent="0.25">
      <c r="A1257" s="109" t="s">
        <v>30</v>
      </c>
      <c r="B1257" s="54" t="s">
        <v>26</v>
      </c>
      <c r="C1257" s="30">
        <v>7</v>
      </c>
      <c r="D1257" s="30">
        <v>2</v>
      </c>
      <c r="E1257" s="122" t="s">
        <v>341</v>
      </c>
      <c r="F1257" s="32">
        <v>111</v>
      </c>
      <c r="G1257" s="110">
        <v>211</v>
      </c>
      <c r="H1257" s="147">
        <v>34351.423000000003</v>
      </c>
      <c r="I1257" s="147">
        <v>34351.423000000003</v>
      </c>
      <c r="J1257" s="1090">
        <f t="shared" ref="J1257:J1260" si="604">I1257-H1257</f>
        <v>0</v>
      </c>
    </row>
    <row r="1258" spans="1:10" ht="12.75" customHeight="1" x14ac:dyDescent="0.25">
      <c r="A1258" s="109" t="s">
        <v>39</v>
      </c>
      <c r="B1258" s="54" t="s">
        <v>26</v>
      </c>
      <c r="C1258" s="30">
        <v>7</v>
      </c>
      <c r="D1258" s="30">
        <v>2</v>
      </c>
      <c r="E1258" s="122" t="s">
        <v>341</v>
      </c>
      <c r="F1258" s="32">
        <v>119</v>
      </c>
      <c r="G1258" s="110">
        <v>213</v>
      </c>
      <c r="H1258" s="147">
        <v>10374.129999999999</v>
      </c>
      <c r="I1258" s="147">
        <v>10374.129999999999</v>
      </c>
      <c r="J1258" s="1090">
        <f t="shared" si="604"/>
        <v>0</v>
      </c>
    </row>
    <row r="1259" spans="1:10" ht="15.75" customHeight="1" x14ac:dyDescent="0.25">
      <c r="A1259" s="176" t="s">
        <v>45</v>
      </c>
      <c r="B1259" s="421" t="s">
        <v>26</v>
      </c>
      <c r="C1259" s="278">
        <v>7</v>
      </c>
      <c r="D1259" s="278">
        <v>2</v>
      </c>
      <c r="E1259" s="128" t="s">
        <v>341</v>
      </c>
      <c r="F1259" s="279">
        <v>244</v>
      </c>
      <c r="G1259" s="280">
        <v>226</v>
      </c>
      <c r="H1259" s="1185">
        <v>480</v>
      </c>
      <c r="I1259" s="1185">
        <v>480</v>
      </c>
      <c r="J1259" s="945">
        <f t="shared" si="604"/>
        <v>0</v>
      </c>
    </row>
    <row r="1260" spans="1:10" ht="15.75" customHeight="1" x14ac:dyDescent="0.25">
      <c r="A1260" s="474" t="s">
        <v>342</v>
      </c>
      <c r="B1260" s="421" t="s">
        <v>26</v>
      </c>
      <c r="C1260" s="278">
        <v>7</v>
      </c>
      <c r="D1260" s="278">
        <v>2</v>
      </c>
      <c r="E1260" s="128" t="s">
        <v>341</v>
      </c>
      <c r="F1260" s="279">
        <v>244</v>
      </c>
      <c r="G1260" s="280">
        <v>346</v>
      </c>
      <c r="H1260" s="1185">
        <v>52.95</v>
      </c>
      <c r="I1260" s="1185">
        <v>52.95</v>
      </c>
      <c r="J1260" s="945">
        <f t="shared" si="604"/>
        <v>0</v>
      </c>
    </row>
    <row r="1261" spans="1:10" ht="14.25" customHeight="1" x14ac:dyDescent="0.2">
      <c r="A1261" s="229" t="s">
        <v>555</v>
      </c>
      <c r="B1261" s="422" t="s">
        <v>26</v>
      </c>
      <c r="C1261" s="402">
        <v>7</v>
      </c>
      <c r="D1261" s="402">
        <v>2</v>
      </c>
      <c r="E1261" s="403" t="s">
        <v>549</v>
      </c>
      <c r="F1261" s="404">
        <v>0</v>
      </c>
      <c r="G1261" s="404"/>
      <c r="H1261" s="948">
        <f t="shared" ref="H1261:J1261" si="605">H1262</f>
        <v>3593.52</v>
      </c>
      <c r="I1261" s="948">
        <f t="shared" si="605"/>
        <v>3593.52</v>
      </c>
      <c r="J1261" s="951">
        <f t="shared" si="605"/>
        <v>0</v>
      </c>
    </row>
    <row r="1262" spans="1:10" ht="15" x14ac:dyDescent="0.25">
      <c r="A1262" s="338" t="s">
        <v>29</v>
      </c>
      <c r="B1262" s="352" t="s">
        <v>26</v>
      </c>
      <c r="C1262" s="201">
        <v>7</v>
      </c>
      <c r="D1262" s="201">
        <v>2</v>
      </c>
      <c r="E1262" s="795" t="s">
        <v>549</v>
      </c>
      <c r="F1262" s="203">
        <v>0</v>
      </c>
      <c r="G1262" s="203">
        <v>210</v>
      </c>
      <c r="H1262" s="75">
        <f t="shared" ref="H1262:J1262" si="606">H1263+H1264</f>
        <v>3593.52</v>
      </c>
      <c r="I1262" s="75">
        <f t="shared" ref="I1262" si="607">I1263+I1264</f>
        <v>3593.52</v>
      </c>
      <c r="J1262" s="945">
        <f t="shared" si="606"/>
        <v>0</v>
      </c>
    </row>
    <row r="1263" spans="1:10" ht="15" x14ac:dyDescent="0.25">
      <c r="A1263" s="109" t="s">
        <v>30</v>
      </c>
      <c r="B1263" s="54" t="s">
        <v>26</v>
      </c>
      <c r="C1263" s="204">
        <v>7</v>
      </c>
      <c r="D1263" s="204">
        <v>2</v>
      </c>
      <c r="E1263" s="205" t="s">
        <v>549</v>
      </c>
      <c r="F1263" s="206">
        <v>111</v>
      </c>
      <c r="G1263" s="110">
        <v>211</v>
      </c>
      <c r="H1263" s="1188">
        <v>2760</v>
      </c>
      <c r="I1263" s="1188">
        <v>2760</v>
      </c>
      <c r="J1263" s="1090">
        <f t="shared" ref="J1263:J1264" si="608">I1263-H1263</f>
        <v>0</v>
      </c>
    </row>
    <row r="1264" spans="1:10" ht="15" x14ac:dyDescent="0.25">
      <c r="A1264" s="109" t="s">
        <v>39</v>
      </c>
      <c r="B1264" s="54" t="s">
        <v>26</v>
      </c>
      <c r="C1264" s="204">
        <v>7</v>
      </c>
      <c r="D1264" s="204">
        <v>2</v>
      </c>
      <c r="E1264" s="205" t="s">
        <v>549</v>
      </c>
      <c r="F1264" s="206">
        <v>119</v>
      </c>
      <c r="G1264" s="110">
        <v>213</v>
      </c>
      <c r="H1264" s="1188">
        <v>833.52</v>
      </c>
      <c r="I1264" s="1188">
        <v>833.52</v>
      </c>
      <c r="J1264" s="1090">
        <f t="shared" si="608"/>
        <v>0</v>
      </c>
    </row>
    <row r="1265" spans="1:10" ht="28.5" x14ac:dyDescent="0.2">
      <c r="A1265" s="151" t="s">
        <v>488</v>
      </c>
      <c r="B1265" s="152" t="s">
        <v>26</v>
      </c>
      <c r="C1265" s="153">
        <v>7</v>
      </c>
      <c r="D1265" s="153">
        <v>9</v>
      </c>
      <c r="E1265" s="154">
        <v>0</v>
      </c>
      <c r="F1265" s="155">
        <v>0</v>
      </c>
      <c r="G1265" s="155"/>
      <c r="H1265" s="254">
        <f>H1266</f>
        <v>99.222999999999999</v>
      </c>
      <c r="I1265" s="254">
        <f>I1266</f>
        <v>99.222999999999999</v>
      </c>
      <c r="J1265" s="1073">
        <f t="shared" ref="J1265" si="609">J1266</f>
        <v>0</v>
      </c>
    </row>
    <row r="1266" spans="1:10" s="610" customFormat="1" ht="15" x14ac:dyDescent="0.25">
      <c r="A1266" s="338" t="s">
        <v>29</v>
      </c>
      <c r="B1266" s="117" t="s">
        <v>26</v>
      </c>
      <c r="C1266" s="25">
        <v>7</v>
      </c>
      <c r="D1266" s="25">
        <v>9</v>
      </c>
      <c r="E1266" s="128" t="s">
        <v>550</v>
      </c>
      <c r="F1266" s="27">
        <v>111</v>
      </c>
      <c r="G1266" s="316">
        <v>210</v>
      </c>
      <c r="H1266" s="995">
        <f>H1267+H1268+H1269+H1270</f>
        <v>99.222999999999999</v>
      </c>
      <c r="I1266" s="995">
        <f t="shared" ref="I1266:J1266" si="610">I1267+I1268+I1269+I1270</f>
        <v>99.222999999999999</v>
      </c>
      <c r="J1266" s="1111">
        <f t="shared" si="610"/>
        <v>0</v>
      </c>
    </row>
    <row r="1267" spans="1:10" s="610" customFormat="1" ht="15" x14ac:dyDescent="0.25">
      <c r="A1267" s="109" t="s">
        <v>486</v>
      </c>
      <c r="B1267" s="54" t="s">
        <v>26</v>
      </c>
      <c r="C1267" s="30">
        <v>7</v>
      </c>
      <c r="D1267" s="30">
        <v>2</v>
      </c>
      <c r="E1267" s="844" t="s">
        <v>568</v>
      </c>
      <c r="F1267" s="32">
        <v>111</v>
      </c>
      <c r="G1267" s="110">
        <v>211</v>
      </c>
      <c r="H1267" s="952">
        <v>76.207999999999998</v>
      </c>
      <c r="I1267" s="952"/>
      <c r="J1267" s="1090">
        <f t="shared" ref="J1267:J1268" si="611">I1267-H1267</f>
        <v>-76.207999999999998</v>
      </c>
    </row>
    <row r="1268" spans="1:10" s="610" customFormat="1" ht="15" x14ac:dyDescent="0.25">
      <c r="A1268" s="109" t="s">
        <v>487</v>
      </c>
      <c r="B1268" s="54" t="s">
        <v>26</v>
      </c>
      <c r="C1268" s="30">
        <v>7</v>
      </c>
      <c r="D1268" s="30">
        <v>2</v>
      </c>
      <c r="E1268" s="844" t="s">
        <v>568</v>
      </c>
      <c r="F1268" s="32">
        <v>119</v>
      </c>
      <c r="G1268" s="110">
        <v>213</v>
      </c>
      <c r="H1268" s="1186">
        <v>23.015000000000001</v>
      </c>
      <c r="I1268" s="1186"/>
      <c r="J1268" s="1090">
        <f t="shared" si="611"/>
        <v>-23.015000000000001</v>
      </c>
    </row>
    <row r="1269" spans="1:10" s="610" customFormat="1" ht="15" x14ac:dyDescent="0.25">
      <c r="A1269" s="109" t="s">
        <v>486</v>
      </c>
      <c r="B1269" s="54" t="s">
        <v>26</v>
      </c>
      <c r="C1269" s="30">
        <v>7</v>
      </c>
      <c r="D1269" s="30">
        <v>9</v>
      </c>
      <c r="E1269" s="844" t="s">
        <v>550</v>
      </c>
      <c r="F1269" s="32">
        <v>111</v>
      </c>
      <c r="G1269" s="110">
        <v>211</v>
      </c>
      <c r="H1269" s="952"/>
      <c r="I1269" s="952">
        <v>76.207999999999998</v>
      </c>
      <c r="J1269" s="1090">
        <f t="shared" ref="J1269:J1270" si="612">I1269-H1269</f>
        <v>76.207999999999998</v>
      </c>
    </row>
    <row r="1270" spans="1:10" s="610" customFormat="1" ht="15" x14ac:dyDescent="0.25">
      <c r="A1270" s="109" t="s">
        <v>487</v>
      </c>
      <c r="B1270" s="54" t="s">
        <v>26</v>
      </c>
      <c r="C1270" s="30">
        <v>7</v>
      </c>
      <c r="D1270" s="30">
        <v>9</v>
      </c>
      <c r="E1270" s="844" t="s">
        <v>550</v>
      </c>
      <c r="F1270" s="32">
        <v>119</v>
      </c>
      <c r="G1270" s="110">
        <v>213</v>
      </c>
      <c r="H1270" s="1186"/>
      <c r="I1270" s="1186">
        <v>23.015000000000001</v>
      </c>
      <c r="J1270" s="1090">
        <f t="shared" si="612"/>
        <v>23.015000000000001</v>
      </c>
    </row>
    <row r="1271" spans="1:10" s="610" customFormat="1" ht="28.5" customHeight="1" x14ac:dyDescent="0.2">
      <c r="A1271" s="44" t="s">
        <v>556</v>
      </c>
      <c r="B1271" s="253" t="s">
        <v>26</v>
      </c>
      <c r="C1271" s="197">
        <v>7</v>
      </c>
      <c r="D1271" s="197">
        <v>9</v>
      </c>
      <c r="E1271" s="846" t="s">
        <v>552</v>
      </c>
      <c r="F1271" s="199">
        <v>0</v>
      </c>
      <c r="G1271" s="199"/>
      <c r="H1271" s="948">
        <f>H1272</f>
        <v>80.462999999999994</v>
      </c>
      <c r="I1271" s="948">
        <f>I1272</f>
        <v>80.462999999999994</v>
      </c>
      <c r="J1271" s="951">
        <f t="shared" ref="J1271" si="613">J1272</f>
        <v>0</v>
      </c>
    </row>
    <row r="1272" spans="1:10" ht="15" x14ac:dyDescent="0.25">
      <c r="A1272" s="338" t="s">
        <v>29</v>
      </c>
      <c r="B1272" s="352" t="s">
        <v>26</v>
      </c>
      <c r="C1272" s="201">
        <v>7</v>
      </c>
      <c r="D1272" s="201">
        <v>9</v>
      </c>
      <c r="E1272" s="667" t="s">
        <v>552</v>
      </c>
      <c r="F1272" s="203">
        <v>0</v>
      </c>
      <c r="G1272" s="203">
        <v>210</v>
      </c>
      <c r="H1272" s="75">
        <f>H1273+H1274</f>
        <v>80.462999999999994</v>
      </c>
      <c r="I1272" s="75">
        <f>I1273+I1274</f>
        <v>80.462999999999994</v>
      </c>
      <c r="J1272" s="945">
        <f t="shared" ref="J1272" si="614">J1273+J1274</f>
        <v>0</v>
      </c>
    </row>
    <row r="1273" spans="1:10" ht="15" x14ac:dyDescent="0.25">
      <c r="A1273" s="109" t="s">
        <v>401</v>
      </c>
      <c r="B1273" s="707" t="s">
        <v>26</v>
      </c>
      <c r="C1273" s="708">
        <v>7</v>
      </c>
      <c r="D1273" s="708">
        <v>9</v>
      </c>
      <c r="E1273" s="844" t="s">
        <v>552</v>
      </c>
      <c r="F1273" s="709">
        <v>111</v>
      </c>
      <c r="G1273" s="710">
        <v>211</v>
      </c>
      <c r="H1273" s="952">
        <v>61.8</v>
      </c>
      <c r="I1273" s="952">
        <v>61.8</v>
      </c>
      <c r="J1273" s="1090">
        <f t="shared" ref="J1273:J1274" si="615">I1273-H1273</f>
        <v>0</v>
      </c>
    </row>
    <row r="1274" spans="1:10" ht="15.75" thickBot="1" x14ac:dyDescent="0.3">
      <c r="A1274" s="163" t="s">
        <v>402</v>
      </c>
      <c r="B1274" s="339" t="s">
        <v>26</v>
      </c>
      <c r="C1274" s="55">
        <v>7</v>
      </c>
      <c r="D1274" s="55">
        <v>9</v>
      </c>
      <c r="E1274" s="845" t="s">
        <v>552</v>
      </c>
      <c r="F1274" s="56">
        <v>119</v>
      </c>
      <c r="G1274" s="111">
        <v>213</v>
      </c>
      <c r="H1274" s="1187">
        <v>18.663</v>
      </c>
      <c r="I1274" s="1187">
        <v>18.663</v>
      </c>
      <c r="J1274" s="1090">
        <f t="shared" si="615"/>
        <v>0</v>
      </c>
    </row>
    <row r="1275" spans="1:10" ht="15" thickBot="1" x14ac:dyDescent="0.25">
      <c r="A1275" s="429" t="s">
        <v>129</v>
      </c>
      <c r="B1275" s="430" t="s">
        <v>26</v>
      </c>
      <c r="C1275" s="431">
        <v>7</v>
      </c>
      <c r="D1275" s="431">
        <v>2</v>
      </c>
      <c r="E1275" s="432">
        <v>0</v>
      </c>
      <c r="F1275" s="433">
        <v>0</v>
      </c>
      <c r="G1275" s="433"/>
      <c r="H1275" s="1063">
        <f>H1276+H1283</f>
        <v>33527.920999999995</v>
      </c>
      <c r="I1275" s="1063">
        <f>I1276+I1283</f>
        <v>33527.920999999995</v>
      </c>
      <c r="J1275" s="967">
        <f t="shared" ref="J1275" si="616">J1276+J1283</f>
        <v>0</v>
      </c>
    </row>
    <row r="1276" spans="1:10" ht="14.25" x14ac:dyDescent="0.2">
      <c r="A1276" s="72" t="s">
        <v>240</v>
      </c>
      <c r="B1276" s="120" t="s">
        <v>26</v>
      </c>
      <c r="C1276" s="73">
        <v>7</v>
      </c>
      <c r="D1276" s="73">
        <v>2</v>
      </c>
      <c r="E1276" s="121" t="s">
        <v>341</v>
      </c>
      <c r="F1276" s="74">
        <v>0</v>
      </c>
      <c r="G1276" s="74"/>
      <c r="H1276" s="965">
        <f>H1277</f>
        <v>30559.360999999997</v>
      </c>
      <c r="I1276" s="965">
        <f>I1277</f>
        <v>30559.360999999997</v>
      </c>
      <c r="J1276" s="966">
        <f t="shared" ref="J1276" si="617">J1277</f>
        <v>0</v>
      </c>
    </row>
    <row r="1277" spans="1:10" ht="15" x14ac:dyDescent="0.25">
      <c r="A1277" s="23" t="s">
        <v>126</v>
      </c>
      <c r="B1277" s="46" t="s">
        <v>26</v>
      </c>
      <c r="C1277" s="25">
        <v>7</v>
      </c>
      <c r="D1277" s="25">
        <v>2</v>
      </c>
      <c r="E1277" s="128" t="s">
        <v>341</v>
      </c>
      <c r="F1277" s="27">
        <v>0</v>
      </c>
      <c r="G1277" s="27"/>
      <c r="H1277" s="75">
        <f>H1278+H1282+H1281</f>
        <v>30559.360999999997</v>
      </c>
      <c r="I1277" s="75">
        <f>I1278+I1282+I1281</f>
        <v>30559.360999999997</v>
      </c>
      <c r="J1277" s="945">
        <f t="shared" ref="J1277" si="618">J1278+J1282+J1281</f>
        <v>0</v>
      </c>
    </row>
    <row r="1278" spans="1:10" ht="15.75" customHeight="1" x14ac:dyDescent="0.25">
      <c r="A1278" s="23" t="s">
        <v>29</v>
      </c>
      <c r="B1278" s="46" t="s">
        <v>26</v>
      </c>
      <c r="C1278" s="25">
        <v>7</v>
      </c>
      <c r="D1278" s="25">
        <v>2</v>
      </c>
      <c r="E1278" s="128" t="s">
        <v>341</v>
      </c>
      <c r="F1278" s="27">
        <v>0</v>
      </c>
      <c r="G1278" s="27">
        <v>210</v>
      </c>
      <c r="H1278" s="75">
        <f>H1279+H1280</f>
        <v>30051.310999999998</v>
      </c>
      <c r="I1278" s="75">
        <f>I1279+I1280</f>
        <v>30051.310999999998</v>
      </c>
      <c r="J1278" s="945">
        <f t="shared" ref="J1278" si="619">J1279+J1280</f>
        <v>0</v>
      </c>
    </row>
    <row r="1279" spans="1:10" ht="15" x14ac:dyDescent="0.25">
      <c r="A1279" s="109" t="s">
        <v>30</v>
      </c>
      <c r="B1279" s="54" t="s">
        <v>26</v>
      </c>
      <c r="C1279" s="30">
        <v>7</v>
      </c>
      <c r="D1279" s="30">
        <v>2</v>
      </c>
      <c r="E1279" s="122" t="s">
        <v>341</v>
      </c>
      <c r="F1279" s="32">
        <v>111</v>
      </c>
      <c r="G1279" s="110">
        <v>211</v>
      </c>
      <c r="H1279" s="147">
        <v>23080.883999999998</v>
      </c>
      <c r="I1279" s="147">
        <v>23080.883999999998</v>
      </c>
      <c r="J1279" s="1090">
        <f t="shared" ref="J1279:J1282" si="620">I1279-H1279</f>
        <v>0</v>
      </c>
    </row>
    <row r="1280" spans="1:10" ht="13.5" customHeight="1" x14ac:dyDescent="0.25">
      <c r="A1280" s="109" t="s">
        <v>39</v>
      </c>
      <c r="B1280" s="54" t="s">
        <v>26</v>
      </c>
      <c r="C1280" s="30">
        <v>7</v>
      </c>
      <c r="D1280" s="30">
        <v>2</v>
      </c>
      <c r="E1280" s="122" t="s">
        <v>341</v>
      </c>
      <c r="F1280" s="32">
        <v>119</v>
      </c>
      <c r="G1280" s="110">
        <v>213</v>
      </c>
      <c r="H1280" s="147">
        <v>6970.4269999999997</v>
      </c>
      <c r="I1280" s="147">
        <v>6970.4269999999997</v>
      </c>
      <c r="J1280" s="1090">
        <f t="shared" si="620"/>
        <v>0</v>
      </c>
    </row>
    <row r="1281" spans="1:10" ht="15.75" customHeight="1" x14ac:dyDescent="0.25">
      <c r="A1281" s="176" t="s">
        <v>45</v>
      </c>
      <c r="B1281" s="421" t="s">
        <v>26</v>
      </c>
      <c r="C1281" s="278">
        <v>7</v>
      </c>
      <c r="D1281" s="278">
        <v>2</v>
      </c>
      <c r="E1281" s="128" t="s">
        <v>341</v>
      </c>
      <c r="F1281" s="279">
        <v>244</v>
      </c>
      <c r="G1281" s="280">
        <v>226</v>
      </c>
      <c r="H1281" s="1185">
        <v>480</v>
      </c>
      <c r="I1281" s="1185">
        <v>480</v>
      </c>
      <c r="J1281" s="945">
        <f t="shared" si="620"/>
        <v>0</v>
      </c>
    </row>
    <row r="1282" spans="1:10" ht="15.75" customHeight="1" x14ac:dyDescent="0.25">
      <c r="A1282" s="474" t="s">
        <v>342</v>
      </c>
      <c r="B1282" s="423" t="s">
        <v>26</v>
      </c>
      <c r="C1282" s="272">
        <v>7</v>
      </c>
      <c r="D1282" s="272">
        <v>2</v>
      </c>
      <c r="E1282" s="128" t="s">
        <v>341</v>
      </c>
      <c r="F1282" s="273">
        <v>244</v>
      </c>
      <c r="G1282" s="274">
        <v>346</v>
      </c>
      <c r="H1282" s="1185">
        <v>28.05</v>
      </c>
      <c r="I1282" s="1185">
        <v>28.05</v>
      </c>
      <c r="J1282" s="945">
        <f t="shared" si="620"/>
        <v>0</v>
      </c>
    </row>
    <row r="1283" spans="1:10" ht="14.25" customHeight="1" x14ac:dyDescent="0.2">
      <c r="A1283" s="229" t="s">
        <v>555</v>
      </c>
      <c r="B1283" s="422" t="s">
        <v>26</v>
      </c>
      <c r="C1283" s="402">
        <v>7</v>
      </c>
      <c r="D1283" s="402">
        <v>2</v>
      </c>
      <c r="E1283" s="403" t="s">
        <v>549</v>
      </c>
      <c r="F1283" s="404">
        <v>0</v>
      </c>
      <c r="G1283" s="404"/>
      <c r="H1283" s="948">
        <f t="shared" ref="H1283:J1283" si="621">H1284</f>
        <v>2968.56</v>
      </c>
      <c r="I1283" s="948">
        <f t="shared" si="621"/>
        <v>2968.56</v>
      </c>
      <c r="J1283" s="951">
        <f t="shared" si="621"/>
        <v>0</v>
      </c>
    </row>
    <row r="1284" spans="1:10" ht="15" x14ac:dyDescent="0.25">
      <c r="A1284" s="338" t="s">
        <v>29</v>
      </c>
      <c r="B1284" s="352" t="s">
        <v>26</v>
      </c>
      <c r="C1284" s="201">
        <v>7</v>
      </c>
      <c r="D1284" s="201">
        <v>2</v>
      </c>
      <c r="E1284" s="795" t="s">
        <v>549</v>
      </c>
      <c r="F1284" s="203">
        <v>0</v>
      </c>
      <c r="G1284" s="203">
        <v>210</v>
      </c>
      <c r="H1284" s="75">
        <f t="shared" ref="H1284:J1284" si="622">H1285+H1286</f>
        <v>2968.56</v>
      </c>
      <c r="I1284" s="75">
        <f t="shared" ref="I1284" si="623">I1285+I1286</f>
        <v>2968.56</v>
      </c>
      <c r="J1284" s="945">
        <f t="shared" si="622"/>
        <v>0</v>
      </c>
    </row>
    <row r="1285" spans="1:10" ht="15" x14ac:dyDescent="0.25">
      <c r="A1285" s="109" t="s">
        <v>30</v>
      </c>
      <c r="B1285" s="54" t="s">
        <v>26</v>
      </c>
      <c r="C1285" s="204">
        <v>7</v>
      </c>
      <c r="D1285" s="204">
        <v>2</v>
      </c>
      <c r="E1285" s="205" t="s">
        <v>549</v>
      </c>
      <c r="F1285" s="206">
        <v>111</v>
      </c>
      <c r="G1285" s="110">
        <v>211</v>
      </c>
      <c r="H1285" s="147">
        <v>2280</v>
      </c>
      <c r="I1285" s="147">
        <v>2280</v>
      </c>
      <c r="J1285" s="1090">
        <f t="shared" ref="J1285:J1286" si="624">I1285-H1285</f>
        <v>0</v>
      </c>
    </row>
    <row r="1286" spans="1:10" ht="15.75" thickBot="1" x14ac:dyDescent="0.3">
      <c r="A1286" s="407" t="s">
        <v>39</v>
      </c>
      <c r="B1286" s="408" t="s">
        <v>26</v>
      </c>
      <c r="C1286" s="409">
        <v>7</v>
      </c>
      <c r="D1286" s="409">
        <v>2</v>
      </c>
      <c r="E1286" s="354" t="s">
        <v>549</v>
      </c>
      <c r="F1286" s="410">
        <v>119</v>
      </c>
      <c r="G1286" s="411">
        <v>213</v>
      </c>
      <c r="H1286" s="1189">
        <v>688.56</v>
      </c>
      <c r="I1286" s="1189">
        <v>688.56</v>
      </c>
      <c r="J1286" s="1190">
        <f t="shared" si="624"/>
        <v>0</v>
      </c>
    </row>
    <row r="1287" spans="1:10" ht="15" thickBot="1" x14ac:dyDescent="0.25">
      <c r="A1287" s="429" t="s">
        <v>130</v>
      </c>
      <c r="B1287" s="430" t="s">
        <v>26</v>
      </c>
      <c r="C1287" s="431">
        <v>7</v>
      </c>
      <c r="D1287" s="431">
        <v>2</v>
      </c>
      <c r="E1287" s="432">
        <v>0</v>
      </c>
      <c r="F1287" s="433">
        <v>0</v>
      </c>
      <c r="G1287" s="433"/>
      <c r="H1287" s="1063">
        <f>H1288+H1295</f>
        <v>29529.225000000002</v>
      </c>
      <c r="I1287" s="1063">
        <f>I1288+I1295</f>
        <v>29529.225000000002</v>
      </c>
      <c r="J1287" s="967">
        <f t="shared" ref="J1287" si="625">J1288+J1295</f>
        <v>0</v>
      </c>
    </row>
    <row r="1288" spans="1:10" ht="14.25" x14ac:dyDescent="0.2">
      <c r="A1288" s="72" t="s">
        <v>240</v>
      </c>
      <c r="B1288" s="120" t="s">
        <v>26</v>
      </c>
      <c r="C1288" s="73">
        <v>7</v>
      </c>
      <c r="D1288" s="73">
        <v>2</v>
      </c>
      <c r="E1288" s="121" t="s">
        <v>341</v>
      </c>
      <c r="F1288" s="74">
        <v>0</v>
      </c>
      <c r="G1288" s="74"/>
      <c r="H1288" s="965">
        <f>H1289</f>
        <v>27464.773000000001</v>
      </c>
      <c r="I1288" s="965">
        <f>I1289</f>
        <v>27464.773000000001</v>
      </c>
      <c r="J1288" s="966">
        <f t="shared" ref="J1288" si="626">J1289</f>
        <v>0</v>
      </c>
    </row>
    <row r="1289" spans="1:10" ht="15" x14ac:dyDescent="0.25">
      <c r="A1289" s="23" t="s">
        <v>126</v>
      </c>
      <c r="B1289" s="46" t="s">
        <v>26</v>
      </c>
      <c r="C1289" s="25">
        <v>7</v>
      </c>
      <c r="D1289" s="25">
        <v>2</v>
      </c>
      <c r="E1289" s="128" t="s">
        <v>341</v>
      </c>
      <c r="F1289" s="27">
        <v>0</v>
      </c>
      <c r="G1289" s="27"/>
      <c r="H1289" s="75">
        <f>H1290+H1294+H1293</f>
        <v>27464.773000000001</v>
      </c>
      <c r="I1289" s="75">
        <f>I1290+I1294+I1293</f>
        <v>27464.773000000001</v>
      </c>
      <c r="J1289" s="945">
        <f t="shared" ref="J1289" si="627">J1290+J1294+J1293</f>
        <v>0</v>
      </c>
    </row>
    <row r="1290" spans="1:10" ht="15.75" customHeight="1" x14ac:dyDescent="0.25">
      <c r="A1290" s="23" t="s">
        <v>29</v>
      </c>
      <c r="B1290" s="46" t="s">
        <v>26</v>
      </c>
      <c r="C1290" s="25">
        <v>7</v>
      </c>
      <c r="D1290" s="25">
        <v>2</v>
      </c>
      <c r="E1290" s="128" t="s">
        <v>341</v>
      </c>
      <c r="F1290" s="27">
        <v>0</v>
      </c>
      <c r="G1290" s="27">
        <v>210</v>
      </c>
      <c r="H1290" s="75">
        <f>H1291+H1292</f>
        <v>26967.523000000001</v>
      </c>
      <c r="I1290" s="75">
        <f>I1291+I1292</f>
        <v>26967.523000000001</v>
      </c>
      <c r="J1290" s="945">
        <f t="shared" ref="J1290" si="628">J1291+J1292</f>
        <v>0</v>
      </c>
    </row>
    <row r="1291" spans="1:10" ht="15" x14ac:dyDescent="0.25">
      <c r="A1291" s="109" t="s">
        <v>30</v>
      </c>
      <c r="B1291" s="54" t="s">
        <v>26</v>
      </c>
      <c r="C1291" s="30">
        <v>7</v>
      </c>
      <c r="D1291" s="30">
        <v>2</v>
      </c>
      <c r="E1291" s="122" t="s">
        <v>341</v>
      </c>
      <c r="F1291" s="32">
        <v>111</v>
      </c>
      <c r="G1291" s="110">
        <v>211</v>
      </c>
      <c r="H1291" s="147">
        <v>20712.383000000002</v>
      </c>
      <c r="I1291" s="147">
        <v>20712.383000000002</v>
      </c>
      <c r="J1291" s="1090">
        <f t="shared" ref="J1291:J1294" si="629">I1291-H1291</f>
        <v>0</v>
      </c>
    </row>
    <row r="1292" spans="1:10" ht="15" x14ac:dyDescent="0.25">
      <c r="A1292" s="109" t="s">
        <v>39</v>
      </c>
      <c r="B1292" s="54" t="s">
        <v>26</v>
      </c>
      <c r="C1292" s="30">
        <v>7</v>
      </c>
      <c r="D1292" s="30">
        <v>2</v>
      </c>
      <c r="E1292" s="122" t="s">
        <v>341</v>
      </c>
      <c r="F1292" s="32">
        <v>119</v>
      </c>
      <c r="G1292" s="110">
        <v>213</v>
      </c>
      <c r="H1292" s="147">
        <v>6255.14</v>
      </c>
      <c r="I1292" s="147">
        <v>6255.14</v>
      </c>
      <c r="J1292" s="1090">
        <f t="shared" si="629"/>
        <v>0</v>
      </c>
    </row>
    <row r="1293" spans="1:10" ht="15.75" customHeight="1" x14ac:dyDescent="0.25">
      <c r="A1293" s="176" t="s">
        <v>45</v>
      </c>
      <c r="B1293" s="421" t="s">
        <v>26</v>
      </c>
      <c r="C1293" s="278">
        <v>7</v>
      </c>
      <c r="D1293" s="278">
        <v>2</v>
      </c>
      <c r="E1293" s="128" t="s">
        <v>341</v>
      </c>
      <c r="F1293" s="279">
        <v>244</v>
      </c>
      <c r="G1293" s="280">
        <v>226</v>
      </c>
      <c r="H1293" s="1185">
        <v>480</v>
      </c>
      <c r="I1293" s="1185">
        <v>480</v>
      </c>
      <c r="J1293" s="945">
        <f t="shared" si="629"/>
        <v>0</v>
      </c>
    </row>
    <row r="1294" spans="1:10" ht="15.75" customHeight="1" x14ac:dyDescent="0.25">
      <c r="A1294" s="474" t="s">
        <v>342</v>
      </c>
      <c r="B1294" s="421" t="s">
        <v>26</v>
      </c>
      <c r="C1294" s="278">
        <v>7</v>
      </c>
      <c r="D1294" s="278">
        <v>2</v>
      </c>
      <c r="E1294" s="128" t="s">
        <v>341</v>
      </c>
      <c r="F1294" s="279">
        <v>244</v>
      </c>
      <c r="G1294" s="280">
        <v>346</v>
      </c>
      <c r="H1294" s="1185">
        <v>17.25</v>
      </c>
      <c r="I1294" s="1185">
        <v>17.25</v>
      </c>
      <c r="J1294" s="945">
        <f t="shared" si="629"/>
        <v>0</v>
      </c>
    </row>
    <row r="1295" spans="1:10" ht="13.5" customHeight="1" x14ac:dyDescent="0.2">
      <c r="A1295" s="229" t="s">
        <v>555</v>
      </c>
      <c r="B1295" s="422" t="s">
        <v>26</v>
      </c>
      <c r="C1295" s="402">
        <v>7</v>
      </c>
      <c r="D1295" s="402">
        <v>2</v>
      </c>
      <c r="E1295" s="403" t="s">
        <v>549</v>
      </c>
      <c r="F1295" s="404">
        <v>0</v>
      </c>
      <c r="G1295" s="404"/>
      <c r="H1295" s="948">
        <f t="shared" ref="H1295:J1295" si="630">H1296</f>
        <v>2064.4520000000002</v>
      </c>
      <c r="I1295" s="948">
        <f t="shared" si="630"/>
        <v>2064.4520000000002</v>
      </c>
      <c r="J1295" s="951">
        <f t="shared" si="630"/>
        <v>0</v>
      </c>
    </row>
    <row r="1296" spans="1:10" ht="15" x14ac:dyDescent="0.25">
      <c r="A1296" s="338" t="s">
        <v>29</v>
      </c>
      <c r="B1296" s="352" t="s">
        <v>26</v>
      </c>
      <c r="C1296" s="201">
        <v>7</v>
      </c>
      <c r="D1296" s="201">
        <v>2</v>
      </c>
      <c r="E1296" s="795" t="s">
        <v>549</v>
      </c>
      <c r="F1296" s="203">
        <v>0</v>
      </c>
      <c r="G1296" s="203">
        <v>210</v>
      </c>
      <c r="H1296" s="75">
        <f t="shared" ref="H1296:J1296" si="631">H1297+H1298</f>
        <v>2064.4520000000002</v>
      </c>
      <c r="I1296" s="75">
        <f t="shared" ref="I1296" si="632">I1297+I1298</f>
        <v>2064.4520000000002</v>
      </c>
      <c r="J1296" s="945">
        <f t="shared" si="631"/>
        <v>0</v>
      </c>
    </row>
    <row r="1297" spans="1:10" ht="15" x14ac:dyDescent="0.25">
      <c r="A1297" s="109" t="s">
        <v>30</v>
      </c>
      <c r="B1297" s="54" t="s">
        <v>26</v>
      </c>
      <c r="C1297" s="204">
        <v>7</v>
      </c>
      <c r="D1297" s="204">
        <v>2</v>
      </c>
      <c r="E1297" s="205" t="s">
        <v>549</v>
      </c>
      <c r="F1297" s="206">
        <v>111</v>
      </c>
      <c r="G1297" s="110">
        <v>211</v>
      </c>
      <c r="H1297" s="147">
        <v>1585.6010000000001</v>
      </c>
      <c r="I1297" s="147">
        <v>1585.6010000000001</v>
      </c>
      <c r="J1297" s="1090">
        <f t="shared" ref="J1297:J1298" si="633">I1297-H1297</f>
        <v>0</v>
      </c>
    </row>
    <row r="1298" spans="1:10" ht="15.75" thickBot="1" x14ac:dyDescent="0.3">
      <c r="A1298" s="407" t="s">
        <v>39</v>
      </c>
      <c r="B1298" s="408" t="s">
        <v>26</v>
      </c>
      <c r="C1298" s="409">
        <v>7</v>
      </c>
      <c r="D1298" s="409">
        <v>2</v>
      </c>
      <c r="E1298" s="354" t="s">
        <v>549</v>
      </c>
      <c r="F1298" s="410">
        <v>119</v>
      </c>
      <c r="G1298" s="411">
        <v>213</v>
      </c>
      <c r="H1298" s="1189">
        <v>478.851</v>
      </c>
      <c r="I1298" s="1189">
        <v>478.851</v>
      </c>
      <c r="J1298" s="1190">
        <f t="shared" si="633"/>
        <v>0</v>
      </c>
    </row>
    <row r="1299" spans="1:10" ht="15" thickBot="1" x14ac:dyDescent="0.25">
      <c r="A1299" s="429" t="s">
        <v>131</v>
      </c>
      <c r="B1299" s="430" t="s">
        <v>26</v>
      </c>
      <c r="C1299" s="431">
        <v>7</v>
      </c>
      <c r="D1299" s="431">
        <v>2</v>
      </c>
      <c r="E1299" s="432">
        <v>0</v>
      </c>
      <c r="F1299" s="433">
        <v>0</v>
      </c>
      <c r="G1299" s="433"/>
      <c r="H1299" s="1063">
        <f>H1300+H1307</f>
        <v>45801.796000000002</v>
      </c>
      <c r="I1299" s="1063">
        <f>I1300+I1307</f>
        <v>45801.796000000002</v>
      </c>
      <c r="J1299" s="967">
        <f t="shared" ref="J1299" si="634">J1300+J1307</f>
        <v>0</v>
      </c>
    </row>
    <row r="1300" spans="1:10" ht="14.25" x14ac:dyDescent="0.2">
      <c r="A1300" s="72" t="s">
        <v>240</v>
      </c>
      <c r="B1300" s="120" t="s">
        <v>26</v>
      </c>
      <c r="C1300" s="73">
        <v>7</v>
      </c>
      <c r="D1300" s="73">
        <v>2</v>
      </c>
      <c r="E1300" s="121" t="s">
        <v>341</v>
      </c>
      <c r="F1300" s="74">
        <v>0</v>
      </c>
      <c r="G1300" s="74"/>
      <c r="H1300" s="965">
        <f>H1301</f>
        <v>41895.796000000002</v>
      </c>
      <c r="I1300" s="965">
        <f>I1301</f>
        <v>41895.796000000002</v>
      </c>
      <c r="J1300" s="966">
        <f t="shared" ref="J1300" si="635">J1301</f>
        <v>0</v>
      </c>
    </row>
    <row r="1301" spans="1:10" ht="15" x14ac:dyDescent="0.25">
      <c r="A1301" s="23" t="s">
        <v>126</v>
      </c>
      <c r="B1301" s="46" t="s">
        <v>26</v>
      </c>
      <c r="C1301" s="25">
        <v>7</v>
      </c>
      <c r="D1301" s="25">
        <v>2</v>
      </c>
      <c r="E1301" s="128" t="s">
        <v>341</v>
      </c>
      <c r="F1301" s="27">
        <v>0</v>
      </c>
      <c r="G1301" s="27"/>
      <c r="H1301" s="75">
        <f>H1302+H1306+H1305</f>
        <v>41895.796000000002</v>
      </c>
      <c r="I1301" s="75">
        <f>I1302+I1306+I1305</f>
        <v>41895.796000000002</v>
      </c>
      <c r="J1301" s="945">
        <f t="shared" ref="J1301" si="636">J1302+J1306+J1305</f>
        <v>0</v>
      </c>
    </row>
    <row r="1302" spans="1:10" ht="15.75" customHeight="1" x14ac:dyDescent="0.25">
      <c r="A1302" s="23" t="s">
        <v>29</v>
      </c>
      <c r="B1302" s="46" t="s">
        <v>26</v>
      </c>
      <c r="C1302" s="25">
        <v>7</v>
      </c>
      <c r="D1302" s="25">
        <v>2</v>
      </c>
      <c r="E1302" s="128" t="s">
        <v>341</v>
      </c>
      <c r="F1302" s="27">
        <v>0</v>
      </c>
      <c r="G1302" s="27">
        <v>210</v>
      </c>
      <c r="H1302" s="75">
        <f>H1303+H1304</f>
        <v>41360.296000000002</v>
      </c>
      <c r="I1302" s="75">
        <f>I1303+I1304</f>
        <v>41360.296000000002</v>
      </c>
      <c r="J1302" s="945">
        <f t="shared" ref="J1302" si="637">J1303+J1304</f>
        <v>0</v>
      </c>
    </row>
    <row r="1303" spans="1:10" ht="15" x14ac:dyDescent="0.25">
      <c r="A1303" s="109" t="s">
        <v>30</v>
      </c>
      <c r="B1303" s="54" t="s">
        <v>26</v>
      </c>
      <c r="C1303" s="30">
        <v>7</v>
      </c>
      <c r="D1303" s="30">
        <v>2</v>
      </c>
      <c r="E1303" s="122" t="s">
        <v>341</v>
      </c>
      <c r="F1303" s="32">
        <v>111</v>
      </c>
      <c r="G1303" s="110">
        <v>211</v>
      </c>
      <c r="H1303" s="147">
        <v>31766.74</v>
      </c>
      <c r="I1303" s="147">
        <v>31766.74</v>
      </c>
      <c r="J1303" s="1090">
        <f t="shared" ref="J1303:J1306" si="638">I1303-H1303</f>
        <v>0</v>
      </c>
    </row>
    <row r="1304" spans="1:10" ht="15" x14ac:dyDescent="0.25">
      <c r="A1304" s="109" t="s">
        <v>39</v>
      </c>
      <c r="B1304" s="54" t="s">
        <v>26</v>
      </c>
      <c r="C1304" s="30">
        <v>7</v>
      </c>
      <c r="D1304" s="30">
        <v>2</v>
      </c>
      <c r="E1304" s="122" t="s">
        <v>341</v>
      </c>
      <c r="F1304" s="32">
        <v>119</v>
      </c>
      <c r="G1304" s="110">
        <v>213</v>
      </c>
      <c r="H1304" s="147">
        <v>9593.5560000000005</v>
      </c>
      <c r="I1304" s="147">
        <v>9593.5560000000005</v>
      </c>
      <c r="J1304" s="1090">
        <f t="shared" si="638"/>
        <v>0</v>
      </c>
    </row>
    <row r="1305" spans="1:10" ht="15.75" customHeight="1" x14ac:dyDescent="0.25">
      <c r="A1305" s="176" t="s">
        <v>45</v>
      </c>
      <c r="B1305" s="421" t="s">
        <v>26</v>
      </c>
      <c r="C1305" s="278">
        <v>7</v>
      </c>
      <c r="D1305" s="278">
        <v>2</v>
      </c>
      <c r="E1305" s="128" t="s">
        <v>341</v>
      </c>
      <c r="F1305" s="279">
        <v>244</v>
      </c>
      <c r="G1305" s="280">
        <v>226</v>
      </c>
      <c r="H1305" s="1185">
        <v>480</v>
      </c>
      <c r="I1305" s="1185">
        <v>480</v>
      </c>
      <c r="J1305" s="945">
        <f t="shared" si="638"/>
        <v>0</v>
      </c>
    </row>
    <row r="1306" spans="1:10" ht="15.75" customHeight="1" x14ac:dyDescent="0.25">
      <c r="A1306" s="474" t="s">
        <v>342</v>
      </c>
      <c r="B1306" s="421" t="s">
        <v>26</v>
      </c>
      <c r="C1306" s="278">
        <v>7</v>
      </c>
      <c r="D1306" s="278">
        <v>2</v>
      </c>
      <c r="E1306" s="128" t="s">
        <v>341</v>
      </c>
      <c r="F1306" s="279">
        <v>244</v>
      </c>
      <c r="G1306" s="280">
        <v>346</v>
      </c>
      <c r="H1306" s="1185">
        <v>55.5</v>
      </c>
      <c r="I1306" s="1185">
        <v>55.5</v>
      </c>
      <c r="J1306" s="945">
        <f t="shared" si="638"/>
        <v>0</v>
      </c>
    </row>
    <row r="1307" spans="1:10" ht="14.25" customHeight="1" x14ac:dyDescent="0.2">
      <c r="A1307" s="229" t="s">
        <v>555</v>
      </c>
      <c r="B1307" s="422" t="s">
        <v>26</v>
      </c>
      <c r="C1307" s="402">
        <v>7</v>
      </c>
      <c r="D1307" s="402">
        <v>2</v>
      </c>
      <c r="E1307" s="403" t="s">
        <v>549</v>
      </c>
      <c r="F1307" s="404">
        <v>0</v>
      </c>
      <c r="G1307" s="404"/>
      <c r="H1307" s="948">
        <f t="shared" ref="H1307:J1307" si="639">H1308</f>
        <v>3906</v>
      </c>
      <c r="I1307" s="948">
        <f t="shared" si="639"/>
        <v>3906</v>
      </c>
      <c r="J1307" s="951">
        <f t="shared" si="639"/>
        <v>0</v>
      </c>
    </row>
    <row r="1308" spans="1:10" ht="15" x14ac:dyDescent="0.25">
      <c r="A1308" s="338" t="s">
        <v>29</v>
      </c>
      <c r="B1308" s="352" t="s">
        <v>26</v>
      </c>
      <c r="C1308" s="201">
        <v>7</v>
      </c>
      <c r="D1308" s="201">
        <v>2</v>
      </c>
      <c r="E1308" s="795" t="s">
        <v>549</v>
      </c>
      <c r="F1308" s="203">
        <v>0</v>
      </c>
      <c r="G1308" s="203">
        <v>210</v>
      </c>
      <c r="H1308" s="75">
        <f t="shared" ref="H1308:J1308" si="640">H1309+H1310</f>
        <v>3906</v>
      </c>
      <c r="I1308" s="75">
        <f t="shared" ref="I1308" si="641">I1309+I1310</f>
        <v>3906</v>
      </c>
      <c r="J1308" s="945">
        <f t="shared" si="640"/>
        <v>0</v>
      </c>
    </row>
    <row r="1309" spans="1:10" ht="15" x14ac:dyDescent="0.25">
      <c r="A1309" s="109" t="s">
        <v>30</v>
      </c>
      <c r="B1309" s="54" t="s">
        <v>26</v>
      </c>
      <c r="C1309" s="204">
        <v>7</v>
      </c>
      <c r="D1309" s="204">
        <v>2</v>
      </c>
      <c r="E1309" s="205" t="s">
        <v>549</v>
      </c>
      <c r="F1309" s="206">
        <v>111</v>
      </c>
      <c r="G1309" s="110">
        <v>211</v>
      </c>
      <c r="H1309" s="147">
        <v>3000</v>
      </c>
      <c r="I1309" s="147">
        <v>3000</v>
      </c>
      <c r="J1309" s="1090">
        <f t="shared" ref="J1309:J1310" si="642">I1309-H1309</f>
        <v>0</v>
      </c>
    </row>
    <row r="1310" spans="1:10" ht="15.75" thickBot="1" x14ac:dyDescent="0.3">
      <c r="A1310" s="407" t="s">
        <v>39</v>
      </c>
      <c r="B1310" s="408" t="s">
        <v>26</v>
      </c>
      <c r="C1310" s="409">
        <v>7</v>
      </c>
      <c r="D1310" s="409">
        <v>2</v>
      </c>
      <c r="E1310" s="354" t="s">
        <v>549</v>
      </c>
      <c r="F1310" s="410">
        <v>119</v>
      </c>
      <c r="G1310" s="411">
        <v>213</v>
      </c>
      <c r="H1310" s="1189">
        <v>906</v>
      </c>
      <c r="I1310" s="1189">
        <v>906</v>
      </c>
      <c r="J1310" s="1190">
        <f t="shared" si="642"/>
        <v>0</v>
      </c>
    </row>
    <row r="1311" spans="1:10" ht="15" thickBot="1" x14ac:dyDescent="0.25">
      <c r="A1311" s="429" t="s">
        <v>132</v>
      </c>
      <c r="B1311" s="430" t="s">
        <v>26</v>
      </c>
      <c r="C1311" s="431">
        <v>7</v>
      </c>
      <c r="D1311" s="431">
        <v>2</v>
      </c>
      <c r="E1311" s="432">
        <v>0</v>
      </c>
      <c r="F1311" s="433">
        <v>0</v>
      </c>
      <c r="G1311" s="433"/>
      <c r="H1311" s="1063">
        <f>H1312+H1319</f>
        <v>51510.277000000002</v>
      </c>
      <c r="I1311" s="1063">
        <f>I1312+I1319</f>
        <v>51510.277000000002</v>
      </c>
      <c r="J1311" s="967">
        <f t="shared" ref="J1311" si="643">J1312+J1319</f>
        <v>0</v>
      </c>
    </row>
    <row r="1312" spans="1:10" ht="14.25" x14ac:dyDescent="0.2">
      <c r="A1312" s="72" t="s">
        <v>240</v>
      </c>
      <c r="B1312" s="120" t="s">
        <v>26</v>
      </c>
      <c r="C1312" s="73">
        <v>7</v>
      </c>
      <c r="D1312" s="73">
        <v>2</v>
      </c>
      <c r="E1312" s="121" t="s">
        <v>341</v>
      </c>
      <c r="F1312" s="74">
        <v>0</v>
      </c>
      <c r="G1312" s="74"/>
      <c r="H1312" s="965">
        <f>H1313</f>
        <v>47760.517</v>
      </c>
      <c r="I1312" s="965">
        <f>I1313</f>
        <v>47760.517</v>
      </c>
      <c r="J1312" s="966">
        <f t="shared" ref="J1312" si="644">J1313</f>
        <v>0</v>
      </c>
    </row>
    <row r="1313" spans="1:10" ht="15" x14ac:dyDescent="0.25">
      <c r="A1313" s="23" t="s">
        <v>126</v>
      </c>
      <c r="B1313" s="46" t="s">
        <v>26</v>
      </c>
      <c r="C1313" s="25">
        <v>7</v>
      </c>
      <c r="D1313" s="25">
        <v>2</v>
      </c>
      <c r="E1313" s="128" t="s">
        <v>341</v>
      </c>
      <c r="F1313" s="27">
        <v>0</v>
      </c>
      <c r="G1313" s="27"/>
      <c r="H1313" s="75">
        <f>H1314+H1318+H1317</f>
        <v>47760.517</v>
      </c>
      <c r="I1313" s="75">
        <f>I1314+I1318+I1317</f>
        <v>47760.517</v>
      </c>
      <c r="J1313" s="945">
        <f t="shared" ref="J1313" si="645">J1314+J1318+J1317</f>
        <v>0</v>
      </c>
    </row>
    <row r="1314" spans="1:10" ht="15.75" customHeight="1" x14ac:dyDescent="0.25">
      <c r="A1314" s="23" t="s">
        <v>29</v>
      </c>
      <c r="B1314" s="46" t="s">
        <v>26</v>
      </c>
      <c r="C1314" s="25">
        <v>7</v>
      </c>
      <c r="D1314" s="25">
        <v>2</v>
      </c>
      <c r="E1314" s="128" t="s">
        <v>341</v>
      </c>
      <c r="F1314" s="27">
        <v>0</v>
      </c>
      <c r="G1314" s="27">
        <v>210</v>
      </c>
      <c r="H1314" s="75">
        <f>H1315+H1316</f>
        <v>47219.167000000001</v>
      </c>
      <c r="I1314" s="75">
        <f>I1315+I1316</f>
        <v>47219.167000000001</v>
      </c>
      <c r="J1314" s="945">
        <f t="shared" ref="J1314" si="646">J1315+J1316</f>
        <v>0</v>
      </c>
    </row>
    <row r="1315" spans="1:10" ht="15" x14ac:dyDescent="0.25">
      <c r="A1315" s="109" t="s">
        <v>30</v>
      </c>
      <c r="B1315" s="54" t="s">
        <v>26</v>
      </c>
      <c r="C1315" s="30">
        <v>7</v>
      </c>
      <c r="D1315" s="30">
        <v>2</v>
      </c>
      <c r="E1315" s="122" t="s">
        <v>341</v>
      </c>
      <c r="F1315" s="32">
        <v>111</v>
      </c>
      <c r="G1315" s="110">
        <v>211</v>
      </c>
      <c r="H1315" s="147">
        <v>36266.641000000003</v>
      </c>
      <c r="I1315" s="147">
        <v>36266.641000000003</v>
      </c>
      <c r="J1315" s="1090">
        <f t="shared" ref="J1315:J1318" si="647">I1315-H1315</f>
        <v>0</v>
      </c>
    </row>
    <row r="1316" spans="1:10" ht="15" x14ac:dyDescent="0.25">
      <c r="A1316" s="109" t="s">
        <v>39</v>
      </c>
      <c r="B1316" s="54" t="s">
        <v>26</v>
      </c>
      <c r="C1316" s="30">
        <v>7</v>
      </c>
      <c r="D1316" s="30">
        <v>2</v>
      </c>
      <c r="E1316" s="122" t="s">
        <v>341</v>
      </c>
      <c r="F1316" s="32">
        <v>119</v>
      </c>
      <c r="G1316" s="110">
        <v>213</v>
      </c>
      <c r="H1316" s="147">
        <v>10952.526</v>
      </c>
      <c r="I1316" s="147">
        <v>10952.526</v>
      </c>
      <c r="J1316" s="1090">
        <f t="shared" si="647"/>
        <v>0</v>
      </c>
    </row>
    <row r="1317" spans="1:10" ht="15.75" customHeight="1" x14ac:dyDescent="0.25">
      <c r="A1317" s="176" t="s">
        <v>45</v>
      </c>
      <c r="B1317" s="421" t="s">
        <v>26</v>
      </c>
      <c r="C1317" s="278">
        <v>7</v>
      </c>
      <c r="D1317" s="278">
        <v>2</v>
      </c>
      <c r="E1317" s="128" t="s">
        <v>341</v>
      </c>
      <c r="F1317" s="279">
        <v>244</v>
      </c>
      <c r="G1317" s="280">
        <v>226</v>
      </c>
      <c r="H1317" s="1185">
        <v>480</v>
      </c>
      <c r="I1317" s="1185">
        <v>480</v>
      </c>
      <c r="J1317" s="945">
        <f t="shared" si="647"/>
        <v>0</v>
      </c>
    </row>
    <row r="1318" spans="1:10" ht="15.75" customHeight="1" x14ac:dyDescent="0.25">
      <c r="A1318" s="474" t="s">
        <v>342</v>
      </c>
      <c r="B1318" s="421" t="s">
        <v>26</v>
      </c>
      <c r="C1318" s="278">
        <v>7</v>
      </c>
      <c r="D1318" s="278">
        <v>2</v>
      </c>
      <c r="E1318" s="128" t="s">
        <v>341</v>
      </c>
      <c r="F1318" s="279">
        <v>244</v>
      </c>
      <c r="G1318" s="280">
        <v>346</v>
      </c>
      <c r="H1318" s="1185">
        <v>61.35</v>
      </c>
      <c r="I1318" s="1185">
        <v>61.35</v>
      </c>
      <c r="J1318" s="945">
        <f t="shared" si="647"/>
        <v>0</v>
      </c>
    </row>
    <row r="1319" spans="1:10" ht="14.25" customHeight="1" x14ac:dyDescent="0.2">
      <c r="A1319" s="229" t="s">
        <v>555</v>
      </c>
      <c r="B1319" s="422" t="s">
        <v>26</v>
      </c>
      <c r="C1319" s="402">
        <v>7</v>
      </c>
      <c r="D1319" s="402">
        <v>2</v>
      </c>
      <c r="E1319" s="403" t="s">
        <v>549</v>
      </c>
      <c r="F1319" s="404">
        <v>0</v>
      </c>
      <c r="G1319" s="404"/>
      <c r="H1319" s="948">
        <f t="shared" ref="H1319:J1319" si="648">H1320</f>
        <v>3749.76</v>
      </c>
      <c r="I1319" s="948">
        <f t="shared" si="648"/>
        <v>3749.76</v>
      </c>
      <c r="J1319" s="951">
        <f t="shared" si="648"/>
        <v>0</v>
      </c>
    </row>
    <row r="1320" spans="1:10" ht="15" x14ac:dyDescent="0.25">
      <c r="A1320" s="338" t="s">
        <v>29</v>
      </c>
      <c r="B1320" s="352" t="s">
        <v>26</v>
      </c>
      <c r="C1320" s="201">
        <v>7</v>
      </c>
      <c r="D1320" s="201">
        <v>2</v>
      </c>
      <c r="E1320" s="795" t="s">
        <v>549</v>
      </c>
      <c r="F1320" s="203">
        <v>0</v>
      </c>
      <c r="G1320" s="203">
        <v>210</v>
      </c>
      <c r="H1320" s="75">
        <f t="shared" ref="H1320:J1320" si="649">H1321+H1322</f>
        <v>3749.76</v>
      </c>
      <c r="I1320" s="75">
        <f t="shared" ref="I1320" si="650">I1321+I1322</f>
        <v>3749.76</v>
      </c>
      <c r="J1320" s="945">
        <f t="shared" si="649"/>
        <v>0</v>
      </c>
    </row>
    <row r="1321" spans="1:10" ht="15" x14ac:dyDescent="0.25">
      <c r="A1321" s="109" t="s">
        <v>30</v>
      </c>
      <c r="B1321" s="54" t="s">
        <v>26</v>
      </c>
      <c r="C1321" s="204">
        <v>7</v>
      </c>
      <c r="D1321" s="204">
        <v>2</v>
      </c>
      <c r="E1321" s="205" t="s">
        <v>549</v>
      </c>
      <c r="F1321" s="206">
        <v>111</v>
      </c>
      <c r="G1321" s="110">
        <v>211</v>
      </c>
      <c r="H1321" s="147">
        <v>2880</v>
      </c>
      <c r="I1321" s="147">
        <v>2880</v>
      </c>
      <c r="J1321" s="1090">
        <f t="shared" ref="J1321:J1322" si="651">I1321-H1321</f>
        <v>0</v>
      </c>
    </row>
    <row r="1322" spans="1:10" ht="15.75" thickBot="1" x14ac:dyDescent="0.3">
      <c r="A1322" s="407" t="s">
        <v>39</v>
      </c>
      <c r="B1322" s="408" t="s">
        <v>26</v>
      </c>
      <c r="C1322" s="409">
        <v>7</v>
      </c>
      <c r="D1322" s="409">
        <v>2</v>
      </c>
      <c r="E1322" s="354" t="s">
        <v>549</v>
      </c>
      <c r="F1322" s="410">
        <v>119</v>
      </c>
      <c r="G1322" s="411">
        <v>213</v>
      </c>
      <c r="H1322" s="1189">
        <v>869.76</v>
      </c>
      <c r="I1322" s="1189">
        <v>869.76</v>
      </c>
      <c r="J1322" s="1190">
        <f t="shared" si="651"/>
        <v>0</v>
      </c>
    </row>
    <row r="1323" spans="1:10" ht="15" thickBot="1" x14ac:dyDescent="0.25">
      <c r="A1323" s="429" t="s">
        <v>133</v>
      </c>
      <c r="B1323" s="430" t="s">
        <v>26</v>
      </c>
      <c r="C1323" s="431">
        <v>7</v>
      </c>
      <c r="D1323" s="431">
        <v>2</v>
      </c>
      <c r="E1323" s="432">
        <v>0</v>
      </c>
      <c r="F1323" s="433">
        <v>0</v>
      </c>
      <c r="G1323" s="433"/>
      <c r="H1323" s="1063">
        <f>H1324+H1331</f>
        <v>24749.074000000001</v>
      </c>
      <c r="I1323" s="1063">
        <f>I1324+I1331</f>
        <v>24749.074000000001</v>
      </c>
      <c r="J1323" s="967">
        <f t="shared" ref="J1323" si="652">J1324+J1331</f>
        <v>0</v>
      </c>
    </row>
    <row r="1324" spans="1:10" ht="14.25" x14ac:dyDescent="0.2">
      <c r="A1324" s="72" t="s">
        <v>240</v>
      </c>
      <c r="B1324" s="120" t="s">
        <v>26</v>
      </c>
      <c r="C1324" s="73">
        <v>7</v>
      </c>
      <c r="D1324" s="73">
        <v>2</v>
      </c>
      <c r="E1324" s="121" t="s">
        <v>341</v>
      </c>
      <c r="F1324" s="74">
        <v>0</v>
      </c>
      <c r="G1324" s="74"/>
      <c r="H1324" s="965">
        <f>H1325</f>
        <v>23002.23</v>
      </c>
      <c r="I1324" s="965">
        <f>I1325</f>
        <v>23002.23</v>
      </c>
      <c r="J1324" s="966">
        <f t="shared" ref="J1324" si="653">J1325</f>
        <v>0</v>
      </c>
    </row>
    <row r="1325" spans="1:10" ht="15" x14ac:dyDescent="0.25">
      <c r="A1325" s="23" t="s">
        <v>126</v>
      </c>
      <c r="B1325" s="46" t="s">
        <v>26</v>
      </c>
      <c r="C1325" s="25">
        <v>7</v>
      </c>
      <c r="D1325" s="25">
        <v>2</v>
      </c>
      <c r="E1325" s="128" t="s">
        <v>341</v>
      </c>
      <c r="F1325" s="27">
        <v>0</v>
      </c>
      <c r="G1325" s="27"/>
      <c r="H1325" s="75">
        <f>H1326+H1330+H1329</f>
        <v>23002.23</v>
      </c>
      <c r="I1325" s="75">
        <f>I1326+I1330+I1329</f>
        <v>23002.23</v>
      </c>
      <c r="J1325" s="945">
        <f t="shared" ref="J1325" si="654">J1326+J1330+J1329</f>
        <v>0</v>
      </c>
    </row>
    <row r="1326" spans="1:10" ht="15.75" customHeight="1" x14ac:dyDescent="0.25">
      <c r="A1326" s="23" t="s">
        <v>29</v>
      </c>
      <c r="B1326" s="46" t="s">
        <v>26</v>
      </c>
      <c r="C1326" s="25">
        <v>7</v>
      </c>
      <c r="D1326" s="25">
        <v>2</v>
      </c>
      <c r="E1326" s="128" t="s">
        <v>341</v>
      </c>
      <c r="F1326" s="27">
        <v>0</v>
      </c>
      <c r="G1326" s="27">
        <v>210</v>
      </c>
      <c r="H1326" s="75">
        <f>H1327+H1328</f>
        <v>22514.880000000001</v>
      </c>
      <c r="I1326" s="75">
        <f>I1327+I1328</f>
        <v>22514.880000000001</v>
      </c>
      <c r="J1326" s="945">
        <f t="shared" ref="J1326" si="655">J1327+J1328</f>
        <v>0</v>
      </c>
    </row>
    <row r="1327" spans="1:10" ht="15" x14ac:dyDescent="0.25">
      <c r="A1327" s="109" t="s">
        <v>30</v>
      </c>
      <c r="B1327" s="54" t="s">
        <v>26</v>
      </c>
      <c r="C1327" s="30">
        <v>7</v>
      </c>
      <c r="D1327" s="30">
        <v>2</v>
      </c>
      <c r="E1327" s="122" t="s">
        <v>341</v>
      </c>
      <c r="F1327" s="32">
        <v>111</v>
      </c>
      <c r="G1327" s="110">
        <v>211</v>
      </c>
      <c r="H1327" s="147">
        <v>17292.535</v>
      </c>
      <c r="I1327" s="147">
        <v>17292.535</v>
      </c>
      <c r="J1327" s="1090">
        <f t="shared" ref="J1327:J1330" si="656">I1327-H1327</f>
        <v>0</v>
      </c>
    </row>
    <row r="1328" spans="1:10" ht="15" x14ac:dyDescent="0.25">
      <c r="A1328" s="109" t="s">
        <v>39</v>
      </c>
      <c r="B1328" s="54" t="s">
        <v>26</v>
      </c>
      <c r="C1328" s="30">
        <v>7</v>
      </c>
      <c r="D1328" s="30">
        <v>2</v>
      </c>
      <c r="E1328" s="122" t="s">
        <v>341</v>
      </c>
      <c r="F1328" s="32">
        <v>119</v>
      </c>
      <c r="G1328" s="110">
        <v>213</v>
      </c>
      <c r="H1328" s="147">
        <v>5222.3450000000003</v>
      </c>
      <c r="I1328" s="147">
        <v>5222.3450000000003</v>
      </c>
      <c r="J1328" s="1090">
        <f t="shared" si="656"/>
        <v>0</v>
      </c>
    </row>
    <row r="1329" spans="1:10" ht="15.75" customHeight="1" x14ac:dyDescent="0.25">
      <c r="A1329" s="176" t="s">
        <v>45</v>
      </c>
      <c r="B1329" s="421" t="s">
        <v>26</v>
      </c>
      <c r="C1329" s="278">
        <v>7</v>
      </c>
      <c r="D1329" s="278">
        <v>2</v>
      </c>
      <c r="E1329" s="128" t="s">
        <v>341</v>
      </c>
      <c r="F1329" s="279">
        <v>244</v>
      </c>
      <c r="G1329" s="280">
        <v>226</v>
      </c>
      <c r="H1329" s="1185">
        <v>480</v>
      </c>
      <c r="I1329" s="1185">
        <v>480</v>
      </c>
      <c r="J1329" s="945">
        <f t="shared" si="656"/>
        <v>0</v>
      </c>
    </row>
    <row r="1330" spans="1:10" ht="15.75" customHeight="1" x14ac:dyDescent="0.25">
      <c r="A1330" s="474" t="s">
        <v>342</v>
      </c>
      <c r="B1330" s="421" t="s">
        <v>26</v>
      </c>
      <c r="C1330" s="278">
        <v>7</v>
      </c>
      <c r="D1330" s="278">
        <v>2</v>
      </c>
      <c r="E1330" s="128" t="s">
        <v>341</v>
      </c>
      <c r="F1330" s="279">
        <v>244</v>
      </c>
      <c r="G1330" s="280">
        <v>346</v>
      </c>
      <c r="H1330" s="1185">
        <v>7.35</v>
      </c>
      <c r="I1330" s="1185">
        <v>7.35</v>
      </c>
      <c r="J1330" s="945">
        <f t="shared" si="656"/>
        <v>0</v>
      </c>
    </row>
    <row r="1331" spans="1:10" ht="13.5" customHeight="1" x14ac:dyDescent="0.2">
      <c r="A1331" s="229" t="s">
        <v>555</v>
      </c>
      <c r="B1331" s="422" t="s">
        <v>26</v>
      </c>
      <c r="C1331" s="402">
        <v>7</v>
      </c>
      <c r="D1331" s="402">
        <v>2</v>
      </c>
      <c r="E1331" s="403" t="s">
        <v>549</v>
      </c>
      <c r="F1331" s="404">
        <v>0</v>
      </c>
      <c r="G1331" s="404"/>
      <c r="H1331" s="948">
        <f t="shared" ref="H1331:J1331" si="657">H1332</f>
        <v>1746.8440000000001</v>
      </c>
      <c r="I1331" s="948">
        <f t="shared" si="657"/>
        <v>1746.8440000000001</v>
      </c>
      <c r="J1331" s="951">
        <f t="shared" si="657"/>
        <v>0</v>
      </c>
    </row>
    <row r="1332" spans="1:10" ht="15" x14ac:dyDescent="0.25">
      <c r="A1332" s="338" t="s">
        <v>29</v>
      </c>
      <c r="B1332" s="352" t="s">
        <v>26</v>
      </c>
      <c r="C1332" s="201">
        <v>7</v>
      </c>
      <c r="D1332" s="201">
        <v>2</v>
      </c>
      <c r="E1332" s="795" t="s">
        <v>549</v>
      </c>
      <c r="F1332" s="203">
        <v>0</v>
      </c>
      <c r="G1332" s="203">
        <v>210</v>
      </c>
      <c r="H1332" s="75">
        <f t="shared" ref="H1332:J1332" si="658">H1333+H1334</f>
        <v>1746.8440000000001</v>
      </c>
      <c r="I1332" s="75">
        <f t="shared" ref="I1332" si="659">I1333+I1334</f>
        <v>1746.8440000000001</v>
      </c>
      <c r="J1332" s="945">
        <f t="shared" si="658"/>
        <v>0</v>
      </c>
    </row>
    <row r="1333" spans="1:10" ht="15" x14ac:dyDescent="0.25">
      <c r="A1333" s="109" t="s">
        <v>30</v>
      </c>
      <c r="B1333" s="54" t="s">
        <v>26</v>
      </c>
      <c r="C1333" s="204">
        <v>7</v>
      </c>
      <c r="D1333" s="204">
        <v>2</v>
      </c>
      <c r="E1333" s="205" t="s">
        <v>549</v>
      </c>
      <c r="F1333" s="206">
        <v>111</v>
      </c>
      <c r="G1333" s="110">
        <v>211</v>
      </c>
      <c r="H1333" s="147">
        <v>1341.662</v>
      </c>
      <c r="I1333" s="147">
        <v>1341.662</v>
      </c>
      <c r="J1333" s="1090">
        <f t="shared" ref="J1333:J1334" si="660">I1333-H1333</f>
        <v>0</v>
      </c>
    </row>
    <row r="1334" spans="1:10" ht="15.75" thickBot="1" x14ac:dyDescent="0.3">
      <c r="A1334" s="407" t="s">
        <v>39</v>
      </c>
      <c r="B1334" s="408" t="s">
        <v>26</v>
      </c>
      <c r="C1334" s="409">
        <v>7</v>
      </c>
      <c r="D1334" s="409">
        <v>2</v>
      </c>
      <c r="E1334" s="354" t="s">
        <v>549</v>
      </c>
      <c r="F1334" s="410">
        <v>119</v>
      </c>
      <c r="G1334" s="411">
        <v>213</v>
      </c>
      <c r="H1334" s="1189">
        <v>405.18200000000002</v>
      </c>
      <c r="I1334" s="1189">
        <v>405.18200000000002</v>
      </c>
      <c r="J1334" s="1190">
        <f t="shared" si="660"/>
        <v>0</v>
      </c>
    </row>
    <row r="1335" spans="1:10" ht="15" thickBot="1" x14ac:dyDescent="0.25">
      <c r="A1335" s="429" t="s">
        <v>134</v>
      </c>
      <c r="B1335" s="430" t="s">
        <v>26</v>
      </c>
      <c r="C1335" s="431">
        <v>7</v>
      </c>
      <c r="D1335" s="431">
        <v>2</v>
      </c>
      <c r="E1335" s="432">
        <v>0</v>
      </c>
      <c r="F1335" s="433">
        <v>0</v>
      </c>
      <c r="G1335" s="433"/>
      <c r="H1335" s="1063">
        <f>H1336+H1343+H1347+H1353</f>
        <v>46586.808000000005</v>
      </c>
      <c r="I1335" s="1063">
        <f>I1336+I1343+I1347+I1353</f>
        <v>46586.808000000005</v>
      </c>
      <c r="J1335" s="967">
        <f t="shared" ref="J1335" si="661">J1336+J1343+J1347+J1353</f>
        <v>0</v>
      </c>
    </row>
    <row r="1336" spans="1:10" ht="14.25" x14ac:dyDescent="0.2">
      <c r="A1336" s="72" t="s">
        <v>240</v>
      </c>
      <c r="B1336" s="120" t="s">
        <v>26</v>
      </c>
      <c r="C1336" s="73">
        <v>7</v>
      </c>
      <c r="D1336" s="73">
        <v>2</v>
      </c>
      <c r="E1336" s="121" t="s">
        <v>341</v>
      </c>
      <c r="F1336" s="74">
        <v>0</v>
      </c>
      <c r="G1336" s="74"/>
      <c r="H1336" s="965">
        <f>H1337</f>
        <v>43183.1</v>
      </c>
      <c r="I1336" s="965">
        <f>I1337</f>
        <v>43183.1</v>
      </c>
      <c r="J1336" s="966">
        <f t="shared" ref="J1336" si="662">J1337</f>
        <v>0</v>
      </c>
    </row>
    <row r="1337" spans="1:10" ht="15" x14ac:dyDescent="0.25">
      <c r="A1337" s="23" t="s">
        <v>126</v>
      </c>
      <c r="B1337" s="46" t="s">
        <v>26</v>
      </c>
      <c r="C1337" s="25">
        <v>7</v>
      </c>
      <c r="D1337" s="25">
        <v>2</v>
      </c>
      <c r="E1337" s="128" t="s">
        <v>341</v>
      </c>
      <c r="F1337" s="27">
        <v>0</v>
      </c>
      <c r="G1337" s="27"/>
      <c r="H1337" s="75">
        <f>H1338+H1342+H1341</f>
        <v>43183.1</v>
      </c>
      <c r="I1337" s="75">
        <f>I1338+I1342+I1341</f>
        <v>43183.1</v>
      </c>
      <c r="J1337" s="945">
        <f t="shared" ref="J1337" si="663">J1338+J1342+J1341</f>
        <v>0</v>
      </c>
    </row>
    <row r="1338" spans="1:10" ht="15.75" customHeight="1" x14ac:dyDescent="0.25">
      <c r="A1338" s="23" t="s">
        <v>29</v>
      </c>
      <c r="B1338" s="46" t="s">
        <v>26</v>
      </c>
      <c r="C1338" s="25">
        <v>7</v>
      </c>
      <c r="D1338" s="25">
        <v>2</v>
      </c>
      <c r="E1338" s="128" t="s">
        <v>341</v>
      </c>
      <c r="F1338" s="27">
        <v>0</v>
      </c>
      <c r="G1338" s="27">
        <v>210</v>
      </c>
      <c r="H1338" s="75">
        <f>H1339+H1340</f>
        <v>42660.5</v>
      </c>
      <c r="I1338" s="75">
        <f>I1339+I1340</f>
        <v>42660.5</v>
      </c>
      <c r="J1338" s="945">
        <f t="shared" ref="J1338" si="664">J1339+J1340</f>
        <v>0</v>
      </c>
    </row>
    <row r="1339" spans="1:10" ht="15" x14ac:dyDescent="0.25">
      <c r="A1339" s="109" t="s">
        <v>30</v>
      </c>
      <c r="B1339" s="54" t="s">
        <v>26</v>
      </c>
      <c r="C1339" s="30">
        <v>7</v>
      </c>
      <c r="D1339" s="30">
        <v>2</v>
      </c>
      <c r="E1339" s="122" t="s">
        <v>341</v>
      </c>
      <c r="F1339" s="32">
        <v>111</v>
      </c>
      <c r="G1339" s="110">
        <v>211</v>
      </c>
      <c r="H1339" s="147">
        <v>32765.361000000001</v>
      </c>
      <c r="I1339" s="147">
        <v>32765.361000000001</v>
      </c>
      <c r="J1339" s="1090">
        <f t="shared" ref="J1339:J1342" si="665">I1339-H1339</f>
        <v>0</v>
      </c>
    </row>
    <row r="1340" spans="1:10" ht="15" x14ac:dyDescent="0.25">
      <c r="A1340" s="109" t="s">
        <v>39</v>
      </c>
      <c r="B1340" s="54" t="s">
        <v>26</v>
      </c>
      <c r="C1340" s="30">
        <v>7</v>
      </c>
      <c r="D1340" s="30">
        <v>2</v>
      </c>
      <c r="E1340" s="122" t="s">
        <v>341</v>
      </c>
      <c r="F1340" s="32">
        <v>119</v>
      </c>
      <c r="G1340" s="110">
        <v>213</v>
      </c>
      <c r="H1340" s="147">
        <v>9895.1389999999992</v>
      </c>
      <c r="I1340" s="147">
        <v>9895.1389999999992</v>
      </c>
      <c r="J1340" s="1090">
        <f t="shared" si="665"/>
        <v>0</v>
      </c>
    </row>
    <row r="1341" spans="1:10" ht="15.75" customHeight="1" x14ac:dyDescent="0.25">
      <c r="A1341" s="176" t="s">
        <v>45</v>
      </c>
      <c r="B1341" s="421" t="s">
        <v>26</v>
      </c>
      <c r="C1341" s="278">
        <v>7</v>
      </c>
      <c r="D1341" s="278">
        <v>2</v>
      </c>
      <c r="E1341" s="128" t="s">
        <v>341</v>
      </c>
      <c r="F1341" s="279">
        <v>244</v>
      </c>
      <c r="G1341" s="280">
        <v>226</v>
      </c>
      <c r="H1341" s="1185">
        <v>480</v>
      </c>
      <c r="I1341" s="1185">
        <v>480</v>
      </c>
      <c r="J1341" s="945">
        <f t="shared" si="665"/>
        <v>0</v>
      </c>
    </row>
    <row r="1342" spans="1:10" ht="15.75" customHeight="1" x14ac:dyDescent="0.25">
      <c r="A1342" s="474" t="s">
        <v>342</v>
      </c>
      <c r="B1342" s="421" t="s">
        <v>26</v>
      </c>
      <c r="C1342" s="278">
        <v>7</v>
      </c>
      <c r="D1342" s="278">
        <v>2</v>
      </c>
      <c r="E1342" s="128" t="s">
        <v>341</v>
      </c>
      <c r="F1342" s="279">
        <v>244</v>
      </c>
      <c r="G1342" s="280">
        <v>346</v>
      </c>
      <c r="H1342" s="1185">
        <v>42.6</v>
      </c>
      <c r="I1342" s="1185">
        <v>42.6</v>
      </c>
      <c r="J1342" s="945">
        <f t="shared" si="665"/>
        <v>0</v>
      </c>
    </row>
    <row r="1343" spans="1:10" ht="12.75" customHeight="1" x14ac:dyDescent="0.2">
      <c r="A1343" s="229" t="s">
        <v>555</v>
      </c>
      <c r="B1343" s="422" t="s">
        <v>26</v>
      </c>
      <c r="C1343" s="402">
        <v>7</v>
      </c>
      <c r="D1343" s="402">
        <v>2</v>
      </c>
      <c r="E1343" s="403" t="s">
        <v>549</v>
      </c>
      <c r="F1343" s="404">
        <v>0</v>
      </c>
      <c r="G1343" s="404"/>
      <c r="H1343" s="948">
        <f t="shared" ref="H1343:J1343" si="666">H1344</f>
        <v>3124.8</v>
      </c>
      <c r="I1343" s="948">
        <f t="shared" si="666"/>
        <v>3124.8</v>
      </c>
      <c r="J1343" s="951">
        <f t="shared" si="666"/>
        <v>0</v>
      </c>
    </row>
    <row r="1344" spans="1:10" ht="15" x14ac:dyDescent="0.25">
      <c r="A1344" s="338" t="s">
        <v>29</v>
      </c>
      <c r="B1344" s="352" t="s">
        <v>26</v>
      </c>
      <c r="C1344" s="201">
        <v>7</v>
      </c>
      <c r="D1344" s="201">
        <v>2</v>
      </c>
      <c r="E1344" s="795" t="s">
        <v>549</v>
      </c>
      <c r="F1344" s="203">
        <v>0</v>
      </c>
      <c r="G1344" s="203">
        <v>210</v>
      </c>
      <c r="H1344" s="75">
        <f t="shared" ref="H1344:J1344" si="667">H1345+H1346</f>
        <v>3124.8</v>
      </c>
      <c r="I1344" s="75">
        <f t="shared" ref="I1344" si="668">I1345+I1346</f>
        <v>3124.8</v>
      </c>
      <c r="J1344" s="945">
        <f t="shared" si="667"/>
        <v>0</v>
      </c>
    </row>
    <row r="1345" spans="1:10" ht="15" x14ac:dyDescent="0.25">
      <c r="A1345" s="109" t="s">
        <v>30</v>
      </c>
      <c r="B1345" s="54" t="s">
        <v>26</v>
      </c>
      <c r="C1345" s="204">
        <v>7</v>
      </c>
      <c r="D1345" s="204">
        <v>2</v>
      </c>
      <c r="E1345" s="205" t="s">
        <v>549</v>
      </c>
      <c r="F1345" s="206">
        <v>111</v>
      </c>
      <c r="G1345" s="110">
        <v>211</v>
      </c>
      <c r="H1345" s="147">
        <v>2400</v>
      </c>
      <c r="I1345" s="147">
        <v>2400</v>
      </c>
      <c r="J1345" s="1090">
        <f t="shared" ref="J1345:J1346" si="669">I1345-H1345</f>
        <v>0</v>
      </c>
    </row>
    <row r="1346" spans="1:10" ht="15" x14ac:dyDescent="0.25">
      <c r="A1346" s="109" t="s">
        <v>39</v>
      </c>
      <c r="B1346" s="54" t="s">
        <v>26</v>
      </c>
      <c r="C1346" s="204">
        <v>7</v>
      </c>
      <c r="D1346" s="204">
        <v>2</v>
      </c>
      <c r="E1346" s="205" t="s">
        <v>549</v>
      </c>
      <c r="F1346" s="206">
        <v>119</v>
      </c>
      <c r="G1346" s="110">
        <v>213</v>
      </c>
      <c r="H1346" s="147">
        <v>724.8</v>
      </c>
      <c r="I1346" s="147">
        <v>724.8</v>
      </c>
      <c r="J1346" s="1090">
        <f t="shared" si="669"/>
        <v>0</v>
      </c>
    </row>
    <row r="1347" spans="1:10" ht="28.5" x14ac:dyDescent="0.2">
      <c r="A1347" s="151" t="s">
        <v>488</v>
      </c>
      <c r="B1347" s="152" t="s">
        <v>26</v>
      </c>
      <c r="C1347" s="153">
        <v>7</v>
      </c>
      <c r="D1347" s="153">
        <v>9</v>
      </c>
      <c r="E1347" s="154">
        <v>0</v>
      </c>
      <c r="F1347" s="42">
        <v>0</v>
      </c>
      <c r="G1347" s="42"/>
      <c r="H1347" s="948">
        <f>H1348</f>
        <v>198.44499999999999</v>
      </c>
      <c r="I1347" s="948">
        <f>I1348</f>
        <v>198.44499999999999</v>
      </c>
      <c r="J1347" s="1073">
        <f t="shared" ref="J1347" si="670">J1348</f>
        <v>0</v>
      </c>
    </row>
    <row r="1348" spans="1:10" s="610" customFormat="1" ht="15" x14ac:dyDescent="0.25">
      <c r="A1348" s="338" t="s">
        <v>29</v>
      </c>
      <c r="B1348" s="117" t="s">
        <v>26</v>
      </c>
      <c r="C1348" s="25">
        <v>7</v>
      </c>
      <c r="D1348" s="25">
        <v>9</v>
      </c>
      <c r="E1348" s="128" t="s">
        <v>550</v>
      </c>
      <c r="F1348" s="27">
        <v>111</v>
      </c>
      <c r="G1348" s="316">
        <v>210</v>
      </c>
      <c r="H1348" s="952">
        <f>H1349+H1350+H1351+H1352</f>
        <v>198.44499999999999</v>
      </c>
      <c r="I1348" s="952">
        <f t="shared" ref="I1348:J1348" si="671">I1349+I1350+I1351+I1352</f>
        <v>198.44499999999999</v>
      </c>
      <c r="J1348" s="1090">
        <f t="shared" si="671"/>
        <v>0</v>
      </c>
    </row>
    <row r="1349" spans="1:10" s="610" customFormat="1" ht="15" x14ac:dyDescent="0.25">
      <c r="A1349" s="109" t="s">
        <v>486</v>
      </c>
      <c r="B1349" s="54" t="s">
        <v>26</v>
      </c>
      <c r="C1349" s="30">
        <v>7</v>
      </c>
      <c r="D1349" s="30">
        <v>2</v>
      </c>
      <c r="E1349" s="844" t="s">
        <v>568</v>
      </c>
      <c r="F1349" s="32">
        <v>111</v>
      </c>
      <c r="G1349" s="110">
        <v>211</v>
      </c>
      <c r="H1349" s="952">
        <v>152.416</v>
      </c>
      <c r="I1349" s="952"/>
      <c r="J1349" s="1090">
        <f t="shared" ref="J1349:J1350" si="672">I1349-H1349</f>
        <v>-152.416</v>
      </c>
    </row>
    <row r="1350" spans="1:10" s="610" customFormat="1" ht="15" x14ac:dyDescent="0.25">
      <c r="A1350" s="109" t="s">
        <v>487</v>
      </c>
      <c r="B1350" s="54" t="s">
        <v>26</v>
      </c>
      <c r="C1350" s="30">
        <v>7</v>
      </c>
      <c r="D1350" s="30">
        <v>2</v>
      </c>
      <c r="E1350" s="844" t="s">
        <v>568</v>
      </c>
      <c r="F1350" s="32">
        <v>119</v>
      </c>
      <c r="G1350" s="110">
        <v>213</v>
      </c>
      <c r="H1350" s="1191">
        <v>46.029000000000003</v>
      </c>
      <c r="I1350" s="1191"/>
      <c r="J1350" s="1090">
        <f t="shared" si="672"/>
        <v>-46.029000000000003</v>
      </c>
    </row>
    <row r="1351" spans="1:10" s="610" customFormat="1" ht="15" x14ac:dyDescent="0.25">
      <c r="A1351" s="109" t="s">
        <v>486</v>
      </c>
      <c r="B1351" s="54" t="s">
        <v>26</v>
      </c>
      <c r="C1351" s="30">
        <v>7</v>
      </c>
      <c r="D1351" s="30">
        <v>9</v>
      </c>
      <c r="E1351" s="844" t="s">
        <v>550</v>
      </c>
      <c r="F1351" s="32">
        <v>111</v>
      </c>
      <c r="G1351" s="110">
        <v>211</v>
      </c>
      <c r="H1351" s="952"/>
      <c r="I1351" s="952">
        <v>152.416</v>
      </c>
      <c r="J1351" s="1090">
        <f t="shared" ref="J1351:J1352" si="673">I1351-H1351</f>
        <v>152.416</v>
      </c>
    </row>
    <row r="1352" spans="1:10" s="610" customFormat="1" ht="15" x14ac:dyDescent="0.25">
      <c r="A1352" s="109" t="s">
        <v>487</v>
      </c>
      <c r="B1352" s="54" t="s">
        <v>26</v>
      </c>
      <c r="C1352" s="30">
        <v>7</v>
      </c>
      <c r="D1352" s="30">
        <v>9</v>
      </c>
      <c r="E1352" s="844" t="s">
        <v>550</v>
      </c>
      <c r="F1352" s="32">
        <v>119</v>
      </c>
      <c r="G1352" s="110">
        <v>213</v>
      </c>
      <c r="H1352" s="1191"/>
      <c r="I1352" s="1191">
        <v>46.029000000000003</v>
      </c>
      <c r="J1352" s="1090">
        <f t="shared" si="673"/>
        <v>46.029000000000003</v>
      </c>
    </row>
    <row r="1353" spans="1:10" s="610" customFormat="1" ht="27.75" customHeight="1" x14ac:dyDescent="0.2">
      <c r="A1353" s="44" t="s">
        <v>556</v>
      </c>
      <c r="B1353" s="253" t="s">
        <v>26</v>
      </c>
      <c r="C1353" s="197">
        <v>7</v>
      </c>
      <c r="D1353" s="197">
        <v>9</v>
      </c>
      <c r="E1353" s="846" t="s">
        <v>552</v>
      </c>
      <c r="F1353" s="199">
        <v>0</v>
      </c>
      <c r="G1353" s="199"/>
      <c r="H1353" s="254">
        <f>H1354</f>
        <v>80.462999999999994</v>
      </c>
      <c r="I1353" s="254">
        <f>I1354</f>
        <v>80.462999999999994</v>
      </c>
      <c r="J1353" s="951">
        <f t="shared" ref="J1353" si="674">J1354</f>
        <v>0</v>
      </c>
    </row>
    <row r="1354" spans="1:10" ht="15" x14ac:dyDescent="0.25">
      <c r="A1354" s="338" t="s">
        <v>29</v>
      </c>
      <c r="B1354" s="352" t="s">
        <v>26</v>
      </c>
      <c r="C1354" s="201">
        <v>7</v>
      </c>
      <c r="D1354" s="201">
        <v>9</v>
      </c>
      <c r="E1354" s="667" t="s">
        <v>552</v>
      </c>
      <c r="F1354" s="203">
        <v>0</v>
      </c>
      <c r="G1354" s="203">
        <v>210</v>
      </c>
      <c r="H1354" s="75">
        <f>H1355+H1356</f>
        <v>80.462999999999994</v>
      </c>
      <c r="I1354" s="75">
        <f>I1355+I1356</f>
        <v>80.462999999999994</v>
      </c>
      <c r="J1354" s="945">
        <f t="shared" ref="J1354" si="675">J1355+J1356</f>
        <v>0</v>
      </c>
    </row>
    <row r="1355" spans="1:10" ht="15" x14ac:dyDescent="0.25">
      <c r="A1355" s="109" t="s">
        <v>401</v>
      </c>
      <c r="B1355" s="707" t="s">
        <v>26</v>
      </c>
      <c r="C1355" s="708">
        <v>7</v>
      </c>
      <c r="D1355" s="708">
        <v>9</v>
      </c>
      <c r="E1355" s="844" t="s">
        <v>552</v>
      </c>
      <c r="F1355" s="709">
        <v>111</v>
      </c>
      <c r="G1355" s="710">
        <v>211</v>
      </c>
      <c r="H1355" s="952">
        <v>61.8</v>
      </c>
      <c r="I1355" s="952">
        <v>61.8</v>
      </c>
      <c r="J1355" s="1090">
        <f t="shared" ref="J1355:J1356" si="676">I1355-H1355</f>
        <v>0</v>
      </c>
    </row>
    <row r="1356" spans="1:10" ht="15.75" thickBot="1" x14ac:dyDescent="0.3">
      <c r="A1356" s="163" t="s">
        <v>402</v>
      </c>
      <c r="B1356" s="339" t="s">
        <v>26</v>
      </c>
      <c r="C1356" s="55">
        <v>7</v>
      </c>
      <c r="D1356" s="55">
        <v>9</v>
      </c>
      <c r="E1356" s="845" t="s">
        <v>552</v>
      </c>
      <c r="F1356" s="56">
        <v>119</v>
      </c>
      <c r="G1356" s="111">
        <v>213</v>
      </c>
      <c r="H1356" s="1187">
        <v>18.663</v>
      </c>
      <c r="I1356" s="1187">
        <v>18.663</v>
      </c>
      <c r="J1356" s="1090">
        <f t="shared" si="676"/>
        <v>0</v>
      </c>
    </row>
    <row r="1357" spans="1:10" ht="15" thickBot="1" x14ac:dyDescent="0.25">
      <c r="A1357" s="429" t="s">
        <v>135</v>
      </c>
      <c r="B1357" s="430" t="s">
        <v>26</v>
      </c>
      <c r="C1357" s="431">
        <v>7</v>
      </c>
      <c r="D1357" s="431">
        <v>2</v>
      </c>
      <c r="E1357" s="432">
        <v>0</v>
      </c>
      <c r="F1357" s="433">
        <v>0</v>
      </c>
      <c r="G1357" s="433"/>
      <c r="H1357" s="1063">
        <f>H1358+H1365</f>
        <v>24626.513999999999</v>
      </c>
      <c r="I1357" s="1063">
        <f>I1358+I1365</f>
        <v>24626.513999999999</v>
      </c>
      <c r="J1357" s="967">
        <f t="shared" ref="J1357" si="677">J1358+J1365</f>
        <v>0</v>
      </c>
    </row>
    <row r="1358" spans="1:10" ht="14.25" x14ac:dyDescent="0.2">
      <c r="A1358" s="72" t="s">
        <v>240</v>
      </c>
      <c r="B1358" s="120" t="s">
        <v>26</v>
      </c>
      <c r="C1358" s="73">
        <v>7</v>
      </c>
      <c r="D1358" s="73">
        <v>2</v>
      </c>
      <c r="E1358" s="121" t="s">
        <v>341</v>
      </c>
      <c r="F1358" s="74">
        <v>0</v>
      </c>
      <c r="G1358" s="74"/>
      <c r="H1358" s="965">
        <f>H1359</f>
        <v>22751.633999999998</v>
      </c>
      <c r="I1358" s="965">
        <f>I1359</f>
        <v>22751.633999999998</v>
      </c>
      <c r="J1358" s="966">
        <f t="shared" ref="J1358" si="678">J1359</f>
        <v>0</v>
      </c>
    </row>
    <row r="1359" spans="1:10" ht="15" x14ac:dyDescent="0.25">
      <c r="A1359" s="23" t="s">
        <v>126</v>
      </c>
      <c r="B1359" s="46" t="s">
        <v>26</v>
      </c>
      <c r="C1359" s="25">
        <v>7</v>
      </c>
      <c r="D1359" s="25">
        <v>2</v>
      </c>
      <c r="E1359" s="128" t="s">
        <v>341</v>
      </c>
      <c r="F1359" s="27">
        <v>0</v>
      </c>
      <c r="G1359" s="27"/>
      <c r="H1359" s="75">
        <f>H1360+H1364+H1363</f>
        <v>22751.633999999998</v>
      </c>
      <c r="I1359" s="75">
        <f>I1360+I1364+I1363</f>
        <v>22751.633999999998</v>
      </c>
      <c r="J1359" s="945">
        <f t="shared" ref="J1359" si="679">J1360+J1364+J1363</f>
        <v>0</v>
      </c>
    </row>
    <row r="1360" spans="1:10" ht="15.75" customHeight="1" x14ac:dyDescent="0.25">
      <c r="A1360" s="23" t="s">
        <v>29</v>
      </c>
      <c r="B1360" s="46" t="s">
        <v>26</v>
      </c>
      <c r="C1360" s="25">
        <v>7</v>
      </c>
      <c r="D1360" s="25">
        <v>2</v>
      </c>
      <c r="E1360" s="128" t="s">
        <v>341</v>
      </c>
      <c r="F1360" s="27">
        <v>0</v>
      </c>
      <c r="G1360" s="27">
        <v>210</v>
      </c>
      <c r="H1360" s="75">
        <f>H1361+H1362</f>
        <v>22254.534</v>
      </c>
      <c r="I1360" s="75">
        <f>I1361+I1362</f>
        <v>22254.534</v>
      </c>
      <c r="J1360" s="945">
        <f t="shared" ref="J1360" si="680">J1361+J1362</f>
        <v>0</v>
      </c>
    </row>
    <row r="1361" spans="1:10" ht="15" x14ac:dyDescent="0.25">
      <c r="A1361" s="109" t="s">
        <v>30</v>
      </c>
      <c r="B1361" s="54" t="s">
        <v>26</v>
      </c>
      <c r="C1361" s="30">
        <v>7</v>
      </c>
      <c r="D1361" s="30">
        <v>2</v>
      </c>
      <c r="E1361" s="122" t="s">
        <v>341</v>
      </c>
      <c r="F1361" s="32">
        <v>111</v>
      </c>
      <c r="G1361" s="110">
        <v>211</v>
      </c>
      <c r="H1361" s="147">
        <v>17092.576000000001</v>
      </c>
      <c r="I1361" s="147">
        <v>17092.576000000001</v>
      </c>
      <c r="J1361" s="1090">
        <f t="shared" ref="J1361:J1364" si="681">I1361-H1361</f>
        <v>0</v>
      </c>
    </row>
    <row r="1362" spans="1:10" ht="15" x14ac:dyDescent="0.25">
      <c r="A1362" s="109" t="s">
        <v>39</v>
      </c>
      <c r="B1362" s="54" t="s">
        <v>26</v>
      </c>
      <c r="C1362" s="30">
        <v>7</v>
      </c>
      <c r="D1362" s="30">
        <v>2</v>
      </c>
      <c r="E1362" s="122" t="s">
        <v>341</v>
      </c>
      <c r="F1362" s="32">
        <v>119</v>
      </c>
      <c r="G1362" s="110">
        <v>213</v>
      </c>
      <c r="H1362" s="147">
        <v>5161.9579999999996</v>
      </c>
      <c r="I1362" s="147">
        <v>5161.9579999999996</v>
      </c>
      <c r="J1362" s="1090">
        <f t="shared" si="681"/>
        <v>0</v>
      </c>
    </row>
    <row r="1363" spans="1:10" ht="15" x14ac:dyDescent="0.25">
      <c r="A1363" s="176" t="s">
        <v>45</v>
      </c>
      <c r="B1363" s="421" t="s">
        <v>26</v>
      </c>
      <c r="C1363" s="278">
        <v>7</v>
      </c>
      <c r="D1363" s="278">
        <v>2</v>
      </c>
      <c r="E1363" s="128" t="s">
        <v>341</v>
      </c>
      <c r="F1363" s="279">
        <v>244</v>
      </c>
      <c r="G1363" s="280">
        <v>226</v>
      </c>
      <c r="H1363" s="1185">
        <v>480</v>
      </c>
      <c r="I1363" s="1185">
        <v>480</v>
      </c>
      <c r="J1363" s="1090">
        <f t="shared" si="681"/>
        <v>0</v>
      </c>
    </row>
    <row r="1364" spans="1:10" ht="15.75" customHeight="1" x14ac:dyDescent="0.25">
      <c r="A1364" s="474" t="s">
        <v>342</v>
      </c>
      <c r="B1364" s="421" t="s">
        <v>26</v>
      </c>
      <c r="C1364" s="278">
        <v>7</v>
      </c>
      <c r="D1364" s="278">
        <v>2</v>
      </c>
      <c r="E1364" s="128" t="s">
        <v>341</v>
      </c>
      <c r="F1364" s="279">
        <v>244</v>
      </c>
      <c r="G1364" s="280">
        <v>346</v>
      </c>
      <c r="H1364" s="1185">
        <v>17.100000000000001</v>
      </c>
      <c r="I1364" s="1185">
        <v>17.100000000000001</v>
      </c>
      <c r="J1364" s="1090">
        <f t="shared" si="681"/>
        <v>0</v>
      </c>
    </row>
    <row r="1365" spans="1:10" ht="14.25" customHeight="1" x14ac:dyDescent="0.2">
      <c r="A1365" s="229" t="s">
        <v>555</v>
      </c>
      <c r="B1365" s="422" t="s">
        <v>26</v>
      </c>
      <c r="C1365" s="402">
        <v>7</v>
      </c>
      <c r="D1365" s="402">
        <v>2</v>
      </c>
      <c r="E1365" s="403" t="s">
        <v>549</v>
      </c>
      <c r="F1365" s="404">
        <v>0</v>
      </c>
      <c r="G1365" s="404"/>
      <c r="H1365" s="948">
        <f t="shared" ref="H1365:J1365" si="682">H1366</f>
        <v>1874.88</v>
      </c>
      <c r="I1365" s="948">
        <f t="shared" si="682"/>
        <v>1874.88</v>
      </c>
      <c r="J1365" s="951">
        <f t="shared" si="682"/>
        <v>0</v>
      </c>
    </row>
    <row r="1366" spans="1:10" ht="15" x14ac:dyDescent="0.25">
      <c r="A1366" s="338" t="s">
        <v>29</v>
      </c>
      <c r="B1366" s="352" t="s">
        <v>26</v>
      </c>
      <c r="C1366" s="201">
        <v>7</v>
      </c>
      <c r="D1366" s="201">
        <v>2</v>
      </c>
      <c r="E1366" s="795" t="s">
        <v>549</v>
      </c>
      <c r="F1366" s="203">
        <v>0</v>
      </c>
      <c r="G1366" s="203">
        <v>210</v>
      </c>
      <c r="H1366" s="75">
        <f t="shared" ref="H1366:J1366" si="683">H1367+H1368</f>
        <v>1874.88</v>
      </c>
      <c r="I1366" s="75">
        <f t="shared" ref="I1366" si="684">I1367+I1368</f>
        <v>1874.88</v>
      </c>
      <c r="J1366" s="945">
        <f t="shared" si="683"/>
        <v>0</v>
      </c>
    </row>
    <row r="1367" spans="1:10" ht="15" x14ac:dyDescent="0.25">
      <c r="A1367" s="109" t="s">
        <v>30</v>
      </c>
      <c r="B1367" s="54" t="s">
        <v>26</v>
      </c>
      <c r="C1367" s="204">
        <v>7</v>
      </c>
      <c r="D1367" s="204">
        <v>2</v>
      </c>
      <c r="E1367" s="205" t="s">
        <v>549</v>
      </c>
      <c r="F1367" s="206">
        <v>111</v>
      </c>
      <c r="G1367" s="110">
        <v>211</v>
      </c>
      <c r="H1367" s="147">
        <v>1440</v>
      </c>
      <c r="I1367" s="147">
        <v>1440</v>
      </c>
      <c r="J1367" s="1090">
        <f t="shared" ref="J1367:J1368" si="685">I1367-H1367</f>
        <v>0</v>
      </c>
    </row>
    <row r="1368" spans="1:10" ht="15.75" thickBot="1" x14ac:dyDescent="0.3">
      <c r="A1368" s="407" t="s">
        <v>39</v>
      </c>
      <c r="B1368" s="408" t="s">
        <v>26</v>
      </c>
      <c r="C1368" s="409">
        <v>7</v>
      </c>
      <c r="D1368" s="409">
        <v>2</v>
      </c>
      <c r="E1368" s="354" t="s">
        <v>549</v>
      </c>
      <c r="F1368" s="410">
        <v>119</v>
      </c>
      <c r="G1368" s="411">
        <v>213</v>
      </c>
      <c r="H1368" s="1189">
        <v>434.88</v>
      </c>
      <c r="I1368" s="1189">
        <v>434.88</v>
      </c>
      <c r="J1368" s="1190">
        <f t="shared" si="685"/>
        <v>0</v>
      </c>
    </row>
    <row r="1369" spans="1:10" ht="15" thickBot="1" x14ac:dyDescent="0.25">
      <c r="A1369" s="429" t="s">
        <v>136</v>
      </c>
      <c r="B1369" s="430" t="s">
        <v>26</v>
      </c>
      <c r="C1369" s="431">
        <v>7</v>
      </c>
      <c r="D1369" s="431">
        <v>2</v>
      </c>
      <c r="E1369" s="432">
        <v>0</v>
      </c>
      <c r="F1369" s="433">
        <v>0</v>
      </c>
      <c r="G1369" s="433"/>
      <c r="H1369" s="1063">
        <f>H1370+H1377</f>
        <v>31807.570999999996</v>
      </c>
      <c r="I1369" s="1063">
        <f>I1370+I1377</f>
        <v>31807.570999999996</v>
      </c>
      <c r="J1369" s="967">
        <f t="shared" ref="J1369" si="686">J1370+J1377</f>
        <v>0</v>
      </c>
    </row>
    <row r="1370" spans="1:10" ht="14.25" x14ac:dyDescent="0.2">
      <c r="A1370" s="72" t="s">
        <v>240</v>
      </c>
      <c r="B1370" s="120" t="s">
        <v>26</v>
      </c>
      <c r="C1370" s="73">
        <v>7</v>
      </c>
      <c r="D1370" s="73">
        <v>2</v>
      </c>
      <c r="E1370" s="121" t="s">
        <v>341</v>
      </c>
      <c r="F1370" s="74">
        <v>0</v>
      </c>
      <c r="G1370" s="74"/>
      <c r="H1370" s="965">
        <f>H1371</f>
        <v>28682.770999999997</v>
      </c>
      <c r="I1370" s="965">
        <f>I1371</f>
        <v>28682.770999999997</v>
      </c>
      <c r="J1370" s="966">
        <f t="shared" ref="J1370" si="687">J1371</f>
        <v>0</v>
      </c>
    </row>
    <row r="1371" spans="1:10" ht="15" x14ac:dyDescent="0.25">
      <c r="A1371" s="23" t="s">
        <v>126</v>
      </c>
      <c r="B1371" s="46" t="s">
        <v>26</v>
      </c>
      <c r="C1371" s="25">
        <v>7</v>
      </c>
      <c r="D1371" s="25">
        <v>2</v>
      </c>
      <c r="E1371" s="128" t="s">
        <v>341</v>
      </c>
      <c r="F1371" s="27">
        <v>0</v>
      </c>
      <c r="G1371" s="27"/>
      <c r="H1371" s="75">
        <f>H1372+H1376+H1375</f>
        <v>28682.770999999997</v>
      </c>
      <c r="I1371" s="75">
        <f>I1372+I1376+I1375</f>
        <v>28682.770999999997</v>
      </c>
      <c r="J1371" s="945">
        <f t="shared" ref="J1371" si="688">J1372+J1376+J1375</f>
        <v>0</v>
      </c>
    </row>
    <row r="1372" spans="1:10" ht="15.75" customHeight="1" x14ac:dyDescent="0.25">
      <c r="A1372" s="23" t="s">
        <v>29</v>
      </c>
      <c r="B1372" s="46" t="s">
        <v>26</v>
      </c>
      <c r="C1372" s="25">
        <v>7</v>
      </c>
      <c r="D1372" s="25">
        <v>2</v>
      </c>
      <c r="E1372" s="128" t="s">
        <v>341</v>
      </c>
      <c r="F1372" s="27">
        <v>0</v>
      </c>
      <c r="G1372" s="27">
        <v>210</v>
      </c>
      <c r="H1372" s="75">
        <f>H1373+H1374</f>
        <v>28173.970999999998</v>
      </c>
      <c r="I1372" s="75">
        <f>I1373+I1374</f>
        <v>28173.970999999998</v>
      </c>
      <c r="J1372" s="945">
        <f t="shared" ref="J1372" si="689">J1373+J1374</f>
        <v>0</v>
      </c>
    </row>
    <row r="1373" spans="1:10" ht="15" x14ac:dyDescent="0.25">
      <c r="A1373" s="109" t="s">
        <v>30</v>
      </c>
      <c r="B1373" s="54" t="s">
        <v>26</v>
      </c>
      <c r="C1373" s="30">
        <v>7</v>
      </c>
      <c r="D1373" s="30">
        <v>2</v>
      </c>
      <c r="E1373" s="122" t="s">
        <v>341</v>
      </c>
      <c r="F1373" s="32">
        <v>111</v>
      </c>
      <c r="G1373" s="110">
        <v>211</v>
      </c>
      <c r="H1373" s="147">
        <v>21638.994999999999</v>
      </c>
      <c r="I1373" s="147">
        <v>21638.994999999999</v>
      </c>
      <c r="J1373" s="1090">
        <f t="shared" ref="J1373:J1376" si="690">I1373-H1373</f>
        <v>0</v>
      </c>
    </row>
    <row r="1374" spans="1:10" ht="15" x14ac:dyDescent="0.25">
      <c r="A1374" s="109" t="s">
        <v>39</v>
      </c>
      <c r="B1374" s="54" t="s">
        <v>26</v>
      </c>
      <c r="C1374" s="30">
        <v>7</v>
      </c>
      <c r="D1374" s="30">
        <v>2</v>
      </c>
      <c r="E1374" s="122" t="s">
        <v>341</v>
      </c>
      <c r="F1374" s="32">
        <v>119</v>
      </c>
      <c r="G1374" s="110">
        <v>213</v>
      </c>
      <c r="H1374" s="147">
        <v>6534.9759999999997</v>
      </c>
      <c r="I1374" s="147">
        <v>6534.9759999999997</v>
      </c>
      <c r="J1374" s="1090">
        <f t="shared" si="690"/>
        <v>0</v>
      </c>
    </row>
    <row r="1375" spans="1:10" ht="15.75" customHeight="1" x14ac:dyDescent="0.25">
      <c r="A1375" s="176" t="s">
        <v>45</v>
      </c>
      <c r="B1375" s="421" t="s">
        <v>26</v>
      </c>
      <c r="C1375" s="278">
        <v>7</v>
      </c>
      <c r="D1375" s="278">
        <v>2</v>
      </c>
      <c r="E1375" s="128" t="s">
        <v>341</v>
      </c>
      <c r="F1375" s="279">
        <v>244</v>
      </c>
      <c r="G1375" s="280">
        <v>226</v>
      </c>
      <c r="H1375" s="1185">
        <v>480</v>
      </c>
      <c r="I1375" s="1185">
        <v>480</v>
      </c>
      <c r="J1375" s="1090">
        <f t="shared" si="690"/>
        <v>0</v>
      </c>
    </row>
    <row r="1376" spans="1:10" ht="15.75" customHeight="1" x14ac:dyDescent="0.25">
      <c r="A1376" s="474" t="s">
        <v>342</v>
      </c>
      <c r="B1376" s="423" t="s">
        <v>26</v>
      </c>
      <c r="C1376" s="272">
        <v>7</v>
      </c>
      <c r="D1376" s="272">
        <v>2</v>
      </c>
      <c r="E1376" s="128" t="s">
        <v>341</v>
      </c>
      <c r="F1376" s="273">
        <v>244</v>
      </c>
      <c r="G1376" s="274">
        <v>346</v>
      </c>
      <c r="H1376" s="1185">
        <v>28.8</v>
      </c>
      <c r="I1376" s="1185">
        <v>28.8</v>
      </c>
      <c r="J1376" s="1090">
        <f t="shared" si="690"/>
        <v>0</v>
      </c>
    </row>
    <row r="1377" spans="1:10" ht="12.75" customHeight="1" x14ac:dyDescent="0.2">
      <c r="A1377" s="229" t="s">
        <v>555</v>
      </c>
      <c r="B1377" s="422" t="s">
        <v>26</v>
      </c>
      <c r="C1377" s="402">
        <v>7</v>
      </c>
      <c r="D1377" s="402">
        <v>2</v>
      </c>
      <c r="E1377" s="403" t="s">
        <v>549</v>
      </c>
      <c r="F1377" s="404">
        <v>0</v>
      </c>
      <c r="G1377" s="404"/>
      <c r="H1377" s="948">
        <f t="shared" ref="H1377:J1377" si="691">H1378</f>
        <v>3124.8</v>
      </c>
      <c r="I1377" s="948">
        <f t="shared" si="691"/>
        <v>3124.8</v>
      </c>
      <c r="J1377" s="951">
        <f t="shared" si="691"/>
        <v>0</v>
      </c>
    </row>
    <row r="1378" spans="1:10" ht="13.5" customHeight="1" x14ac:dyDescent="0.25">
      <c r="A1378" s="338" t="s">
        <v>29</v>
      </c>
      <c r="B1378" s="352" t="s">
        <v>26</v>
      </c>
      <c r="C1378" s="201">
        <v>7</v>
      </c>
      <c r="D1378" s="201">
        <v>2</v>
      </c>
      <c r="E1378" s="795" t="s">
        <v>549</v>
      </c>
      <c r="F1378" s="203">
        <v>0</v>
      </c>
      <c r="G1378" s="203">
        <v>210</v>
      </c>
      <c r="H1378" s="75">
        <f t="shared" ref="H1378:J1378" si="692">H1379+H1380</f>
        <v>3124.8</v>
      </c>
      <c r="I1378" s="75">
        <f t="shared" ref="I1378" si="693">I1379+I1380</f>
        <v>3124.8</v>
      </c>
      <c r="J1378" s="945">
        <f t="shared" si="692"/>
        <v>0</v>
      </c>
    </row>
    <row r="1379" spans="1:10" ht="15" x14ac:dyDescent="0.25">
      <c r="A1379" s="109" t="s">
        <v>30</v>
      </c>
      <c r="B1379" s="54" t="s">
        <v>26</v>
      </c>
      <c r="C1379" s="204">
        <v>7</v>
      </c>
      <c r="D1379" s="204">
        <v>2</v>
      </c>
      <c r="E1379" s="205" t="s">
        <v>549</v>
      </c>
      <c r="F1379" s="206">
        <v>111</v>
      </c>
      <c r="G1379" s="110">
        <v>211</v>
      </c>
      <c r="H1379" s="147">
        <v>2400</v>
      </c>
      <c r="I1379" s="147">
        <v>2400</v>
      </c>
      <c r="J1379" s="1090">
        <f t="shared" ref="J1379:J1380" si="694">I1379-H1379</f>
        <v>0</v>
      </c>
    </row>
    <row r="1380" spans="1:10" ht="15.75" thickBot="1" x14ac:dyDescent="0.3">
      <c r="A1380" s="407" t="s">
        <v>39</v>
      </c>
      <c r="B1380" s="408" t="s">
        <v>26</v>
      </c>
      <c r="C1380" s="409">
        <v>7</v>
      </c>
      <c r="D1380" s="409">
        <v>2</v>
      </c>
      <c r="E1380" s="354" t="s">
        <v>549</v>
      </c>
      <c r="F1380" s="410">
        <v>119</v>
      </c>
      <c r="G1380" s="411">
        <v>213</v>
      </c>
      <c r="H1380" s="1189">
        <v>724.8</v>
      </c>
      <c r="I1380" s="1189">
        <v>724.8</v>
      </c>
      <c r="J1380" s="1190">
        <f t="shared" si="694"/>
        <v>0</v>
      </c>
    </row>
    <row r="1381" spans="1:10" ht="15" thickBot="1" x14ac:dyDescent="0.25">
      <c r="A1381" s="429" t="s">
        <v>137</v>
      </c>
      <c r="B1381" s="430" t="s">
        <v>26</v>
      </c>
      <c r="C1381" s="431">
        <v>7</v>
      </c>
      <c r="D1381" s="431">
        <v>2</v>
      </c>
      <c r="E1381" s="432">
        <v>0</v>
      </c>
      <c r="F1381" s="433">
        <v>0</v>
      </c>
      <c r="G1381" s="433"/>
      <c r="H1381" s="1063">
        <f>H1382+H1389</f>
        <v>85081.698000000004</v>
      </c>
      <c r="I1381" s="1063">
        <f>I1382+I1389</f>
        <v>85081.698000000004</v>
      </c>
      <c r="J1381" s="967">
        <f t="shared" ref="J1381" si="695">J1382+J1389</f>
        <v>0</v>
      </c>
    </row>
    <row r="1382" spans="1:10" ht="14.25" x14ac:dyDescent="0.2">
      <c r="A1382" s="72" t="s">
        <v>240</v>
      </c>
      <c r="B1382" s="120" t="s">
        <v>26</v>
      </c>
      <c r="C1382" s="73">
        <v>7</v>
      </c>
      <c r="D1382" s="73">
        <v>2</v>
      </c>
      <c r="E1382" s="121" t="s">
        <v>341</v>
      </c>
      <c r="F1382" s="74">
        <v>0</v>
      </c>
      <c r="G1382" s="74"/>
      <c r="H1382" s="965">
        <f>H1383</f>
        <v>78144.642000000007</v>
      </c>
      <c r="I1382" s="965">
        <f>I1383</f>
        <v>78144.642000000007</v>
      </c>
      <c r="J1382" s="966">
        <f t="shared" ref="J1382" si="696">J1383</f>
        <v>0</v>
      </c>
    </row>
    <row r="1383" spans="1:10" ht="15" x14ac:dyDescent="0.25">
      <c r="A1383" s="23" t="s">
        <v>126</v>
      </c>
      <c r="B1383" s="46" t="s">
        <v>26</v>
      </c>
      <c r="C1383" s="25">
        <v>7</v>
      </c>
      <c r="D1383" s="25">
        <v>2</v>
      </c>
      <c r="E1383" s="128" t="s">
        <v>341</v>
      </c>
      <c r="F1383" s="27">
        <v>0</v>
      </c>
      <c r="G1383" s="27"/>
      <c r="H1383" s="75">
        <f>H1384+H1388+H1387</f>
        <v>78144.642000000007</v>
      </c>
      <c r="I1383" s="75">
        <f>I1384+I1388+I1387</f>
        <v>78144.642000000007</v>
      </c>
      <c r="J1383" s="945">
        <f t="shared" ref="J1383" si="697">J1384+J1388+J1387</f>
        <v>0</v>
      </c>
    </row>
    <row r="1384" spans="1:10" ht="15.75" customHeight="1" x14ac:dyDescent="0.25">
      <c r="A1384" s="23" t="s">
        <v>29</v>
      </c>
      <c r="B1384" s="46" t="s">
        <v>26</v>
      </c>
      <c r="C1384" s="25">
        <v>7</v>
      </c>
      <c r="D1384" s="25">
        <v>2</v>
      </c>
      <c r="E1384" s="128" t="s">
        <v>341</v>
      </c>
      <c r="F1384" s="27">
        <v>0</v>
      </c>
      <c r="G1384" s="27">
        <v>210</v>
      </c>
      <c r="H1384" s="75">
        <f>H1385+H1386</f>
        <v>77553.342000000004</v>
      </c>
      <c r="I1384" s="75">
        <f>I1385+I1386</f>
        <v>77553.342000000004</v>
      </c>
      <c r="J1384" s="945">
        <f t="shared" ref="J1384" si="698">J1385+J1386</f>
        <v>0</v>
      </c>
    </row>
    <row r="1385" spans="1:10" ht="15" x14ac:dyDescent="0.25">
      <c r="A1385" s="109" t="s">
        <v>30</v>
      </c>
      <c r="B1385" s="54" t="s">
        <v>26</v>
      </c>
      <c r="C1385" s="30">
        <v>7</v>
      </c>
      <c r="D1385" s="30">
        <v>2</v>
      </c>
      <c r="E1385" s="122" t="s">
        <v>341</v>
      </c>
      <c r="F1385" s="32">
        <v>111</v>
      </c>
      <c r="G1385" s="110">
        <v>211</v>
      </c>
      <c r="H1385" s="147">
        <v>59564.779000000002</v>
      </c>
      <c r="I1385" s="147">
        <v>59564.779000000002</v>
      </c>
      <c r="J1385" s="1090">
        <f t="shared" ref="J1385:J1388" si="699">I1385-H1385</f>
        <v>0</v>
      </c>
    </row>
    <row r="1386" spans="1:10" ht="14.25" customHeight="1" x14ac:dyDescent="0.25">
      <c r="A1386" s="109" t="s">
        <v>39</v>
      </c>
      <c r="B1386" s="54" t="s">
        <v>26</v>
      </c>
      <c r="C1386" s="30">
        <v>7</v>
      </c>
      <c r="D1386" s="30">
        <v>2</v>
      </c>
      <c r="E1386" s="122" t="s">
        <v>341</v>
      </c>
      <c r="F1386" s="32">
        <v>119</v>
      </c>
      <c r="G1386" s="110">
        <v>213</v>
      </c>
      <c r="H1386" s="147">
        <v>17988.562999999998</v>
      </c>
      <c r="I1386" s="147">
        <v>17988.562999999998</v>
      </c>
      <c r="J1386" s="1090">
        <f t="shared" si="699"/>
        <v>0</v>
      </c>
    </row>
    <row r="1387" spans="1:10" ht="15.75" customHeight="1" x14ac:dyDescent="0.25">
      <c r="A1387" s="176" t="s">
        <v>45</v>
      </c>
      <c r="B1387" s="421" t="s">
        <v>26</v>
      </c>
      <c r="C1387" s="278">
        <v>7</v>
      </c>
      <c r="D1387" s="278">
        <v>2</v>
      </c>
      <c r="E1387" s="128" t="s">
        <v>341</v>
      </c>
      <c r="F1387" s="279">
        <v>244</v>
      </c>
      <c r="G1387" s="280">
        <v>226</v>
      </c>
      <c r="H1387" s="1185">
        <v>480</v>
      </c>
      <c r="I1387" s="1185">
        <v>480</v>
      </c>
      <c r="J1387" s="1090">
        <f t="shared" si="699"/>
        <v>0</v>
      </c>
    </row>
    <row r="1388" spans="1:10" ht="15.75" customHeight="1" x14ac:dyDescent="0.25">
      <c r="A1388" s="474" t="s">
        <v>342</v>
      </c>
      <c r="B1388" s="421" t="s">
        <v>26</v>
      </c>
      <c r="C1388" s="278">
        <v>7</v>
      </c>
      <c r="D1388" s="278">
        <v>2</v>
      </c>
      <c r="E1388" s="128" t="s">
        <v>341</v>
      </c>
      <c r="F1388" s="279">
        <v>244</v>
      </c>
      <c r="G1388" s="280">
        <v>346</v>
      </c>
      <c r="H1388" s="1185">
        <v>111.3</v>
      </c>
      <c r="I1388" s="1185">
        <v>111.3</v>
      </c>
      <c r="J1388" s="1090">
        <f t="shared" si="699"/>
        <v>0</v>
      </c>
    </row>
    <row r="1389" spans="1:10" ht="14.25" customHeight="1" x14ac:dyDescent="0.2">
      <c r="A1389" s="229" t="s">
        <v>555</v>
      </c>
      <c r="B1389" s="422" t="s">
        <v>26</v>
      </c>
      <c r="C1389" s="402">
        <v>7</v>
      </c>
      <c r="D1389" s="402">
        <v>2</v>
      </c>
      <c r="E1389" s="403" t="s">
        <v>549</v>
      </c>
      <c r="F1389" s="404">
        <v>0</v>
      </c>
      <c r="G1389" s="404"/>
      <c r="H1389" s="948">
        <f t="shared" ref="H1389:J1389" si="700">H1390</f>
        <v>6937.0560000000005</v>
      </c>
      <c r="I1389" s="948">
        <f t="shared" si="700"/>
        <v>6937.0560000000005</v>
      </c>
      <c r="J1389" s="951">
        <f t="shared" si="700"/>
        <v>0</v>
      </c>
    </row>
    <row r="1390" spans="1:10" ht="15" x14ac:dyDescent="0.25">
      <c r="A1390" s="338" t="s">
        <v>29</v>
      </c>
      <c r="B1390" s="352" t="s">
        <v>26</v>
      </c>
      <c r="C1390" s="201">
        <v>7</v>
      </c>
      <c r="D1390" s="201">
        <v>2</v>
      </c>
      <c r="E1390" s="795" t="s">
        <v>549</v>
      </c>
      <c r="F1390" s="203">
        <v>0</v>
      </c>
      <c r="G1390" s="203">
        <v>210</v>
      </c>
      <c r="H1390" s="75">
        <f t="shared" ref="H1390:J1390" si="701">H1391+H1392</f>
        <v>6937.0560000000005</v>
      </c>
      <c r="I1390" s="75">
        <f t="shared" ref="I1390" si="702">I1391+I1392</f>
        <v>6937.0560000000005</v>
      </c>
      <c r="J1390" s="945">
        <f t="shared" si="701"/>
        <v>0</v>
      </c>
    </row>
    <row r="1391" spans="1:10" ht="15" x14ac:dyDescent="0.25">
      <c r="A1391" s="109" t="s">
        <v>30</v>
      </c>
      <c r="B1391" s="54" t="s">
        <v>26</v>
      </c>
      <c r="C1391" s="204">
        <v>7</v>
      </c>
      <c r="D1391" s="204">
        <v>2</v>
      </c>
      <c r="E1391" s="205" t="s">
        <v>549</v>
      </c>
      <c r="F1391" s="206">
        <v>111</v>
      </c>
      <c r="G1391" s="110">
        <v>211</v>
      </c>
      <c r="H1391" s="147">
        <v>5328</v>
      </c>
      <c r="I1391" s="147">
        <v>5328</v>
      </c>
      <c r="J1391" s="1090">
        <f t="shared" ref="J1391:J1392" si="703">I1391-H1391</f>
        <v>0</v>
      </c>
    </row>
    <row r="1392" spans="1:10" ht="15.75" thickBot="1" x14ac:dyDescent="0.3">
      <c r="A1392" s="407" t="s">
        <v>39</v>
      </c>
      <c r="B1392" s="408" t="s">
        <v>26</v>
      </c>
      <c r="C1392" s="409">
        <v>7</v>
      </c>
      <c r="D1392" s="409">
        <v>2</v>
      </c>
      <c r="E1392" s="354" t="s">
        <v>549</v>
      </c>
      <c r="F1392" s="410">
        <v>119</v>
      </c>
      <c r="G1392" s="411">
        <v>213</v>
      </c>
      <c r="H1392" s="1189">
        <v>1609.056</v>
      </c>
      <c r="I1392" s="1189">
        <v>1609.056</v>
      </c>
      <c r="J1392" s="1190">
        <f t="shared" si="703"/>
        <v>0</v>
      </c>
    </row>
    <row r="1393" spans="1:10" ht="15" thickBot="1" x14ac:dyDescent="0.25">
      <c r="A1393" s="429" t="s">
        <v>138</v>
      </c>
      <c r="B1393" s="430" t="s">
        <v>26</v>
      </c>
      <c r="C1393" s="431">
        <v>7</v>
      </c>
      <c r="D1393" s="431">
        <v>2</v>
      </c>
      <c r="E1393" s="432">
        <v>0</v>
      </c>
      <c r="F1393" s="433">
        <v>0</v>
      </c>
      <c r="G1393" s="433"/>
      <c r="H1393" s="1063">
        <f>H1394+H1400</f>
        <v>12229.055</v>
      </c>
      <c r="I1393" s="1063">
        <f>I1394+I1400</f>
        <v>12229.055</v>
      </c>
      <c r="J1393" s="967">
        <f t="shared" ref="J1393" si="704">J1394+J1400</f>
        <v>0</v>
      </c>
    </row>
    <row r="1394" spans="1:10" ht="14.25" x14ac:dyDescent="0.2">
      <c r="A1394" s="72" t="s">
        <v>240</v>
      </c>
      <c r="B1394" s="120" t="s">
        <v>26</v>
      </c>
      <c r="C1394" s="73">
        <v>7</v>
      </c>
      <c r="D1394" s="73">
        <v>2</v>
      </c>
      <c r="E1394" s="121" t="s">
        <v>341</v>
      </c>
      <c r="F1394" s="74">
        <v>0</v>
      </c>
      <c r="G1394" s="74"/>
      <c r="H1394" s="965">
        <f>H1395</f>
        <v>11135.375</v>
      </c>
      <c r="I1394" s="965">
        <f>I1395</f>
        <v>11135.375</v>
      </c>
      <c r="J1394" s="966">
        <f t="shared" ref="J1394" si="705">J1395</f>
        <v>0</v>
      </c>
    </row>
    <row r="1395" spans="1:10" ht="15" x14ac:dyDescent="0.25">
      <c r="A1395" s="23" t="s">
        <v>126</v>
      </c>
      <c r="B1395" s="46" t="s">
        <v>26</v>
      </c>
      <c r="C1395" s="25">
        <v>7</v>
      </c>
      <c r="D1395" s="25">
        <v>2</v>
      </c>
      <c r="E1395" s="128" t="s">
        <v>341</v>
      </c>
      <c r="F1395" s="27">
        <v>0</v>
      </c>
      <c r="G1395" s="27"/>
      <c r="H1395" s="75">
        <f>H1396+H1399</f>
        <v>11135.375</v>
      </c>
      <c r="I1395" s="75">
        <f>I1396+I1399</f>
        <v>11135.375</v>
      </c>
      <c r="J1395" s="945">
        <f t="shared" ref="J1395" si="706">J1396+J1399</f>
        <v>0</v>
      </c>
    </row>
    <row r="1396" spans="1:10" ht="15" x14ac:dyDescent="0.25">
      <c r="A1396" s="23" t="s">
        <v>29</v>
      </c>
      <c r="B1396" s="46" t="s">
        <v>26</v>
      </c>
      <c r="C1396" s="25">
        <v>7</v>
      </c>
      <c r="D1396" s="25">
        <v>2</v>
      </c>
      <c r="E1396" s="128" t="s">
        <v>341</v>
      </c>
      <c r="F1396" s="27">
        <v>0</v>
      </c>
      <c r="G1396" s="27">
        <v>210</v>
      </c>
      <c r="H1396" s="75">
        <f>H1397+H1398</f>
        <v>11130.575000000001</v>
      </c>
      <c r="I1396" s="75">
        <f>I1397+I1398</f>
        <v>11130.575000000001</v>
      </c>
      <c r="J1396" s="945">
        <f t="shared" ref="J1396" si="707">J1397+J1398</f>
        <v>0</v>
      </c>
    </row>
    <row r="1397" spans="1:10" ht="13.5" customHeight="1" x14ac:dyDescent="0.25">
      <c r="A1397" s="109" t="s">
        <v>30</v>
      </c>
      <c r="B1397" s="54" t="s">
        <v>26</v>
      </c>
      <c r="C1397" s="30">
        <v>7</v>
      </c>
      <c r="D1397" s="30">
        <v>2</v>
      </c>
      <c r="E1397" s="122" t="s">
        <v>341</v>
      </c>
      <c r="F1397" s="32">
        <v>111</v>
      </c>
      <c r="G1397" s="110">
        <v>211</v>
      </c>
      <c r="H1397" s="147">
        <v>8548.8289999999997</v>
      </c>
      <c r="I1397" s="147">
        <v>8548.8289999999997</v>
      </c>
      <c r="J1397" s="1090">
        <f t="shared" ref="J1397:J1399" si="708">I1397-H1397</f>
        <v>0</v>
      </c>
    </row>
    <row r="1398" spans="1:10" ht="15.75" customHeight="1" x14ac:dyDescent="0.25">
      <c r="A1398" s="109" t="s">
        <v>39</v>
      </c>
      <c r="B1398" s="54" t="s">
        <v>26</v>
      </c>
      <c r="C1398" s="30">
        <v>7</v>
      </c>
      <c r="D1398" s="30">
        <v>2</v>
      </c>
      <c r="E1398" s="122" t="s">
        <v>341</v>
      </c>
      <c r="F1398" s="32">
        <v>119</v>
      </c>
      <c r="G1398" s="110">
        <v>213</v>
      </c>
      <c r="H1398" s="147">
        <v>2581.7460000000001</v>
      </c>
      <c r="I1398" s="147">
        <v>2581.7460000000001</v>
      </c>
      <c r="J1398" s="1090">
        <f t="shared" si="708"/>
        <v>0</v>
      </c>
    </row>
    <row r="1399" spans="1:10" ht="15.75" customHeight="1" x14ac:dyDescent="0.25">
      <c r="A1399" s="474" t="s">
        <v>342</v>
      </c>
      <c r="B1399" s="421" t="s">
        <v>26</v>
      </c>
      <c r="C1399" s="278">
        <v>7</v>
      </c>
      <c r="D1399" s="278">
        <v>2</v>
      </c>
      <c r="E1399" s="128" t="s">
        <v>341</v>
      </c>
      <c r="F1399" s="279">
        <v>244</v>
      </c>
      <c r="G1399" s="280">
        <v>346</v>
      </c>
      <c r="H1399" s="1185">
        <v>4.8</v>
      </c>
      <c r="I1399" s="1185">
        <v>4.8</v>
      </c>
      <c r="J1399" s="1090">
        <f t="shared" si="708"/>
        <v>0</v>
      </c>
    </row>
    <row r="1400" spans="1:10" ht="12.75" customHeight="1" x14ac:dyDescent="0.2">
      <c r="A1400" s="229" t="s">
        <v>555</v>
      </c>
      <c r="B1400" s="422" t="s">
        <v>26</v>
      </c>
      <c r="C1400" s="402">
        <v>7</v>
      </c>
      <c r="D1400" s="402">
        <v>2</v>
      </c>
      <c r="E1400" s="403" t="s">
        <v>549</v>
      </c>
      <c r="F1400" s="404">
        <v>0</v>
      </c>
      <c r="G1400" s="404"/>
      <c r="H1400" s="948">
        <f t="shared" ref="H1400:J1400" si="709">H1401</f>
        <v>1093.68</v>
      </c>
      <c r="I1400" s="948">
        <f t="shared" si="709"/>
        <v>1093.68</v>
      </c>
      <c r="J1400" s="951">
        <f t="shared" si="709"/>
        <v>0</v>
      </c>
    </row>
    <row r="1401" spans="1:10" ht="15" x14ac:dyDescent="0.25">
      <c r="A1401" s="338" t="s">
        <v>29</v>
      </c>
      <c r="B1401" s="352" t="s">
        <v>26</v>
      </c>
      <c r="C1401" s="201">
        <v>7</v>
      </c>
      <c r="D1401" s="201">
        <v>2</v>
      </c>
      <c r="E1401" s="795" t="s">
        <v>549</v>
      </c>
      <c r="F1401" s="203">
        <v>0</v>
      </c>
      <c r="G1401" s="203">
        <v>210</v>
      </c>
      <c r="H1401" s="75">
        <f t="shared" ref="H1401:J1401" si="710">H1402+H1403</f>
        <v>1093.68</v>
      </c>
      <c r="I1401" s="75">
        <f t="shared" ref="I1401" si="711">I1402+I1403</f>
        <v>1093.68</v>
      </c>
      <c r="J1401" s="945">
        <f t="shared" si="710"/>
        <v>0</v>
      </c>
    </row>
    <row r="1402" spans="1:10" ht="15" x14ac:dyDescent="0.25">
      <c r="A1402" s="109" t="s">
        <v>30</v>
      </c>
      <c r="B1402" s="54" t="s">
        <v>26</v>
      </c>
      <c r="C1402" s="204">
        <v>7</v>
      </c>
      <c r="D1402" s="204">
        <v>2</v>
      </c>
      <c r="E1402" s="205" t="s">
        <v>549</v>
      </c>
      <c r="F1402" s="206">
        <v>111</v>
      </c>
      <c r="G1402" s="110">
        <v>211</v>
      </c>
      <c r="H1402" s="147">
        <v>840</v>
      </c>
      <c r="I1402" s="147">
        <v>840</v>
      </c>
      <c r="J1402" s="1090">
        <f t="shared" ref="J1402:J1403" si="712">I1402-H1402</f>
        <v>0</v>
      </c>
    </row>
    <row r="1403" spans="1:10" ht="15.75" thickBot="1" x14ac:dyDescent="0.3">
      <c r="A1403" s="407" t="s">
        <v>39</v>
      </c>
      <c r="B1403" s="408" t="s">
        <v>26</v>
      </c>
      <c r="C1403" s="409">
        <v>7</v>
      </c>
      <c r="D1403" s="409">
        <v>2</v>
      </c>
      <c r="E1403" s="354" t="s">
        <v>549</v>
      </c>
      <c r="F1403" s="410">
        <v>119</v>
      </c>
      <c r="G1403" s="411">
        <v>213</v>
      </c>
      <c r="H1403" s="1189">
        <v>253.68</v>
      </c>
      <c r="I1403" s="1189">
        <v>253.68</v>
      </c>
      <c r="J1403" s="1190">
        <f t="shared" si="712"/>
        <v>0</v>
      </c>
    </row>
    <row r="1404" spans="1:10" ht="15" thickBot="1" x14ac:dyDescent="0.25">
      <c r="A1404" s="429" t="s">
        <v>139</v>
      </c>
      <c r="B1404" s="430" t="s">
        <v>26</v>
      </c>
      <c r="C1404" s="431">
        <v>7</v>
      </c>
      <c r="D1404" s="431">
        <v>2</v>
      </c>
      <c r="E1404" s="432">
        <v>0</v>
      </c>
      <c r="F1404" s="433">
        <v>0</v>
      </c>
      <c r="G1404" s="433"/>
      <c r="H1404" s="1063">
        <f>H1405+H1411</f>
        <v>12404.441000000001</v>
      </c>
      <c r="I1404" s="1063">
        <f>I1405+I1411</f>
        <v>12404.441000000001</v>
      </c>
      <c r="J1404" s="967">
        <f t="shared" ref="J1404" si="713">J1405+J1411</f>
        <v>0</v>
      </c>
    </row>
    <row r="1405" spans="1:10" ht="14.25" x14ac:dyDescent="0.2">
      <c r="A1405" s="72" t="s">
        <v>240</v>
      </c>
      <c r="B1405" s="120" t="s">
        <v>26</v>
      </c>
      <c r="C1405" s="73">
        <v>7</v>
      </c>
      <c r="D1405" s="73">
        <v>2</v>
      </c>
      <c r="E1405" s="121" t="s">
        <v>341</v>
      </c>
      <c r="F1405" s="74">
        <v>0</v>
      </c>
      <c r="G1405" s="74"/>
      <c r="H1405" s="965">
        <f>H1406</f>
        <v>11134.009</v>
      </c>
      <c r="I1405" s="965">
        <f>I1406</f>
        <v>11134.009</v>
      </c>
      <c r="J1405" s="966">
        <f t="shared" ref="J1405" si="714">J1406</f>
        <v>0</v>
      </c>
    </row>
    <row r="1406" spans="1:10" ht="15" x14ac:dyDescent="0.25">
      <c r="A1406" s="23" t="s">
        <v>126</v>
      </c>
      <c r="B1406" s="46" t="s">
        <v>26</v>
      </c>
      <c r="C1406" s="25">
        <v>7</v>
      </c>
      <c r="D1406" s="25">
        <v>2</v>
      </c>
      <c r="E1406" s="128" t="s">
        <v>341</v>
      </c>
      <c r="F1406" s="27">
        <v>0</v>
      </c>
      <c r="G1406" s="27"/>
      <c r="H1406" s="75">
        <f>H1407+H1410</f>
        <v>11134.009</v>
      </c>
      <c r="I1406" s="75">
        <f>I1407+I1410</f>
        <v>11134.009</v>
      </c>
      <c r="J1406" s="945">
        <f t="shared" ref="J1406" si="715">J1407+J1410</f>
        <v>0</v>
      </c>
    </row>
    <row r="1407" spans="1:10" ht="15" x14ac:dyDescent="0.25">
      <c r="A1407" s="23" t="s">
        <v>29</v>
      </c>
      <c r="B1407" s="46" t="s">
        <v>26</v>
      </c>
      <c r="C1407" s="25">
        <v>7</v>
      </c>
      <c r="D1407" s="25">
        <v>2</v>
      </c>
      <c r="E1407" s="128" t="s">
        <v>341</v>
      </c>
      <c r="F1407" s="27">
        <v>0</v>
      </c>
      <c r="G1407" s="27">
        <v>210</v>
      </c>
      <c r="H1407" s="75">
        <f>H1408+H1409</f>
        <v>11128.009</v>
      </c>
      <c r="I1407" s="75">
        <f>I1408+I1409</f>
        <v>11128.009</v>
      </c>
      <c r="J1407" s="945">
        <f t="shared" ref="J1407" si="716">J1408+J1409</f>
        <v>0</v>
      </c>
    </row>
    <row r="1408" spans="1:10" ht="12.75" customHeight="1" x14ac:dyDescent="0.25">
      <c r="A1408" s="109" t="s">
        <v>30</v>
      </c>
      <c r="B1408" s="54" t="s">
        <v>26</v>
      </c>
      <c r="C1408" s="30">
        <v>7</v>
      </c>
      <c r="D1408" s="30">
        <v>2</v>
      </c>
      <c r="E1408" s="122" t="s">
        <v>341</v>
      </c>
      <c r="F1408" s="32">
        <v>111</v>
      </c>
      <c r="G1408" s="110">
        <v>211</v>
      </c>
      <c r="H1408" s="147">
        <v>8546.8580000000002</v>
      </c>
      <c r="I1408" s="147">
        <v>8546.8580000000002</v>
      </c>
      <c r="J1408" s="1090">
        <f t="shared" ref="J1408:J1410" si="717">I1408-H1408</f>
        <v>0</v>
      </c>
    </row>
    <row r="1409" spans="1:10" ht="15.75" customHeight="1" x14ac:dyDescent="0.25">
      <c r="A1409" s="109" t="s">
        <v>39</v>
      </c>
      <c r="B1409" s="54" t="s">
        <v>26</v>
      </c>
      <c r="C1409" s="30">
        <v>7</v>
      </c>
      <c r="D1409" s="30">
        <v>2</v>
      </c>
      <c r="E1409" s="122" t="s">
        <v>341</v>
      </c>
      <c r="F1409" s="32">
        <v>119</v>
      </c>
      <c r="G1409" s="110">
        <v>213</v>
      </c>
      <c r="H1409" s="147">
        <v>2581.1509999999998</v>
      </c>
      <c r="I1409" s="147">
        <v>2581.1509999999998</v>
      </c>
      <c r="J1409" s="1090">
        <f t="shared" si="717"/>
        <v>0</v>
      </c>
    </row>
    <row r="1410" spans="1:10" ht="15.75" customHeight="1" x14ac:dyDescent="0.25">
      <c r="A1410" s="474" t="s">
        <v>342</v>
      </c>
      <c r="B1410" s="421" t="s">
        <v>26</v>
      </c>
      <c r="C1410" s="278">
        <v>7</v>
      </c>
      <c r="D1410" s="278">
        <v>2</v>
      </c>
      <c r="E1410" s="128" t="s">
        <v>341</v>
      </c>
      <c r="F1410" s="279">
        <v>244</v>
      </c>
      <c r="G1410" s="280">
        <v>346</v>
      </c>
      <c r="H1410" s="1185">
        <v>6</v>
      </c>
      <c r="I1410" s="1185">
        <v>6</v>
      </c>
      <c r="J1410" s="1090">
        <f t="shared" si="717"/>
        <v>0</v>
      </c>
    </row>
    <row r="1411" spans="1:10" ht="12.75" customHeight="1" x14ac:dyDescent="0.2">
      <c r="A1411" s="229" t="s">
        <v>555</v>
      </c>
      <c r="B1411" s="422" t="s">
        <v>26</v>
      </c>
      <c r="C1411" s="402">
        <v>7</v>
      </c>
      <c r="D1411" s="402">
        <v>2</v>
      </c>
      <c r="E1411" s="403" t="s">
        <v>549</v>
      </c>
      <c r="F1411" s="404">
        <v>0</v>
      </c>
      <c r="G1411" s="404"/>
      <c r="H1411" s="948">
        <f t="shared" ref="H1411:J1411" si="718">H1412</f>
        <v>1270.432</v>
      </c>
      <c r="I1411" s="948">
        <f t="shared" si="718"/>
        <v>1270.432</v>
      </c>
      <c r="J1411" s="951">
        <f t="shared" si="718"/>
        <v>0</v>
      </c>
    </row>
    <row r="1412" spans="1:10" ht="15" x14ac:dyDescent="0.25">
      <c r="A1412" s="338" t="s">
        <v>29</v>
      </c>
      <c r="B1412" s="352" t="s">
        <v>26</v>
      </c>
      <c r="C1412" s="201">
        <v>7</v>
      </c>
      <c r="D1412" s="201">
        <v>2</v>
      </c>
      <c r="E1412" s="795" t="s">
        <v>549</v>
      </c>
      <c r="F1412" s="203">
        <v>0</v>
      </c>
      <c r="G1412" s="203">
        <v>210</v>
      </c>
      <c r="H1412" s="75">
        <f t="shared" ref="H1412:J1412" si="719">H1413+H1414</f>
        <v>1270.432</v>
      </c>
      <c r="I1412" s="75">
        <f t="shared" ref="I1412" si="720">I1413+I1414</f>
        <v>1270.432</v>
      </c>
      <c r="J1412" s="945">
        <f t="shared" si="719"/>
        <v>0</v>
      </c>
    </row>
    <row r="1413" spans="1:10" ht="15" x14ac:dyDescent="0.25">
      <c r="A1413" s="109" t="s">
        <v>30</v>
      </c>
      <c r="B1413" s="54" t="s">
        <v>26</v>
      </c>
      <c r="C1413" s="204">
        <v>7</v>
      </c>
      <c r="D1413" s="204">
        <v>2</v>
      </c>
      <c r="E1413" s="205" t="s">
        <v>549</v>
      </c>
      <c r="F1413" s="206">
        <v>111</v>
      </c>
      <c r="G1413" s="110">
        <v>211</v>
      </c>
      <c r="H1413" s="147">
        <v>975.75400000000002</v>
      </c>
      <c r="I1413" s="147">
        <v>975.75400000000002</v>
      </c>
      <c r="J1413" s="1090">
        <f t="shared" ref="J1413:J1414" si="721">I1413-H1413</f>
        <v>0</v>
      </c>
    </row>
    <row r="1414" spans="1:10" ht="15.75" thickBot="1" x14ac:dyDescent="0.3">
      <c r="A1414" s="407" t="s">
        <v>39</v>
      </c>
      <c r="B1414" s="408" t="s">
        <v>26</v>
      </c>
      <c r="C1414" s="409">
        <v>7</v>
      </c>
      <c r="D1414" s="409">
        <v>2</v>
      </c>
      <c r="E1414" s="354" t="s">
        <v>549</v>
      </c>
      <c r="F1414" s="410">
        <v>119</v>
      </c>
      <c r="G1414" s="411">
        <v>213</v>
      </c>
      <c r="H1414" s="1189">
        <v>294.678</v>
      </c>
      <c r="I1414" s="1189">
        <v>294.678</v>
      </c>
      <c r="J1414" s="1190">
        <f t="shared" si="721"/>
        <v>0</v>
      </c>
    </row>
    <row r="1415" spans="1:10" ht="22.5" customHeight="1" thickBot="1" x14ac:dyDescent="0.25">
      <c r="A1415" s="429" t="s">
        <v>140</v>
      </c>
      <c r="B1415" s="430" t="s">
        <v>26</v>
      </c>
      <c r="C1415" s="431">
        <v>7</v>
      </c>
      <c r="D1415" s="431">
        <v>2</v>
      </c>
      <c r="E1415" s="432">
        <v>0</v>
      </c>
      <c r="F1415" s="433">
        <v>0</v>
      </c>
      <c r="G1415" s="433"/>
      <c r="H1415" s="1063">
        <f>H1416+H1422</f>
        <v>13547.303000000002</v>
      </c>
      <c r="I1415" s="1063">
        <f>I1416+I1422</f>
        <v>13547.303000000002</v>
      </c>
      <c r="J1415" s="967">
        <f t="shared" ref="J1415" si="722">J1416+J1422</f>
        <v>0</v>
      </c>
    </row>
    <row r="1416" spans="1:10" ht="14.25" x14ac:dyDescent="0.2">
      <c r="A1416" s="72" t="s">
        <v>240</v>
      </c>
      <c r="B1416" s="120" t="s">
        <v>26</v>
      </c>
      <c r="C1416" s="73">
        <v>7</v>
      </c>
      <c r="D1416" s="73">
        <v>2</v>
      </c>
      <c r="E1416" s="121" t="s">
        <v>341</v>
      </c>
      <c r="F1416" s="74">
        <v>0</v>
      </c>
      <c r="G1416" s="74"/>
      <c r="H1416" s="965">
        <f>H1417</f>
        <v>12435.675000000001</v>
      </c>
      <c r="I1416" s="965">
        <f>I1417</f>
        <v>12435.675000000001</v>
      </c>
      <c r="J1416" s="966">
        <f t="shared" ref="J1416" si="723">J1417</f>
        <v>0</v>
      </c>
    </row>
    <row r="1417" spans="1:10" ht="15" x14ac:dyDescent="0.25">
      <c r="A1417" s="23" t="s">
        <v>126</v>
      </c>
      <c r="B1417" s="46" t="s">
        <v>26</v>
      </c>
      <c r="C1417" s="25">
        <v>7</v>
      </c>
      <c r="D1417" s="25">
        <v>2</v>
      </c>
      <c r="E1417" s="128" t="s">
        <v>341</v>
      </c>
      <c r="F1417" s="27">
        <v>0</v>
      </c>
      <c r="G1417" s="27"/>
      <c r="H1417" s="75">
        <f>H1418+H1421</f>
        <v>12435.675000000001</v>
      </c>
      <c r="I1417" s="75">
        <f>I1418+I1421</f>
        <v>12435.675000000001</v>
      </c>
      <c r="J1417" s="945">
        <f t="shared" ref="J1417" si="724">J1418+J1421</f>
        <v>0</v>
      </c>
    </row>
    <row r="1418" spans="1:10" ht="15" x14ac:dyDescent="0.25">
      <c r="A1418" s="23" t="s">
        <v>29</v>
      </c>
      <c r="B1418" s="46" t="s">
        <v>26</v>
      </c>
      <c r="C1418" s="25">
        <v>7</v>
      </c>
      <c r="D1418" s="25">
        <v>2</v>
      </c>
      <c r="E1418" s="128" t="s">
        <v>341</v>
      </c>
      <c r="F1418" s="27">
        <v>0</v>
      </c>
      <c r="G1418" s="27">
        <v>210</v>
      </c>
      <c r="H1418" s="75">
        <f>H1419+H1420</f>
        <v>12432.825000000001</v>
      </c>
      <c r="I1418" s="75">
        <f>I1419+I1420</f>
        <v>12432.825000000001</v>
      </c>
      <c r="J1418" s="945">
        <f t="shared" ref="J1418" si="725">J1419+J1420</f>
        <v>0</v>
      </c>
    </row>
    <row r="1419" spans="1:10" ht="14.25" customHeight="1" x14ac:dyDescent="0.25">
      <c r="A1419" s="109" t="s">
        <v>30</v>
      </c>
      <c r="B1419" s="54" t="s">
        <v>26</v>
      </c>
      <c r="C1419" s="30">
        <v>7</v>
      </c>
      <c r="D1419" s="30">
        <v>2</v>
      </c>
      <c r="E1419" s="122" t="s">
        <v>341</v>
      </c>
      <c r="F1419" s="32">
        <v>111</v>
      </c>
      <c r="G1419" s="110">
        <v>211</v>
      </c>
      <c r="H1419" s="147">
        <v>9549.0210000000006</v>
      </c>
      <c r="I1419" s="147">
        <v>9549.0210000000006</v>
      </c>
      <c r="J1419" s="1090">
        <f t="shared" ref="J1419:J1421" si="726">I1419-H1419</f>
        <v>0</v>
      </c>
    </row>
    <row r="1420" spans="1:10" ht="15.75" customHeight="1" x14ac:dyDescent="0.25">
      <c r="A1420" s="109" t="s">
        <v>39</v>
      </c>
      <c r="B1420" s="54" t="s">
        <v>26</v>
      </c>
      <c r="C1420" s="30">
        <v>7</v>
      </c>
      <c r="D1420" s="30">
        <v>2</v>
      </c>
      <c r="E1420" s="122" t="s">
        <v>341</v>
      </c>
      <c r="F1420" s="32">
        <v>119</v>
      </c>
      <c r="G1420" s="110">
        <v>213</v>
      </c>
      <c r="H1420" s="147">
        <v>2883.8040000000001</v>
      </c>
      <c r="I1420" s="147">
        <v>2883.8040000000001</v>
      </c>
      <c r="J1420" s="1090">
        <f t="shared" si="726"/>
        <v>0</v>
      </c>
    </row>
    <row r="1421" spans="1:10" ht="15.75" customHeight="1" x14ac:dyDescent="0.25">
      <c r="A1421" s="474" t="s">
        <v>342</v>
      </c>
      <c r="B1421" s="421" t="s">
        <v>26</v>
      </c>
      <c r="C1421" s="278">
        <v>7</v>
      </c>
      <c r="D1421" s="278">
        <v>2</v>
      </c>
      <c r="E1421" s="128" t="s">
        <v>341</v>
      </c>
      <c r="F1421" s="279">
        <v>244</v>
      </c>
      <c r="G1421" s="280">
        <v>346</v>
      </c>
      <c r="H1421" s="1185">
        <v>2.85</v>
      </c>
      <c r="I1421" s="1185">
        <v>2.85</v>
      </c>
      <c r="J1421" s="1090">
        <f t="shared" si="726"/>
        <v>0</v>
      </c>
    </row>
    <row r="1422" spans="1:10" ht="13.5" customHeight="1" x14ac:dyDescent="0.2">
      <c r="A1422" s="229" t="s">
        <v>555</v>
      </c>
      <c r="B1422" s="422" t="s">
        <v>26</v>
      </c>
      <c r="C1422" s="402">
        <v>7</v>
      </c>
      <c r="D1422" s="402">
        <v>2</v>
      </c>
      <c r="E1422" s="403" t="s">
        <v>549</v>
      </c>
      <c r="F1422" s="404">
        <v>0</v>
      </c>
      <c r="G1422" s="404"/>
      <c r="H1422" s="948">
        <f t="shared" ref="H1422:J1422" si="727">H1423</f>
        <v>1111.6279999999999</v>
      </c>
      <c r="I1422" s="948">
        <f t="shared" si="727"/>
        <v>1111.6279999999999</v>
      </c>
      <c r="J1422" s="951">
        <f t="shared" si="727"/>
        <v>0</v>
      </c>
    </row>
    <row r="1423" spans="1:10" ht="15" x14ac:dyDescent="0.25">
      <c r="A1423" s="338" t="s">
        <v>29</v>
      </c>
      <c r="B1423" s="352" t="s">
        <v>26</v>
      </c>
      <c r="C1423" s="201">
        <v>7</v>
      </c>
      <c r="D1423" s="201">
        <v>2</v>
      </c>
      <c r="E1423" s="795" t="s">
        <v>549</v>
      </c>
      <c r="F1423" s="203">
        <v>0</v>
      </c>
      <c r="G1423" s="203">
        <v>210</v>
      </c>
      <c r="H1423" s="75">
        <f t="shared" ref="H1423:J1423" si="728">H1424+H1425</f>
        <v>1111.6279999999999</v>
      </c>
      <c r="I1423" s="75">
        <f t="shared" ref="I1423" si="729">I1424+I1425</f>
        <v>1111.6279999999999</v>
      </c>
      <c r="J1423" s="945">
        <f t="shared" si="728"/>
        <v>0</v>
      </c>
    </row>
    <row r="1424" spans="1:10" ht="15" x14ac:dyDescent="0.25">
      <c r="A1424" s="109" t="s">
        <v>30</v>
      </c>
      <c r="B1424" s="54" t="s">
        <v>26</v>
      </c>
      <c r="C1424" s="204">
        <v>7</v>
      </c>
      <c r="D1424" s="204">
        <v>2</v>
      </c>
      <c r="E1424" s="205" t="s">
        <v>549</v>
      </c>
      <c r="F1424" s="206">
        <v>111</v>
      </c>
      <c r="G1424" s="110">
        <v>211</v>
      </c>
      <c r="H1424" s="147">
        <v>853.78499999999997</v>
      </c>
      <c r="I1424" s="147">
        <v>853.78499999999997</v>
      </c>
      <c r="J1424" s="1090">
        <f t="shared" ref="J1424:J1425" si="730">I1424-H1424</f>
        <v>0</v>
      </c>
    </row>
    <row r="1425" spans="1:10" ht="15.75" thickBot="1" x14ac:dyDescent="0.3">
      <c r="A1425" s="163" t="s">
        <v>39</v>
      </c>
      <c r="B1425" s="339" t="s">
        <v>26</v>
      </c>
      <c r="C1425" s="275">
        <v>7</v>
      </c>
      <c r="D1425" s="275">
        <v>2</v>
      </c>
      <c r="E1425" s="276" t="s">
        <v>549</v>
      </c>
      <c r="F1425" s="277">
        <v>119</v>
      </c>
      <c r="G1425" s="111">
        <v>213</v>
      </c>
      <c r="H1425" s="1192">
        <v>257.84300000000002</v>
      </c>
      <c r="I1425" s="1192">
        <v>257.84300000000002</v>
      </c>
      <c r="J1425" s="1193">
        <f t="shared" si="730"/>
        <v>0</v>
      </c>
    </row>
    <row r="1426" spans="1:10" ht="5.25" customHeight="1" x14ac:dyDescent="0.25">
      <c r="A1426" s="624"/>
      <c r="B1426" s="148"/>
      <c r="C1426" s="341"/>
      <c r="D1426" s="341"/>
      <c r="E1426" s="342"/>
      <c r="F1426" s="343"/>
      <c r="G1426" s="149"/>
      <c r="H1426" s="518"/>
      <c r="I1426" s="518"/>
      <c r="J1426" s="518"/>
    </row>
    <row r="1427" spans="1:10" ht="18.75" hidden="1" x14ac:dyDescent="0.3">
      <c r="A1427" s="1247" t="s">
        <v>358</v>
      </c>
      <c r="B1427" s="1247"/>
      <c r="C1427" s="1247"/>
      <c r="D1427" s="1247"/>
      <c r="E1427" s="1247"/>
      <c r="F1427" s="1247"/>
      <c r="G1427" s="1247"/>
      <c r="H1427" s="1247"/>
      <c r="I1427" s="1247"/>
      <c r="J1427" s="1247"/>
    </row>
    <row r="1428" spans="1:10" ht="18.75" hidden="1" x14ac:dyDescent="0.3">
      <c r="A1428" s="730"/>
      <c r="B1428" s="730"/>
      <c r="C1428" s="730"/>
      <c r="D1428" s="730"/>
      <c r="E1428" s="730"/>
      <c r="F1428" s="730"/>
      <c r="G1428" s="730"/>
      <c r="H1428" s="517"/>
      <c r="I1428" s="517"/>
      <c r="J1428" s="517"/>
    </row>
    <row r="1429" spans="1:10" ht="29.25" hidden="1" thickBot="1" x14ac:dyDescent="0.25">
      <c r="A1429" s="165" t="s">
        <v>1</v>
      </c>
      <c r="B1429" s="166" t="s">
        <v>2</v>
      </c>
      <c r="C1429" s="166" t="s">
        <v>3</v>
      </c>
      <c r="D1429" s="166" t="s">
        <v>4</v>
      </c>
      <c r="E1429" s="166" t="s">
        <v>5</v>
      </c>
      <c r="F1429" s="166" t="s">
        <v>6</v>
      </c>
      <c r="G1429" s="166" t="s">
        <v>7</v>
      </c>
      <c r="H1429" s="514" t="s">
        <v>8</v>
      </c>
      <c r="I1429" s="514" t="s">
        <v>491</v>
      </c>
      <c r="J1429" s="731" t="s">
        <v>490</v>
      </c>
    </row>
    <row r="1430" spans="1:10" ht="0.75" hidden="1" customHeight="1" thickBot="1" x14ac:dyDescent="0.25">
      <c r="A1430" s="609">
        <v>1</v>
      </c>
      <c r="B1430" s="317">
        <v>2</v>
      </c>
      <c r="C1430" s="317">
        <v>3</v>
      </c>
      <c r="D1430" s="317">
        <v>4</v>
      </c>
      <c r="E1430" s="317">
        <v>5</v>
      </c>
      <c r="F1430" s="317">
        <v>6</v>
      </c>
      <c r="G1430" s="317">
        <v>7</v>
      </c>
      <c r="H1430" s="847">
        <v>8</v>
      </c>
      <c r="I1430" s="847">
        <v>8</v>
      </c>
      <c r="J1430" s="847"/>
    </row>
    <row r="1431" spans="1:10" ht="18.75" hidden="1" x14ac:dyDescent="0.3">
      <c r="A1431" s="9" t="s">
        <v>20</v>
      </c>
      <c r="B1431" s="1285"/>
      <c r="C1431" s="1285"/>
      <c r="D1431" s="1285"/>
      <c r="E1431" s="1285"/>
      <c r="F1431" s="1285"/>
      <c r="G1431" s="1285"/>
      <c r="H1431" s="496">
        <f>SUM(H1432:H1432)</f>
        <v>0</v>
      </c>
      <c r="I1431" s="496">
        <f>SUM(I1432:I1432)</f>
        <v>0</v>
      </c>
      <c r="J1431" s="496"/>
    </row>
    <row r="1432" spans="1:10" ht="15" hidden="1" x14ac:dyDescent="0.25">
      <c r="A1432" s="414" t="s">
        <v>359</v>
      </c>
      <c r="B1432" s="1289" t="s">
        <v>360</v>
      </c>
      <c r="C1432" s="1289"/>
      <c r="D1432" s="1289"/>
      <c r="E1432" s="1289"/>
      <c r="F1432" s="1289"/>
      <c r="G1432" s="1289"/>
      <c r="H1432" s="495"/>
      <c r="I1432" s="495"/>
      <c r="J1432" s="495"/>
    </row>
    <row r="1433" spans="1:10" ht="60" hidden="1" x14ac:dyDescent="0.25">
      <c r="A1433" s="414" t="s">
        <v>280</v>
      </c>
      <c r="B1433" s="1289" t="s">
        <v>287</v>
      </c>
      <c r="C1433" s="1289"/>
      <c r="D1433" s="1289"/>
      <c r="E1433" s="1289"/>
      <c r="F1433" s="1289"/>
      <c r="G1433" s="1289"/>
      <c r="H1433" s="495"/>
      <c r="I1433" s="495"/>
      <c r="J1433" s="495"/>
    </row>
    <row r="1434" spans="1:10" s="15" customFormat="1" ht="15" hidden="1" x14ac:dyDescent="0.25">
      <c r="A1434" s="414"/>
      <c r="B1434" s="1289"/>
      <c r="C1434" s="1289"/>
      <c r="D1434" s="1289"/>
      <c r="E1434" s="1289"/>
      <c r="F1434" s="1289"/>
      <c r="G1434" s="1289"/>
      <c r="H1434" s="495"/>
      <c r="I1434" s="495"/>
      <c r="J1434" s="495"/>
    </row>
    <row r="1435" spans="1:10" s="610" customFormat="1" ht="18.75" hidden="1" x14ac:dyDescent="0.3">
      <c r="A1435" s="118" t="s">
        <v>81</v>
      </c>
      <c r="B1435" s="1296"/>
      <c r="C1435" s="1297"/>
      <c r="D1435" s="1297"/>
      <c r="E1435" s="1297"/>
      <c r="F1435" s="1297"/>
      <c r="G1435" s="1298"/>
      <c r="H1435" s="519">
        <f>H1436</f>
        <v>0</v>
      </c>
      <c r="I1435" s="519">
        <f>I1436</f>
        <v>0</v>
      </c>
      <c r="J1435" s="519"/>
    </row>
    <row r="1436" spans="1:10" ht="42.75" hidden="1" customHeight="1" x14ac:dyDescent="0.2">
      <c r="A1436" s="625" t="s">
        <v>25</v>
      </c>
      <c r="B1436" s="626" t="s">
        <v>26</v>
      </c>
      <c r="C1436" s="627"/>
      <c r="D1436" s="627"/>
      <c r="E1436" s="628"/>
      <c r="F1436" s="629"/>
      <c r="G1436" s="629"/>
      <c r="H1436" s="630">
        <f>H1437</f>
        <v>0</v>
      </c>
      <c r="I1436" s="630">
        <f>I1437</f>
        <v>0</v>
      </c>
      <c r="J1436" s="630"/>
    </row>
    <row r="1437" spans="1:10" ht="28.5" hidden="1" customHeight="1" x14ac:dyDescent="0.25">
      <c r="A1437" s="603" t="s">
        <v>361</v>
      </c>
      <c r="B1437" s="631" t="s">
        <v>26</v>
      </c>
      <c r="C1437" s="632">
        <v>1</v>
      </c>
      <c r="D1437" s="632">
        <v>13</v>
      </c>
      <c r="E1437" s="103">
        <v>9990020680</v>
      </c>
      <c r="F1437" s="633">
        <v>243</v>
      </c>
      <c r="G1437" s="139">
        <v>225</v>
      </c>
      <c r="H1437" s="634"/>
      <c r="I1437" s="634"/>
      <c r="J1437" s="634"/>
    </row>
    <row r="1438" spans="1:10" ht="15.75" hidden="1" thickBot="1" x14ac:dyDescent="0.3">
      <c r="A1438" s="611" t="s">
        <v>362</v>
      </c>
      <c r="B1438" s="612" t="s">
        <v>26</v>
      </c>
      <c r="C1438" s="613">
        <v>1</v>
      </c>
      <c r="D1438" s="613">
        <v>13</v>
      </c>
      <c r="E1438" s="373">
        <v>9990020680</v>
      </c>
      <c r="F1438" s="614">
        <v>243</v>
      </c>
      <c r="G1438" s="615">
        <v>225</v>
      </c>
      <c r="H1438" s="616"/>
      <c r="I1438" s="616"/>
      <c r="J1438" s="616"/>
    </row>
    <row r="1439" spans="1:10" ht="49.5" customHeight="1" x14ac:dyDescent="0.25">
      <c r="A1439" s="624"/>
      <c r="B1439" s="148"/>
      <c r="C1439" s="341"/>
      <c r="D1439" s="341"/>
      <c r="E1439" s="342"/>
      <c r="F1439" s="343"/>
      <c r="G1439" s="149"/>
      <c r="H1439" s="518"/>
      <c r="I1439" s="518"/>
      <c r="J1439" s="518"/>
    </row>
    <row r="1440" spans="1:10" ht="18.75" x14ac:dyDescent="0.3">
      <c r="A1440" s="1247" t="s">
        <v>492</v>
      </c>
      <c r="B1440" s="1247"/>
      <c r="C1440" s="1247"/>
      <c r="D1440" s="1247"/>
      <c r="E1440" s="1247"/>
      <c r="F1440" s="1247"/>
      <c r="G1440" s="1247"/>
      <c r="H1440" s="1247"/>
      <c r="I1440" s="1247"/>
      <c r="J1440" s="1247"/>
    </row>
    <row r="1441" spans="1:10" ht="19.5" thickBot="1" x14ac:dyDescent="0.35">
      <c r="A1441" s="730"/>
      <c r="B1441" s="730"/>
      <c r="C1441" s="730"/>
      <c r="D1441" s="730"/>
      <c r="E1441" s="730"/>
      <c r="F1441" s="730"/>
      <c r="G1441" s="730"/>
      <c r="H1441" s="517"/>
      <c r="I1441" s="517"/>
      <c r="J1441" s="517"/>
    </row>
    <row r="1442" spans="1:10" ht="29.25" thickBot="1" x14ac:dyDescent="0.25">
      <c r="A1442" s="165" t="s">
        <v>1</v>
      </c>
      <c r="B1442" s="166" t="s">
        <v>2</v>
      </c>
      <c r="C1442" s="166" t="s">
        <v>3</v>
      </c>
      <c r="D1442" s="166" t="s">
        <v>4</v>
      </c>
      <c r="E1442" s="166" t="s">
        <v>5</v>
      </c>
      <c r="F1442" s="166" t="s">
        <v>6</v>
      </c>
      <c r="G1442" s="166" t="s">
        <v>7</v>
      </c>
      <c r="H1442" s="514" t="s">
        <v>8</v>
      </c>
      <c r="I1442" s="514" t="s">
        <v>491</v>
      </c>
      <c r="J1442" s="731" t="s">
        <v>490</v>
      </c>
    </row>
    <row r="1443" spans="1:10" s="15" customFormat="1" ht="15" thickBot="1" x14ac:dyDescent="0.25">
      <c r="A1443" s="1248" t="s">
        <v>498</v>
      </c>
      <c r="B1443" s="1249"/>
      <c r="C1443" s="1249"/>
      <c r="D1443" s="1249"/>
      <c r="E1443" s="1249"/>
      <c r="F1443" s="1249"/>
      <c r="G1443" s="1250"/>
      <c r="H1443" s="1194">
        <f>H1444+H1463</f>
        <v>0</v>
      </c>
      <c r="I1443" s="1194">
        <f>I1444+I1465+I1469</f>
        <v>32631.83498</v>
      </c>
      <c r="J1443" s="1195">
        <f>J1444+J1465+J1469</f>
        <v>32631.83498</v>
      </c>
    </row>
    <row r="1444" spans="1:10" s="15" customFormat="1" ht="15" thickBot="1" x14ac:dyDescent="0.25">
      <c r="A1444" s="1244" t="s">
        <v>565</v>
      </c>
      <c r="B1444" s="1245"/>
      <c r="C1444" s="1245"/>
      <c r="D1444" s="1245"/>
      <c r="E1444" s="1245"/>
      <c r="F1444" s="1245"/>
      <c r="G1444" s="1246"/>
      <c r="H1444" s="1196">
        <f>H1445+H1452+H1458+H1455</f>
        <v>0</v>
      </c>
      <c r="I1444" s="1196">
        <f>I1445+I1452+I1458+I1455+I1460+I1462</f>
        <v>11131.300219999999</v>
      </c>
      <c r="J1444" s="1197">
        <f>J1445+J1452+J1458+J1455+J1460+J1462</f>
        <v>11131.300219999999</v>
      </c>
    </row>
    <row r="1445" spans="1:10" s="187" customFormat="1" ht="29.25" thickBot="1" x14ac:dyDescent="0.25">
      <c r="A1445" s="873" t="s">
        <v>25</v>
      </c>
      <c r="B1445" s="874" t="s">
        <v>26</v>
      </c>
      <c r="C1445" s="875"/>
      <c r="D1445" s="875"/>
      <c r="E1445" s="876"/>
      <c r="F1445" s="877"/>
      <c r="G1445" s="877"/>
      <c r="H1445" s="1198">
        <f>H1446+H1448+H1450</f>
        <v>0</v>
      </c>
      <c r="I1445" s="1198">
        <f>I1446+I1448+I1450</f>
        <v>4398.7570699999997</v>
      </c>
      <c r="J1445" s="1199">
        <f>J1446+J1448+J1450</f>
        <v>4398.7570699999997</v>
      </c>
    </row>
    <row r="1446" spans="1:10" ht="18" customHeight="1" x14ac:dyDescent="0.2">
      <c r="A1446" s="44" t="s">
        <v>519</v>
      </c>
      <c r="B1446" s="35" t="s">
        <v>26</v>
      </c>
      <c r="C1446" s="40">
        <v>5</v>
      </c>
      <c r="D1446" s="40">
        <v>3</v>
      </c>
      <c r="E1446" s="35" t="s">
        <v>28</v>
      </c>
      <c r="F1446" s="42">
        <v>0</v>
      </c>
      <c r="G1446" s="42"/>
      <c r="H1446" s="948">
        <f>H1447+H2466+H2467</f>
        <v>0</v>
      </c>
      <c r="I1446" s="948">
        <f>I1447+I2466+I2467</f>
        <v>1788.8036500000001</v>
      </c>
      <c r="J1446" s="951">
        <f>J1447+J2466+J2467</f>
        <v>1788.8036500000001</v>
      </c>
    </row>
    <row r="1447" spans="1:10" s="89" customFormat="1" ht="15" x14ac:dyDescent="0.25">
      <c r="A1447" s="866" t="s">
        <v>520</v>
      </c>
      <c r="B1447" s="693" t="s">
        <v>26</v>
      </c>
      <c r="C1447" s="637">
        <v>5</v>
      </c>
      <c r="D1447" s="637">
        <v>3</v>
      </c>
      <c r="E1447" s="749">
        <v>9996000500</v>
      </c>
      <c r="F1447" s="638">
        <v>244</v>
      </c>
      <c r="G1447" s="790">
        <v>225</v>
      </c>
      <c r="H1447" s="1002"/>
      <c r="I1447" s="1002">
        <v>1788.8036500000001</v>
      </c>
      <c r="J1447" s="1200">
        <f>I1447-H1447</f>
        <v>1788.8036500000001</v>
      </c>
    </row>
    <row r="1448" spans="1:10" s="193" customFormat="1" ht="16.5" customHeight="1" x14ac:dyDescent="0.2">
      <c r="A1448" s="867" t="s">
        <v>64</v>
      </c>
      <c r="B1448" s="868" t="s">
        <v>26</v>
      </c>
      <c r="C1448" s="153">
        <v>4</v>
      </c>
      <c r="D1448" s="153">
        <v>9</v>
      </c>
      <c r="E1448" s="869" t="s">
        <v>28</v>
      </c>
      <c r="F1448" s="155">
        <v>0</v>
      </c>
      <c r="G1448" s="870"/>
      <c r="H1448" s="1201">
        <f>H1449</f>
        <v>0</v>
      </c>
      <c r="I1448" s="1201">
        <f>I1449</f>
        <v>761.95342000000005</v>
      </c>
      <c r="J1448" s="1202">
        <f>J1449</f>
        <v>761.95342000000005</v>
      </c>
    </row>
    <row r="1449" spans="1:10" s="69" customFormat="1" ht="15" x14ac:dyDescent="0.25">
      <c r="A1449" s="871" t="s">
        <v>250</v>
      </c>
      <c r="B1449" s="865" t="s">
        <v>26</v>
      </c>
      <c r="C1449" s="446">
        <v>4</v>
      </c>
      <c r="D1449" s="446">
        <v>9</v>
      </c>
      <c r="E1449" s="447">
        <v>9993159802</v>
      </c>
      <c r="F1449" s="448">
        <v>243</v>
      </c>
      <c r="G1449" s="448">
        <v>225</v>
      </c>
      <c r="H1449" s="987">
        <v>0</v>
      </c>
      <c r="I1449" s="987">
        <v>761.95342000000005</v>
      </c>
      <c r="J1449" s="1203">
        <f>I1449-H1449</f>
        <v>761.95342000000005</v>
      </c>
    </row>
    <row r="1450" spans="1:10" s="69" customFormat="1" ht="14.25" x14ac:dyDescent="0.2">
      <c r="A1450" s="34" t="s">
        <v>68</v>
      </c>
      <c r="B1450" s="35" t="s">
        <v>26</v>
      </c>
      <c r="C1450" s="36">
        <v>10</v>
      </c>
      <c r="D1450" s="36">
        <v>1</v>
      </c>
      <c r="E1450" s="35" t="s">
        <v>28</v>
      </c>
      <c r="F1450" s="37">
        <v>0</v>
      </c>
      <c r="G1450" s="872"/>
      <c r="H1450" s="1204">
        <f>H1451</f>
        <v>0</v>
      </c>
      <c r="I1450" s="1204">
        <f>I1451</f>
        <v>1848</v>
      </c>
      <c r="J1450" s="1205">
        <f>J1451</f>
        <v>1848</v>
      </c>
    </row>
    <row r="1451" spans="1:10" s="69" customFormat="1" ht="15.75" thickBot="1" x14ac:dyDescent="0.3">
      <c r="A1451" s="622" t="s">
        <v>69</v>
      </c>
      <c r="B1451" s="623" t="s">
        <v>26</v>
      </c>
      <c r="C1451" s="460">
        <v>10</v>
      </c>
      <c r="D1451" s="460">
        <v>1</v>
      </c>
      <c r="E1451" s="461">
        <v>9994910100</v>
      </c>
      <c r="F1451" s="462">
        <v>312</v>
      </c>
      <c r="G1451" s="462">
        <v>264</v>
      </c>
      <c r="H1451" s="1065"/>
      <c r="I1451" s="1065">
        <v>1848</v>
      </c>
      <c r="J1451" s="1206">
        <f>I1451-H1451</f>
        <v>1848</v>
      </c>
    </row>
    <row r="1452" spans="1:10" s="69" customFormat="1" ht="15" thickBot="1" x14ac:dyDescent="0.25">
      <c r="A1452" s="308" t="s">
        <v>306</v>
      </c>
      <c r="B1452" s="309" t="s">
        <v>26</v>
      </c>
      <c r="C1452" s="310"/>
      <c r="D1452" s="310"/>
      <c r="E1452" s="311"/>
      <c r="F1452" s="312"/>
      <c r="G1452" s="312"/>
      <c r="H1452" s="1063">
        <f t="shared" ref="H1452:J1462" si="731">H1453</f>
        <v>0</v>
      </c>
      <c r="I1452" s="1063">
        <f t="shared" si="731"/>
        <v>1500</v>
      </c>
      <c r="J1452" s="967">
        <f t="shared" si="731"/>
        <v>1500</v>
      </c>
    </row>
    <row r="1453" spans="1:10" s="164" customFormat="1" ht="15" x14ac:dyDescent="0.25">
      <c r="A1453" s="176" t="s">
        <v>34</v>
      </c>
      <c r="B1453" s="117" t="s">
        <v>26</v>
      </c>
      <c r="C1453" s="25">
        <v>7</v>
      </c>
      <c r="D1453" s="25">
        <v>2</v>
      </c>
      <c r="E1453" s="26">
        <v>9994219900</v>
      </c>
      <c r="F1453" s="27">
        <v>247</v>
      </c>
      <c r="G1453" s="316">
        <v>223</v>
      </c>
      <c r="H1453" s="75"/>
      <c r="I1453" s="75">
        <v>1500</v>
      </c>
      <c r="J1453" s="1207">
        <f>I1453-H1453</f>
        <v>1500</v>
      </c>
    </row>
    <row r="1454" spans="1:10" s="859" customFormat="1" ht="12" thickBot="1" x14ac:dyDescent="0.25">
      <c r="A1454" s="858" t="s">
        <v>147</v>
      </c>
      <c r="B1454" s="178" t="s">
        <v>26</v>
      </c>
      <c r="C1454" s="179">
        <v>7</v>
      </c>
      <c r="D1454" s="179">
        <v>2</v>
      </c>
      <c r="E1454" s="180">
        <v>9994219900</v>
      </c>
      <c r="F1454" s="181">
        <v>247</v>
      </c>
      <c r="G1454" s="182">
        <v>223</v>
      </c>
      <c r="H1454" s="1060"/>
      <c r="I1454" s="1060">
        <v>1500</v>
      </c>
      <c r="J1454" s="1208">
        <f>I1454-H1454</f>
        <v>1500</v>
      </c>
    </row>
    <row r="1455" spans="1:10" s="164" customFormat="1" ht="15" thickBot="1" x14ac:dyDescent="0.25">
      <c r="A1455" s="308" t="s">
        <v>307</v>
      </c>
      <c r="B1455" s="309" t="s">
        <v>26</v>
      </c>
      <c r="C1455" s="310"/>
      <c r="D1455" s="310"/>
      <c r="E1455" s="311"/>
      <c r="F1455" s="312"/>
      <c r="G1455" s="312"/>
      <c r="H1455" s="1063">
        <f t="shared" si="731"/>
        <v>0</v>
      </c>
      <c r="I1455" s="1063">
        <f t="shared" si="731"/>
        <v>2000</v>
      </c>
      <c r="J1455" s="967">
        <f t="shared" si="731"/>
        <v>2000</v>
      </c>
    </row>
    <row r="1456" spans="1:10" s="164" customFormat="1" ht="15" x14ac:dyDescent="0.25">
      <c r="A1456" s="176" t="s">
        <v>34</v>
      </c>
      <c r="B1456" s="117" t="s">
        <v>26</v>
      </c>
      <c r="C1456" s="25">
        <v>7</v>
      </c>
      <c r="D1456" s="25">
        <v>2</v>
      </c>
      <c r="E1456" s="26">
        <v>9994219900</v>
      </c>
      <c r="F1456" s="27">
        <v>247</v>
      </c>
      <c r="G1456" s="316">
        <v>223</v>
      </c>
      <c r="H1456" s="75"/>
      <c r="I1456" s="75">
        <f>2099-50-49</f>
        <v>2000</v>
      </c>
      <c r="J1456" s="1207">
        <f>I1456-H1456</f>
        <v>2000</v>
      </c>
    </row>
    <row r="1457" spans="1:10" s="859" customFormat="1" ht="12" thickBot="1" x14ac:dyDescent="0.25">
      <c r="A1457" s="858" t="s">
        <v>147</v>
      </c>
      <c r="B1457" s="178" t="s">
        <v>26</v>
      </c>
      <c r="C1457" s="179">
        <v>7</v>
      </c>
      <c r="D1457" s="179">
        <v>2</v>
      </c>
      <c r="E1457" s="180">
        <v>9994219900</v>
      </c>
      <c r="F1457" s="181">
        <v>247</v>
      </c>
      <c r="G1457" s="182">
        <v>223</v>
      </c>
      <c r="H1457" s="1060"/>
      <c r="I1457" s="1060">
        <v>89.933229999999995</v>
      </c>
      <c r="J1457" s="1208">
        <f>I1457-H1457</f>
        <v>89.933229999999995</v>
      </c>
    </row>
    <row r="1458" spans="1:10" s="164" customFormat="1" ht="15" thickBot="1" x14ac:dyDescent="0.25">
      <c r="A1458" s="308" t="s">
        <v>308</v>
      </c>
      <c r="B1458" s="309" t="s">
        <v>26</v>
      </c>
      <c r="C1458" s="310"/>
      <c r="D1458" s="310"/>
      <c r="E1458" s="311"/>
      <c r="F1458" s="312"/>
      <c r="G1458" s="312"/>
      <c r="H1458" s="1063">
        <f t="shared" si="731"/>
        <v>0</v>
      </c>
      <c r="I1458" s="1063">
        <f t="shared" si="731"/>
        <v>2119.8653399999998</v>
      </c>
      <c r="J1458" s="967">
        <f t="shared" si="731"/>
        <v>2119.8653399999998</v>
      </c>
    </row>
    <row r="1459" spans="1:10" s="164" customFormat="1" ht="15.75" thickBot="1" x14ac:dyDescent="0.3">
      <c r="A1459" s="474" t="s">
        <v>34</v>
      </c>
      <c r="B1459" s="322" t="s">
        <v>26</v>
      </c>
      <c r="C1459" s="313">
        <v>7</v>
      </c>
      <c r="D1459" s="313">
        <v>2</v>
      </c>
      <c r="E1459" s="314">
        <v>9994219900</v>
      </c>
      <c r="F1459" s="315">
        <v>247</v>
      </c>
      <c r="G1459" s="323">
        <v>223</v>
      </c>
      <c r="H1459" s="1061"/>
      <c r="I1459" s="1061">
        <f>2120.86559-0.00025-1</f>
        <v>2119.8653399999998</v>
      </c>
      <c r="J1459" s="1207">
        <f>I1459-H1459</f>
        <v>2119.8653399999998</v>
      </c>
    </row>
    <row r="1460" spans="1:10" s="164" customFormat="1" ht="15" thickBot="1" x14ac:dyDescent="0.25">
      <c r="A1460" s="308" t="s">
        <v>563</v>
      </c>
      <c r="B1460" s="309" t="s">
        <v>26</v>
      </c>
      <c r="C1460" s="310"/>
      <c r="D1460" s="310"/>
      <c r="E1460" s="311"/>
      <c r="F1460" s="312"/>
      <c r="G1460" s="312"/>
      <c r="H1460" s="1063">
        <f t="shared" si="731"/>
        <v>0</v>
      </c>
      <c r="I1460" s="1063">
        <f t="shared" si="731"/>
        <v>203.67780999999999</v>
      </c>
      <c r="J1460" s="967">
        <f t="shared" si="731"/>
        <v>203.67780999999999</v>
      </c>
    </row>
    <row r="1461" spans="1:10" s="164" customFormat="1" ht="15.75" thickBot="1" x14ac:dyDescent="0.3">
      <c r="A1461" s="176" t="s">
        <v>34</v>
      </c>
      <c r="B1461" s="117" t="s">
        <v>26</v>
      </c>
      <c r="C1461" s="25">
        <v>7</v>
      </c>
      <c r="D1461" s="25">
        <v>2</v>
      </c>
      <c r="E1461" s="26">
        <v>9994219900</v>
      </c>
      <c r="F1461" s="27">
        <v>247</v>
      </c>
      <c r="G1461" s="316">
        <v>223</v>
      </c>
      <c r="H1461" s="75"/>
      <c r="I1461" s="75">
        <f>103.6778-0.00024+30+20+0.00025+50</f>
        <v>203.67780999999999</v>
      </c>
      <c r="J1461" s="1207">
        <f>I1461-H1461</f>
        <v>203.67780999999999</v>
      </c>
    </row>
    <row r="1462" spans="1:10" s="164" customFormat="1" ht="15" thickBot="1" x14ac:dyDescent="0.25">
      <c r="A1462" s="308" t="s">
        <v>564</v>
      </c>
      <c r="B1462" s="309" t="s">
        <v>26</v>
      </c>
      <c r="C1462" s="310"/>
      <c r="D1462" s="310"/>
      <c r="E1462" s="311"/>
      <c r="F1462" s="312"/>
      <c r="G1462" s="312"/>
      <c r="H1462" s="1063">
        <f t="shared" si="731"/>
        <v>0</v>
      </c>
      <c r="I1462" s="1063">
        <f t="shared" si="731"/>
        <v>909</v>
      </c>
      <c r="J1462" s="967">
        <f t="shared" si="731"/>
        <v>909</v>
      </c>
    </row>
    <row r="1463" spans="1:10" s="164" customFormat="1" ht="15" x14ac:dyDescent="0.25">
      <c r="A1463" s="474" t="s">
        <v>34</v>
      </c>
      <c r="B1463" s="322" t="s">
        <v>26</v>
      </c>
      <c r="C1463" s="313">
        <v>7</v>
      </c>
      <c r="D1463" s="313">
        <v>2</v>
      </c>
      <c r="E1463" s="314">
        <v>9994219900</v>
      </c>
      <c r="F1463" s="315">
        <v>247</v>
      </c>
      <c r="G1463" s="323">
        <v>223</v>
      </c>
      <c r="H1463" s="1061"/>
      <c r="I1463" s="1061">
        <v>909</v>
      </c>
      <c r="J1463" s="1209">
        <f>I1463-H1463</f>
        <v>909</v>
      </c>
    </row>
    <row r="1464" spans="1:10" s="859" customFormat="1" ht="12" thickBot="1" x14ac:dyDescent="0.25">
      <c r="A1464" s="858" t="s">
        <v>147</v>
      </c>
      <c r="B1464" s="178" t="s">
        <v>26</v>
      </c>
      <c r="C1464" s="179">
        <v>7</v>
      </c>
      <c r="D1464" s="179">
        <v>2</v>
      </c>
      <c r="E1464" s="180">
        <v>9994219900</v>
      </c>
      <c r="F1464" s="181">
        <v>247</v>
      </c>
      <c r="G1464" s="182">
        <v>223</v>
      </c>
      <c r="H1464" s="1060"/>
      <c r="I1464" s="1060">
        <v>473.87581</v>
      </c>
      <c r="J1464" s="1208">
        <f>I1464-H1464</f>
        <v>473.87581</v>
      </c>
    </row>
    <row r="1465" spans="1:10" ht="16.5" thickBot="1" x14ac:dyDescent="0.3">
      <c r="A1465" s="1254" t="s">
        <v>252</v>
      </c>
      <c r="B1465" s="1255"/>
      <c r="C1465" s="1255"/>
      <c r="D1465" s="1255"/>
      <c r="E1465" s="1255"/>
      <c r="F1465" s="1255"/>
      <c r="G1465" s="1256"/>
      <c r="H1465" s="1210">
        <f t="shared" ref="H1465:J1471" si="732">H1466</f>
        <v>0</v>
      </c>
      <c r="I1465" s="1210">
        <f t="shared" si="732"/>
        <v>3111.4870000000001</v>
      </c>
      <c r="J1465" s="1211">
        <f t="shared" si="732"/>
        <v>3111.4870000000001</v>
      </c>
    </row>
    <row r="1466" spans="1:10" ht="29.25" thickBot="1" x14ac:dyDescent="0.25">
      <c r="A1466" s="860" t="s">
        <v>25</v>
      </c>
      <c r="B1466" s="861" t="s">
        <v>26</v>
      </c>
      <c r="C1466" s="862"/>
      <c r="D1466" s="862"/>
      <c r="E1466" s="863"/>
      <c r="F1466" s="864"/>
      <c r="G1466" s="864"/>
      <c r="H1466" s="1212">
        <f t="shared" si="732"/>
        <v>0</v>
      </c>
      <c r="I1466" s="1212">
        <f t="shared" si="732"/>
        <v>3111.4870000000001</v>
      </c>
      <c r="J1466" s="1213">
        <f t="shared" si="732"/>
        <v>3111.4870000000001</v>
      </c>
    </row>
    <row r="1467" spans="1:10" ht="14.25" x14ac:dyDescent="0.2">
      <c r="A1467" s="806" t="s">
        <v>493</v>
      </c>
      <c r="B1467" s="816" t="s">
        <v>26</v>
      </c>
      <c r="C1467" s="816" t="s">
        <v>198</v>
      </c>
      <c r="D1467" s="816" t="s">
        <v>211</v>
      </c>
      <c r="E1467" s="816" t="s">
        <v>28</v>
      </c>
      <c r="F1467" s="816" t="s">
        <v>56</v>
      </c>
      <c r="G1467" s="816"/>
      <c r="H1467" s="1126">
        <f t="shared" si="732"/>
        <v>0</v>
      </c>
      <c r="I1467" s="1126">
        <f t="shared" si="732"/>
        <v>3111.4870000000001</v>
      </c>
      <c r="J1467" s="1127">
        <f t="shared" si="732"/>
        <v>3111.4870000000001</v>
      </c>
    </row>
    <row r="1468" spans="1:10" ht="30" x14ac:dyDescent="0.25">
      <c r="A1468" s="378" t="s">
        <v>478</v>
      </c>
      <c r="B1468" s="54" t="s">
        <v>26</v>
      </c>
      <c r="C1468" s="204">
        <v>5</v>
      </c>
      <c r="D1468" s="204">
        <v>2</v>
      </c>
      <c r="E1468" s="205" t="s">
        <v>348</v>
      </c>
      <c r="F1468" s="206">
        <v>414</v>
      </c>
      <c r="G1468" s="110">
        <v>310</v>
      </c>
      <c r="H1468" s="1085"/>
      <c r="I1468" s="1085">
        <v>3111.4870000000001</v>
      </c>
      <c r="J1468" s="1121">
        <f>I1468-H1468</f>
        <v>3111.4870000000001</v>
      </c>
    </row>
    <row r="1469" spans="1:10" ht="16.5" thickBot="1" x14ac:dyDescent="0.3">
      <c r="A1469" s="1251" t="s">
        <v>496</v>
      </c>
      <c r="B1469" s="1252"/>
      <c r="C1469" s="1252"/>
      <c r="D1469" s="1252"/>
      <c r="E1469" s="1252"/>
      <c r="F1469" s="1252"/>
      <c r="G1469" s="1253"/>
      <c r="H1469" s="1214">
        <f t="shared" si="732"/>
        <v>0</v>
      </c>
      <c r="I1469" s="1214">
        <f t="shared" si="732"/>
        <v>18389.047760000001</v>
      </c>
      <c r="J1469" s="1215">
        <f t="shared" si="732"/>
        <v>18389.047760000001</v>
      </c>
    </row>
    <row r="1470" spans="1:10" ht="29.25" thickBot="1" x14ac:dyDescent="0.25">
      <c r="A1470" s="220" t="s">
        <v>25</v>
      </c>
      <c r="B1470" s="221" t="s">
        <v>26</v>
      </c>
      <c r="C1470" s="222"/>
      <c r="D1470" s="222"/>
      <c r="E1470" s="223"/>
      <c r="F1470" s="224"/>
      <c r="G1470" s="224"/>
      <c r="H1470" s="1216">
        <f t="shared" si="732"/>
        <v>0</v>
      </c>
      <c r="I1470" s="1216">
        <f t="shared" si="732"/>
        <v>18389.047760000001</v>
      </c>
      <c r="J1470" s="1217">
        <f t="shared" si="732"/>
        <v>18389.047760000001</v>
      </c>
    </row>
    <row r="1471" spans="1:10" ht="15" thickBot="1" x14ac:dyDescent="0.25">
      <c r="A1471" s="806" t="s">
        <v>497</v>
      </c>
      <c r="B1471" s="816" t="s">
        <v>26</v>
      </c>
      <c r="C1471" s="816" t="s">
        <v>51</v>
      </c>
      <c r="D1471" s="816" t="s">
        <v>396</v>
      </c>
      <c r="E1471" s="816" t="s">
        <v>28</v>
      </c>
      <c r="F1471" s="816" t="s">
        <v>56</v>
      </c>
      <c r="G1471" s="816"/>
      <c r="H1471" s="1218">
        <f t="shared" si="732"/>
        <v>0</v>
      </c>
      <c r="I1471" s="1218">
        <f t="shared" si="732"/>
        <v>18389.047760000001</v>
      </c>
      <c r="J1471" s="1219">
        <f t="shared" si="732"/>
        <v>18389.047760000001</v>
      </c>
    </row>
    <row r="1472" spans="1:10" ht="15.75" thickBot="1" x14ac:dyDescent="0.3">
      <c r="A1472" s="758" t="s">
        <v>361</v>
      </c>
      <c r="B1472" s="759" t="s">
        <v>26</v>
      </c>
      <c r="C1472" s="760">
        <v>1</v>
      </c>
      <c r="D1472" s="760">
        <v>13</v>
      </c>
      <c r="E1472" s="761">
        <v>9990020680</v>
      </c>
      <c r="F1472" s="762">
        <v>243</v>
      </c>
      <c r="G1472" s="763">
        <v>225</v>
      </c>
      <c r="H1472" s="1006"/>
      <c r="I1472" s="1006">
        <v>18389.047760000001</v>
      </c>
      <c r="J1472" s="1220">
        <f>I1472-H1472</f>
        <v>18389.047760000001</v>
      </c>
    </row>
    <row r="1473" spans="1:10" ht="15.75" thickBot="1" x14ac:dyDescent="0.3">
      <c r="A1473" s="1263"/>
      <c r="B1473" s="1264"/>
      <c r="C1473" s="1264"/>
      <c r="D1473" s="1264"/>
      <c r="E1473" s="1264"/>
      <c r="F1473" s="1264"/>
      <c r="G1473" s="1264"/>
      <c r="H1473" s="1264"/>
      <c r="I1473" s="1264"/>
      <c r="J1473" s="1265"/>
    </row>
    <row r="1474" spans="1:10" ht="94.5" thickBot="1" x14ac:dyDescent="0.35">
      <c r="A1474" s="478" t="s">
        <v>241</v>
      </c>
      <c r="B1474" s="1257" t="s">
        <v>230</v>
      </c>
      <c r="C1474" s="1257"/>
      <c r="D1474" s="1257"/>
      <c r="E1474" s="1257"/>
      <c r="F1474" s="1257"/>
      <c r="G1474" s="1258"/>
      <c r="H1474" s="1221">
        <f>H1475</f>
        <v>0</v>
      </c>
      <c r="I1474" s="1221">
        <f>I1475</f>
        <v>6.0122900000000001</v>
      </c>
      <c r="J1474" s="1222">
        <f>J1475</f>
        <v>6.0122900000000001</v>
      </c>
    </row>
    <row r="1475" spans="1:10" ht="14.25" x14ac:dyDescent="0.2">
      <c r="A1475" s="306" t="s">
        <v>189</v>
      </c>
      <c r="B1475" s="1259" t="s">
        <v>12</v>
      </c>
      <c r="C1475" s="1260"/>
      <c r="D1475" s="1260"/>
      <c r="E1475" s="1260"/>
      <c r="F1475" s="1260"/>
      <c r="G1475" s="1261"/>
      <c r="H1475" s="1223">
        <f>H1477</f>
        <v>0</v>
      </c>
      <c r="I1475" s="1223">
        <f t="shared" ref="I1475:J1475" si="733">I1477</f>
        <v>6.0122900000000001</v>
      </c>
      <c r="J1475" s="1224">
        <f t="shared" si="733"/>
        <v>6.0122900000000001</v>
      </c>
    </row>
    <row r="1476" spans="1:10" ht="15" x14ac:dyDescent="0.25">
      <c r="A1476" s="225" t="s">
        <v>19</v>
      </c>
      <c r="B1476" s="1262"/>
      <c r="C1476" s="1262"/>
      <c r="D1476" s="1262"/>
      <c r="E1476" s="1262"/>
      <c r="F1476" s="1262"/>
      <c r="G1476" s="1262"/>
      <c r="H1476" s="1225"/>
      <c r="I1476" s="1225"/>
      <c r="J1476" s="1226"/>
    </row>
    <row r="1477" spans="1:10" ht="14.25" x14ac:dyDescent="0.2">
      <c r="A1477" s="225" t="s">
        <v>190</v>
      </c>
      <c r="B1477" s="1262" t="s">
        <v>230</v>
      </c>
      <c r="C1477" s="1262"/>
      <c r="D1477" s="1262"/>
      <c r="E1477" s="1262"/>
      <c r="F1477" s="1262"/>
      <c r="G1477" s="1262"/>
      <c r="H1477" s="1227">
        <f>H1478</f>
        <v>0</v>
      </c>
      <c r="I1477" s="1227">
        <f t="shared" ref="I1477:J1477" si="734">I1478</f>
        <v>6.0122900000000001</v>
      </c>
      <c r="J1477" s="1228">
        <f t="shared" si="734"/>
        <v>6.0122900000000001</v>
      </c>
    </row>
    <row r="1478" spans="1:10" ht="15.75" thickBot="1" x14ac:dyDescent="0.3">
      <c r="A1478" s="475" t="s">
        <v>494</v>
      </c>
      <c r="B1478" s="1243" t="s">
        <v>495</v>
      </c>
      <c r="C1478" s="1243"/>
      <c r="D1478" s="1243"/>
      <c r="E1478" s="1243"/>
      <c r="F1478" s="1243"/>
      <c r="G1478" s="1243"/>
      <c r="H1478" s="1229"/>
      <c r="I1478" s="1229">
        <v>6.0122900000000001</v>
      </c>
      <c r="J1478" s="1230">
        <f>I1478-H1478</f>
        <v>6.0122900000000001</v>
      </c>
    </row>
  </sheetData>
  <mergeCells count="141">
    <mergeCell ref="B1478:G1478"/>
    <mergeCell ref="A1469:G1469"/>
    <mergeCell ref="A1473:J1473"/>
    <mergeCell ref="A1443:G1443"/>
    <mergeCell ref="B79:G79"/>
    <mergeCell ref="B20:G20"/>
    <mergeCell ref="A987:G987"/>
    <mergeCell ref="A25:G25"/>
    <mergeCell ref="A37:G37"/>
    <mergeCell ref="A27:G27"/>
    <mergeCell ref="A28:G28"/>
    <mergeCell ref="A30:G30"/>
    <mergeCell ref="A46:G46"/>
    <mergeCell ref="B968:G968"/>
    <mergeCell ref="B970:G970"/>
    <mergeCell ref="A1089:J1089"/>
    <mergeCell ref="B977:G977"/>
    <mergeCell ref="A49:G49"/>
    <mergeCell ref="A35:G35"/>
    <mergeCell ref="A72:G72"/>
    <mergeCell ref="B76:G76"/>
    <mergeCell ref="B77:G77"/>
    <mergeCell ref="B80:G80"/>
    <mergeCell ref="B979:G979"/>
    <mergeCell ref="B18:G18"/>
    <mergeCell ref="A44:G44"/>
    <mergeCell ref="A63:G63"/>
    <mergeCell ref="A45:G45"/>
    <mergeCell ref="A31:G31"/>
    <mergeCell ref="A68:G68"/>
    <mergeCell ref="A236:G236"/>
    <mergeCell ref="B980:G980"/>
    <mergeCell ref="B981:G981"/>
    <mergeCell ref="A58:G58"/>
    <mergeCell ref="A67:G67"/>
    <mergeCell ref="A33:G33"/>
    <mergeCell ref="A34:G34"/>
    <mergeCell ref="A64:G64"/>
    <mergeCell ref="B19:G19"/>
    <mergeCell ref="A48:G48"/>
    <mergeCell ref="A50:G50"/>
    <mergeCell ref="A47:G47"/>
    <mergeCell ref="A38:G38"/>
    <mergeCell ref="A39:G39"/>
    <mergeCell ref="A40:G40"/>
    <mergeCell ref="A41:G41"/>
    <mergeCell ref="A43:G43"/>
    <mergeCell ref="A59:G59"/>
    <mergeCell ref="B12:G12"/>
    <mergeCell ref="B13:G13"/>
    <mergeCell ref="A23:G23"/>
    <mergeCell ref="A24:G24"/>
    <mergeCell ref="A51:G51"/>
    <mergeCell ref="A52:G52"/>
    <mergeCell ref="A53:G53"/>
    <mergeCell ref="B82:G82"/>
    <mergeCell ref="B975:G975"/>
    <mergeCell ref="B14:G14"/>
    <mergeCell ref="B15:G15"/>
    <mergeCell ref="B16:G16"/>
    <mergeCell ref="B17:G17"/>
    <mergeCell ref="A36:G36"/>
    <mergeCell ref="A42:G42"/>
    <mergeCell ref="A69:G69"/>
    <mergeCell ref="B972:G972"/>
    <mergeCell ref="A73:G73"/>
    <mergeCell ref="A70:G70"/>
    <mergeCell ref="A71:G71"/>
    <mergeCell ref="A26:G26"/>
    <mergeCell ref="B971:G971"/>
    <mergeCell ref="A57:G57"/>
    <mergeCell ref="A32:G32"/>
    <mergeCell ref="A29:G29"/>
    <mergeCell ref="A55:G55"/>
    <mergeCell ref="A60:G60"/>
    <mergeCell ref="A61:G61"/>
    <mergeCell ref="A62:G62"/>
    <mergeCell ref="A56:G56"/>
    <mergeCell ref="A54:G54"/>
    <mergeCell ref="B976:G976"/>
    <mergeCell ref="B1079:G1079"/>
    <mergeCell ref="B1072:G1072"/>
    <mergeCell ref="B1073:G1073"/>
    <mergeCell ref="B78:G78"/>
    <mergeCell ref="B983:G983"/>
    <mergeCell ref="B984:G984"/>
    <mergeCell ref="A1018:G1018"/>
    <mergeCell ref="B978:G978"/>
    <mergeCell ref="B974:G974"/>
    <mergeCell ref="B1080:G1080"/>
    <mergeCell ref="B1081:G1081"/>
    <mergeCell ref="B1082:G1082"/>
    <mergeCell ref="B1085:G1085"/>
    <mergeCell ref="A1068:H1068"/>
    <mergeCell ref="B1078:G1078"/>
    <mergeCell ref="B1087:G1087"/>
    <mergeCell ref="A1030:G1030"/>
    <mergeCell ref="A1027:G1027"/>
    <mergeCell ref="B1086:G1086"/>
    <mergeCell ref="B1475:G1475"/>
    <mergeCell ref="B1476:G1476"/>
    <mergeCell ref="B1477:G1477"/>
    <mergeCell ref="A1440:J1440"/>
    <mergeCell ref="B1084:G1084"/>
    <mergeCell ref="B1435:G1435"/>
    <mergeCell ref="B1433:G1433"/>
    <mergeCell ref="B1434:G1434"/>
    <mergeCell ref="B1083:G1083"/>
    <mergeCell ref="B1474:G1474"/>
    <mergeCell ref="A1465:G1465"/>
    <mergeCell ref="B1090:G1090"/>
    <mergeCell ref="A1444:G1444"/>
    <mergeCell ref="A1199:G1199"/>
    <mergeCell ref="B1431:G1431"/>
    <mergeCell ref="B1432:G1432"/>
    <mergeCell ref="A1427:J1427"/>
    <mergeCell ref="B1088:G1088"/>
    <mergeCell ref="A7:J7"/>
    <mergeCell ref="A8:J8"/>
    <mergeCell ref="A985:J985"/>
    <mergeCell ref="A961:J961"/>
    <mergeCell ref="A1121:J1121"/>
    <mergeCell ref="A1188:J1188"/>
    <mergeCell ref="A21:J21"/>
    <mergeCell ref="A81:J81"/>
    <mergeCell ref="A22:G22"/>
    <mergeCell ref="B986:G986"/>
    <mergeCell ref="B965:G965"/>
    <mergeCell ref="B982:G982"/>
    <mergeCell ref="B966:G966"/>
    <mergeCell ref="B969:G969"/>
    <mergeCell ref="B967:G967"/>
    <mergeCell ref="B973:G973"/>
    <mergeCell ref="B1074:G1074"/>
    <mergeCell ref="B1075:G1075"/>
    <mergeCell ref="B1076:G1076"/>
    <mergeCell ref="B1077:G1077"/>
    <mergeCell ref="B1071:G1071"/>
    <mergeCell ref="A11:G11"/>
    <mergeCell ref="A65:G65"/>
    <mergeCell ref="A66:G66"/>
  </mergeCells>
  <phoneticPr fontId="38" type="noConversion"/>
  <pageMargins left="0.59055118110236227" right="0" top="0.39370078740157483" bottom="0.39370078740157483" header="0.51181102362204722" footer="0.51181102362204722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Прил. 30-Остаток</vt:lpstr>
      <vt:lpstr>Прил. 25- Бюджет 25</vt:lpstr>
      <vt:lpstr>'Прил. 25- Бюджет 25'!Область_печати</vt:lpstr>
      <vt:lpstr>'Прил. 30-Остаток'!Область_печати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2025-03-20T13:15:54Z</cp:lastPrinted>
  <dcterms:created xsi:type="dcterms:W3CDTF">2017-03-17T08:46:44Z</dcterms:created>
  <dcterms:modified xsi:type="dcterms:W3CDTF">2025-07-01T10:50:33Z</dcterms:modified>
</cp:coreProperties>
</file>